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hls.ti\Operaciones\Base de Datos\"/>
    </mc:Choice>
  </mc:AlternateContent>
  <xr:revisionPtr revIDLastSave="0" documentId="13_ncr:1_{9D0BD470-CEA2-4375-A7F6-566E0C4DBBE5}" xr6:coauthVersionLast="46" xr6:coauthVersionMax="46" xr10:uidLastSave="{00000000-0000-0000-0000-000000000000}"/>
  <bookViews>
    <workbookView xWindow="-120" yWindow="-120" windowWidth="20730" windowHeight="11310" firstSheet="1" activeTab="1" xr2:uid="{3472BFA1-E4F2-48A9-B37C-76CC65974C15}"/>
  </bookViews>
  <sheets>
    <sheet name="PLAN EMPLEADO" sheetId="9" state="hidden" r:id="rId1"/>
    <sheet name="BBDD EAC" sheetId="1" r:id="rId2"/>
    <sheet name="STAFF" sheetId="5" r:id="rId3"/>
    <sheet name="18chero 103" sheetId="8" r:id="rId4"/>
    <sheet name="Resumen" sheetId="7" r:id="rId5"/>
  </sheets>
  <definedNames>
    <definedName name="_xlnm._FilterDatabase" localSheetId="1" hidden="1">'BBDD EAC'!$L$1534:$M$1534</definedName>
    <definedName name="_xlnm._FilterDatabase" localSheetId="0" hidden="1">'PLAN EMPLEADO'!$A$1:$P$330</definedName>
  </definedNames>
  <calcPr calcId="191029"/>
  <pivotCaches>
    <pivotCache cacheId="20" r:id="rId6"/>
    <pivotCache cacheId="2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46" i="1" l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P246" i="1"/>
  <c r="AT246" i="1" s="1"/>
  <c r="AP247" i="1"/>
  <c r="AT247" i="1" s="1"/>
  <c r="AP248" i="1"/>
  <c r="AT248" i="1" s="1"/>
  <c r="AP249" i="1"/>
  <c r="AP250" i="1"/>
  <c r="AP251" i="1"/>
  <c r="AT251" i="1" s="1"/>
  <c r="AP252" i="1"/>
  <c r="AT252" i="1" s="1"/>
  <c r="AP253" i="1"/>
  <c r="AT253" i="1" s="1"/>
  <c r="AP254" i="1"/>
  <c r="AT254" i="1" s="1"/>
  <c r="AP255" i="1"/>
  <c r="AT255" i="1" s="1"/>
  <c r="AP256" i="1"/>
  <c r="AT256" i="1" s="1"/>
  <c r="AP257" i="1"/>
  <c r="AT257" i="1" s="1"/>
  <c r="AP258" i="1"/>
  <c r="AT258" i="1" s="1"/>
  <c r="AP259" i="1"/>
  <c r="AT259" i="1" s="1"/>
  <c r="AP260" i="1"/>
  <c r="AT260" i="1" s="1"/>
  <c r="AP261" i="1"/>
  <c r="AT261" i="1" s="1"/>
  <c r="AP262" i="1"/>
  <c r="AT262" i="1" s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T249" i="1"/>
  <c r="AT250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E245" i="1"/>
  <c r="F245" i="1"/>
  <c r="I245" i="1"/>
  <c r="AN245" i="1"/>
  <c r="AO245" i="1"/>
  <c r="AP245" i="1"/>
  <c r="AT245" i="1" s="1"/>
  <c r="AR245" i="1"/>
  <c r="AS245" i="1"/>
  <c r="AU245" i="1"/>
  <c r="E2032" i="1"/>
  <c r="E2033" i="1"/>
  <c r="E2034" i="1"/>
  <c r="E2035" i="1"/>
  <c r="E2036" i="1"/>
  <c r="E2037" i="1"/>
  <c r="E2038" i="1"/>
  <c r="E2039" i="1"/>
  <c r="E2040" i="1"/>
  <c r="E2041" i="1"/>
  <c r="F2032" i="1"/>
  <c r="F2033" i="1"/>
  <c r="F2034" i="1"/>
  <c r="F2035" i="1"/>
  <c r="F2036" i="1"/>
  <c r="F2037" i="1"/>
  <c r="F2038" i="1"/>
  <c r="F2039" i="1"/>
  <c r="F2040" i="1"/>
  <c r="F2041" i="1"/>
  <c r="I2032" i="1"/>
  <c r="I2033" i="1"/>
  <c r="I2034" i="1"/>
  <c r="I2035" i="1"/>
  <c r="I2036" i="1"/>
  <c r="I2037" i="1"/>
  <c r="I2038" i="1"/>
  <c r="I2039" i="1"/>
  <c r="I2040" i="1"/>
  <c r="I2041" i="1"/>
  <c r="AN2032" i="1"/>
  <c r="AN2033" i="1"/>
  <c r="AN2034" i="1"/>
  <c r="AN2035" i="1"/>
  <c r="AN2036" i="1"/>
  <c r="AN2037" i="1"/>
  <c r="AN2038" i="1"/>
  <c r="AN2039" i="1"/>
  <c r="AN2040" i="1"/>
  <c r="AN2041" i="1"/>
  <c r="AO2032" i="1"/>
  <c r="AO2033" i="1"/>
  <c r="AO2034" i="1"/>
  <c r="AO2035" i="1"/>
  <c r="AO2036" i="1"/>
  <c r="AO2037" i="1"/>
  <c r="AO2038" i="1"/>
  <c r="AO2039" i="1"/>
  <c r="AO2040" i="1"/>
  <c r="AO2041" i="1"/>
  <c r="AP2032" i="1"/>
  <c r="AT2032" i="1" s="1"/>
  <c r="AP2033" i="1"/>
  <c r="AT2033" i="1" s="1"/>
  <c r="AP2034" i="1"/>
  <c r="AT2034" i="1" s="1"/>
  <c r="AP2035" i="1"/>
  <c r="AT2035" i="1" s="1"/>
  <c r="AP2036" i="1"/>
  <c r="AT2036" i="1" s="1"/>
  <c r="AP2037" i="1"/>
  <c r="AT2037" i="1" s="1"/>
  <c r="AP2038" i="1"/>
  <c r="AT2038" i="1" s="1"/>
  <c r="AP2039" i="1"/>
  <c r="AT2039" i="1" s="1"/>
  <c r="AP2040" i="1"/>
  <c r="AT2040" i="1" s="1"/>
  <c r="AP2041" i="1"/>
  <c r="AT2041" i="1" s="1"/>
  <c r="AR2032" i="1"/>
  <c r="AR2033" i="1"/>
  <c r="AR2034" i="1"/>
  <c r="AR2035" i="1"/>
  <c r="AR2036" i="1"/>
  <c r="AR2037" i="1"/>
  <c r="AR2038" i="1"/>
  <c r="AR2039" i="1"/>
  <c r="AR2040" i="1"/>
  <c r="AR2041" i="1"/>
  <c r="AS2032" i="1"/>
  <c r="AS2033" i="1"/>
  <c r="AS2034" i="1"/>
  <c r="AS2035" i="1"/>
  <c r="AS2036" i="1"/>
  <c r="AS2037" i="1"/>
  <c r="AS2038" i="1"/>
  <c r="AS2039" i="1"/>
  <c r="AS2040" i="1"/>
  <c r="AS2041" i="1"/>
  <c r="AU2032" i="1"/>
  <c r="AU2033" i="1"/>
  <c r="AU2034" i="1"/>
  <c r="AU2035" i="1"/>
  <c r="AU2036" i="1"/>
  <c r="AU2037" i="1"/>
  <c r="AU2038" i="1"/>
  <c r="AU2039" i="1"/>
  <c r="AU2040" i="1"/>
  <c r="AU2041" i="1"/>
  <c r="E2031" i="1"/>
  <c r="F2031" i="1"/>
  <c r="I2031" i="1"/>
  <c r="AN2031" i="1"/>
  <c r="AO2031" i="1"/>
  <c r="AP2031" i="1"/>
  <c r="AT2031" i="1" s="1"/>
  <c r="AR2031" i="1"/>
  <c r="AS2031" i="1"/>
  <c r="AU2031" i="1"/>
  <c r="E203" i="1" l="1"/>
  <c r="F203" i="1"/>
  <c r="I203" i="1"/>
  <c r="AN203" i="1"/>
  <c r="AO203" i="1"/>
  <c r="AP203" i="1" s="1"/>
  <c r="AT203" i="1" s="1"/>
  <c r="AR203" i="1"/>
  <c r="AS203" i="1"/>
  <c r="AU203" i="1"/>
  <c r="B51" i="5"/>
  <c r="C51" i="5"/>
  <c r="E51" i="5"/>
  <c r="S51" i="5"/>
  <c r="D11" i="7"/>
  <c r="D10" i="7"/>
  <c r="B12" i="7"/>
  <c r="D12" i="7" l="1"/>
  <c r="E2004" i="1"/>
  <c r="E204" i="1"/>
  <c r="E205" i="1"/>
  <c r="E206" i="1"/>
  <c r="E2001" i="1"/>
  <c r="E207" i="1"/>
  <c r="E2002" i="1"/>
  <c r="E208" i="1"/>
  <c r="E209" i="1"/>
  <c r="E210" i="1"/>
  <c r="E211" i="1"/>
  <c r="E2003" i="1"/>
  <c r="E212" i="1"/>
  <c r="F2004" i="1"/>
  <c r="F204" i="1"/>
  <c r="F205" i="1"/>
  <c r="F206" i="1"/>
  <c r="F2001" i="1"/>
  <c r="F207" i="1"/>
  <c r="F2002" i="1"/>
  <c r="F208" i="1"/>
  <c r="F209" i="1"/>
  <c r="F210" i="1"/>
  <c r="F211" i="1"/>
  <c r="F2003" i="1"/>
  <c r="F212" i="1"/>
  <c r="I2004" i="1"/>
  <c r="I204" i="1"/>
  <c r="I205" i="1"/>
  <c r="I206" i="1"/>
  <c r="I2001" i="1"/>
  <c r="I207" i="1"/>
  <c r="I2002" i="1"/>
  <c r="I208" i="1"/>
  <c r="I209" i="1"/>
  <c r="I210" i="1"/>
  <c r="I211" i="1"/>
  <c r="I2003" i="1"/>
  <c r="I212" i="1"/>
  <c r="AN2004" i="1"/>
  <c r="AN204" i="1"/>
  <c r="AN205" i="1"/>
  <c r="AN206" i="1"/>
  <c r="AN2001" i="1"/>
  <c r="AN207" i="1"/>
  <c r="AN2002" i="1"/>
  <c r="AN208" i="1"/>
  <c r="AN209" i="1"/>
  <c r="AN210" i="1"/>
  <c r="AN211" i="1"/>
  <c r="AN2003" i="1"/>
  <c r="AN212" i="1"/>
  <c r="AO2004" i="1"/>
  <c r="AO204" i="1"/>
  <c r="AP204" i="1" s="1"/>
  <c r="AT204" i="1" s="1"/>
  <c r="AO205" i="1"/>
  <c r="AP205" i="1" s="1"/>
  <c r="AT205" i="1" s="1"/>
  <c r="AO206" i="1"/>
  <c r="AP206" i="1" s="1"/>
  <c r="AT206" i="1" s="1"/>
  <c r="AO2001" i="1"/>
  <c r="AO207" i="1"/>
  <c r="AP207" i="1" s="1"/>
  <c r="AT207" i="1" s="1"/>
  <c r="AO2002" i="1"/>
  <c r="AO208" i="1"/>
  <c r="AP208" i="1" s="1"/>
  <c r="AT208" i="1" s="1"/>
  <c r="AO209" i="1"/>
  <c r="AP209" i="1" s="1"/>
  <c r="AT209" i="1" s="1"/>
  <c r="AO210" i="1"/>
  <c r="AP210" i="1" s="1"/>
  <c r="AT210" i="1" s="1"/>
  <c r="AO211" i="1"/>
  <c r="AP211" i="1" s="1"/>
  <c r="AT211" i="1" s="1"/>
  <c r="AO2003" i="1"/>
  <c r="AO212" i="1"/>
  <c r="AP212" i="1" s="1"/>
  <c r="AT212" i="1" s="1"/>
  <c r="AP2004" i="1"/>
  <c r="AT2004" i="1" s="1"/>
  <c r="AP2001" i="1"/>
  <c r="AT2001" i="1" s="1"/>
  <c r="AP2002" i="1"/>
  <c r="AT2002" i="1" s="1"/>
  <c r="AP2003" i="1"/>
  <c r="AT2003" i="1" s="1"/>
  <c r="AR2004" i="1"/>
  <c r="AR204" i="1"/>
  <c r="AR205" i="1"/>
  <c r="AR206" i="1"/>
  <c r="AR2001" i="1"/>
  <c r="AR207" i="1"/>
  <c r="AR2002" i="1"/>
  <c r="AR208" i="1"/>
  <c r="AR209" i="1"/>
  <c r="AR210" i="1"/>
  <c r="AR211" i="1"/>
  <c r="AR2003" i="1"/>
  <c r="AR212" i="1"/>
  <c r="AS2004" i="1"/>
  <c r="AS204" i="1"/>
  <c r="AS205" i="1"/>
  <c r="AS206" i="1"/>
  <c r="AS2001" i="1"/>
  <c r="AS207" i="1"/>
  <c r="AS2002" i="1"/>
  <c r="AS208" i="1"/>
  <c r="AS209" i="1"/>
  <c r="AS210" i="1"/>
  <c r="AS211" i="1"/>
  <c r="AS2003" i="1"/>
  <c r="AS212" i="1"/>
  <c r="AU2004" i="1"/>
  <c r="AU204" i="1"/>
  <c r="AU205" i="1"/>
  <c r="AU206" i="1"/>
  <c r="AU2001" i="1"/>
  <c r="AU207" i="1"/>
  <c r="AU2002" i="1"/>
  <c r="AU208" i="1"/>
  <c r="AU209" i="1"/>
  <c r="AU210" i="1"/>
  <c r="AU211" i="1"/>
  <c r="AU2003" i="1"/>
  <c r="AU212" i="1"/>
  <c r="E1992" i="1"/>
  <c r="E1993" i="1"/>
  <c r="E198" i="1"/>
  <c r="E1994" i="1"/>
  <c r="E1995" i="1"/>
  <c r="E1996" i="1"/>
  <c r="E1087" i="1"/>
  <c r="E1997" i="1"/>
  <c r="E199" i="1"/>
  <c r="E1998" i="1"/>
  <c r="E1999" i="1"/>
  <c r="E200" i="1"/>
  <c r="E201" i="1"/>
  <c r="E2000" i="1"/>
  <c r="E202" i="1"/>
  <c r="F1992" i="1"/>
  <c r="F1993" i="1"/>
  <c r="F198" i="1"/>
  <c r="F1994" i="1"/>
  <c r="F1995" i="1"/>
  <c r="F1996" i="1"/>
  <c r="F1087" i="1"/>
  <c r="F1997" i="1"/>
  <c r="F199" i="1"/>
  <c r="F1998" i="1"/>
  <c r="F1999" i="1"/>
  <c r="F200" i="1"/>
  <c r="F201" i="1"/>
  <c r="F2000" i="1"/>
  <c r="F202" i="1"/>
  <c r="I1992" i="1"/>
  <c r="I1993" i="1"/>
  <c r="I198" i="1"/>
  <c r="I1994" i="1"/>
  <c r="I1995" i="1"/>
  <c r="I1996" i="1"/>
  <c r="I1087" i="1"/>
  <c r="I1997" i="1"/>
  <c r="I199" i="1"/>
  <c r="I1998" i="1"/>
  <c r="I1999" i="1"/>
  <c r="I200" i="1"/>
  <c r="I201" i="1"/>
  <c r="I2000" i="1"/>
  <c r="I202" i="1"/>
  <c r="AN1992" i="1"/>
  <c r="AN1993" i="1"/>
  <c r="AN198" i="1"/>
  <c r="AN1994" i="1"/>
  <c r="AN1995" i="1"/>
  <c r="AN1996" i="1"/>
  <c r="AN1087" i="1"/>
  <c r="AN1997" i="1"/>
  <c r="AN199" i="1"/>
  <c r="AN1998" i="1"/>
  <c r="AN1999" i="1"/>
  <c r="AN200" i="1"/>
  <c r="AN201" i="1"/>
  <c r="AN2000" i="1"/>
  <c r="AN202" i="1"/>
  <c r="AO1992" i="1"/>
  <c r="AO1993" i="1"/>
  <c r="AO198" i="1"/>
  <c r="AP198" i="1" s="1"/>
  <c r="AT198" i="1" s="1"/>
  <c r="AO1994" i="1"/>
  <c r="AO1995" i="1"/>
  <c r="AO1996" i="1"/>
  <c r="AO1087" i="1"/>
  <c r="AP1087" i="1" s="1"/>
  <c r="AT1087" i="1" s="1"/>
  <c r="AO1997" i="1"/>
  <c r="AO199" i="1"/>
  <c r="AP199" i="1" s="1"/>
  <c r="AT199" i="1" s="1"/>
  <c r="AO1998" i="1"/>
  <c r="AO1999" i="1"/>
  <c r="AO200" i="1"/>
  <c r="AP200" i="1" s="1"/>
  <c r="AT200" i="1" s="1"/>
  <c r="AO201" i="1"/>
  <c r="AP201" i="1" s="1"/>
  <c r="AT201" i="1" s="1"/>
  <c r="AO2000" i="1"/>
  <c r="AO202" i="1"/>
  <c r="AP202" i="1" s="1"/>
  <c r="AT202" i="1" s="1"/>
  <c r="AP1992" i="1"/>
  <c r="AT1992" i="1" s="1"/>
  <c r="AP1993" i="1"/>
  <c r="AT1993" i="1" s="1"/>
  <c r="AP1994" i="1"/>
  <c r="AT1994" i="1" s="1"/>
  <c r="AP1995" i="1"/>
  <c r="AT1995" i="1" s="1"/>
  <c r="AP1996" i="1"/>
  <c r="AT1996" i="1" s="1"/>
  <c r="AP1997" i="1"/>
  <c r="AT1997" i="1" s="1"/>
  <c r="AP1998" i="1"/>
  <c r="AT1998" i="1" s="1"/>
  <c r="AP1999" i="1"/>
  <c r="AT1999" i="1" s="1"/>
  <c r="AP2000" i="1"/>
  <c r="AT2000" i="1" s="1"/>
  <c r="AR1992" i="1"/>
  <c r="AR1993" i="1"/>
  <c r="AR198" i="1"/>
  <c r="AR1994" i="1"/>
  <c r="AR1995" i="1"/>
  <c r="AR1996" i="1"/>
  <c r="AR1087" i="1"/>
  <c r="AR1997" i="1"/>
  <c r="AR199" i="1"/>
  <c r="AR1998" i="1"/>
  <c r="AR1999" i="1"/>
  <c r="AR200" i="1"/>
  <c r="AR201" i="1"/>
  <c r="AR2000" i="1"/>
  <c r="AR202" i="1"/>
  <c r="AS1992" i="1"/>
  <c r="AS1993" i="1"/>
  <c r="AS198" i="1"/>
  <c r="AS1994" i="1"/>
  <c r="AS1995" i="1"/>
  <c r="AS1996" i="1"/>
  <c r="AS1087" i="1"/>
  <c r="AS1997" i="1"/>
  <c r="AS199" i="1"/>
  <c r="AS1998" i="1"/>
  <c r="AS1999" i="1"/>
  <c r="AS200" i="1"/>
  <c r="AS201" i="1"/>
  <c r="AS2000" i="1"/>
  <c r="AS202" i="1"/>
  <c r="AU1992" i="1"/>
  <c r="AU1993" i="1"/>
  <c r="AU198" i="1"/>
  <c r="AU1994" i="1"/>
  <c r="AU1995" i="1"/>
  <c r="AU1996" i="1"/>
  <c r="AU1087" i="1"/>
  <c r="AU1997" i="1"/>
  <c r="AU199" i="1"/>
  <c r="AU1998" i="1"/>
  <c r="AU1999" i="1"/>
  <c r="AU200" i="1"/>
  <c r="AU201" i="1"/>
  <c r="AU2000" i="1"/>
  <c r="AU202" i="1"/>
  <c r="E197" i="1"/>
  <c r="F197" i="1"/>
  <c r="I197" i="1"/>
  <c r="AN197" i="1"/>
  <c r="AO197" i="1"/>
  <c r="AP197" i="1" s="1"/>
  <c r="AT197" i="1" s="1"/>
  <c r="AR197" i="1"/>
  <c r="AS197" i="1"/>
  <c r="AU197" i="1"/>
  <c r="E242" i="1" l="1"/>
  <c r="E243" i="1"/>
  <c r="E244" i="1"/>
  <c r="F242" i="1"/>
  <c r="F243" i="1"/>
  <c r="F244" i="1"/>
  <c r="I242" i="1"/>
  <c r="I243" i="1"/>
  <c r="I244" i="1"/>
  <c r="AN242" i="1"/>
  <c r="AN243" i="1"/>
  <c r="AN244" i="1"/>
  <c r="AO242" i="1"/>
  <c r="AP242" i="1" s="1"/>
  <c r="AT242" i="1" s="1"/>
  <c r="AO243" i="1"/>
  <c r="AP243" i="1" s="1"/>
  <c r="AT243" i="1" s="1"/>
  <c r="AO244" i="1"/>
  <c r="AP244" i="1" s="1"/>
  <c r="AT244" i="1" s="1"/>
  <c r="AR242" i="1"/>
  <c r="AR243" i="1"/>
  <c r="AR244" i="1"/>
  <c r="AS242" i="1"/>
  <c r="AS243" i="1"/>
  <c r="AS244" i="1"/>
  <c r="AU242" i="1"/>
  <c r="AU243" i="1"/>
  <c r="AU244" i="1"/>
  <c r="E241" i="1"/>
  <c r="F241" i="1"/>
  <c r="I241" i="1"/>
  <c r="AN241" i="1"/>
  <c r="AO241" i="1"/>
  <c r="AP241" i="1" s="1"/>
  <c r="AT241" i="1" s="1"/>
  <c r="AR241" i="1"/>
  <c r="AS241" i="1"/>
  <c r="AU241" i="1"/>
  <c r="B28" i="5"/>
  <c r="C28" i="5"/>
  <c r="E28" i="5"/>
  <c r="S28" i="5"/>
  <c r="E1086" i="1" l="1"/>
  <c r="E185" i="1"/>
  <c r="E1983" i="1"/>
  <c r="E1984" i="1"/>
  <c r="E190" i="1"/>
  <c r="E196" i="1"/>
  <c r="E191" i="1"/>
  <c r="E192" i="1"/>
  <c r="E193" i="1"/>
  <c r="E1985" i="1"/>
  <c r="E1986" i="1"/>
  <c r="E1987" i="1"/>
  <c r="E1988" i="1"/>
  <c r="E186" i="1"/>
  <c r="E187" i="1"/>
  <c r="E188" i="1"/>
  <c r="E1989" i="1"/>
  <c r="E1981" i="1"/>
  <c r="E189" i="1"/>
  <c r="E1990" i="1"/>
  <c r="E194" i="1"/>
  <c r="E1991" i="1"/>
  <c r="E195" i="1"/>
  <c r="F1086" i="1"/>
  <c r="F185" i="1"/>
  <c r="F1983" i="1"/>
  <c r="F1984" i="1"/>
  <c r="F190" i="1"/>
  <c r="F196" i="1"/>
  <c r="F191" i="1"/>
  <c r="F192" i="1"/>
  <c r="F193" i="1"/>
  <c r="F1985" i="1"/>
  <c r="F1986" i="1"/>
  <c r="F1987" i="1"/>
  <c r="F1988" i="1"/>
  <c r="F186" i="1"/>
  <c r="F187" i="1"/>
  <c r="F188" i="1"/>
  <c r="F1989" i="1"/>
  <c r="F1981" i="1"/>
  <c r="F189" i="1"/>
  <c r="F1990" i="1"/>
  <c r="F194" i="1"/>
  <c r="F1991" i="1"/>
  <c r="F195" i="1"/>
  <c r="I1086" i="1"/>
  <c r="I185" i="1"/>
  <c r="I1983" i="1"/>
  <c r="I1984" i="1"/>
  <c r="I190" i="1"/>
  <c r="I196" i="1"/>
  <c r="I191" i="1"/>
  <c r="I192" i="1"/>
  <c r="I193" i="1"/>
  <c r="I1985" i="1"/>
  <c r="I1986" i="1"/>
  <c r="I1987" i="1"/>
  <c r="I1988" i="1"/>
  <c r="I186" i="1"/>
  <c r="I187" i="1"/>
  <c r="I188" i="1"/>
  <c r="I1989" i="1"/>
  <c r="I1981" i="1"/>
  <c r="I189" i="1"/>
  <c r="I1990" i="1"/>
  <c r="I194" i="1"/>
  <c r="I1991" i="1"/>
  <c r="I195" i="1"/>
  <c r="AN1086" i="1"/>
  <c r="AN185" i="1"/>
  <c r="AN1983" i="1"/>
  <c r="AN1984" i="1"/>
  <c r="AN190" i="1"/>
  <c r="AN196" i="1"/>
  <c r="AN191" i="1"/>
  <c r="AN192" i="1"/>
  <c r="AN193" i="1"/>
  <c r="AN1985" i="1"/>
  <c r="AN1986" i="1"/>
  <c r="AN1987" i="1"/>
  <c r="AN1988" i="1"/>
  <c r="AN186" i="1"/>
  <c r="AN187" i="1"/>
  <c r="AN188" i="1"/>
  <c r="AN1989" i="1"/>
  <c r="AN1981" i="1"/>
  <c r="AN189" i="1"/>
  <c r="AN1990" i="1"/>
  <c r="AN194" i="1"/>
  <c r="AN1991" i="1"/>
  <c r="AN195" i="1"/>
  <c r="AO1086" i="1"/>
  <c r="AP1086" i="1" s="1"/>
  <c r="AT1086" i="1" s="1"/>
  <c r="AO185" i="1"/>
  <c r="AP185" i="1" s="1"/>
  <c r="AT185" i="1" s="1"/>
  <c r="AO1983" i="1"/>
  <c r="AO1984" i="1"/>
  <c r="AO190" i="1"/>
  <c r="AP190" i="1" s="1"/>
  <c r="AT190" i="1" s="1"/>
  <c r="AO196" i="1"/>
  <c r="AP196" i="1" s="1"/>
  <c r="AT196" i="1" s="1"/>
  <c r="AO191" i="1"/>
  <c r="AP191" i="1" s="1"/>
  <c r="AT191" i="1" s="1"/>
  <c r="AO192" i="1"/>
  <c r="AP192" i="1" s="1"/>
  <c r="AT192" i="1" s="1"/>
  <c r="AO193" i="1"/>
  <c r="AP193" i="1" s="1"/>
  <c r="AT193" i="1" s="1"/>
  <c r="AO1985" i="1"/>
  <c r="AO1986" i="1"/>
  <c r="AO1987" i="1"/>
  <c r="AO1988" i="1"/>
  <c r="AO186" i="1"/>
  <c r="AP186" i="1" s="1"/>
  <c r="AT186" i="1" s="1"/>
  <c r="AO187" i="1"/>
  <c r="AP187" i="1" s="1"/>
  <c r="AT187" i="1" s="1"/>
  <c r="AO188" i="1"/>
  <c r="AP188" i="1" s="1"/>
  <c r="AT188" i="1" s="1"/>
  <c r="AO1989" i="1"/>
  <c r="AO1981" i="1"/>
  <c r="AP1981" i="1" s="1"/>
  <c r="AT1981" i="1" s="1"/>
  <c r="AO189" i="1"/>
  <c r="AP189" i="1" s="1"/>
  <c r="AT189" i="1" s="1"/>
  <c r="AO1990" i="1"/>
  <c r="AO194" i="1"/>
  <c r="AP194" i="1" s="1"/>
  <c r="AT194" i="1" s="1"/>
  <c r="AO1991" i="1"/>
  <c r="AO195" i="1"/>
  <c r="AP195" i="1" s="1"/>
  <c r="AT195" i="1" s="1"/>
  <c r="AP1983" i="1"/>
  <c r="AT1983" i="1" s="1"/>
  <c r="AP1984" i="1"/>
  <c r="AT1984" i="1" s="1"/>
  <c r="AP1985" i="1"/>
  <c r="AT1985" i="1" s="1"/>
  <c r="AP1986" i="1"/>
  <c r="AT1986" i="1" s="1"/>
  <c r="AP1987" i="1"/>
  <c r="AT1987" i="1" s="1"/>
  <c r="AP1988" i="1"/>
  <c r="AT1988" i="1" s="1"/>
  <c r="AP1989" i="1"/>
  <c r="AT1989" i="1" s="1"/>
  <c r="AP1990" i="1"/>
  <c r="AT1990" i="1" s="1"/>
  <c r="AP1991" i="1"/>
  <c r="AT1991" i="1" s="1"/>
  <c r="AR1086" i="1"/>
  <c r="AR185" i="1"/>
  <c r="AR1983" i="1"/>
  <c r="AR1984" i="1"/>
  <c r="AR190" i="1"/>
  <c r="AR196" i="1"/>
  <c r="AR191" i="1"/>
  <c r="AR192" i="1"/>
  <c r="AR193" i="1"/>
  <c r="AR1985" i="1"/>
  <c r="AR1986" i="1"/>
  <c r="AR1987" i="1"/>
  <c r="AR1988" i="1"/>
  <c r="AR186" i="1"/>
  <c r="AR187" i="1"/>
  <c r="AR188" i="1"/>
  <c r="AR1989" i="1"/>
  <c r="AR1981" i="1"/>
  <c r="AR189" i="1"/>
  <c r="AR1990" i="1"/>
  <c r="AR194" i="1"/>
  <c r="AR1991" i="1"/>
  <c r="AR195" i="1"/>
  <c r="AS1086" i="1"/>
  <c r="AS185" i="1"/>
  <c r="AS1983" i="1"/>
  <c r="AS1984" i="1"/>
  <c r="AS190" i="1"/>
  <c r="AS196" i="1"/>
  <c r="AS191" i="1"/>
  <c r="AS192" i="1"/>
  <c r="AS193" i="1"/>
  <c r="AS1985" i="1"/>
  <c r="AS1986" i="1"/>
  <c r="AS1987" i="1"/>
  <c r="AS1988" i="1"/>
  <c r="AS186" i="1"/>
  <c r="AS187" i="1"/>
  <c r="AS188" i="1"/>
  <c r="AS1989" i="1"/>
  <c r="AS1981" i="1"/>
  <c r="AS189" i="1"/>
  <c r="AS1990" i="1"/>
  <c r="AS194" i="1"/>
  <c r="AS1991" i="1"/>
  <c r="AS195" i="1"/>
  <c r="AU1086" i="1"/>
  <c r="AU185" i="1"/>
  <c r="AU1983" i="1"/>
  <c r="AU1984" i="1"/>
  <c r="AU190" i="1"/>
  <c r="AU196" i="1"/>
  <c r="AU191" i="1"/>
  <c r="AU192" i="1"/>
  <c r="AU193" i="1"/>
  <c r="AU1985" i="1"/>
  <c r="AU1986" i="1"/>
  <c r="AU1987" i="1"/>
  <c r="AU1988" i="1"/>
  <c r="AU186" i="1"/>
  <c r="AU187" i="1"/>
  <c r="AU188" i="1"/>
  <c r="AU1989" i="1"/>
  <c r="AU1981" i="1"/>
  <c r="AU189" i="1"/>
  <c r="AU1990" i="1"/>
  <c r="AU194" i="1"/>
  <c r="AU1991" i="1"/>
  <c r="AU195" i="1"/>
  <c r="E1982" i="1"/>
  <c r="F1982" i="1"/>
  <c r="I1982" i="1"/>
  <c r="AN1982" i="1"/>
  <c r="AO1982" i="1"/>
  <c r="AP1982" i="1"/>
  <c r="AT1982" i="1" s="1"/>
  <c r="AR1982" i="1"/>
  <c r="AS1982" i="1"/>
  <c r="AU1982" i="1"/>
  <c r="E240" i="1"/>
  <c r="E1108" i="1"/>
  <c r="F240" i="1"/>
  <c r="F1108" i="1"/>
  <c r="I240" i="1"/>
  <c r="I1108" i="1"/>
  <c r="AN240" i="1"/>
  <c r="AN1108" i="1"/>
  <c r="AO240" i="1"/>
  <c r="AP240" i="1" s="1"/>
  <c r="AT240" i="1" s="1"/>
  <c r="AO1108" i="1"/>
  <c r="AP1108" i="1" s="1"/>
  <c r="AT1108" i="1" s="1"/>
  <c r="AR240" i="1"/>
  <c r="AR1108" i="1"/>
  <c r="AS240" i="1"/>
  <c r="AS1108" i="1"/>
  <c r="AU240" i="1"/>
  <c r="AU1108" i="1"/>
  <c r="E239" i="1"/>
  <c r="F239" i="1"/>
  <c r="I239" i="1"/>
  <c r="AN239" i="1"/>
  <c r="AO239" i="1"/>
  <c r="AP239" i="1" s="1"/>
  <c r="AT239" i="1" s="1"/>
  <c r="AR239" i="1"/>
  <c r="AS239" i="1"/>
  <c r="AU239" i="1"/>
  <c r="E235" i="1"/>
  <c r="E236" i="1"/>
  <c r="E184" i="1"/>
  <c r="E237" i="1"/>
  <c r="E238" i="1"/>
  <c r="E1106" i="1"/>
  <c r="E1107" i="1"/>
  <c r="F235" i="1"/>
  <c r="F236" i="1"/>
  <c r="F184" i="1"/>
  <c r="F237" i="1"/>
  <c r="F238" i="1"/>
  <c r="F1106" i="1"/>
  <c r="F1107" i="1"/>
  <c r="I235" i="1"/>
  <c r="I236" i="1"/>
  <c r="I184" i="1"/>
  <c r="I237" i="1"/>
  <c r="I238" i="1"/>
  <c r="I1106" i="1"/>
  <c r="I1107" i="1"/>
  <c r="AN235" i="1"/>
  <c r="AN236" i="1"/>
  <c r="AN184" i="1"/>
  <c r="AN237" i="1"/>
  <c r="AN238" i="1"/>
  <c r="AN1106" i="1"/>
  <c r="AN1107" i="1"/>
  <c r="AO235" i="1"/>
  <c r="AP235" i="1" s="1"/>
  <c r="AO236" i="1"/>
  <c r="AP236" i="1" s="1"/>
  <c r="AO184" i="1"/>
  <c r="AP184" i="1" s="1"/>
  <c r="AT184" i="1" s="1"/>
  <c r="AO237" i="1"/>
  <c r="AP237" i="1" s="1"/>
  <c r="AT237" i="1" s="1"/>
  <c r="AO238" i="1"/>
  <c r="AP238" i="1" s="1"/>
  <c r="AT238" i="1" s="1"/>
  <c r="AO1106" i="1"/>
  <c r="AP1106" i="1" s="1"/>
  <c r="AT1106" i="1" s="1"/>
  <c r="AO1107" i="1"/>
  <c r="AP1107" i="1" s="1"/>
  <c r="AT1107" i="1" s="1"/>
  <c r="AR235" i="1"/>
  <c r="AR236" i="1"/>
  <c r="AR184" i="1"/>
  <c r="AR237" i="1"/>
  <c r="AR238" i="1"/>
  <c r="AR1106" i="1"/>
  <c r="AR1107" i="1"/>
  <c r="AS235" i="1"/>
  <c r="AS236" i="1"/>
  <c r="AS184" i="1"/>
  <c r="AS237" i="1"/>
  <c r="AS238" i="1"/>
  <c r="AS1106" i="1"/>
  <c r="AS1107" i="1"/>
  <c r="AU235" i="1"/>
  <c r="AU236" i="1"/>
  <c r="AU184" i="1"/>
  <c r="AU237" i="1"/>
  <c r="AU238" i="1"/>
  <c r="AU1106" i="1"/>
  <c r="AU1107" i="1"/>
  <c r="E234" i="1"/>
  <c r="F234" i="1"/>
  <c r="I234" i="1"/>
  <c r="AN234" i="1"/>
  <c r="AO234" i="1"/>
  <c r="AP234" i="1" s="1"/>
  <c r="AT234" i="1" s="1"/>
  <c r="AR234" i="1"/>
  <c r="AS234" i="1"/>
  <c r="AU234" i="1"/>
  <c r="AT236" i="1" l="1"/>
  <c r="AT235" i="1"/>
  <c r="F175" i="1"/>
  <c r="E175" i="1"/>
  <c r="F1980" i="1"/>
  <c r="E1980" i="1"/>
  <c r="F1973" i="1"/>
  <c r="E1973" i="1"/>
  <c r="F183" i="1"/>
  <c r="E183" i="1"/>
  <c r="F182" i="1"/>
  <c r="E182" i="1"/>
  <c r="F1979" i="1"/>
  <c r="E1979" i="1"/>
  <c r="F1978" i="1"/>
  <c r="E1978" i="1"/>
  <c r="F1977" i="1"/>
  <c r="E1977" i="1"/>
  <c r="F1972" i="1"/>
  <c r="E1972" i="1"/>
  <c r="F181" i="1"/>
  <c r="E181" i="1"/>
  <c r="F1976" i="1"/>
  <c r="E1976" i="1"/>
  <c r="F180" i="1"/>
  <c r="E180" i="1"/>
  <c r="F1975" i="1"/>
  <c r="E1975" i="1"/>
  <c r="F179" i="1"/>
  <c r="E179" i="1"/>
  <c r="F1971" i="1"/>
  <c r="E1971" i="1"/>
  <c r="F178" i="1"/>
  <c r="E178" i="1"/>
  <c r="F177" i="1"/>
  <c r="E177" i="1"/>
  <c r="F1974" i="1"/>
  <c r="E1974" i="1"/>
  <c r="F176" i="1"/>
  <c r="E176" i="1"/>
  <c r="F2246" i="1"/>
  <c r="E2246" i="1"/>
  <c r="F2245" i="1"/>
  <c r="E2245" i="1"/>
  <c r="F2244" i="1"/>
  <c r="E2244" i="1"/>
  <c r="F2243" i="1"/>
  <c r="E2243" i="1"/>
  <c r="F2242" i="1"/>
  <c r="E2242" i="1"/>
  <c r="F2241" i="1"/>
  <c r="E2241" i="1"/>
  <c r="F2240" i="1"/>
  <c r="E2240" i="1"/>
  <c r="F2239" i="1"/>
  <c r="E2239" i="1"/>
  <c r="F2238" i="1"/>
  <c r="E2238" i="1"/>
  <c r="F2237" i="1"/>
  <c r="E2237" i="1"/>
  <c r="F2236" i="1"/>
  <c r="E2236" i="1"/>
  <c r="F2235" i="1"/>
  <c r="E2235" i="1"/>
  <c r="F2234" i="1"/>
  <c r="E2234" i="1"/>
  <c r="F2233" i="1"/>
  <c r="E2233" i="1"/>
  <c r="F2232" i="1"/>
  <c r="E2232" i="1"/>
  <c r="F2231" i="1"/>
  <c r="E2231" i="1"/>
  <c r="F2230" i="1"/>
  <c r="E2230" i="1"/>
  <c r="F2229" i="1"/>
  <c r="E2229" i="1"/>
  <c r="F2228" i="1"/>
  <c r="E2228" i="1"/>
  <c r="F2227" i="1"/>
  <c r="E2227" i="1"/>
  <c r="F2226" i="1"/>
  <c r="E2226" i="1"/>
  <c r="F2225" i="1"/>
  <c r="E2225" i="1"/>
  <c r="F2224" i="1"/>
  <c r="E2224" i="1"/>
  <c r="F2223" i="1"/>
  <c r="E2223" i="1"/>
  <c r="F2222" i="1"/>
  <c r="E2222" i="1"/>
  <c r="F2221" i="1"/>
  <c r="E2221" i="1"/>
  <c r="F2220" i="1"/>
  <c r="E2220" i="1"/>
  <c r="F2219" i="1"/>
  <c r="E2219" i="1"/>
  <c r="F2218" i="1"/>
  <c r="E2218" i="1"/>
  <c r="F2217" i="1"/>
  <c r="E2217" i="1"/>
  <c r="F2216" i="1"/>
  <c r="E2216" i="1"/>
  <c r="F2215" i="1"/>
  <c r="E2215" i="1"/>
  <c r="F2214" i="1"/>
  <c r="E2214" i="1"/>
  <c r="F2213" i="1"/>
  <c r="E2213" i="1"/>
  <c r="F2212" i="1"/>
  <c r="E2212" i="1"/>
  <c r="F2211" i="1"/>
  <c r="E2211" i="1"/>
  <c r="F2210" i="1"/>
  <c r="E2210" i="1"/>
  <c r="F2209" i="1"/>
  <c r="E2209" i="1"/>
  <c r="F2208" i="1"/>
  <c r="E2208" i="1"/>
  <c r="F2207" i="1"/>
  <c r="E2207" i="1"/>
  <c r="F2206" i="1"/>
  <c r="E2206" i="1"/>
  <c r="F2205" i="1"/>
  <c r="E2205" i="1"/>
  <c r="F2204" i="1"/>
  <c r="E2204" i="1"/>
  <c r="F2203" i="1"/>
  <c r="E2203" i="1"/>
  <c r="F2202" i="1"/>
  <c r="E2202" i="1"/>
  <c r="F2201" i="1"/>
  <c r="E2201" i="1"/>
  <c r="F2200" i="1"/>
  <c r="E2200" i="1"/>
  <c r="F2199" i="1"/>
  <c r="E2199" i="1"/>
  <c r="F2198" i="1"/>
  <c r="E2198" i="1"/>
  <c r="F2197" i="1"/>
  <c r="E2197" i="1"/>
  <c r="F2196" i="1"/>
  <c r="E2196" i="1"/>
  <c r="F2195" i="1"/>
  <c r="E2195" i="1"/>
  <c r="F2194" i="1"/>
  <c r="E2194" i="1"/>
  <c r="F2193" i="1"/>
  <c r="E2193" i="1"/>
  <c r="F2192" i="1"/>
  <c r="E2192" i="1"/>
  <c r="F2191" i="1"/>
  <c r="E2191" i="1"/>
  <c r="F2190" i="1"/>
  <c r="E2190" i="1"/>
  <c r="F2189" i="1"/>
  <c r="E2189" i="1"/>
  <c r="F2188" i="1"/>
  <c r="E2188" i="1"/>
  <c r="F2187" i="1"/>
  <c r="E2187" i="1"/>
  <c r="F2186" i="1"/>
  <c r="E2186" i="1"/>
  <c r="F2185" i="1"/>
  <c r="E2185" i="1"/>
  <c r="F2184" i="1"/>
  <c r="E2184" i="1"/>
  <c r="F2183" i="1"/>
  <c r="E2183" i="1"/>
  <c r="F2182" i="1"/>
  <c r="E2182" i="1"/>
  <c r="F2181" i="1"/>
  <c r="E2181" i="1"/>
  <c r="F2180" i="1"/>
  <c r="E2180" i="1"/>
  <c r="F2179" i="1"/>
  <c r="E2179" i="1"/>
  <c r="F2178" i="1"/>
  <c r="E2178" i="1"/>
  <c r="F2177" i="1"/>
  <c r="E2177" i="1"/>
  <c r="F2176" i="1"/>
  <c r="E2176" i="1"/>
  <c r="F2175" i="1"/>
  <c r="E2175" i="1"/>
  <c r="F2174" i="1"/>
  <c r="E2174" i="1"/>
  <c r="F2173" i="1"/>
  <c r="E2173" i="1"/>
  <c r="F2172" i="1"/>
  <c r="E2172" i="1"/>
  <c r="F2171" i="1"/>
  <c r="E2171" i="1"/>
  <c r="F2170" i="1"/>
  <c r="E2170" i="1"/>
  <c r="F2169" i="1"/>
  <c r="E2169" i="1"/>
  <c r="F2168" i="1"/>
  <c r="E2168" i="1"/>
  <c r="F2167" i="1"/>
  <c r="E2167" i="1"/>
  <c r="F2166" i="1"/>
  <c r="E2166" i="1"/>
  <c r="F2165" i="1"/>
  <c r="E2165" i="1"/>
  <c r="F2164" i="1"/>
  <c r="E2164" i="1"/>
  <c r="F2163" i="1"/>
  <c r="E2163" i="1"/>
  <c r="F2162" i="1"/>
  <c r="E2162" i="1"/>
  <c r="F2161" i="1"/>
  <c r="E2161" i="1"/>
  <c r="F2160" i="1"/>
  <c r="E2160" i="1"/>
  <c r="F2159" i="1"/>
  <c r="E2159" i="1"/>
  <c r="F2158" i="1"/>
  <c r="E2158" i="1"/>
  <c r="F2157" i="1"/>
  <c r="E2157" i="1"/>
  <c r="F2156" i="1"/>
  <c r="E2156" i="1"/>
  <c r="F2155" i="1"/>
  <c r="E2155" i="1"/>
  <c r="F2154" i="1"/>
  <c r="E2154" i="1"/>
  <c r="F2153" i="1"/>
  <c r="E2153" i="1"/>
  <c r="F2152" i="1"/>
  <c r="E2152" i="1"/>
  <c r="F2151" i="1"/>
  <c r="E2151" i="1"/>
  <c r="F2150" i="1"/>
  <c r="E2150" i="1"/>
  <c r="F2149" i="1"/>
  <c r="E2149" i="1"/>
  <c r="F2148" i="1"/>
  <c r="E2148" i="1"/>
  <c r="F2147" i="1"/>
  <c r="E2147" i="1"/>
  <c r="F2146" i="1"/>
  <c r="E2146" i="1"/>
  <c r="F2145" i="1"/>
  <c r="E2145" i="1"/>
  <c r="F2144" i="1"/>
  <c r="E2144" i="1"/>
  <c r="F2143" i="1"/>
  <c r="E2143" i="1"/>
  <c r="F2142" i="1"/>
  <c r="E2142" i="1"/>
  <c r="F2141" i="1"/>
  <c r="E2141" i="1"/>
  <c r="F2140" i="1"/>
  <c r="E2140" i="1"/>
  <c r="F2139" i="1"/>
  <c r="E2139" i="1"/>
  <c r="F2138" i="1"/>
  <c r="E2138" i="1"/>
  <c r="F2137" i="1"/>
  <c r="E2137" i="1"/>
  <c r="F2136" i="1"/>
  <c r="E2136" i="1"/>
  <c r="F2135" i="1"/>
  <c r="E2135" i="1"/>
  <c r="F2134" i="1"/>
  <c r="E2134" i="1"/>
  <c r="F2133" i="1"/>
  <c r="E2133" i="1"/>
  <c r="F2132" i="1"/>
  <c r="E2132" i="1"/>
  <c r="F2131" i="1"/>
  <c r="E2131" i="1"/>
  <c r="F2130" i="1"/>
  <c r="E2130" i="1"/>
  <c r="F2129" i="1"/>
  <c r="E2129" i="1"/>
  <c r="F2128" i="1"/>
  <c r="E2128" i="1"/>
  <c r="F2127" i="1"/>
  <c r="E2127" i="1"/>
  <c r="F2126" i="1"/>
  <c r="E2126" i="1"/>
  <c r="F2125" i="1"/>
  <c r="E2125" i="1"/>
  <c r="F2124" i="1"/>
  <c r="E2124" i="1"/>
  <c r="F2123" i="1"/>
  <c r="E2123" i="1"/>
  <c r="F2122" i="1"/>
  <c r="E2122" i="1"/>
  <c r="F2121" i="1"/>
  <c r="E2121" i="1"/>
  <c r="F2120" i="1"/>
  <c r="E2120" i="1"/>
  <c r="F2119" i="1"/>
  <c r="E2119" i="1"/>
  <c r="F2118" i="1"/>
  <c r="E2118" i="1"/>
  <c r="F2117" i="1"/>
  <c r="E2117" i="1"/>
  <c r="F2116" i="1"/>
  <c r="E2116" i="1"/>
  <c r="F2115" i="1"/>
  <c r="E2115" i="1"/>
  <c r="F2114" i="1"/>
  <c r="E2114" i="1"/>
  <c r="F2113" i="1"/>
  <c r="E2113" i="1"/>
  <c r="F2112" i="1"/>
  <c r="E2112" i="1"/>
  <c r="F2111" i="1"/>
  <c r="E2111" i="1"/>
  <c r="F2110" i="1"/>
  <c r="E2110" i="1"/>
  <c r="F2109" i="1"/>
  <c r="E2109" i="1"/>
  <c r="F2108" i="1"/>
  <c r="E2108" i="1"/>
  <c r="F2107" i="1"/>
  <c r="E2107" i="1"/>
  <c r="F2106" i="1"/>
  <c r="E2106" i="1"/>
  <c r="F2105" i="1"/>
  <c r="E2105" i="1"/>
  <c r="F2104" i="1"/>
  <c r="E2104" i="1"/>
  <c r="F2103" i="1"/>
  <c r="E2103" i="1"/>
  <c r="F2102" i="1"/>
  <c r="E2102" i="1"/>
  <c r="F2101" i="1"/>
  <c r="E2101" i="1"/>
  <c r="F2100" i="1"/>
  <c r="E2100" i="1"/>
  <c r="F2099" i="1"/>
  <c r="E2099" i="1"/>
  <c r="F2098" i="1"/>
  <c r="E2098" i="1"/>
  <c r="F2097" i="1"/>
  <c r="E2097" i="1"/>
  <c r="F2096" i="1"/>
  <c r="E2096" i="1"/>
  <c r="F2095" i="1"/>
  <c r="E2095" i="1"/>
  <c r="F2094" i="1"/>
  <c r="E2094" i="1"/>
  <c r="F2093" i="1"/>
  <c r="E2093" i="1"/>
  <c r="F2092" i="1"/>
  <c r="E2092" i="1"/>
  <c r="F2091" i="1"/>
  <c r="E2091" i="1"/>
  <c r="F2090" i="1"/>
  <c r="E2090" i="1"/>
  <c r="F2089" i="1"/>
  <c r="E2089" i="1"/>
  <c r="F2088" i="1"/>
  <c r="E2088" i="1"/>
  <c r="F2087" i="1"/>
  <c r="E2087" i="1"/>
  <c r="F2086" i="1"/>
  <c r="E2086" i="1"/>
  <c r="F2085" i="1"/>
  <c r="E2085" i="1"/>
  <c r="F2084" i="1"/>
  <c r="E2084" i="1"/>
  <c r="F2083" i="1"/>
  <c r="E2083" i="1"/>
  <c r="F2082" i="1"/>
  <c r="E2082" i="1"/>
  <c r="F2081" i="1"/>
  <c r="E2081" i="1"/>
  <c r="F2080" i="1"/>
  <c r="E2080" i="1"/>
  <c r="F2079" i="1"/>
  <c r="E2079" i="1"/>
  <c r="F2078" i="1"/>
  <c r="E2078" i="1"/>
  <c r="F2077" i="1"/>
  <c r="E2077" i="1"/>
  <c r="F2076" i="1"/>
  <c r="E2076" i="1"/>
  <c r="F2075" i="1"/>
  <c r="E2075" i="1"/>
  <c r="F2074" i="1"/>
  <c r="E2074" i="1"/>
  <c r="F2073" i="1"/>
  <c r="E2073" i="1"/>
  <c r="F2072" i="1"/>
  <c r="E2072" i="1"/>
  <c r="F2071" i="1"/>
  <c r="E2071" i="1"/>
  <c r="F2070" i="1"/>
  <c r="E2070" i="1"/>
  <c r="F2069" i="1"/>
  <c r="E2069" i="1"/>
  <c r="F2068" i="1"/>
  <c r="E2068" i="1"/>
  <c r="F2067" i="1"/>
  <c r="E2067" i="1"/>
  <c r="F2066" i="1"/>
  <c r="E2066" i="1"/>
  <c r="F2065" i="1"/>
  <c r="E2065" i="1"/>
  <c r="F2064" i="1"/>
  <c r="E2064" i="1"/>
  <c r="F2063" i="1"/>
  <c r="E2063" i="1"/>
  <c r="F2062" i="1"/>
  <c r="E2062" i="1"/>
  <c r="F2061" i="1"/>
  <c r="E2061" i="1"/>
  <c r="F2060" i="1"/>
  <c r="E2060" i="1"/>
  <c r="F2059" i="1"/>
  <c r="E2059" i="1"/>
  <c r="F2058" i="1"/>
  <c r="E2058" i="1"/>
  <c r="F2057" i="1"/>
  <c r="E2057" i="1"/>
  <c r="F2056" i="1"/>
  <c r="E2056" i="1"/>
  <c r="F2055" i="1"/>
  <c r="E2055" i="1"/>
  <c r="F2054" i="1"/>
  <c r="E2054" i="1"/>
  <c r="F2053" i="1"/>
  <c r="E2053" i="1"/>
  <c r="F2052" i="1"/>
  <c r="E2052" i="1"/>
  <c r="F2051" i="1"/>
  <c r="E2051" i="1"/>
  <c r="F2050" i="1"/>
  <c r="E2050" i="1"/>
  <c r="F2049" i="1"/>
  <c r="E2049" i="1"/>
  <c r="F2042" i="1"/>
  <c r="E2042" i="1"/>
  <c r="F2048" i="1"/>
  <c r="E2048" i="1"/>
  <c r="F2047" i="1"/>
  <c r="E2047" i="1"/>
  <c r="F2030" i="1"/>
  <c r="E2030" i="1"/>
  <c r="F2046" i="1"/>
  <c r="E2046" i="1"/>
  <c r="F2045" i="1"/>
  <c r="E2045" i="1"/>
  <c r="F2044" i="1"/>
  <c r="E2044" i="1"/>
  <c r="F2043" i="1"/>
  <c r="E2043" i="1"/>
  <c r="F2029" i="1"/>
  <c r="E2029" i="1"/>
  <c r="F2028" i="1"/>
  <c r="E2028" i="1"/>
  <c r="F2027" i="1"/>
  <c r="E2027" i="1"/>
  <c r="F2024" i="1"/>
  <c r="E2024" i="1"/>
  <c r="F2023" i="1"/>
  <c r="E2023" i="1"/>
  <c r="F2014" i="1"/>
  <c r="E2014" i="1"/>
  <c r="F2010" i="1"/>
  <c r="E2010" i="1"/>
  <c r="F2019" i="1"/>
  <c r="E2019" i="1"/>
  <c r="F2026" i="1"/>
  <c r="E2026" i="1"/>
  <c r="F2018" i="1"/>
  <c r="E2018" i="1"/>
  <c r="F2022" i="1"/>
  <c r="E2022" i="1"/>
  <c r="F2025" i="1"/>
  <c r="E2025" i="1"/>
  <c r="F2017" i="1"/>
  <c r="E2017" i="1"/>
  <c r="F2016" i="1"/>
  <c r="E2016" i="1"/>
  <c r="F2015" i="1"/>
  <c r="E2015" i="1"/>
  <c r="F2013" i="1"/>
  <c r="E2013" i="1"/>
  <c r="F2012" i="1"/>
  <c r="E2012" i="1"/>
  <c r="F2011" i="1"/>
  <c r="E2011" i="1"/>
  <c r="F2021" i="1"/>
  <c r="E2021" i="1"/>
  <c r="F2020" i="1"/>
  <c r="E2020" i="1"/>
  <c r="F2009" i="1"/>
  <c r="E2009" i="1"/>
  <c r="F2008" i="1"/>
  <c r="E2008" i="1"/>
  <c r="F2007" i="1"/>
  <c r="E2007" i="1"/>
  <c r="F2006" i="1"/>
  <c r="E2006" i="1"/>
  <c r="F2005" i="1"/>
  <c r="E2005" i="1"/>
  <c r="F1956" i="1"/>
  <c r="E1956" i="1"/>
  <c r="F1955" i="1"/>
  <c r="E1955" i="1"/>
  <c r="F1954" i="1"/>
  <c r="E1954" i="1"/>
  <c r="F1953" i="1"/>
  <c r="E1953" i="1"/>
  <c r="F1952" i="1"/>
  <c r="E1952" i="1"/>
  <c r="F1951" i="1"/>
  <c r="E1951" i="1"/>
  <c r="F1950" i="1"/>
  <c r="E1950" i="1"/>
  <c r="F1949" i="1"/>
  <c r="E1949" i="1"/>
  <c r="F1948" i="1"/>
  <c r="E1948" i="1"/>
  <c r="F1947" i="1"/>
  <c r="E1947" i="1"/>
  <c r="F1946" i="1"/>
  <c r="E1946" i="1"/>
  <c r="F1945" i="1"/>
  <c r="E1945" i="1"/>
  <c r="F1944" i="1"/>
  <c r="E1944" i="1"/>
  <c r="F1943" i="1"/>
  <c r="E1943" i="1"/>
  <c r="F1942" i="1"/>
  <c r="E1942" i="1"/>
  <c r="F1941" i="1"/>
  <c r="E1941" i="1"/>
  <c r="F1940" i="1"/>
  <c r="E1940" i="1"/>
  <c r="F1939" i="1"/>
  <c r="E1939" i="1"/>
  <c r="F1938" i="1"/>
  <c r="E1938" i="1"/>
  <c r="F1937" i="1"/>
  <c r="E1937" i="1"/>
  <c r="F1936" i="1"/>
  <c r="E1936" i="1"/>
  <c r="F1935" i="1"/>
  <c r="E1935" i="1"/>
  <c r="F1934" i="1"/>
  <c r="E1934" i="1"/>
  <c r="F1933" i="1"/>
  <c r="E1933" i="1"/>
  <c r="F1932" i="1"/>
  <c r="E1932" i="1"/>
  <c r="F1931" i="1"/>
  <c r="E1931" i="1"/>
  <c r="F1930" i="1"/>
  <c r="E1930" i="1"/>
  <c r="F1929" i="1"/>
  <c r="E1929" i="1"/>
  <c r="F1928" i="1"/>
  <c r="E1928" i="1"/>
  <c r="F1927" i="1"/>
  <c r="E1927" i="1"/>
  <c r="F1926" i="1"/>
  <c r="E1926" i="1"/>
  <c r="F1925" i="1"/>
  <c r="E1925" i="1"/>
  <c r="F1923" i="1"/>
  <c r="E1923" i="1"/>
  <c r="F1922" i="1"/>
  <c r="E1922" i="1"/>
  <c r="F1921" i="1"/>
  <c r="E1921" i="1"/>
  <c r="F1920" i="1"/>
  <c r="E1920" i="1"/>
  <c r="F1919" i="1"/>
  <c r="E1919" i="1"/>
  <c r="F1918" i="1"/>
  <c r="E1918" i="1"/>
  <c r="F1917" i="1"/>
  <c r="E1917" i="1"/>
  <c r="F1916" i="1"/>
  <c r="E1916" i="1"/>
  <c r="F1915" i="1"/>
  <c r="E1915" i="1"/>
  <c r="F1914" i="1"/>
  <c r="E1914" i="1"/>
  <c r="F1913" i="1"/>
  <c r="E1913" i="1"/>
  <c r="F1912" i="1"/>
  <c r="E1912" i="1"/>
  <c r="F1911" i="1"/>
  <c r="E1911" i="1"/>
  <c r="F1910" i="1"/>
  <c r="E1910" i="1"/>
  <c r="F1909" i="1"/>
  <c r="E1909" i="1"/>
  <c r="F1908" i="1"/>
  <c r="E1908" i="1"/>
  <c r="F1907" i="1"/>
  <c r="E1907" i="1"/>
  <c r="F1906" i="1"/>
  <c r="E1906" i="1"/>
  <c r="F1905" i="1"/>
  <c r="E1905" i="1"/>
  <c r="F1904" i="1"/>
  <c r="E1904" i="1"/>
  <c r="F1903" i="1"/>
  <c r="E1903" i="1"/>
  <c r="F1902" i="1"/>
  <c r="E1902" i="1"/>
  <c r="F1901" i="1"/>
  <c r="E1901" i="1"/>
  <c r="F1900" i="1"/>
  <c r="E1900" i="1"/>
  <c r="F1899" i="1"/>
  <c r="E1899" i="1"/>
  <c r="F1898" i="1"/>
  <c r="E1898" i="1"/>
  <c r="F1897" i="1"/>
  <c r="E1897" i="1"/>
  <c r="F1896" i="1"/>
  <c r="E1896" i="1"/>
  <c r="F1895" i="1"/>
  <c r="E1895" i="1"/>
  <c r="F1894" i="1"/>
  <c r="E1894" i="1"/>
  <c r="F1893" i="1"/>
  <c r="E1893" i="1"/>
  <c r="F1892" i="1"/>
  <c r="E1892" i="1"/>
  <c r="F1891" i="1"/>
  <c r="E1891" i="1"/>
  <c r="F1890" i="1"/>
  <c r="E1890" i="1"/>
  <c r="F1889" i="1"/>
  <c r="E1889" i="1"/>
  <c r="F1888" i="1"/>
  <c r="E1888" i="1"/>
  <c r="F1887" i="1"/>
  <c r="E1887" i="1"/>
  <c r="F1886" i="1"/>
  <c r="E1886" i="1"/>
  <c r="F1885" i="1"/>
  <c r="E1885" i="1"/>
  <c r="F1884" i="1"/>
  <c r="E1884" i="1"/>
  <c r="F1883" i="1"/>
  <c r="E1883" i="1"/>
  <c r="F1882" i="1"/>
  <c r="E1882" i="1"/>
  <c r="F1881" i="1"/>
  <c r="E1881" i="1"/>
  <c r="F1880" i="1"/>
  <c r="E1880" i="1"/>
  <c r="F1879" i="1"/>
  <c r="E1879" i="1"/>
  <c r="F1878" i="1"/>
  <c r="E1878" i="1"/>
  <c r="F1877" i="1"/>
  <c r="E1877" i="1"/>
  <c r="F1876" i="1"/>
  <c r="E1876" i="1"/>
  <c r="F1875" i="1"/>
  <c r="E1875" i="1"/>
  <c r="F1874" i="1"/>
  <c r="E1874" i="1"/>
  <c r="F1873" i="1"/>
  <c r="E1873" i="1"/>
  <c r="F1872" i="1"/>
  <c r="E1872" i="1"/>
  <c r="F1871" i="1"/>
  <c r="E1871" i="1"/>
  <c r="F1870" i="1"/>
  <c r="E1870" i="1"/>
  <c r="F1869" i="1"/>
  <c r="E1869" i="1"/>
  <c r="F1868" i="1"/>
  <c r="E1868" i="1"/>
  <c r="F1867" i="1"/>
  <c r="E1867" i="1"/>
  <c r="F1866" i="1"/>
  <c r="E1866" i="1"/>
  <c r="F1865" i="1"/>
  <c r="E1865" i="1"/>
  <c r="F1864" i="1"/>
  <c r="E1864" i="1"/>
  <c r="F1863" i="1"/>
  <c r="E1863" i="1"/>
  <c r="F1862" i="1"/>
  <c r="E1862" i="1"/>
  <c r="F1861" i="1"/>
  <c r="E1861" i="1"/>
  <c r="F1860" i="1"/>
  <c r="E1860" i="1"/>
  <c r="F1859" i="1"/>
  <c r="E1859" i="1"/>
  <c r="F1858" i="1"/>
  <c r="E1858" i="1"/>
  <c r="F1857" i="1"/>
  <c r="E1857" i="1"/>
  <c r="F1856" i="1"/>
  <c r="E1856" i="1"/>
  <c r="F1855" i="1"/>
  <c r="E1855" i="1"/>
  <c r="F1854" i="1"/>
  <c r="E1854" i="1"/>
  <c r="F1853" i="1"/>
  <c r="E1853" i="1"/>
  <c r="F1852" i="1"/>
  <c r="E1852" i="1"/>
  <c r="F1851" i="1"/>
  <c r="E1851" i="1"/>
  <c r="F1850" i="1"/>
  <c r="E1850" i="1"/>
  <c r="F1849" i="1"/>
  <c r="E1849" i="1"/>
  <c r="F1848" i="1"/>
  <c r="E1848" i="1"/>
  <c r="F1847" i="1"/>
  <c r="E1847" i="1"/>
  <c r="F1846" i="1"/>
  <c r="E1846" i="1"/>
  <c r="F1845" i="1"/>
  <c r="E1845" i="1"/>
  <c r="F1844" i="1"/>
  <c r="E1844" i="1"/>
  <c r="F1843" i="1"/>
  <c r="E1843" i="1"/>
  <c r="F1842" i="1"/>
  <c r="E1842" i="1"/>
  <c r="F1841" i="1"/>
  <c r="E1841" i="1"/>
  <c r="F1840" i="1"/>
  <c r="E1840" i="1"/>
  <c r="F1839" i="1"/>
  <c r="E1839" i="1"/>
  <c r="F1838" i="1"/>
  <c r="E1838" i="1"/>
  <c r="F1837" i="1"/>
  <c r="E1837" i="1"/>
  <c r="F1836" i="1"/>
  <c r="E1836" i="1"/>
  <c r="F1835" i="1"/>
  <c r="E1835" i="1"/>
  <c r="F1834" i="1"/>
  <c r="E1834" i="1"/>
  <c r="F1833" i="1"/>
  <c r="E1833" i="1"/>
  <c r="F1832" i="1"/>
  <c r="E1832" i="1"/>
  <c r="F1831" i="1"/>
  <c r="E1831" i="1"/>
  <c r="F1830" i="1"/>
  <c r="E1830" i="1"/>
  <c r="F1829" i="1"/>
  <c r="E1829" i="1"/>
  <c r="F1828" i="1"/>
  <c r="E1828" i="1"/>
  <c r="F1827" i="1"/>
  <c r="E1827" i="1"/>
  <c r="F1826" i="1"/>
  <c r="E1826" i="1"/>
  <c r="F1825" i="1"/>
  <c r="E1825" i="1"/>
  <c r="F1824" i="1"/>
  <c r="E1824" i="1"/>
  <c r="F1823" i="1"/>
  <c r="E1823" i="1"/>
  <c r="F1822" i="1"/>
  <c r="E1822" i="1"/>
  <c r="F1821" i="1"/>
  <c r="E1821" i="1"/>
  <c r="F1820" i="1"/>
  <c r="E1820" i="1"/>
  <c r="F1819" i="1"/>
  <c r="E1819" i="1"/>
  <c r="F1818" i="1"/>
  <c r="E1818" i="1"/>
  <c r="F1817" i="1"/>
  <c r="E1817" i="1"/>
  <c r="F1816" i="1"/>
  <c r="E1816" i="1"/>
  <c r="F1815" i="1"/>
  <c r="E1815" i="1"/>
  <c r="F1814" i="1"/>
  <c r="E1814" i="1"/>
  <c r="F1813" i="1"/>
  <c r="E1813" i="1"/>
  <c r="F1812" i="1"/>
  <c r="E1812" i="1"/>
  <c r="F1811" i="1"/>
  <c r="E1811" i="1"/>
  <c r="F1810" i="1"/>
  <c r="E1810" i="1"/>
  <c r="F1809" i="1"/>
  <c r="E1809" i="1"/>
  <c r="F1808" i="1"/>
  <c r="E1808" i="1"/>
  <c r="F1807" i="1"/>
  <c r="E1807" i="1"/>
  <c r="F1806" i="1"/>
  <c r="E1806" i="1"/>
  <c r="F1805" i="1"/>
  <c r="E1805" i="1"/>
  <c r="F1804" i="1"/>
  <c r="E1804" i="1"/>
  <c r="F1803" i="1"/>
  <c r="E1803" i="1"/>
  <c r="F1802" i="1"/>
  <c r="E1802" i="1"/>
  <c r="F1801" i="1"/>
  <c r="E1801" i="1"/>
  <c r="F1800" i="1"/>
  <c r="E1800" i="1"/>
  <c r="F1799" i="1"/>
  <c r="E1799" i="1"/>
  <c r="F1798" i="1"/>
  <c r="E1798" i="1"/>
  <c r="F1797" i="1"/>
  <c r="E1797" i="1"/>
  <c r="F1796" i="1"/>
  <c r="E1796" i="1"/>
  <c r="F1795" i="1"/>
  <c r="E1795" i="1"/>
  <c r="F1794" i="1"/>
  <c r="E1794" i="1"/>
  <c r="F1793" i="1"/>
  <c r="E1793" i="1"/>
  <c r="F1792" i="1"/>
  <c r="E1792" i="1"/>
  <c r="F1791" i="1"/>
  <c r="E1791" i="1"/>
  <c r="F1790" i="1"/>
  <c r="E1790" i="1"/>
  <c r="F1789" i="1"/>
  <c r="E1789" i="1"/>
  <c r="F1788" i="1"/>
  <c r="E1788" i="1"/>
  <c r="F1787" i="1"/>
  <c r="E1787" i="1"/>
  <c r="F1786" i="1"/>
  <c r="E1786" i="1"/>
  <c r="F1785" i="1"/>
  <c r="E1785" i="1"/>
  <c r="F1784" i="1"/>
  <c r="E1784" i="1"/>
  <c r="F1783" i="1"/>
  <c r="E1783" i="1"/>
  <c r="F1782" i="1"/>
  <c r="E1782" i="1"/>
  <c r="F1781" i="1"/>
  <c r="E1781" i="1"/>
  <c r="F1780" i="1"/>
  <c r="E1780" i="1"/>
  <c r="F1779" i="1"/>
  <c r="E1779" i="1"/>
  <c r="F1778" i="1"/>
  <c r="E1778" i="1"/>
  <c r="F1777" i="1"/>
  <c r="E1777" i="1"/>
  <c r="F1776" i="1"/>
  <c r="E1776" i="1"/>
  <c r="F1775" i="1"/>
  <c r="E1775" i="1"/>
  <c r="F1774" i="1"/>
  <c r="E1774" i="1"/>
  <c r="F1773" i="1"/>
  <c r="E1773" i="1"/>
  <c r="F1772" i="1"/>
  <c r="E1772" i="1"/>
  <c r="F1771" i="1"/>
  <c r="E1771" i="1"/>
  <c r="F1770" i="1"/>
  <c r="E1770" i="1"/>
  <c r="F1769" i="1"/>
  <c r="E1769" i="1"/>
  <c r="F1768" i="1"/>
  <c r="E1768" i="1"/>
  <c r="F1767" i="1"/>
  <c r="E1767" i="1"/>
  <c r="F1766" i="1"/>
  <c r="E1766" i="1"/>
  <c r="F1765" i="1"/>
  <c r="E1765" i="1"/>
  <c r="F1764" i="1"/>
  <c r="E1764" i="1"/>
  <c r="F1763" i="1"/>
  <c r="E1763" i="1"/>
  <c r="F1762" i="1"/>
  <c r="E1762" i="1"/>
  <c r="F1761" i="1"/>
  <c r="E1761" i="1"/>
  <c r="F1760" i="1"/>
  <c r="E1760" i="1"/>
  <c r="F1759" i="1"/>
  <c r="E1759" i="1"/>
  <c r="F1758" i="1"/>
  <c r="E1758" i="1"/>
  <c r="F1757" i="1"/>
  <c r="E1757" i="1"/>
  <c r="F1756" i="1"/>
  <c r="E1756" i="1"/>
  <c r="F1755" i="1"/>
  <c r="E1755" i="1"/>
  <c r="F1754" i="1"/>
  <c r="E1754" i="1"/>
  <c r="F1753" i="1"/>
  <c r="E1753" i="1"/>
  <c r="F1752" i="1"/>
  <c r="E1752" i="1"/>
  <c r="F1751" i="1"/>
  <c r="E1751" i="1"/>
  <c r="F1750" i="1"/>
  <c r="E1750" i="1"/>
  <c r="F1749" i="1"/>
  <c r="E1749" i="1"/>
  <c r="F1748" i="1"/>
  <c r="E1748" i="1"/>
  <c r="F1747" i="1"/>
  <c r="E1747" i="1"/>
  <c r="F1746" i="1"/>
  <c r="E1746" i="1"/>
  <c r="F1745" i="1"/>
  <c r="E1745" i="1"/>
  <c r="F1744" i="1"/>
  <c r="E1744" i="1"/>
  <c r="F1743" i="1"/>
  <c r="E1743" i="1"/>
  <c r="F1742" i="1"/>
  <c r="E1742" i="1"/>
  <c r="F1741" i="1"/>
  <c r="E1741" i="1"/>
  <c r="F1740" i="1"/>
  <c r="E1740" i="1"/>
  <c r="F1739" i="1"/>
  <c r="E1739" i="1"/>
  <c r="F1738" i="1"/>
  <c r="E1738" i="1"/>
  <c r="F1737" i="1"/>
  <c r="E1737" i="1"/>
  <c r="F1736" i="1"/>
  <c r="E1736" i="1"/>
  <c r="F1735" i="1"/>
  <c r="E1735" i="1"/>
  <c r="F1734" i="1"/>
  <c r="E1734" i="1"/>
  <c r="F1733" i="1"/>
  <c r="E1733" i="1"/>
  <c r="F1732" i="1"/>
  <c r="E1732" i="1"/>
  <c r="F1731" i="1"/>
  <c r="E1731" i="1"/>
  <c r="F1730" i="1"/>
  <c r="E1730" i="1"/>
  <c r="F1729" i="1"/>
  <c r="E1729" i="1"/>
  <c r="F1728" i="1"/>
  <c r="E1728" i="1"/>
  <c r="F1727" i="1"/>
  <c r="E1727" i="1"/>
  <c r="F1726" i="1"/>
  <c r="E1726" i="1"/>
  <c r="F1725" i="1"/>
  <c r="E1725" i="1"/>
  <c r="F1724" i="1"/>
  <c r="E1724" i="1"/>
  <c r="F1723" i="1"/>
  <c r="E1723" i="1"/>
  <c r="F1722" i="1"/>
  <c r="E1722" i="1"/>
  <c r="F1721" i="1"/>
  <c r="E1721" i="1"/>
  <c r="F1720" i="1"/>
  <c r="E1720" i="1"/>
  <c r="F1719" i="1"/>
  <c r="E1719" i="1"/>
  <c r="F1718" i="1"/>
  <c r="E1718" i="1"/>
  <c r="F1717" i="1"/>
  <c r="E1717" i="1"/>
  <c r="F1716" i="1"/>
  <c r="E1716" i="1"/>
  <c r="F1715" i="1"/>
  <c r="E1715" i="1"/>
  <c r="F1714" i="1"/>
  <c r="E1714" i="1"/>
  <c r="F1713" i="1"/>
  <c r="E1713" i="1"/>
  <c r="F1712" i="1"/>
  <c r="E1712" i="1"/>
  <c r="F1711" i="1"/>
  <c r="E1711" i="1"/>
  <c r="F1710" i="1"/>
  <c r="E1710" i="1"/>
  <c r="F1709" i="1"/>
  <c r="E1709" i="1"/>
  <c r="F1708" i="1"/>
  <c r="E1708" i="1"/>
  <c r="F1707" i="1"/>
  <c r="E1707" i="1"/>
  <c r="F1706" i="1"/>
  <c r="E1706" i="1"/>
  <c r="F1705" i="1"/>
  <c r="E1705" i="1"/>
  <c r="F1704" i="1"/>
  <c r="E1704" i="1"/>
  <c r="F1703" i="1"/>
  <c r="E1703" i="1"/>
  <c r="F1702" i="1"/>
  <c r="E1702" i="1"/>
  <c r="F1701" i="1"/>
  <c r="E1701" i="1"/>
  <c r="F1700" i="1"/>
  <c r="E1700" i="1"/>
  <c r="F1699" i="1"/>
  <c r="E1699" i="1"/>
  <c r="F1698" i="1"/>
  <c r="E1698" i="1"/>
  <c r="F1697" i="1"/>
  <c r="E1697" i="1"/>
  <c r="F1696" i="1"/>
  <c r="E1696" i="1"/>
  <c r="F1695" i="1"/>
  <c r="E1695" i="1"/>
  <c r="F1694" i="1"/>
  <c r="E1694" i="1"/>
  <c r="F1693" i="1"/>
  <c r="E1693" i="1"/>
  <c r="F1692" i="1"/>
  <c r="E1692" i="1"/>
  <c r="F1691" i="1"/>
  <c r="E1691" i="1"/>
  <c r="F1690" i="1"/>
  <c r="E1690" i="1"/>
  <c r="F1689" i="1"/>
  <c r="E1689" i="1"/>
  <c r="F1688" i="1"/>
  <c r="E1688" i="1"/>
  <c r="F1687" i="1"/>
  <c r="E1687" i="1"/>
  <c r="F1686" i="1"/>
  <c r="E1686" i="1"/>
  <c r="F1685" i="1"/>
  <c r="E1685" i="1"/>
  <c r="F1684" i="1"/>
  <c r="E1684" i="1"/>
  <c r="F1683" i="1"/>
  <c r="E1683" i="1"/>
  <c r="F1682" i="1"/>
  <c r="E1682" i="1"/>
  <c r="F1681" i="1"/>
  <c r="E1681" i="1"/>
  <c r="F1680" i="1"/>
  <c r="E1680" i="1"/>
  <c r="F1679" i="1"/>
  <c r="E1679" i="1"/>
  <c r="F1678" i="1"/>
  <c r="E1678" i="1"/>
  <c r="F1677" i="1"/>
  <c r="E1677" i="1"/>
  <c r="F1676" i="1"/>
  <c r="E1676" i="1"/>
  <c r="F1675" i="1"/>
  <c r="E1675" i="1"/>
  <c r="F1674" i="1"/>
  <c r="E1674" i="1"/>
  <c r="F1673" i="1"/>
  <c r="E1673" i="1"/>
  <c r="F1672" i="1"/>
  <c r="E1672" i="1"/>
  <c r="F1671" i="1"/>
  <c r="E1671" i="1"/>
  <c r="F1670" i="1"/>
  <c r="E1670" i="1"/>
  <c r="F1669" i="1"/>
  <c r="E1669" i="1"/>
  <c r="F1668" i="1"/>
  <c r="E1668" i="1"/>
  <c r="F1667" i="1"/>
  <c r="E1667" i="1"/>
  <c r="F1666" i="1"/>
  <c r="E1666" i="1"/>
  <c r="F1665" i="1"/>
  <c r="E1665" i="1"/>
  <c r="F1664" i="1"/>
  <c r="E1664" i="1"/>
  <c r="F1663" i="1"/>
  <c r="E1663" i="1"/>
  <c r="F1662" i="1"/>
  <c r="E1662" i="1"/>
  <c r="F1661" i="1"/>
  <c r="E1661" i="1"/>
  <c r="F1660" i="1"/>
  <c r="E1660" i="1"/>
  <c r="F1659" i="1"/>
  <c r="E1659" i="1"/>
  <c r="F1658" i="1"/>
  <c r="E1658" i="1"/>
  <c r="F1657" i="1"/>
  <c r="E1657" i="1"/>
  <c r="F1656" i="1"/>
  <c r="E1656" i="1"/>
  <c r="F1655" i="1"/>
  <c r="E1655" i="1"/>
  <c r="F1654" i="1"/>
  <c r="E1654" i="1"/>
  <c r="F1653" i="1"/>
  <c r="E1653" i="1"/>
  <c r="F1652" i="1"/>
  <c r="E1652" i="1"/>
  <c r="F1651" i="1"/>
  <c r="E1651" i="1"/>
  <c r="F1650" i="1"/>
  <c r="E1650" i="1"/>
  <c r="F1649" i="1"/>
  <c r="E1649" i="1"/>
  <c r="F1648" i="1"/>
  <c r="E1648" i="1"/>
  <c r="F1647" i="1"/>
  <c r="E1647" i="1"/>
  <c r="F1646" i="1"/>
  <c r="E1646" i="1"/>
  <c r="F1645" i="1"/>
  <c r="E1645" i="1"/>
  <c r="F1644" i="1"/>
  <c r="E1644" i="1"/>
  <c r="F1643" i="1"/>
  <c r="E1643" i="1"/>
  <c r="F1642" i="1"/>
  <c r="E1642" i="1"/>
  <c r="F1641" i="1"/>
  <c r="E1641" i="1"/>
  <c r="F1640" i="1"/>
  <c r="E1640" i="1"/>
  <c r="F1639" i="1"/>
  <c r="E1639" i="1"/>
  <c r="F1638" i="1"/>
  <c r="E1638" i="1"/>
  <c r="F1637" i="1"/>
  <c r="E1637" i="1"/>
  <c r="F1636" i="1"/>
  <c r="E1636" i="1"/>
  <c r="F1635" i="1"/>
  <c r="E1635" i="1"/>
  <c r="F1634" i="1"/>
  <c r="E1634" i="1"/>
  <c r="F1633" i="1"/>
  <c r="E1633" i="1"/>
  <c r="F1632" i="1"/>
  <c r="E1632" i="1"/>
  <c r="F1631" i="1"/>
  <c r="E1631" i="1"/>
  <c r="F1630" i="1"/>
  <c r="E1630" i="1"/>
  <c r="F1629" i="1"/>
  <c r="E1629" i="1"/>
  <c r="F1628" i="1"/>
  <c r="E1628" i="1"/>
  <c r="F1627" i="1"/>
  <c r="E1627" i="1"/>
  <c r="F1626" i="1"/>
  <c r="E1626" i="1"/>
  <c r="F1625" i="1"/>
  <c r="E1625" i="1"/>
  <c r="F1624" i="1"/>
  <c r="E1624" i="1"/>
  <c r="F1623" i="1"/>
  <c r="E1623" i="1"/>
  <c r="F1622" i="1"/>
  <c r="E1622" i="1"/>
  <c r="F1621" i="1"/>
  <c r="E1621" i="1"/>
  <c r="F1620" i="1"/>
  <c r="E1620" i="1"/>
  <c r="F1619" i="1"/>
  <c r="E1619" i="1"/>
  <c r="F1618" i="1"/>
  <c r="E1618" i="1"/>
  <c r="F1617" i="1"/>
  <c r="E1617" i="1"/>
  <c r="F1616" i="1"/>
  <c r="E1616" i="1"/>
  <c r="F1615" i="1"/>
  <c r="E1615" i="1"/>
  <c r="F1614" i="1"/>
  <c r="E1614" i="1"/>
  <c r="F1613" i="1"/>
  <c r="E1613" i="1"/>
  <c r="F1612" i="1"/>
  <c r="E1612" i="1"/>
  <c r="F1611" i="1"/>
  <c r="E1611" i="1"/>
  <c r="F1610" i="1"/>
  <c r="E1610" i="1"/>
  <c r="F1609" i="1"/>
  <c r="E1609" i="1"/>
  <c r="F1608" i="1"/>
  <c r="E1608" i="1"/>
  <c r="F1607" i="1"/>
  <c r="E1607" i="1"/>
  <c r="F1606" i="1"/>
  <c r="E1606" i="1"/>
  <c r="F1605" i="1"/>
  <c r="E1605" i="1"/>
  <c r="F1604" i="1"/>
  <c r="E1604" i="1"/>
  <c r="F1603" i="1"/>
  <c r="E1603" i="1"/>
  <c r="F1602" i="1"/>
  <c r="E1602" i="1"/>
  <c r="F1601" i="1"/>
  <c r="E1601" i="1"/>
  <c r="F1600" i="1"/>
  <c r="E1600" i="1"/>
  <c r="F1599" i="1"/>
  <c r="E1599" i="1"/>
  <c r="F1598" i="1"/>
  <c r="E1598" i="1"/>
  <c r="F1597" i="1"/>
  <c r="E1597" i="1"/>
  <c r="F1596" i="1"/>
  <c r="E1596" i="1"/>
  <c r="F1595" i="1"/>
  <c r="E1595" i="1"/>
  <c r="F1594" i="1"/>
  <c r="E1594" i="1"/>
  <c r="F1593" i="1"/>
  <c r="E1593" i="1"/>
  <c r="F1592" i="1"/>
  <c r="E1592" i="1"/>
  <c r="F1591" i="1"/>
  <c r="E1591" i="1"/>
  <c r="F1590" i="1"/>
  <c r="E1590" i="1"/>
  <c r="F1589" i="1"/>
  <c r="E1589" i="1"/>
  <c r="F1588" i="1"/>
  <c r="E1588" i="1"/>
  <c r="F1587" i="1"/>
  <c r="E1587" i="1"/>
  <c r="F1586" i="1"/>
  <c r="E1586" i="1"/>
  <c r="F1585" i="1"/>
  <c r="E1585" i="1"/>
  <c r="F1584" i="1"/>
  <c r="E1584" i="1"/>
  <c r="F1583" i="1"/>
  <c r="E1583" i="1"/>
  <c r="F1582" i="1"/>
  <c r="E1582" i="1"/>
  <c r="F1581" i="1"/>
  <c r="E1581" i="1"/>
  <c r="F1580" i="1"/>
  <c r="E1580" i="1"/>
  <c r="F1579" i="1"/>
  <c r="E1579" i="1"/>
  <c r="F1578" i="1"/>
  <c r="E1578" i="1"/>
  <c r="F1577" i="1"/>
  <c r="E1577" i="1"/>
  <c r="F1576" i="1"/>
  <c r="E1576" i="1"/>
  <c r="F1575" i="1"/>
  <c r="E1575" i="1"/>
  <c r="F1574" i="1"/>
  <c r="E1574" i="1"/>
  <c r="F1573" i="1"/>
  <c r="E1573" i="1"/>
  <c r="F1572" i="1"/>
  <c r="E1572" i="1"/>
  <c r="F1571" i="1"/>
  <c r="E1571" i="1"/>
  <c r="F1570" i="1"/>
  <c r="E1570" i="1"/>
  <c r="F1569" i="1"/>
  <c r="E1569" i="1"/>
  <c r="F1568" i="1"/>
  <c r="E1568" i="1"/>
  <c r="F1567" i="1"/>
  <c r="E1567" i="1"/>
  <c r="F1566" i="1"/>
  <c r="E1566" i="1"/>
  <c r="F1565" i="1"/>
  <c r="E1565" i="1"/>
  <c r="F1564" i="1"/>
  <c r="E1564" i="1"/>
  <c r="F1563" i="1"/>
  <c r="E1563" i="1"/>
  <c r="F1562" i="1"/>
  <c r="E1562" i="1"/>
  <c r="F1561" i="1"/>
  <c r="E1561" i="1"/>
  <c r="F1560" i="1"/>
  <c r="E1560" i="1"/>
  <c r="F1559" i="1"/>
  <c r="E1559" i="1"/>
  <c r="F1558" i="1"/>
  <c r="E1558" i="1"/>
  <c r="F1557" i="1"/>
  <c r="E1557" i="1"/>
  <c r="F1556" i="1"/>
  <c r="E1556" i="1"/>
  <c r="F1555" i="1"/>
  <c r="E1555" i="1"/>
  <c r="F1554" i="1"/>
  <c r="E1554" i="1"/>
  <c r="F1553" i="1"/>
  <c r="E1553" i="1"/>
  <c r="F1552" i="1"/>
  <c r="E1552" i="1"/>
  <c r="F1551" i="1"/>
  <c r="E1551" i="1"/>
  <c r="F1550" i="1"/>
  <c r="E1550" i="1"/>
  <c r="F1549" i="1"/>
  <c r="E1549" i="1"/>
  <c r="F1548" i="1"/>
  <c r="E1548" i="1"/>
  <c r="F1547" i="1"/>
  <c r="E1547" i="1"/>
  <c r="F1546" i="1"/>
  <c r="E1546" i="1"/>
  <c r="F1545" i="1"/>
  <c r="E1545" i="1"/>
  <c r="F1544" i="1"/>
  <c r="E1544" i="1"/>
  <c r="F1543" i="1"/>
  <c r="E1543" i="1"/>
  <c r="F1542" i="1"/>
  <c r="E1542" i="1"/>
  <c r="F1541" i="1"/>
  <c r="E1541" i="1"/>
  <c r="F1540" i="1"/>
  <c r="E1540" i="1"/>
  <c r="F1539" i="1"/>
  <c r="E1539" i="1"/>
  <c r="F1538" i="1"/>
  <c r="E1538" i="1"/>
  <c r="F1537" i="1"/>
  <c r="E1537" i="1"/>
  <c r="F1536" i="1"/>
  <c r="E1536" i="1"/>
  <c r="F1535" i="1"/>
  <c r="E1535" i="1"/>
  <c r="F1534" i="1"/>
  <c r="E1534" i="1"/>
  <c r="F1533" i="1"/>
  <c r="E1533" i="1"/>
  <c r="F1532" i="1"/>
  <c r="E1532" i="1"/>
  <c r="F1531" i="1"/>
  <c r="E1531" i="1"/>
  <c r="F1530" i="1"/>
  <c r="E1530" i="1"/>
  <c r="F1529" i="1"/>
  <c r="E1529" i="1"/>
  <c r="F1528" i="1"/>
  <c r="E1528" i="1"/>
  <c r="F1527" i="1"/>
  <c r="E1527" i="1"/>
  <c r="F1526" i="1"/>
  <c r="E1526" i="1"/>
  <c r="F1525" i="1"/>
  <c r="E1525" i="1"/>
  <c r="F1524" i="1"/>
  <c r="E1524" i="1"/>
  <c r="F1523" i="1"/>
  <c r="E1523" i="1"/>
  <c r="F1522" i="1"/>
  <c r="E1522" i="1"/>
  <c r="F1521" i="1"/>
  <c r="E1521" i="1"/>
  <c r="F1520" i="1"/>
  <c r="E1520" i="1"/>
  <c r="F1519" i="1"/>
  <c r="E1519" i="1"/>
  <c r="F1518" i="1"/>
  <c r="E1518" i="1"/>
  <c r="F1517" i="1"/>
  <c r="E1517" i="1"/>
  <c r="F1516" i="1"/>
  <c r="E1516" i="1"/>
  <c r="F1515" i="1"/>
  <c r="E1515" i="1"/>
  <c r="F1514" i="1"/>
  <c r="E1514" i="1"/>
  <c r="F1513" i="1"/>
  <c r="E1513" i="1"/>
  <c r="F1512" i="1"/>
  <c r="E1512" i="1"/>
  <c r="F1511" i="1"/>
  <c r="E1511" i="1"/>
  <c r="F1510" i="1"/>
  <c r="E1510" i="1"/>
  <c r="F1509" i="1"/>
  <c r="E1509" i="1"/>
  <c r="F1508" i="1"/>
  <c r="E1508" i="1"/>
  <c r="F1507" i="1"/>
  <c r="E1507" i="1"/>
  <c r="F1506" i="1"/>
  <c r="E1506" i="1"/>
  <c r="F1505" i="1"/>
  <c r="E1505" i="1"/>
  <c r="F1504" i="1"/>
  <c r="E1504" i="1"/>
  <c r="F1503" i="1"/>
  <c r="E1503" i="1"/>
  <c r="F1502" i="1"/>
  <c r="E1502" i="1"/>
  <c r="F1501" i="1"/>
  <c r="E1501" i="1"/>
  <c r="F1500" i="1"/>
  <c r="E1500" i="1"/>
  <c r="F1499" i="1"/>
  <c r="E1499" i="1"/>
  <c r="F1498" i="1"/>
  <c r="E1498" i="1"/>
  <c r="F1497" i="1"/>
  <c r="E1497" i="1"/>
  <c r="F1496" i="1"/>
  <c r="E1496" i="1"/>
  <c r="F1495" i="1"/>
  <c r="E1495" i="1"/>
  <c r="F1494" i="1"/>
  <c r="E1494" i="1"/>
  <c r="F1493" i="1"/>
  <c r="E1493" i="1"/>
  <c r="F1492" i="1"/>
  <c r="E1492" i="1"/>
  <c r="F1491" i="1"/>
  <c r="E1491" i="1"/>
  <c r="F1490" i="1"/>
  <c r="E1490" i="1"/>
  <c r="F1489" i="1"/>
  <c r="E1489" i="1"/>
  <c r="F1488" i="1"/>
  <c r="E1488" i="1"/>
  <c r="F1487" i="1"/>
  <c r="E1487" i="1"/>
  <c r="F1486" i="1"/>
  <c r="E1486" i="1"/>
  <c r="F1485" i="1"/>
  <c r="E1485" i="1"/>
  <c r="F1484" i="1"/>
  <c r="E1484" i="1"/>
  <c r="F1483" i="1"/>
  <c r="E1483" i="1"/>
  <c r="F1482" i="1"/>
  <c r="E1482" i="1"/>
  <c r="F1481" i="1"/>
  <c r="E1481" i="1"/>
  <c r="F1480" i="1"/>
  <c r="E1480" i="1"/>
  <c r="F1479" i="1"/>
  <c r="E1479" i="1"/>
  <c r="F1478" i="1"/>
  <c r="E1478" i="1"/>
  <c r="F1477" i="1"/>
  <c r="E1477" i="1"/>
  <c r="F1476" i="1"/>
  <c r="E1476" i="1"/>
  <c r="F1475" i="1"/>
  <c r="E1475" i="1"/>
  <c r="F1474" i="1"/>
  <c r="E1474" i="1"/>
  <c r="F1473" i="1"/>
  <c r="E1473" i="1"/>
  <c r="F1472" i="1"/>
  <c r="E1472" i="1"/>
  <c r="F1471" i="1"/>
  <c r="E1471" i="1"/>
  <c r="F1470" i="1"/>
  <c r="E1470" i="1"/>
  <c r="F1469" i="1"/>
  <c r="E1469" i="1"/>
  <c r="F1468" i="1"/>
  <c r="E1468" i="1"/>
  <c r="F1467" i="1"/>
  <c r="E1467" i="1"/>
  <c r="F1466" i="1"/>
  <c r="E1466" i="1"/>
  <c r="F1465" i="1"/>
  <c r="E1465" i="1"/>
  <c r="F1464" i="1"/>
  <c r="E1464" i="1"/>
  <c r="F1463" i="1"/>
  <c r="E1463" i="1"/>
  <c r="F1462" i="1"/>
  <c r="E1462" i="1"/>
  <c r="F1461" i="1"/>
  <c r="E1461" i="1"/>
  <c r="F1460" i="1"/>
  <c r="E1460" i="1"/>
  <c r="F1459" i="1"/>
  <c r="E1459" i="1"/>
  <c r="F1458" i="1"/>
  <c r="E1458" i="1"/>
  <c r="F1457" i="1"/>
  <c r="E1457" i="1"/>
  <c r="F1456" i="1"/>
  <c r="E1456" i="1"/>
  <c r="F1455" i="1"/>
  <c r="E1455" i="1"/>
  <c r="F1454" i="1"/>
  <c r="E1454" i="1"/>
  <c r="F1453" i="1"/>
  <c r="E1453" i="1"/>
  <c r="F1452" i="1"/>
  <c r="E1452" i="1"/>
  <c r="F1451" i="1"/>
  <c r="E1451" i="1"/>
  <c r="F1450" i="1"/>
  <c r="E1450" i="1"/>
  <c r="F1449" i="1"/>
  <c r="E1449" i="1"/>
  <c r="F1448" i="1"/>
  <c r="E1448" i="1"/>
  <c r="F1447" i="1"/>
  <c r="E1447" i="1"/>
  <c r="F1446" i="1"/>
  <c r="E1446" i="1"/>
  <c r="F1445" i="1"/>
  <c r="E1445" i="1"/>
  <c r="F1444" i="1"/>
  <c r="E1444" i="1"/>
  <c r="F1443" i="1"/>
  <c r="E1443" i="1"/>
  <c r="F1442" i="1"/>
  <c r="E1442" i="1"/>
  <c r="F1441" i="1"/>
  <c r="E1441" i="1"/>
  <c r="F1440" i="1"/>
  <c r="E1440" i="1"/>
  <c r="F1439" i="1"/>
  <c r="E1439" i="1"/>
  <c r="F1438" i="1"/>
  <c r="E1438" i="1"/>
  <c r="F1437" i="1"/>
  <c r="E1437" i="1"/>
  <c r="F1436" i="1"/>
  <c r="E1436" i="1"/>
  <c r="F1435" i="1"/>
  <c r="E1435" i="1"/>
  <c r="F1434" i="1"/>
  <c r="E1434" i="1"/>
  <c r="F1433" i="1"/>
  <c r="E1433" i="1"/>
  <c r="F1432" i="1"/>
  <c r="E1432" i="1"/>
  <c r="F1431" i="1"/>
  <c r="E1431" i="1"/>
  <c r="F1430" i="1"/>
  <c r="E1430" i="1"/>
  <c r="F1429" i="1"/>
  <c r="E1429" i="1"/>
  <c r="F1428" i="1"/>
  <c r="E1428" i="1"/>
  <c r="F1427" i="1"/>
  <c r="E1427" i="1"/>
  <c r="F1426" i="1"/>
  <c r="E1426" i="1"/>
  <c r="F1425" i="1"/>
  <c r="E1425" i="1"/>
  <c r="F1424" i="1"/>
  <c r="E1424" i="1"/>
  <c r="F1423" i="1"/>
  <c r="E1423" i="1"/>
  <c r="F1422" i="1"/>
  <c r="E1422" i="1"/>
  <c r="F1421" i="1"/>
  <c r="E1421" i="1"/>
  <c r="F1420" i="1"/>
  <c r="E1420" i="1"/>
  <c r="F1419" i="1"/>
  <c r="E1419" i="1"/>
  <c r="F1418" i="1"/>
  <c r="E1418" i="1"/>
  <c r="F1417" i="1"/>
  <c r="E1417" i="1"/>
  <c r="F1416" i="1"/>
  <c r="E1416" i="1"/>
  <c r="F1415" i="1"/>
  <c r="E1415" i="1"/>
  <c r="F1414" i="1"/>
  <c r="E1414" i="1"/>
  <c r="F1413" i="1"/>
  <c r="E1413" i="1"/>
  <c r="F1412" i="1"/>
  <c r="E1412" i="1"/>
  <c r="F1411" i="1"/>
  <c r="E1411" i="1"/>
  <c r="F1410" i="1"/>
  <c r="E1410" i="1"/>
  <c r="F1409" i="1"/>
  <c r="E1409" i="1"/>
  <c r="F1408" i="1"/>
  <c r="E1408" i="1"/>
  <c r="F1407" i="1"/>
  <c r="E1407" i="1"/>
  <c r="F1406" i="1"/>
  <c r="E1406" i="1"/>
  <c r="F1405" i="1"/>
  <c r="E1405" i="1"/>
  <c r="F1404" i="1"/>
  <c r="E1404" i="1"/>
  <c r="F1403" i="1"/>
  <c r="E1403" i="1"/>
  <c r="F1402" i="1"/>
  <c r="E1402" i="1"/>
  <c r="F1401" i="1"/>
  <c r="E1401" i="1"/>
  <c r="F1400" i="1"/>
  <c r="E1400" i="1"/>
  <c r="F1399" i="1"/>
  <c r="E1399" i="1"/>
  <c r="F1398" i="1"/>
  <c r="E1398" i="1"/>
  <c r="F1397" i="1"/>
  <c r="E1397" i="1"/>
  <c r="F1396" i="1"/>
  <c r="E1396" i="1"/>
  <c r="F1395" i="1"/>
  <c r="E1395" i="1"/>
  <c r="F1394" i="1"/>
  <c r="E1394" i="1"/>
  <c r="F1393" i="1"/>
  <c r="E1393" i="1"/>
  <c r="F1392" i="1"/>
  <c r="E1392" i="1"/>
  <c r="F1391" i="1"/>
  <c r="E1391" i="1"/>
  <c r="F1390" i="1"/>
  <c r="E1390" i="1"/>
  <c r="F1389" i="1"/>
  <c r="E1389" i="1"/>
  <c r="F1388" i="1"/>
  <c r="E1388" i="1"/>
  <c r="F1387" i="1"/>
  <c r="E1387" i="1"/>
  <c r="F1386" i="1"/>
  <c r="E1386" i="1"/>
  <c r="F1385" i="1"/>
  <c r="E1385" i="1"/>
  <c r="F1384" i="1"/>
  <c r="E1384" i="1"/>
  <c r="F1383" i="1"/>
  <c r="E1383" i="1"/>
  <c r="F1382" i="1"/>
  <c r="E1382" i="1"/>
  <c r="F1381" i="1"/>
  <c r="E1381" i="1"/>
  <c r="F1380" i="1"/>
  <c r="E1380" i="1"/>
  <c r="F1379" i="1"/>
  <c r="E1379" i="1"/>
  <c r="F1378" i="1"/>
  <c r="E1378" i="1"/>
  <c r="F1377" i="1"/>
  <c r="E1377" i="1"/>
  <c r="F1376" i="1"/>
  <c r="E1376" i="1"/>
  <c r="F1375" i="1"/>
  <c r="E1375" i="1"/>
  <c r="F1374" i="1"/>
  <c r="E1374" i="1"/>
  <c r="F1373" i="1"/>
  <c r="E1373" i="1"/>
  <c r="F1372" i="1"/>
  <c r="E1372" i="1"/>
  <c r="F1371" i="1"/>
  <c r="E1371" i="1"/>
  <c r="F1370" i="1"/>
  <c r="E1370" i="1"/>
  <c r="F1369" i="1"/>
  <c r="E1369" i="1"/>
  <c r="F1368" i="1"/>
  <c r="E1368" i="1"/>
  <c r="F1367" i="1"/>
  <c r="E1367" i="1"/>
  <c r="F1366" i="1"/>
  <c r="E1366" i="1"/>
  <c r="F1365" i="1"/>
  <c r="E1365" i="1"/>
  <c r="F1364" i="1"/>
  <c r="E1364" i="1"/>
  <c r="F1363" i="1"/>
  <c r="E1363" i="1"/>
  <c r="F1362" i="1"/>
  <c r="E1362" i="1"/>
  <c r="F1361" i="1"/>
  <c r="E1361" i="1"/>
  <c r="F1360" i="1"/>
  <c r="E1360" i="1"/>
  <c r="F1359" i="1"/>
  <c r="E1359" i="1"/>
  <c r="F1358" i="1"/>
  <c r="E1358" i="1"/>
  <c r="F1357" i="1"/>
  <c r="E1357" i="1"/>
  <c r="F1356" i="1"/>
  <c r="E1356" i="1"/>
  <c r="F1355" i="1"/>
  <c r="E1355" i="1"/>
  <c r="F1354" i="1"/>
  <c r="E1354" i="1"/>
  <c r="F1353" i="1"/>
  <c r="E1353" i="1"/>
  <c r="F1352" i="1"/>
  <c r="E1352" i="1"/>
  <c r="F1351" i="1"/>
  <c r="E1351" i="1"/>
  <c r="F1350" i="1"/>
  <c r="E1350" i="1"/>
  <c r="F1349" i="1"/>
  <c r="E1349" i="1"/>
  <c r="F1348" i="1"/>
  <c r="E1348" i="1"/>
  <c r="F1347" i="1"/>
  <c r="E1347" i="1"/>
  <c r="F1346" i="1"/>
  <c r="E1346" i="1"/>
  <c r="F1345" i="1"/>
  <c r="E1345" i="1"/>
  <c r="F1344" i="1"/>
  <c r="E1344" i="1"/>
  <c r="F1343" i="1"/>
  <c r="E1343" i="1"/>
  <c r="F1342" i="1"/>
  <c r="E1342" i="1"/>
  <c r="F1341" i="1"/>
  <c r="E1341" i="1"/>
  <c r="F1340" i="1"/>
  <c r="E1340" i="1"/>
  <c r="F1339" i="1"/>
  <c r="E1339" i="1"/>
  <c r="F1338" i="1"/>
  <c r="E1338" i="1"/>
  <c r="F1337" i="1"/>
  <c r="E1337" i="1"/>
  <c r="F1336" i="1"/>
  <c r="E1336" i="1"/>
  <c r="F1335" i="1"/>
  <c r="E1335" i="1"/>
  <c r="F1334" i="1"/>
  <c r="E1334" i="1"/>
  <c r="F1333" i="1"/>
  <c r="E1333" i="1"/>
  <c r="F1332" i="1"/>
  <c r="E1332" i="1"/>
  <c r="F1331" i="1"/>
  <c r="E1331" i="1"/>
  <c r="F1330" i="1"/>
  <c r="E1330" i="1"/>
  <c r="F1329" i="1"/>
  <c r="E1329" i="1"/>
  <c r="F1328" i="1"/>
  <c r="E1328" i="1"/>
  <c r="F1327" i="1"/>
  <c r="E1327" i="1"/>
  <c r="F1326" i="1"/>
  <c r="E1326" i="1"/>
  <c r="F1325" i="1"/>
  <c r="E1325" i="1"/>
  <c r="F1324" i="1"/>
  <c r="E1324" i="1"/>
  <c r="F1323" i="1"/>
  <c r="E1323" i="1"/>
  <c r="F1322" i="1"/>
  <c r="E1322" i="1"/>
  <c r="F1321" i="1"/>
  <c r="E1321" i="1"/>
  <c r="F1320" i="1"/>
  <c r="E1320" i="1"/>
  <c r="F1319" i="1"/>
  <c r="E1319" i="1"/>
  <c r="F1318" i="1"/>
  <c r="E1318" i="1"/>
  <c r="F1317" i="1"/>
  <c r="E1317" i="1"/>
  <c r="F1316" i="1"/>
  <c r="E1316" i="1"/>
  <c r="F1315" i="1"/>
  <c r="E1315" i="1"/>
  <c r="F1314" i="1"/>
  <c r="E1314" i="1"/>
  <c r="F1313" i="1"/>
  <c r="E1313" i="1"/>
  <c r="F1312" i="1"/>
  <c r="E1312" i="1"/>
  <c r="F1311" i="1"/>
  <c r="E1311" i="1"/>
  <c r="F1310" i="1"/>
  <c r="E1310" i="1"/>
  <c r="F1309" i="1"/>
  <c r="E1309" i="1"/>
  <c r="F1308" i="1"/>
  <c r="E1308" i="1"/>
  <c r="F1307" i="1"/>
  <c r="E1307" i="1"/>
  <c r="F1306" i="1"/>
  <c r="E1306" i="1"/>
  <c r="F1305" i="1"/>
  <c r="E1305" i="1"/>
  <c r="F1304" i="1"/>
  <c r="E1304" i="1"/>
  <c r="F1303" i="1"/>
  <c r="E1303" i="1"/>
  <c r="F1302" i="1"/>
  <c r="E1302" i="1"/>
  <c r="F1301" i="1"/>
  <c r="E1301" i="1"/>
  <c r="F1300" i="1"/>
  <c r="E1300" i="1"/>
  <c r="F1299" i="1"/>
  <c r="E1299" i="1"/>
  <c r="F1298" i="1"/>
  <c r="E1298" i="1"/>
  <c r="F1297" i="1"/>
  <c r="E1297" i="1"/>
  <c r="F1296" i="1"/>
  <c r="E1296" i="1"/>
  <c r="F1295" i="1"/>
  <c r="E1295" i="1"/>
  <c r="F1294" i="1"/>
  <c r="E1294" i="1"/>
  <c r="F1293" i="1"/>
  <c r="E1293" i="1"/>
  <c r="F1292" i="1"/>
  <c r="E1292" i="1"/>
  <c r="F1291" i="1"/>
  <c r="E1291" i="1"/>
  <c r="F1290" i="1"/>
  <c r="E1290" i="1"/>
  <c r="F1289" i="1"/>
  <c r="E1289" i="1"/>
  <c r="F1288" i="1"/>
  <c r="E1288" i="1"/>
  <c r="F1287" i="1"/>
  <c r="E1287" i="1"/>
  <c r="F1286" i="1"/>
  <c r="E1286" i="1"/>
  <c r="F1285" i="1"/>
  <c r="E1285" i="1"/>
  <c r="F1284" i="1"/>
  <c r="E1284" i="1"/>
  <c r="F1283" i="1"/>
  <c r="E1283" i="1"/>
  <c r="F1282" i="1"/>
  <c r="E1282" i="1"/>
  <c r="F1281" i="1"/>
  <c r="E1281" i="1"/>
  <c r="F1280" i="1"/>
  <c r="E1280" i="1"/>
  <c r="F1279" i="1"/>
  <c r="E1279" i="1"/>
  <c r="F1278" i="1"/>
  <c r="E1278" i="1"/>
  <c r="F1277" i="1"/>
  <c r="E1277" i="1"/>
  <c r="F1276" i="1"/>
  <c r="E1276" i="1"/>
  <c r="F1275" i="1"/>
  <c r="E1275" i="1"/>
  <c r="F1274" i="1"/>
  <c r="E1274" i="1"/>
  <c r="F1273" i="1"/>
  <c r="E1273" i="1"/>
  <c r="F1272" i="1"/>
  <c r="E1272" i="1"/>
  <c r="F1271" i="1"/>
  <c r="E1271" i="1"/>
  <c r="F1270" i="1"/>
  <c r="E1270" i="1"/>
  <c r="F1269" i="1"/>
  <c r="E1269" i="1"/>
  <c r="F1268" i="1"/>
  <c r="E1268" i="1"/>
  <c r="F1267" i="1"/>
  <c r="E1267" i="1"/>
  <c r="F1266" i="1"/>
  <c r="E1266" i="1"/>
  <c r="F1265" i="1"/>
  <c r="E1265" i="1"/>
  <c r="F1264" i="1"/>
  <c r="E1264" i="1"/>
  <c r="F1263" i="1"/>
  <c r="E1263" i="1"/>
  <c r="F1262" i="1"/>
  <c r="E1262" i="1"/>
  <c r="F1261" i="1"/>
  <c r="E1261" i="1"/>
  <c r="F1260" i="1"/>
  <c r="E1260" i="1"/>
  <c r="F1259" i="1"/>
  <c r="E1259" i="1"/>
  <c r="F1258" i="1"/>
  <c r="E1258" i="1"/>
  <c r="F1257" i="1"/>
  <c r="E1257" i="1"/>
  <c r="F1256" i="1"/>
  <c r="E1256" i="1"/>
  <c r="F1255" i="1"/>
  <c r="E1255" i="1"/>
  <c r="F1254" i="1"/>
  <c r="E1254" i="1"/>
  <c r="F1253" i="1"/>
  <c r="E1253" i="1"/>
  <c r="F1252" i="1"/>
  <c r="E1252" i="1"/>
  <c r="F1251" i="1"/>
  <c r="E1251" i="1"/>
  <c r="F1250" i="1"/>
  <c r="E1250" i="1"/>
  <c r="F1249" i="1"/>
  <c r="E1249" i="1"/>
  <c r="F1248" i="1"/>
  <c r="E1248" i="1"/>
  <c r="F1247" i="1"/>
  <c r="E1247" i="1"/>
  <c r="F1246" i="1"/>
  <c r="E1246" i="1"/>
  <c r="F1245" i="1"/>
  <c r="E1245" i="1"/>
  <c r="F1244" i="1"/>
  <c r="E1244" i="1"/>
  <c r="F1243" i="1"/>
  <c r="E1243" i="1"/>
  <c r="F1242" i="1"/>
  <c r="E1242" i="1"/>
  <c r="F1241" i="1"/>
  <c r="E1241" i="1"/>
  <c r="F1240" i="1"/>
  <c r="E1240" i="1"/>
  <c r="F1239" i="1"/>
  <c r="E1239" i="1"/>
  <c r="F1238" i="1"/>
  <c r="E1238" i="1"/>
  <c r="F1237" i="1"/>
  <c r="E1237" i="1"/>
  <c r="F1236" i="1"/>
  <c r="E1236" i="1"/>
  <c r="F1235" i="1"/>
  <c r="E1235" i="1"/>
  <c r="F1234" i="1"/>
  <c r="E1234" i="1"/>
  <c r="F1233" i="1"/>
  <c r="E1233" i="1"/>
  <c r="F1232" i="1"/>
  <c r="E1232" i="1"/>
  <c r="F1231" i="1"/>
  <c r="E1231" i="1"/>
  <c r="F1230" i="1"/>
  <c r="E1230" i="1"/>
  <c r="F1229" i="1"/>
  <c r="E1229" i="1"/>
  <c r="F1228" i="1"/>
  <c r="E1228" i="1"/>
  <c r="F1227" i="1"/>
  <c r="E1227" i="1"/>
  <c r="F1226" i="1"/>
  <c r="E1226" i="1"/>
  <c r="F1225" i="1"/>
  <c r="E1225" i="1"/>
  <c r="F1224" i="1"/>
  <c r="E1224" i="1"/>
  <c r="F1223" i="1"/>
  <c r="E1223" i="1"/>
  <c r="F1222" i="1"/>
  <c r="E1222" i="1"/>
  <c r="F1221" i="1"/>
  <c r="E1221" i="1"/>
  <c r="F1220" i="1"/>
  <c r="E1220" i="1"/>
  <c r="F1219" i="1"/>
  <c r="E1219" i="1"/>
  <c r="F1218" i="1"/>
  <c r="E1218" i="1"/>
  <c r="F1217" i="1"/>
  <c r="E1217" i="1"/>
  <c r="F1216" i="1"/>
  <c r="E1216" i="1"/>
  <c r="F1215" i="1"/>
  <c r="E1215" i="1"/>
  <c r="F1214" i="1"/>
  <c r="E1214" i="1"/>
  <c r="F1213" i="1"/>
  <c r="E1213" i="1"/>
  <c r="F1212" i="1"/>
  <c r="E1212" i="1"/>
  <c r="F1211" i="1"/>
  <c r="E1211" i="1"/>
  <c r="F1210" i="1"/>
  <c r="E1210" i="1"/>
  <c r="F1209" i="1"/>
  <c r="E1209" i="1"/>
  <c r="F1208" i="1"/>
  <c r="E1208" i="1"/>
  <c r="F1207" i="1"/>
  <c r="E1207" i="1"/>
  <c r="F1206" i="1"/>
  <c r="E1206" i="1"/>
  <c r="F1205" i="1"/>
  <c r="E1205" i="1"/>
  <c r="F1204" i="1"/>
  <c r="E1204" i="1"/>
  <c r="F1203" i="1"/>
  <c r="E1203" i="1"/>
  <c r="F1202" i="1"/>
  <c r="E1202" i="1"/>
  <c r="F1201" i="1"/>
  <c r="E1201" i="1"/>
  <c r="F1200" i="1"/>
  <c r="E1200" i="1"/>
  <c r="F1199" i="1"/>
  <c r="E1199" i="1"/>
  <c r="F1198" i="1"/>
  <c r="E1198" i="1"/>
  <c r="F1197" i="1"/>
  <c r="E1197" i="1"/>
  <c r="F1196" i="1"/>
  <c r="E1196" i="1"/>
  <c r="F1195" i="1"/>
  <c r="E1195" i="1"/>
  <c r="F1194" i="1"/>
  <c r="E1194" i="1"/>
  <c r="F1193" i="1"/>
  <c r="E1193" i="1"/>
  <c r="F1192" i="1"/>
  <c r="E1192" i="1"/>
  <c r="F1191" i="1"/>
  <c r="E1191" i="1"/>
  <c r="F1190" i="1"/>
  <c r="E1190" i="1"/>
  <c r="F1189" i="1"/>
  <c r="E1189" i="1"/>
  <c r="F1188" i="1"/>
  <c r="E1188" i="1"/>
  <c r="F1187" i="1"/>
  <c r="E1187" i="1"/>
  <c r="F1186" i="1"/>
  <c r="E1186" i="1"/>
  <c r="F1185" i="1"/>
  <c r="E1185" i="1"/>
  <c r="F1184" i="1"/>
  <c r="E1184" i="1"/>
  <c r="F1183" i="1"/>
  <c r="E1183" i="1"/>
  <c r="F1182" i="1"/>
  <c r="E1182" i="1"/>
  <c r="F1181" i="1"/>
  <c r="E1181" i="1"/>
  <c r="F1180" i="1"/>
  <c r="E1180" i="1"/>
  <c r="F1179" i="1"/>
  <c r="E1179" i="1"/>
  <c r="F1178" i="1"/>
  <c r="E1178" i="1"/>
  <c r="F1177" i="1"/>
  <c r="E1177" i="1"/>
  <c r="F1176" i="1"/>
  <c r="E1176" i="1"/>
  <c r="F1175" i="1"/>
  <c r="E1175" i="1"/>
  <c r="F1174" i="1"/>
  <c r="E1174" i="1"/>
  <c r="F1173" i="1"/>
  <c r="E1173" i="1"/>
  <c r="F1172" i="1"/>
  <c r="E1172" i="1"/>
  <c r="F1171" i="1"/>
  <c r="E1171" i="1"/>
  <c r="F1170" i="1"/>
  <c r="E1170" i="1"/>
  <c r="F1169" i="1"/>
  <c r="E1169" i="1"/>
  <c r="F1168" i="1"/>
  <c r="E1168" i="1"/>
  <c r="F1167" i="1"/>
  <c r="E1167" i="1"/>
  <c r="F1166" i="1"/>
  <c r="E1166" i="1"/>
  <c r="F1165" i="1"/>
  <c r="E1165" i="1"/>
  <c r="F1164" i="1"/>
  <c r="E1164" i="1"/>
  <c r="F1163" i="1"/>
  <c r="E1163" i="1"/>
  <c r="F1162" i="1"/>
  <c r="E1162" i="1"/>
  <c r="F1161" i="1"/>
  <c r="E1161" i="1"/>
  <c r="F1160" i="1"/>
  <c r="E1160" i="1"/>
  <c r="F1159" i="1"/>
  <c r="E1159" i="1"/>
  <c r="F1158" i="1"/>
  <c r="E1158" i="1"/>
  <c r="F1157" i="1"/>
  <c r="E1157" i="1"/>
  <c r="F1156" i="1"/>
  <c r="E1156" i="1"/>
  <c r="F1155" i="1"/>
  <c r="E1155" i="1"/>
  <c r="F1154" i="1"/>
  <c r="E1154" i="1"/>
  <c r="F1153" i="1"/>
  <c r="E1153" i="1"/>
  <c r="F1152" i="1"/>
  <c r="E1152" i="1"/>
  <c r="F1151" i="1"/>
  <c r="E1151" i="1"/>
  <c r="F1150" i="1"/>
  <c r="E1150" i="1"/>
  <c r="F1149" i="1"/>
  <c r="E1149" i="1"/>
  <c r="F1148" i="1"/>
  <c r="E1148" i="1"/>
  <c r="F1147" i="1"/>
  <c r="E1147" i="1"/>
  <c r="F1146" i="1"/>
  <c r="E1146" i="1"/>
  <c r="F1145" i="1"/>
  <c r="E1145" i="1"/>
  <c r="F1144" i="1"/>
  <c r="E1144" i="1"/>
  <c r="F1143" i="1"/>
  <c r="E1143" i="1"/>
  <c r="F1142" i="1"/>
  <c r="E1142" i="1"/>
  <c r="F1141" i="1"/>
  <c r="E1141" i="1"/>
  <c r="F1140" i="1"/>
  <c r="E1140" i="1"/>
  <c r="F1139" i="1"/>
  <c r="E1139" i="1"/>
  <c r="F1138" i="1"/>
  <c r="E1138" i="1"/>
  <c r="F1137" i="1"/>
  <c r="E1137" i="1"/>
  <c r="F1136" i="1"/>
  <c r="E1136" i="1"/>
  <c r="F1135" i="1"/>
  <c r="E1135" i="1"/>
  <c r="F1134" i="1"/>
  <c r="E1134" i="1"/>
  <c r="F1133" i="1"/>
  <c r="E1133" i="1"/>
  <c r="F1132" i="1"/>
  <c r="E1132" i="1"/>
  <c r="F1131" i="1"/>
  <c r="E1131" i="1"/>
  <c r="F1130" i="1"/>
  <c r="E1130" i="1"/>
  <c r="F1129" i="1"/>
  <c r="E1129" i="1"/>
  <c r="F1128" i="1"/>
  <c r="E1128" i="1"/>
  <c r="F1127" i="1"/>
  <c r="E1127" i="1"/>
  <c r="F1126" i="1"/>
  <c r="E1126" i="1"/>
  <c r="F1125" i="1"/>
  <c r="E1125" i="1"/>
  <c r="F1124" i="1"/>
  <c r="E1124" i="1"/>
  <c r="F1123" i="1"/>
  <c r="E1123" i="1"/>
  <c r="F1122" i="1"/>
  <c r="E1122" i="1"/>
  <c r="F1121" i="1"/>
  <c r="E1121" i="1"/>
  <c r="F1120" i="1"/>
  <c r="E1120" i="1"/>
  <c r="F1119" i="1"/>
  <c r="E1119" i="1"/>
  <c r="F1118" i="1"/>
  <c r="E1118" i="1"/>
  <c r="F1117" i="1"/>
  <c r="E1117" i="1"/>
  <c r="F1116" i="1"/>
  <c r="E1116" i="1"/>
  <c r="F1115" i="1"/>
  <c r="E1115" i="1"/>
  <c r="F1114" i="1"/>
  <c r="E1114" i="1"/>
  <c r="F1113" i="1"/>
  <c r="E1113" i="1"/>
  <c r="F1112" i="1"/>
  <c r="E1112" i="1"/>
  <c r="F1111" i="1"/>
  <c r="E1111" i="1"/>
  <c r="F1110" i="1"/>
  <c r="E1110" i="1"/>
  <c r="F1109" i="1"/>
  <c r="E1109" i="1"/>
  <c r="F1105" i="1"/>
  <c r="E1105" i="1"/>
  <c r="F1104" i="1"/>
  <c r="E1104" i="1"/>
  <c r="F1103" i="1"/>
  <c r="E1103" i="1"/>
  <c r="F1102" i="1"/>
  <c r="E1102" i="1"/>
  <c r="F1101" i="1"/>
  <c r="E1101" i="1"/>
  <c r="F1100" i="1"/>
  <c r="E1100" i="1"/>
  <c r="F1099" i="1"/>
  <c r="E1099" i="1"/>
  <c r="F1098" i="1"/>
  <c r="E1098" i="1"/>
  <c r="F1096" i="1"/>
  <c r="E1096" i="1"/>
  <c r="F1095" i="1"/>
  <c r="E1095" i="1"/>
  <c r="F1093" i="1"/>
  <c r="E1093" i="1"/>
  <c r="F1092" i="1"/>
  <c r="E1092" i="1"/>
  <c r="F1091" i="1"/>
  <c r="E1091" i="1"/>
  <c r="F1090" i="1"/>
  <c r="E1090" i="1"/>
  <c r="F1080" i="1"/>
  <c r="E1080" i="1"/>
  <c r="F1079" i="1"/>
  <c r="E1079" i="1"/>
  <c r="F1075" i="1"/>
  <c r="E1075" i="1"/>
  <c r="F1069" i="1"/>
  <c r="E1069" i="1"/>
  <c r="F1065" i="1"/>
  <c r="E1065" i="1"/>
  <c r="F1064" i="1"/>
  <c r="E1064" i="1"/>
  <c r="F1063" i="1"/>
  <c r="E1063" i="1"/>
  <c r="F1062" i="1"/>
  <c r="E1062" i="1"/>
  <c r="F1061" i="1"/>
  <c r="E1061" i="1"/>
  <c r="F1060" i="1"/>
  <c r="E1060" i="1"/>
  <c r="F1059" i="1"/>
  <c r="E1059" i="1"/>
  <c r="F1058" i="1"/>
  <c r="E1058" i="1"/>
  <c r="F1057" i="1"/>
  <c r="E1057" i="1"/>
  <c r="F1056" i="1"/>
  <c r="E1056" i="1"/>
  <c r="F1054" i="1"/>
  <c r="E1054" i="1"/>
  <c r="F1053" i="1"/>
  <c r="E1053" i="1"/>
  <c r="F1052" i="1"/>
  <c r="E1052" i="1"/>
  <c r="F1051" i="1"/>
  <c r="E1051" i="1"/>
  <c r="F1050" i="1"/>
  <c r="E1050" i="1"/>
  <c r="F1049" i="1"/>
  <c r="E1049" i="1"/>
  <c r="F1046" i="1"/>
  <c r="E1046" i="1"/>
  <c r="F1045" i="1"/>
  <c r="E1045" i="1"/>
  <c r="F1044" i="1"/>
  <c r="E1044" i="1"/>
  <c r="F1043" i="1"/>
  <c r="E1043" i="1"/>
  <c r="F1042" i="1"/>
  <c r="E1042" i="1"/>
  <c r="F1041" i="1"/>
  <c r="E1041" i="1"/>
  <c r="F1040" i="1"/>
  <c r="E1040" i="1"/>
  <c r="F1039" i="1"/>
  <c r="E1039" i="1"/>
  <c r="F1038" i="1"/>
  <c r="E1038" i="1"/>
  <c r="F1037" i="1"/>
  <c r="E1037" i="1"/>
  <c r="F1036" i="1"/>
  <c r="E1036" i="1"/>
  <c r="F1035" i="1"/>
  <c r="E1035" i="1"/>
  <c r="F1033" i="1"/>
  <c r="E1033" i="1"/>
  <c r="F1032" i="1"/>
  <c r="E1032" i="1"/>
  <c r="F1031" i="1"/>
  <c r="E1031" i="1"/>
  <c r="F1030" i="1"/>
  <c r="E1030" i="1"/>
  <c r="F1029" i="1"/>
  <c r="E1029" i="1"/>
  <c r="F1028" i="1"/>
  <c r="E1028" i="1"/>
  <c r="F1026" i="1"/>
  <c r="E1026" i="1"/>
  <c r="F1025" i="1"/>
  <c r="E1025" i="1"/>
  <c r="F1024" i="1"/>
  <c r="E1024" i="1"/>
  <c r="F1023" i="1"/>
  <c r="E1023" i="1"/>
  <c r="F1022" i="1"/>
  <c r="E1022" i="1"/>
  <c r="F1019" i="1"/>
  <c r="E1019" i="1"/>
  <c r="F1018" i="1"/>
  <c r="E1018" i="1"/>
  <c r="F1017" i="1"/>
  <c r="E1017" i="1"/>
  <c r="F1016" i="1"/>
  <c r="E1016" i="1"/>
  <c r="F1015" i="1"/>
  <c r="E1015" i="1"/>
  <c r="F1014" i="1"/>
  <c r="E1014" i="1"/>
  <c r="F1013" i="1"/>
  <c r="E1013" i="1"/>
  <c r="F1012" i="1"/>
  <c r="E1012" i="1"/>
  <c r="F1011" i="1"/>
  <c r="E1011" i="1"/>
  <c r="F1010" i="1"/>
  <c r="E1010" i="1"/>
  <c r="F1009" i="1"/>
  <c r="E1009" i="1"/>
  <c r="F1008" i="1"/>
  <c r="E1008" i="1"/>
  <c r="F1007" i="1"/>
  <c r="E1007" i="1"/>
  <c r="F1006" i="1"/>
  <c r="E1006" i="1"/>
  <c r="F1005" i="1"/>
  <c r="E1005" i="1"/>
  <c r="F1004" i="1"/>
  <c r="E1004" i="1"/>
  <c r="F1003" i="1"/>
  <c r="E1003" i="1"/>
  <c r="F1002" i="1"/>
  <c r="E1002" i="1"/>
  <c r="F1001" i="1"/>
  <c r="E1001" i="1"/>
  <c r="F1000" i="1"/>
  <c r="E1000" i="1"/>
  <c r="F999" i="1"/>
  <c r="E999" i="1"/>
  <c r="F998" i="1"/>
  <c r="E998" i="1"/>
  <c r="F997" i="1"/>
  <c r="E997" i="1"/>
  <c r="F996" i="1"/>
  <c r="E996" i="1"/>
  <c r="F995" i="1"/>
  <c r="E995" i="1"/>
  <c r="F994" i="1"/>
  <c r="E994" i="1"/>
  <c r="F993" i="1"/>
  <c r="E993" i="1"/>
  <c r="F992" i="1"/>
  <c r="E992" i="1"/>
  <c r="F991" i="1"/>
  <c r="E991" i="1"/>
  <c r="F990" i="1"/>
  <c r="E990" i="1"/>
  <c r="F989" i="1"/>
  <c r="E989" i="1"/>
  <c r="F986" i="1"/>
  <c r="E986" i="1"/>
  <c r="F985" i="1"/>
  <c r="E985" i="1"/>
  <c r="F984" i="1"/>
  <c r="E984" i="1"/>
  <c r="F983" i="1"/>
  <c r="E983" i="1"/>
  <c r="F982" i="1"/>
  <c r="E982" i="1"/>
  <c r="F981" i="1"/>
  <c r="E981" i="1"/>
  <c r="F980" i="1"/>
  <c r="E980" i="1"/>
  <c r="F979" i="1"/>
  <c r="E979" i="1"/>
  <c r="F978" i="1"/>
  <c r="E978" i="1"/>
  <c r="F977" i="1"/>
  <c r="E977" i="1"/>
  <c r="F976" i="1"/>
  <c r="E976" i="1"/>
  <c r="F975" i="1"/>
  <c r="E975" i="1"/>
  <c r="F973" i="1"/>
  <c r="E973" i="1"/>
  <c r="F972" i="1"/>
  <c r="E972" i="1"/>
  <c r="F971" i="1"/>
  <c r="E971" i="1"/>
  <c r="F970" i="1"/>
  <c r="E970" i="1"/>
  <c r="F969" i="1"/>
  <c r="E969" i="1"/>
  <c r="F968" i="1"/>
  <c r="E968" i="1"/>
  <c r="F967" i="1"/>
  <c r="E967" i="1"/>
  <c r="F966" i="1"/>
  <c r="E966" i="1"/>
  <c r="F965" i="1"/>
  <c r="E965" i="1"/>
  <c r="F964" i="1"/>
  <c r="E964" i="1"/>
  <c r="F963" i="1"/>
  <c r="E963" i="1"/>
  <c r="F962" i="1"/>
  <c r="E962" i="1"/>
  <c r="F961" i="1"/>
  <c r="E961" i="1"/>
  <c r="F960" i="1"/>
  <c r="E960" i="1"/>
  <c r="F959" i="1"/>
  <c r="E959" i="1"/>
  <c r="F958" i="1"/>
  <c r="E958" i="1"/>
  <c r="F957" i="1"/>
  <c r="E957" i="1"/>
  <c r="F956" i="1"/>
  <c r="E956" i="1"/>
  <c r="F955" i="1"/>
  <c r="E955" i="1"/>
  <c r="F954" i="1"/>
  <c r="E954" i="1"/>
  <c r="F953" i="1"/>
  <c r="E953" i="1"/>
  <c r="F952" i="1"/>
  <c r="E952" i="1"/>
  <c r="F951" i="1"/>
  <c r="E951" i="1"/>
  <c r="F950" i="1"/>
  <c r="E950" i="1"/>
  <c r="F949" i="1"/>
  <c r="E949" i="1"/>
  <c r="F948" i="1"/>
  <c r="E948" i="1"/>
  <c r="F947" i="1"/>
  <c r="E947" i="1"/>
  <c r="F946" i="1"/>
  <c r="E946" i="1"/>
  <c r="F945" i="1"/>
  <c r="E945" i="1"/>
  <c r="F944" i="1"/>
  <c r="E944" i="1"/>
  <c r="F943" i="1"/>
  <c r="E943" i="1"/>
  <c r="F942" i="1"/>
  <c r="E942" i="1"/>
  <c r="F941" i="1"/>
  <c r="E941" i="1"/>
  <c r="F940" i="1"/>
  <c r="E940" i="1"/>
  <c r="F939" i="1"/>
  <c r="E939" i="1"/>
  <c r="F937" i="1"/>
  <c r="E937" i="1"/>
  <c r="F936" i="1"/>
  <c r="E936" i="1"/>
  <c r="F935" i="1"/>
  <c r="E935" i="1"/>
  <c r="F934" i="1"/>
  <c r="E934" i="1"/>
  <c r="F933" i="1"/>
  <c r="E933" i="1"/>
  <c r="F932" i="1"/>
  <c r="E932" i="1"/>
  <c r="F931" i="1"/>
  <c r="E931" i="1"/>
  <c r="F930" i="1"/>
  <c r="E930" i="1"/>
  <c r="F929" i="1"/>
  <c r="E929" i="1"/>
  <c r="F928" i="1"/>
  <c r="E928" i="1"/>
  <c r="F927" i="1"/>
  <c r="E927" i="1"/>
  <c r="F926" i="1"/>
  <c r="E926" i="1"/>
  <c r="F925" i="1"/>
  <c r="E925" i="1"/>
  <c r="F924" i="1"/>
  <c r="E924" i="1"/>
  <c r="F923" i="1"/>
  <c r="E923" i="1"/>
  <c r="F922" i="1"/>
  <c r="E922" i="1"/>
  <c r="F921" i="1"/>
  <c r="E921" i="1"/>
  <c r="F920" i="1"/>
  <c r="E920" i="1"/>
  <c r="F919" i="1"/>
  <c r="E919" i="1"/>
  <c r="F918" i="1"/>
  <c r="E918" i="1"/>
  <c r="F917" i="1"/>
  <c r="E917" i="1"/>
  <c r="F916" i="1"/>
  <c r="E916" i="1"/>
  <c r="F915" i="1"/>
  <c r="E915" i="1"/>
  <c r="F914" i="1"/>
  <c r="E914" i="1"/>
  <c r="F913" i="1"/>
  <c r="E913" i="1"/>
  <c r="F912" i="1"/>
  <c r="E912" i="1"/>
  <c r="F911" i="1"/>
  <c r="E911" i="1"/>
  <c r="F910" i="1"/>
  <c r="E910" i="1"/>
  <c r="F907" i="1"/>
  <c r="E907" i="1"/>
  <c r="F906" i="1"/>
  <c r="E906" i="1"/>
  <c r="F905" i="1"/>
  <c r="E905" i="1"/>
  <c r="F904" i="1"/>
  <c r="E904" i="1"/>
  <c r="F903" i="1"/>
  <c r="E903" i="1"/>
  <c r="F902" i="1"/>
  <c r="E902" i="1"/>
  <c r="F901" i="1"/>
  <c r="E901" i="1"/>
  <c r="F900" i="1"/>
  <c r="E900" i="1"/>
  <c r="F899" i="1"/>
  <c r="E899" i="1"/>
  <c r="F898" i="1"/>
  <c r="E898" i="1"/>
  <c r="F897" i="1"/>
  <c r="E897" i="1"/>
  <c r="F896" i="1"/>
  <c r="E896" i="1"/>
  <c r="F893" i="1"/>
  <c r="E893" i="1"/>
  <c r="F892" i="1"/>
  <c r="E892" i="1"/>
  <c r="F891" i="1"/>
  <c r="E891" i="1"/>
  <c r="F890" i="1"/>
  <c r="E890" i="1"/>
  <c r="F889" i="1"/>
  <c r="E889" i="1"/>
  <c r="F888" i="1"/>
  <c r="E888" i="1"/>
  <c r="F887" i="1"/>
  <c r="E887" i="1"/>
  <c r="F886" i="1"/>
  <c r="E886" i="1"/>
  <c r="F885" i="1"/>
  <c r="E885" i="1"/>
  <c r="F884" i="1"/>
  <c r="E884" i="1"/>
  <c r="F883" i="1"/>
  <c r="E883" i="1"/>
  <c r="F882" i="1"/>
  <c r="E882" i="1"/>
  <c r="F881" i="1"/>
  <c r="E881" i="1"/>
  <c r="F880" i="1"/>
  <c r="E880" i="1"/>
  <c r="F879" i="1"/>
  <c r="E879" i="1"/>
  <c r="F878" i="1"/>
  <c r="E878" i="1"/>
  <c r="F877" i="1"/>
  <c r="E877" i="1"/>
  <c r="F876" i="1"/>
  <c r="E876" i="1"/>
  <c r="F875" i="1"/>
  <c r="E875" i="1"/>
  <c r="F874" i="1"/>
  <c r="E874" i="1"/>
  <c r="F873" i="1"/>
  <c r="E873" i="1"/>
  <c r="F872" i="1"/>
  <c r="E872" i="1"/>
  <c r="F871" i="1"/>
  <c r="E871" i="1"/>
  <c r="F870" i="1"/>
  <c r="E870" i="1"/>
  <c r="F869" i="1"/>
  <c r="E869" i="1"/>
  <c r="F868" i="1"/>
  <c r="E868" i="1"/>
  <c r="F867" i="1"/>
  <c r="E867" i="1"/>
  <c r="F866" i="1"/>
  <c r="E866" i="1"/>
  <c r="F865" i="1"/>
  <c r="E865" i="1"/>
  <c r="F864" i="1"/>
  <c r="E864" i="1"/>
  <c r="F863" i="1"/>
  <c r="E863" i="1"/>
  <c r="F862" i="1"/>
  <c r="E862" i="1"/>
  <c r="F861" i="1"/>
  <c r="E861" i="1"/>
  <c r="F860" i="1"/>
  <c r="E860" i="1"/>
  <c r="F859" i="1"/>
  <c r="E859" i="1"/>
  <c r="F858" i="1"/>
  <c r="E858" i="1"/>
  <c r="F857" i="1"/>
  <c r="E857" i="1"/>
  <c r="F856" i="1"/>
  <c r="E856" i="1"/>
  <c r="F855" i="1"/>
  <c r="E855" i="1"/>
  <c r="F854" i="1"/>
  <c r="E854" i="1"/>
  <c r="F853" i="1"/>
  <c r="E853" i="1"/>
  <c r="F852" i="1"/>
  <c r="E852" i="1"/>
  <c r="F851" i="1"/>
  <c r="E851" i="1"/>
  <c r="F850" i="1"/>
  <c r="E850" i="1"/>
  <c r="F849" i="1"/>
  <c r="E849" i="1"/>
  <c r="F848" i="1"/>
  <c r="E848" i="1"/>
  <c r="F847" i="1"/>
  <c r="E847" i="1"/>
  <c r="F846" i="1"/>
  <c r="E846" i="1"/>
  <c r="F845" i="1"/>
  <c r="E845" i="1"/>
  <c r="F844" i="1"/>
  <c r="E844" i="1"/>
  <c r="F843" i="1"/>
  <c r="E843" i="1"/>
  <c r="F842" i="1"/>
  <c r="E842" i="1"/>
  <c r="F841" i="1"/>
  <c r="E841" i="1"/>
  <c r="F840" i="1"/>
  <c r="E840" i="1"/>
  <c r="F839" i="1"/>
  <c r="E839" i="1"/>
  <c r="F838" i="1"/>
  <c r="E838" i="1"/>
  <c r="F837" i="1"/>
  <c r="E837" i="1"/>
  <c r="F836" i="1"/>
  <c r="E836" i="1"/>
  <c r="F835" i="1"/>
  <c r="E835" i="1"/>
  <c r="F834" i="1"/>
  <c r="E834" i="1"/>
  <c r="F833" i="1"/>
  <c r="E833" i="1"/>
  <c r="F832" i="1"/>
  <c r="E832" i="1"/>
  <c r="F831" i="1"/>
  <c r="E831" i="1"/>
  <c r="F830" i="1"/>
  <c r="E830" i="1"/>
  <c r="F829" i="1"/>
  <c r="E829" i="1"/>
  <c r="F828" i="1"/>
  <c r="E828" i="1"/>
  <c r="F827" i="1"/>
  <c r="E827" i="1"/>
  <c r="F826" i="1"/>
  <c r="E826" i="1"/>
  <c r="F825" i="1"/>
  <c r="E825" i="1"/>
  <c r="F824" i="1"/>
  <c r="E824" i="1"/>
  <c r="F823" i="1"/>
  <c r="E823" i="1"/>
  <c r="F822" i="1"/>
  <c r="E822" i="1"/>
  <c r="F821" i="1"/>
  <c r="E821" i="1"/>
  <c r="F820" i="1"/>
  <c r="E820" i="1"/>
  <c r="F819" i="1"/>
  <c r="E819" i="1"/>
  <c r="F818" i="1"/>
  <c r="E818" i="1"/>
  <c r="F817" i="1"/>
  <c r="E817" i="1"/>
  <c r="F816" i="1"/>
  <c r="E816" i="1"/>
  <c r="F815" i="1"/>
  <c r="E815" i="1"/>
  <c r="F814" i="1"/>
  <c r="E814" i="1"/>
  <c r="F813" i="1"/>
  <c r="E813" i="1"/>
  <c r="F812" i="1"/>
  <c r="E812" i="1"/>
  <c r="F811" i="1"/>
  <c r="E811" i="1"/>
  <c r="F810" i="1"/>
  <c r="E810" i="1"/>
  <c r="F809" i="1"/>
  <c r="E809" i="1"/>
  <c r="F808" i="1"/>
  <c r="E808" i="1"/>
  <c r="F807" i="1"/>
  <c r="E807" i="1"/>
  <c r="F806" i="1"/>
  <c r="E806" i="1"/>
  <c r="F805" i="1"/>
  <c r="E805" i="1"/>
  <c r="F804" i="1"/>
  <c r="E804" i="1"/>
  <c r="F803" i="1"/>
  <c r="E803" i="1"/>
  <c r="F802" i="1"/>
  <c r="E802" i="1"/>
  <c r="F801" i="1"/>
  <c r="E801" i="1"/>
  <c r="F800" i="1"/>
  <c r="E800" i="1"/>
  <c r="F799" i="1"/>
  <c r="E799" i="1"/>
  <c r="F798" i="1"/>
  <c r="E798" i="1"/>
  <c r="F797" i="1"/>
  <c r="E797" i="1"/>
  <c r="F796" i="1"/>
  <c r="E796" i="1"/>
  <c r="F795" i="1"/>
  <c r="E795" i="1"/>
  <c r="F794" i="1"/>
  <c r="E794" i="1"/>
  <c r="F793" i="1"/>
  <c r="E793" i="1"/>
  <c r="F792" i="1"/>
  <c r="E792" i="1"/>
  <c r="F791" i="1"/>
  <c r="E791" i="1"/>
  <c r="F790" i="1"/>
  <c r="E790" i="1"/>
  <c r="F789" i="1"/>
  <c r="E789" i="1"/>
  <c r="F788" i="1"/>
  <c r="E788" i="1"/>
  <c r="F787" i="1"/>
  <c r="E787" i="1"/>
  <c r="F786" i="1"/>
  <c r="E786" i="1"/>
  <c r="F785" i="1"/>
  <c r="E785" i="1"/>
  <c r="F784" i="1"/>
  <c r="E784" i="1"/>
  <c r="F783" i="1"/>
  <c r="E783" i="1"/>
  <c r="F782" i="1"/>
  <c r="E782" i="1"/>
  <c r="F781" i="1"/>
  <c r="E781" i="1"/>
  <c r="F780" i="1"/>
  <c r="E780" i="1"/>
  <c r="F779" i="1"/>
  <c r="E779" i="1"/>
  <c r="F778" i="1"/>
  <c r="E778" i="1"/>
  <c r="F777" i="1"/>
  <c r="E777" i="1"/>
  <c r="F776" i="1"/>
  <c r="E776" i="1"/>
  <c r="F775" i="1"/>
  <c r="E775" i="1"/>
  <c r="F774" i="1"/>
  <c r="E774" i="1"/>
  <c r="F773" i="1"/>
  <c r="E773" i="1"/>
  <c r="F772" i="1"/>
  <c r="E772" i="1"/>
  <c r="F771" i="1"/>
  <c r="E771" i="1"/>
  <c r="F770" i="1"/>
  <c r="E770" i="1"/>
  <c r="F769" i="1"/>
  <c r="E769" i="1"/>
  <c r="F768" i="1"/>
  <c r="E768" i="1"/>
  <c r="F767" i="1"/>
  <c r="E767" i="1"/>
  <c r="F766" i="1"/>
  <c r="E766" i="1"/>
  <c r="F765" i="1"/>
  <c r="E765" i="1"/>
  <c r="F764" i="1"/>
  <c r="E764" i="1"/>
  <c r="F763" i="1"/>
  <c r="E763" i="1"/>
  <c r="F762" i="1"/>
  <c r="E762" i="1"/>
  <c r="F761" i="1"/>
  <c r="E761" i="1"/>
  <c r="F760" i="1"/>
  <c r="E760" i="1"/>
  <c r="F759" i="1"/>
  <c r="E759" i="1"/>
  <c r="F758" i="1"/>
  <c r="E758" i="1"/>
  <c r="F757" i="1"/>
  <c r="E757" i="1"/>
  <c r="F756" i="1"/>
  <c r="E756" i="1"/>
  <c r="F755" i="1"/>
  <c r="E755" i="1"/>
  <c r="F754" i="1"/>
  <c r="E754" i="1"/>
  <c r="F753" i="1"/>
  <c r="E753" i="1"/>
  <c r="F752" i="1"/>
  <c r="E752" i="1"/>
  <c r="F751" i="1"/>
  <c r="E751" i="1"/>
  <c r="F750" i="1"/>
  <c r="E750" i="1"/>
  <c r="F749" i="1"/>
  <c r="E749" i="1"/>
  <c r="F748" i="1"/>
  <c r="E748" i="1"/>
  <c r="F747" i="1"/>
  <c r="E747" i="1"/>
  <c r="F746" i="1"/>
  <c r="E746" i="1"/>
  <c r="F745" i="1"/>
  <c r="E745" i="1"/>
  <c r="F744" i="1"/>
  <c r="E744" i="1"/>
  <c r="F743" i="1"/>
  <c r="E743" i="1"/>
  <c r="F742" i="1"/>
  <c r="E742" i="1"/>
  <c r="F741" i="1"/>
  <c r="E741" i="1"/>
  <c r="F740" i="1"/>
  <c r="E740" i="1"/>
  <c r="F739" i="1"/>
  <c r="E739" i="1"/>
  <c r="F738" i="1"/>
  <c r="E738" i="1"/>
  <c r="F737" i="1"/>
  <c r="E737" i="1"/>
  <c r="F736" i="1"/>
  <c r="E736" i="1"/>
  <c r="F735" i="1"/>
  <c r="E735" i="1"/>
  <c r="F734" i="1"/>
  <c r="E734" i="1"/>
  <c r="F733" i="1"/>
  <c r="E733" i="1"/>
  <c r="F732" i="1"/>
  <c r="E732" i="1"/>
  <c r="F731" i="1"/>
  <c r="E731" i="1"/>
  <c r="F730" i="1"/>
  <c r="E730" i="1"/>
  <c r="F729" i="1"/>
  <c r="E729" i="1"/>
  <c r="F728" i="1"/>
  <c r="E728" i="1"/>
  <c r="F727" i="1"/>
  <c r="E727" i="1"/>
  <c r="F726" i="1"/>
  <c r="E726" i="1"/>
  <c r="F725" i="1"/>
  <c r="E725" i="1"/>
  <c r="F724" i="1"/>
  <c r="E724" i="1"/>
  <c r="F723" i="1"/>
  <c r="E723" i="1"/>
  <c r="F722" i="1"/>
  <c r="E722" i="1"/>
  <c r="F721" i="1"/>
  <c r="E721" i="1"/>
  <c r="F720" i="1"/>
  <c r="E720" i="1"/>
  <c r="F719" i="1"/>
  <c r="E719" i="1"/>
  <c r="F718" i="1"/>
  <c r="E718" i="1"/>
  <c r="F717" i="1"/>
  <c r="E717" i="1"/>
  <c r="F716" i="1"/>
  <c r="E716" i="1"/>
  <c r="F715" i="1"/>
  <c r="E715" i="1"/>
  <c r="F714" i="1"/>
  <c r="E714" i="1"/>
  <c r="F713" i="1"/>
  <c r="E713" i="1"/>
  <c r="F712" i="1"/>
  <c r="E712" i="1"/>
  <c r="F710" i="1"/>
  <c r="E710" i="1"/>
  <c r="F709" i="1"/>
  <c r="E709" i="1"/>
  <c r="F708" i="1"/>
  <c r="E708" i="1"/>
  <c r="F707" i="1"/>
  <c r="E707" i="1"/>
  <c r="F706" i="1"/>
  <c r="E706" i="1"/>
  <c r="F705" i="1"/>
  <c r="E705" i="1"/>
  <c r="F704" i="1"/>
  <c r="E704" i="1"/>
  <c r="F703" i="1"/>
  <c r="E703" i="1"/>
  <c r="F702" i="1"/>
  <c r="E702" i="1"/>
  <c r="F701" i="1"/>
  <c r="E701" i="1"/>
  <c r="F700" i="1"/>
  <c r="E700" i="1"/>
  <c r="F699" i="1"/>
  <c r="E699" i="1"/>
  <c r="F698" i="1"/>
  <c r="E698" i="1"/>
  <c r="F697" i="1"/>
  <c r="E697" i="1"/>
  <c r="F696" i="1"/>
  <c r="E696" i="1"/>
  <c r="F695" i="1"/>
  <c r="E695" i="1"/>
  <c r="F694" i="1"/>
  <c r="E694" i="1"/>
  <c r="F693" i="1"/>
  <c r="E693" i="1"/>
  <c r="F692" i="1"/>
  <c r="E692" i="1"/>
  <c r="F691" i="1"/>
  <c r="E691" i="1"/>
  <c r="F690" i="1"/>
  <c r="E690" i="1"/>
  <c r="F689" i="1"/>
  <c r="E689" i="1"/>
  <c r="F688" i="1"/>
  <c r="E688" i="1"/>
  <c r="F687" i="1"/>
  <c r="E687" i="1"/>
  <c r="F686" i="1"/>
  <c r="E686" i="1"/>
  <c r="F685" i="1"/>
  <c r="E685" i="1"/>
  <c r="F684" i="1"/>
  <c r="E684" i="1"/>
  <c r="F683" i="1"/>
  <c r="E683" i="1"/>
  <c r="F681" i="1"/>
  <c r="E681" i="1"/>
  <c r="F680" i="1"/>
  <c r="E680" i="1"/>
  <c r="F679" i="1"/>
  <c r="E679" i="1"/>
  <c r="F678" i="1"/>
  <c r="E678" i="1"/>
  <c r="F677" i="1"/>
  <c r="E677" i="1"/>
  <c r="F676" i="1"/>
  <c r="E676" i="1"/>
  <c r="F675" i="1"/>
  <c r="E675" i="1"/>
  <c r="F674" i="1"/>
  <c r="E674" i="1"/>
  <c r="F673" i="1"/>
  <c r="E673" i="1"/>
  <c r="F672" i="1"/>
  <c r="E672" i="1"/>
  <c r="F671" i="1"/>
  <c r="E671" i="1"/>
  <c r="F670" i="1"/>
  <c r="E670" i="1"/>
  <c r="F669" i="1"/>
  <c r="E669" i="1"/>
  <c r="F668" i="1"/>
  <c r="E668" i="1"/>
  <c r="F667" i="1"/>
  <c r="E667" i="1"/>
  <c r="F666" i="1"/>
  <c r="E666" i="1"/>
  <c r="F665" i="1"/>
  <c r="E665" i="1"/>
  <c r="F664" i="1"/>
  <c r="E664" i="1"/>
  <c r="F663" i="1"/>
  <c r="E663" i="1"/>
  <c r="F662" i="1"/>
  <c r="E662" i="1"/>
  <c r="F661" i="1"/>
  <c r="E661" i="1"/>
  <c r="F660" i="1"/>
  <c r="E660" i="1"/>
  <c r="F659" i="1"/>
  <c r="E659" i="1"/>
  <c r="F658" i="1"/>
  <c r="E658" i="1"/>
  <c r="F657" i="1"/>
  <c r="E657" i="1"/>
  <c r="F656" i="1"/>
  <c r="E656" i="1"/>
  <c r="F655" i="1"/>
  <c r="E655" i="1"/>
  <c r="F654" i="1"/>
  <c r="E654" i="1"/>
  <c r="F653" i="1"/>
  <c r="E653" i="1"/>
  <c r="F652" i="1"/>
  <c r="E652" i="1"/>
  <c r="F651" i="1"/>
  <c r="E651" i="1"/>
  <c r="F650" i="1"/>
  <c r="E650" i="1"/>
  <c r="F649" i="1"/>
  <c r="E649" i="1"/>
  <c r="F648" i="1"/>
  <c r="E648" i="1"/>
  <c r="F647" i="1"/>
  <c r="E647" i="1"/>
  <c r="F646" i="1"/>
  <c r="E646" i="1"/>
  <c r="F645" i="1"/>
  <c r="E645" i="1"/>
  <c r="F644" i="1"/>
  <c r="E644" i="1"/>
  <c r="F643" i="1"/>
  <c r="E643" i="1"/>
  <c r="F642" i="1"/>
  <c r="E642" i="1"/>
  <c r="F641" i="1"/>
  <c r="E641" i="1"/>
  <c r="F640" i="1"/>
  <c r="E640" i="1"/>
  <c r="F639" i="1"/>
  <c r="E639" i="1"/>
  <c r="F638" i="1"/>
  <c r="E638" i="1"/>
  <c r="F637" i="1"/>
  <c r="E637" i="1"/>
  <c r="F636" i="1"/>
  <c r="E636" i="1"/>
  <c r="F635" i="1"/>
  <c r="E635" i="1"/>
  <c r="F634" i="1"/>
  <c r="E634" i="1"/>
  <c r="F633" i="1"/>
  <c r="E633" i="1"/>
  <c r="F632" i="1"/>
  <c r="E632" i="1"/>
  <c r="F631" i="1"/>
  <c r="E631" i="1"/>
  <c r="F630" i="1"/>
  <c r="E630" i="1"/>
  <c r="F629" i="1"/>
  <c r="E629" i="1"/>
  <c r="F628" i="1"/>
  <c r="E628" i="1"/>
  <c r="F627" i="1"/>
  <c r="E627" i="1"/>
  <c r="F626" i="1"/>
  <c r="E626" i="1"/>
  <c r="F625" i="1"/>
  <c r="E625" i="1"/>
  <c r="F624" i="1"/>
  <c r="E624" i="1"/>
  <c r="F623" i="1"/>
  <c r="E623" i="1"/>
  <c r="F622" i="1"/>
  <c r="E622" i="1"/>
  <c r="F620" i="1"/>
  <c r="E620" i="1"/>
  <c r="F619" i="1"/>
  <c r="E619" i="1"/>
  <c r="F618" i="1"/>
  <c r="E618" i="1"/>
  <c r="F617" i="1"/>
  <c r="E617" i="1"/>
  <c r="F616" i="1"/>
  <c r="E616" i="1"/>
  <c r="F615" i="1"/>
  <c r="E615" i="1"/>
  <c r="F614" i="1"/>
  <c r="E614" i="1"/>
  <c r="F613" i="1"/>
  <c r="E613" i="1"/>
  <c r="F612" i="1"/>
  <c r="E612" i="1"/>
  <c r="F611" i="1"/>
  <c r="E611" i="1"/>
  <c r="F610" i="1"/>
  <c r="E610" i="1"/>
  <c r="F609" i="1"/>
  <c r="E609" i="1"/>
  <c r="F608" i="1"/>
  <c r="E608" i="1"/>
  <c r="F607" i="1"/>
  <c r="E607" i="1"/>
  <c r="F606" i="1"/>
  <c r="E606" i="1"/>
  <c r="F605" i="1"/>
  <c r="E605" i="1"/>
  <c r="F604" i="1"/>
  <c r="E604" i="1"/>
  <c r="F603" i="1"/>
  <c r="E603" i="1"/>
  <c r="F602" i="1"/>
  <c r="E602" i="1"/>
  <c r="F601" i="1"/>
  <c r="E601" i="1"/>
  <c r="F600" i="1"/>
  <c r="E600" i="1"/>
  <c r="F599" i="1"/>
  <c r="E599" i="1"/>
  <c r="F598" i="1"/>
  <c r="E598" i="1"/>
  <c r="F597" i="1"/>
  <c r="E597" i="1"/>
  <c r="F595" i="1"/>
  <c r="E595" i="1"/>
  <c r="F594" i="1"/>
  <c r="E594" i="1"/>
  <c r="F593" i="1"/>
  <c r="E593" i="1"/>
  <c r="F592" i="1"/>
  <c r="E592" i="1"/>
  <c r="F591" i="1"/>
  <c r="E591" i="1"/>
  <c r="F590" i="1"/>
  <c r="E590" i="1"/>
  <c r="F589" i="1"/>
  <c r="E589" i="1"/>
  <c r="F587" i="1"/>
  <c r="E587" i="1"/>
  <c r="F586" i="1"/>
  <c r="E586" i="1"/>
  <c r="F585" i="1"/>
  <c r="E585" i="1"/>
  <c r="F584" i="1"/>
  <c r="E584" i="1"/>
  <c r="F583" i="1"/>
  <c r="E583" i="1"/>
  <c r="F582" i="1"/>
  <c r="E582" i="1"/>
  <c r="F581" i="1"/>
  <c r="E581" i="1"/>
  <c r="F580" i="1"/>
  <c r="E580" i="1"/>
  <c r="F579" i="1"/>
  <c r="E579" i="1"/>
  <c r="F578" i="1"/>
  <c r="E578" i="1"/>
  <c r="F577" i="1"/>
  <c r="E577" i="1"/>
  <c r="F576" i="1"/>
  <c r="E576" i="1"/>
  <c r="F575" i="1"/>
  <c r="E575" i="1"/>
  <c r="F574" i="1"/>
  <c r="E574" i="1"/>
  <c r="F573" i="1"/>
  <c r="E573" i="1"/>
  <c r="F572" i="1"/>
  <c r="E572" i="1"/>
  <c r="F571" i="1"/>
  <c r="E571" i="1"/>
  <c r="F570" i="1"/>
  <c r="E570" i="1"/>
  <c r="F569" i="1"/>
  <c r="E569" i="1"/>
  <c r="F568" i="1"/>
  <c r="E568" i="1"/>
  <c r="F567" i="1"/>
  <c r="E567" i="1"/>
  <c r="F566" i="1"/>
  <c r="E566" i="1"/>
  <c r="F565" i="1"/>
  <c r="E565" i="1"/>
  <c r="F564" i="1"/>
  <c r="E564" i="1"/>
  <c r="F563" i="1"/>
  <c r="E563" i="1"/>
  <c r="F562" i="1"/>
  <c r="E562" i="1"/>
  <c r="F561" i="1"/>
  <c r="E561" i="1"/>
  <c r="F560" i="1"/>
  <c r="E560" i="1"/>
  <c r="F559" i="1"/>
  <c r="E559" i="1"/>
  <c r="F558" i="1"/>
  <c r="E558" i="1"/>
  <c r="F557" i="1"/>
  <c r="E557" i="1"/>
  <c r="F556" i="1"/>
  <c r="E556" i="1"/>
  <c r="F555" i="1"/>
  <c r="E555" i="1"/>
  <c r="F554" i="1"/>
  <c r="E554" i="1"/>
  <c r="F553" i="1"/>
  <c r="E553" i="1"/>
  <c r="F552" i="1"/>
  <c r="E552" i="1"/>
  <c r="F551" i="1"/>
  <c r="E551" i="1"/>
  <c r="F550" i="1"/>
  <c r="E550" i="1"/>
  <c r="F549" i="1"/>
  <c r="E549" i="1"/>
  <c r="F548" i="1"/>
  <c r="E548" i="1"/>
  <c r="F547" i="1"/>
  <c r="E547" i="1"/>
  <c r="F546" i="1"/>
  <c r="E546" i="1"/>
  <c r="F545" i="1"/>
  <c r="E545" i="1"/>
  <c r="F544" i="1"/>
  <c r="E544" i="1"/>
  <c r="F543" i="1"/>
  <c r="E543" i="1"/>
  <c r="F542" i="1"/>
  <c r="E542" i="1"/>
  <c r="F541" i="1"/>
  <c r="E541" i="1"/>
  <c r="F540" i="1"/>
  <c r="E540" i="1"/>
  <c r="F539" i="1"/>
  <c r="E539" i="1"/>
  <c r="F538" i="1"/>
  <c r="E538" i="1"/>
  <c r="F537" i="1"/>
  <c r="E537" i="1"/>
  <c r="F536" i="1"/>
  <c r="E536" i="1"/>
  <c r="F535" i="1"/>
  <c r="E535" i="1"/>
  <c r="F534" i="1"/>
  <c r="E534" i="1"/>
  <c r="F533" i="1"/>
  <c r="E533" i="1"/>
  <c r="F532" i="1"/>
  <c r="E532" i="1"/>
  <c r="F531" i="1"/>
  <c r="E531" i="1"/>
  <c r="F530" i="1"/>
  <c r="E530" i="1"/>
  <c r="F529" i="1"/>
  <c r="E529" i="1"/>
  <c r="F528" i="1"/>
  <c r="E528" i="1"/>
  <c r="F526" i="1"/>
  <c r="E526" i="1"/>
  <c r="F525" i="1"/>
  <c r="E525" i="1"/>
  <c r="F524" i="1"/>
  <c r="E524" i="1"/>
  <c r="F523" i="1"/>
  <c r="E523" i="1"/>
  <c r="F522" i="1"/>
  <c r="E522" i="1"/>
  <c r="F521" i="1"/>
  <c r="E521" i="1"/>
  <c r="F520" i="1"/>
  <c r="E520" i="1"/>
  <c r="F519" i="1"/>
  <c r="E519" i="1"/>
  <c r="F518" i="1"/>
  <c r="E518" i="1"/>
  <c r="F517" i="1"/>
  <c r="E517" i="1"/>
  <c r="F516" i="1"/>
  <c r="E516" i="1"/>
  <c r="F515" i="1"/>
  <c r="E515" i="1"/>
  <c r="F514" i="1"/>
  <c r="E514" i="1"/>
  <c r="F513" i="1"/>
  <c r="E513" i="1"/>
  <c r="F512" i="1"/>
  <c r="E512" i="1"/>
  <c r="F511" i="1"/>
  <c r="E511" i="1"/>
  <c r="F510" i="1"/>
  <c r="E510" i="1"/>
  <c r="F509" i="1"/>
  <c r="E509" i="1"/>
  <c r="F508" i="1"/>
  <c r="E508" i="1"/>
  <c r="F507" i="1"/>
  <c r="E507" i="1"/>
  <c r="F506" i="1"/>
  <c r="E506" i="1"/>
  <c r="F505" i="1"/>
  <c r="E505" i="1"/>
  <c r="F504" i="1"/>
  <c r="E504" i="1"/>
  <c r="F503" i="1"/>
  <c r="E503" i="1"/>
  <c r="F502" i="1"/>
  <c r="E502" i="1"/>
  <c r="F501" i="1"/>
  <c r="E501" i="1"/>
  <c r="F500" i="1"/>
  <c r="E500" i="1"/>
  <c r="F499" i="1"/>
  <c r="E499" i="1"/>
  <c r="F498" i="1"/>
  <c r="E498" i="1"/>
  <c r="F497" i="1"/>
  <c r="E497" i="1"/>
  <c r="F496" i="1"/>
  <c r="E496" i="1"/>
  <c r="F495" i="1"/>
  <c r="E495" i="1"/>
  <c r="F494" i="1"/>
  <c r="E494" i="1"/>
  <c r="F493" i="1"/>
  <c r="E493" i="1"/>
  <c r="F492" i="1"/>
  <c r="E492" i="1"/>
  <c r="F491" i="1"/>
  <c r="E491" i="1"/>
  <c r="F490" i="1"/>
  <c r="E490" i="1"/>
  <c r="F489" i="1"/>
  <c r="E489" i="1"/>
  <c r="F488" i="1"/>
  <c r="E488" i="1"/>
  <c r="F487" i="1"/>
  <c r="E487" i="1"/>
  <c r="F486" i="1"/>
  <c r="E486" i="1"/>
  <c r="F485" i="1"/>
  <c r="E485" i="1"/>
  <c r="F484" i="1"/>
  <c r="E484" i="1"/>
  <c r="F483" i="1"/>
  <c r="E483" i="1"/>
  <c r="F482" i="1"/>
  <c r="E482" i="1"/>
  <c r="F481" i="1"/>
  <c r="E481" i="1"/>
  <c r="F480" i="1"/>
  <c r="E480" i="1"/>
  <c r="F479" i="1"/>
  <c r="E479" i="1"/>
  <c r="F478" i="1"/>
  <c r="E478" i="1"/>
  <c r="F477" i="1"/>
  <c r="E477" i="1"/>
  <c r="F476" i="1"/>
  <c r="E476" i="1"/>
  <c r="F475" i="1"/>
  <c r="E475" i="1"/>
  <c r="F474" i="1"/>
  <c r="E474" i="1"/>
  <c r="F473" i="1"/>
  <c r="E473" i="1"/>
  <c r="F472" i="1"/>
  <c r="E472" i="1"/>
  <c r="F471" i="1"/>
  <c r="E471" i="1"/>
  <c r="F470" i="1"/>
  <c r="E470" i="1"/>
  <c r="F469" i="1"/>
  <c r="E469" i="1"/>
  <c r="F468" i="1"/>
  <c r="E468" i="1"/>
  <c r="F467" i="1"/>
  <c r="E467" i="1"/>
  <c r="F466" i="1"/>
  <c r="E466" i="1"/>
  <c r="F465" i="1"/>
  <c r="E465" i="1"/>
  <c r="F464" i="1"/>
  <c r="E464" i="1"/>
  <c r="F463" i="1"/>
  <c r="E463" i="1"/>
  <c r="F462" i="1"/>
  <c r="E462" i="1"/>
  <c r="F461" i="1"/>
  <c r="E461" i="1"/>
  <c r="F460" i="1"/>
  <c r="E460" i="1"/>
  <c r="F459" i="1"/>
  <c r="E459" i="1"/>
  <c r="F458" i="1"/>
  <c r="E458" i="1"/>
  <c r="F457" i="1"/>
  <c r="E457" i="1"/>
  <c r="F456" i="1"/>
  <c r="E456" i="1"/>
  <c r="F455" i="1"/>
  <c r="E455" i="1"/>
  <c r="F454" i="1"/>
  <c r="E454" i="1"/>
  <c r="F453" i="1"/>
  <c r="E453" i="1"/>
  <c r="F452" i="1"/>
  <c r="E452" i="1"/>
  <c r="F451" i="1"/>
  <c r="E451" i="1"/>
  <c r="F450" i="1"/>
  <c r="E450" i="1"/>
  <c r="F449" i="1"/>
  <c r="E449" i="1"/>
  <c r="F448" i="1"/>
  <c r="E448" i="1"/>
  <c r="F447" i="1"/>
  <c r="E447" i="1"/>
  <c r="F446" i="1"/>
  <c r="E446" i="1"/>
  <c r="F445" i="1"/>
  <c r="E445" i="1"/>
  <c r="F444" i="1"/>
  <c r="E444" i="1"/>
  <c r="F443" i="1"/>
  <c r="E443" i="1"/>
  <c r="F442" i="1"/>
  <c r="E442" i="1"/>
  <c r="F441" i="1"/>
  <c r="E441" i="1"/>
  <c r="F440" i="1"/>
  <c r="E440" i="1"/>
  <c r="F439" i="1"/>
  <c r="E439" i="1"/>
  <c r="F438" i="1"/>
  <c r="E438" i="1"/>
  <c r="F437" i="1"/>
  <c r="E437" i="1"/>
  <c r="F436" i="1"/>
  <c r="E436" i="1"/>
  <c r="F435" i="1"/>
  <c r="E435" i="1"/>
  <c r="F434" i="1"/>
  <c r="E434" i="1"/>
  <c r="F433" i="1"/>
  <c r="E433" i="1"/>
  <c r="F432" i="1"/>
  <c r="E432" i="1"/>
  <c r="F431" i="1"/>
  <c r="E431" i="1"/>
  <c r="F430" i="1"/>
  <c r="E430" i="1"/>
  <c r="F429" i="1"/>
  <c r="E429" i="1"/>
  <c r="F428" i="1"/>
  <c r="E428" i="1"/>
  <c r="F427" i="1"/>
  <c r="E427" i="1"/>
  <c r="F426" i="1"/>
  <c r="E426" i="1"/>
  <c r="F425" i="1"/>
  <c r="E425" i="1"/>
  <c r="F424" i="1"/>
  <c r="E424" i="1"/>
  <c r="F423" i="1"/>
  <c r="E423" i="1"/>
  <c r="F422" i="1"/>
  <c r="E422" i="1"/>
  <c r="F421" i="1"/>
  <c r="E421" i="1"/>
  <c r="F420" i="1"/>
  <c r="E420" i="1"/>
  <c r="F419" i="1"/>
  <c r="E419" i="1"/>
  <c r="F418" i="1"/>
  <c r="E418" i="1"/>
  <c r="F417" i="1"/>
  <c r="E417" i="1"/>
  <c r="F416" i="1"/>
  <c r="E416" i="1"/>
  <c r="F415" i="1"/>
  <c r="E415" i="1"/>
  <c r="F414" i="1"/>
  <c r="E414" i="1"/>
  <c r="F413" i="1"/>
  <c r="E413" i="1"/>
  <c r="F412" i="1"/>
  <c r="E412" i="1"/>
  <c r="F411" i="1"/>
  <c r="E411" i="1"/>
  <c r="F410" i="1"/>
  <c r="E410" i="1"/>
  <c r="F409" i="1"/>
  <c r="E409" i="1"/>
  <c r="F408" i="1"/>
  <c r="E408" i="1"/>
  <c r="F407" i="1"/>
  <c r="E407" i="1"/>
  <c r="F406" i="1"/>
  <c r="E406" i="1"/>
  <c r="F405" i="1"/>
  <c r="E405" i="1"/>
  <c r="F404" i="1"/>
  <c r="E404" i="1"/>
  <c r="F403" i="1"/>
  <c r="E403" i="1"/>
  <c r="F402" i="1"/>
  <c r="E402" i="1"/>
  <c r="F401" i="1"/>
  <c r="E401" i="1"/>
  <c r="F400" i="1"/>
  <c r="E400" i="1"/>
  <c r="F399" i="1"/>
  <c r="E399" i="1"/>
  <c r="F398" i="1"/>
  <c r="E398" i="1"/>
  <c r="F397" i="1"/>
  <c r="E397" i="1"/>
  <c r="F396" i="1"/>
  <c r="E396" i="1"/>
  <c r="F395" i="1"/>
  <c r="E395" i="1"/>
  <c r="F394" i="1"/>
  <c r="E394" i="1"/>
  <c r="F393" i="1"/>
  <c r="E393" i="1"/>
  <c r="F392" i="1"/>
  <c r="E392" i="1"/>
  <c r="F391" i="1"/>
  <c r="E391" i="1"/>
  <c r="F390" i="1"/>
  <c r="E390" i="1"/>
  <c r="F389" i="1"/>
  <c r="E389" i="1"/>
  <c r="F388" i="1"/>
  <c r="E388" i="1"/>
  <c r="F387" i="1"/>
  <c r="E387" i="1"/>
  <c r="F386" i="1"/>
  <c r="E386" i="1"/>
  <c r="F385" i="1"/>
  <c r="E385" i="1"/>
  <c r="F384" i="1"/>
  <c r="E384" i="1"/>
  <c r="F383" i="1"/>
  <c r="E383" i="1"/>
  <c r="F382" i="1"/>
  <c r="E382" i="1"/>
  <c r="F381" i="1"/>
  <c r="E381" i="1"/>
  <c r="F380" i="1"/>
  <c r="E380" i="1"/>
  <c r="F379" i="1"/>
  <c r="E379" i="1"/>
  <c r="F378" i="1"/>
  <c r="E378" i="1"/>
  <c r="F377" i="1"/>
  <c r="E377" i="1"/>
  <c r="F376" i="1"/>
  <c r="E376" i="1"/>
  <c r="F375" i="1"/>
  <c r="E375" i="1"/>
  <c r="F374" i="1"/>
  <c r="E374" i="1"/>
  <c r="F373" i="1"/>
  <c r="E373" i="1"/>
  <c r="F372" i="1"/>
  <c r="E372" i="1"/>
  <c r="F371" i="1"/>
  <c r="E371" i="1"/>
  <c r="F370" i="1"/>
  <c r="E370" i="1"/>
  <c r="F369" i="1"/>
  <c r="E369" i="1"/>
  <c r="F368" i="1"/>
  <c r="E368" i="1"/>
  <c r="F367" i="1"/>
  <c r="E367" i="1"/>
  <c r="F366" i="1"/>
  <c r="E366" i="1"/>
  <c r="F365" i="1"/>
  <c r="E365" i="1"/>
  <c r="F364" i="1"/>
  <c r="E364" i="1"/>
  <c r="F363" i="1"/>
  <c r="E363" i="1"/>
  <c r="F362" i="1"/>
  <c r="E362" i="1"/>
  <c r="F361" i="1"/>
  <c r="E361" i="1"/>
  <c r="F360" i="1"/>
  <c r="E360" i="1"/>
  <c r="F359" i="1"/>
  <c r="E359" i="1"/>
  <c r="F358" i="1"/>
  <c r="E358" i="1"/>
  <c r="F357" i="1"/>
  <c r="E357" i="1"/>
  <c r="F356" i="1"/>
  <c r="E356" i="1"/>
  <c r="F355" i="1"/>
  <c r="E355" i="1"/>
  <c r="F354" i="1"/>
  <c r="E354" i="1"/>
  <c r="F353" i="1"/>
  <c r="E353" i="1"/>
  <c r="F352" i="1"/>
  <c r="E352" i="1"/>
  <c r="F351" i="1"/>
  <c r="E351" i="1"/>
  <c r="F350" i="1"/>
  <c r="E350" i="1"/>
  <c r="F349" i="1"/>
  <c r="E349" i="1"/>
  <c r="F348" i="1"/>
  <c r="E348" i="1"/>
  <c r="F347" i="1"/>
  <c r="E347" i="1"/>
  <c r="F346" i="1"/>
  <c r="E346" i="1"/>
  <c r="F345" i="1"/>
  <c r="E345" i="1"/>
  <c r="F344" i="1"/>
  <c r="E344" i="1"/>
  <c r="F343" i="1"/>
  <c r="E343" i="1"/>
  <c r="F342" i="1"/>
  <c r="E342" i="1"/>
  <c r="F341" i="1"/>
  <c r="E341" i="1"/>
  <c r="F340" i="1"/>
  <c r="E340" i="1"/>
  <c r="F339" i="1"/>
  <c r="E339" i="1"/>
  <c r="F338" i="1"/>
  <c r="E338" i="1"/>
  <c r="F337" i="1"/>
  <c r="E337" i="1"/>
  <c r="F336" i="1"/>
  <c r="E336" i="1"/>
  <c r="F335" i="1"/>
  <c r="E335" i="1"/>
  <c r="F334" i="1"/>
  <c r="E334" i="1"/>
  <c r="F333" i="1"/>
  <c r="E333" i="1"/>
  <c r="F332" i="1"/>
  <c r="E332" i="1"/>
  <c r="F331" i="1"/>
  <c r="E331" i="1"/>
  <c r="F330" i="1"/>
  <c r="E330" i="1"/>
  <c r="F329" i="1"/>
  <c r="E329" i="1"/>
  <c r="F328" i="1"/>
  <c r="E328" i="1"/>
  <c r="F327" i="1"/>
  <c r="E327" i="1"/>
  <c r="F326" i="1"/>
  <c r="E326" i="1"/>
  <c r="F325" i="1"/>
  <c r="E325" i="1"/>
  <c r="F324" i="1"/>
  <c r="E324" i="1"/>
  <c r="F323" i="1"/>
  <c r="E323" i="1"/>
  <c r="F322" i="1"/>
  <c r="E322" i="1"/>
  <c r="F321" i="1"/>
  <c r="E321" i="1"/>
  <c r="F320" i="1"/>
  <c r="E320" i="1"/>
  <c r="F319" i="1"/>
  <c r="E319" i="1"/>
  <c r="F318" i="1"/>
  <c r="E318" i="1"/>
  <c r="F317" i="1"/>
  <c r="E317" i="1"/>
  <c r="F316" i="1"/>
  <c r="E316" i="1"/>
  <c r="F315" i="1"/>
  <c r="E315" i="1"/>
  <c r="F314" i="1"/>
  <c r="E314" i="1"/>
  <c r="F313" i="1"/>
  <c r="E313" i="1"/>
  <c r="F312" i="1"/>
  <c r="E312" i="1"/>
  <c r="F311" i="1"/>
  <c r="E311" i="1"/>
  <c r="F310" i="1"/>
  <c r="E310" i="1"/>
  <c r="F309" i="1"/>
  <c r="E309" i="1"/>
  <c r="F308" i="1"/>
  <c r="E308" i="1"/>
  <c r="F307" i="1"/>
  <c r="E307" i="1"/>
  <c r="F306" i="1"/>
  <c r="E306" i="1"/>
  <c r="F305" i="1"/>
  <c r="E305" i="1"/>
  <c r="F304" i="1"/>
  <c r="E304" i="1"/>
  <c r="F303" i="1"/>
  <c r="E303" i="1"/>
  <c r="F302" i="1"/>
  <c r="E302" i="1"/>
  <c r="F301" i="1"/>
  <c r="E301" i="1"/>
  <c r="F300" i="1"/>
  <c r="E300" i="1"/>
  <c r="F299" i="1"/>
  <c r="E299" i="1"/>
  <c r="F298" i="1"/>
  <c r="E298" i="1"/>
  <c r="F297" i="1"/>
  <c r="E297" i="1"/>
  <c r="F296" i="1"/>
  <c r="E296" i="1"/>
  <c r="F295" i="1"/>
  <c r="E295" i="1"/>
  <c r="F292" i="1"/>
  <c r="E292" i="1"/>
  <c r="F1088" i="1"/>
  <c r="E1088" i="1"/>
  <c r="F1081" i="1"/>
  <c r="E1081" i="1"/>
  <c r="F154" i="1"/>
  <c r="E154" i="1"/>
  <c r="F1078" i="1"/>
  <c r="E1078" i="1"/>
  <c r="F120" i="1"/>
  <c r="E120" i="1"/>
  <c r="F119" i="1"/>
  <c r="E119" i="1"/>
  <c r="F102" i="1"/>
  <c r="E102" i="1"/>
  <c r="F103" i="1"/>
  <c r="E103" i="1"/>
  <c r="F101" i="1"/>
  <c r="E101" i="1"/>
  <c r="F988" i="1"/>
  <c r="E988" i="1"/>
  <c r="F91" i="1"/>
  <c r="E91" i="1"/>
  <c r="F285" i="1"/>
  <c r="E285" i="1"/>
  <c r="F75" i="1"/>
  <c r="E75" i="1"/>
  <c r="F72" i="1"/>
  <c r="E72" i="1"/>
  <c r="F284" i="1"/>
  <c r="E284" i="1"/>
  <c r="F283" i="1"/>
  <c r="E283" i="1"/>
  <c r="F282" i="1"/>
  <c r="E282" i="1"/>
  <c r="F894" i="1"/>
  <c r="E894" i="1"/>
  <c r="F58" i="1"/>
  <c r="E58" i="1"/>
  <c r="F281" i="1"/>
  <c r="E281" i="1"/>
  <c r="F47" i="1"/>
  <c r="E47" i="1"/>
  <c r="F280" i="1"/>
  <c r="E280" i="1"/>
  <c r="F278" i="1"/>
  <c r="E278" i="1"/>
  <c r="F275" i="1"/>
  <c r="E275" i="1"/>
  <c r="F36" i="1"/>
  <c r="E36" i="1"/>
  <c r="F274" i="1"/>
  <c r="E274" i="1"/>
  <c r="F33" i="1"/>
  <c r="E33" i="1"/>
  <c r="F30" i="1"/>
  <c r="E30" i="1"/>
  <c r="F27" i="1"/>
  <c r="E27" i="1"/>
  <c r="F682" i="1"/>
  <c r="E682" i="1"/>
  <c r="F271" i="1"/>
  <c r="E271" i="1"/>
  <c r="F272" i="1"/>
  <c r="E272" i="1"/>
  <c r="F621" i="1"/>
  <c r="E621" i="1"/>
  <c r="F270" i="1"/>
  <c r="E270" i="1"/>
  <c r="F269" i="1"/>
  <c r="E269" i="1"/>
  <c r="F13" i="1"/>
  <c r="E13" i="1"/>
  <c r="F596" i="1"/>
  <c r="E596" i="1"/>
  <c r="F20" i="1"/>
  <c r="E20" i="1"/>
  <c r="F12" i="1"/>
  <c r="E12" i="1"/>
  <c r="F267" i="1"/>
  <c r="E267" i="1"/>
  <c r="F11" i="1"/>
  <c r="E11" i="1"/>
  <c r="F8" i="1"/>
  <c r="E8" i="1"/>
  <c r="F527" i="1"/>
  <c r="E527" i="1"/>
  <c r="F266" i="1"/>
  <c r="E266" i="1"/>
  <c r="F6" i="1"/>
  <c r="E6" i="1"/>
  <c r="F265" i="1"/>
  <c r="E265" i="1"/>
  <c r="F4" i="1"/>
  <c r="E4" i="1"/>
  <c r="F3" i="1"/>
  <c r="E3" i="1"/>
  <c r="F264" i="1"/>
  <c r="E264" i="1"/>
  <c r="F263" i="1"/>
  <c r="E263" i="1"/>
  <c r="F1959" i="1"/>
  <c r="E1959" i="1"/>
  <c r="F1970" i="1"/>
  <c r="E1970" i="1"/>
  <c r="F174" i="1"/>
  <c r="E174" i="1"/>
  <c r="F173" i="1"/>
  <c r="E173" i="1"/>
  <c r="F1969" i="1"/>
  <c r="E1969" i="1"/>
  <c r="F1968" i="1"/>
  <c r="E1968" i="1"/>
  <c r="F1967" i="1"/>
  <c r="E1967" i="1"/>
  <c r="F1966" i="1"/>
  <c r="E1966" i="1"/>
  <c r="F1965" i="1"/>
  <c r="E1965" i="1"/>
  <c r="F1964" i="1"/>
  <c r="E1964" i="1"/>
  <c r="F1963" i="1"/>
  <c r="E1963" i="1"/>
  <c r="F172" i="1"/>
  <c r="E172" i="1"/>
  <c r="F1085" i="1"/>
  <c r="E1085" i="1"/>
  <c r="F1084" i="1"/>
  <c r="E1084" i="1"/>
  <c r="F1962" i="1"/>
  <c r="E1962" i="1"/>
  <c r="F1961" i="1"/>
  <c r="E1961" i="1"/>
  <c r="F1960" i="1"/>
  <c r="E1960" i="1"/>
  <c r="F171" i="1"/>
  <c r="E171" i="1"/>
  <c r="F170" i="1"/>
  <c r="E170" i="1"/>
  <c r="F169" i="1"/>
  <c r="E169" i="1"/>
  <c r="F168" i="1"/>
  <c r="E168" i="1"/>
  <c r="F167" i="1"/>
  <c r="E167" i="1"/>
  <c r="F166" i="1"/>
  <c r="E166" i="1"/>
  <c r="F1083" i="1"/>
  <c r="E1083" i="1"/>
  <c r="F165" i="1"/>
  <c r="E165" i="1"/>
  <c r="F164" i="1"/>
  <c r="E164" i="1"/>
  <c r="F163" i="1"/>
  <c r="E163" i="1"/>
  <c r="F162" i="1"/>
  <c r="E162" i="1"/>
  <c r="F161" i="1"/>
  <c r="E161" i="1"/>
  <c r="F1957" i="1"/>
  <c r="E1957" i="1"/>
  <c r="F160" i="1"/>
  <c r="E160" i="1"/>
  <c r="F159" i="1"/>
  <c r="E159" i="1"/>
  <c r="F1958" i="1"/>
  <c r="E1958" i="1"/>
  <c r="F158" i="1"/>
  <c r="E158" i="1"/>
  <c r="F157" i="1"/>
  <c r="E157" i="1"/>
  <c r="F233" i="1"/>
  <c r="E233" i="1"/>
  <c r="F232" i="1"/>
  <c r="E232" i="1"/>
  <c r="F231" i="1"/>
  <c r="E231" i="1"/>
  <c r="F230" i="1"/>
  <c r="E230" i="1"/>
  <c r="F229" i="1"/>
  <c r="E229" i="1"/>
  <c r="F228" i="1"/>
  <c r="E228" i="1"/>
  <c r="F1097" i="1"/>
  <c r="E1097" i="1"/>
  <c r="F227" i="1"/>
  <c r="E227" i="1"/>
  <c r="F226" i="1"/>
  <c r="E226" i="1"/>
  <c r="F225" i="1"/>
  <c r="E225" i="1"/>
  <c r="F1094" i="1"/>
  <c r="E1094" i="1"/>
  <c r="F224" i="1"/>
  <c r="E224" i="1"/>
  <c r="F223" i="1"/>
  <c r="E223" i="1"/>
  <c r="F294" i="1"/>
  <c r="E294" i="1"/>
  <c r="F222" i="1"/>
  <c r="E222" i="1"/>
  <c r="F221" i="1"/>
  <c r="E221" i="1"/>
  <c r="F220" i="1"/>
  <c r="E220" i="1"/>
  <c r="F219" i="1"/>
  <c r="E219" i="1"/>
  <c r="F293" i="1"/>
  <c r="E293" i="1"/>
  <c r="F218" i="1"/>
  <c r="E218" i="1"/>
  <c r="F217" i="1"/>
  <c r="E217" i="1"/>
  <c r="F216" i="1"/>
  <c r="E216" i="1"/>
  <c r="F215" i="1"/>
  <c r="E215" i="1"/>
  <c r="F214" i="1"/>
  <c r="E214" i="1"/>
  <c r="F1089" i="1"/>
  <c r="E1089" i="1"/>
  <c r="F213" i="1"/>
  <c r="E213" i="1"/>
  <c r="F156" i="1"/>
  <c r="E156" i="1"/>
  <c r="F1082" i="1"/>
  <c r="E1082" i="1"/>
  <c r="F155" i="1"/>
  <c r="E155" i="1"/>
  <c r="F153" i="1"/>
  <c r="E153" i="1"/>
  <c r="F152" i="1"/>
  <c r="E152" i="1"/>
  <c r="F151" i="1"/>
  <c r="E151" i="1"/>
  <c r="F1077" i="1"/>
  <c r="E1077" i="1"/>
  <c r="F150" i="1"/>
  <c r="E150" i="1"/>
  <c r="F291" i="1"/>
  <c r="E291" i="1"/>
  <c r="F1076" i="1"/>
  <c r="E1076" i="1"/>
  <c r="F149" i="1"/>
  <c r="E149" i="1"/>
  <c r="F1071" i="1"/>
  <c r="E1071" i="1"/>
  <c r="F1073" i="1"/>
  <c r="E1073" i="1"/>
  <c r="F148" i="1"/>
  <c r="E148" i="1"/>
  <c r="F1074" i="1"/>
  <c r="E1074" i="1"/>
  <c r="F1070" i="1"/>
  <c r="E1070" i="1"/>
  <c r="F1924" i="1"/>
  <c r="E1924" i="1"/>
  <c r="F1072" i="1"/>
  <c r="E1072" i="1"/>
  <c r="F147" i="1"/>
  <c r="E147" i="1"/>
  <c r="F146" i="1"/>
  <c r="E146" i="1"/>
  <c r="F145" i="1"/>
  <c r="E145" i="1"/>
  <c r="F144" i="1"/>
  <c r="E144" i="1"/>
  <c r="F142" i="1"/>
  <c r="E142" i="1"/>
  <c r="F143" i="1"/>
  <c r="E143" i="1"/>
  <c r="F141" i="1"/>
  <c r="E141" i="1"/>
  <c r="F1067" i="1"/>
  <c r="E1067" i="1"/>
  <c r="F140" i="1"/>
  <c r="E140" i="1"/>
  <c r="F139" i="1"/>
  <c r="E139" i="1"/>
  <c r="F138" i="1"/>
  <c r="E138" i="1"/>
  <c r="F137" i="1"/>
  <c r="E137" i="1"/>
  <c r="F136" i="1"/>
  <c r="E136" i="1"/>
  <c r="F135" i="1"/>
  <c r="E135" i="1"/>
  <c r="F1068" i="1"/>
  <c r="E1068" i="1"/>
  <c r="F134" i="1"/>
  <c r="E134" i="1"/>
  <c r="F133" i="1"/>
  <c r="E133" i="1"/>
  <c r="F1066" i="1"/>
  <c r="E1066" i="1"/>
  <c r="F132" i="1"/>
  <c r="E132" i="1"/>
  <c r="F131" i="1"/>
  <c r="E131" i="1"/>
  <c r="F130" i="1"/>
  <c r="E130" i="1"/>
  <c r="F290" i="1"/>
  <c r="E290" i="1"/>
  <c r="F129" i="1"/>
  <c r="E129" i="1"/>
  <c r="F128" i="1"/>
  <c r="E128" i="1"/>
  <c r="F127" i="1"/>
  <c r="E127" i="1"/>
  <c r="F1055" i="1"/>
  <c r="E1055" i="1"/>
  <c r="F126" i="1"/>
  <c r="E126" i="1"/>
  <c r="F125" i="1"/>
  <c r="E125" i="1"/>
  <c r="F124" i="1"/>
  <c r="E124" i="1"/>
  <c r="F123" i="1"/>
  <c r="E123" i="1"/>
  <c r="F122" i="1"/>
  <c r="E122" i="1"/>
  <c r="F121" i="1"/>
  <c r="E121" i="1"/>
  <c r="F289" i="1"/>
  <c r="E289" i="1"/>
  <c r="F1048" i="1"/>
  <c r="E1048" i="1"/>
  <c r="F1047" i="1"/>
  <c r="E1047" i="1"/>
  <c r="F118" i="1"/>
  <c r="E118" i="1"/>
  <c r="F1034" i="1"/>
  <c r="E1034" i="1"/>
  <c r="F288" i="1"/>
  <c r="E288" i="1"/>
  <c r="F117" i="1"/>
  <c r="E117" i="1"/>
  <c r="F1027" i="1"/>
  <c r="E1027" i="1"/>
  <c r="F116" i="1"/>
  <c r="E116" i="1"/>
  <c r="F115" i="1"/>
  <c r="E115" i="1"/>
  <c r="F114" i="1"/>
  <c r="E114" i="1"/>
  <c r="F113" i="1"/>
  <c r="E113" i="1"/>
  <c r="F112" i="1"/>
  <c r="E112" i="1"/>
  <c r="F1021" i="1"/>
  <c r="E1021" i="1"/>
  <c r="F1020" i="1"/>
  <c r="E1020" i="1"/>
  <c r="F111" i="1"/>
  <c r="E111" i="1"/>
  <c r="F110" i="1"/>
  <c r="E110" i="1"/>
  <c r="F109" i="1"/>
  <c r="E109" i="1"/>
  <c r="F108" i="1"/>
  <c r="E108" i="1"/>
  <c r="F106" i="1"/>
  <c r="E106" i="1"/>
  <c r="F107" i="1"/>
  <c r="E107" i="1"/>
  <c r="F105" i="1"/>
  <c r="E105" i="1"/>
  <c r="F104" i="1"/>
  <c r="E104" i="1"/>
  <c r="F100" i="1"/>
  <c r="E100" i="1"/>
  <c r="F99" i="1"/>
  <c r="E99" i="1"/>
  <c r="F98" i="1"/>
  <c r="E98" i="1"/>
  <c r="F97" i="1"/>
  <c r="E97" i="1"/>
  <c r="F96" i="1"/>
  <c r="E96" i="1"/>
  <c r="F987" i="1"/>
  <c r="E987" i="1"/>
  <c r="F95" i="1"/>
  <c r="E95" i="1"/>
  <c r="F94" i="1"/>
  <c r="E94" i="1"/>
  <c r="F93" i="1"/>
  <c r="E93" i="1"/>
  <c r="F92" i="1"/>
  <c r="E92" i="1"/>
  <c r="F287" i="1"/>
  <c r="E287" i="1"/>
  <c r="F89" i="1"/>
  <c r="E89" i="1"/>
  <c r="F88" i="1"/>
  <c r="E88" i="1"/>
  <c r="F87" i="1"/>
  <c r="E87" i="1"/>
  <c r="F86" i="1"/>
  <c r="E86" i="1"/>
  <c r="F286" i="1"/>
  <c r="E286" i="1"/>
  <c r="F90" i="1"/>
  <c r="E90" i="1"/>
  <c r="F85" i="1"/>
  <c r="E85" i="1"/>
  <c r="F84" i="1"/>
  <c r="E84" i="1"/>
  <c r="F974" i="1"/>
  <c r="E974" i="1"/>
  <c r="F83" i="1"/>
  <c r="E83" i="1"/>
  <c r="F82" i="1"/>
  <c r="E82" i="1"/>
  <c r="F81" i="1"/>
  <c r="E81" i="1"/>
  <c r="F80" i="1"/>
  <c r="E80" i="1"/>
  <c r="F79" i="1"/>
  <c r="E79" i="1"/>
  <c r="F78" i="1"/>
  <c r="E78" i="1"/>
  <c r="F77" i="1"/>
  <c r="E77" i="1"/>
  <c r="F76" i="1"/>
  <c r="E76" i="1"/>
  <c r="F74" i="1"/>
  <c r="E74" i="1"/>
  <c r="F73" i="1"/>
  <c r="E73" i="1"/>
  <c r="F71" i="1"/>
  <c r="E71" i="1"/>
  <c r="F70" i="1"/>
  <c r="E70" i="1"/>
  <c r="F938" i="1"/>
  <c r="E938" i="1"/>
  <c r="F69" i="1"/>
  <c r="E69" i="1"/>
  <c r="F68" i="1"/>
  <c r="E68" i="1"/>
  <c r="F66" i="1"/>
  <c r="E66" i="1"/>
  <c r="F65" i="1"/>
  <c r="E65" i="1"/>
  <c r="F64" i="1"/>
  <c r="E64" i="1"/>
  <c r="F63" i="1"/>
  <c r="E63" i="1"/>
  <c r="F67" i="1"/>
  <c r="E67" i="1"/>
  <c r="F62" i="1"/>
  <c r="E62" i="1"/>
  <c r="F61" i="1"/>
  <c r="E61" i="1"/>
  <c r="F909" i="1"/>
  <c r="E909" i="1"/>
  <c r="F908" i="1"/>
  <c r="E908" i="1"/>
  <c r="F895" i="1"/>
  <c r="E895" i="1"/>
  <c r="F60" i="1"/>
  <c r="E60" i="1"/>
  <c r="F59" i="1"/>
  <c r="E59" i="1"/>
  <c r="F57" i="1"/>
  <c r="E57" i="1"/>
  <c r="F56" i="1"/>
  <c r="E56" i="1"/>
  <c r="F55" i="1"/>
  <c r="E55" i="1"/>
  <c r="F54" i="1"/>
  <c r="E54" i="1"/>
  <c r="F53" i="1"/>
  <c r="E53" i="1"/>
  <c r="F52" i="1"/>
  <c r="E52" i="1"/>
  <c r="F50" i="1"/>
  <c r="E50" i="1"/>
  <c r="F49" i="1"/>
  <c r="E49" i="1"/>
  <c r="F51" i="1"/>
  <c r="E51" i="1"/>
  <c r="F48" i="1"/>
  <c r="E48" i="1"/>
  <c r="F279" i="1"/>
  <c r="E279" i="1"/>
  <c r="F46" i="1"/>
  <c r="E46" i="1"/>
  <c r="F45" i="1"/>
  <c r="E45" i="1"/>
  <c r="F44" i="1"/>
  <c r="E44" i="1"/>
  <c r="F42" i="1"/>
  <c r="E42" i="1"/>
  <c r="F277" i="1"/>
  <c r="E277" i="1"/>
  <c r="F41" i="1"/>
  <c r="E41" i="1"/>
  <c r="F43" i="1"/>
  <c r="E43" i="1"/>
  <c r="F276" i="1"/>
  <c r="E276" i="1"/>
  <c r="F40" i="1"/>
  <c r="E40" i="1"/>
  <c r="F39" i="1"/>
  <c r="E39" i="1"/>
  <c r="F38" i="1"/>
  <c r="E38" i="1"/>
  <c r="F37" i="1"/>
  <c r="E37" i="1"/>
  <c r="F35" i="1"/>
  <c r="E35" i="1"/>
  <c r="F34" i="1"/>
  <c r="E34" i="1"/>
  <c r="F32" i="1"/>
  <c r="E32" i="1"/>
  <c r="F29" i="1"/>
  <c r="E29" i="1"/>
  <c r="F28" i="1"/>
  <c r="E28" i="1"/>
  <c r="F31" i="1"/>
  <c r="E31" i="1"/>
  <c r="F26" i="1"/>
  <c r="E26" i="1"/>
  <c r="F25" i="1"/>
  <c r="E25" i="1"/>
  <c r="F24" i="1"/>
  <c r="E24" i="1"/>
  <c r="F273" i="1"/>
  <c r="E273" i="1"/>
  <c r="F711" i="1"/>
  <c r="E711" i="1"/>
  <c r="F23" i="1"/>
  <c r="E23" i="1"/>
  <c r="F22" i="1"/>
  <c r="E22" i="1"/>
  <c r="F21" i="1"/>
  <c r="E21" i="1"/>
  <c r="F19" i="1"/>
  <c r="E19" i="1"/>
  <c r="F18" i="1"/>
  <c r="E18" i="1"/>
  <c r="F17" i="1"/>
  <c r="E17" i="1"/>
  <c r="F16" i="1"/>
  <c r="E16" i="1"/>
  <c r="F15" i="1"/>
  <c r="E15" i="1"/>
  <c r="F268" i="1"/>
  <c r="E268" i="1"/>
  <c r="F14" i="1"/>
  <c r="E14" i="1"/>
  <c r="F588" i="1"/>
  <c r="E588" i="1"/>
  <c r="F10" i="1"/>
  <c r="E10" i="1"/>
  <c r="F9" i="1"/>
  <c r="E9" i="1"/>
  <c r="F7" i="1"/>
  <c r="E7" i="1"/>
  <c r="F5" i="1"/>
  <c r="E5" i="1"/>
  <c r="F2" i="1"/>
  <c r="E2" i="1"/>
  <c r="I1974" i="1"/>
  <c r="I177" i="1"/>
  <c r="I178" i="1"/>
  <c r="I1971" i="1"/>
  <c r="I179" i="1"/>
  <c r="I1975" i="1"/>
  <c r="I180" i="1"/>
  <c r="I1976" i="1"/>
  <c r="I181" i="1"/>
  <c r="I1972" i="1"/>
  <c r="I1977" i="1"/>
  <c r="I1978" i="1"/>
  <c r="I1979" i="1"/>
  <c r="I182" i="1"/>
  <c r="I183" i="1"/>
  <c r="I1973" i="1"/>
  <c r="I1980" i="1"/>
  <c r="I175" i="1"/>
  <c r="AN1974" i="1"/>
  <c r="AN177" i="1"/>
  <c r="AN178" i="1"/>
  <c r="AN1971" i="1"/>
  <c r="AN179" i="1"/>
  <c r="AN1975" i="1"/>
  <c r="AN180" i="1"/>
  <c r="AN1976" i="1"/>
  <c r="AN181" i="1"/>
  <c r="AN1972" i="1"/>
  <c r="AN1977" i="1"/>
  <c r="AN1978" i="1"/>
  <c r="AN1979" i="1"/>
  <c r="AN182" i="1"/>
  <c r="AN183" i="1"/>
  <c r="AN1973" i="1"/>
  <c r="AN1980" i="1"/>
  <c r="AN175" i="1"/>
  <c r="AO1974" i="1"/>
  <c r="AO177" i="1"/>
  <c r="AP177" i="1" s="1"/>
  <c r="AT177" i="1" s="1"/>
  <c r="AO178" i="1"/>
  <c r="AP178" i="1" s="1"/>
  <c r="AT178" i="1" s="1"/>
  <c r="AO1971" i="1"/>
  <c r="AP1971" i="1" s="1"/>
  <c r="AT1971" i="1" s="1"/>
  <c r="AO179" i="1"/>
  <c r="AP179" i="1" s="1"/>
  <c r="AT179" i="1" s="1"/>
  <c r="AO1975" i="1"/>
  <c r="AO180" i="1"/>
  <c r="AP180" i="1" s="1"/>
  <c r="AT180" i="1" s="1"/>
  <c r="AO1976" i="1"/>
  <c r="AO181" i="1"/>
  <c r="AP181" i="1" s="1"/>
  <c r="AT181" i="1" s="1"/>
  <c r="AO1972" i="1"/>
  <c r="AP1972" i="1" s="1"/>
  <c r="AT1972" i="1" s="1"/>
  <c r="AO1977" i="1"/>
  <c r="AO1978" i="1"/>
  <c r="AO1979" i="1"/>
  <c r="AO182" i="1"/>
  <c r="AP182" i="1" s="1"/>
  <c r="AT182" i="1" s="1"/>
  <c r="AO183" i="1"/>
  <c r="AP183" i="1" s="1"/>
  <c r="AT183" i="1" s="1"/>
  <c r="AO1973" i="1"/>
  <c r="AP1973" i="1" s="1"/>
  <c r="AT1973" i="1" s="1"/>
  <c r="AO1980" i="1"/>
  <c r="AO175" i="1"/>
  <c r="AP175" i="1" s="1"/>
  <c r="AT175" i="1" s="1"/>
  <c r="AP1974" i="1"/>
  <c r="AT1974" i="1" s="1"/>
  <c r="AP1975" i="1"/>
  <c r="AT1975" i="1" s="1"/>
  <c r="AP1976" i="1"/>
  <c r="AT1976" i="1" s="1"/>
  <c r="AP1977" i="1"/>
  <c r="AT1977" i="1" s="1"/>
  <c r="AP1978" i="1"/>
  <c r="AT1978" i="1" s="1"/>
  <c r="AP1979" i="1"/>
  <c r="AT1979" i="1" s="1"/>
  <c r="AP1980" i="1"/>
  <c r="AT1980" i="1" s="1"/>
  <c r="AR1974" i="1"/>
  <c r="AR177" i="1"/>
  <c r="AR178" i="1"/>
  <c r="AR1971" i="1"/>
  <c r="AR179" i="1"/>
  <c r="AR1975" i="1"/>
  <c r="AR180" i="1"/>
  <c r="AR1976" i="1"/>
  <c r="AR181" i="1"/>
  <c r="AR1972" i="1"/>
  <c r="AR1977" i="1"/>
  <c r="AR1978" i="1"/>
  <c r="AR1979" i="1"/>
  <c r="AR182" i="1"/>
  <c r="AR183" i="1"/>
  <c r="AR1973" i="1"/>
  <c r="AR1980" i="1"/>
  <c r="AR175" i="1"/>
  <c r="AS1974" i="1"/>
  <c r="AS177" i="1"/>
  <c r="AS178" i="1"/>
  <c r="AS1971" i="1"/>
  <c r="AS179" i="1"/>
  <c r="AS1975" i="1"/>
  <c r="AS180" i="1"/>
  <c r="AS1976" i="1"/>
  <c r="AS181" i="1"/>
  <c r="AS1972" i="1"/>
  <c r="AS1977" i="1"/>
  <c r="AS1978" i="1"/>
  <c r="AS1979" i="1"/>
  <c r="AS182" i="1"/>
  <c r="AS183" i="1"/>
  <c r="AS1973" i="1"/>
  <c r="AS1980" i="1"/>
  <c r="AS175" i="1"/>
  <c r="AU1974" i="1"/>
  <c r="AU177" i="1"/>
  <c r="AU178" i="1"/>
  <c r="AU1971" i="1"/>
  <c r="AU179" i="1"/>
  <c r="AU1975" i="1"/>
  <c r="AU180" i="1"/>
  <c r="AU1976" i="1"/>
  <c r="AU181" i="1"/>
  <c r="AU1972" i="1"/>
  <c r="AU1977" i="1"/>
  <c r="AU1978" i="1"/>
  <c r="AU1979" i="1"/>
  <c r="AU182" i="1"/>
  <c r="AU183" i="1"/>
  <c r="AU1973" i="1"/>
  <c r="AU1980" i="1"/>
  <c r="AU175" i="1"/>
  <c r="I176" i="1"/>
  <c r="AN176" i="1"/>
  <c r="AO176" i="1"/>
  <c r="AP176" i="1" s="1"/>
  <c r="AT176" i="1" s="1"/>
  <c r="AR176" i="1"/>
  <c r="AS176" i="1"/>
  <c r="AU176" i="1"/>
  <c r="B50" i="5"/>
  <c r="C50" i="5"/>
  <c r="E50" i="5"/>
  <c r="S50" i="5"/>
  <c r="I1960" i="1" l="1"/>
  <c r="I1961" i="1"/>
  <c r="I1962" i="1"/>
  <c r="I1084" i="1"/>
  <c r="I1085" i="1"/>
  <c r="I172" i="1"/>
  <c r="I1963" i="1"/>
  <c r="I1964" i="1"/>
  <c r="I1965" i="1"/>
  <c r="I1966" i="1"/>
  <c r="I1967" i="1"/>
  <c r="I1968" i="1"/>
  <c r="I1969" i="1"/>
  <c r="I173" i="1"/>
  <c r="I174" i="1"/>
  <c r="I1970" i="1"/>
  <c r="I1959" i="1"/>
  <c r="AN1960" i="1"/>
  <c r="AN1961" i="1"/>
  <c r="AN1962" i="1"/>
  <c r="AN1084" i="1"/>
  <c r="AN1085" i="1"/>
  <c r="AN172" i="1"/>
  <c r="AN1963" i="1"/>
  <c r="AN1964" i="1"/>
  <c r="AN1965" i="1"/>
  <c r="AN1966" i="1"/>
  <c r="AN1967" i="1"/>
  <c r="AN1968" i="1"/>
  <c r="AN1969" i="1"/>
  <c r="AN173" i="1"/>
  <c r="AN174" i="1"/>
  <c r="AN1970" i="1"/>
  <c r="AN1959" i="1"/>
  <c r="AO1960" i="1"/>
  <c r="AO1961" i="1"/>
  <c r="AO1962" i="1"/>
  <c r="AO1084" i="1"/>
  <c r="AP1084" i="1" s="1"/>
  <c r="AO1085" i="1"/>
  <c r="AP1085" i="1" s="1"/>
  <c r="AO172" i="1"/>
  <c r="AP172" i="1" s="1"/>
  <c r="AO1963" i="1"/>
  <c r="AO1964" i="1"/>
  <c r="AO1965" i="1"/>
  <c r="AO1966" i="1"/>
  <c r="AO1967" i="1"/>
  <c r="AO1968" i="1"/>
  <c r="AO1969" i="1"/>
  <c r="AO173" i="1"/>
  <c r="AP173" i="1" s="1"/>
  <c r="AO174" i="1"/>
  <c r="AP174" i="1" s="1"/>
  <c r="AO1970" i="1"/>
  <c r="AO1959" i="1"/>
  <c r="AP1959" i="1" s="1"/>
  <c r="AP1960" i="1"/>
  <c r="AT1960" i="1" s="1"/>
  <c r="AP1961" i="1"/>
  <c r="AT1961" i="1" s="1"/>
  <c r="AP1962" i="1"/>
  <c r="AT1962" i="1" s="1"/>
  <c r="AP1963" i="1"/>
  <c r="AT1963" i="1" s="1"/>
  <c r="AP1964" i="1"/>
  <c r="AT1964" i="1" s="1"/>
  <c r="AP1965" i="1"/>
  <c r="AT1965" i="1" s="1"/>
  <c r="AP1966" i="1"/>
  <c r="AT1966" i="1" s="1"/>
  <c r="AP1967" i="1"/>
  <c r="AT1967" i="1" s="1"/>
  <c r="AP1968" i="1"/>
  <c r="AT1968" i="1" s="1"/>
  <c r="AP1969" i="1"/>
  <c r="AT1969" i="1" s="1"/>
  <c r="AP1970" i="1"/>
  <c r="AT1970" i="1" s="1"/>
  <c r="AR1960" i="1"/>
  <c r="AR1961" i="1"/>
  <c r="AR1962" i="1"/>
  <c r="AR1084" i="1"/>
  <c r="AR1085" i="1"/>
  <c r="AR172" i="1"/>
  <c r="AR1963" i="1"/>
  <c r="AR1964" i="1"/>
  <c r="AR1965" i="1"/>
  <c r="AR1966" i="1"/>
  <c r="AR1967" i="1"/>
  <c r="AR1968" i="1"/>
  <c r="AR1969" i="1"/>
  <c r="AR173" i="1"/>
  <c r="AR174" i="1"/>
  <c r="AR1970" i="1"/>
  <c r="AR1959" i="1"/>
  <c r="AS1960" i="1"/>
  <c r="AS1961" i="1"/>
  <c r="AS1962" i="1"/>
  <c r="AS1084" i="1"/>
  <c r="AS1085" i="1"/>
  <c r="AS172" i="1"/>
  <c r="AS1963" i="1"/>
  <c r="AS1964" i="1"/>
  <c r="AS1965" i="1"/>
  <c r="AS1966" i="1"/>
  <c r="AS1967" i="1"/>
  <c r="AS1968" i="1"/>
  <c r="AS1969" i="1"/>
  <c r="AS173" i="1"/>
  <c r="AS174" i="1"/>
  <c r="AS1970" i="1"/>
  <c r="AS1959" i="1"/>
  <c r="AU1960" i="1"/>
  <c r="AU1961" i="1"/>
  <c r="AU1962" i="1"/>
  <c r="AU1084" i="1"/>
  <c r="AU1085" i="1"/>
  <c r="AU172" i="1"/>
  <c r="AU1963" i="1"/>
  <c r="AU1964" i="1"/>
  <c r="AU1965" i="1"/>
  <c r="AU1966" i="1"/>
  <c r="AU1967" i="1"/>
  <c r="AU1968" i="1"/>
  <c r="AU1969" i="1"/>
  <c r="AU173" i="1"/>
  <c r="AU174" i="1"/>
  <c r="AU1970" i="1"/>
  <c r="AU1959" i="1"/>
  <c r="AT1085" i="1" l="1"/>
  <c r="AT1084" i="1"/>
  <c r="AT174" i="1"/>
  <c r="AT172" i="1"/>
  <c r="AT1959" i="1"/>
  <c r="AT173" i="1"/>
  <c r="I162" i="1"/>
  <c r="I163" i="1"/>
  <c r="I164" i="1"/>
  <c r="I165" i="1"/>
  <c r="I1083" i="1"/>
  <c r="I166" i="1"/>
  <c r="I167" i="1"/>
  <c r="I168" i="1"/>
  <c r="I169" i="1"/>
  <c r="I170" i="1"/>
  <c r="I171" i="1"/>
  <c r="AN162" i="1"/>
  <c r="AN163" i="1"/>
  <c r="AN164" i="1"/>
  <c r="AN165" i="1"/>
  <c r="AN1083" i="1"/>
  <c r="AN166" i="1"/>
  <c r="AN167" i="1"/>
  <c r="AN168" i="1"/>
  <c r="AN169" i="1"/>
  <c r="AN170" i="1"/>
  <c r="AN171" i="1"/>
  <c r="AO162" i="1"/>
  <c r="AP162" i="1" s="1"/>
  <c r="AO163" i="1"/>
  <c r="AP163" i="1" s="1"/>
  <c r="AO164" i="1"/>
  <c r="AP164" i="1" s="1"/>
  <c r="AO165" i="1"/>
  <c r="AP165" i="1" s="1"/>
  <c r="AO1083" i="1"/>
  <c r="AP1083" i="1" s="1"/>
  <c r="AO166" i="1"/>
  <c r="AP166" i="1" s="1"/>
  <c r="AO167" i="1"/>
  <c r="AP167" i="1" s="1"/>
  <c r="AO168" i="1"/>
  <c r="AP168" i="1" s="1"/>
  <c r="AO169" i="1"/>
  <c r="AP169" i="1" s="1"/>
  <c r="AO170" i="1"/>
  <c r="AP170" i="1" s="1"/>
  <c r="AO171" i="1"/>
  <c r="AP171" i="1" s="1"/>
  <c r="AR162" i="1"/>
  <c r="AR163" i="1"/>
  <c r="AR164" i="1"/>
  <c r="AR165" i="1"/>
  <c r="AR1083" i="1"/>
  <c r="AR166" i="1"/>
  <c r="AR167" i="1"/>
  <c r="AR168" i="1"/>
  <c r="AR169" i="1"/>
  <c r="AR170" i="1"/>
  <c r="AR171" i="1"/>
  <c r="AS162" i="1"/>
  <c r="AS163" i="1"/>
  <c r="AS164" i="1"/>
  <c r="AS165" i="1"/>
  <c r="AS1083" i="1"/>
  <c r="AS166" i="1"/>
  <c r="AS167" i="1"/>
  <c r="AS168" i="1"/>
  <c r="AS169" i="1"/>
  <c r="AS170" i="1"/>
  <c r="AS171" i="1"/>
  <c r="AU162" i="1"/>
  <c r="AU163" i="1"/>
  <c r="AU164" i="1"/>
  <c r="AU165" i="1"/>
  <c r="AU1083" i="1"/>
  <c r="AU166" i="1"/>
  <c r="AU167" i="1"/>
  <c r="AU168" i="1"/>
  <c r="AU169" i="1"/>
  <c r="AU170" i="1"/>
  <c r="AU171" i="1"/>
  <c r="I161" i="1"/>
  <c r="AN161" i="1"/>
  <c r="AO161" i="1"/>
  <c r="AP161" i="1" s="1"/>
  <c r="AR161" i="1"/>
  <c r="AS161" i="1"/>
  <c r="AU161" i="1"/>
  <c r="I2027" i="1"/>
  <c r="I2028" i="1"/>
  <c r="I2029" i="1"/>
  <c r="I2043" i="1"/>
  <c r="I2044" i="1"/>
  <c r="I2045" i="1"/>
  <c r="I2046" i="1"/>
  <c r="I2030" i="1"/>
  <c r="I2047" i="1"/>
  <c r="I2048" i="1"/>
  <c r="I2042" i="1"/>
  <c r="I2049" i="1"/>
  <c r="I2050" i="1"/>
  <c r="I2051" i="1"/>
  <c r="I2052" i="1"/>
  <c r="AN2027" i="1"/>
  <c r="AN2028" i="1"/>
  <c r="AN2029" i="1"/>
  <c r="AN2043" i="1"/>
  <c r="AN2044" i="1"/>
  <c r="AN2045" i="1"/>
  <c r="AN2046" i="1"/>
  <c r="AN2030" i="1"/>
  <c r="AN2047" i="1"/>
  <c r="AN2048" i="1"/>
  <c r="AN2042" i="1"/>
  <c r="AN2049" i="1"/>
  <c r="AN2050" i="1"/>
  <c r="AN2051" i="1"/>
  <c r="AN2052" i="1"/>
  <c r="AO2027" i="1"/>
  <c r="AP2027" i="1" s="1"/>
  <c r="AT2027" i="1" s="1"/>
  <c r="AO2028" i="1"/>
  <c r="AP2028" i="1" s="1"/>
  <c r="AT2028" i="1" s="1"/>
  <c r="AO2029" i="1"/>
  <c r="AP2029" i="1" s="1"/>
  <c r="AT2029" i="1" s="1"/>
  <c r="AO2043" i="1"/>
  <c r="AO2044" i="1"/>
  <c r="AO2045" i="1"/>
  <c r="AO2046" i="1"/>
  <c r="AO2030" i="1"/>
  <c r="AP2030" i="1" s="1"/>
  <c r="AT2030" i="1" s="1"/>
  <c r="AO2047" i="1"/>
  <c r="AO2048" i="1"/>
  <c r="AO2042" i="1"/>
  <c r="AP2042" i="1" s="1"/>
  <c r="AT2042" i="1" s="1"/>
  <c r="AO2049" i="1"/>
  <c r="AO2050" i="1"/>
  <c r="AO2051" i="1"/>
  <c r="AO2052" i="1"/>
  <c r="AP2043" i="1"/>
  <c r="AT2043" i="1" s="1"/>
  <c r="AP2044" i="1"/>
  <c r="AT2044" i="1" s="1"/>
  <c r="AP2045" i="1"/>
  <c r="AT2045" i="1" s="1"/>
  <c r="AP2046" i="1"/>
  <c r="AT2046" i="1" s="1"/>
  <c r="AP2047" i="1"/>
  <c r="AT2047" i="1" s="1"/>
  <c r="AP2048" i="1"/>
  <c r="AT2048" i="1" s="1"/>
  <c r="AP2049" i="1"/>
  <c r="AT2049" i="1" s="1"/>
  <c r="AP2050" i="1"/>
  <c r="AT2050" i="1" s="1"/>
  <c r="AP2051" i="1"/>
  <c r="AT2051" i="1" s="1"/>
  <c r="AP2052" i="1"/>
  <c r="AT2052" i="1" s="1"/>
  <c r="AR2027" i="1"/>
  <c r="AR2028" i="1"/>
  <c r="AR2029" i="1"/>
  <c r="AR2043" i="1"/>
  <c r="AR2044" i="1"/>
  <c r="AR2045" i="1"/>
  <c r="AR2046" i="1"/>
  <c r="AR2030" i="1"/>
  <c r="AR2047" i="1"/>
  <c r="AR2048" i="1"/>
  <c r="AR2042" i="1"/>
  <c r="AR2049" i="1"/>
  <c r="AR2050" i="1"/>
  <c r="AR2051" i="1"/>
  <c r="AR2052" i="1"/>
  <c r="AS2027" i="1"/>
  <c r="AS2028" i="1"/>
  <c r="AS2029" i="1"/>
  <c r="AS2043" i="1"/>
  <c r="AS2044" i="1"/>
  <c r="AS2045" i="1"/>
  <c r="AS2046" i="1"/>
  <c r="AS2030" i="1"/>
  <c r="AS2047" i="1"/>
  <c r="AS2048" i="1"/>
  <c r="AS2042" i="1"/>
  <c r="AS2049" i="1"/>
  <c r="AS2050" i="1"/>
  <c r="AS2051" i="1"/>
  <c r="AS2052" i="1"/>
  <c r="AU2027" i="1"/>
  <c r="AU2028" i="1"/>
  <c r="AU2029" i="1"/>
  <c r="AU2043" i="1"/>
  <c r="AU2044" i="1"/>
  <c r="AU2045" i="1"/>
  <c r="AU2046" i="1"/>
  <c r="AU2030" i="1"/>
  <c r="AU2047" i="1"/>
  <c r="AU2048" i="1"/>
  <c r="AU2042" i="1"/>
  <c r="AU2049" i="1"/>
  <c r="AU2050" i="1"/>
  <c r="AU2051" i="1"/>
  <c r="AU2052" i="1"/>
  <c r="AT166" i="1" l="1"/>
  <c r="AT165" i="1"/>
  <c r="AT1083" i="1"/>
  <c r="AT171" i="1"/>
  <c r="AT164" i="1"/>
  <c r="AT170" i="1"/>
  <c r="AT163" i="1"/>
  <c r="AT162" i="1"/>
  <c r="AT168" i="1"/>
  <c r="AT169" i="1"/>
  <c r="AT161" i="1"/>
  <c r="AT167" i="1"/>
  <c r="I157" i="1"/>
  <c r="I158" i="1"/>
  <c r="I1958" i="1"/>
  <c r="I159" i="1"/>
  <c r="I160" i="1"/>
  <c r="I1957" i="1"/>
  <c r="AN157" i="1"/>
  <c r="AN158" i="1"/>
  <c r="AN1958" i="1"/>
  <c r="AN159" i="1"/>
  <c r="AN160" i="1"/>
  <c r="AN1957" i="1"/>
  <c r="AO157" i="1"/>
  <c r="AP157" i="1" s="1"/>
  <c r="AO158" i="1"/>
  <c r="AP158" i="1" s="1"/>
  <c r="AO1958" i="1"/>
  <c r="AP1958" i="1" s="1"/>
  <c r="AT1958" i="1" s="1"/>
  <c r="AO159" i="1"/>
  <c r="AP159" i="1" s="1"/>
  <c r="AO160" i="1"/>
  <c r="AP160" i="1" s="1"/>
  <c r="AO1957" i="1"/>
  <c r="AP1957" i="1" s="1"/>
  <c r="AR157" i="1"/>
  <c r="AR158" i="1"/>
  <c r="AR1958" i="1"/>
  <c r="AR159" i="1"/>
  <c r="AR160" i="1"/>
  <c r="AR1957" i="1"/>
  <c r="AS157" i="1"/>
  <c r="AS158" i="1"/>
  <c r="AS1958" i="1"/>
  <c r="AS159" i="1"/>
  <c r="AS160" i="1"/>
  <c r="AS1957" i="1"/>
  <c r="AU157" i="1"/>
  <c r="AU158" i="1"/>
  <c r="AU1958" i="1"/>
  <c r="AU159" i="1"/>
  <c r="AU160" i="1"/>
  <c r="AU1957" i="1"/>
  <c r="AT160" i="1" l="1"/>
  <c r="AT159" i="1"/>
  <c r="AT157" i="1"/>
  <c r="AT158" i="1"/>
  <c r="AT1957" i="1"/>
  <c r="B27" i="5"/>
  <c r="C27" i="5"/>
  <c r="E27" i="5"/>
  <c r="S27" i="5"/>
  <c r="B8" i="5"/>
  <c r="C8" i="5"/>
  <c r="E8" i="5"/>
  <c r="S8" i="5"/>
  <c r="I1082" i="1" l="1"/>
  <c r="I1950" i="1"/>
  <c r="I1949" i="1"/>
  <c r="I1945" i="1"/>
  <c r="I1947" i="1"/>
  <c r="I1956" i="1"/>
  <c r="I1946" i="1"/>
  <c r="I1948" i="1"/>
  <c r="I1952" i="1"/>
  <c r="I1954" i="1"/>
  <c r="I1951" i="1"/>
  <c r="I1953" i="1"/>
  <c r="I156" i="1"/>
  <c r="I155" i="1"/>
  <c r="AN1082" i="1"/>
  <c r="AN1950" i="1"/>
  <c r="AN1949" i="1"/>
  <c r="AN1945" i="1"/>
  <c r="AN1947" i="1"/>
  <c r="AN1956" i="1"/>
  <c r="AN1946" i="1"/>
  <c r="AN1948" i="1"/>
  <c r="AN1952" i="1"/>
  <c r="AN1954" i="1"/>
  <c r="AN1951" i="1"/>
  <c r="AN1953" i="1"/>
  <c r="AN156" i="1"/>
  <c r="AN155" i="1"/>
  <c r="AO1082" i="1"/>
  <c r="AP1082" i="1" s="1"/>
  <c r="AO1950" i="1"/>
  <c r="AO1949" i="1"/>
  <c r="AO1945" i="1"/>
  <c r="AP1945" i="1" s="1"/>
  <c r="AO1947" i="1"/>
  <c r="AO1956" i="1"/>
  <c r="AO1946" i="1"/>
  <c r="AP1946" i="1" s="1"/>
  <c r="AO1948" i="1"/>
  <c r="AO1952" i="1"/>
  <c r="AO1954" i="1"/>
  <c r="AO1951" i="1"/>
  <c r="AO1953" i="1"/>
  <c r="AO156" i="1"/>
  <c r="AP156" i="1" s="1"/>
  <c r="AO155" i="1"/>
  <c r="AP155" i="1" s="1"/>
  <c r="AP1950" i="1"/>
  <c r="AT1950" i="1" s="1"/>
  <c r="AP1949" i="1"/>
  <c r="AT1949" i="1" s="1"/>
  <c r="AP1947" i="1"/>
  <c r="AT1947" i="1" s="1"/>
  <c r="AP1956" i="1"/>
  <c r="AT1956" i="1" s="1"/>
  <c r="AP1948" i="1"/>
  <c r="AT1948" i="1" s="1"/>
  <c r="AP1952" i="1"/>
  <c r="AT1952" i="1" s="1"/>
  <c r="AP1954" i="1"/>
  <c r="AT1954" i="1" s="1"/>
  <c r="AP1951" i="1"/>
  <c r="AT1951" i="1" s="1"/>
  <c r="AP1953" i="1"/>
  <c r="AT1953" i="1" s="1"/>
  <c r="AR1082" i="1"/>
  <c r="AR1950" i="1"/>
  <c r="AR1949" i="1"/>
  <c r="AR1945" i="1"/>
  <c r="AR1947" i="1"/>
  <c r="AR1956" i="1"/>
  <c r="AR1946" i="1"/>
  <c r="AR1948" i="1"/>
  <c r="AR1952" i="1"/>
  <c r="AR1954" i="1"/>
  <c r="AR1951" i="1"/>
  <c r="AR1953" i="1"/>
  <c r="AR156" i="1"/>
  <c r="AR155" i="1"/>
  <c r="AS1082" i="1"/>
  <c r="AS1950" i="1"/>
  <c r="AS1949" i="1"/>
  <c r="AS1945" i="1"/>
  <c r="AS1947" i="1"/>
  <c r="AS1956" i="1"/>
  <c r="AS1946" i="1"/>
  <c r="AS1948" i="1"/>
  <c r="AS1952" i="1"/>
  <c r="AS1954" i="1"/>
  <c r="AS1951" i="1"/>
  <c r="AS1953" i="1"/>
  <c r="AS156" i="1"/>
  <c r="AS155" i="1"/>
  <c r="AU1082" i="1"/>
  <c r="AU1950" i="1"/>
  <c r="AU1949" i="1"/>
  <c r="AU1945" i="1"/>
  <c r="AU1947" i="1"/>
  <c r="AU1956" i="1"/>
  <c r="AU1946" i="1"/>
  <c r="AU1948" i="1"/>
  <c r="AU1952" i="1"/>
  <c r="AU1954" i="1"/>
  <c r="AU1951" i="1"/>
  <c r="AU1953" i="1"/>
  <c r="AU156" i="1"/>
  <c r="AU155" i="1"/>
  <c r="I1955" i="1"/>
  <c r="AN1955" i="1"/>
  <c r="AO1955" i="1"/>
  <c r="AP1955" i="1"/>
  <c r="AT1955" i="1" s="1"/>
  <c r="AR1955" i="1"/>
  <c r="AS1955" i="1"/>
  <c r="AU1955" i="1"/>
  <c r="AT1082" i="1" l="1"/>
  <c r="AT1946" i="1"/>
  <c r="AT155" i="1"/>
  <c r="AT1945" i="1"/>
  <c r="AT156" i="1"/>
  <c r="I154" i="1"/>
  <c r="I1940" i="1"/>
  <c r="I1939" i="1"/>
  <c r="I1941" i="1"/>
  <c r="I1081" i="1"/>
  <c r="I1944" i="1"/>
  <c r="I1943" i="1"/>
  <c r="I1937" i="1"/>
  <c r="I1942" i="1"/>
  <c r="I153" i="1"/>
  <c r="AN154" i="1"/>
  <c r="AN1940" i="1"/>
  <c r="AN1939" i="1"/>
  <c r="AN1941" i="1"/>
  <c r="AN1081" i="1"/>
  <c r="AN1944" i="1"/>
  <c r="AN1943" i="1"/>
  <c r="AN1937" i="1"/>
  <c r="AN1942" i="1"/>
  <c r="AN153" i="1"/>
  <c r="AO154" i="1"/>
  <c r="AP154" i="1" s="1"/>
  <c r="AO1940" i="1"/>
  <c r="AO1939" i="1"/>
  <c r="AO1941" i="1"/>
  <c r="AO1081" i="1"/>
  <c r="AP1081" i="1" s="1"/>
  <c r="AO1944" i="1"/>
  <c r="AO1943" i="1"/>
  <c r="AO1937" i="1"/>
  <c r="AO1942" i="1"/>
  <c r="AO153" i="1"/>
  <c r="AP153" i="1" s="1"/>
  <c r="AP1940" i="1"/>
  <c r="AT1940" i="1" s="1"/>
  <c r="AP1939" i="1"/>
  <c r="AT1939" i="1" s="1"/>
  <c r="AP1941" i="1"/>
  <c r="AT1941" i="1" s="1"/>
  <c r="AP1944" i="1"/>
  <c r="AT1944" i="1" s="1"/>
  <c r="AP1943" i="1"/>
  <c r="AT1943" i="1" s="1"/>
  <c r="AP1937" i="1"/>
  <c r="AT1937" i="1" s="1"/>
  <c r="AP1942" i="1"/>
  <c r="AT1942" i="1" s="1"/>
  <c r="AR154" i="1"/>
  <c r="AR1940" i="1"/>
  <c r="AR1939" i="1"/>
  <c r="AR1941" i="1"/>
  <c r="AR1081" i="1"/>
  <c r="AR1944" i="1"/>
  <c r="AR1943" i="1"/>
  <c r="AR1937" i="1"/>
  <c r="AR1942" i="1"/>
  <c r="AR153" i="1"/>
  <c r="AS154" i="1"/>
  <c r="AS1940" i="1"/>
  <c r="AS1939" i="1"/>
  <c r="AS1941" i="1"/>
  <c r="AS1081" i="1"/>
  <c r="AS1944" i="1"/>
  <c r="AS1943" i="1"/>
  <c r="AS1937" i="1"/>
  <c r="AS1942" i="1"/>
  <c r="AS153" i="1"/>
  <c r="AU154" i="1"/>
  <c r="AU1940" i="1"/>
  <c r="AU1939" i="1"/>
  <c r="AU1941" i="1"/>
  <c r="AU1081" i="1"/>
  <c r="AU1944" i="1"/>
  <c r="AU1943" i="1"/>
  <c r="AU1937" i="1"/>
  <c r="AU1942" i="1"/>
  <c r="AU153" i="1"/>
  <c r="I1938" i="1"/>
  <c r="AN1938" i="1"/>
  <c r="AO1938" i="1"/>
  <c r="AP1938" i="1"/>
  <c r="AT1938" i="1" s="1"/>
  <c r="AR1938" i="1"/>
  <c r="AS1938" i="1"/>
  <c r="AU1938" i="1"/>
  <c r="AT153" i="1" l="1"/>
  <c r="AT154" i="1"/>
  <c r="AT1081" i="1"/>
  <c r="I1071" i="1"/>
  <c r="AN1071" i="1"/>
  <c r="AO1071" i="1"/>
  <c r="AP1071" i="1" s="1"/>
  <c r="AR1071" i="1"/>
  <c r="AS1071" i="1"/>
  <c r="AU1071" i="1"/>
  <c r="AT1071" i="1" l="1"/>
  <c r="I149" i="1"/>
  <c r="I1930" i="1"/>
  <c r="I1080" i="1"/>
  <c r="I150" i="1"/>
  <c r="I1933" i="1"/>
  <c r="I291" i="1"/>
  <c r="I1932" i="1"/>
  <c r="I1935" i="1"/>
  <c r="I1936" i="1"/>
  <c r="I1078" i="1"/>
  <c r="I152" i="1"/>
  <c r="I1934" i="1"/>
  <c r="I1077" i="1"/>
  <c r="I1079" i="1"/>
  <c r="I1931" i="1"/>
  <c r="I151" i="1"/>
  <c r="AN149" i="1"/>
  <c r="AN1930" i="1"/>
  <c r="AN1080" i="1"/>
  <c r="AN150" i="1"/>
  <c r="AN1933" i="1"/>
  <c r="AN291" i="1"/>
  <c r="AN1932" i="1"/>
  <c r="AN1935" i="1"/>
  <c r="AN1936" i="1"/>
  <c r="AN1078" i="1"/>
  <c r="AN152" i="1"/>
  <c r="AN1934" i="1"/>
  <c r="AN1077" i="1"/>
  <c r="AN1079" i="1"/>
  <c r="AN1931" i="1"/>
  <c r="AN151" i="1"/>
  <c r="AO149" i="1"/>
  <c r="AP149" i="1" s="1"/>
  <c r="AO1930" i="1"/>
  <c r="AO1080" i="1"/>
  <c r="AP1080" i="1" s="1"/>
  <c r="AO150" i="1"/>
  <c r="AP150" i="1" s="1"/>
  <c r="AO1933" i="1"/>
  <c r="AO291" i="1"/>
  <c r="AP291" i="1" s="1"/>
  <c r="AO1932" i="1"/>
  <c r="AO1935" i="1"/>
  <c r="AO1936" i="1"/>
  <c r="AO1078" i="1"/>
  <c r="AP1078" i="1" s="1"/>
  <c r="AO152" i="1"/>
  <c r="AP152" i="1" s="1"/>
  <c r="AO1934" i="1"/>
  <c r="AO1077" i="1"/>
  <c r="AP1077" i="1" s="1"/>
  <c r="AO1079" i="1"/>
  <c r="AP1079" i="1" s="1"/>
  <c r="AO1931" i="1"/>
  <c r="AO151" i="1"/>
  <c r="AP151" i="1" s="1"/>
  <c r="AP1930" i="1"/>
  <c r="AT1930" i="1" s="1"/>
  <c r="AP1933" i="1"/>
  <c r="AT1933" i="1" s="1"/>
  <c r="AP1932" i="1"/>
  <c r="AT1932" i="1" s="1"/>
  <c r="AP1935" i="1"/>
  <c r="AT1935" i="1" s="1"/>
  <c r="AP1936" i="1"/>
  <c r="AT1936" i="1" s="1"/>
  <c r="AP1934" i="1"/>
  <c r="AT1934" i="1" s="1"/>
  <c r="AP1931" i="1"/>
  <c r="AT1931" i="1" s="1"/>
  <c r="AR149" i="1"/>
  <c r="AR1930" i="1"/>
  <c r="AR1080" i="1"/>
  <c r="AR150" i="1"/>
  <c r="AR1933" i="1"/>
  <c r="AR291" i="1"/>
  <c r="AR1932" i="1"/>
  <c r="AR1935" i="1"/>
  <c r="AR1936" i="1"/>
  <c r="AR1078" i="1"/>
  <c r="AR152" i="1"/>
  <c r="AR1934" i="1"/>
  <c r="AR1077" i="1"/>
  <c r="AR1079" i="1"/>
  <c r="AR1931" i="1"/>
  <c r="AR151" i="1"/>
  <c r="AS149" i="1"/>
  <c r="AS1930" i="1"/>
  <c r="AS1080" i="1"/>
  <c r="AS150" i="1"/>
  <c r="AS1933" i="1"/>
  <c r="AS291" i="1"/>
  <c r="AS1932" i="1"/>
  <c r="AS1935" i="1"/>
  <c r="AS1936" i="1"/>
  <c r="AS1078" i="1"/>
  <c r="AS152" i="1"/>
  <c r="AS1934" i="1"/>
  <c r="AS1077" i="1"/>
  <c r="AS1079" i="1"/>
  <c r="AS1931" i="1"/>
  <c r="AS151" i="1"/>
  <c r="AU149" i="1"/>
  <c r="AU1930" i="1"/>
  <c r="AU1080" i="1"/>
  <c r="AU150" i="1"/>
  <c r="AU1933" i="1"/>
  <c r="AU291" i="1"/>
  <c r="AU1932" i="1"/>
  <c r="AU1935" i="1"/>
  <c r="AU1936" i="1"/>
  <c r="AU1078" i="1"/>
  <c r="AU152" i="1"/>
  <c r="AU1934" i="1"/>
  <c r="AU1077" i="1"/>
  <c r="AU1079" i="1"/>
  <c r="AU1931" i="1"/>
  <c r="AU151" i="1"/>
  <c r="I1076" i="1"/>
  <c r="AN1076" i="1"/>
  <c r="AO1076" i="1"/>
  <c r="AP1076" i="1" s="1"/>
  <c r="AR1076" i="1"/>
  <c r="AS1076" i="1"/>
  <c r="AU1076" i="1"/>
  <c r="I1072" i="1"/>
  <c r="I1927" i="1"/>
  <c r="I147" i="1"/>
  <c r="I145" i="1"/>
  <c r="I1926" i="1"/>
  <c r="I1924" i="1"/>
  <c r="I1075" i="1"/>
  <c r="I1928" i="1"/>
  <c r="I1929" i="1"/>
  <c r="I1925" i="1"/>
  <c r="I1070" i="1"/>
  <c r="I1074" i="1"/>
  <c r="I144" i="1"/>
  <c r="I148" i="1"/>
  <c r="I146" i="1"/>
  <c r="I1073" i="1"/>
  <c r="AN1072" i="1"/>
  <c r="AN1927" i="1"/>
  <c r="AN147" i="1"/>
  <c r="AN145" i="1"/>
  <c r="AN1926" i="1"/>
  <c r="AN1924" i="1"/>
  <c r="AN1075" i="1"/>
  <c r="AN1928" i="1"/>
  <c r="AN1929" i="1"/>
  <c r="AN1925" i="1"/>
  <c r="AN1070" i="1"/>
  <c r="AN1074" i="1"/>
  <c r="AN144" i="1"/>
  <c r="AN148" i="1"/>
  <c r="AN146" i="1"/>
  <c r="AN1073" i="1"/>
  <c r="AO1072" i="1"/>
  <c r="AP1072" i="1" s="1"/>
  <c r="AO1927" i="1"/>
  <c r="AO147" i="1"/>
  <c r="AP147" i="1" s="1"/>
  <c r="AO145" i="1"/>
  <c r="AP145" i="1" s="1"/>
  <c r="AO1926" i="1"/>
  <c r="AO1924" i="1"/>
  <c r="AP1924" i="1" s="1"/>
  <c r="AO1075" i="1"/>
  <c r="AP1075" i="1" s="1"/>
  <c r="AO1928" i="1"/>
  <c r="AO1929" i="1"/>
  <c r="AO1925" i="1"/>
  <c r="AO1070" i="1"/>
  <c r="AP1070" i="1" s="1"/>
  <c r="AO1074" i="1"/>
  <c r="AP1074" i="1" s="1"/>
  <c r="AO144" i="1"/>
  <c r="AP144" i="1" s="1"/>
  <c r="AO148" i="1"/>
  <c r="AP148" i="1" s="1"/>
  <c r="AO146" i="1"/>
  <c r="AP146" i="1" s="1"/>
  <c r="AO1073" i="1"/>
  <c r="AP1073" i="1" s="1"/>
  <c r="AP1927" i="1"/>
  <c r="AT1927" i="1" s="1"/>
  <c r="AP1926" i="1"/>
  <c r="AT1926" i="1" s="1"/>
  <c r="AP1928" i="1"/>
  <c r="AT1928" i="1" s="1"/>
  <c r="AP1929" i="1"/>
  <c r="AT1929" i="1" s="1"/>
  <c r="AP1925" i="1"/>
  <c r="AT1925" i="1" s="1"/>
  <c r="AR1072" i="1"/>
  <c r="AR1927" i="1"/>
  <c r="AR147" i="1"/>
  <c r="AR145" i="1"/>
  <c r="AR1926" i="1"/>
  <c r="AR1924" i="1"/>
  <c r="AR1075" i="1"/>
  <c r="AR1928" i="1"/>
  <c r="AR1929" i="1"/>
  <c r="AR1925" i="1"/>
  <c r="AR1070" i="1"/>
  <c r="AR1074" i="1"/>
  <c r="AR144" i="1"/>
  <c r="AR148" i="1"/>
  <c r="AR146" i="1"/>
  <c r="AR1073" i="1"/>
  <c r="AS1072" i="1"/>
  <c r="AS1927" i="1"/>
  <c r="AS147" i="1"/>
  <c r="AS145" i="1"/>
  <c r="AS1926" i="1"/>
  <c r="AS1924" i="1"/>
  <c r="AS1075" i="1"/>
  <c r="AS1928" i="1"/>
  <c r="AS1929" i="1"/>
  <c r="AS1925" i="1"/>
  <c r="AS1070" i="1"/>
  <c r="AS1074" i="1"/>
  <c r="AS144" i="1"/>
  <c r="AS148" i="1"/>
  <c r="AS146" i="1"/>
  <c r="AS1073" i="1"/>
  <c r="AU1072" i="1"/>
  <c r="AU1927" i="1"/>
  <c r="AU147" i="1"/>
  <c r="AU145" i="1"/>
  <c r="AU1926" i="1"/>
  <c r="AU1924" i="1"/>
  <c r="AU1075" i="1"/>
  <c r="AU1928" i="1"/>
  <c r="AU1929" i="1"/>
  <c r="AU1925" i="1"/>
  <c r="AU1070" i="1"/>
  <c r="AU1074" i="1"/>
  <c r="AU144" i="1"/>
  <c r="AU148" i="1"/>
  <c r="AU146" i="1"/>
  <c r="AU1073" i="1"/>
  <c r="AT1072" i="1" l="1"/>
  <c r="AT1079" i="1"/>
  <c r="AT291" i="1"/>
  <c r="AT1070" i="1"/>
  <c r="AT151" i="1"/>
  <c r="AT1073" i="1"/>
  <c r="AT146" i="1"/>
  <c r="AT1075" i="1"/>
  <c r="AT150" i="1"/>
  <c r="AT1077" i="1"/>
  <c r="AT1924" i="1"/>
  <c r="AT1080" i="1"/>
  <c r="AT144" i="1"/>
  <c r="AT1076" i="1"/>
  <c r="AT1078" i="1"/>
  <c r="AT147" i="1"/>
  <c r="AT148" i="1"/>
  <c r="AT152" i="1"/>
  <c r="AT1074" i="1"/>
  <c r="AT145" i="1"/>
  <c r="AT149" i="1"/>
  <c r="I129" i="1"/>
  <c r="AN129" i="1"/>
  <c r="AO129" i="1"/>
  <c r="AP129" i="1" s="1"/>
  <c r="AR129" i="1"/>
  <c r="AS129" i="1"/>
  <c r="AU129" i="1"/>
  <c r="AT129" i="1" l="1"/>
  <c r="B52" i="5"/>
  <c r="C52" i="5"/>
  <c r="E52" i="5"/>
  <c r="S52" i="5"/>
  <c r="I134" i="1" l="1"/>
  <c r="I133" i="1"/>
  <c r="I138" i="1"/>
  <c r="I1920" i="1"/>
  <c r="I1914" i="1"/>
  <c r="I1922" i="1"/>
  <c r="I1917" i="1"/>
  <c r="I142" i="1"/>
  <c r="I140" i="1"/>
  <c r="I1067" i="1"/>
  <c r="I1069" i="1"/>
  <c r="I135" i="1"/>
  <c r="I141" i="1"/>
  <c r="I1918" i="1"/>
  <c r="I1066" i="1"/>
  <c r="I139" i="1"/>
  <c r="I137" i="1"/>
  <c r="I1068" i="1"/>
  <c r="I1915" i="1"/>
  <c r="I136" i="1"/>
  <c r="I1921" i="1"/>
  <c r="I1923" i="1"/>
  <c r="I1916" i="1"/>
  <c r="I1919" i="1"/>
  <c r="I1913" i="1"/>
  <c r="I143" i="1"/>
  <c r="AN134" i="1"/>
  <c r="AN133" i="1"/>
  <c r="AN138" i="1"/>
  <c r="AN1920" i="1"/>
  <c r="AN1914" i="1"/>
  <c r="AN1922" i="1"/>
  <c r="AN1917" i="1"/>
  <c r="AN142" i="1"/>
  <c r="AN140" i="1"/>
  <c r="AN1067" i="1"/>
  <c r="AN1069" i="1"/>
  <c r="AN135" i="1"/>
  <c r="AN141" i="1"/>
  <c r="AN1918" i="1"/>
  <c r="AN1066" i="1"/>
  <c r="AN139" i="1"/>
  <c r="AN137" i="1"/>
  <c r="AN1068" i="1"/>
  <c r="AN1915" i="1"/>
  <c r="AN136" i="1"/>
  <c r="AN1921" i="1"/>
  <c r="AN1923" i="1"/>
  <c r="AN1916" i="1"/>
  <c r="AN1919" i="1"/>
  <c r="AN1913" i="1"/>
  <c r="AN143" i="1"/>
  <c r="AO134" i="1"/>
  <c r="AP134" i="1" s="1"/>
  <c r="AO133" i="1"/>
  <c r="AP133" i="1" s="1"/>
  <c r="AO138" i="1"/>
  <c r="AP138" i="1" s="1"/>
  <c r="AO1920" i="1"/>
  <c r="AO1914" i="1"/>
  <c r="AO1922" i="1"/>
  <c r="AO1917" i="1"/>
  <c r="AO142" i="1"/>
  <c r="AP142" i="1" s="1"/>
  <c r="AO140" i="1"/>
  <c r="AP140" i="1" s="1"/>
  <c r="AO1067" i="1"/>
  <c r="AP1067" i="1" s="1"/>
  <c r="AO1069" i="1"/>
  <c r="AP1069" i="1" s="1"/>
  <c r="AO135" i="1"/>
  <c r="AP135" i="1" s="1"/>
  <c r="AO141" i="1"/>
  <c r="AP141" i="1" s="1"/>
  <c r="AO1918" i="1"/>
  <c r="AO1066" i="1"/>
  <c r="AP1066" i="1" s="1"/>
  <c r="AO139" i="1"/>
  <c r="AP139" i="1" s="1"/>
  <c r="AO137" i="1"/>
  <c r="AP137" i="1" s="1"/>
  <c r="AO1068" i="1"/>
  <c r="AP1068" i="1" s="1"/>
  <c r="AO1915" i="1"/>
  <c r="AO136" i="1"/>
  <c r="AP136" i="1" s="1"/>
  <c r="AO1921" i="1"/>
  <c r="AO1923" i="1"/>
  <c r="AO1916" i="1"/>
  <c r="AO1919" i="1"/>
  <c r="AO1913" i="1"/>
  <c r="AO143" i="1"/>
  <c r="AP143" i="1" s="1"/>
  <c r="AP1920" i="1"/>
  <c r="AT1920" i="1" s="1"/>
  <c r="AP1914" i="1"/>
  <c r="AT1914" i="1" s="1"/>
  <c r="AP1922" i="1"/>
  <c r="AT1922" i="1" s="1"/>
  <c r="AP1917" i="1"/>
  <c r="AT1917" i="1" s="1"/>
  <c r="AP1918" i="1"/>
  <c r="AT1918" i="1" s="1"/>
  <c r="AP1915" i="1"/>
  <c r="AT1915" i="1" s="1"/>
  <c r="AP1921" i="1"/>
  <c r="AT1921" i="1" s="1"/>
  <c r="AP1923" i="1"/>
  <c r="AT1923" i="1" s="1"/>
  <c r="AP1916" i="1"/>
  <c r="AT1916" i="1" s="1"/>
  <c r="AP1919" i="1"/>
  <c r="AT1919" i="1" s="1"/>
  <c r="AP1913" i="1"/>
  <c r="AT1913" i="1" s="1"/>
  <c r="AR134" i="1"/>
  <c r="AR133" i="1"/>
  <c r="AR138" i="1"/>
  <c r="AR1920" i="1"/>
  <c r="AR1914" i="1"/>
  <c r="AR1922" i="1"/>
  <c r="AR1917" i="1"/>
  <c r="AR142" i="1"/>
  <c r="AR140" i="1"/>
  <c r="AR1067" i="1"/>
  <c r="AR1069" i="1"/>
  <c r="AR135" i="1"/>
  <c r="AR141" i="1"/>
  <c r="AR1918" i="1"/>
  <c r="AR1066" i="1"/>
  <c r="AR139" i="1"/>
  <c r="AR137" i="1"/>
  <c r="AR1068" i="1"/>
  <c r="AR1915" i="1"/>
  <c r="AR136" i="1"/>
  <c r="AR1921" i="1"/>
  <c r="AR1923" i="1"/>
  <c r="AR1916" i="1"/>
  <c r="AR1919" i="1"/>
  <c r="AR1913" i="1"/>
  <c r="AR143" i="1"/>
  <c r="AS134" i="1"/>
  <c r="AS133" i="1"/>
  <c r="AS138" i="1"/>
  <c r="AS1920" i="1"/>
  <c r="AS1914" i="1"/>
  <c r="AS1922" i="1"/>
  <c r="AS1917" i="1"/>
  <c r="AS142" i="1"/>
  <c r="AS140" i="1"/>
  <c r="AS1067" i="1"/>
  <c r="AS1069" i="1"/>
  <c r="AS135" i="1"/>
  <c r="AS141" i="1"/>
  <c r="AS1918" i="1"/>
  <c r="AS1066" i="1"/>
  <c r="AS139" i="1"/>
  <c r="AS137" i="1"/>
  <c r="AS1068" i="1"/>
  <c r="AS1915" i="1"/>
  <c r="AS136" i="1"/>
  <c r="AS1921" i="1"/>
  <c r="AS1923" i="1"/>
  <c r="AS1916" i="1"/>
  <c r="AS1919" i="1"/>
  <c r="AS1913" i="1"/>
  <c r="AS143" i="1"/>
  <c r="AU134" i="1"/>
  <c r="AU133" i="1"/>
  <c r="AU138" i="1"/>
  <c r="AU1920" i="1"/>
  <c r="AU1914" i="1"/>
  <c r="AU1922" i="1"/>
  <c r="AU1917" i="1"/>
  <c r="AU142" i="1"/>
  <c r="AU140" i="1"/>
  <c r="AU1067" i="1"/>
  <c r="AU1069" i="1"/>
  <c r="AU135" i="1"/>
  <c r="AU141" i="1"/>
  <c r="AU1918" i="1"/>
  <c r="AU1066" i="1"/>
  <c r="AU139" i="1"/>
  <c r="AU137" i="1"/>
  <c r="AU1068" i="1"/>
  <c r="AU1915" i="1"/>
  <c r="AU136" i="1"/>
  <c r="AU1921" i="1"/>
  <c r="AU1923" i="1"/>
  <c r="AU1916" i="1"/>
  <c r="AU1919" i="1"/>
  <c r="AU1913" i="1"/>
  <c r="AU143" i="1"/>
  <c r="AT141" i="1" l="1"/>
  <c r="AT136" i="1"/>
  <c r="AT135" i="1"/>
  <c r="AT1069" i="1"/>
  <c r="AT1068" i="1"/>
  <c r="AT134" i="1"/>
  <c r="AT143" i="1"/>
  <c r="AT1067" i="1"/>
  <c r="AT137" i="1"/>
  <c r="AT139" i="1"/>
  <c r="AT142" i="1"/>
  <c r="AT138" i="1"/>
  <c r="AT133" i="1"/>
  <c r="AT140" i="1"/>
  <c r="AT1066" i="1"/>
  <c r="C2" i="5"/>
  <c r="C3" i="5"/>
  <c r="C4" i="5"/>
  <c r="C5" i="5"/>
  <c r="C6" i="5"/>
  <c r="C34" i="5"/>
  <c r="C7" i="5"/>
  <c r="C9" i="5"/>
  <c r="C10" i="5"/>
  <c r="C11" i="5"/>
  <c r="C12" i="5"/>
  <c r="C13" i="5"/>
  <c r="C14" i="5"/>
  <c r="C15" i="5"/>
  <c r="C16" i="5"/>
  <c r="C17" i="5"/>
  <c r="C18" i="5"/>
  <c r="C20" i="5"/>
  <c r="C19" i="5"/>
  <c r="C21" i="5"/>
  <c r="C23" i="5"/>
  <c r="C24" i="5"/>
  <c r="C25" i="5"/>
  <c r="C26" i="5"/>
  <c r="C80" i="5"/>
  <c r="C29" i="5"/>
  <c r="C30" i="5"/>
  <c r="C31" i="5"/>
  <c r="C32" i="5"/>
  <c r="C55" i="5"/>
  <c r="C40" i="5"/>
  <c r="C41" i="5"/>
  <c r="C56" i="5"/>
  <c r="C84" i="5"/>
  <c r="C33" i="5"/>
  <c r="C42" i="5"/>
  <c r="C43" i="5"/>
  <c r="C47" i="5"/>
  <c r="C44" i="5"/>
  <c r="C22" i="5"/>
  <c r="C35" i="5"/>
  <c r="C45" i="5"/>
  <c r="C36" i="5"/>
  <c r="C37" i="5"/>
  <c r="C46" i="5"/>
  <c r="C53" i="5"/>
  <c r="C54" i="5"/>
  <c r="C48" i="5"/>
  <c r="C38" i="5"/>
  <c r="C49" i="5"/>
  <c r="C86" i="5"/>
  <c r="C39" i="5"/>
  <c r="C57" i="5"/>
  <c r="C58" i="5"/>
  <c r="C59" i="5"/>
  <c r="C90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1" i="5"/>
  <c r="C82" i="5"/>
  <c r="C83" i="5"/>
  <c r="C85" i="5"/>
  <c r="C87" i="5"/>
  <c r="C88" i="5"/>
  <c r="C89" i="5"/>
  <c r="C91" i="5"/>
  <c r="B2" i="5"/>
  <c r="B3" i="5"/>
  <c r="B4" i="5"/>
  <c r="B5" i="5"/>
  <c r="B6" i="5"/>
  <c r="B34" i="5"/>
  <c r="B7" i="5"/>
  <c r="B9" i="5"/>
  <c r="B10" i="5"/>
  <c r="B11" i="5"/>
  <c r="B12" i="5"/>
  <c r="B13" i="5"/>
  <c r="B14" i="5"/>
  <c r="B15" i="5"/>
  <c r="B16" i="5"/>
  <c r="B17" i="5"/>
  <c r="B18" i="5"/>
  <c r="B20" i="5"/>
  <c r="B19" i="5"/>
  <c r="B21" i="5"/>
  <c r="B23" i="5"/>
  <c r="B24" i="5"/>
  <c r="B25" i="5"/>
  <c r="B26" i="5"/>
  <c r="B80" i="5"/>
  <c r="B29" i="5"/>
  <c r="B30" i="5"/>
  <c r="B31" i="5"/>
  <c r="B32" i="5"/>
  <c r="B55" i="5"/>
  <c r="B40" i="5"/>
  <c r="B41" i="5"/>
  <c r="B56" i="5"/>
  <c r="B84" i="5"/>
  <c r="B33" i="5"/>
  <c r="B42" i="5"/>
  <c r="B43" i="5"/>
  <c r="B47" i="5"/>
  <c r="B44" i="5"/>
  <c r="B22" i="5"/>
  <c r="B35" i="5"/>
  <c r="B45" i="5"/>
  <c r="B36" i="5"/>
  <c r="B37" i="5"/>
  <c r="B46" i="5"/>
  <c r="B53" i="5"/>
  <c r="B54" i="5"/>
  <c r="B48" i="5"/>
  <c r="B38" i="5"/>
  <c r="B49" i="5"/>
  <c r="B86" i="5"/>
  <c r="B39" i="5"/>
  <c r="B57" i="5"/>
  <c r="B58" i="5"/>
  <c r="B59" i="5"/>
  <c r="B90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1" i="5"/>
  <c r="B82" i="5"/>
  <c r="B83" i="5"/>
  <c r="B85" i="5"/>
  <c r="B87" i="5"/>
  <c r="B88" i="5"/>
  <c r="B89" i="5"/>
  <c r="B91" i="5"/>
  <c r="I1063" i="1" l="1"/>
  <c r="I1911" i="1"/>
  <c r="I132" i="1"/>
  <c r="I1906" i="1"/>
  <c r="I130" i="1"/>
  <c r="I1909" i="1"/>
  <c r="I1910" i="1"/>
  <c r="I1064" i="1"/>
  <c r="I290" i="1"/>
  <c r="I1907" i="1"/>
  <c r="I1065" i="1"/>
  <c r="I131" i="1"/>
  <c r="I1912" i="1"/>
  <c r="AN1063" i="1"/>
  <c r="AN1911" i="1"/>
  <c r="AN132" i="1"/>
  <c r="AN1906" i="1"/>
  <c r="AN130" i="1"/>
  <c r="AN1909" i="1"/>
  <c r="AN1910" i="1"/>
  <c r="AN1064" i="1"/>
  <c r="AN290" i="1"/>
  <c r="AN1907" i="1"/>
  <c r="AN1065" i="1"/>
  <c r="AN131" i="1"/>
  <c r="AN1912" i="1"/>
  <c r="AO1063" i="1"/>
  <c r="AP1063" i="1" s="1"/>
  <c r="AO1911" i="1"/>
  <c r="AO132" i="1"/>
  <c r="AP132" i="1" s="1"/>
  <c r="AO1906" i="1"/>
  <c r="AO130" i="1"/>
  <c r="AP130" i="1" s="1"/>
  <c r="AO1909" i="1"/>
  <c r="AO1910" i="1"/>
  <c r="AO1064" i="1"/>
  <c r="AP1064" i="1" s="1"/>
  <c r="AO290" i="1"/>
  <c r="AP290" i="1" s="1"/>
  <c r="AO1907" i="1"/>
  <c r="AO1065" i="1"/>
  <c r="AP1065" i="1" s="1"/>
  <c r="AO131" i="1"/>
  <c r="AP131" i="1" s="1"/>
  <c r="AO1912" i="1"/>
  <c r="AP1911" i="1"/>
  <c r="AT1911" i="1" s="1"/>
  <c r="AP1906" i="1"/>
  <c r="AT1906" i="1" s="1"/>
  <c r="AP1909" i="1"/>
  <c r="AT1909" i="1" s="1"/>
  <c r="AP1910" i="1"/>
  <c r="AT1910" i="1" s="1"/>
  <c r="AP1907" i="1"/>
  <c r="AT1907" i="1" s="1"/>
  <c r="AP1912" i="1"/>
  <c r="AT1912" i="1" s="1"/>
  <c r="AR1063" i="1"/>
  <c r="AR1911" i="1"/>
  <c r="AR132" i="1"/>
  <c r="AR1906" i="1"/>
  <c r="AR130" i="1"/>
  <c r="AR1909" i="1"/>
  <c r="AR1910" i="1"/>
  <c r="AR1064" i="1"/>
  <c r="AR290" i="1"/>
  <c r="AR1907" i="1"/>
  <c r="AR1065" i="1"/>
  <c r="AR131" i="1"/>
  <c r="AR1912" i="1"/>
  <c r="AS1063" i="1"/>
  <c r="AS1911" i="1"/>
  <c r="AS132" i="1"/>
  <c r="AS1906" i="1"/>
  <c r="AS130" i="1"/>
  <c r="AS1909" i="1"/>
  <c r="AS1910" i="1"/>
  <c r="AS1064" i="1"/>
  <c r="AS290" i="1"/>
  <c r="AS1907" i="1"/>
  <c r="AS1065" i="1"/>
  <c r="AS131" i="1"/>
  <c r="AS1912" i="1"/>
  <c r="AU1063" i="1"/>
  <c r="AU1911" i="1"/>
  <c r="AU132" i="1"/>
  <c r="AU1906" i="1"/>
  <c r="AU130" i="1"/>
  <c r="AU1909" i="1"/>
  <c r="AU1910" i="1"/>
  <c r="AU1064" i="1"/>
  <c r="AU290" i="1"/>
  <c r="AU1907" i="1"/>
  <c r="AU1065" i="1"/>
  <c r="AU131" i="1"/>
  <c r="AU1912" i="1"/>
  <c r="I1908" i="1"/>
  <c r="AN1908" i="1"/>
  <c r="AO1908" i="1"/>
  <c r="AP1908" i="1"/>
  <c r="AT1908" i="1" s="1"/>
  <c r="AR1908" i="1"/>
  <c r="AS1908" i="1"/>
  <c r="AU1908" i="1"/>
  <c r="AT130" i="1" l="1"/>
  <c r="AT131" i="1"/>
  <c r="AT1065" i="1"/>
  <c r="AT132" i="1"/>
  <c r="AT290" i="1"/>
  <c r="AT1063" i="1"/>
  <c r="AT1064" i="1"/>
  <c r="I1061" i="1"/>
  <c r="I126" i="1"/>
  <c r="I1904" i="1"/>
  <c r="I1901" i="1"/>
  <c r="I1060" i="1"/>
  <c r="I1059" i="1"/>
  <c r="I1055" i="1"/>
  <c r="I1062" i="1"/>
  <c r="I1899" i="1"/>
  <c r="I1057" i="1"/>
  <c r="I125" i="1"/>
  <c r="I1905" i="1"/>
  <c r="I1903" i="1"/>
  <c r="I1900" i="1"/>
  <c r="I1056" i="1"/>
  <c r="I1058" i="1"/>
  <c r="I127" i="1"/>
  <c r="I1902" i="1"/>
  <c r="I128" i="1"/>
  <c r="AN1061" i="1"/>
  <c r="AN126" i="1"/>
  <c r="AN1904" i="1"/>
  <c r="AN1901" i="1"/>
  <c r="AN1060" i="1"/>
  <c r="AN1059" i="1"/>
  <c r="AN1055" i="1"/>
  <c r="AN1062" i="1"/>
  <c r="AN1899" i="1"/>
  <c r="AN1057" i="1"/>
  <c r="AN125" i="1"/>
  <c r="AN1905" i="1"/>
  <c r="AN1903" i="1"/>
  <c r="AN1900" i="1"/>
  <c r="AN1056" i="1"/>
  <c r="AN1058" i="1"/>
  <c r="AN127" i="1"/>
  <c r="AN1902" i="1"/>
  <c r="AN128" i="1"/>
  <c r="AO1061" i="1"/>
  <c r="AP1061" i="1" s="1"/>
  <c r="AO126" i="1"/>
  <c r="AP126" i="1" s="1"/>
  <c r="AO1904" i="1"/>
  <c r="AO1901" i="1"/>
  <c r="AO1060" i="1"/>
  <c r="AP1060" i="1" s="1"/>
  <c r="AO1059" i="1"/>
  <c r="AP1059" i="1" s="1"/>
  <c r="AO1055" i="1"/>
  <c r="AP1055" i="1" s="1"/>
  <c r="AO1062" i="1"/>
  <c r="AP1062" i="1" s="1"/>
  <c r="AO1899" i="1"/>
  <c r="AO1057" i="1"/>
  <c r="AP1057" i="1" s="1"/>
  <c r="AO125" i="1"/>
  <c r="AP125" i="1" s="1"/>
  <c r="AO1905" i="1"/>
  <c r="AO1903" i="1"/>
  <c r="AO1900" i="1"/>
  <c r="AO1056" i="1"/>
  <c r="AP1056" i="1" s="1"/>
  <c r="AO1058" i="1"/>
  <c r="AP1058" i="1" s="1"/>
  <c r="AO127" i="1"/>
  <c r="AP127" i="1" s="1"/>
  <c r="AO1902" i="1"/>
  <c r="AO128" i="1"/>
  <c r="AP128" i="1" s="1"/>
  <c r="AP1904" i="1"/>
  <c r="AT1904" i="1" s="1"/>
  <c r="AP1901" i="1"/>
  <c r="AT1901" i="1" s="1"/>
  <c r="AP1899" i="1"/>
  <c r="AT1899" i="1" s="1"/>
  <c r="AP1905" i="1"/>
  <c r="AT1905" i="1" s="1"/>
  <c r="AP1903" i="1"/>
  <c r="AT1903" i="1" s="1"/>
  <c r="AP1900" i="1"/>
  <c r="AT1900" i="1" s="1"/>
  <c r="AP1902" i="1"/>
  <c r="AT1902" i="1" s="1"/>
  <c r="AR1061" i="1"/>
  <c r="AR126" i="1"/>
  <c r="AR1904" i="1"/>
  <c r="AR1901" i="1"/>
  <c r="AR1060" i="1"/>
  <c r="AR1059" i="1"/>
  <c r="AR1055" i="1"/>
  <c r="AR1062" i="1"/>
  <c r="AR1899" i="1"/>
  <c r="AR1057" i="1"/>
  <c r="AR125" i="1"/>
  <c r="AR1905" i="1"/>
  <c r="AR1903" i="1"/>
  <c r="AR1900" i="1"/>
  <c r="AR1056" i="1"/>
  <c r="AR1058" i="1"/>
  <c r="AR127" i="1"/>
  <c r="AR1902" i="1"/>
  <c r="AR128" i="1"/>
  <c r="AS1061" i="1"/>
  <c r="AS126" i="1"/>
  <c r="AS1904" i="1"/>
  <c r="AS1901" i="1"/>
  <c r="AS1060" i="1"/>
  <c r="AS1059" i="1"/>
  <c r="AS1055" i="1"/>
  <c r="AS1062" i="1"/>
  <c r="AS1899" i="1"/>
  <c r="AS1057" i="1"/>
  <c r="AS125" i="1"/>
  <c r="AS1905" i="1"/>
  <c r="AS1903" i="1"/>
  <c r="AS1900" i="1"/>
  <c r="AS1056" i="1"/>
  <c r="AS1058" i="1"/>
  <c r="AS127" i="1"/>
  <c r="AS1902" i="1"/>
  <c r="AS128" i="1"/>
  <c r="AU1061" i="1"/>
  <c r="AU126" i="1"/>
  <c r="AU1904" i="1"/>
  <c r="AU1901" i="1"/>
  <c r="AU1060" i="1"/>
  <c r="AU1059" i="1"/>
  <c r="AU1055" i="1"/>
  <c r="AU1062" i="1"/>
  <c r="AU1899" i="1"/>
  <c r="AU1057" i="1"/>
  <c r="AU125" i="1"/>
  <c r="AU1905" i="1"/>
  <c r="AU1903" i="1"/>
  <c r="AU1900" i="1"/>
  <c r="AU1056" i="1"/>
  <c r="AU1058" i="1"/>
  <c r="AU127" i="1"/>
  <c r="AU1902" i="1"/>
  <c r="AU128" i="1"/>
  <c r="AT128" i="1" l="1"/>
  <c r="AT125" i="1"/>
  <c r="AT1057" i="1"/>
  <c r="AT126" i="1"/>
  <c r="AT1060" i="1"/>
  <c r="AT127" i="1"/>
  <c r="AT1061" i="1"/>
  <c r="AT1058" i="1"/>
  <c r="AT1062" i="1"/>
  <c r="AT1056" i="1"/>
  <c r="AT1055" i="1"/>
  <c r="AT1059" i="1"/>
  <c r="E9" i="5"/>
  <c r="E10" i="5"/>
  <c r="E34" i="5"/>
  <c r="S34" i="5" l="1"/>
  <c r="E2" i="5"/>
  <c r="E3" i="5"/>
  <c r="E4" i="5"/>
  <c r="E5" i="5"/>
  <c r="E6" i="5"/>
  <c r="E7" i="5"/>
  <c r="E55" i="5"/>
  <c r="E11" i="5"/>
  <c r="E12" i="5"/>
  <c r="E13" i="5"/>
  <c r="E14" i="5"/>
  <c r="E15" i="5"/>
  <c r="E16" i="5"/>
  <c r="E17" i="5"/>
  <c r="E18" i="5"/>
  <c r="E20" i="5"/>
  <c r="E19" i="5"/>
  <c r="E21" i="5"/>
  <c r="E23" i="5"/>
  <c r="E24" i="5"/>
  <c r="E25" i="5"/>
  <c r="E26" i="5"/>
  <c r="E80" i="5"/>
  <c r="E29" i="5"/>
  <c r="E30" i="5"/>
  <c r="E31" i="5"/>
  <c r="E32" i="5"/>
  <c r="E40" i="5"/>
  <c r="E41" i="5"/>
  <c r="E56" i="5"/>
  <c r="E84" i="5"/>
  <c r="E33" i="5"/>
  <c r="E42" i="5"/>
  <c r="E43" i="5"/>
  <c r="E47" i="5"/>
  <c r="E44" i="5"/>
  <c r="E22" i="5"/>
  <c r="E35" i="5"/>
  <c r="E45" i="5"/>
  <c r="E36" i="5"/>
  <c r="E37" i="5"/>
  <c r="E46" i="5"/>
  <c r="E53" i="5"/>
  <c r="E54" i="5"/>
  <c r="E48" i="5"/>
  <c r="E38" i="5"/>
  <c r="E49" i="5"/>
  <c r="E86" i="5"/>
  <c r="E39" i="5"/>
  <c r="E57" i="5"/>
  <c r="E58" i="5"/>
  <c r="E59" i="5"/>
  <c r="E90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1" i="5"/>
  <c r="E82" i="5"/>
  <c r="E83" i="5"/>
  <c r="E85" i="5"/>
  <c r="E87" i="5"/>
  <c r="E88" i="5"/>
  <c r="E89" i="5"/>
  <c r="E91" i="5"/>
  <c r="S9" i="5"/>
  <c r="S10" i="5"/>
  <c r="Y251" i="1" l="1"/>
  <c r="Y259" i="1"/>
  <c r="Y252" i="1"/>
  <c r="Y260" i="1"/>
  <c r="Y253" i="1"/>
  <c r="Y261" i="1"/>
  <c r="Y246" i="1"/>
  <c r="Y254" i="1"/>
  <c r="Y262" i="1"/>
  <c r="Y247" i="1"/>
  <c r="Y255" i="1"/>
  <c r="Y245" i="1"/>
  <c r="Y248" i="1"/>
  <c r="Y256" i="1"/>
  <c r="Y249" i="1"/>
  <c r="Y257" i="1"/>
  <c r="Y250" i="1"/>
  <c r="Y258" i="1"/>
  <c r="Y2034" i="1"/>
  <c r="Y2032" i="1"/>
  <c r="Y2040" i="1"/>
  <c r="Y2035" i="1"/>
  <c r="Y2033" i="1"/>
  <c r="Y2031" i="1"/>
  <c r="Y2036" i="1"/>
  <c r="Y2041" i="1"/>
  <c r="Y2037" i="1"/>
  <c r="Y2039" i="1"/>
  <c r="Y2038" i="1"/>
  <c r="Y203" i="1"/>
  <c r="Y3" i="1"/>
  <c r="Y11" i="1"/>
  <c r="Y271" i="1"/>
  <c r="Y26" i="1"/>
  <c r="Y37" i="1"/>
  <c r="Y45" i="1"/>
  <c r="Y53" i="1"/>
  <c r="Y62" i="1"/>
  <c r="Y71" i="1"/>
  <c r="Y285" i="1"/>
  <c r="Y87" i="1"/>
  <c r="Y95" i="1"/>
  <c r="Y104" i="1"/>
  <c r="Y112" i="1"/>
  <c r="Y119" i="1"/>
  <c r="Y126" i="1"/>
  <c r="Y134" i="1"/>
  <c r="Y142" i="1"/>
  <c r="Y148" i="1"/>
  <c r="Y155" i="1"/>
  <c r="Y162" i="1"/>
  <c r="Y169" i="1"/>
  <c r="Y176" i="1"/>
  <c r="Y182" i="1"/>
  <c r="Y189" i="1"/>
  <c r="Y213" i="1"/>
  <c r="Y220" i="1"/>
  <c r="Y228" i="1"/>
  <c r="Y236" i="1"/>
  <c r="Y243" i="1"/>
  <c r="Y1995" i="1"/>
  <c r="Y201" i="1"/>
  <c r="Y2001" i="1"/>
  <c r="Y212" i="1"/>
  <c r="Y268" i="1"/>
  <c r="Y36" i="1"/>
  <c r="Y58" i="1"/>
  <c r="Y103" i="1"/>
  <c r="Y294" i="1"/>
  <c r="Y301" i="1"/>
  <c r="Y309" i="1"/>
  <c r="Y317" i="1"/>
  <c r="Y325" i="1"/>
  <c r="Y333" i="1"/>
  <c r="Y341" i="1"/>
  <c r="Y349" i="1"/>
  <c r="Y357" i="1"/>
  <c r="Y365" i="1"/>
  <c r="Y373" i="1"/>
  <c r="Y381" i="1"/>
  <c r="Y389" i="1"/>
  <c r="Y397" i="1"/>
  <c r="Y405" i="1"/>
  <c r="Y413" i="1"/>
  <c r="Y421" i="1"/>
  <c r="Y429" i="1"/>
  <c r="Y437" i="1"/>
  <c r="Y445" i="1"/>
  <c r="Y453" i="1"/>
  <c r="Y461" i="1"/>
  <c r="Y4" i="1"/>
  <c r="Y12" i="1"/>
  <c r="Y682" i="1"/>
  <c r="Y27" i="1"/>
  <c r="Y38" i="1"/>
  <c r="Y46" i="1"/>
  <c r="Y54" i="1"/>
  <c r="Y63" i="1"/>
  <c r="Y72" i="1"/>
  <c r="Y80" i="1"/>
  <c r="Y88" i="1"/>
  <c r="Y96" i="1"/>
  <c r="Y105" i="1"/>
  <c r="Y113" i="1"/>
  <c r="Y120" i="1"/>
  <c r="Y127" i="1"/>
  <c r="Y135" i="1"/>
  <c r="Y143" i="1"/>
  <c r="Y149" i="1"/>
  <c r="Y156" i="1"/>
  <c r="Y163" i="1"/>
  <c r="Y170" i="1"/>
  <c r="Y177" i="1"/>
  <c r="Y183" i="1"/>
  <c r="Y1086" i="1"/>
  <c r="Y1089" i="1"/>
  <c r="Y222" i="1"/>
  <c r="Y229" i="1"/>
  <c r="Y237" i="1"/>
  <c r="Y244" i="1"/>
  <c r="Y1996" i="1"/>
  <c r="Y2000" i="1"/>
  <c r="Y207" i="1"/>
  <c r="Y263" i="1"/>
  <c r="Y269" i="1"/>
  <c r="Y275" i="1"/>
  <c r="Y282" i="1"/>
  <c r="Y107" i="1"/>
  <c r="Y225" i="1"/>
  <c r="Y302" i="1"/>
  <c r="Y310" i="1"/>
  <c r="Y318" i="1"/>
  <c r="Y326" i="1"/>
  <c r="Y334" i="1"/>
  <c r="Y342" i="1"/>
  <c r="Y350" i="1"/>
  <c r="Y358" i="1"/>
  <c r="Y366" i="1"/>
  <c r="Y374" i="1"/>
  <c r="Y382" i="1"/>
  <c r="Y390" i="1"/>
  <c r="Y398" i="1"/>
  <c r="Y406" i="1"/>
  <c r="Y414" i="1"/>
  <c r="Y422" i="1"/>
  <c r="Y430" i="1"/>
  <c r="Y438" i="1"/>
  <c r="Y446" i="1"/>
  <c r="Y454" i="1"/>
  <c r="Y462" i="1"/>
  <c r="Y470" i="1"/>
  <c r="Y478" i="1"/>
  <c r="Y486" i="1"/>
  <c r="Y494" i="1"/>
  <c r="Y502" i="1"/>
  <c r="Y510" i="1"/>
  <c r="Y518" i="1"/>
  <c r="Y526" i="1"/>
  <c r="Y534" i="1"/>
  <c r="Y542" i="1"/>
  <c r="Y550" i="1"/>
  <c r="Y558" i="1"/>
  <c r="Y566" i="1"/>
  <c r="Y574" i="1"/>
  <c r="Y582" i="1"/>
  <c r="Y590" i="1"/>
  <c r="Y599" i="1"/>
  <c r="Y607" i="1"/>
  <c r="Y615" i="1"/>
  <c r="Y623" i="1"/>
  <c r="Y5" i="1"/>
  <c r="Y14" i="1"/>
  <c r="Y20" i="1"/>
  <c r="Y28" i="1"/>
  <c r="Y39" i="1"/>
  <c r="Y47" i="1"/>
  <c r="Y55" i="1"/>
  <c r="Y64" i="1"/>
  <c r="Y73" i="1"/>
  <c r="Y81" i="1"/>
  <c r="Y89" i="1"/>
  <c r="Y97" i="1"/>
  <c r="Y106" i="1"/>
  <c r="Y114" i="1"/>
  <c r="Y289" i="1"/>
  <c r="Y128" i="1"/>
  <c r="Y136" i="1"/>
  <c r="Y1066" i="1"/>
  <c r="Y291" i="1"/>
  <c r="Y157" i="1"/>
  <c r="Y164" i="1"/>
  <c r="Y171" i="1"/>
  <c r="Y178" i="1"/>
  <c r="Y1973" i="1"/>
  <c r="Y190" i="1"/>
  <c r="Y214" i="1"/>
  <c r="Y223" i="1"/>
  <c r="Y230" i="1"/>
  <c r="Y238" i="1"/>
  <c r="Y196" i="1"/>
  <c r="Y1087" i="1"/>
  <c r="Y202" i="1"/>
  <c r="Y2002" i="1"/>
  <c r="Y264" i="1"/>
  <c r="Y270" i="1"/>
  <c r="Y277" i="1"/>
  <c r="Y283" i="1"/>
  <c r="Y290" i="1"/>
  <c r="Y295" i="1"/>
  <c r="Y303" i="1"/>
  <c r="Y311" i="1"/>
  <c r="Y319" i="1"/>
  <c r="Y327" i="1"/>
  <c r="Y335" i="1"/>
  <c r="Y343" i="1"/>
  <c r="Y351" i="1"/>
  <c r="Y359" i="1"/>
  <c r="Y367" i="1"/>
  <c r="Y375" i="1"/>
  <c r="Y383" i="1"/>
  <c r="Y391" i="1"/>
  <c r="Y399" i="1"/>
  <c r="Y407" i="1"/>
  <c r="Y415" i="1"/>
  <c r="Y423" i="1"/>
  <c r="Y431" i="1"/>
  <c r="Y439" i="1"/>
  <c r="Y447" i="1"/>
  <c r="Y455" i="1"/>
  <c r="Y463" i="1"/>
  <c r="Y471" i="1"/>
  <c r="Y479" i="1"/>
  <c r="Y487" i="1"/>
  <c r="Y495" i="1"/>
  <c r="Y503" i="1"/>
  <c r="Y511" i="1"/>
  <c r="Y519" i="1"/>
  <c r="Y527" i="1"/>
  <c r="Y535" i="1"/>
  <c r="Y543" i="1"/>
  <c r="Y551" i="1"/>
  <c r="Y559" i="1"/>
  <c r="Y567" i="1"/>
  <c r="Y575" i="1"/>
  <c r="Y583" i="1"/>
  <c r="Y591" i="1"/>
  <c r="Y600" i="1"/>
  <c r="Y608" i="1"/>
  <c r="Y616" i="1"/>
  <c r="Y624" i="1"/>
  <c r="Y632" i="1"/>
  <c r="Y640" i="1"/>
  <c r="Y648" i="1"/>
  <c r="Y6" i="1"/>
  <c r="Y15" i="1"/>
  <c r="Y21" i="1"/>
  <c r="Y29" i="1"/>
  <c r="Y40" i="1"/>
  <c r="Y48" i="1"/>
  <c r="Y56" i="1"/>
  <c r="Y65" i="1"/>
  <c r="Y74" i="1"/>
  <c r="Y82" i="1"/>
  <c r="Y287" i="1"/>
  <c r="Y98" i="1"/>
  <c r="Y108" i="1"/>
  <c r="Y115" i="1"/>
  <c r="Y121" i="1"/>
  <c r="Y129" i="1"/>
  <c r="Y137" i="1"/>
  <c r="Y144" i="1"/>
  <c r="Y150" i="1"/>
  <c r="Y158" i="1"/>
  <c r="Y165" i="1"/>
  <c r="Y172" i="1"/>
  <c r="Y1971" i="1"/>
  <c r="Y184" i="1"/>
  <c r="Y191" i="1"/>
  <c r="Y215" i="1"/>
  <c r="Y224" i="1"/>
  <c r="Y231" i="1"/>
  <c r="Y239" i="1"/>
  <c r="Y197" i="1"/>
  <c r="Y1997" i="1"/>
  <c r="Y208" i="1"/>
  <c r="Y265" i="1"/>
  <c r="Y272" i="1"/>
  <c r="Y43" i="1"/>
  <c r="Y284" i="1"/>
  <c r="Y1070" i="1"/>
  <c r="Y296" i="1"/>
  <c r="Y304" i="1"/>
  <c r="Y312" i="1"/>
  <c r="Y320" i="1"/>
  <c r="Y328" i="1"/>
  <c r="Y336" i="1"/>
  <c r="Y344" i="1"/>
  <c r="Y352" i="1"/>
  <c r="Y360" i="1"/>
  <c r="Y368" i="1"/>
  <c r="Y376" i="1"/>
  <c r="Y384" i="1"/>
  <c r="Y392" i="1"/>
  <c r="Y400" i="1"/>
  <c r="Y408" i="1"/>
  <c r="Y416" i="1"/>
  <c r="Y424" i="1"/>
  <c r="Y432" i="1"/>
  <c r="Y440" i="1"/>
  <c r="Y448" i="1"/>
  <c r="Y456" i="1"/>
  <c r="Y464" i="1"/>
  <c r="Y472" i="1"/>
  <c r="Y480" i="1"/>
  <c r="Y488" i="1"/>
  <c r="Y496" i="1"/>
  <c r="Y504" i="1"/>
  <c r="Y512" i="1"/>
  <c r="Y520" i="1"/>
  <c r="Y528" i="1"/>
  <c r="Y536" i="1"/>
  <c r="Y544" i="1"/>
  <c r="Y552" i="1"/>
  <c r="Y560" i="1"/>
  <c r="Y568" i="1"/>
  <c r="Y576" i="1"/>
  <c r="Y584" i="1"/>
  <c r="Y592" i="1"/>
  <c r="Y601" i="1"/>
  <c r="Y609" i="1"/>
  <c r="Y617" i="1"/>
  <c r="Y625" i="1"/>
  <c r="Y633" i="1"/>
  <c r="Y641" i="1"/>
  <c r="Y649" i="1"/>
  <c r="Y657" i="1"/>
  <c r="Y665" i="1"/>
  <c r="Y7" i="1"/>
  <c r="Y16" i="1"/>
  <c r="Y22" i="1"/>
  <c r="Y30" i="1"/>
  <c r="Y276" i="1"/>
  <c r="Y49" i="1"/>
  <c r="Y57" i="1"/>
  <c r="Y66" i="1"/>
  <c r="Y76" i="1"/>
  <c r="Y83" i="1"/>
  <c r="Y91" i="1"/>
  <c r="Y99" i="1"/>
  <c r="Y109" i="1"/>
  <c r="Y116" i="1"/>
  <c r="Y122" i="1"/>
  <c r="Y130" i="1"/>
  <c r="Y138" i="1"/>
  <c r="Y145" i="1"/>
  <c r="Y151" i="1"/>
  <c r="Y159" i="1"/>
  <c r="Y1083" i="1"/>
  <c r="Y173" i="1"/>
  <c r="Y179" i="1"/>
  <c r="Y185" i="1"/>
  <c r="Y192" i="1"/>
  <c r="Y216" i="1"/>
  <c r="Y1094" i="1"/>
  <c r="Y232" i="1"/>
  <c r="Y240" i="1"/>
  <c r="Y1992" i="1"/>
  <c r="Y199" i="1"/>
  <c r="Y2004" i="1"/>
  <c r="Y209" i="1"/>
  <c r="Y266" i="1"/>
  <c r="Y273" i="1"/>
  <c r="Y278" i="1"/>
  <c r="Y68" i="1"/>
  <c r="Y1071" i="1"/>
  <c r="Y297" i="1"/>
  <c r="Y305" i="1"/>
  <c r="Y313" i="1"/>
  <c r="Y321" i="1"/>
  <c r="Y329" i="1"/>
  <c r="Y337" i="1"/>
  <c r="Y345" i="1"/>
  <c r="Y353" i="1"/>
  <c r="Y361" i="1"/>
  <c r="Y369" i="1"/>
  <c r="Y377" i="1"/>
  <c r="Y385" i="1"/>
  <c r="Y393" i="1"/>
  <c r="Y401" i="1"/>
  <c r="Y409" i="1"/>
  <c r="Y417" i="1"/>
  <c r="Y425" i="1"/>
  <c r="Y433" i="1"/>
  <c r="Y441" i="1"/>
  <c r="Y449" i="1"/>
  <c r="Y457" i="1"/>
  <c r="Y465" i="1"/>
  <c r="Y473" i="1"/>
  <c r="Y481" i="1"/>
  <c r="Y489" i="1"/>
  <c r="Y497" i="1"/>
  <c r="Y505" i="1"/>
  <c r="Y513" i="1"/>
  <c r="Y521" i="1"/>
  <c r="Y529" i="1"/>
  <c r="Y537" i="1"/>
  <c r="Y545" i="1"/>
  <c r="Y553" i="1"/>
  <c r="Y561" i="1"/>
  <c r="Y569" i="1"/>
  <c r="Y577" i="1"/>
  <c r="Y585" i="1"/>
  <c r="Y593" i="1"/>
  <c r="Y602" i="1"/>
  <c r="Y610" i="1"/>
  <c r="Y618" i="1"/>
  <c r="Y626" i="1"/>
  <c r="Y634" i="1"/>
  <c r="Y642" i="1"/>
  <c r="Y650" i="1"/>
  <c r="Y658" i="1"/>
  <c r="Y666" i="1"/>
  <c r="Y8" i="1"/>
  <c r="Y17" i="1"/>
  <c r="Y23" i="1"/>
  <c r="Y32" i="1"/>
  <c r="Y41" i="1"/>
  <c r="Y50" i="1"/>
  <c r="Y59" i="1"/>
  <c r="Y67" i="1"/>
  <c r="Y77" i="1"/>
  <c r="Y84" i="1"/>
  <c r="Y92" i="1"/>
  <c r="Y100" i="1"/>
  <c r="Y110" i="1"/>
  <c r="Y117" i="1"/>
  <c r="Y123" i="1"/>
  <c r="Y131" i="1"/>
  <c r="Y139" i="1"/>
  <c r="Y146" i="1"/>
  <c r="Y152" i="1"/>
  <c r="Y160" i="1"/>
  <c r="Y166" i="1"/>
  <c r="Y174" i="1"/>
  <c r="Y180" i="1"/>
  <c r="Y186" i="1"/>
  <c r="Y193" i="1"/>
  <c r="Y217" i="1"/>
  <c r="Y226" i="1"/>
  <c r="Y233" i="1"/>
  <c r="Y1108" i="1"/>
  <c r="Y1993" i="1"/>
  <c r="Y1998" i="1"/>
  <c r="Y204" i="1"/>
  <c r="Y210" i="1"/>
  <c r="Y267" i="1"/>
  <c r="Y31" i="1"/>
  <c r="Y279" i="1"/>
  <c r="Y75" i="1"/>
  <c r="Y292" i="1"/>
  <c r="Y298" i="1"/>
  <c r="Y306" i="1"/>
  <c r="Y314" i="1"/>
  <c r="Y322" i="1"/>
  <c r="Y330" i="1"/>
  <c r="Y338" i="1"/>
  <c r="Y346" i="1"/>
  <c r="Y354" i="1"/>
  <c r="Y362" i="1"/>
  <c r="Y370" i="1"/>
  <c r="Y378" i="1"/>
  <c r="Y386" i="1"/>
  <c r="Y394" i="1"/>
  <c r="Y402" i="1"/>
  <c r="Y410" i="1"/>
  <c r="Y418" i="1"/>
  <c r="Y426" i="1"/>
  <c r="Y434" i="1"/>
  <c r="Y442" i="1"/>
  <c r="Y450" i="1"/>
  <c r="Y458" i="1"/>
  <c r="Y466" i="1"/>
  <c r="Y474" i="1"/>
  <c r="Y482" i="1"/>
  <c r="Y490" i="1"/>
  <c r="Y498" i="1"/>
  <c r="Y506" i="1"/>
  <c r="Y514" i="1"/>
  <c r="Y522" i="1"/>
  <c r="Y530" i="1"/>
  <c r="Y538" i="1"/>
  <c r="Y546" i="1"/>
  <c r="Y554" i="1"/>
  <c r="Y562" i="1"/>
  <c r="Y570" i="1"/>
  <c r="Y578" i="1"/>
  <c r="Y586" i="1"/>
  <c r="Y594" i="1"/>
  <c r="Y603" i="1"/>
  <c r="Y611" i="1"/>
  <c r="Y619" i="1"/>
  <c r="Y627" i="1"/>
  <c r="Y635" i="1"/>
  <c r="Y643" i="1"/>
  <c r="Y651" i="1"/>
  <c r="Y659" i="1"/>
  <c r="Y667" i="1"/>
  <c r="Y9" i="1"/>
  <c r="Y18" i="1"/>
  <c r="Y24" i="1"/>
  <c r="Y34" i="1"/>
  <c r="Y42" i="1"/>
  <c r="Y51" i="1"/>
  <c r="Y60" i="1"/>
  <c r="Y69" i="1"/>
  <c r="Y78" i="1"/>
  <c r="Y85" i="1"/>
  <c r="Y93" i="1"/>
  <c r="Y101" i="1"/>
  <c r="Y111" i="1"/>
  <c r="Y288" i="1"/>
  <c r="Y124" i="1"/>
  <c r="Y132" i="1"/>
  <c r="Y140" i="1"/>
  <c r="Y147" i="1"/>
  <c r="Y153" i="1"/>
  <c r="Y1957" i="1"/>
  <c r="Y167" i="1"/>
  <c r="Y1959" i="1"/>
  <c r="Y181" i="1"/>
  <c r="Y187" i="1"/>
  <c r="Y194" i="1"/>
  <c r="Y218" i="1"/>
  <c r="Y227" i="1"/>
  <c r="Y234" i="1"/>
  <c r="Y241" i="1"/>
  <c r="Y198" i="1"/>
  <c r="Y1999" i="1"/>
  <c r="Y205" i="1"/>
  <c r="Y211" i="1"/>
  <c r="Y596" i="1"/>
  <c r="Y33" i="1"/>
  <c r="Y280" i="1"/>
  <c r="Y90" i="1"/>
  <c r="Y293" i="1"/>
  <c r="Y299" i="1"/>
  <c r="Y307" i="1"/>
  <c r="Y315" i="1"/>
  <c r="Y323" i="1"/>
  <c r="Y331" i="1"/>
  <c r="Y339" i="1"/>
  <c r="Y347" i="1"/>
  <c r="Y355" i="1"/>
  <c r="Y363" i="1"/>
  <c r="Y371" i="1"/>
  <c r="Y379" i="1"/>
  <c r="Y387" i="1"/>
  <c r="Y395" i="1"/>
  <c r="Y403" i="1"/>
  <c r="Y411" i="1"/>
  <c r="Y419" i="1"/>
  <c r="Y427" i="1"/>
  <c r="Y435" i="1"/>
  <c r="Y443" i="1"/>
  <c r="Y451" i="1"/>
  <c r="Y459" i="1"/>
  <c r="Y467" i="1"/>
  <c r="Y475" i="1"/>
  <c r="Y483" i="1"/>
  <c r="Y491" i="1"/>
  <c r="Y499" i="1"/>
  <c r="Y507" i="1"/>
  <c r="Y515" i="1"/>
  <c r="Y523" i="1"/>
  <c r="Y531" i="1"/>
  <c r="Y539" i="1"/>
  <c r="Y547" i="1"/>
  <c r="Y555" i="1"/>
  <c r="Y563" i="1"/>
  <c r="Y571" i="1"/>
  <c r="Y579" i="1"/>
  <c r="Y587" i="1"/>
  <c r="Y595" i="1"/>
  <c r="Y604" i="1"/>
  <c r="Y612" i="1"/>
  <c r="Y620" i="1"/>
  <c r="Y628" i="1"/>
  <c r="Y636" i="1"/>
  <c r="Y644" i="1"/>
  <c r="Y652" i="1"/>
  <c r="Y660" i="1"/>
  <c r="Y668" i="1"/>
  <c r="Y2" i="1"/>
  <c r="Y70" i="1"/>
  <c r="Y133" i="1"/>
  <c r="Y188" i="1"/>
  <c r="Y206" i="1"/>
  <c r="Y308" i="1"/>
  <c r="Y372" i="1"/>
  <c r="Y436" i="1"/>
  <c r="Y484" i="1"/>
  <c r="Y516" i="1"/>
  <c r="Y548" i="1"/>
  <c r="Y580" i="1"/>
  <c r="Y613" i="1"/>
  <c r="Y638" i="1"/>
  <c r="Y656" i="1"/>
  <c r="Y672" i="1"/>
  <c r="Y680" i="1"/>
  <c r="Y689" i="1"/>
  <c r="Y697" i="1"/>
  <c r="Y705" i="1"/>
  <c r="Y713" i="1"/>
  <c r="Y721" i="1"/>
  <c r="Y729" i="1"/>
  <c r="Y737" i="1"/>
  <c r="Y745" i="1"/>
  <c r="Y753" i="1"/>
  <c r="Y761" i="1"/>
  <c r="Y769" i="1"/>
  <c r="Y777" i="1"/>
  <c r="Y785" i="1"/>
  <c r="Y793" i="1"/>
  <c r="Y801" i="1"/>
  <c r="Y809" i="1"/>
  <c r="Y817" i="1"/>
  <c r="Y825" i="1"/>
  <c r="Y833" i="1"/>
  <c r="Y841" i="1"/>
  <c r="Y849" i="1"/>
  <c r="Y857" i="1"/>
  <c r="Y865" i="1"/>
  <c r="Y873" i="1"/>
  <c r="Y881" i="1"/>
  <c r="Y889" i="1"/>
  <c r="Y897" i="1"/>
  <c r="Y905" i="1"/>
  <c r="Y913" i="1"/>
  <c r="Y921" i="1"/>
  <c r="Y929" i="1"/>
  <c r="Y937" i="1"/>
  <c r="Y945" i="1"/>
  <c r="Y953" i="1"/>
  <c r="Y961" i="1"/>
  <c r="Y969" i="1"/>
  <c r="Y977" i="1"/>
  <c r="Y985" i="1"/>
  <c r="Y993" i="1"/>
  <c r="Y1001" i="1"/>
  <c r="Y1009" i="1"/>
  <c r="Y1017" i="1"/>
  <c r="Y1026" i="1"/>
  <c r="Y1034" i="1"/>
  <c r="Y1042" i="1"/>
  <c r="Y1050" i="1"/>
  <c r="Y1058" i="1"/>
  <c r="Y1067" i="1"/>
  <c r="Y1077" i="1"/>
  <c r="Y1088" i="1"/>
  <c r="Y1099" i="1"/>
  <c r="Y10" i="1"/>
  <c r="Y79" i="1"/>
  <c r="Y141" i="1"/>
  <c r="Y195" i="1"/>
  <c r="Y2003" i="1"/>
  <c r="Y316" i="1"/>
  <c r="Y380" i="1"/>
  <c r="Y444" i="1"/>
  <c r="Y485" i="1"/>
  <c r="Y517" i="1"/>
  <c r="Y549" i="1"/>
  <c r="Y581" i="1"/>
  <c r="Y614" i="1"/>
  <c r="Y639" i="1"/>
  <c r="Y661" i="1"/>
  <c r="Y673" i="1"/>
  <c r="Y681" i="1"/>
  <c r="Y690" i="1"/>
  <c r="Y698" i="1"/>
  <c r="Y706" i="1"/>
  <c r="Y714" i="1"/>
  <c r="Y722" i="1"/>
  <c r="Y730" i="1"/>
  <c r="Y738" i="1"/>
  <c r="Y746" i="1"/>
  <c r="Y754" i="1"/>
  <c r="Y762" i="1"/>
  <c r="Y770" i="1"/>
  <c r="Y778" i="1"/>
  <c r="Y786" i="1"/>
  <c r="Y794" i="1"/>
  <c r="Y802" i="1"/>
  <c r="Y810" i="1"/>
  <c r="Y818" i="1"/>
  <c r="Y826" i="1"/>
  <c r="Y834" i="1"/>
  <c r="Y842" i="1"/>
  <c r="Y850" i="1"/>
  <c r="Y858" i="1"/>
  <c r="Y866" i="1"/>
  <c r="Y874" i="1"/>
  <c r="Y882" i="1"/>
  <c r="Y890" i="1"/>
  <c r="Y898" i="1"/>
  <c r="Y906" i="1"/>
  <c r="Y914" i="1"/>
  <c r="Y922" i="1"/>
  <c r="Y930" i="1"/>
  <c r="Y938" i="1"/>
  <c r="Y946" i="1"/>
  <c r="Y954" i="1"/>
  <c r="Y962" i="1"/>
  <c r="Y970" i="1"/>
  <c r="Y978" i="1"/>
  <c r="Y986" i="1"/>
  <c r="Y994" i="1"/>
  <c r="Y1002" i="1"/>
  <c r="Y1010" i="1"/>
  <c r="Y1018" i="1"/>
  <c r="Y1027" i="1"/>
  <c r="Y1035" i="1"/>
  <c r="Y1043" i="1"/>
  <c r="Y1051" i="1"/>
  <c r="Y1059" i="1"/>
  <c r="Y1068" i="1"/>
  <c r="Y1078" i="1"/>
  <c r="Y1090" i="1"/>
  <c r="Y1100" i="1"/>
  <c r="Y1109" i="1"/>
  <c r="Y1117" i="1"/>
  <c r="Y1125" i="1"/>
  <c r="Y1133" i="1"/>
  <c r="Y1141" i="1"/>
  <c r="Y1149" i="1"/>
  <c r="Y1157" i="1"/>
  <c r="Y1165" i="1"/>
  <c r="Y19" i="1"/>
  <c r="Y86" i="1"/>
  <c r="Y1924" i="1"/>
  <c r="Y219" i="1"/>
  <c r="Y13" i="1"/>
  <c r="Y324" i="1"/>
  <c r="Y388" i="1"/>
  <c r="Y452" i="1"/>
  <c r="Y492" i="1"/>
  <c r="Y524" i="1"/>
  <c r="Y556" i="1"/>
  <c r="Y588" i="1"/>
  <c r="Y621" i="1"/>
  <c r="Y645" i="1"/>
  <c r="Y662" i="1"/>
  <c r="Y674" i="1"/>
  <c r="Y683" i="1"/>
  <c r="Y691" i="1"/>
  <c r="Y699" i="1"/>
  <c r="Y707" i="1"/>
  <c r="Y715" i="1"/>
  <c r="Y723" i="1"/>
  <c r="Y731" i="1"/>
  <c r="Y739" i="1"/>
  <c r="Y747" i="1"/>
  <c r="Y755" i="1"/>
  <c r="Y763" i="1"/>
  <c r="Y771" i="1"/>
  <c r="Y779" i="1"/>
  <c r="Y787" i="1"/>
  <c r="Y795" i="1"/>
  <c r="Y803" i="1"/>
  <c r="Y811" i="1"/>
  <c r="Y819" i="1"/>
  <c r="Y827" i="1"/>
  <c r="Y835" i="1"/>
  <c r="Y843" i="1"/>
  <c r="Y851" i="1"/>
  <c r="Y859" i="1"/>
  <c r="Y867" i="1"/>
  <c r="Y875" i="1"/>
  <c r="Y883" i="1"/>
  <c r="Y891" i="1"/>
  <c r="Y899" i="1"/>
  <c r="Y907" i="1"/>
  <c r="Y915" i="1"/>
  <c r="Y923" i="1"/>
  <c r="Y931" i="1"/>
  <c r="Y939" i="1"/>
  <c r="Y947" i="1"/>
  <c r="Y955" i="1"/>
  <c r="Y963" i="1"/>
  <c r="Y971" i="1"/>
  <c r="Y979" i="1"/>
  <c r="Y987" i="1"/>
  <c r="Y995" i="1"/>
  <c r="Y1003" i="1"/>
  <c r="Y1011" i="1"/>
  <c r="Y1019" i="1"/>
  <c r="Y1028" i="1"/>
  <c r="Y1036" i="1"/>
  <c r="Y1044" i="1"/>
  <c r="Y1052" i="1"/>
  <c r="Y1060" i="1"/>
  <c r="Y1069" i="1"/>
  <c r="Y1079" i="1"/>
  <c r="Y1091" i="1"/>
  <c r="Y1101" i="1"/>
  <c r="Y1110" i="1"/>
  <c r="Y1118" i="1"/>
  <c r="Y1126" i="1"/>
  <c r="Y1134" i="1"/>
  <c r="Y1142" i="1"/>
  <c r="Y1150" i="1"/>
  <c r="Y1158" i="1"/>
  <c r="Y1166" i="1"/>
  <c r="Y1174" i="1"/>
  <c r="Y1182" i="1"/>
  <c r="Y1190" i="1"/>
  <c r="Y1198" i="1"/>
  <c r="Y1206" i="1"/>
  <c r="Y1214" i="1"/>
  <c r="Y1222" i="1"/>
  <c r="Y1230" i="1"/>
  <c r="Y1238" i="1"/>
  <c r="Y25" i="1"/>
  <c r="Y94" i="1"/>
  <c r="Y154" i="1"/>
  <c r="Y1097" i="1"/>
  <c r="Y274" i="1"/>
  <c r="Y332" i="1"/>
  <c r="Y396" i="1"/>
  <c r="Y460" i="1"/>
  <c r="Y493" i="1"/>
  <c r="Y525" i="1"/>
  <c r="Y557" i="1"/>
  <c r="Y589" i="1"/>
  <c r="Y622" i="1"/>
  <c r="Y646" i="1"/>
  <c r="Y663" i="1"/>
  <c r="Y675" i="1"/>
  <c r="Y684" i="1"/>
  <c r="Y692" i="1"/>
  <c r="Y700" i="1"/>
  <c r="Y708" i="1"/>
  <c r="Y716" i="1"/>
  <c r="Y724" i="1"/>
  <c r="Y732" i="1"/>
  <c r="Y740" i="1"/>
  <c r="Y748" i="1"/>
  <c r="Y756" i="1"/>
  <c r="Y764" i="1"/>
  <c r="Y772" i="1"/>
  <c r="Y780" i="1"/>
  <c r="Y788" i="1"/>
  <c r="Y796" i="1"/>
  <c r="Y804" i="1"/>
  <c r="Y812" i="1"/>
  <c r="Y820" i="1"/>
  <c r="Y828" i="1"/>
  <c r="Y836" i="1"/>
  <c r="Y844" i="1"/>
  <c r="Y852" i="1"/>
  <c r="Y860" i="1"/>
  <c r="Y868" i="1"/>
  <c r="Y876" i="1"/>
  <c r="Y884" i="1"/>
  <c r="Y892" i="1"/>
  <c r="Y900" i="1"/>
  <c r="Y908" i="1"/>
  <c r="Y916" i="1"/>
  <c r="Y924" i="1"/>
  <c r="Y932" i="1"/>
  <c r="Y940" i="1"/>
  <c r="Y948" i="1"/>
  <c r="Y956" i="1"/>
  <c r="Y964" i="1"/>
  <c r="Y972" i="1"/>
  <c r="Y980" i="1"/>
  <c r="Y988" i="1"/>
  <c r="Y996" i="1"/>
  <c r="Y1004" i="1"/>
  <c r="Y1012" i="1"/>
  <c r="Y1021" i="1"/>
  <c r="Y1029" i="1"/>
  <c r="Y1037" i="1"/>
  <c r="Y1045" i="1"/>
  <c r="Y1053" i="1"/>
  <c r="Y1061" i="1"/>
  <c r="Y1072" i="1"/>
  <c r="Y1080" i="1"/>
  <c r="Y1092" i="1"/>
  <c r="Y1102" i="1"/>
  <c r="Y1111" i="1"/>
  <c r="Y1119" i="1"/>
  <c r="Y1127" i="1"/>
  <c r="Y1135" i="1"/>
  <c r="Y1143" i="1"/>
  <c r="Y1151" i="1"/>
  <c r="Y1159" i="1"/>
  <c r="Y1167" i="1"/>
  <c r="Y1175" i="1"/>
  <c r="Y1183" i="1"/>
  <c r="Y1191" i="1"/>
  <c r="Y1199" i="1"/>
  <c r="Y1207" i="1"/>
  <c r="Y1215" i="1"/>
  <c r="Y1223" i="1"/>
  <c r="Y1231" i="1"/>
  <c r="Y1239" i="1"/>
  <c r="Y35" i="1"/>
  <c r="Y102" i="1"/>
  <c r="Y161" i="1"/>
  <c r="Y235" i="1"/>
  <c r="Y281" i="1"/>
  <c r="Y340" i="1"/>
  <c r="Y404" i="1"/>
  <c r="Y468" i="1"/>
  <c r="Y500" i="1"/>
  <c r="Y532" i="1"/>
  <c r="Y564" i="1"/>
  <c r="Y597" i="1"/>
  <c r="Y629" i="1"/>
  <c r="Y647" i="1"/>
  <c r="Y664" i="1"/>
  <c r="Y676" i="1"/>
  <c r="Y685" i="1"/>
  <c r="Y693" i="1"/>
  <c r="Y701" i="1"/>
  <c r="Y709" i="1"/>
  <c r="Y717" i="1"/>
  <c r="Y725" i="1"/>
  <c r="Y733" i="1"/>
  <c r="Y741" i="1"/>
  <c r="Y749" i="1"/>
  <c r="Y757" i="1"/>
  <c r="Y765" i="1"/>
  <c r="Y773" i="1"/>
  <c r="Y781" i="1"/>
  <c r="Y789" i="1"/>
  <c r="Y797" i="1"/>
  <c r="Y805" i="1"/>
  <c r="Y813" i="1"/>
  <c r="Y821" i="1"/>
  <c r="Y829" i="1"/>
  <c r="Y837" i="1"/>
  <c r="Y845" i="1"/>
  <c r="Y853" i="1"/>
  <c r="Y861" i="1"/>
  <c r="Y869" i="1"/>
  <c r="Y877" i="1"/>
  <c r="Y885" i="1"/>
  <c r="Y893" i="1"/>
  <c r="Y901" i="1"/>
  <c r="Y909" i="1"/>
  <c r="Y917" i="1"/>
  <c r="Y925" i="1"/>
  <c r="Y933" i="1"/>
  <c r="Y941" i="1"/>
  <c r="Y949" i="1"/>
  <c r="Y957" i="1"/>
  <c r="Y965" i="1"/>
  <c r="Y973" i="1"/>
  <c r="Y981" i="1"/>
  <c r="Y989" i="1"/>
  <c r="Y997" i="1"/>
  <c r="Y1005" i="1"/>
  <c r="Y1013" i="1"/>
  <c r="Y1022" i="1"/>
  <c r="Y1030" i="1"/>
  <c r="Y44" i="1"/>
  <c r="Y52" i="1"/>
  <c r="Y118" i="1"/>
  <c r="Y175" i="1"/>
  <c r="Y1994" i="1"/>
  <c r="Y221" i="1"/>
  <c r="Y356" i="1"/>
  <c r="Y420" i="1"/>
  <c r="Y476" i="1"/>
  <c r="Y508" i="1"/>
  <c r="Y540" i="1"/>
  <c r="Y572" i="1"/>
  <c r="Y605" i="1"/>
  <c r="Y631" i="1"/>
  <c r="Y654" i="1"/>
  <c r="Y670" i="1"/>
  <c r="Y678" i="1"/>
  <c r="Y687" i="1"/>
  <c r="Y695" i="1"/>
  <c r="Y703" i="1"/>
  <c r="Y711" i="1"/>
  <c r="Y719" i="1"/>
  <c r="Y727" i="1"/>
  <c r="Y735" i="1"/>
  <c r="Y743" i="1"/>
  <c r="Y751" i="1"/>
  <c r="Y759" i="1"/>
  <c r="Y767" i="1"/>
  <c r="Y775" i="1"/>
  <c r="Y783" i="1"/>
  <c r="Y791" i="1"/>
  <c r="Y799" i="1"/>
  <c r="Y807" i="1"/>
  <c r="Y1020" i="1"/>
  <c r="Y348" i="1"/>
  <c r="Y533" i="1"/>
  <c r="Y653" i="1"/>
  <c r="Y694" i="1"/>
  <c r="Y726" i="1"/>
  <c r="Y758" i="1"/>
  <c r="Y790" i="1"/>
  <c r="Y816" i="1"/>
  <c r="Y839" i="1"/>
  <c r="Y862" i="1"/>
  <c r="Y880" i="1"/>
  <c r="Y903" i="1"/>
  <c r="Y926" i="1"/>
  <c r="Y944" i="1"/>
  <c r="Y967" i="1"/>
  <c r="Y990" i="1"/>
  <c r="Y1008" i="1"/>
  <c r="Y1032" i="1"/>
  <c r="Y1048" i="1"/>
  <c r="Y1064" i="1"/>
  <c r="Y1084" i="1"/>
  <c r="Y1105" i="1"/>
  <c r="Y1120" i="1"/>
  <c r="Y1131" i="1"/>
  <c r="Y1145" i="1"/>
  <c r="Y1156" i="1"/>
  <c r="Y1170" i="1"/>
  <c r="Y1180" i="1"/>
  <c r="Y1192" i="1"/>
  <c r="Y1202" i="1"/>
  <c r="Y1212" i="1"/>
  <c r="Y1224" i="1"/>
  <c r="Y1234" i="1"/>
  <c r="Y1244" i="1"/>
  <c r="Y1252" i="1"/>
  <c r="Y1260" i="1"/>
  <c r="Y1268" i="1"/>
  <c r="Y1276" i="1"/>
  <c r="Y1284" i="1"/>
  <c r="Y1292" i="1"/>
  <c r="Y1300" i="1"/>
  <c r="Y1308" i="1"/>
  <c r="Y1316" i="1"/>
  <c r="Y1324" i="1"/>
  <c r="Y1332" i="1"/>
  <c r="Y1340" i="1"/>
  <c r="Y1348" i="1"/>
  <c r="Y1356" i="1"/>
  <c r="Y1364" i="1"/>
  <c r="Y1372" i="1"/>
  <c r="Y1380" i="1"/>
  <c r="Y1388" i="1"/>
  <c r="Y1396" i="1"/>
  <c r="Y1404" i="1"/>
  <c r="Y1412" i="1"/>
  <c r="Y1420" i="1"/>
  <c r="Y1428" i="1"/>
  <c r="Y1436" i="1"/>
  <c r="Y1444" i="1"/>
  <c r="Y1452" i="1"/>
  <c r="Y1460" i="1"/>
  <c r="Y1468" i="1"/>
  <c r="Y1476" i="1"/>
  <c r="Y1484" i="1"/>
  <c r="Y1492" i="1"/>
  <c r="Y1500" i="1"/>
  <c r="Y1508" i="1"/>
  <c r="Y1516" i="1"/>
  <c r="Y1524" i="1"/>
  <c r="Y1532" i="1"/>
  <c r="Y1540" i="1"/>
  <c r="Y1548" i="1"/>
  <c r="Y1556" i="1"/>
  <c r="Y1564" i="1"/>
  <c r="Y1572" i="1"/>
  <c r="Y1580" i="1"/>
  <c r="Y1588" i="1"/>
  <c r="Y1596" i="1"/>
  <c r="Y1604" i="1"/>
  <c r="Y1612" i="1"/>
  <c r="Y1620" i="1"/>
  <c r="Y1628" i="1"/>
  <c r="Y1636" i="1"/>
  <c r="Y1644" i="1"/>
  <c r="Y125" i="1"/>
  <c r="Y364" i="1"/>
  <c r="Y541" i="1"/>
  <c r="Y655" i="1"/>
  <c r="Y696" i="1"/>
  <c r="Y728" i="1"/>
  <c r="Y760" i="1"/>
  <c r="Y792" i="1"/>
  <c r="Y822" i="1"/>
  <c r="Y840" i="1"/>
  <c r="Y863" i="1"/>
  <c r="Y886" i="1"/>
  <c r="Y904" i="1"/>
  <c r="Y927" i="1"/>
  <c r="Y950" i="1"/>
  <c r="Y968" i="1"/>
  <c r="Y991" i="1"/>
  <c r="Y1014" i="1"/>
  <c r="Y1033" i="1"/>
  <c r="Y1049" i="1"/>
  <c r="Y1065" i="1"/>
  <c r="Y1085" i="1"/>
  <c r="Y1106" i="1"/>
  <c r="Y1121" i="1"/>
  <c r="Y1132" i="1"/>
  <c r="Y1146" i="1"/>
  <c r="Y1160" i="1"/>
  <c r="Y1171" i="1"/>
  <c r="Y1181" i="1"/>
  <c r="Y1193" i="1"/>
  <c r="Y1203" i="1"/>
  <c r="Y1213" i="1"/>
  <c r="Y1225" i="1"/>
  <c r="Y1235" i="1"/>
  <c r="Y1245" i="1"/>
  <c r="Y1253" i="1"/>
  <c r="Y1261" i="1"/>
  <c r="Y1269" i="1"/>
  <c r="Y1277" i="1"/>
  <c r="Y1285" i="1"/>
  <c r="Y1293" i="1"/>
  <c r="Y1301" i="1"/>
  <c r="Y1309" i="1"/>
  <c r="Y1317" i="1"/>
  <c r="Y1325" i="1"/>
  <c r="Y1333" i="1"/>
  <c r="Y1341" i="1"/>
  <c r="Y1349" i="1"/>
  <c r="Y1357" i="1"/>
  <c r="Y1365" i="1"/>
  <c r="Y1373" i="1"/>
  <c r="Y1381" i="1"/>
  <c r="Y1389" i="1"/>
  <c r="Y1397" i="1"/>
  <c r="Y1405" i="1"/>
  <c r="Y1413" i="1"/>
  <c r="Y1421" i="1"/>
  <c r="Y1429" i="1"/>
  <c r="Y1437" i="1"/>
  <c r="Y1445" i="1"/>
  <c r="Y1453" i="1"/>
  <c r="Y1461" i="1"/>
  <c r="Y1469" i="1"/>
  <c r="Y1477" i="1"/>
  <c r="Y168" i="1"/>
  <c r="Y412" i="1"/>
  <c r="Y565" i="1"/>
  <c r="Y669" i="1"/>
  <c r="Y702" i="1"/>
  <c r="Y734" i="1"/>
  <c r="Y766" i="1"/>
  <c r="Y798" i="1"/>
  <c r="Y823" i="1"/>
  <c r="Y846" i="1"/>
  <c r="Y864" i="1"/>
  <c r="Y887" i="1"/>
  <c r="Y910" i="1"/>
  <c r="Y928" i="1"/>
  <c r="Y951" i="1"/>
  <c r="Y974" i="1"/>
  <c r="Y992" i="1"/>
  <c r="Y1015" i="1"/>
  <c r="Y1038" i="1"/>
  <c r="Y1054" i="1"/>
  <c r="Y1073" i="1"/>
  <c r="Y1093" i="1"/>
  <c r="Y1107" i="1"/>
  <c r="Y1122" i="1"/>
  <c r="Y1136" i="1"/>
  <c r="Y1147" i="1"/>
  <c r="Y1161" i="1"/>
  <c r="Y1172" i="1"/>
  <c r="Y1184" i="1"/>
  <c r="Y1194" i="1"/>
  <c r="Y1204" i="1"/>
  <c r="Y1216" i="1"/>
  <c r="Y1226" i="1"/>
  <c r="Y1236" i="1"/>
  <c r="Y1246" i="1"/>
  <c r="Y1254" i="1"/>
  <c r="Y1262" i="1"/>
  <c r="Y1270" i="1"/>
  <c r="Y1278" i="1"/>
  <c r="Y1286" i="1"/>
  <c r="Y1294" i="1"/>
  <c r="Y1302" i="1"/>
  <c r="Y1310" i="1"/>
  <c r="Y1318" i="1"/>
  <c r="Y1326" i="1"/>
  <c r="Y1334" i="1"/>
  <c r="Y1342" i="1"/>
  <c r="Y1350" i="1"/>
  <c r="Y1358" i="1"/>
  <c r="Y1366" i="1"/>
  <c r="Y1374" i="1"/>
  <c r="Y1382" i="1"/>
  <c r="Y1390" i="1"/>
  <c r="Y1398" i="1"/>
  <c r="Y1406" i="1"/>
  <c r="Y1414" i="1"/>
  <c r="Y1422" i="1"/>
  <c r="Y1430" i="1"/>
  <c r="Y1438" i="1"/>
  <c r="Y1446" i="1"/>
  <c r="Y1454" i="1"/>
  <c r="Y1462" i="1"/>
  <c r="Y1470" i="1"/>
  <c r="Y1478" i="1"/>
  <c r="Y1486" i="1"/>
  <c r="Y1494" i="1"/>
  <c r="Y1502" i="1"/>
  <c r="Y1510" i="1"/>
  <c r="Y1518" i="1"/>
  <c r="Y1526" i="1"/>
  <c r="Y1534" i="1"/>
  <c r="Y1542" i="1"/>
  <c r="Y1550" i="1"/>
  <c r="Y1558" i="1"/>
  <c r="Y1566" i="1"/>
  <c r="Y1574" i="1"/>
  <c r="Y1582" i="1"/>
  <c r="Y1590" i="1"/>
  <c r="Y1598" i="1"/>
  <c r="Y1606" i="1"/>
  <c r="Y1614" i="1"/>
  <c r="Y1622" i="1"/>
  <c r="Y1630" i="1"/>
  <c r="Y1638" i="1"/>
  <c r="Y1646" i="1"/>
  <c r="Y1972" i="1"/>
  <c r="Y428" i="1"/>
  <c r="Y573" i="1"/>
  <c r="Y671" i="1"/>
  <c r="Y704" i="1"/>
  <c r="Y736" i="1"/>
  <c r="Y768" i="1"/>
  <c r="Y800" i="1"/>
  <c r="Y824" i="1"/>
  <c r="Y847" i="1"/>
  <c r="Y870" i="1"/>
  <c r="Y888" i="1"/>
  <c r="Y911" i="1"/>
  <c r="Y934" i="1"/>
  <c r="Y952" i="1"/>
  <c r="Y975" i="1"/>
  <c r="Y998" i="1"/>
  <c r="Y1016" i="1"/>
  <c r="Y1039" i="1"/>
  <c r="Y1055" i="1"/>
  <c r="Y1074" i="1"/>
  <c r="Y1095" i="1"/>
  <c r="Y1112" i="1"/>
  <c r="Y1123" i="1"/>
  <c r="Y1137" i="1"/>
  <c r="Y1148" i="1"/>
  <c r="Y1162" i="1"/>
  <c r="Y1173" i="1"/>
  <c r="Y1185" i="1"/>
  <c r="Y1195" i="1"/>
  <c r="Y1205" i="1"/>
  <c r="Y1217" i="1"/>
  <c r="Y1227" i="1"/>
  <c r="Y1237" i="1"/>
  <c r="Y1247" i="1"/>
  <c r="Y1255" i="1"/>
  <c r="Y1263" i="1"/>
  <c r="Y1271" i="1"/>
  <c r="Y1279" i="1"/>
  <c r="Y1287" i="1"/>
  <c r="Y1295" i="1"/>
  <c r="Y1303" i="1"/>
  <c r="Y1311" i="1"/>
  <c r="Y1319" i="1"/>
  <c r="Y1327" i="1"/>
  <c r="Y1335" i="1"/>
  <c r="Y1343" i="1"/>
  <c r="Y1351" i="1"/>
  <c r="Y1359" i="1"/>
  <c r="Y1367" i="1"/>
  <c r="Y1375" i="1"/>
  <c r="Y1383" i="1"/>
  <c r="Y1391" i="1"/>
  <c r="Y1399" i="1"/>
  <c r="Y1407" i="1"/>
  <c r="Y1415" i="1"/>
  <c r="Y1423" i="1"/>
  <c r="Y1431" i="1"/>
  <c r="Y1439" i="1"/>
  <c r="Y1447" i="1"/>
  <c r="Y1455" i="1"/>
  <c r="Y1463" i="1"/>
  <c r="Y1471" i="1"/>
  <c r="Y1479" i="1"/>
  <c r="Y1487" i="1"/>
  <c r="Y1495" i="1"/>
  <c r="Y1503" i="1"/>
  <c r="Y1511" i="1"/>
  <c r="Y1519" i="1"/>
  <c r="Y1527" i="1"/>
  <c r="Y1535" i="1"/>
  <c r="Y1543" i="1"/>
  <c r="Y1551" i="1"/>
  <c r="Y1559" i="1"/>
  <c r="Y1567" i="1"/>
  <c r="Y1575" i="1"/>
  <c r="Y1583" i="1"/>
  <c r="Y1591" i="1"/>
  <c r="Y1599" i="1"/>
  <c r="Y1607" i="1"/>
  <c r="Y1615" i="1"/>
  <c r="Y1623" i="1"/>
  <c r="Y1631" i="1"/>
  <c r="Y1639" i="1"/>
  <c r="Y1647" i="1"/>
  <c r="Y200" i="1"/>
  <c r="Y477" i="1"/>
  <c r="Y606" i="1"/>
  <c r="Y679" i="1"/>
  <c r="Y712" i="1"/>
  <c r="Y744" i="1"/>
  <c r="Y776" i="1"/>
  <c r="Y808" i="1"/>
  <c r="Y831" i="1"/>
  <c r="Y854" i="1"/>
  <c r="Y872" i="1"/>
  <c r="Y895" i="1"/>
  <c r="Y918" i="1"/>
  <c r="Y936" i="1"/>
  <c r="Y959" i="1"/>
  <c r="Y982" i="1"/>
  <c r="Y1000" i="1"/>
  <c r="Y1024" i="1"/>
  <c r="Y1041" i="1"/>
  <c r="Y1057" i="1"/>
  <c r="Y1076" i="1"/>
  <c r="Y1098" i="1"/>
  <c r="Y1114" i="1"/>
  <c r="Y1128" i="1"/>
  <c r="Y1139" i="1"/>
  <c r="Y1153" i="1"/>
  <c r="Y1164" i="1"/>
  <c r="Y1177" i="1"/>
  <c r="Y1187" i="1"/>
  <c r="Y1197" i="1"/>
  <c r="Y1209" i="1"/>
  <c r="Y1219" i="1"/>
  <c r="Y1229" i="1"/>
  <c r="Y1241" i="1"/>
  <c r="Y1249" i="1"/>
  <c r="Y1257" i="1"/>
  <c r="Y1265" i="1"/>
  <c r="Y1273" i="1"/>
  <c r="Y1281" i="1"/>
  <c r="Y1289" i="1"/>
  <c r="Y1297" i="1"/>
  <c r="Y1305" i="1"/>
  <c r="Y1313" i="1"/>
  <c r="Y1321" i="1"/>
  <c r="Y1329" i="1"/>
  <c r="Y1337" i="1"/>
  <c r="Y1345" i="1"/>
  <c r="Y1353" i="1"/>
  <c r="Y1361" i="1"/>
  <c r="Y1369" i="1"/>
  <c r="Y1377" i="1"/>
  <c r="Y1385" i="1"/>
  <c r="Y1393" i="1"/>
  <c r="Y1401" i="1"/>
  <c r="Y1409" i="1"/>
  <c r="Y1417" i="1"/>
  <c r="Y1425" i="1"/>
  <c r="Y1433" i="1"/>
  <c r="Y1441" i="1"/>
  <c r="Y1449" i="1"/>
  <c r="Y1457" i="1"/>
  <c r="Y1465" i="1"/>
  <c r="Y1473" i="1"/>
  <c r="Y1481" i="1"/>
  <c r="Y1489" i="1"/>
  <c r="Y1497" i="1"/>
  <c r="Y1505" i="1"/>
  <c r="Y1513" i="1"/>
  <c r="Y1521" i="1"/>
  <c r="Y1529" i="1"/>
  <c r="Y1537" i="1"/>
  <c r="Y1545" i="1"/>
  <c r="Y1553" i="1"/>
  <c r="Y1561" i="1"/>
  <c r="Y1569" i="1"/>
  <c r="Y1577" i="1"/>
  <c r="Y1585" i="1"/>
  <c r="Y1593" i="1"/>
  <c r="Y1601" i="1"/>
  <c r="Y1609" i="1"/>
  <c r="Y1617" i="1"/>
  <c r="Y1625" i="1"/>
  <c r="Y1633" i="1"/>
  <c r="Y1641" i="1"/>
  <c r="Y1649" i="1"/>
  <c r="Y286" i="1"/>
  <c r="Y501" i="1"/>
  <c r="Y630" i="1"/>
  <c r="Y686" i="1"/>
  <c r="Y718" i="1"/>
  <c r="Y750" i="1"/>
  <c r="Y782" i="1"/>
  <c r="Y814" i="1"/>
  <c r="Y832" i="1"/>
  <c r="Y855" i="1"/>
  <c r="Y878" i="1"/>
  <c r="Y896" i="1"/>
  <c r="Y919" i="1"/>
  <c r="Y942" i="1"/>
  <c r="Y960" i="1"/>
  <c r="Y983" i="1"/>
  <c r="Y1006" i="1"/>
  <c r="Y1025" i="1"/>
  <c r="Y1046" i="1"/>
  <c r="Y1062" i="1"/>
  <c r="Y1081" i="1"/>
  <c r="Y1103" i="1"/>
  <c r="Y1115" i="1"/>
  <c r="Y1129" i="1"/>
  <c r="Y1140" i="1"/>
  <c r="Y1154" i="1"/>
  <c r="Y1168" i="1"/>
  <c r="Y1178" i="1"/>
  <c r="Y1188" i="1"/>
  <c r="Y1200" i="1"/>
  <c r="Y1210" i="1"/>
  <c r="Y1220" i="1"/>
  <c r="Y1232" i="1"/>
  <c r="Y1242" i="1"/>
  <c r="Y1250" i="1"/>
  <c r="Y1258" i="1"/>
  <c r="Y1266" i="1"/>
  <c r="Y1274" i="1"/>
  <c r="Y1282" i="1"/>
  <c r="Y1290" i="1"/>
  <c r="Y1298" i="1"/>
  <c r="Y1306" i="1"/>
  <c r="Y1314" i="1"/>
  <c r="Y1322" i="1"/>
  <c r="Y1330" i="1"/>
  <c r="Y1338" i="1"/>
  <c r="Y1346" i="1"/>
  <c r="Y1354" i="1"/>
  <c r="Y1362" i="1"/>
  <c r="Y1370" i="1"/>
  <c r="Y1378" i="1"/>
  <c r="Y1386" i="1"/>
  <c r="Y1394" i="1"/>
  <c r="Y1402" i="1"/>
  <c r="Y1410" i="1"/>
  <c r="Y1418" i="1"/>
  <c r="Y1426" i="1"/>
  <c r="Y1434" i="1"/>
  <c r="Y1442" i="1"/>
  <c r="Y1450" i="1"/>
  <c r="Y1458" i="1"/>
  <c r="Y1466" i="1"/>
  <c r="Y1474" i="1"/>
  <c r="Y61" i="1"/>
  <c r="Y688" i="1"/>
  <c r="Y815" i="1"/>
  <c r="Y902" i="1"/>
  <c r="Y984" i="1"/>
  <c r="Y1063" i="1"/>
  <c r="Y1130" i="1"/>
  <c r="Y1179" i="1"/>
  <c r="Y1221" i="1"/>
  <c r="Y1259" i="1"/>
  <c r="Y1291" i="1"/>
  <c r="Y1323" i="1"/>
  <c r="Y1355" i="1"/>
  <c r="Y1387" i="1"/>
  <c r="Y1419" i="1"/>
  <c r="Y1451" i="1"/>
  <c r="Y1482" i="1"/>
  <c r="Y1498" i="1"/>
  <c r="Y1514" i="1"/>
  <c r="Y1530" i="1"/>
  <c r="Y1546" i="1"/>
  <c r="Y1562" i="1"/>
  <c r="Y1578" i="1"/>
  <c r="Y1594" i="1"/>
  <c r="Y1610" i="1"/>
  <c r="Y1626" i="1"/>
  <c r="Y1642" i="1"/>
  <c r="Y1654" i="1"/>
  <c r="Y1662" i="1"/>
  <c r="Y1670" i="1"/>
  <c r="Y1678" i="1"/>
  <c r="Y1686" i="1"/>
  <c r="Y1694" i="1"/>
  <c r="Y1702" i="1"/>
  <c r="Y1710" i="1"/>
  <c r="Y1718" i="1"/>
  <c r="Y1726" i="1"/>
  <c r="Y1734" i="1"/>
  <c r="Y1742" i="1"/>
  <c r="Y1750" i="1"/>
  <c r="Y1758" i="1"/>
  <c r="Y1766" i="1"/>
  <c r="Y1774" i="1"/>
  <c r="Y1782" i="1"/>
  <c r="Y1790" i="1"/>
  <c r="Y1798" i="1"/>
  <c r="Y1806" i="1"/>
  <c r="Y1814" i="1"/>
  <c r="Y1822" i="1"/>
  <c r="Y1830" i="1"/>
  <c r="Y1838" i="1"/>
  <c r="Y1846" i="1"/>
  <c r="Y1854" i="1"/>
  <c r="Y1862" i="1"/>
  <c r="Y1870" i="1"/>
  <c r="Y1878" i="1"/>
  <c r="Y1886" i="1"/>
  <c r="Y1894" i="1"/>
  <c r="Y1902" i="1"/>
  <c r="Y1910" i="1"/>
  <c r="Y1918" i="1"/>
  <c r="Y1927" i="1"/>
  <c r="Y1935" i="1"/>
  <c r="Y1943" i="1"/>
  <c r="Y1951" i="1"/>
  <c r="Y1961" i="1"/>
  <c r="Y1969" i="1"/>
  <c r="Y1980" i="1"/>
  <c r="Y1988" i="1"/>
  <c r="Y2009" i="1"/>
  <c r="Y2016" i="1"/>
  <c r="Y2025" i="1"/>
  <c r="Y2044" i="1"/>
  <c r="Y2052" i="1"/>
  <c r="Y2060" i="1"/>
  <c r="Y2068" i="1"/>
  <c r="Y2076" i="1"/>
  <c r="Y2084" i="1"/>
  <c r="Y2092" i="1"/>
  <c r="Y2100" i="1"/>
  <c r="Y242" i="1"/>
  <c r="Y710" i="1"/>
  <c r="Y830" i="1"/>
  <c r="Y912" i="1"/>
  <c r="Y999" i="1"/>
  <c r="Y1075" i="1"/>
  <c r="Y1138" i="1"/>
  <c r="Y1186" i="1"/>
  <c r="Y1228" i="1"/>
  <c r="Y1264" i="1"/>
  <c r="Y1296" i="1"/>
  <c r="Y1328" i="1"/>
  <c r="Y1360" i="1"/>
  <c r="Y1392" i="1"/>
  <c r="Y1424" i="1"/>
  <c r="Y1456" i="1"/>
  <c r="Y1483" i="1"/>
  <c r="Y1499" i="1"/>
  <c r="Y1515" i="1"/>
  <c r="Y1531" i="1"/>
  <c r="Y1547" i="1"/>
  <c r="Y1563" i="1"/>
  <c r="Y1579" i="1"/>
  <c r="Y1595" i="1"/>
  <c r="Y1611" i="1"/>
  <c r="Y1627" i="1"/>
  <c r="Y1643" i="1"/>
  <c r="Y1655" i="1"/>
  <c r="Y1663" i="1"/>
  <c r="Y1671" i="1"/>
  <c r="Y1679" i="1"/>
  <c r="Y1687" i="1"/>
  <c r="Y1695" i="1"/>
  <c r="Y1703" i="1"/>
  <c r="Y1711" i="1"/>
  <c r="Y1719" i="1"/>
  <c r="Y1727" i="1"/>
  <c r="Y1735" i="1"/>
  <c r="Y1743" i="1"/>
  <c r="Y1751" i="1"/>
  <c r="Y1759" i="1"/>
  <c r="Y1767" i="1"/>
  <c r="Y1775" i="1"/>
  <c r="Y1783" i="1"/>
  <c r="Y1791" i="1"/>
  <c r="Y1799" i="1"/>
  <c r="Y1807" i="1"/>
  <c r="Y1815" i="1"/>
  <c r="Y1823" i="1"/>
  <c r="Y1831" i="1"/>
  <c r="Y1839" i="1"/>
  <c r="Y1847" i="1"/>
  <c r="Y1855" i="1"/>
  <c r="Y1863" i="1"/>
  <c r="Y1871" i="1"/>
  <c r="Y1879" i="1"/>
  <c r="Y1887" i="1"/>
  <c r="Y1895" i="1"/>
  <c r="Y1903" i="1"/>
  <c r="Y1911" i="1"/>
  <c r="Y1919" i="1"/>
  <c r="Y1928" i="1"/>
  <c r="Y1936" i="1"/>
  <c r="Y1944" i="1"/>
  <c r="Y1952" i="1"/>
  <c r="Y1962" i="1"/>
  <c r="Y1970" i="1"/>
  <c r="Y1981" i="1"/>
  <c r="Y1989" i="1"/>
  <c r="Y2021" i="1"/>
  <c r="Y2018" i="1"/>
  <c r="Y2026" i="1"/>
  <c r="Y2045" i="1"/>
  <c r="Y2053" i="1"/>
  <c r="Y2061" i="1"/>
  <c r="Y2069" i="1"/>
  <c r="Y2077" i="1"/>
  <c r="Y2085" i="1"/>
  <c r="Y2093" i="1"/>
  <c r="Y2101" i="1"/>
  <c r="Y2109" i="1"/>
  <c r="Y2117" i="1"/>
  <c r="Y2125" i="1"/>
  <c r="Y2133" i="1"/>
  <c r="Y2141" i="1"/>
  <c r="Y2149" i="1"/>
  <c r="Y300" i="1"/>
  <c r="Y720" i="1"/>
  <c r="Y838" i="1"/>
  <c r="Y920" i="1"/>
  <c r="Y1007" i="1"/>
  <c r="Y1082" i="1"/>
  <c r="Y1144" i="1"/>
  <c r="Y1189" i="1"/>
  <c r="Y1233" i="1"/>
  <c r="Y1267" i="1"/>
  <c r="Y1299" i="1"/>
  <c r="Y1331" i="1"/>
  <c r="Y1363" i="1"/>
  <c r="Y1395" i="1"/>
  <c r="Y1427" i="1"/>
  <c r="Y1459" i="1"/>
  <c r="Y1485" i="1"/>
  <c r="Y1501" i="1"/>
  <c r="Y1517" i="1"/>
  <c r="Y1533" i="1"/>
  <c r="Y1549" i="1"/>
  <c r="Y1565" i="1"/>
  <c r="Y1581" i="1"/>
  <c r="Y1597" i="1"/>
  <c r="Y1613" i="1"/>
  <c r="Y1629" i="1"/>
  <c r="Y1645" i="1"/>
  <c r="Y1656" i="1"/>
  <c r="Y1664" i="1"/>
  <c r="Y1672" i="1"/>
  <c r="Y1680" i="1"/>
  <c r="Y1688" i="1"/>
  <c r="Y1696" i="1"/>
  <c r="Y1704" i="1"/>
  <c r="Y1712" i="1"/>
  <c r="Y1720" i="1"/>
  <c r="Y1728" i="1"/>
  <c r="Y1736" i="1"/>
  <c r="Y1744" i="1"/>
  <c r="Y1752" i="1"/>
  <c r="Y1760" i="1"/>
  <c r="Y1768" i="1"/>
  <c r="Y1776" i="1"/>
  <c r="Y1784" i="1"/>
  <c r="Y1792" i="1"/>
  <c r="Y1800" i="1"/>
  <c r="Y1808" i="1"/>
  <c r="Y1816" i="1"/>
  <c r="Y1824" i="1"/>
  <c r="Y1832" i="1"/>
  <c r="Y1840" i="1"/>
  <c r="Y1848" i="1"/>
  <c r="Y1856" i="1"/>
  <c r="Y1864" i="1"/>
  <c r="Y1872" i="1"/>
  <c r="Y1880" i="1"/>
  <c r="Y1888" i="1"/>
  <c r="Y1896" i="1"/>
  <c r="Y1904" i="1"/>
  <c r="Y1912" i="1"/>
  <c r="Y1920" i="1"/>
  <c r="Y1929" i="1"/>
  <c r="Y1937" i="1"/>
  <c r="Y1945" i="1"/>
  <c r="Y1953" i="1"/>
  <c r="Y1963" i="1"/>
  <c r="Y1974" i="1"/>
  <c r="Y1982" i="1"/>
  <c r="Y1990" i="1"/>
  <c r="Y2010" i="1"/>
  <c r="Y2019" i="1"/>
  <c r="Y2027" i="1"/>
  <c r="Y2046" i="1"/>
  <c r="Y2054" i="1"/>
  <c r="Y2062" i="1"/>
  <c r="Y2070" i="1"/>
  <c r="Y2078" i="1"/>
  <c r="Y2086" i="1"/>
  <c r="Y2094" i="1"/>
  <c r="Y2102" i="1"/>
  <c r="Y2110" i="1"/>
  <c r="Y2118" i="1"/>
  <c r="Y2126" i="1"/>
  <c r="Y2134" i="1"/>
  <c r="Y2142" i="1"/>
  <c r="Y2150" i="1"/>
  <c r="Y469" i="1"/>
  <c r="Y742" i="1"/>
  <c r="Y848" i="1"/>
  <c r="Y935" i="1"/>
  <c r="Y1023" i="1"/>
  <c r="Y1096" i="1"/>
  <c r="Y1152" i="1"/>
  <c r="Y1196" i="1"/>
  <c r="Y1240" i="1"/>
  <c r="Y1272" i="1"/>
  <c r="Y1304" i="1"/>
  <c r="Y1336" i="1"/>
  <c r="Y1368" i="1"/>
  <c r="Y1400" i="1"/>
  <c r="Y1432" i="1"/>
  <c r="Y1464" i="1"/>
  <c r="Y1488" i="1"/>
  <c r="Y1504" i="1"/>
  <c r="Y1520" i="1"/>
  <c r="Y1536" i="1"/>
  <c r="Y1552" i="1"/>
  <c r="Y1568" i="1"/>
  <c r="Y1584" i="1"/>
  <c r="Y1600" i="1"/>
  <c r="Y1616" i="1"/>
  <c r="Y1632" i="1"/>
  <c r="Y1648" i="1"/>
  <c r="Y1657" i="1"/>
  <c r="Y1665" i="1"/>
  <c r="Y1673" i="1"/>
  <c r="Y1681" i="1"/>
  <c r="Y1689" i="1"/>
  <c r="Y1697" i="1"/>
  <c r="Y1705" i="1"/>
  <c r="Y1713" i="1"/>
  <c r="Y1721" i="1"/>
  <c r="Y1729" i="1"/>
  <c r="Y1737" i="1"/>
  <c r="Y1745" i="1"/>
  <c r="Y1753" i="1"/>
  <c r="Y1761" i="1"/>
  <c r="Y1769" i="1"/>
  <c r="Y1777" i="1"/>
  <c r="Y1785" i="1"/>
  <c r="Y1793" i="1"/>
  <c r="Y1801" i="1"/>
  <c r="Y1809" i="1"/>
  <c r="Y1817" i="1"/>
  <c r="Y1825" i="1"/>
  <c r="Y1833" i="1"/>
  <c r="Y1841" i="1"/>
  <c r="Y1849" i="1"/>
  <c r="Y1857" i="1"/>
  <c r="Y1865" i="1"/>
  <c r="Y1873" i="1"/>
  <c r="Y1881" i="1"/>
  <c r="Y1889" i="1"/>
  <c r="Y1897" i="1"/>
  <c r="Y1905" i="1"/>
  <c r="Y1913" i="1"/>
  <c r="Y1921" i="1"/>
  <c r="Y1930" i="1"/>
  <c r="Y1938" i="1"/>
  <c r="Y1946" i="1"/>
  <c r="Y1954" i="1"/>
  <c r="Y1964" i="1"/>
  <c r="Y1975" i="1"/>
  <c r="Y1983" i="1"/>
  <c r="Y1991" i="1"/>
  <c r="Y2011" i="1"/>
  <c r="Y2020" i="1"/>
  <c r="Y2028" i="1"/>
  <c r="Y2047" i="1"/>
  <c r="Y2055" i="1"/>
  <c r="Y2063" i="1"/>
  <c r="Y2071" i="1"/>
  <c r="Y2079" i="1"/>
  <c r="Y2087" i="1"/>
  <c r="Y2095" i="1"/>
  <c r="Y509" i="1"/>
  <c r="Y752" i="1"/>
  <c r="Y856" i="1"/>
  <c r="Y943" i="1"/>
  <c r="Y1031" i="1"/>
  <c r="Y1104" i="1"/>
  <c r="Y1155" i="1"/>
  <c r="Y1201" i="1"/>
  <c r="Y1243" i="1"/>
  <c r="Y1275" i="1"/>
  <c r="Y1307" i="1"/>
  <c r="Y1339" i="1"/>
  <c r="Y1371" i="1"/>
  <c r="Y1403" i="1"/>
  <c r="Y1435" i="1"/>
  <c r="Y1467" i="1"/>
  <c r="Y1490" i="1"/>
  <c r="Y1506" i="1"/>
  <c r="Y1522" i="1"/>
  <c r="Y1538" i="1"/>
  <c r="Y1554" i="1"/>
  <c r="Y1570" i="1"/>
  <c r="Y1586" i="1"/>
  <c r="Y1602" i="1"/>
  <c r="Y1618" i="1"/>
  <c r="Y1634" i="1"/>
  <c r="Y1650" i="1"/>
  <c r="Y1658" i="1"/>
  <c r="Y1666" i="1"/>
  <c r="Y1674" i="1"/>
  <c r="Y1682" i="1"/>
  <c r="Y1690" i="1"/>
  <c r="Y1698" i="1"/>
  <c r="Y1706" i="1"/>
  <c r="Y1714" i="1"/>
  <c r="Y1722" i="1"/>
  <c r="Y1730" i="1"/>
  <c r="Y1738" i="1"/>
  <c r="Y1746" i="1"/>
  <c r="Y1754" i="1"/>
  <c r="Y1762" i="1"/>
  <c r="Y1770" i="1"/>
  <c r="Y1778" i="1"/>
  <c r="Y1786" i="1"/>
  <c r="Y1794" i="1"/>
  <c r="Y1802" i="1"/>
  <c r="Y1810" i="1"/>
  <c r="Y1818" i="1"/>
  <c r="Y1826" i="1"/>
  <c r="Y1834" i="1"/>
  <c r="Y1842" i="1"/>
  <c r="Y1850" i="1"/>
  <c r="Y1858" i="1"/>
  <c r="Y1866" i="1"/>
  <c r="Y1874" i="1"/>
  <c r="Y1882" i="1"/>
  <c r="Y1890" i="1"/>
  <c r="Y1898" i="1"/>
  <c r="Y1906" i="1"/>
  <c r="Y1914" i="1"/>
  <c r="Y1922" i="1"/>
  <c r="Y1931" i="1"/>
  <c r="Y1939" i="1"/>
  <c r="Y1947" i="1"/>
  <c r="Y1955" i="1"/>
  <c r="Y1965" i="1"/>
  <c r="Y1976" i="1"/>
  <c r="Y1984" i="1"/>
  <c r="Y2005" i="1"/>
  <c r="Y2012" i="1"/>
  <c r="Y2017" i="1"/>
  <c r="Y2029" i="1"/>
  <c r="Y2048" i="1"/>
  <c r="Y2056" i="1"/>
  <c r="Y2064" i="1"/>
  <c r="Y2072" i="1"/>
  <c r="Y2080" i="1"/>
  <c r="Y2088" i="1"/>
  <c r="Y2096" i="1"/>
  <c r="Y2104" i="1"/>
  <c r="Y2112" i="1"/>
  <c r="Y2120" i="1"/>
  <c r="Y2128" i="1"/>
  <c r="Y2136" i="1"/>
  <c r="Y2144" i="1"/>
  <c r="Y2152" i="1"/>
  <c r="Y598" i="1"/>
  <c r="Y774" i="1"/>
  <c r="Y871" i="1"/>
  <c r="Y637" i="1"/>
  <c r="Y784" i="1"/>
  <c r="Y879" i="1"/>
  <c r="Y966" i="1"/>
  <c r="Y1047" i="1"/>
  <c r="Y1116" i="1"/>
  <c r="Y1169" i="1"/>
  <c r="Y1211" i="1"/>
  <c r="Y1251" i="1"/>
  <c r="Y1283" i="1"/>
  <c r="Y1315" i="1"/>
  <c r="Y1347" i="1"/>
  <c r="Y1379" i="1"/>
  <c r="Y1411" i="1"/>
  <c r="Y1443" i="1"/>
  <c r="Y1475" i="1"/>
  <c r="Y1493" i="1"/>
  <c r="Y1509" i="1"/>
  <c r="Y1525" i="1"/>
  <c r="Y1541" i="1"/>
  <c r="Y1557" i="1"/>
  <c r="Y1573" i="1"/>
  <c r="Y1589" i="1"/>
  <c r="Y1605" i="1"/>
  <c r="Y1621" i="1"/>
  <c r="Y1637" i="1"/>
  <c r="Y1652" i="1"/>
  <c r="Y1660" i="1"/>
  <c r="Y1668" i="1"/>
  <c r="Y1676" i="1"/>
  <c r="Y1684" i="1"/>
  <c r="Y1692" i="1"/>
  <c r="Y1700" i="1"/>
  <c r="Y1708" i="1"/>
  <c r="Y1716" i="1"/>
  <c r="Y1724" i="1"/>
  <c r="Y1732" i="1"/>
  <c r="Y1740" i="1"/>
  <c r="Y1748" i="1"/>
  <c r="Y1756" i="1"/>
  <c r="Y1764" i="1"/>
  <c r="Y1772" i="1"/>
  <c r="Y1780" i="1"/>
  <c r="Y1788" i="1"/>
  <c r="Y1796" i="1"/>
  <c r="Y1804" i="1"/>
  <c r="Y1812" i="1"/>
  <c r="Y1820" i="1"/>
  <c r="Y1828" i="1"/>
  <c r="Y1836" i="1"/>
  <c r="Y1844" i="1"/>
  <c r="Y1852" i="1"/>
  <c r="Y1860" i="1"/>
  <c r="Y1868" i="1"/>
  <c r="Y1876" i="1"/>
  <c r="Y1884" i="1"/>
  <c r="Y1892" i="1"/>
  <c r="Y1900" i="1"/>
  <c r="Y1908" i="1"/>
  <c r="Y1916" i="1"/>
  <c r="Y1925" i="1"/>
  <c r="Y1933" i="1"/>
  <c r="Y1941" i="1"/>
  <c r="Y1949" i="1"/>
  <c r="Y1958" i="1"/>
  <c r="Y1967" i="1"/>
  <c r="Y1978" i="1"/>
  <c r="Y1986" i="1"/>
  <c r="Y2007" i="1"/>
  <c r="Y2014" i="1"/>
  <c r="Y2023" i="1"/>
  <c r="Y2042" i="1"/>
  <c r="Y2050" i="1"/>
  <c r="Y2058" i="1"/>
  <c r="Y2066" i="1"/>
  <c r="Y2074" i="1"/>
  <c r="Y2082" i="1"/>
  <c r="Y2090" i="1"/>
  <c r="Y2098" i="1"/>
  <c r="Y2106" i="1"/>
  <c r="Y2114" i="1"/>
  <c r="Y2122" i="1"/>
  <c r="Y2130" i="1"/>
  <c r="Y2138" i="1"/>
  <c r="Y2146" i="1"/>
  <c r="Y677" i="1"/>
  <c r="Y806" i="1"/>
  <c r="Y894" i="1"/>
  <c r="Y976" i="1"/>
  <c r="Y1056" i="1"/>
  <c r="Y1124" i="1"/>
  <c r="Y1176" i="1"/>
  <c r="Y1218" i="1"/>
  <c r="Y1256" i="1"/>
  <c r="Y1288" i="1"/>
  <c r="Y958" i="1"/>
  <c r="Y1320" i="1"/>
  <c r="Y1448" i="1"/>
  <c r="Y1528" i="1"/>
  <c r="Y1592" i="1"/>
  <c r="Y1653" i="1"/>
  <c r="Y1685" i="1"/>
  <c r="Y1717" i="1"/>
  <c r="Y1749" i="1"/>
  <c r="Y1781" i="1"/>
  <c r="Y1813" i="1"/>
  <c r="Y1845" i="1"/>
  <c r="Y1877" i="1"/>
  <c r="Y1909" i="1"/>
  <c r="Y1942" i="1"/>
  <c r="Y1979" i="1"/>
  <c r="Y2024" i="1"/>
  <c r="Y2067" i="1"/>
  <c r="Y2116" i="1"/>
  <c r="Y2148" i="1"/>
  <c r="Y2167" i="1"/>
  <c r="Y2183" i="1"/>
  <c r="Y2207" i="1"/>
  <c r="Y2223" i="1"/>
  <c r="Y1571" i="1"/>
  <c r="Y1771" i="1"/>
  <c r="Y1966" i="1"/>
  <c r="Y2127" i="1"/>
  <c r="Y2188" i="1"/>
  <c r="Y2236" i="1"/>
  <c r="Y1040" i="1"/>
  <c r="Y1344" i="1"/>
  <c r="Y1472" i="1"/>
  <c r="Y1539" i="1"/>
  <c r="Y1603" i="1"/>
  <c r="Y1659" i="1"/>
  <c r="Y1691" i="1"/>
  <c r="Y1723" i="1"/>
  <c r="Y1755" i="1"/>
  <c r="Y1787" i="1"/>
  <c r="Y1819" i="1"/>
  <c r="Y1851" i="1"/>
  <c r="Y1883" i="1"/>
  <c r="Y1915" i="1"/>
  <c r="Y1948" i="1"/>
  <c r="Y1985" i="1"/>
  <c r="Y2030" i="1"/>
  <c r="Y2073" i="1"/>
  <c r="Y2103" i="1"/>
  <c r="Y2119" i="1"/>
  <c r="Y2135" i="1"/>
  <c r="Y2151" i="1"/>
  <c r="Y2160" i="1"/>
  <c r="Y2168" i="1"/>
  <c r="Y2176" i="1"/>
  <c r="Y2184" i="1"/>
  <c r="Y2200" i="1"/>
  <c r="Y2224" i="1"/>
  <c r="Y2240" i="1"/>
  <c r="Y2155" i="1"/>
  <c r="Y2187" i="1"/>
  <c r="Y2235" i="1"/>
  <c r="Y1507" i="1"/>
  <c r="Y1739" i="1"/>
  <c r="Y1932" i="1"/>
  <c r="Y2143" i="1"/>
  <c r="Y2180" i="1"/>
  <c r="Y2228" i="1"/>
  <c r="Y1113" i="1"/>
  <c r="Y1352" i="1"/>
  <c r="Y1480" i="1"/>
  <c r="Y1544" i="1"/>
  <c r="Y1608" i="1"/>
  <c r="Y1661" i="1"/>
  <c r="Y1693" i="1"/>
  <c r="Y1725" i="1"/>
  <c r="Y1757" i="1"/>
  <c r="Y1789" i="1"/>
  <c r="Y1821" i="1"/>
  <c r="Y1853" i="1"/>
  <c r="Y1885" i="1"/>
  <c r="Y1917" i="1"/>
  <c r="Y1950" i="1"/>
  <c r="Y1987" i="1"/>
  <c r="Y2043" i="1"/>
  <c r="Y2075" i="1"/>
  <c r="Y2105" i="1"/>
  <c r="Y2121" i="1"/>
  <c r="Y2137" i="1"/>
  <c r="Y2153" i="1"/>
  <c r="Y2161" i="1"/>
  <c r="Y2169" i="1"/>
  <c r="Y2177" i="1"/>
  <c r="Y2185" i="1"/>
  <c r="Y2193" i="1"/>
  <c r="Y2201" i="1"/>
  <c r="Y2209" i="1"/>
  <c r="Y2217" i="1"/>
  <c r="Y2225" i="1"/>
  <c r="Y2233" i="1"/>
  <c r="Y2241" i="1"/>
  <c r="Y2234" i="1"/>
  <c r="Y1163" i="1"/>
  <c r="Y1376" i="1"/>
  <c r="Y1491" i="1"/>
  <c r="Y1555" i="1"/>
  <c r="Y1619" i="1"/>
  <c r="Y1667" i="1"/>
  <c r="Y1699" i="1"/>
  <c r="Y1731" i="1"/>
  <c r="Y1763" i="1"/>
  <c r="Y1795" i="1"/>
  <c r="Y1827" i="1"/>
  <c r="Y1859" i="1"/>
  <c r="Y1891" i="1"/>
  <c r="Y1923" i="1"/>
  <c r="Y1956" i="1"/>
  <c r="Y2006" i="1"/>
  <c r="Y2049" i="1"/>
  <c r="Y2081" i="1"/>
  <c r="Y2107" i="1"/>
  <c r="Y2123" i="1"/>
  <c r="Y2139" i="1"/>
  <c r="Y2154" i="1"/>
  <c r="Y2162" i="1"/>
  <c r="Y2170" i="1"/>
  <c r="Y2178" i="1"/>
  <c r="Y2186" i="1"/>
  <c r="Y2194" i="1"/>
  <c r="Y2202" i="1"/>
  <c r="Y2210" i="1"/>
  <c r="Y2218" i="1"/>
  <c r="Y2226" i="1"/>
  <c r="Y2242" i="1"/>
  <c r="Y1893" i="1"/>
  <c r="Y1960" i="1"/>
  <c r="Y2051" i="1"/>
  <c r="Y2124" i="1"/>
  <c r="Y2163" i="1"/>
  <c r="Y2195" i="1"/>
  <c r="Y2227" i="1"/>
  <c r="Y1408" i="1"/>
  <c r="Y1707" i="1"/>
  <c r="Y1835" i="1"/>
  <c r="Y2111" i="1"/>
  <c r="Y2172" i="1"/>
  <c r="Y2212" i="1"/>
  <c r="Y1208" i="1"/>
  <c r="Y1384" i="1"/>
  <c r="Y1496" i="1"/>
  <c r="Y1560" i="1"/>
  <c r="Y1624" i="1"/>
  <c r="Y1669" i="1"/>
  <c r="Y1701" i="1"/>
  <c r="Y1733" i="1"/>
  <c r="Y1765" i="1"/>
  <c r="Y1797" i="1"/>
  <c r="Y1829" i="1"/>
  <c r="Y1861" i="1"/>
  <c r="Y1926" i="1"/>
  <c r="Y2008" i="1"/>
  <c r="Y2083" i="1"/>
  <c r="Y2140" i="1"/>
  <c r="Y2171" i="1"/>
  <c r="Y2203" i="1"/>
  <c r="Y2219" i="1"/>
  <c r="Y1675" i="1"/>
  <c r="Y1867" i="1"/>
  <c r="Y2057" i="1"/>
  <c r="Y2156" i="1"/>
  <c r="Y2220" i="1"/>
  <c r="Y1280" i="1"/>
  <c r="Y1416" i="1"/>
  <c r="Y1512" i="1"/>
  <c r="Y1576" i="1"/>
  <c r="Y1640" i="1"/>
  <c r="Y1677" i="1"/>
  <c r="Y1709" i="1"/>
  <c r="Y1741" i="1"/>
  <c r="Y1773" i="1"/>
  <c r="Y1805" i="1"/>
  <c r="Y1837" i="1"/>
  <c r="Y1869" i="1"/>
  <c r="Y1901" i="1"/>
  <c r="Y1934" i="1"/>
  <c r="Y1968" i="1"/>
  <c r="Y2015" i="1"/>
  <c r="Y2059" i="1"/>
  <c r="Y2091" i="1"/>
  <c r="Y2113" i="1"/>
  <c r="Y2129" i="1"/>
  <c r="Y2145" i="1"/>
  <c r="Y2157" i="1"/>
  <c r="Y2165" i="1"/>
  <c r="Y2173" i="1"/>
  <c r="Y2181" i="1"/>
  <c r="Y2189" i="1"/>
  <c r="Y2197" i="1"/>
  <c r="Y2205" i="1"/>
  <c r="Y2213" i="1"/>
  <c r="Y2221" i="1"/>
  <c r="Y2229" i="1"/>
  <c r="Y2237" i="1"/>
  <c r="Y2245" i="1"/>
  <c r="Y2191" i="1"/>
  <c r="Y2239" i="1"/>
  <c r="Y2216" i="1"/>
  <c r="Y1248" i="1"/>
  <c r="Y2013" i="1"/>
  <c r="Y2196" i="1"/>
  <c r="Y1312" i="1"/>
  <c r="Y1440" i="1"/>
  <c r="Y1523" i="1"/>
  <c r="Y1587" i="1"/>
  <c r="Y1651" i="1"/>
  <c r="Y1683" i="1"/>
  <c r="Y1715" i="1"/>
  <c r="Y1747" i="1"/>
  <c r="Y1779" i="1"/>
  <c r="Y1811" i="1"/>
  <c r="Y1843" i="1"/>
  <c r="Y1875" i="1"/>
  <c r="Y1907" i="1"/>
  <c r="Y1940" i="1"/>
  <c r="Y1977" i="1"/>
  <c r="Y2022" i="1"/>
  <c r="Y2065" i="1"/>
  <c r="Y2097" i="1"/>
  <c r="Y2115" i="1"/>
  <c r="Y2131" i="1"/>
  <c r="Y2147" i="1"/>
  <c r="Y2158" i="1"/>
  <c r="Y2166" i="1"/>
  <c r="Y2174" i="1"/>
  <c r="Y2182" i="1"/>
  <c r="Y2190" i="1"/>
  <c r="Y2198" i="1"/>
  <c r="Y2206" i="1"/>
  <c r="Y2214" i="1"/>
  <c r="Y2222" i="1"/>
  <c r="Y2230" i="1"/>
  <c r="Y2238" i="1"/>
  <c r="Y2246" i="1"/>
  <c r="Y2099" i="1"/>
  <c r="Y2132" i="1"/>
  <c r="Y2159" i="1"/>
  <c r="Y2175" i="1"/>
  <c r="Y2199" i="1"/>
  <c r="Y2215" i="1"/>
  <c r="Y2231" i="1"/>
  <c r="Y2192" i="1"/>
  <c r="Y2208" i="1"/>
  <c r="Y2232" i="1"/>
  <c r="Y2108" i="1"/>
  <c r="Y2179" i="1"/>
  <c r="Y2211" i="1"/>
  <c r="Y2243" i="1"/>
  <c r="Y1635" i="1"/>
  <c r="Y1803" i="1"/>
  <c r="Y1899" i="1"/>
  <c r="Y2089" i="1"/>
  <c r="Y2164" i="1"/>
  <c r="Y2204" i="1"/>
  <c r="Y2244" i="1"/>
  <c r="S60" i="5"/>
  <c r="I289" i="1" l="1"/>
  <c r="I1052" i="1"/>
  <c r="I1898" i="1"/>
  <c r="I122" i="1"/>
  <c r="I1054" i="1"/>
  <c r="I123" i="1"/>
  <c r="I1053" i="1"/>
  <c r="I1897" i="1"/>
  <c r="I1895" i="1"/>
  <c r="I1893" i="1"/>
  <c r="I1894" i="1"/>
  <c r="I121" i="1"/>
  <c r="I1896" i="1"/>
  <c r="I124" i="1"/>
  <c r="AN289" i="1"/>
  <c r="AN1052" i="1"/>
  <c r="AN1898" i="1"/>
  <c r="AN122" i="1"/>
  <c r="AN1054" i="1"/>
  <c r="AN123" i="1"/>
  <c r="AN1053" i="1"/>
  <c r="AN1897" i="1"/>
  <c r="AN1895" i="1"/>
  <c r="AN1893" i="1"/>
  <c r="AN1894" i="1"/>
  <c r="AN121" i="1"/>
  <c r="AN1896" i="1"/>
  <c r="AN124" i="1"/>
  <c r="AO289" i="1"/>
  <c r="AP289" i="1" s="1"/>
  <c r="AO1052" i="1"/>
  <c r="AP1052" i="1" s="1"/>
  <c r="AO1898" i="1"/>
  <c r="AO122" i="1"/>
  <c r="AP122" i="1" s="1"/>
  <c r="AO1054" i="1"/>
  <c r="AP1054" i="1" s="1"/>
  <c r="AO123" i="1"/>
  <c r="AP123" i="1" s="1"/>
  <c r="AO1053" i="1"/>
  <c r="AP1053" i="1" s="1"/>
  <c r="AO1897" i="1"/>
  <c r="AO1895" i="1"/>
  <c r="AO1893" i="1"/>
  <c r="AO1894" i="1"/>
  <c r="AO121" i="1"/>
  <c r="AP121" i="1" s="1"/>
  <c r="AO1896" i="1"/>
  <c r="AO124" i="1"/>
  <c r="AP124" i="1" s="1"/>
  <c r="AP1898" i="1"/>
  <c r="AT1898" i="1" s="1"/>
  <c r="AP1897" i="1"/>
  <c r="AT1897" i="1" s="1"/>
  <c r="AP1895" i="1"/>
  <c r="AT1895" i="1" s="1"/>
  <c r="AP1893" i="1"/>
  <c r="AT1893" i="1" s="1"/>
  <c r="AP1894" i="1"/>
  <c r="AT1894" i="1" s="1"/>
  <c r="AP1896" i="1"/>
  <c r="AT1896" i="1" s="1"/>
  <c r="AR289" i="1"/>
  <c r="AR1052" i="1"/>
  <c r="AR1898" i="1"/>
  <c r="AR122" i="1"/>
  <c r="AR1054" i="1"/>
  <c r="AR123" i="1"/>
  <c r="AR1053" i="1"/>
  <c r="AR1897" i="1"/>
  <c r="AR1895" i="1"/>
  <c r="AR1893" i="1"/>
  <c r="AR1894" i="1"/>
  <c r="AR121" i="1"/>
  <c r="AR1896" i="1"/>
  <c r="AR124" i="1"/>
  <c r="AS289" i="1"/>
  <c r="AS1052" i="1"/>
  <c r="AS1898" i="1"/>
  <c r="AS122" i="1"/>
  <c r="AS1054" i="1"/>
  <c r="AS123" i="1"/>
  <c r="AS1053" i="1"/>
  <c r="AS1897" i="1"/>
  <c r="AS1895" i="1"/>
  <c r="AS1893" i="1"/>
  <c r="AS1894" i="1"/>
  <c r="AS121" i="1"/>
  <c r="AS1896" i="1"/>
  <c r="AS124" i="1"/>
  <c r="AU289" i="1"/>
  <c r="AU1052" i="1"/>
  <c r="AU1898" i="1"/>
  <c r="AU122" i="1"/>
  <c r="AU1054" i="1"/>
  <c r="AU123" i="1"/>
  <c r="AU1053" i="1"/>
  <c r="AU1897" i="1"/>
  <c r="AU1895" i="1"/>
  <c r="AU1893" i="1"/>
  <c r="AU1894" i="1"/>
  <c r="AU121" i="1"/>
  <c r="AU1896" i="1"/>
  <c r="AU124" i="1"/>
  <c r="I1051" i="1"/>
  <c r="AN1051" i="1"/>
  <c r="AO1051" i="1"/>
  <c r="AP1051" i="1" s="1"/>
  <c r="AR1051" i="1"/>
  <c r="AS1051" i="1"/>
  <c r="AU1051" i="1"/>
  <c r="AT122" i="1" l="1"/>
  <c r="AT1052" i="1"/>
  <c r="AT1051" i="1"/>
  <c r="AT289" i="1"/>
  <c r="AT123" i="1"/>
  <c r="AT121" i="1"/>
  <c r="AT1053" i="1"/>
  <c r="AT124" i="1"/>
  <c r="AT1054" i="1"/>
  <c r="I1890" i="1"/>
  <c r="I1892" i="1"/>
  <c r="I1891" i="1"/>
  <c r="I1886" i="1"/>
  <c r="I1888" i="1"/>
  <c r="I1889" i="1"/>
  <c r="I1050" i="1"/>
  <c r="I1048" i="1"/>
  <c r="I1047" i="1"/>
  <c r="I1049" i="1"/>
  <c r="AN1890" i="1"/>
  <c r="AN1892" i="1"/>
  <c r="AN1891" i="1"/>
  <c r="AN1886" i="1"/>
  <c r="AN1888" i="1"/>
  <c r="AN1889" i="1"/>
  <c r="AN1050" i="1"/>
  <c r="AN1048" i="1"/>
  <c r="AN1047" i="1"/>
  <c r="AN1049" i="1"/>
  <c r="AO1890" i="1"/>
  <c r="AO1892" i="1"/>
  <c r="AO1891" i="1"/>
  <c r="AO1886" i="1"/>
  <c r="AO1888" i="1"/>
  <c r="AO1889" i="1"/>
  <c r="AO1050" i="1"/>
  <c r="AP1050" i="1" s="1"/>
  <c r="AO1048" i="1"/>
  <c r="AP1048" i="1" s="1"/>
  <c r="AO1047" i="1"/>
  <c r="AP1047" i="1" s="1"/>
  <c r="AO1049" i="1"/>
  <c r="AP1049" i="1" s="1"/>
  <c r="AP1890" i="1"/>
  <c r="AP1892" i="1"/>
  <c r="AP1891" i="1"/>
  <c r="AP1886" i="1"/>
  <c r="AP1888" i="1"/>
  <c r="AP1889" i="1"/>
  <c r="AR1890" i="1"/>
  <c r="AR1892" i="1"/>
  <c r="AR1891" i="1"/>
  <c r="AR1886" i="1"/>
  <c r="AR1888" i="1"/>
  <c r="AR1889" i="1"/>
  <c r="AR1050" i="1"/>
  <c r="AR1048" i="1"/>
  <c r="AR1047" i="1"/>
  <c r="AR1049" i="1"/>
  <c r="AS1890" i="1"/>
  <c r="AS1892" i="1"/>
  <c r="AS1891" i="1"/>
  <c r="AS1886" i="1"/>
  <c r="AS1888" i="1"/>
  <c r="AS1889" i="1"/>
  <c r="AS1050" i="1"/>
  <c r="AS1048" i="1"/>
  <c r="AS1047" i="1"/>
  <c r="AS1049" i="1"/>
  <c r="AU1890" i="1"/>
  <c r="AU1892" i="1"/>
  <c r="AU1891" i="1"/>
  <c r="AU1886" i="1"/>
  <c r="AU1888" i="1"/>
  <c r="AU1889" i="1"/>
  <c r="AU1050" i="1"/>
  <c r="AU1048" i="1"/>
  <c r="AU1047" i="1"/>
  <c r="AU1049" i="1"/>
  <c r="I1887" i="1"/>
  <c r="AN1887" i="1"/>
  <c r="AO1887" i="1"/>
  <c r="AP1887" i="1" s="1"/>
  <c r="AR1887" i="1"/>
  <c r="AS1887" i="1"/>
  <c r="AU1887" i="1"/>
  <c r="AT1047" i="1" l="1"/>
  <c r="AT1890" i="1"/>
  <c r="AT1048" i="1"/>
  <c r="AT1050" i="1"/>
  <c r="AT1889" i="1"/>
  <c r="AT1888" i="1"/>
  <c r="AT1886" i="1"/>
  <c r="AT1891" i="1"/>
  <c r="AT1887" i="1"/>
  <c r="AT1049" i="1"/>
  <c r="AT1892" i="1"/>
  <c r="I1041" i="1"/>
  <c r="AN1041" i="1"/>
  <c r="AO1041" i="1"/>
  <c r="AP1041" i="1" s="1"/>
  <c r="AR1041" i="1"/>
  <c r="AS1041" i="1"/>
  <c r="AU1041" i="1"/>
  <c r="AT1041" i="1" l="1"/>
  <c r="S17" i="5"/>
  <c r="S16" i="5"/>
  <c r="S15" i="5"/>
  <c r="S30" i="5"/>
  <c r="I1877" i="1" l="1"/>
  <c r="AN1877" i="1"/>
  <c r="AO1877" i="1"/>
  <c r="AP1877" i="1"/>
  <c r="AR1877" i="1"/>
  <c r="AS1877" i="1"/>
  <c r="AU1877" i="1"/>
  <c r="AT1877" i="1" l="1"/>
  <c r="I1885" i="1"/>
  <c r="I1882" i="1"/>
  <c r="I1040" i="1"/>
  <c r="I1039" i="1"/>
  <c r="I288" i="1"/>
  <c r="I1874" i="1"/>
  <c r="I119" i="1"/>
  <c r="I1045" i="1"/>
  <c r="I1036" i="1"/>
  <c r="I1875" i="1"/>
  <c r="I1037" i="1"/>
  <c r="I1044" i="1"/>
  <c r="I1876" i="1"/>
  <c r="I1881" i="1"/>
  <c r="I1034" i="1"/>
  <c r="I1879" i="1"/>
  <c r="I120" i="1"/>
  <c r="I1046" i="1"/>
  <c r="I1880" i="1"/>
  <c r="I1042" i="1"/>
  <c r="I1043" i="1"/>
  <c r="I1883" i="1"/>
  <c r="I1878" i="1"/>
  <c r="I1884" i="1"/>
  <c r="I1035" i="1"/>
  <c r="I1038" i="1"/>
  <c r="I118" i="1"/>
  <c r="AN1885" i="1"/>
  <c r="AN1882" i="1"/>
  <c r="AN1040" i="1"/>
  <c r="AN1039" i="1"/>
  <c r="AN288" i="1"/>
  <c r="AN1874" i="1"/>
  <c r="AN119" i="1"/>
  <c r="AN1045" i="1"/>
  <c r="AN1036" i="1"/>
  <c r="AN1875" i="1"/>
  <c r="AN1037" i="1"/>
  <c r="AN1044" i="1"/>
  <c r="AN1876" i="1"/>
  <c r="AN1881" i="1"/>
  <c r="AN1034" i="1"/>
  <c r="AN1879" i="1"/>
  <c r="AN120" i="1"/>
  <c r="AN1046" i="1"/>
  <c r="AN1880" i="1"/>
  <c r="AN1042" i="1"/>
  <c r="AN1043" i="1"/>
  <c r="AN1883" i="1"/>
  <c r="AN1878" i="1"/>
  <c r="AN1884" i="1"/>
  <c r="AN1035" i="1"/>
  <c r="AN1038" i="1"/>
  <c r="AN118" i="1"/>
  <c r="AO1885" i="1"/>
  <c r="AO1882" i="1"/>
  <c r="AO1040" i="1"/>
  <c r="AP1040" i="1" s="1"/>
  <c r="AO1039" i="1"/>
  <c r="AP1039" i="1" s="1"/>
  <c r="AO288" i="1"/>
  <c r="AP288" i="1" s="1"/>
  <c r="AO1874" i="1"/>
  <c r="AO119" i="1"/>
  <c r="AP119" i="1" s="1"/>
  <c r="AO1045" i="1"/>
  <c r="AP1045" i="1" s="1"/>
  <c r="AO1036" i="1"/>
  <c r="AP1036" i="1" s="1"/>
  <c r="AO1875" i="1"/>
  <c r="AO1037" i="1"/>
  <c r="AP1037" i="1" s="1"/>
  <c r="AO1044" i="1"/>
  <c r="AP1044" i="1" s="1"/>
  <c r="AO1876" i="1"/>
  <c r="AO1881" i="1"/>
  <c r="AO1034" i="1"/>
  <c r="AP1034" i="1" s="1"/>
  <c r="AO1879" i="1"/>
  <c r="AO120" i="1"/>
  <c r="AP120" i="1" s="1"/>
  <c r="AO1046" i="1"/>
  <c r="AP1046" i="1" s="1"/>
  <c r="AO1880" i="1"/>
  <c r="AO1042" i="1"/>
  <c r="AP1042" i="1" s="1"/>
  <c r="AO1043" i="1"/>
  <c r="AP1043" i="1" s="1"/>
  <c r="AO1883" i="1"/>
  <c r="AO1878" i="1"/>
  <c r="AO1884" i="1"/>
  <c r="AO1035" i="1"/>
  <c r="AP1035" i="1" s="1"/>
  <c r="AO1038" i="1"/>
  <c r="AP1038" i="1" s="1"/>
  <c r="AO118" i="1"/>
  <c r="AP118" i="1" s="1"/>
  <c r="AP1885" i="1"/>
  <c r="AP1882" i="1"/>
  <c r="AP1874" i="1"/>
  <c r="AP1875" i="1"/>
  <c r="AP1876" i="1"/>
  <c r="AP1881" i="1"/>
  <c r="AP1879" i="1"/>
  <c r="AP1880" i="1"/>
  <c r="AP1883" i="1"/>
  <c r="AP1878" i="1"/>
  <c r="AP1884" i="1"/>
  <c r="AR1885" i="1"/>
  <c r="AR1882" i="1"/>
  <c r="AR1040" i="1"/>
  <c r="AR1039" i="1"/>
  <c r="AR288" i="1"/>
  <c r="AR1874" i="1"/>
  <c r="AR119" i="1"/>
  <c r="AR1045" i="1"/>
  <c r="AR1036" i="1"/>
  <c r="AR1875" i="1"/>
  <c r="AR1037" i="1"/>
  <c r="AR1044" i="1"/>
  <c r="AR1876" i="1"/>
  <c r="AR1881" i="1"/>
  <c r="AR1034" i="1"/>
  <c r="AR1879" i="1"/>
  <c r="AR120" i="1"/>
  <c r="AR1046" i="1"/>
  <c r="AR1880" i="1"/>
  <c r="AR1042" i="1"/>
  <c r="AR1043" i="1"/>
  <c r="AR1883" i="1"/>
  <c r="AR1878" i="1"/>
  <c r="AR1884" i="1"/>
  <c r="AR1035" i="1"/>
  <c r="AR1038" i="1"/>
  <c r="AR118" i="1"/>
  <c r="AS1885" i="1"/>
  <c r="AS1882" i="1"/>
  <c r="AS1040" i="1"/>
  <c r="AS1039" i="1"/>
  <c r="AS288" i="1"/>
  <c r="AS1874" i="1"/>
  <c r="AS119" i="1"/>
  <c r="AS1045" i="1"/>
  <c r="AS1036" i="1"/>
  <c r="AS1875" i="1"/>
  <c r="AS1037" i="1"/>
  <c r="AS1044" i="1"/>
  <c r="AS1876" i="1"/>
  <c r="AS1881" i="1"/>
  <c r="AS1034" i="1"/>
  <c r="AS1879" i="1"/>
  <c r="AS120" i="1"/>
  <c r="AS1046" i="1"/>
  <c r="AS1880" i="1"/>
  <c r="AS1042" i="1"/>
  <c r="AS1043" i="1"/>
  <c r="AS1883" i="1"/>
  <c r="AS1878" i="1"/>
  <c r="AS1884" i="1"/>
  <c r="AS1035" i="1"/>
  <c r="AS1038" i="1"/>
  <c r="AS118" i="1"/>
  <c r="AU1885" i="1"/>
  <c r="AU1882" i="1"/>
  <c r="AU1040" i="1"/>
  <c r="AU1039" i="1"/>
  <c r="AU288" i="1"/>
  <c r="AU1874" i="1"/>
  <c r="AU119" i="1"/>
  <c r="AU1045" i="1"/>
  <c r="AU1036" i="1"/>
  <c r="AU1875" i="1"/>
  <c r="AU1037" i="1"/>
  <c r="AU1044" i="1"/>
  <c r="AU1876" i="1"/>
  <c r="AU1881" i="1"/>
  <c r="AU1034" i="1"/>
  <c r="AU1879" i="1"/>
  <c r="AU120" i="1"/>
  <c r="AU1046" i="1"/>
  <c r="AU1880" i="1"/>
  <c r="AU1042" i="1"/>
  <c r="AU1043" i="1"/>
  <c r="AU1883" i="1"/>
  <c r="AU1878" i="1"/>
  <c r="AU1884" i="1"/>
  <c r="AU1035" i="1"/>
  <c r="AU1038" i="1"/>
  <c r="AU118" i="1"/>
  <c r="AT1876" i="1" l="1"/>
  <c r="AT1875" i="1"/>
  <c r="AT1884" i="1"/>
  <c r="AT1874" i="1"/>
  <c r="AT1878" i="1"/>
  <c r="AT1882" i="1"/>
  <c r="AT1883" i="1"/>
  <c r="AT1885" i="1"/>
  <c r="AT1880" i="1"/>
  <c r="AT1879" i="1"/>
  <c r="AT1881" i="1"/>
  <c r="AT1039" i="1"/>
  <c r="AT1040" i="1"/>
  <c r="AT1038" i="1"/>
  <c r="AT1035" i="1"/>
  <c r="AT120" i="1"/>
  <c r="AT1036" i="1"/>
  <c r="AT1043" i="1"/>
  <c r="AT1042" i="1"/>
  <c r="AT1046" i="1"/>
  <c r="AT119" i="1"/>
  <c r="AT288" i="1"/>
  <c r="AT1044" i="1"/>
  <c r="AT118" i="1"/>
  <c r="AT1037" i="1"/>
  <c r="AT1045" i="1"/>
  <c r="AT1034" i="1"/>
  <c r="S37" i="5" l="1"/>
  <c r="S36" i="5"/>
  <c r="I1866" i="1" l="1"/>
  <c r="I1868" i="1"/>
  <c r="I1870" i="1"/>
  <c r="I1869" i="1"/>
  <c r="I114" i="1"/>
  <c r="I116" i="1"/>
  <c r="I115" i="1"/>
  <c r="I1871" i="1"/>
  <c r="I1872" i="1"/>
  <c r="I117" i="1"/>
  <c r="I1027" i="1"/>
  <c r="I1865" i="1"/>
  <c r="I1873" i="1"/>
  <c r="I112" i="1"/>
  <c r="I1867" i="1"/>
  <c r="I1029" i="1"/>
  <c r="I1030" i="1"/>
  <c r="I113" i="1"/>
  <c r="I1028" i="1"/>
  <c r="I1032" i="1"/>
  <c r="I1031" i="1"/>
  <c r="AN1866" i="1"/>
  <c r="AN1868" i="1"/>
  <c r="AN1870" i="1"/>
  <c r="AN1869" i="1"/>
  <c r="AN114" i="1"/>
  <c r="AN116" i="1"/>
  <c r="AN115" i="1"/>
  <c r="AN1871" i="1"/>
  <c r="AN1872" i="1"/>
  <c r="AN117" i="1"/>
  <c r="AN1027" i="1"/>
  <c r="AN1865" i="1"/>
  <c r="AN1873" i="1"/>
  <c r="AN112" i="1"/>
  <c r="AN1867" i="1"/>
  <c r="AN1029" i="1"/>
  <c r="AN1030" i="1"/>
  <c r="AN113" i="1"/>
  <c r="AN1028" i="1"/>
  <c r="AN1032" i="1"/>
  <c r="AN1031" i="1"/>
  <c r="AO1866" i="1"/>
  <c r="AO1868" i="1"/>
  <c r="AO1870" i="1"/>
  <c r="AO1869" i="1"/>
  <c r="AO114" i="1"/>
  <c r="AP114" i="1" s="1"/>
  <c r="AO116" i="1"/>
  <c r="AP116" i="1" s="1"/>
  <c r="AO115" i="1"/>
  <c r="AP115" i="1" s="1"/>
  <c r="AO1871" i="1"/>
  <c r="AO1872" i="1"/>
  <c r="AO117" i="1"/>
  <c r="AP117" i="1" s="1"/>
  <c r="AO1027" i="1"/>
  <c r="AP1027" i="1" s="1"/>
  <c r="AO1865" i="1"/>
  <c r="AO1873" i="1"/>
  <c r="AO112" i="1"/>
  <c r="AP112" i="1" s="1"/>
  <c r="AO1867" i="1"/>
  <c r="AO1029" i="1"/>
  <c r="AP1029" i="1" s="1"/>
  <c r="AO1030" i="1"/>
  <c r="AP1030" i="1" s="1"/>
  <c r="AO113" i="1"/>
  <c r="AP113" i="1" s="1"/>
  <c r="AO1028" i="1"/>
  <c r="AP1028" i="1" s="1"/>
  <c r="AO1032" i="1"/>
  <c r="AP1032" i="1" s="1"/>
  <c r="AO1031" i="1"/>
  <c r="AP1031" i="1" s="1"/>
  <c r="AP1866" i="1"/>
  <c r="AP1868" i="1"/>
  <c r="AP1870" i="1"/>
  <c r="AP1869" i="1"/>
  <c r="AP1871" i="1"/>
  <c r="AP1872" i="1"/>
  <c r="AP1865" i="1"/>
  <c r="AP1873" i="1"/>
  <c r="AP1867" i="1"/>
  <c r="AR1866" i="1"/>
  <c r="AR1868" i="1"/>
  <c r="AR1870" i="1"/>
  <c r="AR1869" i="1"/>
  <c r="AR114" i="1"/>
  <c r="AR116" i="1"/>
  <c r="AR115" i="1"/>
  <c r="AR1871" i="1"/>
  <c r="AR1872" i="1"/>
  <c r="AR117" i="1"/>
  <c r="AR1027" i="1"/>
  <c r="AR1865" i="1"/>
  <c r="AR1873" i="1"/>
  <c r="AR112" i="1"/>
  <c r="AR1867" i="1"/>
  <c r="AR1029" i="1"/>
  <c r="AR1030" i="1"/>
  <c r="AR113" i="1"/>
  <c r="AR1028" i="1"/>
  <c r="AR1032" i="1"/>
  <c r="AR1031" i="1"/>
  <c r="AS1866" i="1"/>
  <c r="AS1868" i="1"/>
  <c r="AS1870" i="1"/>
  <c r="AS1869" i="1"/>
  <c r="AS114" i="1"/>
  <c r="AS116" i="1"/>
  <c r="AS115" i="1"/>
  <c r="AS1871" i="1"/>
  <c r="AS1872" i="1"/>
  <c r="AS117" i="1"/>
  <c r="AS1027" i="1"/>
  <c r="AS1865" i="1"/>
  <c r="AS1873" i="1"/>
  <c r="AS112" i="1"/>
  <c r="AS1867" i="1"/>
  <c r="AS1029" i="1"/>
  <c r="AS1030" i="1"/>
  <c r="AS113" i="1"/>
  <c r="AS1028" i="1"/>
  <c r="AS1032" i="1"/>
  <c r="AS1031" i="1"/>
  <c r="AU1866" i="1"/>
  <c r="AU1868" i="1"/>
  <c r="AU1870" i="1"/>
  <c r="AU1869" i="1"/>
  <c r="AU114" i="1"/>
  <c r="AU116" i="1"/>
  <c r="AU115" i="1"/>
  <c r="AU1871" i="1"/>
  <c r="AU1872" i="1"/>
  <c r="AU117" i="1"/>
  <c r="AU1027" i="1"/>
  <c r="AU1865" i="1"/>
  <c r="AU1873" i="1"/>
  <c r="AU112" i="1"/>
  <c r="AU1867" i="1"/>
  <c r="AU1029" i="1"/>
  <c r="AU1030" i="1"/>
  <c r="AU113" i="1"/>
  <c r="AU1028" i="1"/>
  <c r="AU1032" i="1"/>
  <c r="AU1031" i="1"/>
  <c r="I1033" i="1"/>
  <c r="AN1033" i="1"/>
  <c r="AO1033" i="1"/>
  <c r="AP1033" i="1" s="1"/>
  <c r="AR1033" i="1"/>
  <c r="AS1033" i="1"/>
  <c r="AU1033" i="1"/>
  <c r="AT1867" i="1" l="1"/>
  <c r="AT1866" i="1"/>
  <c r="AT1873" i="1"/>
  <c r="AT1865" i="1"/>
  <c r="AT1872" i="1"/>
  <c r="AT1871" i="1"/>
  <c r="AT1869" i="1"/>
  <c r="AT1870" i="1"/>
  <c r="AT1868" i="1"/>
  <c r="AT116" i="1"/>
  <c r="AT1031" i="1"/>
  <c r="AT114" i="1"/>
  <c r="AT1030" i="1"/>
  <c r="AT1033" i="1"/>
  <c r="AT112" i="1"/>
  <c r="AT1028" i="1"/>
  <c r="AT1027" i="1"/>
  <c r="AT1029" i="1"/>
  <c r="AT115" i="1"/>
  <c r="AT1032" i="1"/>
  <c r="AT113" i="1"/>
  <c r="AT117" i="1"/>
  <c r="I1863" i="1"/>
  <c r="I1025" i="1"/>
  <c r="I1024" i="1"/>
  <c r="I1854" i="1"/>
  <c r="I1859" i="1"/>
  <c r="I1851" i="1"/>
  <c r="I1862" i="1"/>
  <c r="I1844" i="1"/>
  <c r="I1860" i="1"/>
  <c r="I111" i="1"/>
  <c r="I1856" i="1"/>
  <c r="I1864" i="1"/>
  <c r="I1858" i="1"/>
  <c r="I1845" i="1"/>
  <c r="I1846" i="1"/>
  <c r="I1853" i="1"/>
  <c r="I110" i="1"/>
  <c r="I1861" i="1"/>
  <c r="I1852" i="1"/>
  <c r="I1848" i="1"/>
  <c r="I1020" i="1"/>
  <c r="I1847" i="1"/>
  <c r="I1857" i="1"/>
  <c r="I1022" i="1"/>
  <c r="I109" i="1"/>
  <c r="I1849" i="1"/>
  <c r="I1855" i="1"/>
  <c r="I1850" i="1"/>
  <c r="I1023" i="1"/>
  <c r="I1021" i="1"/>
  <c r="I1026" i="1"/>
  <c r="AN1863" i="1"/>
  <c r="AN1025" i="1"/>
  <c r="AN1024" i="1"/>
  <c r="AN1854" i="1"/>
  <c r="AN1859" i="1"/>
  <c r="AN1851" i="1"/>
  <c r="AN1862" i="1"/>
  <c r="AN1844" i="1"/>
  <c r="AN1860" i="1"/>
  <c r="AN111" i="1"/>
  <c r="AN1856" i="1"/>
  <c r="AN1864" i="1"/>
  <c r="AN1858" i="1"/>
  <c r="AN1845" i="1"/>
  <c r="AN1846" i="1"/>
  <c r="AN1853" i="1"/>
  <c r="AN110" i="1"/>
  <c r="AN1861" i="1"/>
  <c r="AN1852" i="1"/>
  <c r="AN1848" i="1"/>
  <c r="AN1020" i="1"/>
  <c r="AN1847" i="1"/>
  <c r="AN1857" i="1"/>
  <c r="AN1022" i="1"/>
  <c r="AN109" i="1"/>
  <c r="AN1849" i="1"/>
  <c r="AN1855" i="1"/>
  <c r="AN1850" i="1"/>
  <c r="AN1023" i="1"/>
  <c r="AN1021" i="1"/>
  <c r="AN1026" i="1"/>
  <c r="AO1863" i="1"/>
  <c r="AO1025" i="1"/>
  <c r="AP1025" i="1" s="1"/>
  <c r="AO1024" i="1"/>
  <c r="AP1024" i="1" s="1"/>
  <c r="AO1854" i="1"/>
  <c r="AO1859" i="1"/>
  <c r="AO1851" i="1"/>
  <c r="AO1862" i="1"/>
  <c r="AO1844" i="1"/>
  <c r="AO1860" i="1"/>
  <c r="AO111" i="1"/>
  <c r="AP111" i="1" s="1"/>
  <c r="AO1856" i="1"/>
  <c r="AO1864" i="1"/>
  <c r="AO1858" i="1"/>
  <c r="AO1845" i="1"/>
  <c r="AO1846" i="1"/>
  <c r="AO1853" i="1"/>
  <c r="AO110" i="1"/>
  <c r="AP110" i="1" s="1"/>
  <c r="AO1861" i="1"/>
  <c r="AO1852" i="1"/>
  <c r="AO1848" i="1"/>
  <c r="AO1020" i="1"/>
  <c r="AP1020" i="1" s="1"/>
  <c r="AO1847" i="1"/>
  <c r="AO1857" i="1"/>
  <c r="AO1022" i="1"/>
  <c r="AP1022" i="1" s="1"/>
  <c r="AO109" i="1"/>
  <c r="AP109" i="1" s="1"/>
  <c r="AO1849" i="1"/>
  <c r="AO1855" i="1"/>
  <c r="AO1850" i="1"/>
  <c r="AO1023" i="1"/>
  <c r="AP1023" i="1" s="1"/>
  <c r="AO1021" i="1"/>
  <c r="AP1021" i="1" s="1"/>
  <c r="AO1026" i="1"/>
  <c r="AP1026" i="1" s="1"/>
  <c r="AP1863" i="1"/>
  <c r="AP1854" i="1"/>
  <c r="AP1859" i="1"/>
  <c r="AP1851" i="1"/>
  <c r="AT1851" i="1" s="1"/>
  <c r="AP1862" i="1"/>
  <c r="AT1862" i="1" s="1"/>
  <c r="AP1844" i="1"/>
  <c r="AP1860" i="1"/>
  <c r="AP1856" i="1"/>
  <c r="AP1864" i="1"/>
  <c r="AP1858" i="1"/>
  <c r="AP1845" i="1"/>
  <c r="AP1846" i="1"/>
  <c r="AP1853" i="1"/>
  <c r="AP1861" i="1"/>
  <c r="AP1852" i="1"/>
  <c r="AP1848" i="1"/>
  <c r="AP1847" i="1"/>
  <c r="AP1857" i="1"/>
  <c r="AP1849" i="1"/>
  <c r="AP1855" i="1"/>
  <c r="AP1850" i="1"/>
  <c r="AR1863" i="1"/>
  <c r="AR1025" i="1"/>
  <c r="AR1024" i="1"/>
  <c r="AR1854" i="1"/>
  <c r="AR1859" i="1"/>
  <c r="AR1851" i="1"/>
  <c r="AR1862" i="1"/>
  <c r="AR1844" i="1"/>
  <c r="AR1860" i="1"/>
  <c r="AR111" i="1"/>
  <c r="AR1856" i="1"/>
  <c r="AR1864" i="1"/>
  <c r="AR1858" i="1"/>
  <c r="AR1845" i="1"/>
  <c r="AR1846" i="1"/>
  <c r="AR1853" i="1"/>
  <c r="AR110" i="1"/>
  <c r="AR1861" i="1"/>
  <c r="AR1852" i="1"/>
  <c r="AR1848" i="1"/>
  <c r="AR1020" i="1"/>
  <c r="AR1847" i="1"/>
  <c r="AR1857" i="1"/>
  <c r="AR1022" i="1"/>
  <c r="AR109" i="1"/>
  <c r="AR1849" i="1"/>
  <c r="AR1855" i="1"/>
  <c r="AR1850" i="1"/>
  <c r="AR1023" i="1"/>
  <c r="AR1021" i="1"/>
  <c r="AR1026" i="1"/>
  <c r="AS1863" i="1"/>
  <c r="AS1025" i="1"/>
  <c r="AS1024" i="1"/>
  <c r="AS1854" i="1"/>
  <c r="AS1859" i="1"/>
  <c r="AS1851" i="1"/>
  <c r="AS1862" i="1"/>
  <c r="AS1844" i="1"/>
  <c r="AS1860" i="1"/>
  <c r="AS111" i="1"/>
  <c r="AS1856" i="1"/>
  <c r="AS1864" i="1"/>
  <c r="AS1858" i="1"/>
  <c r="AS1845" i="1"/>
  <c r="AS1846" i="1"/>
  <c r="AS1853" i="1"/>
  <c r="AS110" i="1"/>
  <c r="AS1861" i="1"/>
  <c r="AS1852" i="1"/>
  <c r="AS1848" i="1"/>
  <c r="AS1020" i="1"/>
  <c r="AS1847" i="1"/>
  <c r="AS1857" i="1"/>
  <c r="AS1022" i="1"/>
  <c r="AS109" i="1"/>
  <c r="AS1849" i="1"/>
  <c r="AS1855" i="1"/>
  <c r="AS1850" i="1"/>
  <c r="AS1023" i="1"/>
  <c r="AS1021" i="1"/>
  <c r="AS1026" i="1"/>
  <c r="AU1863" i="1"/>
  <c r="AU1025" i="1"/>
  <c r="AU1024" i="1"/>
  <c r="AU1854" i="1"/>
  <c r="AU1859" i="1"/>
  <c r="AU1851" i="1"/>
  <c r="AU1862" i="1"/>
  <c r="AU1844" i="1"/>
  <c r="AU1860" i="1"/>
  <c r="AU111" i="1"/>
  <c r="AU1856" i="1"/>
  <c r="AU1864" i="1"/>
  <c r="AU1858" i="1"/>
  <c r="AU1845" i="1"/>
  <c r="AU1846" i="1"/>
  <c r="AU1853" i="1"/>
  <c r="AU110" i="1"/>
  <c r="AU1861" i="1"/>
  <c r="AU1852" i="1"/>
  <c r="AU1848" i="1"/>
  <c r="AU1020" i="1"/>
  <c r="AU1847" i="1"/>
  <c r="AU1857" i="1"/>
  <c r="AU1022" i="1"/>
  <c r="AU109" i="1"/>
  <c r="AU1849" i="1"/>
  <c r="AU1855" i="1"/>
  <c r="AU1850" i="1"/>
  <c r="AU1023" i="1"/>
  <c r="AU1021" i="1"/>
  <c r="AU1026" i="1"/>
  <c r="AT1855" i="1" l="1"/>
  <c r="AT1846" i="1"/>
  <c r="AT1852" i="1"/>
  <c r="AT1860" i="1"/>
  <c r="AT1861" i="1"/>
  <c r="AT1844" i="1"/>
  <c r="AT1850" i="1"/>
  <c r="AT1853" i="1"/>
  <c r="AT1849" i="1"/>
  <c r="AT1845" i="1"/>
  <c r="AT1859" i="1"/>
  <c r="AT1857" i="1"/>
  <c r="AT1858" i="1"/>
  <c r="AT1854" i="1"/>
  <c r="AT1847" i="1"/>
  <c r="AT1864" i="1"/>
  <c r="AT1863" i="1"/>
  <c r="AT1848" i="1"/>
  <c r="AT1856" i="1"/>
  <c r="AT109" i="1"/>
  <c r="AT1026" i="1"/>
  <c r="AT111" i="1"/>
  <c r="AT1022" i="1"/>
  <c r="AT1023" i="1"/>
  <c r="AT1020" i="1"/>
  <c r="AT1024" i="1"/>
  <c r="AT1025" i="1"/>
  <c r="AT110" i="1"/>
  <c r="AT1021" i="1"/>
  <c r="I1804" i="1"/>
  <c r="AN1804" i="1"/>
  <c r="AO1804" i="1"/>
  <c r="AP1804" i="1"/>
  <c r="AR1804" i="1"/>
  <c r="AS1804" i="1"/>
  <c r="AU1804" i="1"/>
  <c r="AT1804" i="1" l="1"/>
  <c r="I1015" i="1"/>
  <c r="I1841" i="1"/>
  <c r="I1836" i="1"/>
  <c r="I1834" i="1"/>
  <c r="I1018" i="1"/>
  <c r="I1016" i="1"/>
  <c r="I1837" i="1"/>
  <c r="I1014" i="1"/>
  <c r="I108" i="1"/>
  <c r="I1842" i="1"/>
  <c r="I1835" i="1"/>
  <c r="I1019" i="1"/>
  <c r="I1017" i="1"/>
  <c r="I1843" i="1"/>
  <c r="I1838" i="1"/>
  <c r="I1013" i="1"/>
  <c r="I1840" i="1"/>
  <c r="AN1015" i="1"/>
  <c r="AN1841" i="1"/>
  <c r="AN1836" i="1"/>
  <c r="AN1834" i="1"/>
  <c r="AN1018" i="1"/>
  <c r="AN1016" i="1"/>
  <c r="AN1837" i="1"/>
  <c r="AN1014" i="1"/>
  <c r="AN108" i="1"/>
  <c r="AN1842" i="1"/>
  <c r="AN1835" i="1"/>
  <c r="AN1019" i="1"/>
  <c r="AN1017" i="1"/>
  <c r="AN1843" i="1"/>
  <c r="AN1838" i="1"/>
  <c r="AN1013" i="1"/>
  <c r="AN1840" i="1"/>
  <c r="AO1015" i="1"/>
  <c r="AP1015" i="1" s="1"/>
  <c r="AO1841" i="1"/>
  <c r="AO1836" i="1"/>
  <c r="AO1834" i="1"/>
  <c r="AO1018" i="1"/>
  <c r="AP1018" i="1" s="1"/>
  <c r="AO1016" i="1"/>
  <c r="AP1016" i="1" s="1"/>
  <c r="AO1837" i="1"/>
  <c r="AO1014" i="1"/>
  <c r="AP1014" i="1" s="1"/>
  <c r="AO108" i="1"/>
  <c r="AP108" i="1" s="1"/>
  <c r="AO1842" i="1"/>
  <c r="AO1835" i="1"/>
  <c r="AO1019" i="1"/>
  <c r="AP1019" i="1" s="1"/>
  <c r="AO1017" i="1"/>
  <c r="AP1017" i="1" s="1"/>
  <c r="AO1843" i="1"/>
  <c r="AO1838" i="1"/>
  <c r="AO1013" i="1"/>
  <c r="AP1013" i="1" s="1"/>
  <c r="AO1840" i="1"/>
  <c r="AP1841" i="1"/>
  <c r="AP1836" i="1"/>
  <c r="AP1834" i="1"/>
  <c r="AP1837" i="1"/>
  <c r="AP1842" i="1"/>
  <c r="AP1835" i="1"/>
  <c r="AP1843" i="1"/>
  <c r="AP1838" i="1"/>
  <c r="AP1840" i="1"/>
  <c r="AR1015" i="1"/>
  <c r="AR1841" i="1"/>
  <c r="AR1836" i="1"/>
  <c r="AR1834" i="1"/>
  <c r="AR1018" i="1"/>
  <c r="AR1016" i="1"/>
  <c r="AR1837" i="1"/>
  <c r="AR1014" i="1"/>
  <c r="AR108" i="1"/>
  <c r="AR1842" i="1"/>
  <c r="AR1835" i="1"/>
  <c r="AR1019" i="1"/>
  <c r="AR1017" i="1"/>
  <c r="AR1843" i="1"/>
  <c r="AR1838" i="1"/>
  <c r="AR1013" i="1"/>
  <c r="AR1840" i="1"/>
  <c r="AS1015" i="1"/>
  <c r="AS1841" i="1"/>
  <c r="AS1836" i="1"/>
  <c r="AS1834" i="1"/>
  <c r="AS1018" i="1"/>
  <c r="AS1016" i="1"/>
  <c r="AS1837" i="1"/>
  <c r="AS1014" i="1"/>
  <c r="AS108" i="1"/>
  <c r="AS1842" i="1"/>
  <c r="AS1835" i="1"/>
  <c r="AS1019" i="1"/>
  <c r="AS1017" i="1"/>
  <c r="AS1843" i="1"/>
  <c r="AS1838" i="1"/>
  <c r="AS1013" i="1"/>
  <c r="AS1840" i="1"/>
  <c r="AU1015" i="1"/>
  <c r="AU1841" i="1"/>
  <c r="AU1836" i="1"/>
  <c r="AU1834" i="1"/>
  <c r="AU1018" i="1"/>
  <c r="AU1016" i="1"/>
  <c r="AU1837" i="1"/>
  <c r="AU1014" i="1"/>
  <c r="AU108" i="1"/>
  <c r="AU1842" i="1"/>
  <c r="AU1835" i="1"/>
  <c r="AU1019" i="1"/>
  <c r="AU1017" i="1"/>
  <c r="AU1843" i="1"/>
  <c r="AU1838" i="1"/>
  <c r="AU1013" i="1"/>
  <c r="AU1840" i="1"/>
  <c r="I1839" i="1"/>
  <c r="AN1839" i="1"/>
  <c r="AO1839" i="1"/>
  <c r="AP1839" i="1"/>
  <c r="AR1839" i="1"/>
  <c r="AS1839" i="1"/>
  <c r="AU1839" i="1"/>
  <c r="AT1834" i="1" l="1"/>
  <c r="AT1836" i="1"/>
  <c r="AT1840" i="1"/>
  <c r="AT1841" i="1"/>
  <c r="AT1838" i="1"/>
  <c r="AT1843" i="1"/>
  <c r="AT1839" i="1"/>
  <c r="AT1835" i="1"/>
  <c r="AT1842" i="1"/>
  <c r="AT1837" i="1"/>
  <c r="AT1018" i="1"/>
  <c r="AT1019" i="1"/>
  <c r="AT1017" i="1"/>
  <c r="AT108" i="1"/>
  <c r="AT1015" i="1"/>
  <c r="AT1016" i="1"/>
  <c r="AT1014" i="1"/>
  <c r="AT1013" i="1"/>
  <c r="I2221" i="1"/>
  <c r="I228" i="1"/>
  <c r="I2225" i="1"/>
  <c r="I227" i="1"/>
  <c r="I1101" i="1"/>
  <c r="I226" i="1"/>
  <c r="I2173" i="1"/>
  <c r="I2019" i="1"/>
  <c r="I2177" i="1"/>
  <c r="I229" i="1"/>
  <c r="I2222" i="1"/>
  <c r="I2176" i="1"/>
  <c r="I2174" i="1"/>
  <c r="I1098" i="1"/>
  <c r="I2219" i="1"/>
  <c r="I2220" i="1"/>
  <c r="I2026" i="1"/>
  <c r="I1099" i="1"/>
  <c r="I1100" i="1"/>
  <c r="I295" i="1"/>
  <c r="I2224" i="1"/>
  <c r="I2175" i="1"/>
  <c r="I1097" i="1"/>
  <c r="AN2221" i="1"/>
  <c r="AN228" i="1"/>
  <c r="AN2225" i="1"/>
  <c r="AN227" i="1"/>
  <c r="AN1101" i="1"/>
  <c r="AN226" i="1"/>
  <c r="AN2173" i="1"/>
  <c r="AN2019" i="1"/>
  <c r="AN2177" i="1"/>
  <c r="AN229" i="1"/>
  <c r="AN2222" i="1"/>
  <c r="AN2176" i="1"/>
  <c r="AN2174" i="1"/>
  <c r="AN1098" i="1"/>
  <c r="AN2219" i="1"/>
  <c r="AN2220" i="1"/>
  <c r="AN2026" i="1"/>
  <c r="AN1099" i="1"/>
  <c r="AN1100" i="1"/>
  <c r="AN295" i="1"/>
  <c r="AN2224" i="1"/>
  <c r="AN2175" i="1"/>
  <c r="AN1097" i="1"/>
  <c r="AO2221" i="1"/>
  <c r="AO228" i="1"/>
  <c r="AP228" i="1" s="1"/>
  <c r="AO2225" i="1"/>
  <c r="AO227" i="1"/>
  <c r="AP227" i="1" s="1"/>
  <c r="AO1101" i="1"/>
  <c r="AP1101" i="1" s="1"/>
  <c r="AO226" i="1"/>
  <c r="AP226" i="1" s="1"/>
  <c r="AO2173" i="1"/>
  <c r="AP2173" i="1" s="1"/>
  <c r="AO2019" i="1"/>
  <c r="AP2019" i="1" s="1"/>
  <c r="AO2177" i="1"/>
  <c r="AP2177" i="1" s="1"/>
  <c r="AO229" i="1"/>
  <c r="AP229" i="1" s="1"/>
  <c r="AO2222" i="1"/>
  <c r="AO2176" i="1"/>
  <c r="AP2176" i="1" s="1"/>
  <c r="AO2174" i="1"/>
  <c r="AP2174" i="1" s="1"/>
  <c r="AO1098" i="1"/>
  <c r="AP1098" i="1" s="1"/>
  <c r="AO2219" i="1"/>
  <c r="AO2220" i="1"/>
  <c r="AO2026" i="1"/>
  <c r="AP2026" i="1" s="1"/>
  <c r="AO1099" i="1"/>
  <c r="AP1099" i="1" s="1"/>
  <c r="AO1100" i="1"/>
  <c r="AP1100" i="1" s="1"/>
  <c r="AO295" i="1"/>
  <c r="AP295" i="1" s="1"/>
  <c r="AO2224" i="1"/>
  <c r="AO2175" i="1"/>
  <c r="AP2175" i="1" s="1"/>
  <c r="AO1097" i="1"/>
  <c r="AP1097" i="1" s="1"/>
  <c r="AP2221" i="1"/>
  <c r="AP2225" i="1"/>
  <c r="AP2222" i="1"/>
  <c r="AP2219" i="1"/>
  <c r="AP2220" i="1"/>
  <c r="AP2224" i="1"/>
  <c r="AR2221" i="1"/>
  <c r="AR228" i="1"/>
  <c r="AR2225" i="1"/>
  <c r="AR227" i="1"/>
  <c r="AR1101" i="1"/>
  <c r="AR226" i="1"/>
  <c r="AR2173" i="1"/>
  <c r="AR2019" i="1"/>
  <c r="AR2177" i="1"/>
  <c r="AR229" i="1"/>
  <c r="AR2222" i="1"/>
  <c r="AR2176" i="1"/>
  <c r="AR2174" i="1"/>
  <c r="AR1098" i="1"/>
  <c r="AR2219" i="1"/>
  <c r="AR2220" i="1"/>
  <c r="AR2026" i="1"/>
  <c r="AR1099" i="1"/>
  <c r="AR1100" i="1"/>
  <c r="AR295" i="1"/>
  <c r="AR2224" i="1"/>
  <c r="AR2175" i="1"/>
  <c r="AR1097" i="1"/>
  <c r="AS2221" i="1"/>
  <c r="AS228" i="1"/>
  <c r="AS2225" i="1"/>
  <c r="AS227" i="1"/>
  <c r="AS1101" i="1"/>
  <c r="AS226" i="1"/>
  <c r="AS2173" i="1"/>
  <c r="AS2019" i="1"/>
  <c r="AS2177" i="1"/>
  <c r="AS229" i="1"/>
  <c r="AS2222" i="1"/>
  <c r="AS2176" i="1"/>
  <c r="AS2174" i="1"/>
  <c r="AS1098" i="1"/>
  <c r="AS2219" i="1"/>
  <c r="AS2220" i="1"/>
  <c r="AS2026" i="1"/>
  <c r="AS1099" i="1"/>
  <c r="AS1100" i="1"/>
  <c r="AS295" i="1"/>
  <c r="AS2224" i="1"/>
  <c r="AS2175" i="1"/>
  <c r="AS1097" i="1"/>
  <c r="AU2221" i="1"/>
  <c r="AU228" i="1"/>
  <c r="AU2225" i="1"/>
  <c r="AU227" i="1"/>
  <c r="AU1101" i="1"/>
  <c r="AU226" i="1"/>
  <c r="AU2173" i="1"/>
  <c r="AU2019" i="1"/>
  <c r="AU2177" i="1"/>
  <c r="AU229" i="1"/>
  <c r="AU2222" i="1"/>
  <c r="AU2176" i="1"/>
  <c r="AU2174" i="1"/>
  <c r="AU1098" i="1"/>
  <c r="AU2219" i="1"/>
  <c r="AU2220" i="1"/>
  <c r="AU2026" i="1"/>
  <c r="AU1099" i="1"/>
  <c r="AU1100" i="1"/>
  <c r="AU295" i="1"/>
  <c r="AU2224" i="1"/>
  <c r="AU2175" i="1"/>
  <c r="AU1097" i="1"/>
  <c r="AT2219" i="1" l="1"/>
  <c r="AT2222" i="1"/>
  <c r="AT2225" i="1"/>
  <c r="AT2221" i="1"/>
  <c r="AT2224" i="1"/>
  <c r="AT2220" i="1"/>
  <c r="AT1097" i="1"/>
  <c r="AT2019" i="1"/>
  <c r="AT2175" i="1"/>
  <c r="AT2173" i="1"/>
  <c r="AT1098" i="1"/>
  <c r="AT226" i="1"/>
  <c r="AT295" i="1"/>
  <c r="AT2174" i="1"/>
  <c r="AT1101" i="1"/>
  <c r="AT2176" i="1"/>
  <c r="AT227" i="1"/>
  <c r="AT1100" i="1"/>
  <c r="AT1099" i="1"/>
  <c r="AT229" i="1"/>
  <c r="AT228" i="1"/>
  <c r="AT2026" i="1"/>
  <c r="AT2177" i="1"/>
  <c r="I2223" i="1"/>
  <c r="AN2223" i="1"/>
  <c r="AO2223" i="1"/>
  <c r="AP2223" i="1"/>
  <c r="AR2223" i="1"/>
  <c r="AS2223" i="1"/>
  <c r="AU2223" i="1"/>
  <c r="I1001" i="1"/>
  <c r="I1000" i="1"/>
  <c r="I1012" i="1"/>
  <c r="I1002" i="1"/>
  <c r="I1007" i="1"/>
  <c r="I1829" i="1"/>
  <c r="I999" i="1"/>
  <c r="I1010" i="1"/>
  <c r="I997" i="1"/>
  <c r="I1831" i="1"/>
  <c r="I1827" i="1"/>
  <c r="I104" i="1"/>
  <c r="I107" i="1"/>
  <c r="I1825" i="1"/>
  <c r="I1833" i="1"/>
  <c r="I1005" i="1"/>
  <c r="I105" i="1"/>
  <c r="I1823" i="1"/>
  <c r="I1006" i="1"/>
  <c r="I106" i="1"/>
  <c r="I1824" i="1"/>
  <c r="I1821" i="1"/>
  <c r="I1826" i="1"/>
  <c r="I1008" i="1"/>
  <c r="I1822" i="1"/>
  <c r="I1820" i="1"/>
  <c r="I1819" i="1"/>
  <c r="I1004" i="1"/>
  <c r="I1832" i="1"/>
  <c r="I1003" i="1"/>
  <c r="I1830" i="1"/>
  <c r="I1818" i="1"/>
  <c r="I1817" i="1"/>
  <c r="I1828" i="1"/>
  <c r="I998" i="1"/>
  <c r="I1009" i="1"/>
  <c r="AN1001" i="1"/>
  <c r="AN1000" i="1"/>
  <c r="AN1012" i="1"/>
  <c r="AN1002" i="1"/>
  <c r="AN1007" i="1"/>
  <c r="AN1829" i="1"/>
  <c r="AN999" i="1"/>
  <c r="AN1010" i="1"/>
  <c r="AN997" i="1"/>
  <c r="AN1831" i="1"/>
  <c r="AN1827" i="1"/>
  <c r="AN104" i="1"/>
  <c r="AN107" i="1"/>
  <c r="AN1825" i="1"/>
  <c r="AN1833" i="1"/>
  <c r="AN1005" i="1"/>
  <c r="AN105" i="1"/>
  <c r="AN1823" i="1"/>
  <c r="AN1006" i="1"/>
  <c r="AN106" i="1"/>
  <c r="AN1824" i="1"/>
  <c r="AN1821" i="1"/>
  <c r="AN1826" i="1"/>
  <c r="AN1008" i="1"/>
  <c r="AN1822" i="1"/>
  <c r="AN1820" i="1"/>
  <c r="AN1819" i="1"/>
  <c r="AN1004" i="1"/>
  <c r="AN1832" i="1"/>
  <c r="AN1003" i="1"/>
  <c r="AN1830" i="1"/>
  <c r="AN1818" i="1"/>
  <c r="AN1817" i="1"/>
  <c r="AN1828" i="1"/>
  <c r="AN998" i="1"/>
  <c r="AN1009" i="1"/>
  <c r="AO1001" i="1"/>
  <c r="AP1001" i="1" s="1"/>
  <c r="AO1000" i="1"/>
  <c r="AP1000" i="1" s="1"/>
  <c r="AO1012" i="1"/>
  <c r="AP1012" i="1" s="1"/>
  <c r="AO1002" i="1"/>
  <c r="AP1002" i="1" s="1"/>
  <c r="AO1007" i="1"/>
  <c r="AP1007" i="1" s="1"/>
  <c r="AO1829" i="1"/>
  <c r="AO999" i="1"/>
  <c r="AP999" i="1" s="1"/>
  <c r="AO1010" i="1"/>
  <c r="AP1010" i="1" s="1"/>
  <c r="AO997" i="1"/>
  <c r="AP997" i="1" s="1"/>
  <c r="AO1831" i="1"/>
  <c r="AO1827" i="1"/>
  <c r="AP1827" i="1" s="1"/>
  <c r="AO104" i="1"/>
  <c r="AP104" i="1" s="1"/>
  <c r="AO107" i="1"/>
  <c r="AP107" i="1" s="1"/>
  <c r="AO1825" i="1"/>
  <c r="AO1833" i="1"/>
  <c r="AO1005" i="1"/>
  <c r="AP1005" i="1" s="1"/>
  <c r="AO105" i="1"/>
  <c r="AP105" i="1" s="1"/>
  <c r="AO1823" i="1"/>
  <c r="AO1006" i="1"/>
  <c r="AP1006" i="1" s="1"/>
  <c r="AO106" i="1"/>
  <c r="AP106" i="1" s="1"/>
  <c r="AO1824" i="1"/>
  <c r="AO1821" i="1"/>
  <c r="AO1826" i="1"/>
  <c r="AO1008" i="1"/>
  <c r="AP1008" i="1" s="1"/>
  <c r="AO1822" i="1"/>
  <c r="AO1820" i="1"/>
  <c r="AO1819" i="1"/>
  <c r="AO1004" i="1"/>
  <c r="AP1004" i="1" s="1"/>
  <c r="AO1832" i="1"/>
  <c r="AO1003" i="1"/>
  <c r="AP1003" i="1" s="1"/>
  <c r="AO1830" i="1"/>
  <c r="AP1830" i="1" s="1"/>
  <c r="AO1818" i="1"/>
  <c r="AO1817" i="1"/>
  <c r="AO1828" i="1"/>
  <c r="AO998" i="1"/>
  <c r="AP998" i="1" s="1"/>
  <c r="AO1009" i="1"/>
  <c r="AP1009" i="1" s="1"/>
  <c r="AP1829" i="1"/>
  <c r="AP1831" i="1"/>
  <c r="AP1825" i="1"/>
  <c r="AP1833" i="1"/>
  <c r="AP1823" i="1"/>
  <c r="AP1824" i="1"/>
  <c r="AP1821" i="1"/>
  <c r="AP1826" i="1"/>
  <c r="AP1822" i="1"/>
  <c r="AP1820" i="1"/>
  <c r="AP1819" i="1"/>
  <c r="AP1832" i="1"/>
  <c r="AP1818" i="1"/>
  <c r="AP1817" i="1"/>
  <c r="AP1828" i="1"/>
  <c r="AR1001" i="1"/>
  <c r="AR1000" i="1"/>
  <c r="AR1012" i="1"/>
  <c r="AR1002" i="1"/>
  <c r="AR1007" i="1"/>
  <c r="AR1829" i="1"/>
  <c r="AR999" i="1"/>
  <c r="AR1010" i="1"/>
  <c r="AR997" i="1"/>
  <c r="AR1831" i="1"/>
  <c r="AR1827" i="1"/>
  <c r="AR104" i="1"/>
  <c r="AR107" i="1"/>
  <c r="AR1825" i="1"/>
  <c r="AR1833" i="1"/>
  <c r="AR1005" i="1"/>
  <c r="AR105" i="1"/>
  <c r="AR1823" i="1"/>
  <c r="AR1006" i="1"/>
  <c r="AR106" i="1"/>
  <c r="AR1824" i="1"/>
  <c r="AR1821" i="1"/>
  <c r="AR1826" i="1"/>
  <c r="AR1008" i="1"/>
  <c r="AR1822" i="1"/>
  <c r="AR1820" i="1"/>
  <c r="AR1819" i="1"/>
  <c r="AR1004" i="1"/>
  <c r="AR1832" i="1"/>
  <c r="AR1003" i="1"/>
  <c r="AR1830" i="1"/>
  <c r="AR1818" i="1"/>
  <c r="AR1817" i="1"/>
  <c r="AR1828" i="1"/>
  <c r="AR998" i="1"/>
  <c r="AR1009" i="1"/>
  <c r="AS1001" i="1"/>
  <c r="AS1000" i="1"/>
  <c r="AS1012" i="1"/>
  <c r="AS1002" i="1"/>
  <c r="AS1007" i="1"/>
  <c r="AS1829" i="1"/>
  <c r="AS999" i="1"/>
  <c r="AS1010" i="1"/>
  <c r="AS997" i="1"/>
  <c r="AS1831" i="1"/>
  <c r="AS1827" i="1"/>
  <c r="AS104" i="1"/>
  <c r="AS107" i="1"/>
  <c r="AS1825" i="1"/>
  <c r="AS1833" i="1"/>
  <c r="AS1005" i="1"/>
  <c r="AS105" i="1"/>
  <c r="AS1823" i="1"/>
  <c r="AS1006" i="1"/>
  <c r="AS106" i="1"/>
  <c r="AS1824" i="1"/>
  <c r="AS1821" i="1"/>
  <c r="AS1826" i="1"/>
  <c r="AS1008" i="1"/>
  <c r="AS1822" i="1"/>
  <c r="AS1820" i="1"/>
  <c r="AS1819" i="1"/>
  <c r="AS1004" i="1"/>
  <c r="AS1832" i="1"/>
  <c r="AS1003" i="1"/>
  <c r="AS1830" i="1"/>
  <c r="AS1818" i="1"/>
  <c r="AS1817" i="1"/>
  <c r="AS1828" i="1"/>
  <c r="AS998" i="1"/>
  <c r="AS1009" i="1"/>
  <c r="AU1001" i="1"/>
  <c r="AU1000" i="1"/>
  <c r="AU1012" i="1"/>
  <c r="AU1002" i="1"/>
  <c r="AU1007" i="1"/>
  <c r="AU1829" i="1"/>
  <c r="AU999" i="1"/>
  <c r="AU1010" i="1"/>
  <c r="AU997" i="1"/>
  <c r="AU1831" i="1"/>
  <c r="AU1827" i="1"/>
  <c r="AU104" i="1"/>
  <c r="AU107" i="1"/>
  <c r="AU1825" i="1"/>
  <c r="AU1833" i="1"/>
  <c r="AU1005" i="1"/>
  <c r="AU105" i="1"/>
  <c r="AU1823" i="1"/>
  <c r="AU1006" i="1"/>
  <c r="AU106" i="1"/>
  <c r="AU1824" i="1"/>
  <c r="AU1821" i="1"/>
  <c r="AU1826" i="1"/>
  <c r="AU1008" i="1"/>
  <c r="AU1822" i="1"/>
  <c r="AU1820" i="1"/>
  <c r="AU1819" i="1"/>
  <c r="AU1004" i="1"/>
  <c r="AU1832" i="1"/>
  <c r="AU1003" i="1"/>
  <c r="AU1830" i="1"/>
  <c r="AU1818" i="1"/>
  <c r="AU1817" i="1"/>
  <c r="AU1828" i="1"/>
  <c r="AU998" i="1"/>
  <c r="AU1009" i="1"/>
  <c r="I1011" i="1"/>
  <c r="AN1011" i="1"/>
  <c r="AO1011" i="1"/>
  <c r="AP1011" i="1" s="1"/>
  <c r="AR1011" i="1"/>
  <c r="AS1011" i="1"/>
  <c r="AU1011" i="1"/>
  <c r="AT1828" i="1" l="1"/>
  <c r="AT1821" i="1"/>
  <c r="AT1827" i="1"/>
  <c r="AT1820" i="1"/>
  <c r="AT1831" i="1"/>
  <c r="AT1817" i="1"/>
  <c r="AT1824" i="1"/>
  <c r="AT1818" i="1"/>
  <c r="AT1823" i="1"/>
  <c r="AT1832" i="1"/>
  <c r="AT1833" i="1"/>
  <c r="AT1819" i="1"/>
  <c r="AT1825" i="1"/>
  <c r="AT1830" i="1"/>
  <c r="AT1822" i="1"/>
  <c r="AT1829" i="1"/>
  <c r="AT2223" i="1"/>
  <c r="AT1826" i="1"/>
  <c r="AT107" i="1"/>
  <c r="AT1007" i="1"/>
  <c r="AT1004" i="1"/>
  <c r="AT106" i="1"/>
  <c r="AT104" i="1"/>
  <c r="AT1002" i="1"/>
  <c r="AT998" i="1"/>
  <c r="AT1006" i="1"/>
  <c r="AT1012" i="1"/>
  <c r="AT1011" i="1"/>
  <c r="AT1000" i="1"/>
  <c r="AT105" i="1"/>
  <c r="AT997" i="1"/>
  <c r="AT1001" i="1"/>
  <c r="AT1009" i="1"/>
  <c r="AT1008" i="1"/>
  <c r="AT1005" i="1"/>
  <c r="AT1010" i="1"/>
  <c r="AT999" i="1"/>
  <c r="AT1003" i="1"/>
  <c r="AA3" i="7"/>
  <c r="I1809" i="1" l="1"/>
  <c r="I1816" i="1"/>
  <c r="I1807" i="1"/>
  <c r="I988" i="1"/>
  <c r="I103" i="1"/>
  <c r="I990" i="1"/>
  <c r="I1797" i="1"/>
  <c r="I1813" i="1"/>
  <c r="I1810" i="1"/>
  <c r="I995" i="1"/>
  <c r="I1800" i="1"/>
  <c r="I1808" i="1"/>
  <c r="I992" i="1"/>
  <c r="I1815" i="1"/>
  <c r="I1811" i="1"/>
  <c r="I1803" i="1"/>
  <c r="I1799" i="1"/>
  <c r="I1814" i="1"/>
  <c r="I1798" i="1"/>
  <c r="I1812" i="1"/>
  <c r="I102" i="1"/>
  <c r="I1802" i="1"/>
  <c r="I991" i="1"/>
  <c r="I996" i="1"/>
  <c r="I993" i="1"/>
  <c r="I101" i="1"/>
  <c r="I1805" i="1"/>
  <c r="I99" i="1"/>
  <c r="I994" i="1"/>
  <c r="I989" i="1"/>
  <c r="I1801" i="1"/>
  <c r="I1806" i="1"/>
  <c r="AN1809" i="1"/>
  <c r="AN1816" i="1"/>
  <c r="AN1807" i="1"/>
  <c r="AN988" i="1"/>
  <c r="AN103" i="1"/>
  <c r="AN990" i="1"/>
  <c r="AN1797" i="1"/>
  <c r="AN1813" i="1"/>
  <c r="AN1810" i="1"/>
  <c r="AN995" i="1"/>
  <c r="AN1800" i="1"/>
  <c r="AN1808" i="1"/>
  <c r="AN992" i="1"/>
  <c r="AN1815" i="1"/>
  <c r="AN1811" i="1"/>
  <c r="AN1803" i="1"/>
  <c r="AN1799" i="1"/>
  <c r="AN1814" i="1"/>
  <c r="AN1798" i="1"/>
  <c r="AN1812" i="1"/>
  <c r="AN102" i="1"/>
  <c r="AN1802" i="1"/>
  <c r="AN991" i="1"/>
  <c r="AN996" i="1"/>
  <c r="AN993" i="1"/>
  <c r="AN101" i="1"/>
  <c r="AN1805" i="1"/>
  <c r="AN99" i="1"/>
  <c r="AN994" i="1"/>
  <c r="AN989" i="1"/>
  <c r="AN1801" i="1"/>
  <c r="AN1806" i="1"/>
  <c r="AO1809" i="1"/>
  <c r="AO1816" i="1"/>
  <c r="AO1807" i="1"/>
  <c r="AO988" i="1"/>
  <c r="AP988" i="1" s="1"/>
  <c r="AO103" i="1"/>
  <c r="AP103" i="1" s="1"/>
  <c r="AO990" i="1"/>
  <c r="AP990" i="1" s="1"/>
  <c r="AO1797" i="1"/>
  <c r="AO1813" i="1"/>
  <c r="AO1810" i="1"/>
  <c r="AO995" i="1"/>
  <c r="AP995" i="1" s="1"/>
  <c r="AO1800" i="1"/>
  <c r="AO1808" i="1"/>
  <c r="AO992" i="1"/>
  <c r="AP992" i="1" s="1"/>
  <c r="AO1815" i="1"/>
  <c r="AO1811" i="1"/>
  <c r="AO1803" i="1"/>
  <c r="AO1799" i="1"/>
  <c r="AO1814" i="1"/>
  <c r="AO1798" i="1"/>
  <c r="AO1812" i="1"/>
  <c r="AO102" i="1"/>
  <c r="AP102" i="1" s="1"/>
  <c r="AO1802" i="1"/>
  <c r="AO991" i="1"/>
  <c r="AP991" i="1" s="1"/>
  <c r="AO996" i="1"/>
  <c r="AP996" i="1" s="1"/>
  <c r="AO993" i="1"/>
  <c r="AP993" i="1" s="1"/>
  <c r="AO101" i="1"/>
  <c r="AP101" i="1" s="1"/>
  <c r="AO1805" i="1"/>
  <c r="AO99" i="1"/>
  <c r="AP99" i="1" s="1"/>
  <c r="AO994" i="1"/>
  <c r="AP994" i="1" s="1"/>
  <c r="AO989" i="1"/>
  <c r="AP989" i="1" s="1"/>
  <c r="AO1801" i="1"/>
  <c r="AO1806" i="1"/>
  <c r="AP1809" i="1"/>
  <c r="AP1816" i="1"/>
  <c r="AP1807" i="1"/>
  <c r="AP1797" i="1"/>
  <c r="AP1813" i="1"/>
  <c r="AP1810" i="1"/>
  <c r="AP1800" i="1"/>
  <c r="AP1808" i="1"/>
  <c r="AP1815" i="1"/>
  <c r="AP1811" i="1"/>
  <c r="AP1803" i="1"/>
  <c r="AP1799" i="1"/>
  <c r="AP1814" i="1"/>
  <c r="AP1798" i="1"/>
  <c r="AP1812" i="1"/>
  <c r="AP1802" i="1"/>
  <c r="AP1805" i="1"/>
  <c r="AP1801" i="1"/>
  <c r="AP1806" i="1"/>
  <c r="AR1809" i="1"/>
  <c r="AR1816" i="1"/>
  <c r="AR1807" i="1"/>
  <c r="AR988" i="1"/>
  <c r="AR103" i="1"/>
  <c r="AR990" i="1"/>
  <c r="AR1797" i="1"/>
  <c r="AR1813" i="1"/>
  <c r="AR1810" i="1"/>
  <c r="AR995" i="1"/>
  <c r="AR1800" i="1"/>
  <c r="AR1808" i="1"/>
  <c r="AR992" i="1"/>
  <c r="AR1815" i="1"/>
  <c r="AR1811" i="1"/>
  <c r="AR1803" i="1"/>
  <c r="AR1799" i="1"/>
  <c r="AR1814" i="1"/>
  <c r="AR1798" i="1"/>
  <c r="AR1812" i="1"/>
  <c r="AR102" i="1"/>
  <c r="AR1802" i="1"/>
  <c r="AR991" i="1"/>
  <c r="AR996" i="1"/>
  <c r="AR993" i="1"/>
  <c r="AR101" i="1"/>
  <c r="AR1805" i="1"/>
  <c r="AR99" i="1"/>
  <c r="AR994" i="1"/>
  <c r="AR989" i="1"/>
  <c r="AR1801" i="1"/>
  <c r="AR1806" i="1"/>
  <c r="AS1809" i="1"/>
  <c r="AS1816" i="1"/>
  <c r="AS1807" i="1"/>
  <c r="AS988" i="1"/>
  <c r="AS103" i="1"/>
  <c r="AS990" i="1"/>
  <c r="AS1797" i="1"/>
  <c r="AS1813" i="1"/>
  <c r="AS1810" i="1"/>
  <c r="AS995" i="1"/>
  <c r="AS1800" i="1"/>
  <c r="AS1808" i="1"/>
  <c r="AS992" i="1"/>
  <c r="AS1815" i="1"/>
  <c r="AS1811" i="1"/>
  <c r="AS1803" i="1"/>
  <c r="AS1799" i="1"/>
  <c r="AS1814" i="1"/>
  <c r="AS1798" i="1"/>
  <c r="AS1812" i="1"/>
  <c r="AS102" i="1"/>
  <c r="AS1802" i="1"/>
  <c r="AS991" i="1"/>
  <c r="AS996" i="1"/>
  <c r="AS993" i="1"/>
  <c r="AS101" i="1"/>
  <c r="AS1805" i="1"/>
  <c r="AS99" i="1"/>
  <c r="AS994" i="1"/>
  <c r="AS989" i="1"/>
  <c r="AS1801" i="1"/>
  <c r="AS1806" i="1"/>
  <c r="AU1809" i="1"/>
  <c r="AU1816" i="1"/>
  <c r="AU1807" i="1"/>
  <c r="AU988" i="1"/>
  <c r="AU103" i="1"/>
  <c r="AU990" i="1"/>
  <c r="AU1797" i="1"/>
  <c r="AU1813" i="1"/>
  <c r="AU1810" i="1"/>
  <c r="AU995" i="1"/>
  <c r="AU1800" i="1"/>
  <c r="AU1808" i="1"/>
  <c r="AU992" i="1"/>
  <c r="AU1815" i="1"/>
  <c r="AU1811" i="1"/>
  <c r="AU1803" i="1"/>
  <c r="AU1799" i="1"/>
  <c r="AU1814" i="1"/>
  <c r="AU1798" i="1"/>
  <c r="AU1812" i="1"/>
  <c r="AU102" i="1"/>
  <c r="AU1802" i="1"/>
  <c r="AU991" i="1"/>
  <c r="AU996" i="1"/>
  <c r="AU993" i="1"/>
  <c r="AU101" i="1"/>
  <c r="AU1805" i="1"/>
  <c r="AU99" i="1"/>
  <c r="AU994" i="1"/>
  <c r="AU989" i="1"/>
  <c r="AU1801" i="1"/>
  <c r="AU1806" i="1"/>
  <c r="I100" i="1"/>
  <c r="AN100" i="1"/>
  <c r="AO100" i="1"/>
  <c r="AP100" i="1" s="1"/>
  <c r="AR100" i="1"/>
  <c r="AS100" i="1"/>
  <c r="AU100" i="1"/>
  <c r="I2212" i="1"/>
  <c r="I2172" i="1"/>
  <c r="I2171" i="1"/>
  <c r="I224" i="1"/>
  <c r="I2218" i="1"/>
  <c r="I2169" i="1"/>
  <c r="I2170" i="1"/>
  <c r="I225" i="1"/>
  <c r="I2215" i="1"/>
  <c r="I1096" i="1"/>
  <c r="I2214" i="1"/>
  <c r="I1095" i="1"/>
  <c r="I1094" i="1"/>
  <c r="I223" i="1"/>
  <c r="I2168" i="1"/>
  <c r="I2209" i="1"/>
  <c r="I2216" i="1"/>
  <c r="I2213" i="1"/>
  <c r="AN2212" i="1"/>
  <c r="AN2172" i="1"/>
  <c r="AN2171" i="1"/>
  <c r="AN224" i="1"/>
  <c r="AN2218" i="1"/>
  <c r="AN2169" i="1"/>
  <c r="AN2170" i="1"/>
  <c r="AN225" i="1"/>
  <c r="AN2215" i="1"/>
  <c r="AN1096" i="1"/>
  <c r="AN2214" i="1"/>
  <c r="AN1095" i="1"/>
  <c r="AN1094" i="1"/>
  <c r="AN223" i="1"/>
  <c r="AN2168" i="1"/>
  <c r="AN2209" i="1"/>
  <c r="AN2216" i="1"/>
  <c r="AN2213" i="1"/>
  <c r="AO2212" i="1"/>
  <c r="AO2172" i="1"/>
  <c r="AP2172" i="1" s="1"/>
  <c r="AO2171" i="1"/>
  <c r="AP2171" i="1" s="1"/>
  <c r="AO224" i="1"/>
  <c r="AP224" i="1" s="1"/>
  <c r="AO2218" i="1"/>
  <c r="AO2169" i="1"/>
  <c r="AP2169" i="1" s="1"/>
  <c r="AO2170" i="1"/>
  <c r="AP2170" i="1" s="1"/>
  <c r="AO225" i="1"/>
  <c r="AP225" i="1" s="1"/>
  <c r="AO2215" i="1"/>
  <c r="AO1096" i="1"/>
  <c r="AP1096" i="1" s="1"/>
  <c r="AO2214" i="1"/>
  <c r="AO1095" i="1"/>
  <c r="AP1095" i="1" s="1"/>
  <c r="AO1094" i="1"/>
  <c r="AP1094" i="1" s="1"/>
  <c r="AO223" i="1"/>
  <c r="AP223" i="1" s="1"/>
  <c r="AO2168" i="1"/>
  <c r="AP2168" i="1" s="1"/>
  <c r="AO2209" i="1"/>
  <c r="AO2216" i="1"/>
  <c r="AO2213" i="1"/>
  <c r="AP2212" i="1"/>
  <c r="AP2218" i="1"/>
  <c r="AP2215" i="1"/>
  <c r="AP2214" i="1"/>
  <c r="AP2209" i="1"/>
  <c r="AP2216" i="1"/>
  <c r="AP2213" i="1"/>
  <c r="AR2212" i="1"/>
  <c r="AR2172" i="1"/>
  <c r="AR2171" i="1"/>
  <c r="AR224" i="1"/>
  <c r="AR2218" i="1"/>
  <c r="AR2169" i="1"/>
  <c r="AR2170" i="1"/>
  <c r="AR225" i="1"/>
  <c r="AR2215" i="1"/>
  <c r="AR1096" i="1"/>
  <c r="AR2214" i="1"/>
  <c r="AR1095" i="1"/>
  <c r="AR1094" i="1"/>
  <c r="AR223" i="1"/>
  <c r="AR2168" i="1"/>
  <c r="AR2209" i="1"/>
  <c r="AR2216" i="1"/>
  <c r="AR2213" i="1"/>
  <c r="AS2212" i="1"/>
  <c r="AS2172" i="1"/>
  <c r="AS2171" i="1"/>
  <c r="AS224" i="1"/>
  <c r="AS2218" i="1"/>
  <c r="AS2169" i="1"/>
  <c r="AS2170" i="1"/>
  <c r="AS225" i="1"/>
  <c r="AS2215" i="1"/>
  <c r="AS1096" i="1"/>
  <c r="AS2214" i="1"/>
  <c r="AS1095" i="1"/>
  <c r="AS1094" i="1"/>
  <c r="AS223" i="1"/>
  <c r="AS2168" i="1"/>
  <c r="AS2209" i="1"/>
  <c r="AS2216" i="1"/>
  <c r="AS2213" i="1"/>
  <c r="AU2212" i="1"/>
  <c r="AU2172" i="1"/>
  <c r="AU2171" i="1"/>
  <c r="AU224" i="1"/>
  <c r="AU2218" i="1"/>
  <c r="AU2169" i="1"/>
  <c r="AU2170" i="1"/>
  <c r="AU225" i="1"/>
  <c r="AU2215" i="1"/>
  <c r="AU1096" i="1"/>
  <c r="AU2214" i="1"/>
  <c r="AU1095" i="1"/>
  <c r="AU1094" i="1"/>
  <c r="AU223" i="1"/>
  <c r="AU2168" i="1"/>
  <c r="AU2209" i="1"/>
  <c r="AU2216" i="1"/>
  <c r="AU2213" i="1"/>
  <c r="AT2212" i="1" l="1"/>
  <c r="AT1802" i="1"/>
  <c r="AT1808" i="1"/>
  <c r="AT1812" i="1"/>
  <c r="AT1800" i="1"/>
  <c r="AT2213" i="1"/>
  <c r="AT1798" i="1"/>
  <c r="AT1810" i="1"/>
  <c r="AT2216" i="1"/>
  <c r="AT1814" i="1"/>
  <c r="AT1813" i="1"/>
  <c r="AT2209" i="1"/>
  <c r="AT1799" i="1"/>
  <c r="AT1797" i="1"/>
  <c r="AT2214" i="1"/>
  <c r="AT1806" i="1"/>
  <c r="AT1803" i="1"/>
  <c r="AT1807" i="1"/>
  <c r="AT2215" i="1"/>
  <c r="AT1801" i="1"/>
  <c r="AT1811" i="1"/>
  <c r="AT1816" i="1"/>
  <c r="AT2218" i="1"/>
  <c r="AT1805" i="1"/>
  <c r="AT1815" i="1"/>
  <c r="AT1809" i="1"/>
  <c r="AT2171" i="1"/>
  <c r="AT996" i="1"/>
  <c r="AT1096" i="1"/>
  <c r="AT2172" i="1"/>
  <c r="AT991" i="1"/>
  <c r="AT100" i="1"/>
  <c r="AT989" i="1"/>
  <c r="AT990" i="1"/>
  <c r="AT994" i="1"/>
  <c r="AT102" i="1"/>
  <c r="AT992" i="1"/>
  <c r="AT103" i="1"/>
  <c r="AT225" i="1"/>
  <c r="AT2170" i="1"/>
  <c r="AT99" i="1"/>
  <c r="AT988" i="1"/>
  <c r="AT223" i="1"/>
  <c r="AT2169" i="1"/>
  <c r="AT1094" i="1"/>
  <c r="AT101" i="1"/>
  <c r="AT995" i="1"/>
  <c r="AT2168" i="1"/>
  <c r="AT1095" i="1"/>
  <c r="AT224" i="1"/>
  <c r="AT993" i="1"/>
  <c r="I1778" i="1"/>
  <c r="I1779" i="1"/>
  <c r="I1785" i="1"/>
  <c r="I984" i="1"/>
  <c r="I1786" i="1"/>
  <c r="I91" i="1"/>
  <c r="I1790" i="1"/>
  <c r="I1788" i="1"/>
  <c r="I985" i="1"/>
  <c r="I1781" i="1"/>
  <c r="I1791" i="1"/>
  <c r="I1782" i="1"/>
  <c r="I1789" i="1"/>
  <c r="I986" i="1"/>
  <c r="I1780" i="1"/>
  <c r="I287" i="1"/>
  <c r="I1787" i="1"/>
  <c r="I1784" i="1"/>
  <c r="I983" i="1"/>
  <c r="I1783" i="1"/>
  <c r="AN1778" i="1"/>
  <c r="AN1779" i="1"/>
  <c r="AN1785" i="1"/>
  <c r="AN984" i="1"/>
  <c r="AN1786" i="1"/>
  <c r="AN91" i="1"/>
  <c r="AN1790" i="1"/>
  <c r="AN1788" i="1"/>
  <c r="AN985" i="1"/>
  <c r="AN1781" i="1"/>
  <c r="AN1791" i="1"/>
  <c r="AN1782" i="1"/>
  <c r="AN1789" i="1"/>
  <c r="AN986" i="1"/>
  <c r="AN1780" i="1"/>
  <c r="AN287" i="1"/>
  <c r="AN1787" i="1"/>
  <c r="AN1784" i="1"/>
  <c r="AN983" i="1"/>
  <c r="AN1783" i="1"/>
  <c r="AO1778" i="1"/>
  <c r="AO1779" i="1"/>
  <c r="AO1785" i="1"/>
  <c r="AO984" i="1"/>
  <c r="AP984" i="1" s="1"/>
  <c r="AO1786" i="1"/>
  <c r="AO91" i="1"/>
  <c r="AP91" i="1" s="1"/>
  <c r="AO1790" i="1"/>
  <c r="AO1788" i="1"/>
  <c r="AO985" i="1"/>
  <c r="AP985" i="1" s="1"/>
  <c r="AO1781" i="1"/>
  <c r="AO1791" i="1"/>
  <c r="AO1782" i="1"/>
  <c r="AO1789" i="1"/>
  <c r="AO986" i="1"/>
  <c r="AP986" i="1" s="1"/>
  <c r="AO1780" i="1"/>
  <c r="AO287" i="1"/>
  <c r="AP287" i="1" s="1"/>
  <c r="AO1787" i="1"/>
  <c r="AO1784" i="1"/>
  <c r="AO983" i="1"/>
  <c r="AP983" i="1" s="1"/>
  <c r="AO1783" i="1"/>
  <c r="AP1778" i="1"/>
  <c r="AP1779" i="1"/>
  <c r="AP1785" i="1"/>
  <c r="AP1786" i="1"/>
  <c r="AP1790" i="1"/>
  <c r="AP1788" i="1"/>
  <c r="AP1781" i="1"/>
  <c r="AP1791" i="1"/>
  <c r="AP1782" i="1"/>
  <c r="AP1789" i="1"/>
  <c r="AP1780" i="1"/>
  <c r="AP1787" i="1"/>
  <c r="AP1784" i="1"/>
  <c r="AP1783" i="1"/>
  <c r="AR1778" i="1"/>
  <c r="AR1779" i="1"/>
  <c r="AR1785" i="1"/>
  <c r="AR984" i="1"/>
  <c r="AR1786" i="1"/>
  <c r="AR91" i="1"/>
  <c r="AR1790" i="1"/>
  <c r="AR1788" i="1"/>
  <c r="AR985" i="1"/>
  <c r="AR1781" i="1"/>
  <c r="AR1791" i="1"/>
  <c r="AR1782" i="1"/>
  <c r="AR1789" i="1"/>
  <c r="AR986" i="1"/>
  <c r="AR1780" i="1"/>
  <c r="AR287" i="1"/>
  <c r="AR1787" i="1"/>
  <c r="AR1784" i="1"/>
  <c r="AR983" i="1"/>
  <c r="AR1783" i="1"/>
  <c r="AS1778" i="1"/>
  <c r="AS1779" i="1"/>
  <c r="AS1785" i="1"/>
  <c r="AS984" i="1"/>
  <c r="AS1786" i="1"/>
  <c r="AS91" i="1"/>
  <c r="AS1790" i="1"/>
  <c r="AS1788" i="1"/>
  <c r="AS985" i="1"/>
  <c r="AS1781" i="1"/>
  <c r="AS1791" i="1"/>
  <c r="AS1782" i="1"/>
  <c r="AS1789" i="1"/>
  <c r="AS986" i="1"/>
  <c r="AS1780" i="1"/>
  <c r="AS287" i="1"/>
  <c r="AS1787" i="1"/>
  <c r="AS1784" i="1"/>
  <c r="AS983" i="1"/>
  <c r="AS1783" i="1"/>
  <c r="AU1778" i="1"/>
  <c r="AU1779" i="1"/>
  <c r="AU1785" i="1"/>
  <c r="AU984" i="1"/>
  <c r="AU1786" i="1"/>
  <c r="AU91" i="1"/>
  <c r="AU1790" i="1"/>
  <c r="AU1788" i="1"/>
  <c r="AU985" i="1"/>
  <c r="AU1781" i="1"/>
  <c r="AU1791" i="1"/>
  <c r="AU1782" i="1"/>
  <c r="AU1789" i="1"/>
  <c r="AU986" i="1"/>
  <c r="AU1780" i="1"/>
  <c r="AU287" i="1"/>
  <c r="AU1787" i="1"/>
  <c r="AU1784" i="1"/>
  <c r="AU983" i="1"/>
  <c r="AU1783" i="1"/>
  <c r="I982" i="1"/>
  <c r="AN982" i="1"/>
  <c r="AO982" i="1"/>
  <c r="AP982" i="1" s="1"/>
  <c r="AR982" i="1"/>
  <c r="AS982" i="1"/>
  <c r="AU982" i="1"/>
  <c r="AT1781" i="1" l="1"/>
  <c r="AT1783" i="1"/>
  <c r="AT1788" i="1"/>
  <c r="AT1784" i="1"/>
  <c r="AT1790" i="1"/>
  <c r="AT1787" i="1"/>
  <c r="AT1786" i="1"/>
  <c r="AT1780" i="1"/>
  <c r="AT1785" i="1"/>
  <c r="AT1789" i="1"/>
  <c r="AT1779" i="1"/>
  <c r="AT1782" i="1"/>
  <c r="AT1778" i="1"/>
  <c r="AT1791" i="1"/>
  <c r="AT986" i="1"/>
  <c r="AT91" i="1"/>
  <c r="AT984" i="1"/>
  <c r="AT983" i="1"/>
  <c r="AT982" i="1"/>
  <c r="AT985" i="1"/>
  <c r="AT287" i="1"/>
  <c r="I2099" i="1"/>
  <c r="I94" i="1"/>
  <c r="I95" i="1"/>
  <c r="I2100" i="1"/>
  <c r="I987" i="1"/>
  <c r="I2210" i="1"/>
  <c r="I1792" i="1"/>
  <c r="I93" i="1"/>
  <c r="I1796" i="1"/>
  <c r="I98" i="1"/>
  <c r="I1793" i="1"/>
  <c r="I2098" i="1"/>
  <c r="I1795" i="1"/>
  <c r="I97" i="1"/>
  <c r="I2012" i="1"/>
  <c r="I1794" i="1"/>
  <c r="I92" i="1"/>
  <c r="I2211" i="1"/>
  <c r="I2217" i="1"/>
  <c r="I2097" i="1"/>
  <c r="AN2099" i="1"/>
  <c r="AN94" i="1"/>
  <c r="AN95" i="1"/>
  <c r="AN2100" i="1"/>
  <c r="AN987" i="1"/>
  <c r="AN2210" i="1"/>
  <c r="AN1792" i="1"/>
  <c r="AN93" i="1"/>
  <c r="AN1796" i="1"/>
  <c r="AN98" i="1"/>
  <c r="AN1793" i="1"/>
  <c r="AN2098" i="1"/>
  <c r="AN1795" i="1"/>
  <c r="AN97" i="1"/>
  <c r="AN2012" i="1"/>
  <c r="AN1794" i="1"/>
  <c r="AN92" i="1"/>
  <c r="AN2211" i="1"/>
  <c r="AN2217" i="1"/>
  <c r="AN2097" i="1"/>
  <c r="AO2099" i="1"/>
  <c r="AP2099" i="1" s="1"/>
  <c r="AO94" i="1"/>
  <c r="AP94" i="1" s="1"/>
  <c r="AO95" i="1"/>
  <c r="AP95" i="1" s="1"/>
  <c r="AO2100" i="1"/>
  <c r="AP2100" i="1" s="1"/>
  <c r="AO987" i="1"/>
  <c r="AP987" i="1" s="1"/>
  <c r="AO2210" i="1"/>
  <c r="AO1792" i="1"/>
  <c r="AO93" i="1"/>
  <c r="AP93" i="1" s="1"/>
  <c r="AO1796" i="1"/>
  <c r="AO98" i="1"/>
  <c r="AP98" i="1" s="1"/>
  <c r="AO1793" i="1"/>
  <c r="AO2098" i="1"/>
  <c r="AP2098" i="1" s="1"/>
  <c r="AO1795" i="1"/>
  <c r="AO97" i="1"/>
  <c r="AP97" i="1" s="1"/>
  <c r="AO2012" i="1"/>
  <c r="AP2012" i="1" s="1"/>
  <c r="AO1794" i="1"/>
  <c r="AO92" i="1"/>
  <c r="AP92" i="1" s="1"/>
  <c r="AO2211" i="1"/>
  <c r="AO2217" i="1"/>
  <c r="AO2097" i="1"/>
  <c r="AP2097" i="1" s="1"/>
  <c r="AP2210" i="1"/>
  <c r="AP1792" i="1"/>
  <c r="AP1796" i="1"/>
  <c r="AP1793" i="1"/>
  <c r="AP1795" i="1"/>
  <c r="AP1794" i="1"/>
  <c r="AP2211" i="1"/>
  <c r="AP2217" i="1"/>
  <c r="AR2099" i="1"/>
  <c r="AR94" i="1"/>
  <c r="AR95" i="1"/>
  <c r="AR2100" i="1"/>
  <c r="AR987" i="1"/>
  <c r="AR2210" i="1"/>
  <c r="AR1792" i="1"/>
  <c r="AR93" i="1"/>
  <c r="AR1796" i="1"/>
  <c r="AR98" i="1"/>
  <c r="AR1793" i="1"/>
  <c r="AR2098" i="1"/>
  <c r="AR1795" i="1"/>
  <c r="AR97" i="1"/>
  <c r="AR2012" i="1"/>
  <c r="AR1794" i="1"/>
  <c r="AR92" i="1"/>
  <c r="AR2211" i="1"/>
  <c r="AR2217" i="1"/>
  <c r="AR2097" i="1"/>
  <c r="AS2099" i="1"/>
  <c r="AS94" i="1"/>
  <c r="AS95" i="1"/>
  <c r="AS2100" i="1"/>
  <c r="AS987" i="1"/>
  <c r="AS2210" i="1"/>
  <c r="AS1792" i="1"/>
  <c r="AS93" i="1"/>
  <c r="AS1796" i="1"/>
  <c r="AS98" i="1"/>
  <c r="AS1793" i="1"/>
  <c r="AS2098" i="1"/>
  <c r="AS1795" i="1"/>
  <c r="AS97" i="1"/>
  <c r="AS2012" i="1"/>
  <c r="AS1794" i="1"/>
  <c r="AS92" i="1"/>
  <c r="AS2211" i="1"/>
  <c r="AS2217" i="1"/>
  <c r="AS2097" i="1"/>
  <c r="AU2099" i="1"/>
  <c r="AU94" i="1"/>
  <c r="AU95" i="1"/>
  <c r="AU2100" i="1"/>
  <c r="AU987" i="1"/>
  <c r="AU2210" i="1"/>
  <c r="AU1792" i="1"/>
  <c r="AU93" i="1"/>
  <c r="AU1796" i="1"/>
  <c r="AU98" i="1"/>
  <c r="AU1793" i="1"/>
  <c r="AU2098" i="1"/>
  <c r="AU1795" i="1"/>
  <c r="AU97" i="1"/>
  <c r="AU2012" i="1"/>
  <c r="AU1794" i="1"/>
  <c r="AU92" i="1"/>
  <c r="AU2211" i="1"/>
  <c r="AU2217" i="1"/>
  <c r="AU2097" i="1"/>
  <c r="I96" i="1"/>
  <c r="AN96" i="1"/>
  <c r="AO96" i="1"/>
  <c r="AP96" i="1" s="1"/>
  <c r="AR96" i="1"/>
  <c r="AS96" i="1"/>
  <c r="AU96" i="1"/>
  <c r="AT2210" i="1" l="1"/>
  <c r="AT2217" i="1"/>
  <c r="AT2211" i="1"/>
  <c r="AT1794" i="1"/>
  <c r="AT1795" i="1"/>
  <c r="AT1793" i="1"/>
  <c r="AT1796" i="1"/>
  <c r="AT1792" i="1"/>
  <c r="AT98" i="1"/>
  <c r="AT94" i="1"/>
  <c r="AT92" i="1"/>
  <c r="AT2099" i="1"/>
  <c r="AT93" i="1"/>
  <c r="AT2012" i="1"/>
  <c r="AT97" i="1"/>
  <c r="AT987" i="1"/>
  <c r="AT2097" i="1"/>
  <c r="AT2098" i="1"/>
  <c r="AT2100" i="1"/>
  <c r="AT96" i="1"/>
  <c r="AT95" i="1"/>
  <c r="I1777" i="1"/>
  <c r="I286" i="1"/>
  <c r="I979" i="1"/>
  <c r="I87" i="1"/>
  <c r="I2024" i="1"/>
  <c r="I981" i="1"/>
  <c r="I975" i="1"/>
  <c r="I974" i="1"/>
  <c r="I1774" i="1"/>
  <c r="I86" i="1"/>
  <c r="I1773" i="1"/>
  <c r="I980" i="1"/>
  <c r="I977" i="1"/>
  <c r="I1775" i="1"/>
  <c r="I84" i="1"/>
  <c r="I88" i="1"/>
  <c r="I83" i="1"/>
  <c r="I82" i="1"/>
  <c r="I89" i="1"/>
  <c r="I85" i="1"/>
  <c r="I1776" i="1"/>
  <c r="I978" i="1"/>
  <c r="I90" i="1"/>
  <c r="I976" i="1"/>
  <c r="AN1777" i="1"/>
  <c r="AN286" i="1"/>
  <c r="AN979" i="1"/>
  <c r="AN87" i="1"/>
  <c r="AN2024" i="1"/>
  <c r="AN981" i="1"/>
  <c r="AN975" i="1"/>
  <c r="AN974" i="1"/>
  <c r="AN1774" i="1"/>
  <c r="AN86" i="1"/>
  <c r="AN1773" i="1"/>
  <c r="AN980" i="1"/>
  <c r="AN977" i="1"/>
  <c r="AN1775" i="1"/>
  <c r="AN84" i="1"/>
  <c r="AN88" i="1"/>
  <c r="AN83" i="1"/>
  <c r="AN82" i="1"/>
  <c r="AN89" i="1"/>
  <c r="AN85" i="1"/>
  <c r="AN1776" i="1"/>
  <c r="AN978" i="1"/>
  <c r="AN90" i="1"/>
  <c r="AN976" i="1"/>
  <c r="AO1777" i="1"/>
  <c r="AO286" i="1"/>
  <c r="AP286" i="1" s="1"/>
  <c r="AO979" i="1"/>
  <c r="AP979" i="1" s="1"/>
  <c r="AO87" i="1"/>
  <c r="AP87" i="1" s="1"/>
  <c r="AO2024" i="1"/>
  <c r="AP2024" i="1" s="1"/>
  <c r="AO981" i="1"/>
  <c r="AP981" i="1" s="1"/>
  <c r="AO975" i="1"/>
  <c r="AP975" i="1" s="1"/>
  <c r="AO974" i="1"/>
  <c r="AP974" i="1" s="1"/>
  <c r="AO1774" i="1"/>
  <c r="AO86" i="1"/>
  <c r="AP86" i="1" s="1"/>
  <c r="AO1773" i="1"/>
  <c r="AO980" i="1"/>
  <c r="AP980" i="1" s="1"/>
  <c r="AO977" i="1"/>
  <c r="AP977" i="1" s="1"/>
  <c r="AO1775" i="1"/>
  <c r="AO84" i="1"/>
  <c r="AP84" i="1" s="1"/>
  <c r="AO88" i="1"/>
  <c r="AP88" i="1" s="1"/>
  <c r="AO83" i="1"/>
  <c r="AP83" i="1" s="1"/>
  <c r="AO82" i="1"/>
  <c r="AP82" i="1" s="1"/>
  <c r="AO89" i="1"/>
  <c r="AP89" i="1" s="1"/>
  <c r="AO85" i="1"/>
  <c r="AP85" i="1" s="1"/>
  <c r="AO1776" i="1"/>
  <c r="AO978" i="1"/>
  <c r="AP978" i="1" s="1"/>
  <c r="AO90" i="1"/>
  <c r="AP90" i="1" s="1"/>
  <c r="AO976" i="1"/>
  <c r="AP976" i="1" s="1"/>
  <c r="AP1777" i="1"/>
  <c r="AP1774" i="1"/>
  <c r="AP1773" i="1"/>
  <c r="AP1775" i="1"/>
  <c r="AP1776" i="1"/>
  <c r="AR1777" i="1"/>
  <c r="AR286" i="1"/>
  <c r="AR979" i="1"/>
  <c r="AR87" i="1"/>
  <c r="AR2024" i="1"/>
  <c r="AR981" i="1"/>
  <c r="AR975" i="1"/>
  <c r="AR974" i="1"/>
  <c r="AR1774" i="1"/>
  <c r="AR86" i="1"/>
  <c r="AR1773" i="1"/>
  <c r="AR980" i="1"/>
  <c r="AR977" i="1"/>
  <c r="AR1775" i="1"/>
  <c r="AR84" i="1"/>
  <c r="AR88" i="1"/>
  <c r="AR83" i="1"/>
  <c r="AR82" i="1"/>
  <c r="AR89" i="1"/>
  <c r="AR85" i="1"/>
  <c r="AR1776" i="1"/>
  <c r="AR978" i="1"/>
  <c r="AR90" i="1"/>
  <c r="AR976" i="1"/>
  <c r="AS1777" i="1"/>
  <c r="AS286" i="1"/>
  <c r="AS979" i="1"/>
  <c r="AS87" i="1"/>
  <c r="AS2024" i="1"/>
  <c r="AS981" i="1"/>
  <c r="AS975" i="1"/>
  <c r="AS974" i="1"/>
  <c r="AS1774" i="1"/>
  <c r="AS86" i="1"/>
  <c r="AS1773" i="1"/>
  <c r="AS980" i="1"/>
  <c r="AS977" i="1"/>
  <c r="AS1775" i="1"/>
  <c r="AS84" i="1"/>
  <c r="AS88" i="1"/>
  <c r="AS83" i="1"/>
  <c r="AS82" i="1"/>
  <c r="AS89" i="1"/>
  <c r="AS85" i="1"/>
  <c r="AS1776" i="1"/>
  <c r="AS978" i="1"/>
  <c r="AS90" i="1"/>
  <c r="AS976" i="1"/>
  <c r="AU1777" i="1"/>
  <c r="AU286" i="1"/>
  <c r="AU979" i="1"/>
  <c r="AU87" i="1"/>
  <c r="AU2024" i="1"/>
  <c r="AU981" i="1"/>
  <c r="AU975" i="1"/>
  <c r="AU974" i="1"/>
  <c r="AU1774" i="1"/>
  <c r="AU86" i="1"/>
  <c r="AU1773" i="1"/>
  <c r="AU980" i="1"/>
  <c r="AU977" i="1"/>
  <c r="AU1775" i="1"/>
  <c r="AU84" i="1"/>
  <c r="AU88" i="1"/>
  <c r="AU83" i="1"/>
  <c r="AU82" i="1"/>
  <c r="AU89" i="1"/>
  <c r="AU85" i="1"/>
  <c r="AU1776" i="1"/>
  <c r="AU978" i="1"/>
  <c r="AU90" i="1"/>
  <c r="AU976" i="1"/>
  <c r="AT1776" i="1" l="1"/>
  <c r="AT1775" i="1"/>
  <c r="AT1773" i="1"/>
  <c r="AT1774" i="1"/>
  <c r="AT1777" i="1"/>
  <c r="AT976" i="1"/>
  <c r="AT88" i="1"/>
  <c r="AT974" i="1"/>
  <c r="AT90" i="1"/>
  <c r="AT84" i="1"/>
  <c r="AT975" i="1"/>
  <c r="AT978" i="1"/>
  <c r="AT981" i="1"/>
  <c r="AT977" i="1"/>
  <c r="AT2024" i="1"/>
  <c r="AT85" i="1"/>
  <c r="AT980" i="1"/>
  <c r="AT87" i="1"/>
  <c r="AT89" i="1"/>
  <c r="AT979" i="1"/>
  <c r="AT82" i="1"/>
  <c r="AT86" i="1"/>
  <c r="AT286" i="1"/>
  <c r="AT83" i="1"/>
  <c r="I81" i="1"/>
  <c r="I1768" i="1"/>
  <c r="I1771" i="1"/>
  <c r="I971" i="1"/>
  <c r="I80" i="1"/>
  <c r="I973" i="1"/>
  <c r="I2023" i="1"/>
  <c r="I1770" i="1"/>
  <c r="I1769" i="1"/>
  <c r="I968" i="1"/>
  <c r="I1772" i="1"/>
  <c r="I969" i="1"/>
  <c r="I972" i="1"/>
  <c r="I2011" i="1"/>
  <c r="I970" i="1"/>
  <c r="I233" i="1"/>
  <c r="I967" i="1"/>
  <c r="AN81" i="1"/>
  <c r="AN1768" i="1"/>
  <c r="AN1771" i="1"/>
  <c r="AN971" i="1"/>
  <c r="AN80" i="1"/>
  <c r="AN973" i="1"/>
  <c r="AN2023" i="1"/>
  <c r="AN1770" i="1"/>
  <c r="AN1769" i="1"/>
  <c r="AN968" i="1"/>
  <c r="AN1772" i="1"/>
  <c r="AN969" i="1"/>
  <c r="AN972" i="1"/>
  <c r="AN2011" i="1"/>
  <c r="AN970" i="1"/>
  <c r="AN233" i="1"/>
  <c r="AN967" i="1"/>
  <c r="AO81" i="1"/>
  <c r="AP81" i="1" s="1"/>
  <c r="AO1768" i="1"/>
  <c r="AO1771" i="1"/>
  <c r="AO971" i="1"/>
  <c r="AP971" i="1" s="1"/>
  <c r="AO80" i="1"/>
  <c r="AP80" i="1" s="1"/>
  <c r="AO973" i="1"/>
  <c r="AP973" i="1" s="1"/>
  <c r="AO2023" i="1"/>
  <c r="AP2023" i="1" s="1"/>
  <c r="AO1770" i="1"/>
  <c r="AO1769" i="1"/>
  <c r="AO968" i="1"/>
  <c r="AP968" i="1" s="1"/>
  <c r="AO1772" i="1"/>
  <c r="AO969" i="1"/>
  <c r="AP969" i="1" s="1"/>
  <c r="AO972" i="1"/>
  <c r="AP972" i="1" s="1"/>
  <c r="AO2011" i="1"/>
  <c r="AP2011" i="1" s="1"/>
  <c r="AO970" i="1"/>
  <c r="AP970" i="1" s="1"/>
  <c r="AO233" i="1"/>
  <c r="AP233" i="1" s="1"/>
  <c r="AO967" i="1"/>
  <c r="AP967" i="1" s="1"/>
  <c r="AP1768" i="1"/>
  <c r="AP1771" i="1"/>
  <c r="AP1770" i="1"/>
  <c r="AP1769" i="1"/>
  <c r="AP1772" i="1"/>
  <c r="AR81" i="1"/>
  <c r="AR1768" i="1"/>
  <c r="AR1771" i="1"/>
  <c r="AR971" i="1"/>
  <c r="AR80" i="1"/>
  <c r="AR973" i="1"/>
  <c r="AR2023" i="1"/>
  <c r="AR1770" i="1"/>
  <c r="AR1769" i="1"/>
  <c r="AR968" i="1"/>
  <c r="AR1772" i="1"/>
  <c r="AR969" i="1"/>
  <c r="AR972" i="1"/>
  <c r="AR2011" i="1"/>
  <c r="AR970" i="1"/>
  <c r="AR233" i="1"/>
  <c r="AR967" i="1"/>
  <c r="AS81" i="1"/>
  <c r="AS1768" i="1"/>
  <c r="AS1771" i="1"/>
  <c r="AS971" i="1"/>
  <c r="AS80" i="1"/>
  <c r="AS973" i="1"/>
  <c r="AS2023" i="1"/>
  <c r="AS1770" i="1"/>
  <c r="AS1769" i="1"/>
  <c r="AS968" i="1"/>
  <c r="AS1772" i="1"/>
  <c r="AS969" i="1"/>
  <c r="AS972" i="1"/>
  <c r="AS2011" i="1"/>
  <c r="AS970" i="1"/>
  <c r="AS233" i="1"/>
  <c r="AS967" i="1"/>
  <c r="AU81" i="1"/>
  <c r="AU1768" i="1"/>
  <c r="AU1771" i="1"/>
  <c r="AU971" i="1"/>
  <c r="AU80" i="1"/>
  <c r="AU973" i="1"/>
  <c r="AU2023" i="1"/>
  <c r="AU1770" i="1"/>
  <c r="AU1769" i="1"/>
  <c r="AU968" i="1"/>
  <c r="AU1772" i="1"/>
  <c r="AU969" i="1"/>
  <c r="AU972" i="1"/>
  <c r="AU2011" i="1"/>
  <c r="AU970" i="1"/>
  <c r="AU233" i="1"/>
  <c r="AU967" i="1"/>
  <c r="AT1772" i="1" l="1"/>
  <c r="AT1769" i="1"/>
  <c r="AT1770" i="1"/>
  <c r="AT1771" i="1"/>
  <c r="AT1768" i="1"/>
  <c r="AT972" i="1"/>
  <c r="AT973" i="1"/>
  <c r="AT80" i="1"/>
  <c r="AT971" i="1"/>
  <c r="AT233" i="1"/>
  <c r="AT81" i="1"/>
  <c r="AT2011" i="1"/>
  <c r="AT969" i="1"/>
  <c r="AT967" i="1"/>
  <c r="AT968" i="1"/>
  <c r="AT970" i="1"/>
  <c r="AT2023" i="1"/>
  <c r="AA4" i="7"/>
  <c r="AA5" i="7" s="1"/>
  <c r="AA6" i="7" s="1"/>
  <c r="AA7" i="7" s="1"/>
  <c r="AA8" i="7" s="1"/>
  <c r="AA9" i="7" s="1"/>
  <c r="AA10" i="7" s="1"/>
  <c r="AA11" i="7" s="1"/>
  <c r="AA12" i="7" s="1"/>
  <c r="AA13" i="7" s="1"/>
  <c r="AA14" i="7" s="1"/>
  <c r="AA15" i="7" s="1"/>
  <c r="AA16" i="7" s="1"/>
  <c r="AA17" i="7" s="1"/>
  <c r="AA18" i="7" s="1"/>
  <c r="AA19" i="7" s="1"/>
  <c r="AA20" i="7" s="1"/>
  <c r="AA21" i="7" s="1"/>
  <c r="AA22" i="7" s="1"/>
  <c r="AA23" i="7" s="1"/>
  <c r="AA30" i="7" s="1"/>
  <c r="AA31" i="7" s="1"/>
  <c r="AA32" i="7" s="1"/>
  <c r="AA33" i="7" s="1"/>
  <c r="AA34" i="7" s="1"/>
  <c r="AA35" i="7" s="1"/>
  <c r="AA36" i="7" s="1"/>
  <c r="AA37" i="7" s="1"/>
  <c r="AA38" i="7" s="1"/>
  <c r="AA39" i="7" s="1"/>
  <c r="V4" i="7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30" i="7" s="1"/>
  <c r="V31" i="7" s="1"/>
  <c r="V32" i="7" s="1"/>
  <c r="V33" i="7" s="1"/>
  <c r="V34" i="7" s="1"/>
  <c r="AB34" i="7" l="1"/>
  <c r="AC34" i="7" s="1"/>
  <c r="AD34" i="7" s="1"/>
  <c r="AB33" i="7"/>
  <c r="AC33" i="7" s="1"/>
  <c r="AD33" i="7" s="1"/>
  <c r="AB32" i="7"/>
  <c r="AC32" i="7" s="1"/>
  <c r="AD32" i="7" s="1"/>
  <c r="AB31" i="7"/>
  <c r="AC31" i="7" s="1"/>
  <c r="AD31" i="7" s="1"/>
  <c r="AB30" i="7"/>
  <c r="AC30" i="7" s="1"/>
  <c r="AD30" i="7" s="1"/>
  <c r="AB23" i="7"/>
  <c r="AC23" i="7" s="1"/>
  <c r="AD23" i="7" s="1"/>
  <c r="AB22" i="7"/>
  <c r="AC22" i="7" s="1"/>
  <c r="AD22" i="7" s="1"/>
  <c r="AB21" i="7"/>
  <c r="AC21" i="7" s="1"/>
  <c r="AD21" i="7" s="1"/>
  <c r="AB20" i="7"/>
  <c r="AC20" i="7" s="1"/>
  <c r="AD20" i="7" s="1"/>
  <c r="AB19" i="7"/>
  <c r="AC19" i="7" s="1"/>
  <c r="AD19" i="7" s="1"/>
  <c r="AB18" i="7"/>
  <c r="AC18" i="7" s="1"/>
  <c r="AD18" i="7" s="1"/>
  <c r="AB17" i="7"/>
  <c r="AC17" i="7" s="1"/>
  <c r="AD17" i="7" s="1"/>
  <c r="AB16" i="7"/>
  <c r="AC16" i="7" s="1"/>
  <c r="AD16" i="7" s="1"/>
  <c r="AB15" i="7"/>
  <c r="AC15" i="7" s="1"/>
  <c r="AD15" i="7" s="1"/>
  <c r="AB14" i="7"/>
  <c r="AC14" i="7" s="1"/>
  <c r="AD14" i="7" s="1"/>
  <c r="AB13" i="7"/>
  <c r="AC13" i="7" s="1"/>
  <c r="AD13" i="7" s="1"/>
  <c r="AB12" i="7"/>
  <c r="AC12" i="7" s="1"/>
  <c r="AD12" i="7" s="1"/>
  <c r="AB11" i="7"/>
  <c r="AC11" i="7" s="1"/>
  <c r="AD11" i="7" s="1"/>
  <c r="AB10" i="7"/>
  <c r="AC10" i="7" s="1"/>
  <c r="AD10" i="7" s="1"/>
  <c r="AB9" i="7"/>
  <c r="AC9" i="7" s="1"/>
  <c r="AD9" i="7" s="1"/>
  <c r="AB8" i="7"/>
  <c r="AC8" i="7" s="1"/>
  <c r="AD8" i="7" s="1"/>
  <c r="AB7" i="7"/>
  <c r="AC7" i="7" s="1"/>
  <c r="AD7" i="7" s="1"/>
  <c r="AB6" i="7"/>
  <c r="AC6" i="7" s="1"/>
  <c r="AD6" i="7" s="1"/>
  <c r="AB5" i="7"/>
  <c r="AC5" i="7" s="1"/>
  <c r="AD5" i="7" s="1"/>
  <c r="AB4" i="7"/>
  <c r="AC4" i="7" s="1"/>
  <c r="AD4" i="7" s="1"/>
  <c r="AB3" i="7"/>
  <c r="AB36" i="7"/>
  <c r="AC36" i="7" s="1"/>
  <c r="AD36" i="7" s="1"/>
  <c r="W34" i="7"/>
  <c r="X34" i="7" s="1"/>
  <c r="Y34" i="7" s="1"/>
  <c r="W33" i="7"/>
  <c r="X33" i="7" s="1"/>
  <c r="Y33" i="7" s="1"/>
  <c r="W32" i="7"/>
  <c r="X32" i="7" s="1"/>
  <c r="Y32" i="7" s="1"/>
  <c r="W31" i="7"/>
  <c r="X31" i="7" s="1"/>
  <c r="Y31" i="7" s="1"/>
  <c r="W30" i="7"/>
  <c r="X30" i="7" s="1"/>
  <c r="Y30" i="7" s="1"/>
  <c r="W23" i="7"/>
  <c r="X23" i="7" s="1"/>
  <c r="Y23" i="7" s="1"/>
  <c r="W22" i="7"/>
  <c r="X22" i="7" s="1"/>
  <c r="Y22" i="7" s="1"/>
  <c r="W21" i="7"/>
  <c r="X21" i="7" s="1"/>
  <c r="Y21" i="7" s="1"/>
  <c r="W20" i="7"/>
  <c r="X20" i="7" s="1"/>
  <c r="Y20" i="7" s="1"/>
  <c r="W19" i="7"/>
  <c r="X19" i="7" s="1"/>
  <c r="Y19" i="7" s="1"/>
  <c r="W18" i="7"/>
  <c r="X18" i="7" s="1"/>
  <c r="Y18" i="7" s="1"/>
  <c r="W17" i="7"/>
  <c r="X17" i="7" s="1"/>
  <c r="Y17" i="7" s="1"/>
  <c r="W16" i="7"/>
  <c r="X16" i="7" s="1"/>
  <c r="Y16" i="7" s="1"/>
  <c r="W15" i="7"/>
  <c r="X15" i="7" s="1"/>
  <c r="Y15" i="7" s="1"/>
  <c r="W14" i="7"/>
  <c r="X14" i="7" s="1"/>
  <c r="Y14" i="7" s="1"/>
  <c r="W13" i="7"/>
  <c r="X13" i="7" s="1"/>
  <c r="Y13" i="7" s="1"/>
  <c r="W12" i="7"/>
  <c r="X12" i="7" s="1"/>
  <c r="Y12" i="7" s="1"/>
  <c r="W11" i="7"/>
  <c r="X11" i="7" s="1"/>
  <c r="Y11" i="7" s="1"/>
  <c r="W10" i="7"/>
  <c r="X10" i="7" s="1"/>
  <c r="Y10" i="7" s="1"/>
  <c r="W9" i="7"/>
  <c r="X9" i="7" s="1"/>
  <c r="Y9" i="7" s="1"/>
  <c r="W8" i="7"/>
  <c r="X8" i="7" s="1"/>
  <c r="Y8" i="7" s="1"/>
  <c r="W7" i="7"/>
  <c r="X7" i="7" s="1"/>
  <c r="Y7" i="7" s="1"/>
  <c r="W6" i="7"/>
  <c r="X6" i="7" s="1"/>
  <c r="Y6" i="7" s="1"/>
  <c r="W5" i="7"/>
  <c r="X5" i="7" s="1"/>
  <c r="Y5" i="7" s="1"/>
  <c r="W4" i="7"/>
  <c r="X4" i="7" s="1"/>
  <c r="Y4" i="7" s="1"/>
  <c r="W3" i="7"/>
  <c r="V35" i="7"/>
  <c r="W35" i="7" s="1"/>
  <c r="X35" i="7" s="1"/>
  <c r="Y35" i="7" s="1"/>
  <c r="X3" i="7" l="1"/>
  <c r="AC3" i="7"/>
  <c r="AB35" i="7"/>
  <c r="AC35" i="7" s="1"/>
  <c r="AD35" i="7" s="1"/>
  <c r="V36" i="7"/>
  <c r="AB37" i="7"/>
  <c r="AC37" i="7" s="1"/>
  <c r="AD37" i="7" s="1"/>
  <c r="I1766" i="1"/>
  <c r="I963" i="1"/>
  <c r="I1763" i="1"/>
  <c r="I966" i="1"/>
  <c r="I1765" i="1"/>
  <c r="I960" i="1"/>
  <c r="I1764" i="1"/>
  <c r="I958" i="1"/>
  <c r="I962" i="1"/>
  <c r="I964" i="1"/>
  <c r="I1767" i="1"/>
  <c r="I965" i="1"/>
  <c r="I961" i="1"/>
  <c r="AN1766" i="1"/>
  <c r="AN963" i="1"/>
  <c r="AN1763" i="1"/>
  <c r="AN966" i="1"/>
  <c r="AN1765" i="1"/>
  <c r="AN960" i="1"/>
  <c r="AN1764" i="1"/>
  <c r="AN958" i="1"/>
  <c r="AN962" i="1"/>
  <c r="AN964" i="1"/>
  <c r="AN1767" i="1"/>
  <c r="AN965" i="1"/>
  <c r="AN961" i="1"/>
  <c r="AO1766" i="1"/>
  <c r="AO963" i="1"/>
  <c r="AP963" i="1" s="1"/>
  <c r="AO1763" i="1"/>
  <c r="AO966" i="1"/>
  <c r="AP966" i="1" s="1"/>
  <c r="AO1765" i="1"/>
  <c r="AO960" i="1"/>
  <c r="AP960" i="1" s="1"/>
  <c r="AO1764" i="1"/>
  <c r="AO958" i="1"/>
  <c r="AP958" i="1" s="1"/>
  <c r="AO962" i="1"/>
  <c r="AP962" i="1" s="1"/>
  <c r="AO964" i="1"/>
  <c r="AP964" i="1" s="1"/>
  <c r="AO1767" i="1"/>
  <c r="AO965" i="1"/>
  <c r="AP965" i="1" s="1"/>
  <c r="AO961" i="1"/>
  <c r="AP961" i="1" s="1"/>
  <c r="AP1766" i="1"/>
  <c r="AP1763" i="1"/>
  <c r="AP1765" i="1"/>
  <c r="AP1764" i="1"/>
  <c r="AP1767" i="1"/>
  <c r="AR1766" i="1"/>
  <c r="AR963" i="1"/>
  <c r="AR1763" i="1"/>
  <c r="AR966" i="1"/>
  <c r="AR1765" i="1"/>
  <c r="AR960" i="1"/>
  <c r="AR1764" i="1"/>
  <c r="AR958" i="1"/>
  <c r="AR962" i="1"/>
  <c r="AR964" i="1"/>
  <c r="AR1767" i="1"/>
  <c r="AR965" i="1"/>
  <c r="AR961" i="1"/>
  <c r="AS1766" i="1"/>
  <c r="AS963" i="1"/>
  <c r="AS1763" i="1"/>
  <c r="AS966" i="1"/>
  <c r="AS1765" i="1"/>
  <c r="AS960" i="1"/>
  <c r="AS1764" i="1"/>
  <c r="AS958" i="1"/>
  <c r="AS962" i="1"/>
  <c r="AS964" i="1"/>
  <c r="AS1767" i="1"/>
  <c r="AS965" i="1"/>
  <c r="AS961" i="1"/>
  <c r="AU1766" i="1"/>
  <c r="AU963" i="1"/>
  <c r="AU1763" i="1"/>
  <c r="AU966" i="1"/>
  <c r="AU1765" i="1"/>
  <c r="AU960" i="1"/>
  <c r="AU1764" i="1"/>
  <c r="AU958" i="1"/>
  <c r="AU962" i="1"/>
  <c r="AU964" i="1"/>
  <c r="AU1767" i="1"/>
  <c r="AU965" i="1"/>
  <c r="AU961" i="1"/>
  <c r="I959" i="1"/>
  <c r="AN959" i="1"/>
  <c r="AO959" i="1"/>
  <c r="AP959" i="1" s="1"/>
  <c r="AR959" i="1"/>
  <c r="AS959" i="1"/>
  <c r="AU959" i="1"/>
  <c r="AD3" i="7" l="1"/>
  <c r="Y3" i="7"/>
  <c r="AT1766" i="1"/>
  <c r="AT1767" i="1"/>
  <c r="AT1764" i="1"/>
  <c r="AT1765" i="1"/>
  <c r="AT1763" i="1"/>
  <c r="AT960" i="1"/>
  <c r="AT961" i="1"/>
  <c r="AT959" i="1"/>
  <c r="AT965" i="1"/>
  <c r="AT966" i="1"/>
  <c r="AT964" i="1"/>
  <c r="AT963" i="1"/>
  <c r="AT962" i="1"/>
  <c r="AT958" i="1"/>
  <c r="W36" i="7"/>
  <c r="V37" i="7"/>
  <c r="AB38" i="7"/>
  <c r="AC38" i="7" s="1"/>
  <c r="AD38" i="7" s="1"/>
  <c r="I285" i="1"/>
  <c r="I76" i="1"/>
  <c r="I77" i="1"/>
  <c r="I1758" i="1"/>
  <c r="I1757" i="1"/>
  <c r="I1759" i="1"/>
  <c r="I1762" i="1"/>
  <c r="I79" i="1"/>
  <c r="I957" i="1"/>
  <c r="I1761" i="1"/>
  <c r="I954" i="1"/>
  <c r="I1760" i="1"/>
  <c r="I955" i="1"/>
  <c r="I952" i="1"/>
  <c r="I78" i="1"/>
  <c r="I956" i="1"/>
  <c r="AN285" i="1"/>
  <c r="AN76" i="1"/>
  <c r="AN77" i="1"/>
  <c r="AN1758" i="1"/>
  <c r="AN1757" i="1"/>
  <c r="AN1759" i="1"/>
  <c r="AN1762" i="1"/>
  <c r="AN79" i="1"/>
  <c r="AN957" i="1"/>
  <c r="AN1761" i="1"/>
  <c r="AN954" i="1"/>
  <c r="AN1760" i="1"/>
  <c r="AN955" i="1"/>
  <c r="AN952" i="1"/>
  <c r="AN78" i="1"/>
  <c r="AN956" i="1"/>
  <c r="AO285" i="1"/>
  <c r="AP285" i="1" s="1"/>
  <c r="AO76" i="1"/>
  <c r="AP76" i="1" s="1"/>
  <c r="AO77" i="1"/>
  <c r="AP77" i="1" s="1"/>
  <c r="AO1758" i="1"/>
  <c r="AP1758" i="1" s="1"/>
  <c r="AO1757" i="1"/>
  <c r="AP1757" i="1" s="1"/>
  <c r="AO1759" i="1"/>
  <c r="AP1759" i="1" s="1"/>
  <c r="AO1762" i="1"/>
  <c r="AP1762" i="1" s="1"/>
  <c r="AO79" i="1"/>
  <c r="AP79" i="1" s="1"/>
  <c r="AO957" i="1"/>
  <c r="AP957" i="1" s="1"/>
  <c r="AO1761" i="1"/>
  <c r="AO954" i="1"/>
  <c r="AP954" i="1" s="1"/>
  <c r="AO1760" i="1"/>
  <c r="AP1760" i="1" s="1"/>
  <c r="AO955" i="1"/>
  <c r="AP955" i="1" s="1"/>
  <c r="AO952" i="1"/>
  <c r="AP952" i="1" s="1"/>
  <c r="AO78" i="1"/>
  <c r="AP78" i="1" s="1"/>
  <c r="AO956" i="1"/>
  <c r="AP956" i="1" s="1"/>
  <c r="AP1761" i="1"/>
  <c r="AR285" i="1"/>
  <c r="AR76" i="1"/>
  <c r="AR77" i="1"/>
  <c r="AR1758" i="1"/>
  <c r="AR1757" i="1"/>
  <c r="AR1759" i="1"/>
  <c r="AR1762" i="1"/>
  <c r="AR79" i="1"/>
  <c r="AR957" i="1"/>
  <c r="AR1761" i="1"/>
  <c r="AR954" i="1"/>
  <c r="AR1760" i="1"/>
  <c r="AR955" i="1"/>
  <c r="AR952" i="1"/>
  <c r="AR78" i="1"/>
  <c r="AR956" i="1"/>
  <c r="AS285" i="1"/>
  <c r="AS76" i="1"/>
  <c r="AS77" i="1"/>
  <c r="AS1758" i="1"/>
  <c r="AS1757" i="1"/>
  <c r="AS1759" i="1"/>
  <c r="AS1762" i="1"/>
  <c r="AS79" i="1"/>
  <c r="AS957" i="1"/>
  <c r="AS1761" i="1"/>
  <c r="AS954" i="1"/>
  <c r="AS1760" i="1"/>
  <c r="AS955" i="1"/>
  <c r="AS952" i="1"/>
  <c r="AS78" i="1"/>
  <c r="AS956" i="1"/>
  <c r="AU285" i="1"/>
  <c r="AU76" i="1"/>
  <c r="AU77" i="1"/>
  <c r="AU1758" i="1"/>
  <c r="AU1757" i="1"/>
  <c r="AU1759" i="1"/>
  <c r="AU1762" i="1"/>
  <c r="AU79" i="1"/>
  <c r="AU957" i="1"/>
  <c r="AU1761" i="1"/>
  <c r="AU954" i="1"/>
  <c r="AU1760" i="1"/>
  <c r="AU955" i="1"/>
  <c r="AU952" i="1"/>
  <c r="AU78" i="1"/>
  <c r="AU956" i="1"/>
  <c r="I953" i="1"/>
  <c r="AN953" i="1"/>
  <c r="AO953" i="1"/>
  <c r="AP953" i="1" s="1"/>
  <c r="AR953" i="1"/>
  <c r="AS953" i="1"/>
  <c r="AU953" i="1"/>
  <c r="X36" i="7" l="1"/>
  <c r="AT1758" i="1"/>
  <c r="AT1762" i="1"/>
  <c r="AT1759" i="1"/>
  <c r="AT1757" i="1"/>
  <c r="AT1760" i="1"/>
  <c r="AT1761" i="1"/>
  <c r="AT954" i="1"/>
  <c r="AT77" i="1"/>
  <c r="AT76" i="1"/>
  <c r="AT953" i="1"/>
  <c r="AT957" i="1"/>
  <c r="AT285" i="1"/>
  <c r="AT956" i="1"/>
  <c r="AT79" i="1"/>
  <c r="AT78" i="1"/>
  <c r="AT952" i="1"/>
  <c r="AT955" i="1"/>
  <c r="V38" i="7"/>
  <c r="W37" i="7"/>
  <c r="X37" i="7" s="1"/>
  <c r="Y37" i="7" s="1"/>
  <c r="AB39" i="7"/>
  <c r="AC39" i="7" s="1"/>
  <c r="AD39" i="7" s="1"/>
  <c r="AD40" i="7" s="1"/>
  <c r="I230" i="1"/>
  <c r="I1734" i="1"/>
  <c r="I917" i="1"/>
  <c r="AB40" i="7" l="1"/>
  <c r="AC40" i="7"/>
  <c r="Y36" i="7"/>
  <c r="V39" i="7"/>
  <c r="W39" i="7" s="1"/>
  <c r="X39" i="7" s="1"/>
  <c r="Y39" i="7" s="1"/>
  <c r="W38" i="7"/>
  <c r="X38" i="7" s="1"/>
  <c r="Y38" i="7" s="1"/>
  <c r="X40" i="7" l="1"/>
  <c r="W40" i="7"/>
  <c r="Y40" i="7"/>
  <c r="S19" i="5"/>
  <c r="I319" i="1" l="1"/>
  <c r="AN319" i="1"/>
  <c r="AO319" i="1"/>
  <c r="AP319" i="1" s="1"/>
  <c r="AR319" i="1"/>
  <c r="AS319" i="1"/>
  <c r="AU319" i="1"/>
  <c r="S67" i="5"/>
  <c r="S29" i="5"/>
  <c r="S80" i="5"/>
  <c r="S26" i="5"/>
  <c r="AT319" i="1" l="1"/>
  <c r="I946" i="1"/>
  <c r="I948" i="1"/>
  <c r="I1756" i="1"/>
  <c r="I1754" i="1"/>
  <c r="I947" i="1"/>
  <c r="I943" i="1"/>
  <c r="I950" i="1"/>
  <c r="I75" i="1"/>
  <c r="I949" i="1"/>
  <c r="I73" i="1"/>
  <c r="I945" i="1"/>
  <c r="I1753" i="1"/>
  <c r="I74" i="1"/>
  <c r="I1755" i="1"/>
  <c r="I1103" i="1"/>
  <c r="I951" i="1"/>
  <c r="I942" i="1"/>
  <c r="I944" i="1"/>
  <c r="AN946" i="1"/>
  <c r="AN948" i="1"/>
  <c r="AN1756" i="1"/>
  <c r="AN1754" i="1"/>
  <c r="AN947" i="1"/>
  <c r="AN943" i="1"/>
  <c r="AN950" i="1"/>
  <c r="AN75" i="1"/>
  <c r="AN949" i="1"/>
  <c r="AN73" i="1"/>
  <c r="AN945" i="1"/>
  <c r="AN1753" i="1"/>
  <c r="AN74" i="1"/>
  <c r="AN1755" i="1"/>
  <c r="AN1103" i="1"/>
  <c r="AN951" i="1"/>
  <c r="AN942" i="1"/>
  <c r="AN944" i="1"/>
  <c r="AO946" i="1"/>
  <c r="AP946" i="1" s="1"/>
  <c r="AO948" i="1"/>
  <c r="AP948" i="1" s="1"/>
  <c r="AO1756" i="1"/>
  <c r="AO1754" i="1"/>
  <c r="AO947" i="1"/>
  <c r="AP947" i="1" s="1"/>
  <c r="AO943" i="1"/>
  <c r="AP943" i="1" s="1"/>
  <c r="AO950" i="1"/>
  <c r="AP950" i="1" s="1"/>
  <c r="AO75" i="1"/>
  <c r="AP75" i="1" s="1"/>
  <c r="AO949" i="1"/>
  <c r="AP949" i="1" s="1"/>
  <c r="AO73" i="1"/>
  <c r="AP73" i="1" s="1"/>
  <c r="AO945" i="1"/>
  <c r="AP945" i="1" s="1"/>
  <c r="AO1753" i="1"/>
  <c r="AO74" i="1"/>
  <c r="AP74" i="1" s="1"/>
  <c r="AO1755" i="1"/>
  <c r="AO1103" i="1"/>
  <c r="AP1103" i="1" s="1"/>
  <c r="AO951" i="1"/>
  <c r="AP951" i="1" s="1"/>
  <c r="AO942" i="1"/>
  <c r="AP942" i="1" s="1"/>
  <c r="AO944" i="1"/>
  <c r="AP944" i="1" s="1"/>
  <c r="AP1756" i="1"/>
  <c r="AP1754" i="1"/>
  <c r="AP1753" i="1"/>
  <c r="AP1755" i="1"/>
  <c r="AR946" i="1"/>
  <c r="AR948" i="1"/>
  <c r="AR1756" i="1"/>
  <c r="AR1754" i="1"/>
  <c r="AR947" i="1"/>
  <c r="AR943" i="1"/>
  <c r="AR950" i="1"/>
  <c r="AR75" i="1"/>
  <c r="AR949" i="1"/>
  <c r="AR73" i="1"/>
  <c r="AR945" i="1"/>
  <c r="AR1753" i="1"/>
  <c r="AR74" i="1"/>
  <c r="AR1755" i="1"/>
  <c r="AR1103" i="1"/>
  <c r="AR951" i="1"/>
  <c r="AR942" i="1"/>
  <c r="AR944" i="1"/>
  <c r="AS946" i="1"/>
  <c r="AS948" i="1"/>
  <c r="AS1756" i="1"/>
  <c r="AS1754" i="1"/>
  <c r="AS947" i="1"/>
  <c r="AS943" i="1"/>
  <c r="AS950" i="1"/>
  <c r="AS75" i="1"/>
  <c r="AS949" i="1"/>
  <c r="AS73" i="1"/>
  <c r="AS945" i="1"/>
  <c r="AS1753" i="1"/>
  <c r="AS74" i="1"/>
  <c r="AS1755" i="1"/>
  <c r="AS1103" i="1"/>
  <c r="AS951" i="1"/>
  <c r="AS942" i="1"/>
  <c r="AS944" i="1"/>
  <c r="AU946" i="1"/>
  <c r="AU948" i="1"/>
  <c r="AU1756" i="1"/>
  <c r="AU1754" i="1"/>
  <c r="AU947" i="1"/>
  <c r="AU943" i="1"/>
  <c r="AU950" i="1"/>
  <c r="AU75" i="1"/>
  <c r="AU949" i="1"/>
  <c r="AU73" i="1"/>
  <c r="AU945" i="1"/>
  <c r="AU1753" i="1"/>
  <c r="AU74" i="1"/>
  <c r="AU1755" i="1"/>
  <c r="AU1103" i="1"/>
  <c r="AU951" i="1"/>
  <c r="AU942" i="1"/>
  <c r="AU944" i="1"/>
  <c r="AT1756" i="1" l="1"/>
  <c r="AT1755" i="1"/>
  <c r="AT1753" i="1"/>
  <c r="AT1754" i="1"/>
  <c r="AT946" i="1"/>
  <c r="AT951" i="1"/>
  <c r="AT75" i="1"/>
  <c r="AT944" i="1"/>
  <c r="AT949" i="1"/>
  <c r="AT1103" i="1"/>
  <c r="AT950" i="1"/>
  <c r="AT942" i="1"/>
  <c r="AT943" i="1"/>
  <c r="AT73" i="1"/>
  <c r="AT74" i="1"/>
  <c r="AT947" i="1"/>
  <c r="AT948" i="1"/>
  <c r="AT945" i="1"/>
  <c r="I231" i="1"/>
  <c r="I232" i="1"/>
  <c r="I2208" i="1"/>
  <c r="I294" i="1"/>
  <c r="I2164" i="1"/>
  <c r="I2022" i="1"/>
  <c r="I2018" i="1"/>
  <c r="I2206" i="1"/>
  <c r="I2165" i="1"/>
  <c r="I2162" i="1"/>
  <c r="I2167" i="1"/>
  <c r="I2163" i="1"/>
  <c r="I2207" i="1"/>
  <c r="I222" i="1"/>
  <c r="AN231" i="1"/>
  <c r="AN232" i="1"/>
  <c r="AN2208" i="1"/>
  <c r="AN294" i="1"/>
  <c r="AN2164" i="1"/>
  <c r="AN2022" i="1"/>
  <c r="AN2018" i="1"/>
  <c r="AN2206" i="1"/>
  <c r="AN2165" i="1"/>
  <c r="AN2162" i="1"/>
  <c r="AN2167" i="1"/>
  <c r="AN2163" i="1"/>
  <c r="AN2207" i="1"/>
  <c r="AN222" i="1"/>
  <c r="AO231" i="1"/>
  <c r="AP231" i="1" s="1"/>
  <c r="AO232" i="1"/>
  <c r="AP232" i="1" s="1"/>
  <c r="AO2208" i="1"/>
  <c r="AO294" i="1"/>
  <c r="AP294" i="1" s="1"/>
  <c r="AO2164" i="1"/>
  <c r="AP2164" i="1" s="1"/>
  <c r="AO2022" i="1"/>
  <c r="AP2022" i="1" s="1"/>
  <c r="AO2018" i="1"/>
  <c r="AP2018" i="1" s="1"/>
  <c r="AO2206" i="1"/>
  <c r="AO2165" i="1"/>
  <c r="AP2165" i="1" s="1"/>
  <c r="AO2162" i="1"/>
  <c r="AP2162" i="1" s="1"/>
  <c r="AO2167" i="1"/>
  <c r="AP2167" i="1" s="1"/>
  <c r="AO2163" i="1"/>
  <c r="AP2163" i="1" s="1"/>
  <c r="AO2207" i="1"/>
  <c r="AO222" i="1"/>
  <c r="AP222" i="1" s="1"/>
  <c r="AP2208" i="1"/>
  <c r="AP2206" i="1"/>
  <c r="AP2207" i="1"/>
  <c r="AR231" i="1"/>
  <c r="AR232" i="1"/>
  <c r="AR2208" i="1"/>
  <c r="AR294" i="1"/>
  <c r="AR2164" i="1"/>
  <c r="AR2022" i="1"/>
  <c r="AR2018" i="1"/>
  <c r="AR2206" i="1"/>
  <c r="AR2165" i="1"/>
  <c r="AR2162" i="1"/>
  <c r="AR2167" i="1"/>
  <c r="AR2163" i="1"/>
  <c r="AR2207" i="1"/>
  <c r="AR222" i="1"/>
  <c r="AS231" i="1"/>
  <c r="AS232" i="1"/>
  <c r="AS2208" i="1"/>
  <c r="AS294" i="1"/>
  <c r="AS2164" i="1"/>
  <c r="AS2022" i="1"/>
  <c r="AS2018" i="1"/>
  <c r="AS2206" i="1"/>
  <c r="AS2165" i="1"/>
  <c r="AS2162" i="1"/>
  <c r="AS2167" i="1"/>
  <c r="AS2163" i="1"/>
  <c r="AS2207" i="1"/>
  <c r="AS222" i="1"/>
  <c r="AU231" i="1"/>
  <c r="AU232" i="1"/>
  <c r="AU2208" i="1"/>
  <c r="AU294" i="1"/>
  <c r="AU2164" i="1"/>
  <c r="AU2022" i="1"/>
  <c r="AU2018" i="1"/>
  <c r="AU2206" i="1"/>
  <c r="AU2165" i="1"/>
  <c r="AU2162" i="1"/>
  <c r="AU2167" i="1"/>
  <c r="AU2163" i="1"/>
  <c r="AU2207" i="1"/>
  <c r="AU222" i="1"/>
  <c r="I2166" i="1"/>
  <c r="AN2166" i="1"/>
  <c r="AO2166" i="1"/>
  <c r="AP2166" i="1" s="1"/>
  <c r="AR2166" i="1"/>
  <c r="AS2166" i="1"/>
  <c r="AU2166" i="1"/>
  <c r="AT2207" i="1" l="1"/>
  <c r="AT2206" i="1"/>
  <c r="AT2208" i="1"/>
  <c r="AT2164" i="1"/>
  <c r="AT294" i="1"/>
  <c r="AT2163" i="1"/>
  <c r="AT2162" i="1"/>
  <c r="AT2165" i="1"/>
  <c r="AT231" i="1"/>
  <c r="AT222" i="1"/>
  <c r="AT232" i="1"/>
  <c r="AT2022" i="1"/>
  <c r="AT2167" i="1"/>
  <c r="AT2166" i="1"/>
  <c r="AT2018" i="1"/>
  <c r="I938" i="1"/>
  <c r="I940" i="1"/>
  <c r="I941" i="1"/>
  <c r="I939" i="1"/>
  <c r="I1752" i="1"/>
  <c r="I1750" i="1"/>
  <c r="I1748" i="1"/>
  <c r="I69" i="1"/>
  <c r="I71" i="1"/>
  <c r="I1751" i="1"/>
  <c r="I70" i="1"/>
  <c r="I1749" i="1"/>
  <c r="I1747" i="1"/>
  <c r="AN938" i="1"/>
  <c r="AN940" i="1"/>
  <c r="AN941" i="1"/>
  <c r="AN939" i="1"/>
  <c r="AN1752" i="1"/>
  <c r="AN1750" i="1"/>
  <c r="AN1748" i="1"/>
  <c r="AN69" i="1"/>
  <c r="AN71" i="1"/>
  <c r="AN1751" i="1"/>
  <c r="AN70" i="1"/>
  <c r="AN1749" i="1"/>
  <c r="AN1747" i="1"/>
  <c r="AO938" i="1"/>
  <c r="AP938" i="1" s="1"/>
  <c r="AO940" i="1"/>
  <c r="AP940" i="1" s="1"/>
  <c r="AO941" i="1"/>
  <c r="AP941" i="1" s="1"/>
  <c r="AO939" i="1"/>
  <c r="AP939" i="1" s="1"/>
  <c r="AO1752" i="1"/>
  <c r="AO1750" i="1"/>
  <c r="AO1748" i="1"/>
  <c r="AO69" i="1"/>
  <c r="AP69" i="1" s="1"/>
  <c r="AO71" i="1"/>
  <c r="AP71" i="1" s="1"/>
  <c r="AO1751" i="1"/>
  <c r="AO70" i="1"/>
  <c r="AP70" i="1" s="1"/>
  <c r="AO1749" i="1"/>
  <c r="AO1747" i="1"/>
  <c r="AP1752" i="1"/>
  <c r="AP1750" i="1"/>
  <c r="AP1748" i="1"/>
  <c r="AP1751" i="1"/>
  <c r="AP1749" i="1"/>
  <c r="AP1747" i="1"/>
  <c r="AR938" i="1"/>
  <c r="AR940" i="1"/>
  <c r="AR941" i="1"/>
  <c r="AR939" i="1"/>
  <c r="AR1752" i="1"/>
  <c r="AR1750" i="1"/>
  <c r="AR1748" i="1"/>
  <c r="AR69" i="1"/>
  <c r="AR71" i="1"/>
  <c r="AR1751" i="1"/>
  <c r="AR70" i="1"/>
  <c r="AR1749" i="1"/>
  <c r="AR1747" i="1"/>
  <c r="AS938" i="1"/>
  <c r="AS940" i="1"/>
  <c r="AS941" i="1"/>
  <c r="AS939" i="1"/>
  <c r="AS1752" i="1"/>
  <c r="AS1750" i="1"/>
  <c r="AS1748" i="1"/>
  <c r="AS69" i="1"/>
  <c r="AS71" i="1"/>
  <c r="AS1751" i="1"/>
  <c r="AS70" i="1"/>
  <c r="AS1749" i="1"/>
  <c r="AS1747" i="1"/>
  <c r="AU938" i="1"/>
  <c r="AU940" i="1"/>
  <c r="AU941" i="1"/>
  <c r="AU939" i="1"/>
  <c r="AU1752" i="1"/>
  <c r="AU1750" i="1"/>
  <c r="AU1748" i="1"/>
  <c r="AU69" i="1"/>
  <c r="AU71" i="1"/>
  <c r="AU1751" i="1"/>
  <c r="AU70" i="1"/>
  <c r="AU1749" i="1"/>
  <c r="AU1747" i="1"/>
  <c r="I72" i="1"/>
  <c r="AN72" i="1"/>
  <c r="AO72" i="1"/>
  <c r="AP72" i="1" s="1"/>
  <c r="AR72" i="1"/>
  <c r="AS72" i="1"/>
  <c r="AU72" i="1"/>
  <c r="I933" i="1"/>
  <c r="I65" i="1"/>
  <c r="I937" i="1"/>
  <c r="I932" i="1"/>
  <c r="I1105" i="1"/>
  <c r="I66" i="1"/>
  <c r="I1744" i="1"/>
  <c r="I67" i="1"/>
  <c r="I1746" i="1"/>
  <c r="I936" i="1"/>
  <c r="I1743" i="1"/>
  <c r="I934" i="1"/>
  <c r="I63" i="1"/>
  <c r="I64" i="1"/>
  <c r="I68" i="1"/>
  <c r="I1745" i="1"/>
  <c r="I935" i="1"/>
  <c r="AN933" i="1"/>
  <c r="AN65" i="1"/>
  <c r="AN937" i="1"/>
  <c r="AN932" i="1"/>
  <c r="AN1105" i="1"/>
  <c r="AN66" i="1"/>
  <c r="AN1744" i="1"/>
  <c r="AN67" i="1"/>
  <c r="AN1746" i="1"/>
  <c r="AN936" i="1"/>
  <c r="AN1743" i="1"/>
  <c r="AN934" i="1"/>
  <c r="AN63" i="1"/>
  <c r="AN64" i="1"/>
  <c r="AN68" i="1"/>
  <c r="AN1745" i="1"/>
  <c r="AN935" i="1"/>
  <c r="AO933" i="1"/>
  <c r="AP933" i="1" s="1"/>
  <c r="AO65" i="1"/>
  <c r="AP65" i="1" s="1"/>
  <c r="AO937" i="1"/>
  <c r="AP937" i="1" s="1"/>
  <c r="AO932" i="1"/>
  <c r="AP932" i="1" s="1"/>
  <c r="AO1105" i="1"/>
  <c r="AP1105" i="1" s="1"/>
  <c r="AO66" i="1"/>
  <c r="AP66" i="1" s="1"/>
  <c r="AO1744" i="1"/>
  <c r="AO67" i="1"/>
  <c r="AP67" i="1" s="1"/>
  <c r="AO1746" i="1"/>
  <c r="AO936" i="1"/>
  <c r="AP936" i="1" s="1"/>
  <c r="AO1743" i="1"/>
  <c r="AO934" i="1"/>
  <c r="AP934" i="1" s="1"/>
  <c r="AO63" i="1"/>
  <c r="AP63" i="1" s="1"/>
  <c r="AO64" i="1"/>
  <c r="AP64" i="1" s="1"/>
  <c r="AO68" i="1"/>
  <c r="AP68" i="1" s="1"/>
  <c r="AO1745" i="1"/>
  <c r="AO935" i="1"/>
  <c r="AP935" i="1" s="1"/>
  <c r="AP1744" i="1"/>
  <c r="AP1746" i="1"/>
  <c r="AP1743" i="1"/>
  <c r="AP1745" i="1"/>
  <c r="AR933" i="1"/>
  <c r="AR65" i="1"/>
  <c r="AR937" i="1"/>
  <c r="AR932" i="1"/>
  <c r="AR1105" i="1"/>
  <c r="AR66" i="1"/>
  <c r="AR1744" i="1"/>
  <c r="AR67" i="1"/>
  <c r="AR1746" i="1"/>
  <c r="AR936" i="1"/>
  <c r="AR1743" i="1"/>
  <c r="AR934" i="1"/>
  <c r="AR63" i="1"/>
  <c r="AR64" i="1"/>
  <c r="AR68" i="1"/>
  <c r="AR1745" i="1"/>
  <c r="AR935" i="1"/>
  <c r="AS933" i="1"/>
  <c r="AS65" i="1"/>
  <c r="AS937" i="1"/>
  <c r="AS932" i="1"/>
  <c r="AS1105" i="1"/>
  <c r="AS66" i="1"/>
  <c r="AS1744" i="1"/>
  <c r="AS67" i="1"/>
  <c r="AS1746" i="1"/>
  <c r="AS936" i="1"/>
  <c r="AS1743" i="1"/>
  <c r="AS934" i="1"/>
  <c r="AS63" i="1"/>
  <c r="AS64" i="1"/>
  <c r="AS68" i="1"/>
  <c r="AS1745" i="1"/>
  <c r="AS935" i="1"/>
  <c r="AU933" i="1"/>
  <c r="AU65" i="1"/>
  <c r="AU937" i="1"/>
  <c r="AU932" i="1"/>
  <c r="AU1105" i="1"/>
  <c r="AU66" i="1"/>
  <c r="AU1744" i="1"/>
  <c r="AU67" i="1"/>
  <c r="AU1746" i="1"/>
  <c r="AU936" i="1"/>
  <c r="AU1743" i="1"/>
  <c r="AU934" i="1"/>
  <c r="AU63" i="1"/>
  <c r="AU64" i="1"/>
  <c r="AU68" i="1"/>
  <c r="AU1745" i="1"/>
  <c r="AU935" i="1"/>
  <c r="AT1746" i="1" l="1"/>
  <c r="AT1751" i="1"/>
  <c r="AT1744" i="1"/>
  <c r="AT1748" i="1"/>
  <c r="AT1750" i="1"/>
  <c r="AT1752" i="1"/>
  <c r="AT1747" i="1"/>
  <c r="AT1745" i="1"/>
  <c r="AT1743" i="1"/>
  <c r="AT1749" i="1"/>
  <c r="AT63" i="1"/>
  <c r="AT934" i="1"/>
  <c r="AT937" i="1"/>
  <c r="AT72" i="1"/>
  <c r="AT940" i="1"/>
  <c r="AT70" i="1"/>
  <c r="AT65" i="1"/>
  <c r="AT71" i="1"/>
  <c r="AT938" i="1"/>
  <c r="AT941" i="1"/>
  <c r="AT933" i="1"/>
  <c r="AT69" i="1"/>
  <c r="AT1105" i="1"/>
  <c r="AT935" i="1"/>
  <c r="AT67" i="1"/>
  <c r="AT68" i="1"/>
  <c r="AT939" i="1"/>
  <c r="AT932" i="1"/>
  <c r="AT936" i="1"/>
  <c r="AT64" i="1"/>
  <c r="AT66" i="1"/>
  <c r="I1091" i="1"/>
  <c r="I2161" i="1"/>
  <c r="I1090" i="1"/>
  <c r="I2158" i="1"/>
  <c r="I221" i="1"/>
  <c r="I2205" i="1"/>
  <c r="I2160" i="1"/>
  <c r="I220" i="1"/>
  <c r="I2204" i="1"/>
  <c r="I2159" i="1"/>
  <c r="I1093" i="1"/>
  <c r="I1092" i="1"/>
  <c r="AN1091" i="1"/>
  <c r="AN2161" i="1"/>
  <c r="AN1090" i="1"/>
  <c r="AN2158" i="1"/>
  <c r="AN221" i="1"/>
  <c r="AN2205" i="1"/>
  <c r="AN2160" i="1"/>
  <c r="AN220" i="1"/>
  <c r="AN2204" i="1"/>
  <c r="AN2159" i="1"/>
  <c r="AN1093" i="1"/>
  <c r="AN1092" i="1"/>
  <c r="AO1091" i="1"/>
  <c r="AP1091" i="1" s="1"/>
  <c r="AO2161" i="1"/>
  <c r="AP2161" i="1" s="1"/>
  <c r="AO1090" i="1"/>
  <c r="AP1090" i="1" s="1"/>
  <c r="AO2158" i="1"/>
  <c r="AP2158" i="1" s="1"/>
  <c r="AO221" i="1"/>
  <c r="AP221" i="1" s="1"/>
  <c r="AO2205" i="1"/>
  <c r="AP2205" i="1" s="1"/>
  <c r="AO2160" i="1"/>
  <c r="AP2160" i="1" s="1"/>
  <c r="AO220" i="1"/>
  <c r="AP220" i="1" s="1"/>
  <c r="AO2204" i="1"/>
  <c r="AP2204" i="1" s="1"/>
  <c r="AO2159" i="1"/>
  <c r="AP2159" i="1" s="1"/>
  <c r="AO1093" i="1"/>
  <c r="AP1093" i="1" s="1"/>
  <c r="AO1092" i="1"/>
  <c r="AP1092" i="1" s="1"/>
  <c r="AR1091" i="1"/>
  <c r="AR2161" i="1"/>
  <c r="AR1090" i="1"/>
  <c r="AR2158" i="1"/>
  <c r="AR221" i="1"/>
  <c r="AR2205" i="1"/>
  <c r="AR2160" i="1"/>
  <c r="AR220" i="1"/>
  <c r="AR2204" i="1"/>
  <c r="AR2159" i="1"/>
  <c r="AR1093" i="1"/>
  <c r="AR1092" i="1"/>
  <c r="AS1091" i="1"/>
  <c r="AS2161" i="1"/>
  <c r="AS1090" i="1"/>
  <c r="AS2158" i="1"/>
  <c r="AS221" i="1"/>
  <c r="AS2205" i="1"/>
  <c r="AS2160" i="1"/>
  <c r="AS220" i="1"/>
  <c r="AS2204" i="1"/>
  <c r="AS2159" i="1"/>
  <c r="AS1093" i="1"/>
  <c r="AS1092" i="1"/>
  <c r="AU1091" i="1"/>
  <c r="AU2161" i="1"/>
  <c r="AU1090" i="1"/>
  <c r="AU2158" i="1"/>
  <c r="AU221" i="1"/>
  <c r="AU2205" i="1"/>
  <c r="AU2160" i="1"/>
  <c r="AU220" i="1"/>
  <c r="AU2204" i="1"/>
  <c r="AU2159" i="1"/>
  <c r="AU1093" i="1"/>
  <c r="AU1092" i="1"/>
  <c r="I219" i="1"/>
  <c r="AN219" i="1"/>
  <c r="AO219" i="1"/>
  <c r="AP219" i="1" s="1"/>
  <c r="AR219" i="1"/>
  <c r="AS219" i="1"/>
  <c r="AU219" i="1"/>
  <c r="AT2204" i="1" l="1"/>
  <c r="AT2205" i="1"/>
  <c r="AT219" i="1"/>
  <c r="AT2160" i="1"/>
  <c r="AT1090" i="1"/>
  <c r="AT1091" i="1"/>
  <c r="AT220" i="1"/>
  <c r="AT221" i="1"/>
  <c r="AT1092" i="1"/>
  <c r="AT2158" i="1"/>
  <c r="AT1093" i="1"/>
  <c r="AT2159" i="1"/>
  <c r="AT2161" i="1"/>
  <c r="S39" i="5"/>
  <c r="S66" i="5" l="1"/>
  <c r="S45" i="5"/>
  <c r="I263" i="1" l="1"/>
  <c r="I2" i="1"/>
  <c r="I264" i="1"/>
  <c r="I265" i="1"/>
  <c r="I4" i="1"/>
  <c r="I395" i="1"/>
  <c r="I403" i="1"/>
  <c r="I5" i="1"/>
  <c r="I425" i="1"/>
  <c r="I7" i="1"/>
  <c r="I2009" i="1"/>
  <c r="I520" i="1"/>
  <c r="I8" i="1"/>
  <c r="I563" i="1"/>
  <c r="I9" i="1"/>
  <c r="I267" i="1"/>
  <c r="I11" i="1"/>
  <c r="I10" i="1"/>
  <c r="I12" i="1"/>
  <c r="I595" i="1"/>
  <c r="I588" i="1"/>
  <c r="I14" i="1"/>
  <c r="I268" i="1"/>
  <c r="I270" i="1"/>
  <c r="I15" i="1"/>
  <c r="I16" i="1"/>
  <c r="I17" i="1"/>
  <c r="I272" i="1"/>
  <c r="I271" i="1"/>
  <c r="I19" i="1"/>
  <c r="I682" i="1"/>
  <c r="I21" i="1"/>
  <c r="I711" i="1"/>
  <c r="I23" i="1"/>
  <c r="I22" i="1"/>
  <c r="I722" i="1"/>
  <c r="I273" i="1"/>
  <c r="I735" i="1"/>
  <c r="I745" i="1"/>
  <c r="I24" i="1"/>
  <c r="I25" i="1"/>
  <c r="I2021" i="1"/>
  <c r="I26" i="1"/>
  <c r="I30" i="1"/>
  <c r="I29" i="1"/>
  <c r="I28" i="1"/>
  <c r="I764" i="1"/>
  <c r="I2010" i="1"/>
  <c r="I763" i="1"/>
  <c r="I32" i="1"/>
  <c r="I770" i="1"/>
  <c r="I777" i="1"/>
  <c r="I33" i="1"/>
  <c r="I34" i="1"/>
  <c r="I274" i="1"/>
  <c r="I35" i="1"/>
  <c r="I809" i="1"/>
  <c r="I37" i="1"/>
  <c r="I38" i="1"/>
  <c r="I40" i="1"/>
  <c r="I39" i="1"/>
  <c r="I823" i="1"/>
  <c r="I822" i="1"/>
  <c r="I818" i="1"/>
  <c r="I276" i="1"/>
  <c r="I826" i="1"/>
  <c r="I827" i="1"/>
  <c r="I824" i="1"/>
  <c r="I842" i="1"/>
  <c r="I841" i="1"/>
  <c r="I42" i="1"/>
  <c r="I43" i="1"/>
  <c r="I835" i="1"/>
  <c r="I45" i="1"/>
  <c r="I278" i="1"/>
  <c r="I46" i="1"/>
  <c r="I851" i="1"/>
  <c r="I44" i="1"/>
  <c r="I47" i="1"/>
  <c r="I859" i="1"/>
  <c r="I867" i="1"/>
  <c r="I871" i="1"/>
  <c r="I48" i="1"/>
  <c r="I49" i="1"/>
  <c r="I51" i="1"/>
  <c r="I873" i="1"/>
  <c r="I50" i="1"/>
  <c r="I54" i="1"/>
  <c r="I875" i="1"/>
  <c r="I878" i="1"/>
  <c r="I281" i="1"/>
  <c r="I55" i="1"/>
  <c r="I52" i="1"/>
  <c r="I879" i="1"/>
  <c r="I53" i="1"/>
  <c r="I874" i="1"/>
  <c r="I882" i="1"/>
  <c r="I883" i="1"/>
  <c r="I58" i="1"/>
  <c r="I888" i="1"/>
  <c r="I884" i="1"/>
  <c r="I892" i="1"/>
  <c r="I886" i="1"/>
  <c r="I893" i="1"/>
  <c r="I56" i="1"/>
  <c r="I885" i="1"/>
  <c r="I57" i="1"/>
  <c r="I899" i="1"/>
  <c r="I900" i="1"/>
  <c r="I894" i="1"/>
  <c r="I897" i="1"/>
  <c r="I904" i="1"/>
  <c r="I906" i="1"/>
  <c r="I1104" i="1"/>
  <c r="I903" i="1"/>
  <c r="I896" i="1"/>
  <c r="I898" i="1"/>
  <c r="I905" i="1"/>
  <c r="I895" i="1"/>
  <c r="I907" i="1"/>
  <c r="I902" i="1"/>
  <c r="I59" i="1"/>
  <c r="I901" i="1"/>
  <c r="I282" i="1"/>
  <c r="I60" i="1"/>
  <c r="I908" i="1"/>
  <c r="I913" i="1"/>
  <c r="I911" i="1"/>
  <c r="I916" i="1"/>
  <c r="I909" i="1"/>
  <c r="I920" i="1"/>
  <c r="I283" i="1"/>
  <c r="I910" i="1"/>
  <c r="I914" i="1"/>
  <c r="I919" i="1"/>
  <c r="I912" i="1"/>
  <c r="I915" i="1"/>
  <c r="I918" i="1"/>
  <c r="I929" i="1"/>
  <c r="I284" i="1"/>
  <c r="I1740" i="1"/>
  <c r="I61" i="1"/>
  <c r="I1737" i="1"/>
  <c r="I931" i="1"/>
  <c r="I923" i="1"/>
  <c r="I1741" i="1"/>
  <c r="I928" i="1"/>
  <c r="I924" i="1"/>
  <c r="I925" i="1"/>
  <c r="I1742" i="1"/>
  <c r="I922" i="1"/>
  <c r="I930" i="1"/>
  <c r="I921" i="1"/>
  <c r="I927" i="1"/>
  <c r="I1738" i="1"/>
  <c r="I1739" i="1"/>
  <c r="I926" i="1"/>
  <c r="I62" i="1"/>
  <c r="I364" i="1"/>
  <c r="I3" i="1"/>
  <c r="I266" i="1"/>
  <c r="I527" i="1"/>
  <c r="I20" i="1"/>
  <c r="I269" i="1"/>
  <c r="I621" i="1"/>
  <c r="I18" i="1"/>
  <c r="I679" i="1"/>
  <c r="I731" i="1"/>
  <c r="I27" i="1"/>
  <c r="I773" i="1"/>
  <c r="I36" i="1"/>
  <c r="I275" i="1"/>
  <c r="I277" i="1"/>
  <c r="I41" i="1"/>
  <c r="I280" i="1"/>
  <c r="I279" i="1"/>
  <c r="I891" i="1"/>
  <c r="I13" i="1"/>
  <c r="I321" i="1"/>
  <c r="I320" i="1"/>
  <c r="I322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4" i="1"/>
  <c r="I305" i="1"/>
  <c r="I301" i="1"/>
  <c r="I303" i="1"/>
  <c r="I302" i="1"/>
  <c r="I300" i="1"/>
  <c r="I299" i="1"/>
  <c r="I297" i="1"/>
  <c r="I298" i="1"/>
  <c r="I296" i="1"/>
  <c r="I335" i="1"/>
  <c r="I334" i="1"/>
  <c r="I333" i="1"/>
  <c r="I332" i="1"/>
  <c r="I331" i="1"/>
  <c r="I329" i="1"/>
  <c r="I330" i="1"/>
  <c r="I328" i="1"/>
  <c r="I326" i="1"/>
  <c r="I327" i="1"/>
  <c r="I325" i="1"/>
  <c r="I324" i="1"/>
  <c r="I323" i="1"/>
  <c r="I350" i="1"/>
  <c r="I349" i="1"/>
  <c r="I348" i="1"/>
  <c r="I347" i="1"/>
  <c r="I346" i="1"/>
  <c r="I345" i="1"/>
  <c r="I343" i="1"/>
  <c r="I344" i="1"/>
  <c r="I342" i="1"/>
  <c r="I339" i="1"/>
  <c r="I340" i="1"/>
  <c r="I338" i="1"/>
  <c r="I337" i="1"/>
  <c r="I336" i="1"/>
  <c r="I341" i="1"/>
  <c r="I363" i="1"/>
  <c r="I361" i="1"/>
  <c r="I362" i="1"/>
  <c r="I360" i="1"/>
  <c r="I359" i="1"/>
  <c r="I358" i="1"/>
  <c r="I357" i="1"/>
  <c r="I356" i="1"/>
  <c r="I355" i="1"/>
  <c r="I353" i="1"/>
  <c r="I354" i="1"/>
  <c r="I352" i="1"/>
  <c r="I351" i="1"/>
  <c r="I379" i="1"/>
  <c r="I378" i="1"/>
  <c r="I377" i="1"/>
  <c r="I374" i="1"/>
  <c r="I376" i="1"/>
  <c r="I372" i="1"/>
  <c r="I371" i="1"/>
  <c r="I373" i="1"/>
  <c r="I370" i="1"/>
  <c r="I369" i="1"/>
  <c r="I368" i="1"/>
  <c r="I365" i="1"/>
  <c r="I367" i="1"/>
  <c r="I366" i="1"/>
  <c r="I375" i="1"/>
  <c r="I389" i="1"/>
  <c r="I388" i="1"/>
  <c r="I386" i="1"/>
  <c r="I387" i="1"/>
  <c r="I384" i="1"/>
  <c r="I385" i="1"/>
  <c r="I383" i="1"/>
  <c r="I381" i="1"/>
  <c r="I380" i="1"/>
  <c r="I382" i="1"/>
  <c r="I393" i="1"/>
  <c r="I391" i="1"/>
  <c r="I392" i="1"/>
  <c r="I390" i="1"/>
  <c r="I394" i="1"/>
  <c r="I399" i="1"/>
  <c r="I397" i="1"/>
  <c r="I396" i="1"/>
  <c r="I398" i="1"/>
  <c r="I410" i="1"/>
  <c r="I409" i="1"/>
  <c r="I408" i="1"/>
  <c r="I407" i="1"/>
  <c r="I406" i="1"/>
  <c r="I405" i="1"/>
  <c r="I404" i="1"/>
  <c r="I402" i="1"/>
  <c r="I401" i="1"/>
  <c r="I400" i="1"/>
  <c r="I414" i="1"/>
  <c r="I413" i="1"/>
  <c r="I411" i="1"/>
  <c r="I412" i="1"/>
  <c r="I416" i="1"/>
  <c r="I415" i="1"/>
  <c r="I417" i="1"/>
  <c r="I441" i="1"/>
  <c r="I439" i="1"/>
  <c r="I440" i="1"/>
  <c r="I438" i="1"/>
  <c r="I437" i="1"/>
  <c r="I436" i="1"/>
  <c r="I434" i="1"/>
  <c r="I435" i="1"/>
  <c r="I433" i="1"/>
  <c r="I432" i="1"/>
  <c r="I430" i="1"/>
  <c r="I429" i="1"/>
  <c r="I431" i="1"/>
  <c r="I418" i="1"/>
  <c r="I428" i="1"/>
  <c r="I426" i="1"/>
  <c r="I427" i="1"/>
  <c r="I423" i="1"/>
  <c r="I424" i="1"/>
  <c r="I422" i="1"/>
  <c r="I421" i="1"/>
  <c r="I420" i="1"/>
  <c r="I419" i="1"/>
  <c r="I454" i="1"/>
  <c r="I460" i="1"/>
  <c r="I459" i="1"/>
  <c r="I458" i="1"/>
  <c r="I457" i="1"/>
  <c r="I455" i="1"/>
  <c r="I456" i="1"/>
  <c r="I453" i="1"/>
  <c r="I452" i="1"/>
  <c r="I447" i="1"/>
  <c r="I450" i="1"/>
  <c r="I448" i="1"/>
  <c r="I449" i="1"/>
  <c r="I446" i="1"/>
  <c r="I444" i="1"/>
  <c r="I443" i="1"/>
  <c r="I442" i="1"/>
  <c r="I451" i="1"/>
  <c r="I445" i="1"/>
  <c r="I468" i="1"/>
  <c r="I467" i="1"/>
  <c r="I465" i="1"/>
  <c r="I463" i="1"/>
  <c r="I464" i="1"/>
  <c r="I462" i="1"/>
  <c r="I461" i="1"/>
  <c r="I466" i="1"/>
  <c r="I478" i="1"/>
  <c r="I477" i="1"/>
  <c r="I476" i="1"/>
  <c r="I475" i="1"/>
  <c r="I474" i="1"/>
  <c r="I472" i="1"/>
  <c r="I473" i="1"/>
  <c r="I471" i="1"/>
  <c r="I470" i="1"/>
  <c r="I469" i="1"/>
  <c r="I481" i="1"/>
  <c r="I480" i="1"/>
  <c r="I479" i="1"/>
  <c r="I490" i="1"/>
  <c r="I489" i="1"/>
  <c r="I488" i="1"/>
  <c r="I487" i="1"/>
  <c r="I485" i="1"/>
  <c r="I486" i="1"/>
  <c r="I484" i="1"/>
  <c r="I482" i="1"/>
  <c r="I483" i="1"/>
  <c r="I497" i="1"/>
  <c r="I496" i="1"/>
  <c r="I495" i="1"/>
  <c r="I494" i="1"/>
  <c r="I493" i="1"/>
  <c r="I492" i="1"/>
  <c r="I491" i="1"/>
  <c r="I506" i="1"/>
  <c r="I505" i="1"/>
  <c r="I504" i="1"/>
  <c r="I503" i="1"/>
  <c r="I502" i="1"/>
  <c r="I501" i="1"/>
  <c r="I500" i="1"/>
  <c r="I498" i="1"/>
  <c r="I499" i="1"/>
  <c r="I515" i="1"/>
  <c r="I514" i="1"/>
  <c r="I513" i="1"/>
  <c r="I511" i="1"/>
  <c r="I512" i="1"/>
  <c r="I509" i="1"/>
  <c r="I510" i="1"/>
  <c r="I507" i="1"/>
  <c r="I508" i="1"/>
  <c r="I526" i="1"/>
  <c r="I525" i="1"/>
  <c r="I523" i="1"/>
  <c r="I524" i="1"/>
  <c r="I522" i="1"/>
  <c r="I521" i="1"/>
  <c r="I519" i="1"/>
  <c r="I518" i="1"/>
  <c r="I517" i="1"/>
  <c r="I516" i="1"/>
  <c r="I532" i="1"/>
  <c r="I542" i="1"/>
  <c r="I541" i="1"/>
  <c r="I540" i="1"/>
  <c r="I539" i="1"/>
  <c r="I538" i="1"/>
  <c r="I537" i="1"/>
  <c r="I535" i="1"/>
  <c r="I531" i="1"/>
  <c r="I530" i="1"/>
  <c r="I534" i="1"/>
  <c r="I533" i="1"/>
  <c r="I529" i="1"/>
  <c r="I528" i="1"/>
  <c r="I543" i="1"/>
  <c r="I536" i="1"/>
  <c r="I551" i="1"/>
  <c r="I550" i="1"/>
  <c r="I549" i="1"/>
  <c r="I548" i="1"/>
  <c r="I547" i="1"/>
  <c r="I546" i="1"/>
  <c r="I545" i="1"/>
  <c r="I544" i="1"/>
  <c r="I560" i="1"/>
  <c r="I559" i="1"/>
  <c r="I558" i="1"/>
  <c r="I557" i="1"/>
  <c r="I556" i="1"/>
  <c r="I554" i="1"/>
  <c r="I555" i="1"/>
  <c r="I552" i="1"/>
  <c r="I553" i="1"/>
  <c r="I570" i="1"/>
  <c r="I568" i="1"/>
  <c r="I567" i="1"/>
  <c r="I566" i="1"/>
  <c r="I561" i="1"/>
  <c r="I565" i="1"/>
  <c r="I564" i="1"/>
  <c r="I562" i="1"/>
  <c r="I569" i="1"/>
  <c r="I573" i="1"/>
  <c r="I579" i="1"/>
  <c r="I578" i="1"/>
  <c r="I577" i="1"/>
  <c r="I576" i="1"/>
  <c r="I575" i="1"/>
  <c r="I574" i="1"/>
  <c r="I572" i="1"/>
  <c r="I571" i="1"/>
  <c r="I587" i="1"/>
  <c r="I585" i="1"/>
  <c r="I586" i="1"/>
  <c r="I584" i="1"/>
  <c r="I583" i="1"/>
  <c r="I582" i="1"/>
  <c r="I581" i="1"/>
  <c r="I580" i="1"/>
  <c r="I593" i="1"/>
  <c r="I592" i="1"/>
  <c r="I594" i="1"/>
  <c r="I591" i="1"/>
  <c r="I590" i="1"/>
  <c r="I589" i="1"/>
  <c r="I600" i="1"/>
  <c r="I599" i="1"/>
  <c r="I598" i="1"/>
  <c r="I597" i="1"/>
  <c r="I603" i="1"/>
  <c r="I602" i="1"/>
  <c r="I601" i="1"/>
  <c r="I609" i="1"/>
  <c r="I608" i="1"/>
  <c r="I607" i="1"/>
  <c r="I606" i="1"/>
  <c r="I605" i="1"/>
  <c r="I604" i="1"/>
  <c r="I620" i="1"/>
  <c r="I619" i="1"/>
  <c r="I618" i="1"/>
  <c r="I617" i="1"/>
  <c r="I616" i="1"/>
  <c r="I615" i="1"/>
  <c r="I614" i="1"/>
  <c r="I613" i="1"/>
  <c r="I612" i="1"/>
  <c r="I611" i="1"/>
  <c r="I610" i="1"/>
  <c r="I622" i="1"/>
  <c r="I626" i="1"/>
  <c r="I628" i="1"/>
  <c r="I627" i="1"/>
  <c r="I625" i="1"/>
  <c r="I624" i="1"/>
  <c r="I623" i="1"/>
  <c r="I642" i="1"/>
  <c r="I641" i="1"/>
  <c r="I638" i="1"/>
  <c r="I639" i="1"/>
  <c r="I636" i="1"/>
  <c r="I635" i="1"/>
  <c r="I634" i="1"/>
  <c r="I631" i="1"/>
  <c r="I640" i="1"/>
  <c r="I629" i="1"/>
  <c r="I630" i="1"/>
  <c r="I637" i="1"/>
  <c r="I633" i="1"/>
  <c r="I632" i="1"/>
  <c r="I649" i="1"/>
  <c r="I650" i="1"/>
  <c r="I648" i="1"/>
  <c r="I645" i="1"/>
  <c r="I646" i="1"/>
  <c r="I644" i="1"/>
  <c r="I643" i="1"/>
  <c r="I651" i="1"/>
  <c r="I647" i="1"/>
  <c r="I657" i="1"/>
  <c r="I656" i="1"/>
  <c r="I655" i="1"/>
  <c r="I654" i="1"/>
  <c r="I653" i="1"/>
  <c r="I652" i="1"/>
  <c r="I668" i="1"/>
  <c r="I669" i="1"/>
  <c r="I667" i="1"/>
  <c r="I666" i="1"/>
  <c r="I664" i="1"/>
  <c r="I665" i="1"/>
  <c r="I663" i="1"/>
  <c r="I661" i="1"/>
  <c r="I662" i="1"/>
  <c r="I659" i="1"/>
  <c r="I660" i="1"/>
  <c r="I658" i="1"/>
  <c r="I671" i="1"/>
  <c r="I673" i="1"/>
  <c r="I676" i="1"/>
  <c r="I674" i="1"/>
  <c r="I675" i="1"/>
  <c r="I672" i="1"/>
  <c r="I670" i="1"/>
  <c r="I681" i="1"/>
  <c r="I680" i="1"/>
  <c r="I678" i="1"/>
  <c r="I677" i="1"/>
  <c r="I691" i="1"/>
  <c r="I690" i="1"/>
  <c r="I689" i="1"/>
  <c r="I688" i="1"/>
  <c r="I687" i="1"/>
  <c r="I686" i="1"/>
  <c r="I685" i="1"/>
  <c r="I684" i="1"/>
  <c r="I683" i="1"/>
  <c r="I704" i="1"/>
  <c r="I703" i="1"/>
  <c r="I702" i="1"/>
  <c r="I700" i="1"/>
  <c r="I698" i="1"/>
  <c r="I699" i="1"/>
  <c r="I697" i="1"/>
  <c r="I696" i="1"/>
  <c r="I694" i="1"/>
  <c r="I695" i="1"/>
  <c r="I693" i="1"/>
  <c r="I692" i="1"/>
  <c r="I701" i="1"/>
  <c r="I710" i="1"/>
  <c r="I709" i="1"/>
  <c r="I708" i="1"/>
  <c r="I707" i="1"/>
  <c r="I706" i="1"/>
  <c r="I705" i="1"/>
  <c r="I718" i="1"/>
  <c r="I717" i="1"/>
  <c r="I716" i="1"/>
  <c r="I715" i="1"/>
  <c r="I713" i="1"/>
  <c r="I714" i="1"/>
  <c r="I712" i="1"/>
  <c r="I724" i="1"/>
  <c r="I730" i="1"/>
  <c r="I728" i="1"/>
  <c r="I727" i="1"/>
  <c r="I726" i="1"/>
  <c r="I723" i="1"/>
  <c r="I721" i="1"/>
  <c r="I720" i="1"/>
  <c r="I719" i="1"/>
  <c r="I729" i="1"/>
  <c r="I725" i="1"/>
  <c r="I737" i="1"/>
  <c r="I736" i="1"/>
  <c r="I734" i="1"/>
  <c r="I733" i="1"/>
  <c r="I732" i="1"/>
  <c r="I743" i="1"/>
  <c r="I749" i="1"/>
  <c r="I751" i="1"/>
  <c r="I750" i="1"/>
  <c r="I748" i="1"/>
  <c r="I747" i="1"/>
  <c r="I746" i="1"/>
  <c r="I744" i="1"/>
  <c r="I742" i="1"/>
  <c r="I741" i="1"/>
  <c r="I740" i="1"/>
  <c r="I739" i="1"/>
  <c r="I738" i="1"/>
  <c r="I760" i="1"/>
  <c r="I762" i="1"/>
  <c r="I759" i="1"/>
  <c r="I758" i="1"/>
  <c r="I757" i="1"/>
  <c r="I755" i="1"/>
  <c r="I756" i="1"/>
  <c r="I754" i="1"/>
  <c r="I753" i="1"/>
  <c r="I752" i="1"/>
  <c r="I761" i="1"/>
  <c r="I766" i="1"/>
  <c r="I768" i="1"/>
  <c r="I765" i="1"/>
  <c r="I767" i="1"/>
  <c r="I771" i="1"/>
  <c r="I776" i="1"/>
  <c r="I775" i="1"/>
  <c r="I774" i="1"/>
  <c r="I772" i="1"/>
  <c r="I769" i="1"/>
  <c r="I790" i="1"/>
  <c r="I784" i="1"/>
  <c r="I782" i="1"/>
  <c r="I791" i="1"/>
  <c r="I789" i="1"/>
  <c r="I788" i="1"/>
  <c r="I787" i="1"/>
  <c r="I783" i="1"/>
  <c r="I781" i="1"/>
  <c r="I780" i="1"/>
  <c r="I779" i="1"/>
  <c r="I786" i="1"/>
  <c r="I785" i="1"/>
  <c r="I797" i="1"/>
  <c r="I800" i="1"/>
  <c r="I795" i="1"/>
  <c r="I794" i="1"/>
  <c r="I799" i="1"/>
  <c r="I792" i="1"/>
  <c r="I801" i="1"/>
  <c r="I798" i="1"/>
  <c r="I796" i="1"/>
  <c r="I793" i="1"/>
  <c r="I805" i="1"/>
  <c r="I808" i="1"/>
  <c r="I804" i="1"/>
  <c r="I802" i="1"/>
  <c r="I807" i="1"/>
  <c r="I803" i="1"/>
  <c r="I806" i="1"/>
  <c r="I814" i="1"/>
  <c r="I811" i="1"/>
  <c r="I815" i="1"/>
  <c r="I816" i="1"/>
  <c r="I812" i="1"/>
  <c r="I810" i="1"/>
  <c r="I813" i="1"/>
  <c r="I821" i="1"/>
  <c r="I820" i="1"/>
  <c r="I819" i="1"/>
  <c r="I817" i="1"/>
  <c r="I829" i="1"/>
  <c r="I828" i="1"/>
  <c r="I825" i="1"/>
  <c r="I837" i="1"/>
  <c r="I843" i="1"/>
  <c r="I836" i="1"/>
  <c r="I831" i="1"/>
  <c r="I833" i="1"/>
  <c r="I840" i="1"/>
  <c r="I838" i="1"/>
  <c r="I834" i="1"/>
  <c r="I839" i="1"/>
  <c r="I830" i="1"/>
  <c r="I832" i="1"/>
  <c r="I850" i="1"/>
  <c r="I847" i="1"/>
  <c r="I846" i="1"/>
  <c r="I848" i="1"/>
  <c r="I849" i="1"/>
  <c r="I856" i="1"/>
  <c r="I844" i="1"/>
  <c r="I845" i="1"/>
  <c r="I855" i="1"/>
  <c r="I853" i="1"/>
  <c r="I852" i="1"/>
  <c r="I854" i="1"/>
  <c r="I860" i="1"/>
  <c r="I858" i="1"/>
  <c r="I857" i="1"/>
  <c r="I869" i="1"/>
  <c r="I872" i="1"/>
  <c r="I862" i="1"/>
  <c r="I868" i="1"/>
  <c r="I865" i="1"/>
  <c r="I870" i="1"/>
  <c r="I864" i="1"/>
  <c r="I863" i="1"/>
  <c r="I866" i="1"/>
  <c r="I861" i="1"/>
  <c r="I877" i="1"/>
  <c r="I881" i="1"/>
  <c r="I880" i="1"/>
  <c r="I876" i="1"/>
  <c r="I889" i="1"/>
  <c r="I887" i="1"/>
  <c r="I890" i="1"/>
  <c r="I1109" i="1"/>
  <c r="I1110" i="1"/>
  <c r="I1111" i="1"/>
  <c r="I1112" i="1"/>
  <c r="I1137" i="1"/>
  <c r="I1118" i="1"/>
  <c r="I1136" i="1"/>
  <c r="I1134" i="1"/>
  <c r="I1135" i="1"/>
  <c r="I1117" i="1"/>
  <c r="I1132" i="1"/>
  <c r="I1133" i="1"/>
  <c r="I1131" i="1"/>
  <c r="I1130" i="1"/>
  <c r="I1129" i="1"/>
  <c r="I1126" i="1"/>
  <c r="I1128" i="1"/>
  <c r="I1116" i="1"/>
  <c r="I1127" i="1"/>
  <c r="I1125" i="1"/>
  <c r="I1123" i="1"/>
  <c r="I1124" i="1"/>
  <c r="I1122" i="1"/>
  <c r="I1121" i="1"/>
  <c r="I1115" i="1"/>
  <c r="I1120" i="1"/>
  <c r="I1114" i="1"/>
  <c r="I1113" i="1"/>
  <c r="I1119" i="1"/>
  <c r="I1148" i="1"/>
  <c r="I1147" i="1"/>
  <c r="I1146" i="1"/>
  <c r="I1145" i="1"/>
  <c r="I1144" i="1"/>
  <c r="I1143" i="1"/>
  <c r="I1142" i="1"/>
  <c r="I1141" i="1"/>
  <c r="I1139" i="1"/>
  <c r="I1140" i="1"/>
  <c r="I1138" i="1"/>
  <c r="I1160" i="1"/>
  <c r="I1154" i="1"/>
  <c r="I1159" i="1"/>
  <c r="I1158" i="1"/>
  <c r="I1153" i="1"/>
  <c r="I1152" i="1"/>
  <c r="I1157" i="1"/>
  <c r="I1151" i="1"/>
  <c r="I1156" i="1"/>
  <c r="I1150" i="1"/>
  <c r="I1149" i="1"/>
  <c r="I1155" i="1"/>
  <c r="I1187" i="1"/>
  <c r="I1178" i="1"/>
  <c r="I1186" i="1"/>
  <c r="I1185" i="1"/>
  <c r="I1173" i="1"/>
  <c r="I1172" i="1"/>
  <c r="I1177" i="1"/>
  <c r="I1171" i="1"/>
  <c r="I1184" i="1"/>
  <c r="I1176" i="1"/>
  <c r="I1183" i="1"/>
  <c r="I1170" i="1"/>
  <c r="I1182" i="1"/>
  <c r="I1169" i="1"/>
  <c r="I1168" i="1"/>
  <c r="I1167" i="1"/>
  <c r="I1181" i="1"/>
  <c r="I1166" i="1"/>
  <c r="I1165" i="1"/>
  <c r="I1180" i="1"/>
  <c r="I1164" i="1"/>
  <c r="I1163" i="1"/>
  <c r="I1175" i="1"/>
  <c r="I1162" i="1"/>
  <c r="I1179" i="1"/>
  <c r="I1174" i="1"/>
  <c r="I1161" i="1"/>
  <c r="I1211" i="1"/>
  <c r="I1210" i="1"/>
  <c r="I1216" i="1"/>
  <c r="I1209" i="1"/>
  <c r="I1208" i="1"/>
  <c r="I1215" i="1"/>
  <c r="I1207" i="1"/>
  <c r="I1206" i="1"/>
  <c r="I1205" i="1"/>
  <c r="I1214" i="1"/>
  <c r="I1204" i="1"/>
  <c r="I1203" i="1"/>
  <c r="I1202" i="1"/>
  <c r="I1201" i="1"/>
  <c r="I1200" i="1"/>
  <c r="I1199" i="1"/>
  <c r="I1198" i="1"/>
  <c r="I1213" i="1"/>
  <c r="I1197" i="1"/>
  <c r="I1196" i="1"/>
  <c r="I1195" i="1"/>
  <c r="I1194" i="1"/>
  <c r="I1193" i="1"/>
  <c r="I1192" i="1"/>
  <c r="I1212" i="1"/>
  <c r="I1191" i="1"/>
  <c r="I1190" i="1"/>
  <c r="I1189" i="1"/>
  <c r="I1188" i="1"/>
  <c r="I1242" i="1"/>
  <c r="I1240" i="1"/>
  <c r="I1241" i="1"/>
  <c r="I1239" i="1"/>
  <c r="I1238" i="1"/>
  <c r="I1235" i="1"/>
  <c r="I1237" i="1"/>
  <c r="I1236" i="1"/>
  <c r="I1234" i="1"/>
  <c r="I1233" i="1"/>
  <c r="I1231" i="1"/>
  <c r="I1232" i="1"/>
  <c r="I1227" i="1"/>
  <c r="I1228" i="1"/>
  <c r="I1230" i="1"/>
  <c r="I1229" i="1"/>
  <c r="I1225" i="1"/>
  <c r="I1226" i="1"/>
  <c r="I1223" i="1"/>
  <c r="I1224" i="1"/>
  <c r="I1222" i="1"/>
  <c r="I1221" i="1"/>
  <c r="I1220" i="1"/>
  <c r="I1219" i="1"/>
  <c r="I1217" i="1"/>
  <c r="I1218" i="1"/>
  <c r="I1254" i="1"/>
  <c r="I1253" i="1"/>
  <c r="I1252" i="1"/>
  <c r="I1251" i="1"/>
  <c r="I1250" i="1"/>
  <c r="I1249" i="1"/>
  <c r="I1247" i="1"/>
  <c r="I1248" i="1"/>
  <c r="I1246" i="1"/>
  <c r="I1244" i="1"/>
  <c r="I1245" i="1"/>
  <c r="I1243" i="1"/>
  <c r="I1269" i="1"/>
  <c r="I1268" i="1"/>
  <c r="I1267" i="1"/>
  <c r="I1266" i="1"/>
  <c r="I1265" i="1"/>
  <c r="I1263" i="1"/>
  <c r="I1264" i="1"/>
  <c r="I1262" i="1"/>
  <c r="I1261" i="1"/>
  <c r="I1260" i="1"/>
  <c r="I1259" i="1"/>
  <c r="I1257" i="1"/>
  <c r="I1258" i="1"/>
  <c r="I1255" i="1"/>
  <c r="I1256" i="1"/>
  <c r="I1276" i="1"/>
  <c r="I1275" i="1"/>
  <c r="I1274" i="1"/>
  <c r="I1273" i="1"/>
  <c r="I1272" i="1"/>
  <c r="I1271" i="1"/>
  <c r="I1270" i="1"/>
  <c r="I1288" i="1"/>
  <c r="I1287" i="1"/>
  <c r="I1285" i="1"/>
  <c r="I1286" i="1"/>
  <c r="I1284" i="1"/>
  <c r="I1283" i="1"/>
  <c r="I1282" i="1"/>
  <c r="I1281" i="1"/>
  <c r="I1279" i="1"/>
  <c r="I1280" i="1"/>
  <c r="I1277" i="1"/>
  <c r="I1278" i="1"/>
  <c r="I1297" i="1"/>
  <c r="I1294" i="1"/>
  <c r="I1296" i="1"/>
  <c r="I1295" i="1"/>
  <c r="I1293" i="1"/>
  <c r="I1292" i="1"/>
  <c r="I1291" i="1"/>
  <c r="I1290" i="1"/>
  <c r="I1289" i="1"/>
  <c r="I1299" i="1"/>
  <c r="I1298" i="1"/>
  <c r="I1300" i="1"/>
  <c r="I1303" i="1"/>
  <c r="I1302" i="1"/>
  <c r="I1301" i="1"/>
  <c r="I1309" i="1"/>
  <c r="I1307" i="1"/>
  <c r="I1308" i="1"/>
  <c r="I1306" i="1"/>
  <c r="I1305" i="1"/>
  <c r="I1304" i="1"/>
  <c r="I1333" i="1"/>
  <c r="I1312" i="1"/>
  <c r="I1332" i="1"/>
  <c r="I1331" i="1"/>
  <c r="I1330" i="1"/>
  <c r="I1328" i="1"/>
  <c r="I1329" i="1"/>
  <c r="I1327" i="1"/>
  <c r="I1326" i="1"/>
  <c r="I1325" i="1"/>
  <c r="I1311" i="1"/>
  <c r="I1324" i="1"/>
  <c r="I1323" i="1"/>
  <c r="I1322" i="1"/>
  <c r="I1321" i="1"/>
  <c r="I1320" i="1"/>
  <c r="I1310" i="1"/>
  <c r="I1319" i="1"/>
  <c r="I1318" i="1"/>
  <c r="I1313" i="1"/>
  <c r="I1314" i="1"/>
  <c r="I1315" i="1"/>
  <c r="I1316" i="1"/>
  <c r="I1317" i="1"/>
  <c r="I1344" i="1"/>
  <c r="I1343" i="1"/>
  <c r="I1342" i="1"/>
  <c r="I1341" i="1"/>
  <c r="I1340" i="1"/>
  <c r="I1339" i="1"/>
  <c r="I1338" i="1"/>
  <c r="I1337" i="1"/>
  <c r="I1336" i="1"/>
  <c r="I1335" i="1"/>
  <c r="I1334" i="1"/>
  <c r="I1348" i="1"/>
  <c r="I1346" i="1"/>
  <c r="I1347" i="1"/>
  <c r="I1345" i="1"/>
  <c r="I1358" i="1"/>
  <c r="I1357" i="1"/>
  <c r="I1356" i="1"/>
  <c r="I1354" i="1"/>
  <c r="I1355" i="1"/>
  <c r="I1353" i="1"/>
  <c r="I1352" i="1"/>
  <c r="I1351" i="1"/>
  <c r="I1349" i="1"/>
  <c r="I1350" i="1"/>
  <c r="I1362" i="1"/>
  <c r="I1361" i="1"/>
  <c r="I1360" i="1"/>
  <c r="I1359" i="1"/>
  <c r="I1367" i="1"/>
  <c r="I1368" i="1"/>
  <c r="I1366" i="1"/>
  <c r="I1365" i="1"/>
  <c r="I1364" i="1"/>
  <c r="I1363" i="1"/>
  <c r="I1383" i="1"/>
  <c r="I1382" i="1"/>
  <c r="I1381" i="1"/>
  <c r="I1380" i="1"/>
  <c r="I1379" i="1"/>
  <c r="I1378" i="1"/>
  <c r="I1377" i="1"/>
  <c r="I1375" i="1"/>
  <c r="I1376" i="1"/>
  <c r="I1374" i="1"/>
  <c r="I1373" i="1"/>
  <c r="I1372" i="1"/>
  <c r="I1371" i="1"/>
  <c r="I1370" i="1"/>
  <c r="I1369" i="1"/>
  <c r="I1392" i="1"/>
  <c r="I1393" i="1"/>
  <c r="I1391" i="1"/>
  <c r="I1390" i="1"/>
  <c r="I1389" i="1"/>
  <c r="I1388" i="1"/>
  <c r="I1387" i="1"/>
  <c r="I1386" i="1"/>
  <c r="I1385" i="1"/>
  <c r="I1384" i="1"/>
  <c r="I1405" i="1"/>
  <c r="I1404" i="1"/>
  <c r="I1398" i="1"/>
  <c r="I1397" i="1"/>
  <c r="I1403" i="1"/>
  <c r="I1402" i="1"/>
  <c r="I1396" i="1"/>
  <c r="I1395" i="1"/>
  <c r="I1394" i="1"/>
  <c r="I1401" i="1"/>
  <c r="I1400" i="1"/>
  <c r="I1399" i="1"/>
  <c r="I1417" i="1"/>
  <c r="I1416" i="1"/>
  <c r="I1414" i="1"/>
  <c r="I1415" i="1"/>
  <c r="I1413" i="1"/>
  <c r="I1412" i="1"/>
  <c r="I1411" i="1"/>
  <c r="I1410" i="1"/>
  <c r="I1409" i="1"/>
  <c r="I1408" i="1"/>
  <c r="I1407" i="1"/>
  <c r="I1406" i="1"/>
  <c r="I1427" i="1"/>
  <c r="I1426" i="1"/>
  <c r="I1423" i="1"/>
  <c r="I1424" i="1"/>
  <c r="I1425" i="1"/>
  <c r="I1422" i="1"/>
  <c r="I1421" i="1"/>
  <c r="I1420" i="1"/>
  <c r="I1419" i="1"/>
  <c r="I1418" i="1"/>
  <c r="I1443" i="1"/>
  <c r="I1431" i="1"/>
  <c r="I1441" i="1"/>
  <c r="I1442" i="1"/>
  <c r="I1440" i="1"/>
  <c r="I1439" i="1"/>
  <c r="I1430" i="1"/>
  <c r="I1438" i="1"/>
  <c r="I1437" i="1"/>
  <c r="I1436" i="1"/>
  <c r="I1435" i="1"/>
  <c r="I1434" i="1"/>
  <c r="I1429" i="1"/>
  <c r="I1433" i="1"/>
  <c r="I1432" i="1"/>
  <c r="I1428" i="1"/>
  <c r="I1452" i="1"/>
  <c r="I1451" i="1"/>
  <c r="I1450" i="1"/>
  <c r="I1449" i="1"/>
  <c r="I1448" i="1"/>
  <c r="I1447" i="1"/>
  <c r="I1446" i="1"/>
  <c r="I1445" i="1"/>
  <c r="I1444" i="1"/>
  <c r="I1462" i="1"/>
  <c r="I1463" i="1"/>
  <c r="I1461" i="1"/>
  <c r="I1460" i="1"/>
  <c r="I1459" i="1"/>
  <c r="I1458" i="1"/>
  <c r="I1457" i="1"/>
  <c r="I1456" i="1"/>
  <c r="I1454" i="1"/>
  <c r="I1455" i="1"/>
  <c r="I1453" i="1"/>
  <c r="I1465" i="1"/>
  <c r="I1464" i="1"/>
  <c r="I1472" i="1"/>
  <c r="I1471" i="1"/>
  <c r="I1470" i="1"/>
  <c r="I1469" i="1"/>
  <c r="I1468" i="1"/>
  <c r="I1467" i="1"/>
  <c r="I1466" i="1"/>
  <c r="I1482" i="1"/>
  <c r="I1481" i="1"/>
  <c r="I1480" i="1"/>
  <c r="I1479" i="1"/>
  <c r="I1478" i="1"/>
  <c r="I1477" i="1"/>
  <c r="I1476" i="1"/>
  <c r="I1475" i="1"/>
  <c r="I1474" i="1"/>
  <c r="I1473" i="1"/>
  <c r="I1494" i="1"/>
  <c r="I1487" i="1"/>
  <c r="I1486" i="1"/>
  <c r="I1485" i="1"/>
  <c r="I1484" i="1"/>
  <c r="I1492" i="1"/>
  <c r="I1493" i="1"/>
  <c r="I1491" i="1"/>
  <c r="I1483" i="1"/>
  <c r="I1489" i="1"/>
  <c r="I1490" i="1"/>
  <c r="I1488" i="1"/>
  <c r="I1502" i="1"/>
  <c r="I1501" i="1"/>
  <c r="I1500" i="1"/>
  <c r="I1499" i="1"/>
  <c r="I1498" i="1"/>
  <c r="I1503" i="1"/>
  <c r="I1497" i="1"/>
  <c r="I1496" i="1"/>
  <c r="I1495" i="1"/>
  <c r="I1518" i="1"/>
  <c r="I1519" i="1"/>
  <c r="I1517" i="1"/>
  <c r="I1516" i="1"/>
  <c r="I1514" i="1"/>
  <c r="I1513" i="1"/>
  <c r="I1515" i="1"/>
  <c r="I1511" i="1"/>
  <c r="I1512" i="1"/>
  <c r="I1509" i="1"/>
  <c r="I1508" i="1"/>
  <c r="I1507" i="1"/>
  <c r="I1505" i="1"/>
  <c r="I1506" i="1"/>
  <c r="I1504" i="1"/>
  <c r="I1510" i="1"/>
  <c r="I1527" i="1"/>
  <c r="I1526" i="1"/>
  <c r="I1525" i="1"/>
  <c r="I1524" i="1"/>
  <c r="I1522" i="1"/>
  <c r="I1523" i="1"/>
  <c r="I1521" i="1"/>
  <c r="I1520" i="1"/>
  <c r="I1540" i="1"/>
  <c r="I1539" i="1"/>
  <c r="I1538" i="1"/>
  <c r="I1537" i="1"/>
  <c r="I1536" i="1"/>
  <c r="I1535" i="1"/>
  <c r="I1534" i="1"/>
  <c r="I1532" i="1"/>
  <c r="I1531" i="1"/>
  <c r="I1533" i="1"/>
  <c r="I1530" i="1"/>
  <c r="I1529" i="1"/>
  <c r="I1528" i="1"/>
  <c r="I1546" i="1"/>
  <c r="I1545" i="1"/>
  <c r="I1544" i="1"/>
  <c r="I1543" i="1"/>
  <c r="I1542" i="1"/>
  <c r="I1541" i="1"/>
  <c r="I1553" i="1"/>
  <c r="I1552" i="1"/>
  <c r="I1551" i="1"/>
  <c r="I1550" i="1"/>
  <c r="I1549" i="1"/>
  <c r="I1548" i="1"/>
  <c r="I1547" i="1"/>
  <c r="I1563" i="1"/>
  <c r="I1562" i="1"/>
  <c r="I1561" i="1"/>
  <c r="I1560" i="1"/>
  <c r="I1558" i="1"/>
  <c r="I1559" i="1"/>
  <c r="I1557" i="1"/>
  <c r="I1556" i="1"/>
  <c r="I1555" i="1"/>
  <c r="I1554" i="1"/>
  <c r="I1577" i="1"/>
  <c r="I1575" i="1"/>
  <c r="I1576" i="1"/>
  <c r="I1574" i="1"/>
  <c r="I1573" i="1"/>
  <c r="I1572" i="1"/>
  <c r="I1571" i="1"/>
  <c r="I1569" i="1"/>
  <c r="I1570" i="1"/>
  <c r="I1567" i="1"/>
  <c r="I1566" i="1"/>
  <c r="I1568" i="1"/>
  <c r="I1565" i="1"/>
  <c r="I1564" i="1"/>
  <c r="I1585" i="1"/>
  <c r="I1584" i="1"/>
  <c r="I1583" i="1"/>
  <c r="I1582" i="1"/>
  <c r="I1581" i="1"/>
  <c r="I1580" i="1"/>
  <c r="I1586" i="1"/>
  <c r="I1579" i="1"/>
  <c r="I1578" i="1"/>
  <c r="I1594" i="1"/>
  <c r="I1593" i="1"/>
  <c r="I1592" i="1"/>
  <c r="I1589" i="1"/>
  <c r="I1590" i="1"/>
  <c r="I1591" i="1"/>
  <c r="I1588" i="1"/>
  <c r="I1587" i="1"/>
  <c r="I1600" i="1"/>
  <c r="I1599" i="1"/>
  <c r="I1598" i="1"/>
  <c r="I1597" i="1"/>
  <c r="I1596" i="1"/>
  <c r="I1595" i="1"/>
  <c r="I1605" i="1"/>
  <c r="I1604" i="1"/>
  <c r="I1603" i="1"/>
  <c r="I1602" i="1"/>
  <c r="I1601" i="1"/>
  <c r="I1612" i="1"/>
  <c r="I1611" i="1"/>
  <c r="I1610" i="1"/>
  <c r="I1609" i="1"/>
  <c r="I1608" i="1"/>
  <c r="I1607" i="1"/>
  <c r="I1606" i="1"/>
  <c r="I1618" i="1"/>
  <c r="I1617" i="1"/>
  <c r="I1616" i="1"/>
  <c r="I1615" i="1"/>
  <c r="I1614" i="1"/>
  <c r="I1613" i="1"/>
  <c r="I1628" i="1"/>
  <c r="I1627" i="1"/>
  <c r="I1626" i="1"/>
  <c r="I1625" i="1"/>
  <c r="I1624" i="1"/>
  <c r="I1623" i="1"/>
  <c r="I1622" i="1"/>
  <c r="I1621" i="1"/>
  <c r="I1620" i="1"/>
  <c r="I1619" i="1"/>
  <c r="I1636" i="1"/>
  <c r="I1635" i="1"/>
  <c r="I1634" i="1"/>
  <c r="I1633" i="1"/>
  <c r="I1632" i="1"/>
  <c r="I1631" i="1"/>
  <c r="I1629" i="1"/>
  <c r="I1630" i="1"/>
  <c r="I1643" i="1"/>
  <c r="I1642" i="1"/>
  <c r="I1641" i="1"/>
  <c r="I1640" i="1"/>
  <c r="I1639" i="1"/>
  <c r="I1638" i="1"/>
  <c r="I1637" i="1"/>
  <c r="I1653" i="1"/>
  <c r="I1652" i="1"/>
  <c r="I1651" i="1"/>
  <c r="I1650" i="1"/>
  <c r="I1649" i="1"/>
  <c r="I1648" i="1"/>
  <c r="I1647" i="1"/>
  <c r="I1646" i="1"/>
  <c r="I1645" i="1"/>
  <c r="I1644" i="1"/>
  <c r="I1666" i="1"/>
  <c r="I1665" i="1"/>
  <c r="I1664" i="1"/>
  <c r="I1663" i="1"/>
  <c r="I1662" i="1"/>
  <c r="I1661" i="1"/>
  <c r="I1660" i="1"/>
  <c r="I1658" i="1"/>
  <c r="I1659" i="1"/>
  <c r="I1657" i="1"/>
  <c r="I1656" i="1"/>
  <c r="I1655" i="1"/>
  <c r="I1654" i="1"/>
  <c r="I1676" i="1"/>
  <c r="I1675" i="1"/>
  <c r="I1674" i="1"/>
  <c r="I1673" i="1"/>
  <c r="I1672" i="1"/>
  <c r="I1671" i="1"/>
  <c r="I1670" i="1"/>
  <c r="I1668" i="1"/>
  <c r="I1669" i="1"/>
  <c r="I1667" i="1"/>
  <c r="I1684" i="1"/>
  <c r="I1683" i="1"/>
  <c r="I1682" i="1"/>
  <c r="I1681" i="1"/>
  <c r="I1680" i="1"/>
  <c r="I1679" i="1"/>
  <c r="I1678" i="1"/>
  <c r="I1677" i="1"/>
  <c r="I1688" i="1"/>
  <c r="I1687" i="1"/>
  <c r="I1686" i="1"/>
  <c r="I1685" i="1"/>
  <c r="I1699" i="1"/>
  <c r="I1698" i="1"/>
  <c r="I1697" i="1"/>
  <c r="I1696" i="1"/>
  <c r="I1695" i="1"/>
  <c r="I1694" i="1"/>
  <c r="I1693" i="1"/>
  <c r="I1691" i="1"/>
  <c r="I1692" i="1"/>
  <c r="I1690" i="1"/>
  <c r="I1689" i="1"/>
  <c r="I1703" i="1"/>
  <c r="I1705" i="1"/>
  <c r="I1706" i="1"/>
  <c r="I1709" i="1"/>
  <c r="I1701" i="1"/>
  <c r="I1702" i="1"/>
  <c r="I1708" i="1"/>
  <c r="I1700" i="1"/>
  <c r="I1707" i="1"/>
  <c r="I1710" i="1"/>
  <c r="I1704" i="1"/>
  <c r="I1711" i="1"/>
  <c r="I1714" i="1"/>
  <c r="I1718" i="1"/>
  <c r="I1712" i="1"/>
  <c r="I1717" i="1"/>
  <c r="I1715" i="1"/>
  <c r="I1716" i="1"/>
  <c r="I1713" i="1"/>
  <c r="I1719" i="1"/>
  <c r="I1724" i="1"/>
  <c r="I1726" i="1"/>
  <c r="I1720" i="1"/>
  <c r="I1721" i="1"/>
  <c r="I1727" i="1"/>
  <c r="I1722" i="1"/>
  <c r="I1723" i="1"/>
  <c r="I1725" i="1"/>
  <c r="I1729" i="1"/>
  <c r="I1728" i="1"/>
  <c r="I1731" i="1"/>
  <c r="I1730" i="1"/>
  <c r="I1735" i="1"/>
  <c r="I1736" i="1"/>
  <c r="I1732" i="1"/>
  <c r="I1733" i="1"/>
  <c r="I2005" i="1"/>
  <c r="I2006" i="1"/>
  <c r="I6" i="1"/>
  <c r="I2007" i="1"/>
  <c r="I2008" i="1"/>
  <c r="I2080" i="1"/>
  <c r="I596" i="1"/>
  <c r="I2054" i="1"/>
  <c r="I2055" i="1"/>
  <c r="I2090" i="1"/>
  <c r="I2092" i="1"/>
  <c r="I2093" i="1"/>
  <c r="I2094" i="1"/>
  <c r="I2095" i="1"/>
  <c r="I31" i="1"/>
  <c r="I778" i="1"/>
  <c r="I2103" i="1"/>
  <c r="I213" i="1"/>
  <c r="I2105" i="1"/>
  <c r="I2057" i="1"/>
  <c r="I1088" i="1"/>
  <c r="I2115" i="1"/>
  <c r="I2116" i="1"/>
  <c r="I2123" i="1"/>
  <c r="I2127" i="1"/>
  <c r="I2013" i="1"/>
  <c r="I214" i="1"/>
  <c r="I2119" i="1"/>
  <c r="I1089" i="1"/>
  <c r="I2118" i="1"/>
  <c r="I2129" i="1"/>
  <c r="I2138" i="1"/>
  <c r="I215" i="1"/>
  <c r="I2143" i="1"/>
  <c r="I2142" i="1"/>
  <c r="I2058" i="1"/>
  <c r="I292" i="1"/>
  <c r="I2014" i="1"/>
  <c r="I2015" i="1"/>
  <c r="I2148" i="1"/>
  <c r="I2151" i="1"/>
  <c r="I217" i="1"/>
  <c r="I2149" i="1"/>
  <c r="I293" i="1"/>
  <c r="I216" i="1"/>
  <c r="I218" i="1"/>
  <c r="I2145" i="1"/>
  <c r="I2147" i="1"/>
  <c r="I2155" i="1"/>
  <c r="I2017" i="1"/>
  <c r="I2156" i="1"/>
  <c r="I2152" i="1"/>
  <c r="I1102" i="1"/>
  <c r="I2157" i="1"/>
  <c r="I2153" i="1"/>
  <c r="I2016" i="1"/>
  <c r="I2059" i="1"/>
  <c r="I2154" i="1"/>
  <c r="I2025" i="1"/>
  <c r="I2066" i="1"/>
  <c r="I2075" i="1"/>
  <c r="I2053" i="1"/>
  <c r="I2020" i="1"/>
  <c r="I2056" i="1"/>
  <c r="I2135" i="1"/>
  <c r="I2137" i="1"/>
  <c r="I2061" i="1"/>
  <c r="I2060" i="1"/>
  <c r="I2062" i="1"/>
  <c r="I2064" i="1"/>
  <c r="I2063" i="1"/>
  <c r="I2065" i="1"/>
  <c r="I2067" i="1"/>
  <c r="I2068" i="1"/>
  <c r="I2069" i="1"/>
  <c r="I2070" i="1"/>
  <c r="I2071" i="1"/>
  <c r="I2072" i="1"/>
  <c r="I2073" i="1"/>
  <c r="I2074" i="1"/>
  <c r="I2076" i="1"/>
  <c r="I2077" i="1"/>
  <c r="I2081" i="1"/>
  <c r="I2079" i="1"/>
  <c r="I2078" i="1"/>
  <c r="I2082" i="1"/>
  <c r="I2084" i="1"/>
  <c r="I2083" i="1"/>
  <c r="I2085" i="1"/>
  <c r="I2086" i="1"/>
  <c r="I2087" i="1"/>
  <c r="I2088" i="1"/>
  <c r="I2089" i="1"/>
  <c r="I2091" i="1"/>
  <c r="I2096" i="1"/>
  <c r="I2101" i="1"/>
  <c r="I2104" i="1"/>
  <c r="I2102" i="1"/>
  <c r="I2110" i="1"/>
  <c r="I2113" i="1"/>
  <c r="I2112" i="1"/>
  <c r="I2111" i="1"/>
  <c r="I2109" i="1"/>
  <c r="I2108" i="1"/>
  <c r="I2107" i="1"/>
  <c r="I2106" i="1"/>
  <c r="I2114" i="1"/>
  <c r="I2126" i="1"/>
  <c r="I2124" i="1"/>
  <c r="I2128" i="1"/>
  <c r="I2125" i="1"/>
  <c r="I2121" i="1"/>
  <c r="I2122" i="1"/>
  <c r="I2120" i="1"/>
  <c r="I2117" i="1"/>
  <c r="I2134" i="1"/>
  <c r="I2133" i="1"/>
  <c r="I2131" i="1"/>
  <c r="I2139" i="1"/>
  <c r="I2140" i="1"/>
  <c r="I2136" i="1"/>
  <c r="I2132" i="1"/>
  <c r="I2130" i="1"/>
  <c r="I2141" i="1"/>
  <c r="I2146" i="1"/>
  <c r="I2150" i="1"/>
  <c r="I2144" i="1"/>
  <c r="I2180" i="1"/>
  <c r="I2179" i="1"/>
  <c r="I2178" i="1"/>
  <c r="I2187" i="1"/>
  <c r="I2186" i="1"/>
  <c r="I2185" i="1"/>
  <c r="I2184" i="1"/>
  <c r="I2183" i="1"/>
  <c r="I2182" i="1"/>
  <c r="I2181" i="1"/>
  <c r="I2190" i="1"/>
  <c r="I2189" i="1"/>
  <c r="I2188" i="1"/>
  <c r="I2195" i="1"/>
  <c r="I2194" i="1"/>
  <c r="I2193" i="1"/>
  <c r="I2192" i="1"/>
  <c r="I2191" i="1"/>
  <c r="I2196" i="1"/>
  <c r="I2197" i="1"/>
  <c r="I2199" i="1"/>
  <c r="I2198" i="1"/>
  <c r="I2203" i="1"/>
  <c r="I2202" i="1"/>
  <c r="I2200" i="1"/>
  <c r="I2201" i="1"/>
  <c r="I2226" i="1"/>
  <c r="I2228" i="1"/>
  <c r="I2227" i="1"/>
  <c r="I2230" i="1"/>
  <c r="I2229" i="1"/>
  <c r="I2232" i="1"/>
  <c r="I2231" i="1"/>
  <c r="I2233" i="1"/>
  <c r="I2234" i="1"/>
  <c r="I2235" i="1"/>
  <c r="I2236" i="1"/>
  <c r="I2237" i="1"/>
  <c r="I2238" i="1"/>
  <c r="I2239" i="1"/>
  <c r="I2241" i="1"/>
  <c r="I2242" i="1"/>
  <c r="I2240" i="1"/>
  <c r="I2243" i="1"/>
  <c r="I2245" i="1"/>
  <c r="I2244" i="1"/>
  <c r="I2246" i="1"/>
  <c r="S2" i="5" l="1"/>
  <c r="S3" i="5"/>
  <c r="S4" i="5"/>
  <c r="S5" i="5"/>
  <c r="S6" i="5"/>
  <c r="S7" i="5"/>
  <c r="S41" i="5"/>
  <c r="S55" i="5"/>
  <c r="S11" i="5"/>
  <c r="S12" i="5"/>
  <c r="S13" i="5"/>
  <c r="S57" i="5"/>
  <c r="S68" i="5"/>
  <c r="S69" i="5"/>
  <c r="S14" i="5"/>
  <c r="S70" i="5"/>
  <c r="S18" i="5"/>
  <c r="S20" i="5"/>
  <c r="S21" i="5"/>
  <c r="S23" i="5"/>
  <c r="S73" i="5"/>
  <c r="S46" i="5"/>
  <c r="S24" i="5"/>
  <c r="S48" i="5"/>
  <c r="S25" i="5"/>
  <c r="S31" i="5"/>
  <c r="S32" i="5"/>
  <c r="S56" i="5"/>
  <c r="S84" i="5"/>
  <c r="S85" i="5"/>
  <c r="S33" i="5"/>
  <c r="S42" i="5"/>
  <c r="S43" i="5"/>
  <c r="S47" i="5"/>
  <c r="S44" i="5"/>
  <c r="S22" i="5"/>
  <c r="S35" i="5"/>
  <c r="S53" i="5"/>
  <c r="S54" i="5"/>
  <c r="S38" i="5"/>
  <c r="S49" i="5"/>
  <c r="S86" i="5"/>
  <c r="S87" i="5"/>
  <c r="S58" i="5"/>
  <c r="S59" i="5"/>
  <c r="S90" i="5"/>
  <c r="S61" i="5"/>
  <c r="S62" i="5"/>
  <c r="S63" i="5"/>
  <c r="S64" i="5"/>
  <c r="S65" i="5"/>
  <c r="S71" i="5"/>
  <c r="S72" i="5"/>
  <c r="S74" i="5"/>
  <c r="S75" i="5"/>
  <c r="S76" i="5"/>
  <c r="S77" i="5"/>
  <c r="S78" i="5"/>
  <c r="S79" i="5"/>
  <c r="S81" i="5"/>
  <c r="S82" i="5"/>
  <c r="S83" i="5"/>
  <c r="S88" i="5"/>
  <c r="S89" i="5"/>
  <c r="S91" i="5"/>
  <c r="AN284" i="1" l="1"/>
  <c r="AN1740" i="1"/>
  <c r="AN61" i="1"/>
  <c r="AN1737" i="1"/>
  <c r="AN931" i="1"/>
  <c r="AN923" i="1"/>
  <c r="AN1741" i="1"/>
  <c r="AN928" i="1"/>
  <c r="AN924" i="1"/>
  <c r="AN925" i="1"/>
  <c r="AN1742" i="1"/>
  <c r="AN922" i="1"/>
  <c r="AN930" i="1"/>
  <c r="AN921" i="1"/>
  <c r="AN927" i="1"/>
  <c r="AN1738" i="1"/>
  <c r="AN1739" i="1"/>
  <c r="AN926" i="1"/>
  <c r="AN62" i="1"/>
  <c r="AO284" i="1"/>
  <c r="AP284" i="1" s="1"/>
  <c r="AO1740" i="1"/>
  <c r="AO61" i="1"/>
  <c r="AP61" i="1" s="1"/>
  <c r="AO1737" i="1"/>
  <c r="AP1737" i="1" s="1"/>
  <c r="AO931" i="1"/>
  <c r="AP931" i="1" s="1"/>
  <c r="AO923" i="1"/>
  <c r="AP923" i="1" s="1"/>
  <c r="AO1741" i="1"/>
  <c r="AO928" i="1"/>
  <c r="AP928" i="1" s="1"/>
  <c r="AO924" i="1"/>
  <c r="AP924" i="1" s="1"/>
  <c r="AO925" i="1"/>
  <c r="AP925" i="1" s="1"/>
  <c r="AO1742" i="1"/>
  <c r="AO922" i="1"/>
  <c r="AP922" i="1" s="1"/>
  <c r="AO930" i="1"/>
  <c r="AP930" i="1" s="1"/>
  <c r="AO921" i="1"/>
  <c r="AP921" i="1" s="1"/>
  <c r="AO927" i="1"/>
  <c r="AP927" i="1" s="1"/>
  <c r="AO1738" i="1"/>
  <c r="AO1739" i="1"/>
  <c r="AO926" i="1"/>
  <c r="AP926" i="1" s="1"/>
  <c r="AO62" i="1"/>
  <c r="AP62" i="1" s="1"/>
  <c r="AP1740" i="1"/>
  <c r="AP1741" i="1"/>
  <c r="AP1742" i="1"/>
  <c r="AP1738" i="1"/>
  <c r="AP1739" i="1"/>
  <c r="AR284" i="1"/>
  <c r="AR1740" i="1"/>
  <c r="AR61" i="1"/>
  <c r="AR1737" i="1"/>
  <c r="AR931" i="1"/>
  <c r="AR923" i="1"/>
  <c r="AR1741" i="1"/>
  <c r="AR928" i="1"/>
  <c r="AR924" i="1"/>
  <c r="AR925" i="1"/>
  <c r="AR1742" i="1"/>
  <c r="AR922" i="1"/>
  <c r="AR930" i="1"/>
  <c r="AR921" i="1"/>
  <c r="AR927" i="1"/>
  <c r="AR1738" i="1"/>
  <c r="AR1739" i="1"/>
  <c r="AR926" i="1"/>
  <c r="AR62" i="1"/>
  <c r="AS284" i="1"/>
  <c r="AS1740" i="1"/>
  <c r="AS61" i="1"/>
  <c r="AS1737" i="1"/>
  <c r="AS931" i="1"/>
  <c r="AS923" i="1"/>
  <c r="AS1741" i="1"/>
  <c r="AS928" i="1"/>
  <c r="AS924" i="1"/>
  <c r="AS925" i="1"/>
  <c r="AS1742" i="1"/>
  <c r="AS922" i="1"/>
  <c r="AS930" i="1"/>
  <c r="AS921" i="1"/>
  <c r="AS927" i="1"/>
  <c r="AS1738" i="1"/>
  <c r="AS1739" i="1"/>
  <c r="AS926" i="1"/>
  <c r="AS62" i="1"/>
  <c r="AU284" i="1"/>
  <c r="AU1740" i="1"/>
  <c r="AU61" i="1"/>
  <c r="AU1737" i="1"/>
  <c r="AU931" i="1"/>
  <c r="AU923" i="1"/>
  <c r="AU1741" i="1"/>
  <c r="AU928" i="1"/>
  <c r="AU924" i="1"/>
  <c r="AU925" i="1"/>
  <c r="AU1742" i="1"/>
  <c r="AU922" i="1"/>
  <c r="AU930" i="1"/>
  <c r="AU921" i="1"/>
  <c r="AU927" i="1"/>
  <c r="AU1738" i="1"/>
  <c r="AU1739" i="1"/>
  <c r="AU926" i="1"/>
  <c r="AU62" i="1"/>
  <c r="AN929" i="1"/>
  <c r="AO929" i="1"/>
  <c r="AP929" i="1" s="1"/>
  <c r="AR929" i="1"/>
  <c r="AS929" i="1"/>
  <c r="AU929" i="1"/>
  <c r="AT1741" i="1" l="1"/>
  <c r="AT1740" i="1"/>
  <c r="AT1737" i="1"/>
  <c r="AT1739" i="1"/>
  <c r="AT1738" i="1"/>
  <c r="AT1742" i="1"/>
  <c r="AT929" i="1"/>
  <c r="AT928" i="1"/>
  <c r="AT923" i="1"/>
  <c r="AT926" i="1"/>
  <c r="AT930" i="1"/>
  <c r="AT931" i="1"/>
  <c r="AT62" i="1"/>
  <c r="AT921" i="1"/>
  <c r="AT922" i="1"/>
  <c r="AT61" i="1"/>
  <c r="AT924" i="1"/>
  <c r="AT284" i="1"/>
  <c r="AT925" i="1"/>
  <c r="AT927" i="1"/>
  <c r="AN1735" i="1"/>
  <c r="AN908" i="1"/>
  <c r="AN913" i="1"/>
  <c r="AN911" i="1"/>
  <c r="AN916" i="1"/>
  <c r="AN909" i="1"/>
  <c r="AN920" i="1"/>
  <c r="AN230" i="1"/>
  <c r="AN283" i="1"/>
  <c r="AN910" i="1"/>
  <c r="AN914" i="1"/>
  <c r="AN1734" i="1"/>
  <c r="AN919" i="1"/>
  <c r="AN912" i="1"/>
  <c r="AN915" i="1"/>
  <c r="AN917" i="1"/>
  <c r="AN1736" i="1"/>
  <c r="AN1732" i="1"/>
  <c r="AN1733" i="1"/>
  <c r="AN918" i="1"/>
  <c r="AO1735" i="1"/>
  <c r="AO908" i="1"/>
  <c r="AP908" i="1" s="1"/>
  <c r="AO913" i="1"/>
  <c r="AP913" i="1" s="1"/>
  <c r="AO911" i="1"/>
  <c r="AP911" i="1" s="1"/>
  <c r="AO916" i="1"/>
  <c r="AP916" i="1" s="1"/>
  <c r="AO909" i="1"/>
  <c r="AP909" i="1" s="1"/>
  <c r="AO920" i="1"/>
  <c r="AP920" i="1" s="1"/>
  <c r="AO230" i="1"/>
  <c r="AP230" i="1" s="1"/>
  <c r="AO283" i="1"/>
  <c r="AP283" i="1" s="1"/>
  <c r="AO910" i="1"/>
  <c r="AP910" i="1" s="1"/>
  <c r="AO914" i="1"/>
  <c r="AP914" i="1" s="1"/>
  <c r="AO1734" i="1"/>
  <c r="AP1734" i="1" s="1"/>
  <c r="AO919" i="1"/>
  <c r="AP919" i="1" s="1"/>
  <c r="AO912" i="1"/>
  <c r="AP912" i="1" s="1"/>
  <c r="AO915" i="1"/>
  <c r="AP915" i="1" s="1"/>
  <c r="AO917" i="1"/>
  <c r="AP917" i="1" s="1"/>
  <c r="AO1736" i="1"/>
  <c r="AO1732" i="1"/>
  <c r="AO1733" i="1"/>
  <c r="AO918" i="1"/>
  <c r="AP918" i="1" s="1"/>
  <c r="AP1735" i="1"/>
  <c r="AP1736" i="1"/>
  <c r="AP1732" i="1"/>
  <c r="AP1733" i="1"/>
  <c r="AR1735" i="1"/>
  <c r="AR908" i="1"/>
  <c r="AR913" i="1"/>
  <c r="AR911" i="1"/>
  <c r="AR916" i="1"/>
  <c r="AR909" i="1"/>
  <c r="AR920" i="1"/>
  <c r="AR230" i="1"/>
  <c r="AR283" i="1"/>
  <c r="AR910" i="1"/>
  <c r="AR914" i="1"/>
  <c r="AR1734" i="1"/>
  <c r="AR919" i="1"/>
  <c r="AR912" i="1"/>
  <c r="AR915" i="1"/>
  <c r="AR917" i="1"/>
  <c r="AR1736" i="1"/>
  <c r="AR1732" i="1"/>
  <c r="AR1733" i="1"/>
  <c r="AR918" i="1"/>
  <c r="AS1735" i="1"/>
  <c r="AS908" i="1"/>
  <c r="AS913" i="1"/>
  <c r="AS911" i="1"/>
  <c r="AS916" i="1"/>
  <c r="AS909" i="1"/>
  <c r="AS920" i="1"/>
  <c r="AS230" i="1"/>
  <c r="AS283" i="1"/>
  <c r="AS910" i="1"/>
  <c r="AS914" i="1"/>
  <c r="AS1734" i="1"/>
  <c r="AS919" i="1"/>
  <c r="AS912" i="1"/>
  <c r="AS915" i="1"/>
  <c r="AS917" i="1"/>
  <c r="AS1736" i="1"/>
  <c r="AS1732" i="1"/>
  <c r="AS1733" i="1"/>
  <c r="AS918" i="1"/>
  <c r="AU1735" i="1"/>
  <c r="AU908" i="1"/>
  <c r="AU913" i="1"/>
  <c r="AU911" i="1"/>
  <c r="AU916" i="1"/>
  <c r="AU909" i="1"/>
  <c r="AU920" i="1"/>
  <c r="AU230" i="1"/>
  <c r="AU283" i="1"/>
  <c r="AU910" i="1"/>
  <c r="AU914" i="1"/>
  <c r="AU1734" i="1"/>
  <c r="AU919" i="1"/>
  <c r="AU912" i="1"/>
  <c r="AU915" i="1"/>
  <c r="AU917" i="1"/>
  <c r="AU1736" i="1"/>
  <c r="AU1732" i="1"/>
  <c r="AU1733" i="1"/>
  <c r="AU918" i="1"/>
  <c r="AT1733" i="1" l="1"/>
  <c r="AT1732" i="1"/>
  <c r="AT1736" i="1"/>
  <c r="AT1735" i="1"/>
  <c r="AT910" i="1"/>
  <c r="AT914" i="1"/>
  <c r="AT920" i="1"/>
  <c r="AT918" i="1"/>
  <c r="AT911" i="1"/>
  <c r="AT913" i="1"/>
  <c r="AT917" i="1"/>
  <c r="AT912" i="1"/>
  <c r="AT909" i="1"/>
  <c r="AT915" i="1"/>
  <c r="AT919" i="1"/>
  <c r="AT916" i="1"/>
  <c r="AT1734" i="1"/>
  <c r="AT908" i="1"/>
  <c r="AT283" i="1"/>
  <c r="AT230" i="1"/>
  <c r="AN2202" i="1" l="1"/>
  <c r="AN2155" i="1"/>
  <c r="AN2017" i="1"/>
  <c r="AN2200" i="1"/>
  <c r="AN2156" i="1"/>
  <c r="AN2201" i="1"/>
  <c r="AN2152" i="1"/>
  <c r="AN1102" i="1"/>
  <c r="AN2157" i="1"/>
  <c r="AN2153" i="1"/>
  <c r="AN2016" i="1"/>
  <c r="AN2059" i="1"/>
  <c r="AN2154" i="1"/>
  <c r="AN2025" i="1"/>
  <c r="AO2202" i="1"/>
  <c r="AO2155" i="1"/>
  <c r="AP2155" i="1" s="1"/>
  <c r="AO2017" i="1"/>
  <c r="AP2017" i="1" s="1"/>
  <c r="AO2200" i="1"/>
  <c r="AO2156" i="1"/>
  <c r="AP2156" i="1" s="1"/>
  <c r="AO2201" i="1"/>
  <c r="AO2152" i="1"/>
  <c r="AP2152" i="1" s="1"/>
  <c r="AO1102" i="1"/>
  <c r="AP1102" i="1" s="1"/>
  <c r="AO2157" i="1"/>
  <c r="AP2157" i="1" s="1"/>
  <c r="AO2153" i="1"/>
  <c r="AP2153" i="1" s="1"/>
  <c r="AO2016" i="1"/>
  <c r="AP2016" i="1" s="1"/>
  <c r="AO2059" i="1"/>
  <c r="AP2059" i="1" s="1"/>
  <c r="AO2154" i="1"/>
  <c r="AP2154" i="1" s="1"/>
  <c r="AO2025" i="1"/>
  <c r="AP2025" i="1" s="1"/>
  <c r="AP2202" i="1"/>
  <c r="AP2200" i="1"/>
  <c r="AP2201" i="1"/>
  <c r="AR2202" i="1"/>
  <c r="AR2155" i="1"/>
  <c r="AR2017" i="1"/>
  <c r="AR2200" i="1"/>
  <c r="AR2156" i="1"/>
  <c r="AR2201" i="1"/>
  <c r="AR2152" i="1"/>
  <c r="AR1102" i="1"/>
  <c r="AR2157" i="1"/>
  <c r="AR2153" i="1"/>
  <c r="AR2016" i="1"/>
  <c r="AR2059" i="1"/>
  <c r="AR2154" i="1"/>
  <c r="AR2025" i="1"/>
  <c r="AS2202" i="1"/>
  <c r="AS2155" i="1"/>
  <c r="AS2017" i="1"/>
  <c r="AS2200" i="1"/>
  <c r="AS2156" i="1"/>
  <c r="AS2201" i="1"/>
  <c r="AS2152" i="1"/>
  <c r="AS1102" i="1"/>
  <c r="AS2157" i="1"/>
  <c r="AS2153" i="1"/>
  <c r="AS2016" i="1"/>
  <c r="AS2059" i="1"/>
  <c r="AS2154" i="1"/>
  <c r="AS2025" i="1"/>
  <c r="AU2202" i="1"/>
  <c r="AU2155" i="1"/>
  <c r="AU2017" i="1"/>
  <c r="AU2200" i="1"/>
  <c r="AU2156" i="1"/>
  <c r="AU2201" i="1"/>
  <c r="AU2152" i="1"/>
  <c r="AU1102" i="1"/>
  <c r="AU2157" i="1"/>
  <c r="AU2153" i="1"/>
  <c r="AU2016" i="1"/>
  <c r="AU2059" i="1"/>
  <c r="AU2154" i="1"/>
  <c r="AU2025" i="1"/>
  <c r="AN2203" i="1"/>
  <c r="AO2203" i="1"/>
  <c r="AP2203" i="1"/>
  <c r="AR2203" i="1"/>
  <c r="AS2203" i="1"/>
  <c r="AU2203" i="1"/>
  <c r="AT2201" i="1" l="1"/>
  <c r="AT2200" i="1"/>
  <c r="AT2202" i="1"/>
  <c r="AT2203" i="1"/>
  <c r="AT2154" i="1"/>
  <c r="AT2155" i="1"/>
  <c r="AT2157" i="1"/>
  <c r="AT1102" i="1"/>
  <c r="AT2059" i="1"/>
  <c r="AT2152" i="1"/>
  <c r="AT2156" i="1"/>
  <c r="AT2153" i="1"/>
  <c r="AT2025" i="1"/>
  <c r="AT2016" i="1"/>
  <c r="AT2017" i="1"/>
  <c r="AN899" i="1"/>
  <c r="AN1729" i="1"/>
  <c r="AN1728" i="1"/>
  <c r="AN900" i="1"/>
  <c r="AN894" i="1"/>
  <c r="AN897" i="1"/>
  <c r="AN904" i="1"/>
  <c r="AN1731" i="1"/>
  <c r="AN906" i="1"/>
  <c r="AN1104" i="1"/>
  <c r="AN903" i="1"/>
  <c r="AN896" i="1"/>
  <c r="AN898" i="1"/>
  <c r="AN1730" i="1"/>
  <c r="AN905" i="1"/>
  <c r="AN895" i="1"/>
  <c r="AN907" i="1"/>
  <c r="AN902" i="1"/>
  <c r="AN59" i="1"/>
  <c r="AN901" i="1"/>
  <c r="AN282" i="1"/>
  <c r="AN60" i="1"/>
  <c r="AO899" i="1"/>
  <c r="AP899" i="1" s="1"/>
  <c r="AO1729" i="1"/>
  <c r="AO1728" i="1"/>
  <c r="AO900" i="1"/>
  <c r="AP900" i="1" s="1"/>
  <c r="AO894" i="1"/>
  <c r="AP894" i="1" s="1"/>
  <c r="AO897" i="1"/>
  <c r="AP897" i="1" s="1"/>
  <c r="AO904" i="1"/>
  <c r="AP904" i="1" s="1"/>
  <c r="AO1731" i="1"/>
  <c r="AO906" i="1"/>
  <c r="AP906" i="1" s="1"/>
  <c r="AO1104" i="1"/>
  <c r="AP1104" i="1" s="1"/>
  <c r="AO903" i="1"/>
  <c r="AP903" i="1" s="1"/>
  <c r="AO896" i="1"/>
  <c r="AP896" i="1" s="1"/>
  <c r="AO898" i="1"/>
  <c r="AP898" i="1" s="1"/>
  <c r="AO1730" i="1"/>
  <c r="AO905" i="1"/>
  <c r="AP905" i="1" s="1"/>
  <c r="AO895" i="1"/>
  <c r="AP895" i="1" s="1"/>
  <c r="AO907" i="1"/>
  <c r="AP907" i="1" s="1"/>
  <c r="AO902" i="1"/>
  <c r="AP902" i="1" s="1"/>
  <c r="AO59" i="1"/>
  <c r="AP59" i="1" s="1"/>
  <c r="AO901" i="1"/>
  <c r="AP901" i="1" s="1"/>
  <c r="AO282" i="1"/>
  <c r="AP282" i="1" s="1"/>
  <c r="AO60" i="1"/>
  <c r="AP60" i="1" s="1"/>
  <c r="AP1729" i="1"/>
  <c r="AP1728" i="1"/>
  <c r="AP1731" i="1"/>
  <c r="AP1730" i="1"/>
  <c r="AR899" i="1"/>
  <c r="AR1729" i="1"/>
  <c r="AR1728" i="1"/>
  <c r="AR900" i="1"/>
  <c r="AR894" i="1"/>
  <c r="AR897" i="1"/>
  <c r="AR904" i="1"/>
  <c r="AR1731" i="1"/>
  <c r="AR906" i="1"/>
  <c r="AR1104" i="1"/>
  <c r="AR903" i="1"/>
  <c r="AR896" i="1"/>
  <c r="AR898" i="1"/>
  <c r="AR1730" i="1"/>
  <c r="AR905" i="1"/>
  <c r="AR895" i="1"/>
  <c r="AR907" i="1"/>
  <c r="AR902" i="1"/>
  <c r="AR59" i="1"/>
  <c r="AR901" i="1"/>
  <c r="AR282" i="1"/>
  <c r="AR60" i="1"/>
  <c r="AS899" i="1"/>
  <c r="AS1729" i="1"/>
  <c r="AS1728" i="1"/>
  <c r="AS900" i="1"/>
  <c r="AS894" i="1"/>
  <c r="AS897" i="1"/>
  <c r="AS904" i="1"/>
  <c r="AS1731" i="1"/>
  <c r="AS906" i="1"/>
  <c r="AS1104" i="1"/>
  <c r="AS903" i="1"/>
  <c r="AS896" i="1"/>
  <c r="AS898" i="1"/>
  <c r="AS1730" i="1"/>
  <c r="AS905" i="1"/>
  <c r="AS895" i="1"/>
  <c r="AS907" i="1"/>
  <c r="AS902" i="1"/>
  <c r="AS59" i="1"/>
  <c r="AS901" i="1"/>
  <c r="AS282" i="1"/>
  <c r="AS60" i="1"/>
  <c r="AU899" i="1"/>
  <c r="AU1729" i="1"/>
  <c r="AU1728" i="1"/>
  <c r="AU900" i="1"/>
  <c r="AU894" i="1"/>
  <c r="AU897" i="1"/>
  <c r="AU904" i="1"/>
  <c r="AU1731" i="1"/>
  <c r="AU906" i="1"/>
  <c r="AU1104" i="1"/>
  <c r="AU903" i="1"/>
  <c r="AU896" i="1"/>
  <c r="AU898" i="1"/>
  <c r="AU1730" i="1"/>
  <c r="AU905" i="1"/>
  <c r="AU895" i="1"/>
  <c r="AU907" i="1"/>
  <c r="AU902" i="1"/>
  <c r="AU59" i="1"/>
  <c r="AU901" i="1"/>
  <c r="AU282" i="1"/>
  <c r="AU60" i="1"/>
  <c r="AT1729" i="1" l="1"/>
  <c r="AT1730" i="1"/>
  <c r="AT1731" i="1"/>
  <c r="AT1728" i="1"/>
  <c r="AT903" i="1"/>
  <c r="AT902" i="1"/>
  <c r="AT898" i="1"/>
  <c r="AT1104" i="1"/>
  <c r="AT907" i="1"/>
  <c r="AT906" i="1"/>
  <c r="AT899" i="1"/>
  <c r="AT60" i="1"/>
  <c r="AT897" i="1"/>
  <c r="AT904" i="1"/>
  <c r="AT894" i="1"/>
  <c r="AT895" i="1"/>
  <c r="AT905" i="1"/>
  <c r="AT282" i="1"/>
  <c r="AT901" i="1"/>
  <c r="AT896" i="1"/>
  <c r="AT900" i="1"/>
  <c r="AT59" i="1"/>
  <c r="AN882" i="1" l="1"/>
  <c r="AN1724" i="1"/>
  <c r="AN883" i="1"/>
  <c r="AN1726" i="1"/>
  <c r="AN58" i="1"/>
  <c r="AN1720" i="1"/>
  <c r="AN1721" i="1"/>
  <c r="AN888" i="1"/>
  <c r="AN884" i="1"/>
  <c r="AN890" i="1"/>
  <c r="AN892" i="1"/>
  <c r="AN887" i="1"/>
  <c r="AN886" i="1"/>
  <c r="AN1727" i="1"/>
  <c r="AN1722" i="1"/>
  <c r="AN891" i="1"/>
  <c r="AN1723" i="1"/>
  <c r="AN1725" i="1"/>
  <c r="AN893" i="1"/>
  <c r="AN889" i="1"/>
  <c r="AN56" i="1"/>
  <c r="AN885" i="1"/>
  <c r="AN57" i="1"/>
  <c r="AO882" i="1"/>
  <c r="AP882" i="1" s="1"/>
  <c r="AO1724" i="1"/>
  <c r="AO883" i="1"/>
  <c r="AP883" i="1" s="1"/>
  <c r="AO1726" i="1"/>
  <c r="AO58" i="1"/>
  <c r="AP58" i="1" s="1"/>
  <c r="AO1720" i="1"/>
  <c r="AO1721" i="1"/>
  <c r="AO888" i="1"/>
  <c r="AP888" i="1" s="1"/>
  <c r="AO884" i="1"/>
  <c r="AP884" i="1" s="1"/>
  <c r="AO890" i="1"/>
  <c r="AP890" i="1" s="1"/>
  <c r="AO892" i="1"/>
  <c r="AP892" i="1" s="1"/>
  <c r="AO887" i="1"/>
  <c r="AP887" i="1" s="1"/>
  <c r="AO886" i="1"/>
  <c r="AP886" i="1" s="1"/>
  <c r="AO1727" i="1"/>
  <c r="AO1722" i="1"/>
  <c r="AO891" i="1"/>
  <c r="AP891" i="1" s="1"/>
  <c r="AO1723" i="1"/>
  <c r="AO1725" i="1"/>
  <c r="AO893" i="1"/>
  <c r="AP893" i="1" s="1"/>
  <c r="AO889" i="1"/>
  <c r="AP889" i="1" s="1"/>
  <c r="AO56" i="1"/>
  <c r="AP56" i="1" s="1"/>
  <c r="AO885" i="1"/>
  <c r="AP885" i="1" s="1"/>
  <c r="AO57" i="1"/>
  <c r="AP57" i="1" s="1"/>
  <c r="AP1724" i="1"/>
  <c r="AP1726" i="1"/>
  <c r="AP1720" i="1"/>
  <c r="AP1721" i="1"/>
  <c r="AP1727" i="1"/>
  <c r="AP1722" i="1"/>
  <c r="AP1723" i="1"/>
  <c r="AP1725" i="1"/>
  <c r="AR882" i="1"/>
  <c r="AR1724" i="1"/>
  <c r="AR883" i="1"/>
  <c r="AR1726" i="1"/>
  <c r="AR58" i="1"/>
  <c r="AR1720" i="1"/>
  <c r="AR1721" i="1"/>
  <c r="AR888" i="1"/>
  <c r="AR884" i="1"/>
  <c r="AR890" i="1"/>
  <c r="AR892" i="1"/>
  <c r="AR887" i="1"/>
  <c r="AR886" i="1"/>
  <c r="AR1727" i="1"/>
  <c r="AR1722" i="1"/>
  <c r="AR891" i="1"/>
  <c r="AR1723" i="1"/>
  <c r="AR1725" i="1"/>
  <c r="AR893" i="1"/>
  <c r="AR889" i="1"/>
  <c r="AR56" i="1"/>
  <c r="AR885" i="1"/>
  <c r="AR57" i="1"/>
  <c r="AS882" i="1"/>
  <c r="AS1724" i="1"/>
  <c r="AS883" i="1"/>
  <c r="AS1726" i="1"/>
  <c r="AS58" i="1"/>
  <c r="AS1720" i="1"/>
  <c r="AS1721" i="1"/>
  <c r="AS888" i="1"/>
  <c r="AS884" i="1"/>
  <c r="AS890" i="1"/>
  <c r="AS892" i="1"/>
  <c r="AS887" i="1"/>
  <c r="AS886" i="1"/>
  <c r="AS1727" i="1"/>
  <c r="AS1722" i="1"/>
  <c r="AS891" i="1"/>
  <c r="AS1723" i="1"/>
  <c r="AS1725" i="1"/>
  <c r="AS893" i="1"/>
  <c r="AS889" i="1"/>
  <c r="AS56" i="1"/>
  <c r="AS885" i="1"/>
  <c r="AS57" i="1"/>
  <c r="AU882" i="1"/>
  <c r="AU1724" i="1"/>
  <c r="AU883" i="1"/>
  <c r="AU1726" i="1"/>
  <c r="AU58" i="1"/>
  <c r="AU1720" i="1"/>
  <c r="AU1721" i="1"/>
  <c r="AU888" i="1"/>
  <c r="AU884" i="1"/>
  <c r="AU890" i="1"/>
  <c r="AU892" i="1"/>
  <c r="AU887" i="1"/>
  <c r="AU886" i="1"/>
  <c r="AU1727" i="1"/>
  <c r="AU1722" i="1"/>
  <c r="AU891" i="1"/>
  <c r="AU1723" i="1"/>
  <c r="AU1725" i="1"/>
  <c r="AU893" i="1"/>
  <c r="AU889" i="1"/>
  <c r="AU56" i="1"/>
  <c r="AU885" i="1"/>
  <c r="AU57" i="1"/>
  <c r="AT1726" i="1" l="1"/>
  <c r="AT1724" i="1"/>
  <c r="AT1723" i="1"/>
  <c r="AT1725" i="1"/>
  <c r="AT1722" i="1"/>
  <c r="AT1727" i="1"/>
  <c r="AT1721" i="1"/>
  <c r="AT1720" i="1"/>
  <c r="AT890" i="1"/>
  <c r="AT889" i="1"/>
  <c r="AT886" i="1"/>
  <c r="AT887" i="1"/>
  <c r="AT883" i="1"/>
  <c r="AT57" i="1"/>
  <c r="AT888" i="1"/>
  <c r="AT885" i="1"/>
  <c r="AT58" i="1"/>
  <c r="AT893" i="1"/>
  <c r="AT56" i="1"/>
  <c r="AT892" i="1"/>
  <c r="AT891" i="1"/>
  <c r="AT884" i="1"/>
  <c r="AT882" i="1"/>
  <c r="AN1711" i="1"/>
  <c r="AN877" i="1"/>
  <c r="AN54" i="1"/>
  <c r="AN875" i="1"/>
  <c r="AN878" i="1"/>
  <c r="AN281" i="1"/>
  <c r="AN55" i="1"/>
  <c r="AN52" i="1"/>
  <c r="AN1714" i="1"/>
  <c r="AN876" i="1"/>
  <c r="AN1718" i="1"/>
  <c r="AN1712" i="1"/>
  <c r="AN1717" i="1"/>
  <c r="AN1715" i="1"/>
  <c r="AN879" i="1"/>
  <c r="AN1716" i="1"/>
  <c r="AN53" i="1"/>
  <c r="AN874" i="1"/>
  <c r="AN881" i="1"/>
  <c r="AN1713" i="1"/>
  <c r="AN1719" i="1"/>
  <c r="AN880" i="1"/>
  <c r="AO1711" i="1"/>
  <c r="AO877" i="1"/>
  <c r="AP877" i="1" s="1"/>
  <c r="AO54" i="1"/>
  <c r="AP54" i="1" s="1"/>
  <c r="AO875" i="1"/>
  <c r="AP875" i="1" s="1"/>
  <c r="AO878" i="1"/>
  <c r="AP878" i="1" s="1"/>
  <c r="AO281" i="1"/>
  <c r="AP281" i="1" s="1"/>
  <c r="AO55" i="1"/>
  <c r="AP55" i="1" s="1"/>
  <c r="AO52" i="1"/>
  <c r="AP52" i="1" s="1"/>
  <c r="AO1714" i="1"/>
  <c r="AO876" i="1"/>
  <c r="AP876" i="1" s="1"/>
  <c r="AO1718" i="1"/>
  <c r="AO1712" i="1"/>
  <c r="AO1717" i="1"/>
  <c r="AO1715" i="1"/>
  <c r="AO879" i="1"/>
  <c r="AP879" i="1" s="1"/>
  <c r="AO1716" i="1"/>
  <c r="AO53" i="1"/>
  <c r="AP53" i="1" s="1"/>
  <c r="AO874" i="1"/>
  <c r="AP874" i="1" s="1"/>
  <c r="AO881" i="1"/>
  <c r="AP881" i="1" s="1"/>
  <c r="AO1713" i="1"/>
  <c r="AO1719" i="1"/>
  <c r="AO880" i="1"/>
  <c r="AP880" i="1" s="1"/>
  <c r="AP1711" i="1"/>
  <c r="AP1714" i="1"/>
  <c r="AP1718" i="1"/>
  <c r="AP1712" i="1"/>
  <c r="AP1717" i="1"/>
  <c r="AP1715" i="1"/>
  <c r="AP1716" i="1"/>
  <c r="AP1713" i="1"/>
  <c r="AP1719" i="1"/>
  <c r="AR1711" i="1"/>
  <c r="AR877" i="1"/>
  <c r="AR54" i="1"/>
  <c r="AR875" i="1"/>
  <c r="AR878" i="1"/>
  <c r="AR281" i="1"/>
  <c r="AR55" i="1"/>
  <c r="AR52" i="1"/>
  <c r="AR1714" i="1"/>
  <c r="AR876" i="1"/>
  <c r="AR1718" i="1"/>
  <c r="AR1712" i="1"/>
  <c r="AR1717" i="1"/>
  <c r="AR1715" i="1"/>
  <c r="AR879" i="1"/>
  <c r="AR1716" i="1"/>
  <c r="AR53" i="1"/>
  <c r="AR874" i="1"/>
  <c r="AR881" i="1"/>
  <c r="AR1713" i="1"/>
  <c r="AR1719" i="1"/>
  <c r="AR880" i="1"/>
  <c r="AS1711" i="1"/>
  <c r="AS877" i="1"/>
  <c r="AS54" i="1"/>
  <c r="AS875" i="1"/>
  <c r="AS878" i="1"/>
  <c r="AS281" i="1"/>
  <c r="AS55" i="1"/>
  <c r="AS52" i="1"/>
  <c r="AS1714" i="1"/>
  <c r="AS876" i="1"/>
  <c r="AS1718" i="1"/>
  <c r="AS1712" i="1"/>
  <c r="AS1717" i="1"/>
  <c r="AS1715" i="1"/>
  <c r="AS879" i="1"/>
  <c r="AS1716" i="1"/>
  <c r="AS53" i="1"/>
  <c r="AS874" i="1"/>
  <c r="AS881" i="1"/>
  <c r="AS1713" i="1"/>
  <c r="AS1719" i="1"/>
  <c r="AS880" i="1"/>
  <c r="AU1711" i="1"/>
  <c r="AU877" i="1"/>
  <c r="AU54" i="1"/>
  <c r="AU875" i="1"/>
  <c r="AU878" i="1"/>
  <c r="AU281" i="1"/>
  <c r="AU55" i="1"/>
  <c r="AU52" i="1"/>
  <c r="AU1714" i="1"/>
  <c r="AU876" i="1"/>
  <c r="AU1718" i="1"/>
  <c r="AU1712" i="1"/>
  <c r="AU1717" i="1"/>
  <c r="AU1715" i="1"/>
  <c r="AU879" i="1"/>
  <c r="AU1716" i="1"/>
  <c r="AU53" i="1"/>
  <c r="AU874" i="1"/>
  <c r="AU881" i="1"/>
  <c r="AU1713" i="1"/>
  <c r="AU1719" i="1"/>
  <c r="AU880" i="1"/>
  <c r="AT1714" i="1" l="1"/>
  <c r="AT1719" i="1"/>
  <c r="AT1711" i="1"/>
  <c r="AT1713" i="1"/>
  <c r="AT1718" i="1"/>
  <c r="AT1716" i="1"/>
  <c r="AT1715" i="1"/>
  <c r="AT1717" i="1"/>
  <c r="AT1712" i="1"/>
  <c r="AT874" i="1"/>
  <c r="AT876" i="1"/>
  <c r="AT877" i="1"/>
  <c r="AT880" i="1"/>
  <c r="AT881" i="1"/>
  <c r="AT52" i="1"/>
  <c r="AT879" i="1"/>
  <c r="AT281" i="1"/>
  <c r="AT55" i="1"/>
  <c r="AT878" i="1"/>
  <c r="AT875" i="1"/>
  <c r="AT54" i="1"/>
  <c r="AT53" i="1"/>
  <c r="AP462" i="1"/>
  <c r="AP737" i="1"/>
  <c r="AP749" i="1"/>
  <c r="AP748" i="1"/>
  <c r="AP788" i="1"/>
  <c r="AP787" i="1"/>
  <c r="AP1137" i="1"/>
  <c r="AP1118" i="1"/>
  <c r="AP1136" i="1"/>
  <c r="AP1134" i="1"/>
  <c r="AP1135" i="1"/>
  <c r="AP1117" i="1"/>
  <c r="AP1132" i="1"/>
  <c r="AP1133" i="1"/>
  <c r="AP1131" i="1"/>
  <c r="AP1130" i="1"/>
  <c r="AP1129" i="1"/>
  <c r="AP1126" i="1"/>
  <c r="AP1128" i="1"/>
  <c r="AP1116" i="1"/>
  <c r="AP1127" i="1"/>
  <c r="AP1125" i="1"/>
  <c r="AP1123" i="1"/>
  <c r="AP1124" i="1"/>
  <c r="AP1122" i="1"/>
  <c r="AP1121" i="1"/>
  <c r="AP1115" i="1"/>
  <c r="AP1120" i="1"/>
  <c r="AP1114" i="1"/>
  <c r="AP1113" i="1"/>
  <c r="AP1119" i="1"/>
  <c r="AP1148" i="1"/>
  <c r="AP1147" i="1"/>
  <c r="AP1146" i="1"/>
  <c r="AP1145" i="1"/>
  <c r="AP1144" i="1"/>
  <c r="AP1143" i="1"/>
  <c r="AP1142" i="1"/>
  <c r="AP1141" i="1"/>
  <c r="AP1139" i="1"/>
  <c r="AP1140" i="1"/>
  <c r="AP1138" i="1"/>
  <c r="AP1160" i="1"/>
  <c r="AP1154" i="1"/>
  <c r="AP1159" i="1"/>
  <c r="AP1158" i="1"/>
  <c r="AP1153" i="1"/>
  <c r="AP1152" i="1"/>
  <c r="AP1157" i="1"/>
  <c r="AP1151" i="1"/>
  <c r="AP1156" i="1"/>
  <c r="AP1150" i="1"/>
  <c r="AP1149" i="1"/>
  <c r="AP1155" i="1"/>
  <c r="AP1187" i="1"/>
  <c r="AP1178" i="1"/>
  <c r="AP1186" i="1"/>
  <c r="AP1185" i="1"/>
  <c r="AP1173" i="1"/>
  <c r="AP1172" i="1"/>
  <c r="AP1177" i="1"/>
  <c r="AP1171" i="1"/>
  <c r="AP1184" i="1"/>
  <c r="AP1176" i="1"/>
  <c r="AP1183" i="1"/>
  <c r="AP1170" i="1"/>
  <c r="AP1182" i="1"/>
  <c r="AP1169" i="1"/>
  <c r="AP1168" i="1"/>
  <c r="AP1167" i="1"/>
  <c r="AP1181" i="1"/>
  <c r="AP1166" i="1"/>
  <c r="AP1165" i="1"/>
  <c r="AP1180" i="1"/>
  <c r="AP1164" i="1"/>
  <c r="AP1163" i="1"/>
  <c r="AP1175" i="1"/>
  <c r="AP1162" i="1"/>
  <c r="AP1179" i="1"/>
  <c r="AP1174" i="1"/>
  <c r="AP1161" i="1"/>
  <c r="AP1211" i="1"/>
  <c r="AP1210" i="1"/>
  <c r="AP1216" i="1"/>
  <c r="AP1209" i="1"/>
  <c r="AP1208" i="1"/>
  <c r="AP1215" i="1"/>
  <c r="AP1207" i="1"/>
  <c r="AP1206" i="1"/>
  <c r="AP1205" i="1"/>
  <c r="AP1214" i="1"/>
  <c r="AP1204" i="1"/>
  <c r="AP1203" i="1"/>
  <c r="AP1202" i="1"/>
  <c r="AP1201" i="1"/>
  <c r="AP1200" i="1"/>
  <c r="AP1199" i="1"/>
  <c r="AP1198" i="1"/>
  <c r="AP1213" i="1"/>
  <c r="AP1197" i="1"/>
  <c r="AP1196" i="1"/>
  <c r="AP1195" i="1"/>
  <c r="AP1194" i="1"/>
  <c r="AP1193" i="1"/>
  <c r="AP1192" i="1"/>
  <c r="AP1212" i="1"/>
  <c r="AP1191" i="1"/>
  <c r="AP1190" i="1"/>
  <c r="AP1189" i="1"/>
  <c r="AP1188" i="1"/>
  <c r="AP1242" i="1"/>
  <c r="AP1240" i="1"/>
  <c r="AP1241" i="1"/>
  <c r="AP1239" i="1"/>
  <c r="AP1238" i="1"/>
  <c r="AP1235" i="1"/>
  <c r="AP1237" i="1"/>
  <c r="AP1236" i="1"/>
  <c r="AP1234" i="1"/>
  <c r="AP1233" i="1"/>
  <c r="AP1231" i="1"/>
  <c r="AP1232" i="1"/>
  <c r="AP1227" i="1"/>
  <c r="AP1228" i="1"/>
  <c r="AP1230" i="1"/>
  <c r="AP1229" i="1"/>
  <c r="AP1225" i="1"/>
  <c r="AP1226" i="1"/>
  <c r="AP1223" i="1"/>
  <c r="AP1224" i="1"/>
  <c r="AP1222" i="1"/>
  <c r="AP1221" i="1"/>
  <c r="AP1220" i="1"/>
  <c r="AP1219" i="1"/>
  <c r="AP1217" i="1"/>
  <c r="AP1218" i="1"/>
  <c r="AP1254" i="1"/>
  <c r="AP1253" i="1"/>
  <c r="AP1252" i="1"/>
  <c r="AP1251" i="1"/>
  <c r="AP1250" i="1"/>
  <c r="AP1249" i="1"/>
  <c r="AP1247" i="1"/>
  <c r="AP1248" i="1"/>
  <c r="AP1246" i="1"/>
  <c r="AP1244" i="1"/>
  <c r="AP1245" i="1"/>
  <c r="AP1243" i="1"/>
  <c r="AP1269" i="1"/>
  <c r="AP1268" i="1"/>
  <c r="AP1267" i="1"/>
  <c r="AP1266" i="1"/>
  <c r="AP1265" i="1"/>
  <c r="AP1263" i="1"/>
  <c r="AP1264" i="1"/>
  <c r="AP1262" i="1"/>
  <c r="AP1261" i="1"/>
  <c r="AP1260" i="1"/>
  <c r="AP1259" i="1"/>
  <c r="AP1257" i="1"/>
  <c r="AP1258" i="1"/>
  <c r="AP1255" i="1"/>
  <c r="AP1256" i="1"/>
  <c r="AP1276" i="1"/>
  <c r="AP1275" i="1"/>
  <c r="AP1274" i="1"/>
  <c r="AP1273" i="1"/>
  <c r="AP1272" i="1"/>
  <c r="AP1271" i="1"/>
  <c r="AP1270" i="1"/>
  <c r="AP1288" i="1"/>
  <c r="AP1287" i="1"/>
  <c r="AP1285" i="1"/>
  <c r="AP1286" i="1"/>
  <c r="AP1284" i="1"/>
  <c r="AP1283" i="1"/>
  <c r="AP1282" i="1"/>
  <c r="AP1281" i="1"/>
  <c r="AP1279" i="1"/>
  <c r="AP1280" i="1"/>
  <c r="AP1277" i="1"/>
  <c r="AP1278" i="1"/>
  <c r="AP1297" i="1"/>
  <c r="AP1294" i="1"/>
  <c r="AP1296" i="1"/>
  <c r="AP1295" i="1"/>
  <c r="AP1293" i="1"/>
  <c r="AP1292" i="1"/>
  <c r="AP1291" i="1"/>
  <c r="AP1290" i="1"/>
  <c r="AP1289" i="1"/>
  <c r="AP1299" i="1"/>
  <c r="AP1298" i="1"/>
  <c r="AP1300" i="1"/>
  <c r="AP1303" i="1"/>
  <c r="AP1302" i="1"/>
  <c r="AP1301" i="1"/>
  <c r="AP1309" i="1"/>
  <c r="AP1307" i="1"/>
  <c r="AP1308" i="1"/>
  <c r="AP1306" i="1"/>
  <c r="AP1305" i="1"/>
  <c r="AP1304" i="1"/>
  <c r="AP1333" i="1"/>
  <c r="AP1312" i="1"/>
  <c r="AP1332" i="1"/>
  <c r="AP1331" i="1"/>
  <c r="AP1330" i="1"/>
  <c r="AP1328" i="1"/>
  <c r="AP1329" i="1"/>
  <c r="AP1327" i="1"/>
  <c r="AP1326" i="1"/>
  <c r="AP1325" i="1"/>
  <c r="AP1311" i="1"/>
  <c r="AP1324" i="1"/>
  <c r="AP1323" i="1"/>
  <c r="AP1322" i="1"/>
  <c r="AP1321" i="1"/>
  <c r="AP1320" i="1"/>
  <c r="AP1310" i="1"/>
  <c r="AP1319" i="1"/>
  <c r="AP1318" i="1"/>
  <c r="AP1313" i="1"/>
  <c r="AP1314" i="1"/>
  <c r="AP1315" i="1"/>
  <c r="AP1316" i="1"/>
  <c r="AP1317" i="1"/>
  <c r="AP1344" i="1"/>
  <c r="AP1343" i="1"/>
  <c r="AP1342" i="1"/>
  <c r="AP1341" i="1"/>
  <c r="AP1340" i="1"/>
  <c r="AP1339" i="1"/>
  <c r="AP1338" i="1"/>
  <c r="AP1337" i="1"/>
  <c r="AP1336" i="1"/>
  <c r="AP1335" i="1"/>
  <c r="AP1334" i="1"/>
  <c r="AP1348" i="1"/>
  <c r="AP1346" i="1"/>
  <c r="AP1347" i="1"/>
  <c r="AP1345" i="1"/>
  <c r="AP1358" i="1"/>
  <c r="AP1357" i="1"/>
  <c r="AP1356" i="1"/>
  <c r="AP1354" i="1"/>
  <c r="AP1355" i="1"/>
  <c r="AP1353" i="1"/>
  <c r="AP1352" i="1"/>
  <c r="AP1351" i="1"/>
  <c r="AP1349" i="1"/>
  <c r="AP1350" i="1"/>
  <c r="AP1362" i="1"/>
  <c r="AP1361" i="1"/>
  <c r="AP1360" i="1"/>
  <c r="AP1359" i="1"/>
  <c r="AP1367" i="1"/>
  <c r="AP1368" i="1"/>
  <c r="AP1366" i="1"/>
  <c r="AP1365" i="1"/>
  <c r="AP1364" i="1"/>
  <c r="AP1363" i="1"/>
  <c r="AP1383" i="1"/>
  <c r="AP1382" i="1"/>
  <c r="AP1381" i="1"/>
  <c r="AP1380" i="1"/>
  <c r="AP1379" i="1"/>
  <c r="AP1378" i="1"/>
  <c r="AP1377" i="1"/>
  <c r="AP1375" i="1"/>
  <c r="AP1376" i="1"/>
  <c r="AP1374" i="1"/>
  <c r="AP1373" i="1"/>
  <c r="AP1372" i="1"/>
  <c r="AP1371" i="1"/>
  <c r="AP1370" i="1"/>
  <c r="AP1369" i="1"/>
  <c r="AP1392" i="1"/>
  <c r="AP1393" i="1"/>
  <c r="AP1391" i="1"/>
  <c r="AP1390" i="1"/>
  <c r="AP1389" i="1"/>
  <c r="AP1388" i="1"/>
  <c r="AP1387" i="1"/>
  <c r="AP1386" i="1"/>
  <c r="AP1385" i="1"/>
  <c r="AP1384" i="1"/>
  <c r="AP1405" i="1"/>
  <c r="AP1404" i="1"/>
  <c r="AP1398" i="1"/>
  <c r="AP1397" i="1"/>
  <c r="AP1403" i="1"/>
  <c r="AP1402" i="1"/>
  <c r="AP1396" i="1"/>
  <c r="AP1395" i="1"/>
  <c r="AP1394" i="1"/>
  <c r="AP1401" i="1"/>
  <c r="AP1400" i="1"/>
  <c r="AP1399" i="1"/>
  <c r="AP1417" i="1"/>
  <c r="AP1416" i="1"/>
  <c r="AP1414" i="1"/>
  <c r="AP1415" i="1"/>
  <c r="AP1413" i="1"/>
  <c r="AP1412" i="1"/>
  <c r="AP1411" i="1"/>
  <c r="AP1410" i="1"/>
  <c r="AP1409" i="1"/>
  <c r="AP1408" i="1"/>
  <c r="AP1407" i="1"/>
  <c r="AP1406" i="1"/>
  <c r="AP1427" i="1"/>
  <c r="AP1426" i="1"/>
  <c r="AP1423" i="1"/>
  <c r="AP1424" i="1"/>
  <c r="AP1425" i="1"/>
  <c r="AP1422" i="1"/>
  <c r="AP1421" i="1"/>
  <c r="AP1420" i="1"/>
  <c r="AP1419" i="1"/>
  <c r="AP1418" i="1"/>
  <c r="AP1443" i="1"/>
  <c r="AP1431" i="1"/>
  <c r="AP1441" i="1"/>
  <c r="AP1442" i="1"/>
  <c r="AP1440" i="1"/>
  <c r="AP1439" i="1"/>
  <c r="AP1430" i="1"/>
  <c r="AP1438" i="1"/>
  <c r="AP1437" i="1"/>
  <c r="AP1436" i="1"/>
  <c r="AP1435" i="1"/>
  <c r="AP1434" i="1"/>
  <c r="AP1429" i="1"/>
  <c r="AP1433" i="1"/>
  <c r="AP1432" i="1"/>
  <c r="AP1428" i="1"/>
  <c r="AP1452" i="1"/>
  <c r="AP1451" i="1"/>
  <c r="AP1450" i="1"/>
  <c r="AP1449" i="1"/>
  <c r="AP1448" i="1"/>
  <c r="AP1447" i="1"/>
  <c r="AP1446" i="1"/>
  <c r="AP1445" i="1"/>
  <c r="AP1444" i="1"/>
  <c r="AP1462" i="1"/>
  <c r="AP1463" i="1"/>
  <c r="AP1461" i="1"/>
  <c r="AP1460" i="1"/>
  <c r="AP1459" i="1"/>
  <c r="AP1458" i="1"/>
  <c r="AP1457" i="1"/>
  <c r="AP1456" i="1"/>
  <c r="AP1454" i="1"/>
  <c r="AP1455" i="1"/>
  <c r="AP1453" i="1"/>
  <c r="AP1465" i="1"/>
  <c r="AP1464" i="1"/>
  <c r="AP1472" i="1"/>
  <c r="AP1471" i="1"/>
  <c r="AP1470" i="1"/>
  <c r="AP1469" i="1"/>
  <c r="AP1468" i="1"/>
  <c r="AP1467" i="1"/>
  <c r="AP1466" i="1"/>
  <c r="AP1482" i="1"/>
  <c r="AP1481" i="1"/>
  <c r="AP1480" i="1"/>
  <c r="AP1479" i="1"/>
  <c r="AP1478" i="1"/>
  <c r="AP1477" i="1"/>
  <c r="AP1476" i="1"/>
  <c r="AP1475" i="1"/>
  <c r="AP1474" i="1"/>
  <c r="AP1473" i="1"/>
  <c r="AP1494" i="1"/>
  <c r="AP1487" i="1"/>
  <c r="AP1486" i="1"/>
  <c r="AP1485" i="1"/>
  <c r="AP1484" i="1"/>
  <c r="AP1492" i="1"/>
  <c r="AP1493" i="1"/>
  <c r="AP1491" i="1"/>
  <c r="AP1483" i="1"/>
  <c r="AP1489" i="1"/>
  <c r="AP1490" i="1"/>
  <c r="AP1488" i="1"/>
  <c r="AP1502" i="1"/>
  <c r="AP1501" i="1"/>
  <c r="AP1500" i="1"/>
  <c r="AP1499" i="1"/>
  <c r="AP1498" i="1"/>
  <c r="AP1503" i="1"/>
  <c r="AP1497" i="1"/>
  <c r="AP1496" i="1"/>
  <c r="AP1495" i="1"/>
  <c r="AP1518" i="1"/>
  <c r="AP1519" i="1"/>
  <c r="AP1517" i="1"/>
  <c r="AP1516" i="1"/>
  <c r="AP1514" i="1"/>
  <c r="AP1513" i="1"/>
  <c r="AP1515" i="1"/>
  <c r="AP1511" i="1"/>
  <c r="AP1512" i="1"/>
  <c r="AP1509" i="1"/>
  <c r="AP1508" i="1"/>
  <c r="AP1507" i="1"/>
  <c r="AP1505" i="1"/>
  <c r="AP1506" i="1"/>
  <c r="AP1504" i="1"/>
  <c r="AP1510" i="1"/>
  <c r="AP1527" i="1"/>
  <c r="AP1526" i="1"/>
  <c r="AP1525" i="1"/>
  <c r="AP1524" i="1"/>
  <c r="AP1522" i="1"/>
  <c r="AP1523" i="1"/>
  <c r="AP1521" i="1"/>
  <c r="AP1520" i="1"/>
  <c r="AP1540" i="1"/>
  <c r="AP1539" i="1"/>
  <c r="AP1538" i="1"/>
  <c r="AP1537" i="1"/>
  <c r="AP1536" i="1"/>
  <c r="AP1535" i="1"/>
  <c r="AP1534" i="1"/>
  <c r="AP1532" i="1"/>
  <c r="AP1531" i="1"/>
  <c r="AP1533" i="1"/>
  <c r="AP1530" i="1"/>
  <c r="AP1529" i="1"/>
  <c r="AP1528" i="1"/>
  <c r="AP1546" i="1"/>
  <c r="AP1545" i="1"/>
  <c r="AP1544" i="1"/>
  <c r="AP1543" i="1"/>
  <c r="AP1542" i="1"/>
  <c r="AP1541" i="1"/>
  <c r="AP1553" i="1"/>
  <c r="AP1552" i="1"/>
  <c r="AP1551" i="1"/>
  <c r="AP1550" i="1"/>
  <c r="AP1549" i="1"/>
  <c r="AP1548" i="1"/>
  <c r="AP1547" i="1"/>
  <c r="AP1563" i="1"/>
  <c r="AP1562" i="1"/>
  <c r="AP1561" i="1"/>
  <c r="AP1560" i="1"/>
  <c r="AP1558" i="1"/>
  <c r="AP1559" i="1"/>
  <c r="AP1557" i="1"/>
  <c r="AP1556" i="1"/>
  <c r="AP1555" i="1"/>
  <c r="AP1554" i="1"/>
  <c r="AP1577" i="1"/>
  <c r="AP1575" i="1"/>
  <c r="AP1576" i="1"/>
  <c r="AP1574" i="1"/>
  <c r="AP1573" i="1"/>
  <c r="AP1572" i="1"/>
  <c r="AP1571" i="1"/>
  <c r="AP1569" i="1"/>
  <c r="AP1570" i="1"/>
  <c r="AP1567" i="1"/>
  <c r="AP1566" i="1"/>
  <c r="AP1568" i="1"/>
  <c r="AP1565" i="1"/>
  <c r="AP1564" i="1"/>
  <c r="AP1585" i="1"/>
  <c r="AP1584" i="1"/>
  <c r="AP1583" i="1"/>
  <c r="AP1582" i="1"/>
  <c r="AP1581" i="1"/>
  <c r="AP1580" i="1"/>
  <c r="AP1586" i="1"/>
  <c r="AP1579" i="1"/>
  <c r="AP1578" i="1"/>
  <c r="AP1594" i="1"/>
  <c r="AP1593" i="1"/>
  <c r="AP1592" i="1"/>
  <c r="AP1589" i="1"/>
  <c r="AP1590" i="1"/>
  <c r="AP1591" i="1"/>
  <c r="AP1588" i="1"/>
  <c r="AP1587" i="1"/>
  <c r="AP1600" i="1"/>
  <c r="AP1599" i="1"/>
  <c r="AP1598" i="1"/>
  <c r="AP1597" i="1"/>
  <c r="AP1596" i="1"/>
  <c r="AP1595" i="1"/>
  <c r="AP1605" i="1"/>
  <c r="AP1604" i="1"/>
  <c r="AP1603" i="1"/>
  <c r="AP1602" i="1"/>
  <c r="AP1601" i="1"/>
  <c r="AP1612" i="1"/>
  <c r="AP1611" i="1"/>
  <c r="AP1610" i="1"/>
  <c r="AP1609" i="1"/>
  <c r="AP1608" i="1"/>
  <c r="AP1607" i="1"/>
  <c r="AP1606" i="1"/>
  <c r="AP1618" i="1"/>
  <c r="AP1617" i="1"/>
  <c r="AP1616" i="1"/>
  <c r="AP1615" i="1"/>
  <c r="AP1614" i="1"/>
  <c r="AP1613" i="1"/>
  <c r="AP1628" i="1"/>
  <c r="AP1627" i="1"/>
  <c r="AP1626" i="1"/>
  <c r="AP1625" i="1"/>
  <c r="AP1624" i="1"/>
  <c r="AP1623" i="1"/>
  <c r="AP1622" i="1"/>
  <c r="AP1621" i="1"/>
  <c r="AP1620" i="1"/>
  <c r="AP1619" i="1"/>
  <c r="AP1636" i="1"/>
  <c r="AP1635" i="1"/>
  <c r="AP1634" i="1"/>
  <c r="AP1633" i="1"/>
  <c r="AP1632" i="1"/>
  <c r="AP1631" i="1"/>
  <c r="AP1629" i="1"/>
  <c r="AP1630" i="1"/>
  <c r="AP1643" i="1"/>
  <c r="AP1642" i="1"/>
  <c r="AP1641" i="1"/>
  <c r="AP1640" i="1"/>
  <c r="AP1639" i="1"/>
  <c r="AP1638" i="1"/>
  <c r="AP1637" i="1"/>
  <c r="AP1653" i="1"/>
  <c r="AP1652" i="1"/>
  <c r="AP1651" i="1"/>
  <c r="AP1650" i="1"/>
  <c r="AP1649" i="1"/>
  <c r="AP1648" i="1"/>
  <c r="AP1647" i="1"/>
  <c r="AP1646" i="1"/>
  <c r="AP1645" i="1"/>
  <c r="AP1644" i="1"/>
  <c r="AP1666" i="1"/>
  <c r="AP1665" i="1"/>
  <c r="AP1664" i="1"/>
  <c r="AP1663" i="1"/>
  <c r="AP1662" i="1"/>
  <c r="AP1661" i="1"/>
  <c r="AP1660" i="1"/>
  <c r="AP1658" i="1"/>
  <c r="AP1659" i="1"/>
  <c r="AP1657" i="1"/>
  <c r="AP1656" i="1"/>
  <c r="AP1655" i="1"/>
  <c r="AP1654" i="1"/>
  <c r="AP1676" i="1"/>
  <c r="AP1675" i="1"/>
  <c r="AP1674" i="1"/>
  <c r="AP1673" i="1"/>
  <c r="AP1672" i="1"/>
  <c r="AP1671" i="1"/>
  <c r="AP1670" i="1"/>
  <c r="AP1668" i="1"/>
  <c r="AP1669" i="1"/>
  <c r="AP1667" i="1"/>
  <c r="AP1684" i="1"/>
  <c r="AP1683" i="1"/>
  <c r="AP1682" i="1"/>
  <c r="AP1681" i="1"/>
  <c r="AP1680" i="1"/>
  <c r="AP1679" i="1"/>
  <c r="AP1678" i="1"/>
  <c r="AP1677" i="1"/>
  <c r="AP1688" i="1"/>
  <c r="AP1687" i="1"/>
  <c r="AP1686" i="1"/>
  <c r="AP1685" i="1"/>
  <c r="AP1699" i="1"/>
  <c r="AP1698" i="1"/>
  <c r="AP1697" i="1"/>
  <c r="AP1696" i="1"/>
  <c r="AP1695" i="1"/>
  <c r="AP1694" i="1"/>
  <c r="AP1693" i="1"/>
  <c r="AP1691" i="1"/>
  <c r="AP1692" i="1"/>
  <c r="AP1690" i="1"/>
  <c r="AP1689" i="1"/>
  <c r="AP1703" i="1"/>
  <c r="AP1705" i="1"/>
  <c r="AP1706" i="1"/>
  <c r="AP1709" i="1"/>
  <c r="AP1701" i="1"/>
  <c r="AP1702" i="1"/>
  <c r="AP1708" i="1"/>
  <c r="AP1700" i="1"/>
  <c r="AP1707" i="1"/>
  <c r="AP1710" i="1"/>
  <c r="AP1704" i="1"/>
  <c r="AP2005" i="1"/>
  <c r="AP2197" i="1"/>
  <c r="AP2199" i="1"/>
  <c r="AP2198" i="1"/>
  <c r="AP2130" i="1"/>
  <c r="AP2180" i="1"/>
  <c r="AP2179" i="1"/>
  <c r="AP2178" i="1"/>
  <c r="AP2187" i="1"/>
  <c r="AP2186" i="1"/>
  <c r="AP2185" i="1"/>
  <c r="AP2184" i="1"/>
  <c r="AP2183" i="1"/>
  <c r="AP2182" i="1"/>
  <c r="AP2181" i="1"/>
  <c r="AP2190" i="1"/>
  <c r="AP2189" i="1"/>
  <c r="AP2188" i="1"/>
  <c r="AP2195" i="1"/>
  <c r="AP2194" i="1"/>
  <c r="AP2193" i="1"/>
  <c r="AP2192" i="1"/>
  <c r="AP2191" i="1"/>
  <c r="AP2196" i="1"/>
  <c r="AP2226" i="1"/>
  <c r="AT2197" i="1" l="1"/>
  <c r="AN2197" i="1" l="1"/>
  <c r="AN2145" i="1"/>
  <c r="AN2144" i="1"/>
  <c r="AN2147" i="1"/>
  <c r="AN293" i="1"/>
  <c r="AN2146" i="1"/>
  <c r="AN216" i="1"/>
  <c r="AN218" i="1"/>
  <c r="AN2148" i="1"/>
  <c r="AN2150" i="1"/>
  <c r="AN2151" i="1"/>
  <c r="AN2199" i="1"/>
  <c r="AN217" i="1"/>
  <c r="AN2149" i="1"/>
  <c r="AN2198" i="1"/>
  <c r="AO2197" i="1"/>
  <c r="AO2145" i="1"/>
  <c r="AO2144" i="1"/>
  <c r="AO2147" i="1"/>
  <c r="AO293" i="1"/>
  <c r="AO2146" i="1"/>
  <c r="AO216" i="1"/>
  <c r="AO218" i="1"/>
  <c r="AO2148" i="1"/>
  <c r="AO2150" i="1"/>
  <c r="AO2151" i="1"/>
  <c r="AO2199" i="1"/>
  <c r="AT2199" i="1" s="1"/>
  <c r="AO217" i="1"/>
  <c r="AO2149" i="1"/>
  <c r="AO2198" i="1"/>
  <c r="AT2198" i="1" s="1"/>
  <c r="AR2197" i="1"/>
  <c r="AR2145" i="1"/>
  <c r="AR2144" i="1"/>
  <c r="AR2147" i="1"/>
  <c r="AR293" i="1"/>
  <c r="AR2146" i="1"/>
  <c r="AR216" i="1"/>
  <c r="AR218" i="1"/>
  <c r="AR2148" i="1"/>
  <c r="AR2150" i="1"/>
  <c r="AR2151" i="1"/>
  <c r="AR2199" i="1"/>
  <c r="AR217" i="1"/>
  <c r="AR2149" i="1"/>
  <c r="AR2198" i="1"/>
  <c r="AS2197" i="1"/>
  <c r="AS2145" i="1"/>
  <c r="AS2144" i="1"/>
  <c r="AS2147" i="1"/>
  <c r="AS293" i="1"/>
  <c r="AS2146" i="1"/>
  <c r="AS216" i="1"/>
  <c r="AS218" i="1"/>
  <c r="AS2148" i="1"/>
  <c r="AS2150" i="1"/>
  <c r="AS2151" i="1"/>
  <c r="AS2199" i="1"/>
  <c r="AS217" i="1"/>
  <c r="AS2149" i="1"/>
  <c r="AS2198" i="1"/>
  <c r="AU2197" i="1"/>
  <c r="AU2145" i="1"/>
  <c r="AU2144" i="1"/>
  <c r="AU2147" i="1"/>
  <c r="AU293" i="1"/>
  <c r="AU2146" i="1"/>
  <c r="AU216" i="1"/>
  <c r="AU218" i="1"/>
  <c r="AU2148" i="1"/>
  <c r="AU2150" i="1"/>
  <c r="AU2151" i="1"/>
  <c r="AU2199" i="1"/>
  <c r="AU217" i="1"/>
  <c r="AU2149" i="1"/>
  <c r="AU2198" i="1"/>
  <c r="AP2149" i="1" l="1"/>
  <c r="AP217" i="1"/>
  <c r="AP2151" i="1"/>
  <c r="AP2150" i="1"/>
  <c r="AP2148" i="1"/>
  <c r="AP218" i="1"/>
  <c r="AP216" i="1"/>
  <c r="AP2146" i="1"/>
  <c r="AP293" i="1"/>
  <c r="AP2147" i="1"/>
  <c r="AP2144" i="1"/>
  <c r="AP2145" i="1"/>
  <c r="AU263" i="1"/>
  <c r="AU2" i="1"/>
  <c r="AU364" i="1"/>
  <c r="AU389" i="1"/>
  <c r="AU264" i="1"/>
  <c r="AU3" i="1"/>
  <c r="AU265" i="1"/>
  <c r="AU4" i="1"/>
  <c r="AU395" i="1"/>
  <c r="AU403" i="1"/>
  <c r="AU5" i="1"/>
  <c r="AU425" i="1"/>
  <c r="AU7" i="1"/>
  <c r="AU2009" i="1"/>
  <c r="AU520" i="1"/>
  <c r="AU266" i="1"/>
  <c r="AU532" i="1"/>
  <c r="AU563" i="1"/>
  <c r="AU8" i="1"/>
  <c r="AU267" i="1"/>
  <c r="AU9" i="1"/>
  <c r="AU10" i="1"/>
  <c r="AU11" i="1"/>
  <c r="AU12" i="1"/>
  <c r="AU595" i="1"/>
  <c r="AU13" i="1"/>
  <c r="AU14" i="1"/>
  <c r="AU268" i="1"/>
  <c r="AU270" i="1"/>
  <c r="AU15" i="1"/>
  <c r="AU626" i="1"/>
  <c r="AU16" i="1"/>
  <c r="AU622" i="1"/>
  <c r="AU17" i="1"/>
  <c r="AU272" i="1"/>
  <c r="AU271" i="1"/>
  <c r="AU682" i="1"/>
  <c r="AU21" i="1"/>
  <c r="AU711" i="1"/>
  <c r="AU23" i="1"/>
  <c r="AU22" i="1"/>
  <c r="AU724" i="1"/>
  <c r="AU273" i="1"/>
  <c r="AU735" i="1"/>
  <c r="AU743" i="1"/>
  <c r="AU745" i="1"/>
  <c r="AU24" i="1"/>
  <c r="AU760" i="1"/>
  <c r="AU25" i="1"/>
  <c r="AU2021" i="1"/>
  <c r="AU26" i="1"/>
  <c r="AU30" i="1"/>
  <c r="AU763" i="1"/>
  <c r="AU29" i="1"/>
  <c r="AU28" i="1"/>
  <c r="AU764" i="1"/>
  <c r="AU777" i="1"/>
  <c r="AU773" i="1"/>
  <c r="AU32" i="1"/>
  <c r="AU771" i="1"/>
  <c r="AU770" i="1"/>
  <c r="AU33" i="1"/>
  <c r="AU274" i="1"/>
  <c r="AU34" i="1"/>
  <c r="AU797" i="1"/>
  <c r="AU36" i="1"/>
  <c r="AU35" i="1"/>
  <c r="AU809" i="1"/>
  <c r="AU38" i="1"/>
  <c r="AU808" i="1"/>
  <c r="AU37" i="1"/>
  <c r="AU805" i="1"/>
  <c r="AU40" i="1"/>
  <c r="AU814" i="1"/>
  <c r="AU39" i="1"/>
  <c r="AU823" i="1"/>
  <c r="AU822" i="1"/>
  <c r="AU821" i="1"/>
  <c r="AU818" i="1"/>
  <c r="AU276" i="1"/>
  <c r="AU826" i="1"/>
  <c r="AU827" i="1"/>
  <c r="AU824" i="1"/>
  <c r="AU829" i="1"/>
  <c r="AU842" i="1"/>
  <c r="AU843" i="1"/>
  <c r="AU841" i="1"/>
  <c r="AU41" i="1"/>
  <c r="AU42" i="1"/>
  <c r="AU837" i="1"/>
  <c r="AU836" i="1"/>
  <c r="AU43" i="1"/>
  <c r="AU835" i="1"/>
  <c r="AU831" i="1"/>
  <c r="AU277" i="1"/>
  <c r="AU45" i="1"/>
  <c r="AU278" i="1"/>
  <c r="AU46" i="1"/>
  <c r="AU851" i="1"/>
  <c r="AU849" i="1"/>
  <c r="AU850" i="1"/>
  <c r="AU44" i="1"/>
  <c r="AU847" i="1"/>
  <c r="AU846" i="1"/>
  <c r="AU47" i="1"/>
  <c r="AU859" i="1"/>
  <c r="AU280" i="1"/>
  <c r="AU279" i="1"/>
  <c r="AU867" i="1"/>
  <c r="AU869" i="1"/>
  <c r="AU872" i="1"/>
  <c r="AU871" i="1"/>
  <c r="AU50" i="1"/>
  <c r="AU48" i="1"/>
  <c r="AU865" i="1"/>
  <c r="AU49" i="1"/>
  <c r="AU870" i="1"/>
  <c r="AU51" i="1"/>
  <c r="AU866" i="1"/>
  <c r="AU868" i="1"/>
  <c r="AU864" i="1"/>
  <c r="AU863" i="1"/>
  <c r="AU862" i="1"/>
  <c r="AU873" i="1"/>
  <c r="AU506" i="1"/>
  <c r="AU527" i="1"/>
  <c r="AU588" i="1"/>
  <c r="AU20" i="1"/>
  <c r="AU269" i="1"/>
  <c r="AU18" i="1"/>
  <c r="AU19" i="1"/>
  <c r="AU679" i="1"/>
  <c r="AU722" i="1"/>
  <c r="AU731" i="1"/>
  <c r="AU27" i="1"/>
  <c r="AU2010" i="1"/>
  <c r="AU275" i="1"/>
  <c r="AU848" i="1"/>
  <c r="AU860" i="1"/>
  <c r="AU2241" i="1"/>
  <c r="AU2245" i="1"/>
  <c r="AU2244" i="1"/>
  <c r="AU321" i="1"/>
  <c r="AU320" i="1"/>
  <c r="AU322" i="1"/>
  <c r="AU318" i="1"/>
  <c r="AU317" i="1"/>
  <c r="AU316" i="1"/>
  <c r="AU315" i="1"/>
  <c r="AU314" i="1"/>
  <c r="AU313" i="1"/>
  <c r="AU312" i="1"/>
  <c r="AU311" i="1"/>
  <c r="AU310" i="1"/>
  <c r="AU309" i="1"/>
  <c r="AU308" i="1"/>
  <c r="AU307" i="1"/>
  <c r="AU306" i="1"/>
  <c r="AU304" i="1"/>
  <c r="AU305" i="1"/>
  <c r="AU301" i="1"/>
  <c r="AU303" i="1"/>
  <c r="AU302" i="1"/>
  <c r="AU300" i="1"/>
  <c r="AU299" i="1"/>
  <c r="AU297" i="1"/>
  <c r="AU298" i="1"/>
  <c r="AU296" i="1"/>
  <c r="AU335" i="1"/>
  <c r="AU334" i="1"/>
  <c r="AU333" i="1"/>
  <c r="AU332" i="1"/>
  <c r="AU331" i="1"/>
  <c r="AU329" i="1"/>
  <c r="AU330" i="1"/>
  <c r="AU328" i="1"/>
  <c r="AU326" i="1"/>
  <c r="AU327" i="1"/>
  <c r="AU325" i="1"/>
  <c r="AU324" i="1"/>
  <c r="AU323" i="1"/>
  <c r="AU350" i="1"/>
  <c r="AU349" i="1"/>
  <c r="AU348" i="1"/>
  <c r="AU347" i="1"/>
  <c r="AU346" i="1"/>
  <c r="AU345" i="1"/>
  <c r="AU343" i="1"/>
  <c r="AU344" i="1"/>
  <c r="AU342" i="1"/>
  <c r="AU339" i="1"/>
  <c r="AU340" i="1"/>
  <c r="AU338" i="1"/>
  <c r="AU337" i="1"/>
  <c r="AU336" i="1"/>
  <c r="AU341" i="1"/>
  <c r="AU363" i="1"/>
  <c r="AU361" i="1"/>
  <c r="AU362" i="1"/>
  <c r="AU360" i="1"/>
  <c r="AU359" i="1"/>
  <c r="AU358" i="1"/>
  <c r="AU357" i="1"/>
  <c r="AU356" i="1"/>
  <c r="AU355" i="1"/>
  <c r="AU353" i="1"/>
  <c r="AU354" i="1"/>
  <c r="AU352" i="1"/>
  <c r="AU351" i="1"/>
  <c r="AU379" i="1"/>
  <c r="AU378" i="1"/>
  <c r="AU377" i="1"/>
  <c r="AU374" i="1"/>
  <c r="AU376" i="1"/>
  <c r="AU372" i="1"/>
  <c r="AU371" i="1"/>
  <c r="AU373" i="1"/>
  <c r="AU370" i="1"/>
  <c r="AU369" i="1"/>
  <c r="AU368" i="1"/>
  <c r="AU365" i="1"/>
  <c r="AU367" i="1"/>
  <c r="AU366" i="1"/>
  <c r="AU375" i="1"/>
  <c r="AU388" i="1"/>
  <c r="AU386" i="1"/>
  <c r="AU387" i="1"/>
  <c r="AU384" i="1"/>
  <c r="AU385" i="1"/>
  <c r="AU383" i="1"/>
  <c r="AU381" i="1"/>
  <c r="AU380" i="1"/>
  <c r="AU382" i="1"/>
  <c r="AU393" i="1"/>
  <c r="AU391" i="1"/>
  <c r="AU392" i="1"/>
  <c r="AU390" i="1"/>
  <c r="AU394" i="1"/>
  <c r="AU399" i="1"/>
  <c r="AU397" i="1"/>
  <c r="AU396" i="1"/>
  <c r="AU398" i="1"/>
  <c r="AU410" i="1"/>
  <c r="AU409" i="1"/>
  <c r="AU408" i="1"/>
  <c r="AU407" i="1"/>
  <c r="AU406" i="1"/>
  <c r="AU405" i="1"/>
  <c r="AU404" i="1"/>
  <c r="AU402" i="1"/>
  <c r="AU401" i="1"/>
  <c r="AU400" i="1"/>
  <c r="AU414" i="1"/>
  <c r="AU413" i="1"/>
  <c r="AU411" i="1"/>
  <c r="AU412" i="1"/>
  <c r="AU416" i="1"/>
  <c r="AU415" i="1"/>
  <c r="AU417" i="1"/>
  <c r="AU441" i="1"/>
  <c r="AU439" i="1"/>
  <c r="AU440" i="1"/>
  <c r="AU438" i="1"/>
  <c r="AU437" i="1"/>
  <c r="AU436" i="1"/>
  <c r="AU434" i="1"/>
  <c r="AU435" i="1"/>
  <c r="AU433" i="1"/>
  <c r="AU432" i="1"/>
  <c r="AU430" i="1"/>
  <c r="AU429" i="1"/>
  <c r="AU431" i="1"/>
  <c r="AU418" i="1"/>
  <c r="AU428" i="1"/>
  <c r="AU426" i="1"/>
  <c r="AU427" i="1"/>
  <c r="AU423" i="1"/>
  <c r="AU424" i="1"/>
  <c r="AU422" i="1"/>
  <c r="AU421" i="1"/>
  <c r="AU420" i="1"/>
  <c r="AU419" i="1"/>
  <c r="AU454" i="1"/>
  <c r="AU460" i="1"/>
  <c r="AU459" i="1"/>
  <c r="AU458" i="1"/>
  <c r="AU457" i="1"/>
  <c r="AU455" i="1"/>
  <c r="AU456" i="1"/>
  <c r="AU453" i="1"/>
  <c r="AU452" i="1"/>
  <c r="AU447" i="1"/>
  <c r="AU450" i="1"/>
  <c r="AU448" i="1"/>
  <c r="AU449" i="1"/>
  <c r="AU446" i="1"/>
  <c r="AU444" i="1"/>
  <c r="AU443" i="1"/>
  <c r="AU442" i="1"/>
  <c r="AU451" i="1"/>
  <c r="AU445" i="1"/>
  <c r="AU468" i="1"/>
  <c r="AU467" i="1"/>
  <c r="AU465" i="1"/>
  <c r="AU463" i="1"/>
  <c r="AU464" i="1"/>
  <c r="AU462" i="1"/>
  <c r="AU461" i="1"/>
  <c r="AU466" i="1"/>
  <c r="AU478" i="1"/>
  <c r="AU477" i="1"/>
  <c r="AU476" i="1"/>
  <c r="AU475" i="1"/>
  <c r="AU474" i="1"/>
  <c r="AU472" i="1"/>
  <c r="AU473" i="1"/>
  <c r="AU471" i="1"/>
  <c r="AU470" i="1"/>
  <c r="AU469" i="1"/>
  <c r="AU481" i="1"/>
  <c r="AU480" i="1"/>
  <c r="AU479" i="1"/>
  <c r="AU490" i="1"/>
  <c r="AU489" i="1"/>
  <c r="AU488" i="1"/>
  <c r="AU487" i="1"/>
  <c r="AU485" i="1"/>
  <c r="AU486" i="1"/>
  <c r="AU484" i="1"/>
  <c r="AU482" i="1"/>
  <c r="AU483" i="1"/>
  <c r="AU497" i="1"/>
  <c r="AU496" i="1"/>
  <c r="AU495" i="1"/>
  <c r="AU494" i="1"/>
  <c r="AU493" i="1"/>
  <c r="AU492" i="1"/>
  <c r="AU491" i="1"/>
  <c r="AU505" i="1"/>
  <c r="AU504" i="1"/>
  <c r="AU503" i="1"/>
  <c r="AU502" i="1"/>
  <c r="AU501" i="1"/>
  <c r="AU500" i="1"/>
  <c r="AU498" i="1"/>
  <c r="AU499" i="1"/>
  <c r="AU515" i="1"/>
  <c r="AU514" i="1"/>
  <c r="AU513" i="1"/>
  <c r="AU511" i="1"/>
  <c r="AU512" i="1"/>
  <c r="AU509" i="1"/>
  <c r="AU510" i="1"/>
  <c r="AU507" i="1"/>
  <c r="AU508" i="1"/>
  <c r="AU526" i="1"/>
  <c r="AU525" i="1"/>
  <c r="AU523" i="1"/>
  <c r="AU524" i="1"/>
  <c r="AU522" i="1"/>
  <c r="AU521" i="1"/>
  <c r="AU519" i="1"/>
  <c r="AU518" i="1"/>
  <c r="AU517" i="1"/>
  <c r="AU516" i="1"/>
  <c r="AU542" i="1"/>
  <c r="AU541" i="1"/>
  <c r="AU540" i="1"/>
  <c r="AU539" i="1"/>
  <c r="AU538" i="1"/>
  <c r="AU537" i="1"/>
  <c r="AU535" i="1"/>
  <c r="AU531" i="1"/>
  <c r="AU530" i="1"/>
  <c r="AU534" i="1"/>
  <c r="AU533" i="1"/>
  <c r="AU529" i="1"/>
  <c r="AU528" i="1"/>
  <c r="AU543" i="1"/>
  <c r="AU536" i="1"/>
  <c r="AU551" i="1"/>
  <c r="AU550" i="1"/>
  <c r="AU549" i="1"/>
  <c r="AU548" i="1"/>
  <c r="AU547" i="1"/>
  <c r="AU546" i="1"/>
  <c r="AU545" i="1"/>
  <c r="AU544" i="1"/>
  <c r="AU560" i="1"/>
  <c r="AU559" i="1"/>
  <c r="AU558" i="1"/>
  <c r="AU557" i="1"/>
  <c r="AU556" i="1"/>
  <c r="AU554" i="1"/>
  <c r="AU555" i="1"/>
  <c r="AU552" i="1"/>
  <c r="AU553" i="1"/>
  <c r="AU570" i="1"/>
  <c r="AU568" i="1"/>
  <c r="AU567" i="1"/>
  <c r="AU566" i="1"/>
  <c r="AU561" i="1"/>
  <c r="AU565" i="1"/>
  <c r="AU564" i="1"/>
  <c r="AU562" i="1"/>
  <c r="AU569" i="1"/>
  <c r="AU573" i="1"/>
  <c r="AU579" i="1"/>
  <c r="AU578" i="1"/>
  <c r="AU577" i="1"/>
  <c r="AU576" i="1"/>
  <c r="AU575" i="1"/>
  <c r="AU574" i="1"/>
  <c r="AU572" i="1"/>
  <c r="AU571" i="1"/>
  <c r="AU587" i="1"/>
  <c r="AU585" i="1"/>
  <c r="AU586" i="1"/>
  <c r="AU584" i="1"/>
  <c r="AU583" i="1"/>
  <c r="AU582" i="1"/>
  <c r="AU581" i="1"/>
  <c r="AU580" i="1"/>
  <c r="AU593" i="1"/>
  <c r="AU592" i="1"/>
  <c r="AU594" i="1"/>
  <c r="AU591" i="1"/>
  <c r="AU590" i="1"/>
  <c r="AU589" i="1"/>
  <c r="AU600" i="1"/>
  <c r="AU599" i="1"/>
  <c r="AU598" i="1"/>
  <c r="AU597" i="1"/>
  <c r="AU603" i="1"/>
  <c r="AU602" i="1"/>
  <c r="AU601" i="1"/>
  <c r="AU609" i="1"/>
  <c r="AU608" i="1"/>
  <c r="AU607" i="1"/>
  <c r="AU606" i="1"/>
  <c r="AU605" i="1"/>
  <c r="AU604" i="1"/>
  <c r="AU620" i="1"/>
  <c r="AU619" i="1"/>
  <c r="AU618" i="1"/>
  <c r="AU617" i="1"/>
  <c r="AU616" i="1"/>
  <c r="AU615" i="1"/>
  <c r="AU614" i="1"/>
  <c r="AU613" i="1"/>
  <c r="AU612" i="1"/>
  <c r="AU611" i="1"/>
  <c r="AU610" i="1"/>
  <c r="AU628" i="1"/>
  <c r="AU627" i="1"/>
  <c r="AU625" i="1"/>
  <c r="AU624" i="1"/>
  <c r="AU623" i="1"/>
  <c r="AU642" i="1"/>
  <c r="AU641" i="1"/>
  <c r="AU638" i="1"/>
  <c r="AU639" i="1"/>
  <c r="AU636" i="1"/>
  <c r="AU635" i="1"/>
  <c r="AU634" i="1"/>
  <c r="AU631" i="1"/>
  <c r="AU640" i="1"/>
  <c r="AU629" i="1"/>
  <c r="AU630" i="1"/>
  <c r="AU637" i="1"/>
  <c r="AU633" i="1"/>
  <c r="AU632" i="1"/>
  <c r="AU649" i="1"/>
  <c r="AU650" i="1"/>
  <c r="AU648" i="1"/>
  <c r="AU645" i="1"/>
  <c r="AU646" i="1"/>
  <c r="AU644" i="1"/>
  <c r="AU643" i="1"/>
  <c r="AU651" i="1"/>
  <c r="AU647" i="1"/>
  <c r="AU657" i="1"/>
  <c r="AU656" i="1"/>
  <c r="AU655" i="1"/>
  <c r="AU654" i="1"/>
  <c r="AU653" i="1"/>
  <c r="AU652" i="1"/>
  <c r="AU668" i="1"/>
  <c r="AU669" i="1"/>
  <c r="AU667" i="1"/>
  <c r="AU666" i="1"/>
  <c r="AU664" i="1"/>
  <c r="AU665" i="1"/>
  <c r="AU663" i="1"/>
  <c r="AU661" i="1"/>
  <c r="AU662" i="1"/>
  <c r="AU659" i="1"/>
  <c r="AU660" i="1"/>
  <c r="AU658" i="1"/>
  <c r="AU671" i="1"/>
  <c r="AU673" i="1"/>
  <c r="AU676" i="1"/>
  <c r="AU674" i="1"/>
  <c r="AU675" i="1"/>
  <c r="AU672" i="1"/>
  <c r="AU670" i="1"/>
  <c r="AU681" i="1"/>
  <c r="AU680" i="1"/>
  <c r="AU678" i="1"/>
  <c r="AU677" i="1"/>
  <c r="AU691" i="1"/>
  <c r="AU690" i="1"/>
  <c r="AU689" i="1"/>
  <c r="AU688" i="1"/>
  <c r="AU687" i="1"/>
  <c r="AU686" i="1"/>
  <c r="AU685" i="1"/>
  <c r="AU684" i="1"/>
  <c r="AU683" i="1"/>
  <c r="AU704" i="1"/>
  <c r="AU703" i="1"/>
  <c r="AU702" i="1"/>
  <c r="AU700" i="1"/>
  <c r="AU698" i="1"/>
  <c r="AU699" i="1"/>
  <c r="AU697" i="1"/>
  <c r="AU696" i="1"/>
  <c r="AU694" i="1"/>
  <c r="AU695" i="1"/>
  <c r="AU693" i="1"/>
  <c r="AU692" i="1"/>
  <c r="AU701" i="1"/>
  <c r="AU710" i="1"/>
  <c r="AU709" i="1"/>
  <c r="AU708" i="1"/>
  <c r="AU707" i="1"/>
  <c r="AU706" i="1"/>
  <c r="AU705" i="1"/>
  <c r="AU718" i="1"/>
  <c r="AU717" i="1"/>
  <c r="AU716" i="1"/>
  <c r="AU715" i="1"/>
  <c r="AU713" i="1"/>
  <c r="AU714" i="1"/>
  <c r="AU712" i="1"/>
  <c r="AU730" i="1"/>
  <c r="AU728" i="1"/>
  <c r="AU727" i="1"/>
  <c r="AU726" i="1"/>
  <c r="AU723" i="1"/>
  <c r="AU721" i="1"/>
  <c r="AU720" i="1"/>
  <c r="AU719" i="1"/>
  <c r="AU729" i="1"/>
  <c r="AU725" i="1"/>
  <c r="AU737" i="1"/>
  <c r="AU736" i="1"/>
  <c r="AU734" i="1"/>
  <c r="AU733" i="1"/>
  <c r="AU732" i="1"/>
  <c r="AU749" i="1"/>
  <c r="AU751" i="1"/>
  <c r="AU750" i="1"/>
  <c r="AU748" i="1"/>
  <c r="AU747" i="1"/>
  <c r="AU746" i="1"/>
  <c r="AU744" i="1"/>
  <c r="AU742" i="1"/>
  <c r="AU741" i="1"/>
  <c r="AU740" i="1"/>
  <c r="AU739" i="1"/>
  <c r="AU738" i="1"/>
  <c r="AU762" i="1"/>
  <c r="AU759" i="1"/>
  <c r="AU758" i="1"/>
  <c r="AU757" i="1"/>
  <c r="AU755" i="1"/>
  <c r="AU756" i="1"/>
  <c r="AU754" i="1"/>
  <c r="AU753" i="1"/>
  <c r="AU752" i="1"/>
  <c r="AU761" i="1"/>
  <c r="AU766" i="1"/>
  <c r="AU768" i="1"/>
  <c r="AU765" i="1"/>
  <c r="AU767" i="1"/>
  <c r="AU776" i="1"/>
  <c r="AU775" i="1"/>
  <c r="AU774" i="1"/>
  <c r="AU772" i="1"/>
  <c r="AU769" i="1"/>
  <c r="AU790" i="1"/>
  <c r="AU784" i="1"/>
  <c r="AU782" i="1"/>
  <c r="AU791" i="1"/>
  <c r="AU789" i="1"/>
  <c r="AU788" i="1"/>
  <c r="AU787" i="1"/>
  <c r="AU783" i="1"/>
  <c r="AU781" i="1"/>
  <c r="AU780" i="1"/>
  <c r="AU779" i="1"/>
  <c r="AU786" i="1"/>
  <c r="AU785" i="1"/>
  <c r="AU800" i="1"/>
  <c r="AU795" i="1"/>
  <c r="AU794" i="1"/>
  <c r="AU799" i="1"/>
  <c r="AU792" i="1"/>
  <c r="AU801" i="1"/>
  <c r="AU798" i="1"/>
  <c r="AU796" i="1"/>
  <c r="AU793" i="1"/>
  <c r="AU804" i="1"/>
  <c r="AU802" i="1"/>
  <c r="AU807" i="1"/>
  <c r="AU803" i="1"/>
  <c r="AU806" i="1"/>
  <c r="AU811" i="1"/>
  <c r="AU815" i="1"/>
  <c r="AU816" i="1"/>
  <c r="AU812" i="1"/>
  <c r="AU810" i="1"/>
  <c r="AU813" i="1"/>
  <c r="AU820" i="1"/>
  <c r="AU819" i="1"/>
  <c r="AU817" i="1"/>
  <c r="AU828" i="1"/>
  <c r="AU825" i="1"/>
  <c r="AU833" i="1"/>
  <c r="AU840" i="1"/>
  <c r="AU838" i="1"/>
  <c r="AU834" i="1"/>
  <c r="AU839" i="1"/>
  <c r="AU830" i="1"/>
  <c r="AU832" i="1"/>
  <c r="AU856" i="1"/>
  <c r="AU844" i="1"/>
  <c r="AU845" i="1"/>
  <c r="AU855" i="1"/>
  <c r="AU853" i="1"/>
  <c r="AU852" i="1"/>
  <c r="AU854" i="1"/>
  <c r="AU858" i="1"/>
  <c r="AU857" i="1"/>
  <c r="AU861" i="1"/>
  <c r="AU1109" i="1"/>
  <c r="AU1110" i="1"/>
  <c r="AU1111" i="1"/>
  <c r="AU1112" i="1"/>
  <c r="AU1137" i="1"/>
  <c r="AU1118" i="1"/>
  <c r="AU1136" i="1"/>
  <c r="AU1134" i="1"/>
  <c r="AU1135" i="1"/>
  <c r="AU1117" i="1"/>
  <c r="AU1132" i="1"/>
  <c r="AU1133" i="1"/>
  <c r="AU1131" i="1"/>
  <c r="AU1130" i="1"/>
  <c r="AU1129" i="1"/>
  <c r="AU1126" i="1"/>
  <c r="AU1128" i="1"/>
  <c r="AU1116" i="1"/>
  <c r="AU1127" i="1"/>
  <c r="AU1125" i="1"/>
  <c r="AU1123" i="1"/>
  <c r="AU1124" i="1"/>
  <c r="AU1122" i="1"/>
  <c r="AU1121" i="1"/>
  <c r="AU1115" i="1"/>
  <c r="AU1120" i="1"/>
  <c r="AU1114" i="1"/>
  <c r="AU1113" i="1"/>
  <c r="AU1119" i="1"/>
  <c r="AU1148" i="1"/>
  <c r="AU1147" i="1"/>
  <c r="AU1146" i="1"/>
  <c r="AU1145" i="1"/>
  <c r="AU1144" i="1"/>
  <c r="AU1143" i="1"/>
  <c r="AU1142" i="1"/>
  <c r="AU1141" i="1"/>
  <c r="AU1139" i="1"/>
  <c r="AU1140" i="1"/>
  <c r="AU1138" i="1"/>
  <c r="AU1160" i="1"/>
  <c r="AU1154" i="1"/>
  <c r="AU1159" i="1"/>
  <c r="AU1158" i="1"/>
  <c r="AU1153" i="1"/>
  <c r="AU1152" i="1"/>
  <c r="AU1157" i="1"/>
  <c r="AU1151" i="1"/>
  <c r="AU1156" i="1"/>
  <c r="AU1150" i="1"/>
  <c r="AU1149" i="1"/>
  <c r="AU1155" i="1"/>
  <c r="AU1187" i="1"/>
  <c r="AU1178" i="1"/>
  <c r="AU1186" i="1"/>
  <c r="AU1185" i="1"/>
  <c r="AU1173" i="1"/>
  <c r="AU1172" i="1"/>
  <c r="AU1177" i="1"/>
  <c r="AU1171" i="1"/>
  <c r="AU1184" i="1"/>
  <c r="AU1176" i="1"/>
  <c r="AU1183" i="1"/>
  <c r="AU1170" i="1"/>
  <c r="AU1182" i="1"/>
  <c r="AU1169" i="1"/>
  <c r="AU1168" i="1"/>
  <c r="AU1167" i="1"/>
  <c r="AU1181" i="1"/>
  <c r="AU1166" i="1"/>
  <c r="AU1165" i="1"/>
  <c r="AU1180" i="1"/>
  <c r="AU1164" i="1"/>
  <c r="AU1163" i="1"/>
  <c r="AU1175" i="1"/>
  <c r="AU1162" i="1"/>
  <c r="AU1179" i="1"/>
  <c r="AU1174" i="1"/>
  <c r="AU1161" i="1"/>
  <c r="AU1211" i="1"/>
  <c r="AU1210" i="1"/>
  <c r="AU1216" i="1"/>
  <c r="AU1209" i="1"/>
  <c r="AU1208" i="1"/>
  <c r="AU1215" i="1"/>
  <c r="AU1207" i="1"/>
  <c r="AU1206" i="1"/>
  <c r="AU1205" i="1"/>
  <c r="AU1214" i="1"/>
  <c r="AU1204" i="1"/>
  <c r="AU1203" i="1"/>
  <c r="AU1202" i="1"/>
  <c r="AU1201" i="1"/>
  <c r="AU1200" i="1"/>
  <c r="AU1199" i="1"/>
  <c r="AU1198" i="1"/>
  <c r="AU1213" i="1"/>
  <c r="AU1197" i="1"/>
  <c r="AU1196" i="1"/>
  <c r="AU1195" i="1"/>
  <c r="AU1194" i="1"/>
  <c r="AU1193" i="1"/>
  <c r="AU1192" i="1"/>
  <c r="AU1212" i="1"/>
  <c r="AU1191" i="1"/>
  <c r="AU1190" i="1"/>
  <c r="AU1189" i="1"/>
  <c r="AU1188" i="1"/>
  <c r="AU1242" i="1"/>
  <c r="AU1240" i="1"/>
  <c r="AU1241" i="1"/>
  <c r="AU1239" i="1"/>
  <c r="AU1238" i="1"/>
  <c r="AU1235" i="1"/>
  <c r="AU1237" i="1"/>
  <c r="AU1236" i="1"/>
  <c r="AU1234" i="1"/>
  <c r="AU1233" i="1"/>
  <c r="AU1231" i="1"/>
  <c r="AU1232" i="1"/>
  <c r="AU1227" i="1"/>
  <c r="AU1228" i="1"/>
  <c r="AU1230" i="1"/>
  <c r="AU1229" i="1"/>
  <c r="AU1225" i="1"/>
  <c r="AU1226" i="1"/>
  <c r="AU1223" i="1"/>
  <c r="AU1224" i="1"/>
  <c r="AU1222" i="1"/>
  <c r="AU1221" i="1"/>
  <c r="AU1220" i="1"/>
  <c r="AU1219" i="1"/>
  <c r="AU1217" i="1"/>
  <c r="AU1218" i="1"/>
  <c r="AU1254" i="1"/>
  <c r="AU1253" i="1"/>
  <c r="AU1252" i="1"/>
  <c r="AU1251" i="1"/>
  <c r="AU1250" i="1"/>
  <c r="AU1249" i="1"/>
  <c r="AU1247" i="1"/>
  <c r="AU1248" i="1"/>
  <c r="AU1246" i="1"/>
  <c r="AU1244" i="1"/>
  <c r="AU1245" i="1"/>
  <c r="AU1243" i="1"/>
  <c r="AU1269" i="1"/>
  <c r="AU1268" i="1"/>
  <c r="AU1267" i="1"/>
  <c r="AU1266" i="1"/>
  <c r="AU1265" i="1"/>
  <c r="AU1263" i="1"/>
  <c r="AU1264" i="1"/>
  <c r="AU1262" i="1"/>
  <c r="AU1261" i="1"/>
  <c r="AU1260" i="1"/>
  <c r="AU1259" i="1"/>
  <c r="AU1257" i="1"/>
  <c r="AU1258" i="1"/>
  <c r="AU1255" i="1"/>
  <c r="AU1256" i="1"/>
  <c r="AU1276" i="1"/>
  <c r="AU1275" i="1"/>
  <c r="AU1274" i="1"/>
  <c r="AU1273" i="1"/>
  <c r="AU1272" i="1"/>
  <c r="AU1271" i="1"/>
  <c r="AU1270" i="1"/>
  <c r="AU1288" i="1"/>
  <c r="AU1287" i="1"/>
  <c r="AU1285" i="1"/>
  <c r="AU1286" i="1"/>
  <c r="AU1284" i="1"/>
  <c r="AU1283" i="1"/>
  <c r="AU1282" i="1"/>
  <c r="AU1281" i="1"/>
  <c r="AU1279" i="1"/>
  <c r="AU1280" i="1"/>
  <c r="AU1277" i="1"/>
  <c r="AU1278" i="1"/>
  <c r="AU1297" i="1"/>
  <c r="AU1294" i="1"/>
  <c r="AU1296" i="1"/>
  <c r="AU1295" i="1"/>
  <c r="AU1293" i="1"/>
  <c r="AU1292" i="1"/>
  <c r="AU1291" i="1"/>
  <c r="AU1290" i="1"/>
  <c r="AU1289" i="1"/>
  <c r="AU1299" i="1"/>
  <c r="AU1298" i="1"/>
  <c r="AU1300" i="1"/>
  <c r="AU1303" i="1"/>
  <c r="AU1302" i="1"/>
  <c r="AU1301" i="1"/>
  <c r="AU1309" i="1"/>
  <c r="AU1307" i="1"/>
  <c r="AU1308" i="1"/>
  <c r="AU1306" i="1"/>
  <c r="AU1305" i="1"/>
  <c r="AU1304" i="1"/>
  <c r="AU1333" i="1"/>
  <c r="AU1312" i="1"/>
  <c r="AU1332" i="1"/>
  <c r="AU1331" i="1"/>
  <c r="AU1330" i="1"/>
  <c r="AU1328" i="1"/>
  <c r="AU1329" i="1"/>
  <c r="AU1327" i="1"/>
  <c r="AU1326" i="1"/>
  <c r="AU1325" i="1"/>
  <c r="AU1311" i="1"/>
  <c r="AU1324" i="1"/>
  <c r="AU1323" i="1"/>
  <c r="AU1322" i="1"/>
  <c r="AU1321" i="1"/>
  <c r="AU1320" i="1"/>
  <c r="AU1310" i="1"/>
  <c r="AU1319" i="1"/>
  <c r="AU1318" i="1"/>
  <c r="AU1313" i="1"/>
  <c r="AU1314" i="1"/>
  <c r="AU1315" i="1"/>
  <c r="AU1316" i="1"/>
  <c r="AU1317" i="1"/>
  <c r="AU1344" i="1"/>
  <c r="AU1343" i="1"/>
  <c r="AU1342" i="1"/>
  <c r="AU1341" i="1"/>
  <c r="AU1340" i="1"/>
  <c r="AU1339" i="1"/>
  <c r="AU1338" i="1"/>
  <c r="AU1337" i="1"/>
  <c r="AU1336" i="1"/>
  <c r="AU1335" i="1"/>
  <c r="AU1334" i="1"/>
  <c r="AU1348" i="1"/>
  <c r="AU1346" i="1"/>
  <c r="AU1347" i="1"/>
  <c r="AU1345" i="1"/>
  <c r="AU1358" i="1"/>
  <c r="AU1357" i="1"/>
  <c r="AU1356" i="1"/>
  <c r="AU1354" i="1"/>
  <c r="AU1355" i="1"/>
  <c r="AU1353" i="1"/>
  <c r="AU1352" i="1"/>
  <c r="AU1351" i="1"/>
  <c r="AU1349" i="1"/>
  <c r="AU1350" i="1"/>
  <c r="AU1362" i="1"/>
  <c r="AU1361" i="1"/>
  <c r="AU1360" i="1"/>
  <c r="AU1359" i="1"/>
  <c r="AU1367" i="1"/>
  <c r="AU1368" i="1"/>
  <c r="AU1366" i="1"/>
  <c r="AU1365" i="1"/>
  <c r="AU1364" i="1"/>
  <c r="AU1363" i="1"/>
  <c r="AU1383" i="1"/>
  <c r="AU1382" i="1"/>
  <c r="AU1381" i="1"/>
  <c r="AU1380" i="1"/>
  <c r="AU1379" i="1"/>
  <c r="AU1378" i="1"/>
  <c r="AU1377" i="1"/>
  <c r="AU1375" i="1"/>
  <c r="AU1376" i="1"/>
  <c r="AU1374" i="1"/>
  <c r="AU1373" i="1"/>
  <c r="AU1372" i="1"/>
  <c r="AU1371" i="1"/>
  <c r="AU1370" i="1"/>
  <c r="AU1369" i="1"/>
  <c r="AU1392" i="1"/>
  <c r="AU1393" i="1"/>
  <c r="AU1391" i="1"/>
  <c r="AU1390" i="1"/>
  <c r="AU1389" i="1"/>
  <c r="AU1388" i="1"/>
  <c r="AU1387" i="1"/>
  <c r="AU1386" i="1"/>
  <c r="AU1385" i="1"/>
  <c r="AU1384" i="1"/>
  <c r="AU1405" i="1"/>
  <c r="AU1404" i="1"/>
  <c r="AU1398" i="1"/>
  <c r="AU1397" i="1"/>
  <c r="AU1403" i="1"/>
  <c r="AU1402" i="1"/>
  <c r="AU1396" i="1"/>
  <c r="AU1395" i="1"/>
  <c r="AU1394" i="1"/>
  <c r="AU1401" i="1"/>
  <c r="AU1400" i="1"/>
  <c r="AU1399" i="1"/>
  <c r="AU1417" i="1"/>
  <c r="AU1416" i="1"/>
  <c r="AU1414" i="1"/>
  <c r="AU1415" i="1"/>
  <c r="AU1413" i="1"/>
  <c r="AU1412" i="1"/>
  <c r="AU1411" i="1"/>
  <c r="AU1410" i="1"/>
  <c r="AU1409" i="1"/>
  <c r="AU1408" i="1"/>
  <c r="AU1407" i="1"/>
  <c r="AU1406" i="1"/>
  <c r="AU1427" i="1"/>
  <c r="AU1426" i="1"/>
  <c r="AU1423" i="1"/>
  <c r="AU1424" i="1"/>
  <c r="AU1425" i="1"/>
  <c r="AU1422" i="1"/>
  <c r="AU1421" i="1"/>
  <c r="AU1420" i="1"/>
  <c r="AU1419" i="1"/>
  <c r="AU1418" i="1"/>
  <c r="AU1443" i="1"/>
  <c r="AU1431" i="1"/>
  <c r="AU1441" i="1"/>
  <c r="AU1442" i="1"/>
  <c r="AU1440" i="1"/>
  <c r="AU1439" i="1"/>
  <c r="AU1430" i="1"/>
  <c r="AU1438" i="1"/>
  <c r="AU1437" i="1"/>
  <c r="AU1436" i="1"/>
  <c r="AU1435" i="1"/>
  <c r="AU1434" i="1"/>
  <c r="AU1429" i="1"/>
  <c r="AU1433" i="1"/>
  <c r="AU1432" i="1"/>
  <c r="AU1428" i="1"/>
  <c r="AU1452" i="1"/>
  <c r="AU1451" i="1"/>
  <c r="AU1450" i="1"/>
  <c r="AU1449" i="1"/>
  <c r="AU1448" i="1"/>
  <c r="AU1447" i="1"/>
  <c r="AU1446" i="1"/>
  <c r="AU1445" i="1"/>
  <c r="AU1444" i="1"/>
  <c r="AU1462" i="1"/>
  <c r="AU1463" i="1"/>
  <c r="AU1461" i="1"/>
  <c r="AU1460" i="1"/>
  <c r="AU1459" i="1"/>
  <c r="AU1458" i="1"/>
  <c r="AU1457" i="1"/>
  <c r="AU1456" i="1"/>
  <c r="AU1454" i="1"/>
  <c r="AU1455" i="1"/>
  <c r="AU1453" i="1"/>
  <c r="AU1465" i="1"/>
  <c r="AU1464" i="1"/>
  <c r="AU1472" i="1"/>
  <c r="AU1471" i="1"/>
  <c r="AU1470" i="1"/>
  <c r="AU1469" i="1"/>
  <c r="AU1468" i="1"/>
  <c r="AU1467" i="1"/>
  <c r="AU1466" i="1"/>
  <c r="AU1482" i="1"/>
  <c r="AU1481" i="1"/>
  <c r="AU1480" i="1"/>
  <c r="AU1479" i="1"/>
  <c r="AU1478" i="1"/>
  <c r="AU1477" i="1"/>
  <c r="AU1476" i="1"/>
  <c r="AU1475" i="1"/>
  <c r="AU1474" i="1"/>
  <c r="AU1473" i="1"/>
  <c r="AU1494" i="1"/>
  <c r="AU1487" i="1"/>
  <c r="AU1486" i="1"/>
  <c r="AU1485" i="1"/>
  <c r="AU1484" i="1"/>
  <c r="AU1492" i="1"/>
  <c r="AU1493" i="1"/>
  <c r="AU1491" i="1"/>
  <c r="AU1483" i="1"/>
  <c r="AU1489" i="1"/>
  <c r="AU1490" i="1"/>
  <c r="AU1488" i="1"/>
  <c r="AU1502" i="1"/>
  <c r="AU1501" i="1"/>
  <c r="AU1500" i="1"/>
  <c r="AU1499" i="1"/>
  <c r="AU1498" i="1"/>
  <c r="AU1503" i="1"/>
  <c r="AU1497" i="1"/>
  <c r="AU1496" i="1"/>
  <c r="AU1495" i="1"/>
  <c r="AU1518" i="1"/>
  <c r="AU1519" i="1"/>
  <c r="AU1517" i="1"/>
  <c r="AU1516" i="1"/>
  <c r="AU1514" i="1"/>
  <c r="AU1513" i="1"/>
  <c r="AU1515" i="1"/>
  <c r="AU1511" i="1"/>
  <c r="AU1512" i="1"/>
  <c r="AU1509" i="1"/>
  <c r="AU1508" i="1"/>
  <c r="AU1507" i="1"/>
  <c r="AU1505" i="1"/>
  <c r="AU1506" i="1"/>
  <c r="AU1504" i="1"/>
  <c r="AU1510" i="1"/>
  <c r="AU1527" i="1"/>
  <c r="AU1526" i="1"/>
  <c r="AU1525" i="1"/>
  <c r="AU1524" i="1"/>
  <c r="AU1522" i="1"/>
  <c r="AU1523" i="1"/>
  <c r="AU1521" i="1"/>
  <c r="AU1520" i="1"/>
  <c r="AU1540" i="1"/>
  <c r="AU1539" i="1"/>
  <c r="AU1538" i="1"/>
  <c r="AU1537" i="1"/>
  <c r="AU1536" i="1"/>
  <c r="AU1535" i="1"/>
  <c r="AU1534" i="1"/>
  <c r="AU1532" i="1"/>
  <c r="AU1531" i="1"/>
  <c r="AU1533" i="1"/>
  <c r="AU1530" i="1"/>
  <c r="AU1529" i="1"/>
  <c r="AU1528" i="1"/>
  <c r="AU1546" i="1"/>
  <c r="AU1545" i="1"/>
  <c r="AU1544" i="1"/>
  <c r="AU1543" i="1"/>
  <c r="AU1542" i="1"/>
  <c r="AU1541" i="1"/>
  <c r="AU1553" i="1"/>
  <c r="AU1552" i="1"/>
  <c r="AU1551" i="1"/>
  <c r="AU1550" i="1"/>
  <c r="AU1549" i="1"/>
  <c r="AU1548" i="1"/>
  <c r="AU1547" i="1"/>
  <c r="AU1563" i="1"/>
  <c r="AU1562" i="1"/>
  <c r="AU1561" i="1"/>
  <c r="AU1560" i="1"/>
  <c r="AU1558" i="1"/>
  <c r="AU1559" i="1"/>
  <c r="AU1557" i="1"/>
  <c r="AU1556" i="1"/>
  <c r="AU1555" i="1"/>
  <c r="AU1554" i="1"/>
  <c r="AU1577" i="1"/>
  <c r="AU1575" i="1"/>
  <c r="AU1576" i="1"/>
  <c r="AU1574" i="1"/>
  <c r="AU1573" i="1"/>
  <c r="AU1572" i="1"/>
  <c r="AU1571" i="1"/>
  <c r="AU1569" i="1"/>
  <c r="AU1570" i="1"/>
  <c r="AU1567" i="1"/>
  <c r="AU1566" i="1"/>
  <c r="AU1568" i="1"/>
  <c r="AU1565" i="1"/>
  <c r="AU1564" i="1"/>
  <c r="AU1585" i="1"/>
  <c r="AU1584" i="1"/>
  <c r="AU1583" i="1"/>
  <c r="AU1582" i="1"/>
  <c r="AU1581" i="1"/>
  <c r="AU1580" i="1"/>
  <c r="AU1586" i="1"/>
  <c r="AU1579" i="1"/>
  <c r="AU1578" i="1"/>
  <c r="AU1594" i="1"/>
  <c r="AU1593" i="1"/>
  <c r="AU1592" i="1"/>
  <c r="AU1589" i="1"/>
  <c r="AU1590" i="1"/>
  <c r="AU1591" i="1"/>
  <c r="AU1588" i="1"/>
  <c r="AU1587" i="1"/>
  <c r="AU1600" i="1"/>
  <c r="AU1599" i="1"/>
  <c r="AU1598" i="1"/>
  <c r="AU1597" i="1"/>
  <c r="AU1596" i="1"/>
  <c r="AU1595" i="1"/>
  <c r="AU1605" i="1"/>
  <c r="AU1604" i="1"/>
  <c r="AU1603" i="1"/>
  <c r="AU1602" i="1"/>
  <c r="AU1601" i="1"/>
  <c r="AU1612" i="1"/>
  <c r="AU1611" i="1"/>
  <c r="AU1610" i="1"/>
  <c r="AU1609" i="1"/>
  <c r="AU1608" i="1"/>
  <c r="AU1607" i="1"/>
  <c r="AU1606" i="1"/>
  <c r="AU1618" i="1"/>
  <c r="AU1617" i="1"/>
  <c r="AU1616" i="1"/>
  <c r="AU1615" i="1"/>
  <c r="AU1614" i="1"/>
  <c r="AU1613" i="1"/>
  <c r="AU1628" i="1"/>
  <c r="AU1627" i="1"/>
  <c r="AU1626" i="1"/>
  <c r="AU1625" i="1"/>
  <c r="AU1624" i="1"/>
  <c r="AU1623" i="1"/>
  <c r="AU1622" i="1"/>
  <c r="AU1621" i="1"/>
  <c r="AU1620" i="1"/>
  <c r="AU1619" i="1"/>
  <c r="AU1636" i="1"/>
  <c r="AU1635" i="1"/>
  <c r="AU1634" i="1"/>
  <c r="AU1633" i="1"/>
  <c r="AU1632" i="1"/>
  <c r="AU1631" i="1"/>
  <c r="AU1629" i="1"/>
  <c r="AU1630" i="1"/>
  <c r="AU1643" i="1"/>
  <c r="AU1642" i="1"/>
  <c r="AU1641" i="1"/>
  <c r="AU1640" i="1"/>
  <c r="AU1639" i="1"/>
  <c r="AU1638" i="1"/>
  <c r="AU1637" i="1"/>
  <c r="AU1653" i="1"/>
  <c r="AU1652" i="1"/>
  <c r="AU1651" i="1"/>
  <c r="AU1650" i="1"/>
  <c r="AU1649" i="1"/>
  <c r="AU1648" i="1"/>
  <c r="AU1647" i="1"/>
  <c r="AU1646" i="1"/>
  <c r="AU1645" i="1"/>
  <c r="AU1644" i="1"/>
  <c r="AU1666" i="1"/>
  <c r="AU1665" i="1"/>
  <c r="AU1664" i="1"/>
  <c r="AU1663" i="1"/>
  <c r="AU1662" i="1"/>
  <c r="AU1661" i="1"/>
  <c r="AU1660" i="1"/>
  <c r="AU1658" i="1"/>
  <c r="AU1659" i="1"/>
  <c r="AU1657" i="1"/>
  <c r="AU1656" i="1"/>
  <c r="AU1655" i="1"/>
  <c r="AU1654" i="1"/>
  <c r="AU1676" i="1"/>
  <c r="AU1675" i="1"/>
  <c r="AU1674" i="1"/>
  <c r="AU1673" i="1"/>
  <c r="AU1672" i="1"/>
  <c r="AU1671" i="1"/>
  <c r="AU1670" i="1"/>
  <c r="AU1668" i="1"/>
  <c r="AU1669" i="1"/>
  <c r="AU1667" i="1"/>
  <c r="AU1684" i="1"/>
  <c r="AU1683" i="1"/>
  <c r="AU1682" i="1"/>
  <c r="AU1681" i="1"/>
  <c r="AU1680" i="1"/>
  <c r="AU1679" i="1"/>
  <c r="AU1678" i="1"/>
  <c r="AU1677" i="1"/>
  <c r="AU1688" i="1"/>
  <c r="AU1687" i="1"/>
  <c r="AU1686" i="1"/>
  <c r="AU1685" i="1"/>
  <c r="AU1699" i="1"/>
  <c r="AU1698" i="1"/>
  <c r="AU1697" i="1"/>
  <c r="AU1696" i="1"/>
  <c r="AU1695" i="1"/>
  <c r="AU1694" i="1"/>
  <c r="AU1693" i="1"/>
  <c r="AU1691" i="1"/>
  <c r="AU1692" i="1"/>
  <c r="AU1690" i="1"/>
  <c r="AU1689" i="1"/>
  <c r="AU1703" i="1"/>
  <c r="AU1705" i="1"/>
  <c r="AU1706" i="1"/>
  <c r="AU1709" i="1"/>
  <c r="AU1701" i="1"/>
  <c r="AU1702" i="1"/>
  <c r="AU1708" i="1"/>
  <c r="AU1700" i="1"/>
  <c r="AU1707" i="1"/>
  <c r="AU1710" i="1"/>
  <c r="AU1704" i="1"/>
  <c r="AU2005" i="1"/>
  <c r="AU2006" i="1"/>
  <c r="AU2061" i="1"/>
  <c r="AU2066" i="1"/>
  <c r="AU2068" i="1"/>
  <c r="AU6" i="1"/>
  <c r="AU2007" i="1"/>
  <c r="AU2008" i="1"/>
  <c r="AU2080" i="1"/>
  <c r="AU2053" i="1"/>
  <c r="AU596" i="1"/>
  <c r="AU2054" i="1"/>
  <c r="AU2055" i="1"/>
  <c r="AU2090" i="1"/>
  <c r="AU2020" i="1"/>
  <c r="AU2092" i="1"/>
  <c r="AU2093" i="1"/>
  <c r="AU2094" i="1"/>
  <c r="AU2095" i="1"/>
  <c r="AU31" i="1"/>
  <c r="AU778" i="1"/>
  <c r="AU2096" i="1"/>
  <c r="AU2103" i="1"/>
  <c r="AU213" i="1"/>
  <c r="AU2101" i="1"/>
  <c r="AU2056" i="1"/>
  <c r="AU2105" i="1"/>
  <c r="AU2057" i="1"/>
  <c r="AU1088" i="1"/>
  <c r="AU2116" i="1"/>
  <c r="AU2115" i="1"/>
  <c r="AU2127" i="1"/>
  <c r="AU2126" i="1"/>
  <c r="AU2123" i="1"/>
  <c r="AU2124" i="1"/>
  <c r="AU214" i="1"/>
  <c r="AU2013" i="1"/>
  <c r="AU1089" i="1"/>
  <c r="AU2119" i="1"/>
  <c r="AU2118" i="1"/>
  <c r="AU2129" i="1"/>
  <c r="AU2138" i="1"/>
  <c r="AU2137" i="1"/>
  <c r="AU215" i="1"/>
  <c r="AU2135" i="1"/>
  <c r="AU2134" i="1"/>
  <c r="AU2131" i="1"/>
  <c r="AU2133" i="1"/>
  <c r="AU2143" i="1"/>
  <c r="AU2142" i="1"/>
  <c r="AU2058" i="1"/>
  <c r="AU292" i="1"/>
  <c r="AU2014" i="1"/>
  <c r="AU2015" i="1"/>
  <c r="AU2141" i="1"/>
  <c r="AU2075" i="1"/>
  <c r="AU2060" i="1"/>
  <c r="AU2062" i="1"/>
  <c r="AU2064" i="1"/>
  <c r="AU2063" i="1"/>
  <c r="AU2065" i="1"/>
  <c r="AU2067" i="1"/>
  <c r="AU2069" i="1"/>
  <c r="AU2070" i="1"/>
  <c r="AU2071" i="1"/>
  <c r="AU2072" i="1"/>
  <c r="AU2073" i="1"/>
  <c r="AU2074" i="1"/>
  <c r="AU2076" i="1"/>
  <c r="AU2077" i="1"/>
  <c r="AU2081" i="1"/>
  <c r="AU2079" i="1"/>
  <c r="AU2078" i="1"/>
  <c r="AU2082" i="1"/>
  <c r="AU2084" i="1"/>
  <c r="AU2083" i="1"/>
  <c r="AU2085" i="1"/>
  <c r="AU2086" i="1"/>
  <c r="AU2087" i="1"/>
  <c r="AU2088" i="1"/>
  <c r="AU2089" i="1"/>
  <c r="AU2091" i="1"/>
  <c r="AU2104" i="1"/>
  <c r="AU2102" i="1"/>
  <c r="AU2110" i="1"/>
  <c r="AU2113" i="1"/>
  <c r="AU2112" i="1"/>
  <c r="AU2111" i="1"/>
  <c r="AU2109" i="1"/>
  <c r="AU2108" i="1"/>
  <c r="AU2107" i="1"/>
  <c r="AU2106" i="1"/>
  <c r="AU2114" i="1"/>
  <c r="AU2128" i="1"/>
  <c r="AU2125" i="1"/>
  <c r="AU2121" i="1"/>
  <c r="AU2122" i="1"/>
  <c r="AU2120" i="1"/>
  <c r="AU2117" i="1"/>
  <c r="AU2139" i="1"/>
  <c r="AU2140" i="1"/>
  <c r="AU2136" i="1"/>
  <c r="AU2132" i="1"/>
  <c r="AU2130" i="1"/>
  <c r="AU2180" i="1"/>
  <c r="AU2179" i="1"/>
  <c r="AU2178" i="1"/>
  <c r="AU2187" i="1"/>
  <c r="AU2186" i="1"/>
  <c r="AU2185" i="1"/>
  <c r="AU2184" i="1"/>
  <c r="AU2183" i="1"/>
  <c r="AU2182" i="1"/>
  <c r="AU2181" i="1"/>
  <c r="AU2190" i="1"/>
  <c r="AU2189" i="1"/>
  <c r="AU2188" i="1"/>
  <c r="AU2195" i="1"/>
  <c r="AU2194" i="1"/>
  <c r="AU2193" i="1"/>
  <c r="AU2192" i="1"/>
  <c r="AU2191" i="1"/>
  <c r="AU2196" i="1"/>
  <c r="AU2226" i="1"/>
  <c r="AU621" i="1"/>
  <c r="AU2228" i="1"/>
  <c r="AU2227" i="1"/>
  <c r="AU2230" i="1"/>
  <c r="AU2229" i="1"/>
  <c r="AU2232" i="1"/>
  <c r="AU2231" i="1"/>
  <c r="AU2233" i="1"/>
  <c r="AU2234" i="1"/>
  <c r="AU2235" i="1"/>
  <c r="AU2236" i="1"/>
  <c r="AU2237" i="1"/>
  <c r="AU2238" i="1"/>
  <c r="AU2239" i="1"/>
  <c r="AU2242" i="1"/>
  <c r="AU2240" i="1"/>
  <c r="AU2243" i="1"/>
  <c r="AU2246" i="1"/>
  <c r="AT2145" i="1" l="1"/>
  <c r="AT2148" i="1"/>
  <c r="AT2144" i="1"/>
  <c r="AT2147" i="1"/>
  <c r="AT2150" i="1"/>
  <c r="AT2151" i="1"/>
  <c r="AT293" i="1"/>
  <c r="AT217" i="1"/>
  <c r="AT2146" i="1"/>
  <c r="AT2149" i="1"/>
  <c r="AT216" i="1"/>
  <c r="AT218" i="1"/>
  <c r="AN2234" i="1" l="1"/>
  <c r="AN2235" i="1"/>
  <c r="AN2236" i="1"/>
  <c r="AN2237" i="1"/>
  <c r="AN2238" i="1"/>
  <c r="AN2239" i="1"/>
  <c r="AN2242" i="1"/>
  <c r="AN2240" i="1"/>
  <c r="AN2243" i="1"/>
  <c r="AN2246" i="1"/>
  <c r="AN2233" i="1"/>
  <c r="AO2234" i="1"/>
  <c r="AP2234" i="1" s="1"/>
  <c r="AO2235" i="1"/>
  <c r="AP2235" i="1" s="1"/>
  <c r="AO2236" i="1"/>
  <c r="AP2236" i="1" s="1"/>
  <c r="AO2237" i="1"/>
  <c r="AP2237" i="1" s="1"/>
  <c r="AO2238" i="1"/>
  <c r="AP2238" i="1" s="1"/>
  <c r="AO2239" i="1"/>
  <c r="AP2239" i="1" s="1"/>
  <c r="AO2242" i="1"/>
  <c r="AP2242" i="1" s="1"/>
  <c r="AO2240" i="1"/>
  <c r="AP2240" i="1" s="1"/>
  <c r="AO2243" i="1"/>
  <c r="AP2243" i="1" s="1"/>
  <c r="AO2246" i="1"/>
  <c r="AP2246" i="1" s="1"/>
  <c r="AO2233" i="1"/>
  <c r="AP2233" i="1" s="1"/>
  <c r="AR2234" i="1"/>
  <c r="AR2235" i="1"/>
  <c r="AR2236" i="1"/>
  <c r="AR2237" i="1"/>
  <c r="AR2238" i="1"/>
  <c r="AR2239" i="1"/>
  <c r="AR2242" i="1"/>
  <c r="AR2240" i="1"/>
  <c r="AR2243" i="1"/>
  <c r="AR2246" i="1"/>
  <c r="AR2233" i="1"/>
  <c r="AS2234" i="1"/>
  <c r="AS2235" i="1"/>
  <c r="AS2236" i="1"/>
  <c r="AS2237" i="1"/>
  <c r="AS2238" i="1"/>
  <c r="AS2239" i="1"/>
  <c r="AS2242" i="1"/>
  <c r="AS2240" i="1"/>
  <c r="AS2243" i="1"/>
  <c r="AS2246" i="1"/>
  <c r="AS2233" i="1"/>
  <c r="AT2246" i="1" l="1"/>
  <c r="AT2239" i="1"/>
  <c r="AT2235" i="1"/>
  <c r="AT2243" i="1"/>
  <c r="AT2238" i="1"/>
  <c r="AT2234" i="1"/>
  <c r="AT2240" i="1"/>
  <c r="AT2237" i="1"/>
  <c r="AT2233" i="1"/>
  <c r="AT2242" i="1"/>
  <c r="AT2236" i="1"/>
  <c r="AN1703" i="1" l="1"/>
  <c r="AO1703" i="1"/>
  <c r="AN1705" i="1"/>
  <c r="AN1706" i="1"/>
  <c r="AN1709" i="1"/>
  <c r="AN1701" i="1"/>
  <c r="AN1702" i="1"/>
  <c r="AN1708" i="1"/>
  <c r="AN1700" i="1"/>
  <c r="AN1707" i="1"/>
  <c r="AN1710" i="1"/>
  <c r="AN1704" i="1"/>
  <c r="AT1703" i="1" l="1"/>
  <c r="AN867" i="1" l="1"/>
  <c r="AN869" i="1"/>
  <c r="AN872" i="1"/>
  <c r="AN861" i="1"/>
  <c r="AN871" i="1"/>
  <c r="AN50" i="1"/>
  <c r="AN48" i="1"/>
  <c r="AN865" i="1"/>
  <c r="AN49" i="1"/>
  <c r="AN870" i="1"/>
  <c r="AN51" i="1"/>
  <c r="AN866" i="1"/>
  <c r="AN868" i="1"/>
  <c r="AN864" i="1"/>
  <c r="AN863" i="1"/>
  <c r="AN862" i="1"/>
  <c r="AN873" i="1"/>
  <c r="AO867" i="1"/>
  <c r="AP867" i="1" s="1"/>
  <c r="AO869" i="1"/>
  <c r="AP869" i="1" s="1"/>
  <c r="AO872" i="1"/>
  <c r="AP872" i="1" s="1"/>
  <c r="AO861" i="1"/>
  <c r="AP861" i="1" s="1"/>
  <c r="AO1706" i="1"/>
  <c r="AO871" i="1"/>
  <c r="AP871" i="1" s="1"/>
  <c r="AO50" i="1"/>
  <c r="AP50" i="1" s="1"/>
  <c r="AO48" i="1"/>
  <c r="AP48" i="1" s="1"/>
  <c r="AO865" i="1"/>
  <c r="AP865" i="1" s="1"/>
  <c r="AO49" i="1"/>
  <c r="AP49" i="1" s="1"/>
  <c r="AO1709" i="1"/>
  <c r="AO1701" i="1"/>
  <c r="AO1702" i="1"/>
  <c r="AO870" i="1"/>
  <c r="AP870" i="1" s="1"/>
  <c r="AO51" i="1"/>
  <c r="AP51" i="1" s="1"/>
  <c r="AO866" i="1"/>
  <c r="AP866" i="1" s="1"/>
  <c r="AO868" i="1"/>
  <c r="AP868" i="1" s="1"/>
  <c r="AO1708" i="1"/>
  <c r="AO1700" i="1"/>
  <c r="AO864" i="1"/>
  <c r="AP864" i="1" s="1"/>
  <c r="AO863" i="1"/>
  <c r="AP863" i="1" s="1"/>
  <c r="AO1707" i="1"/>
  <c r="AO862" i="1"/>
  <c r="AP862" i="1" s="1"/>
  <c r="AO1710" i="1"/>
  <c r="AO873" i="1"/>
  <c r="AP873" i="1" s="1"/>
  <c r="AO1704" i="1"/>
  <c r="AR867" i="1"/>
  <c r="AR1703" i="1"/>
  <c r="AR869" i="1"/>
  <c r="AR872" i="1"/>
  <c r="AR861" i="1"/>
  <c r="AR1706" i="1"/>
  <c r="AR871" i="1"/>
  <c r="AR50" i="1"/>
  <c r="AR48" i="1"/>
  <c r="AR865" i="1"/>
  <c r="AR49" i="1"/>
  <c r="AR1709" i="1"/>
  <c r="AR1701" i="1"/>
  <c r="AR1702" i="1"/>
  <c r="AR870" i="1"/>
  <c r="AR51" i="1"/>
  <c r="AR866" i="1"/>
  <c r="AR868" i="1"/>
  <c r="AR1708" i="1"/>
  <c r="AR1700" i="1"/>
  <c r="AR864" i="1"/>
  <c r="AR863" i="1"/>
  <c r="AR1707" i="1"/>
  <c r="AR862" i="1"/>
  <c r="AR1710" i="1"/>
  <c r="AR873" i="1"/>
  <c r="AR1704" i="1"/>
  <c r="AS867" i="1"/>
  <c r="AS1703" i="1"/>
  <c r="AS869" i="1"/>
  <c r="AS872" i="1"/>
  <c r="AS861" i="1"/>
  <c r="AS1706" i="1"/>
  <c r="AS871" i="1"/>
  <c r="AS50" i="1"/>
  <c r="AS48" i="1"/>
  <c r="AS865" i="1"/>
  <c r="AS49" i="1"/>
  <c r="AS1709" i="1"/>
  <c r="AS1701" i="1"/>
  <c r="AS1702" i="1"/>
  <c r="AS870" i="1"/>
  <c r="AS51" i="1"/>
  <c r="AS866" i="1"/>
  <c r="AS868" i="1"/>
  <c r="AS1708" i="1"/>
  <c r="AS1700" i="1"/>
  <c r="AS864" i="1"/>
  <c r="AS863" i="1"/>
  <c r="AS1707" i="1"/>
  <c r="AS862" i="1"/>
  <c r="AS1710" i="1"/>
  <c r="AS873" i="1"/>
  <c r="AS1704" i="1"/>
  <c r="AO1705" i="1"/>
  <c r="AR1705" i="1"/>
  <c r="AS1705" i="1"/>
  <c r="AT866" i="1" l="1"/>
  <c r="AT861" i="1"/>
  <c r="AT1709" i="1"/>
  <c r="AT1710" i="1"/>
  <c r="AT1701" i="1"/>
  <c r="AT862" i="1"/>
  <c r="AT50" i="1"/>
  <c r="AT1707" i="1"/>
  <c r="AT870" i="1"/>
  <c r="AT49" i="1"/>
  <c r="AT869" i="1"/>
  <c r="AT864" i="1"/>
  <c r="AT48" i="1"/>
  <c r="AT1700" i="1"/>
  <c r="AT51" i="1"/>
  <c r="AT872" i="1"/>
  <c r="AT1705" i="1"/>
  <c r="AT1704" i="1"/>
  <c r="AT1708" i="1"/>
  <c r="AT871" i="1"/>
  <c r="AT873" i="1"/>
  <c r="AT863" i="1"/>
  <c r="AT868" i="1"/>
  <c r="AT1702" i="1"/>
  <c r="AT865" i="1"/>
  <c r="AT1706" i="1"/>
  <c r="AT867" i="1"/>
  <c r="AN1691" i="1"/>
  <c r="AN1694" i="1"/>
  <c r="AN280" i="1"/>
  <c r="AN1696" i="1"/>
  <c r="AN1693" i="1"/>
  <c r="AN1692" i="1"/>
  <c r="AN1695" i="1"/>
  <c r="AN858" i="1"/>
  <c r="AN1697" i="1"/>
  <c r="AN1689" i="1"/>
  <c r="AN860" i="1"/>
  <c r="AN1698" i="1"/>
  <c r="AN859" i="1"/>
  <c r="AN1699" i="1"/>
  <c r="AN857" i="1"/>
  <c r="AN1690" i="1"/>
  <c r="AN279" i="1"/>
  <c r="AN47" i="1"/>
  <c r="AO1691" i="1"/>
  <c r="AO1694" i="1"/>
  <c r="AO280" i="1"/>
  <c r="AP280" i="1" s="1"/>
  <c r="AO1696" i="1"/>
  <c r="AO1693" i="1"/>
  <c r="AO1692" i="1"/>
  <c r="AO1695" i="1"/>
  <c r="AO858" i="1"/>
  <c r="AP858" i="1" s="1"/>
  <c r="AO1697" i="1"/>
  <c r="AO1689" i="1"/>
  <c r="AO860" i="1"/>
  <c r="AP860" i="1" s="1"/>
  <c r="AO1698" i="1"/>
  <c r="AO859" i="1"/>
  <c r="AP859" i="1" s="1"/>
  <c r="AO1699" i="1"/>
  <c r="AO857" i="1"/>
  <c r="AP857" i="1" s="1"/>
  <c r="AO1690" i="1"/>
  <c r="AO279" i="1"/>
  <c r="AP279" i="1" s="1"/>
  <c r="AO47" i="1"/>
  <c r="AP47" i="1" s="1"/>
  <c r="AR1691" i="1"/>
  <c r="AR1694" i="1"/>
  <c r="AR280" i="1"/>
  <c r="AR1696" i="1"/>
  <c r="AR1693" i="1"/>
  <c r="AR1692" i="1"/>
  <c r="AR1695" i="1"/>
  <c r="AR858" i="1"/>
  <c r="AR1697" i="1"/>
  <c r="AR1689" i="1"/>
  <c r="AR860" i="1"/>
  <c r="AR1698" i="1"/>
  <c r="AR859" i="1"/>
  <c r="AR1699" i="1"/>
  <c r="AR857" i="1"/>
  <c r="AR1690" i="1"/>
  <c r="AR279" i="1"/>
  <c r="AR47" i="1"/>
  <c r="AS1691" i="1"/>
  <c r="AS1694" i="1"/>
  <c r="AS280" i="1"/>
  <c r="AS1696" i="1"/>
  <c r="AS1693" i="1"/>
  <c r="AS1692" i="1"/>
  <c r="AS1695" i="1"/>
  <c r="AS858" i="1"/>
  <c r="AS1697" i="1"/>
  <c r="AS1689" i="1"/>
  <c r="AS860" i="1"/>
  <c r="AS1698" i="1"/>
  <c r="AS859" i="1"/>
  <c r="AS1699" i="1"/>
  <c r="AS857" i="1"/>
  <c r="AS1690" i="1"/>
  <c r="AS279" i="1"/>
  <c r="AS47" i="1"/>
  <c r="AT1692" i="1" l="1"/>
  <c r="AT279" i="1"/>
  <c r="AT859" i="1"/>
  <c r="AT1697" i="1"/>
  <c r="AT1693" i="1"/>
  <c r="AT1691" i="1"/>
  <c r="AT1699" i="1"/>
  <c r="AT1694" i="1"/>
  <c r="AT1690" i="1"/>
  <c r="AT1698" i="1"/>
  <c r="AT858" i="1"/>
  <c r="AT1696" i="1"/>
  <c r="AT47" i="1"/>
  <c r="AT1689" i="1"/>
  <c r="AT857" i="1"/>
  <c r="AT860" i="1"/>
  <c r="AT1695" i="1"/>
  <c r="AT280" i="1"/>
  <c r="AN855" i="1"/>
  <c r="AN856" i="1"/>
  <c r="AN849" i="1"/>
  <c r="AN847" i="1"/>
  <c r="AN851" i="1"/>
  <c r="AN1685" i="1"/>
  <c r="AN45" i="1"/>
  <c r="AN1687" i="1"/>
  <c r="AN1688" i="1"/>
  <c r="AN850" i="1"/>
  <c r="AN854" i="1"/>
  <c r="AN845" i="1"/>
  <c r="AN44" i="1"/>
  <c r="AN844" i="1"/>
  <c r="AN278" i="1"/>
  <c r="AN846" i="1"/>
  <c r="AN1686" i="1"/>
  <c r="AN852" i="1"/>
  <c r="AN848" i="1"/>
  <c r="AN853" i="1"/>
  <c r="AO855" i="1"/>
  <c r="AP855" i="1" s="1"/>
  <c r="AO856" i="1"/>
  <c r="AP856" i="1" s="1"/>
  <c r="AO849" i="1"/>
  <c r="AP849" i="1" s="1"/>
  <c r="AO847" i="1"/>
  <c r="AP847" i="1" s="1"/>
  <c r="AO851" i="1"/>
  <c r="AP851" i="1" s="1"/>
  <c r="AO1685" i="1"/>
  <c r="AO45" i="1"/>
  <c r="AP45" i="1" s="1"/>
  <c r="AO1687" i="1"/>
  <c r="AO1688" i="1"/>
  <c r="AO850" i="1"/>
  <c r="AP850" i="1" s="1"/>
  <c r="AO854" i="1"/>
  <c r="AP854" i="1" s="1"/>
  <c r="AO845" i="1"/>
  <c r="AP845" i="1" s="1"/>
  <c r="AO44" i="1"/>
  <c r="AP44" i="1" s="1"/>
  <c r="AO844" i="1"/>
  <c r="AP844" i="1" s="1"/>
  <c r="AO278" i="1"/>
  <c r="AP278" i="1" s="1"/>
  <c r="AO846" i="1"/>
  <c r="AP846" i="1" s="1"/>
  <c r="AO1686" i="1"/>
  <c r="AO852" i="1"/>
  <c r="AP852" i="1" s="1"/>
  <c r="AO848" i="1"/>
  <c r="AP848" i="1" s="1"/>
  <c r="AO853" i="1"/>
  <c r="AP853" i="1" s="1"/>
  <c r="AR855" i="1"/>
  <c r="AR856" i="1"/>
  <c r="AR849" i="1"/>
  <c r="AR847" i="1"/>
  <c r="AR851" i="1"/>
  <c r="AR1685" i="1"/>
  <c r="AR45" i="1"/>
  <c r="AR1687" i="1"/>
  <c r="AR1688" i="1"/>
  <c r="AR850" i="1"/>
  <c r="AR854" i="1"/>
  <c r="AR845" i="1"/>
  <c r="AR44" i="1"/>
  <c r="AR844" i="1"/>
  <c r="AR278" i="1"/>
  <c r="AR846" i="1"/>
  <c r="AR1686" i="1"/>
  <c r="AR852" i="1"/>
  <c r="AR848" i="1"/>
  <c r="AR853" i="1"/>
  <c r="AS855" i="1"/>
  <c r="AS856" i="1"/>
  <c r="AS849" i="1"/>
  <c r="AS847" i="1"/>
  <c r="AS851" i="1"/>
  <c r="AS1685" i="1"/>
  <c r="AS45" i="1"/>
  <c r="AS1687" i="1"/>
  <c r="AS1688" i="1"/>
  <c r="AS850" i="1"/>
  <c r="AS854" i="1"/>
  <c r="AS845" i="1"/>
  <c r="AS44" i="1"/>
  <c r="AS844" i="1"/>
  <c r="AS278" i="1"/>
  <c r="AS846" i="1"/>
  <c r="AS1686" i="1"/>
  <c r="AS852" i="1"/>
  <c r="AS848" i="1"/>
  <c r="AS853" i="1"/>
  <c r="AN46" i="1"/>
  <c r="AO46" i="1"/>
  <c r="AP46" i="1" s="1"/>
  <c r="AR46" i="1"/>
  <c r="AS46" i="1"/>
  <c r="AT45" i="1" l="1"/>
  <c r="AT1686" i="1"/>
  <c r="AT44" i="1"/>
  <c r="AT850" i="1"/>
  <c r="AT1685" i="1"/>
  <c r="AT856" i="1"/>
  <c r="AT844" i="1"/>
  <c r="AT849" i="1"/>
  <c r="AT853" i="1"/>
  <c r="AT846" i="1"/>
  <c r="AT1688" i="1"/>
  <c r="AT851" i="1"/>
  <c r="AT852" i="1"/>
  <c r="AT854" i="1"/>
  <c r="AT46" i="1"/>
  <c r="AT848" i="1"/>
  <c r="AT278" i="1"/>
  <c r="AT845" i="1"/>
  <c r="AT1687" i="1"/>
  <c r="AT847" i="1"/>
  <c r="AT855" i="1"/>
  <c r="AN41" i="1" l="1"/>
  <c r="AN839" i="1"/>
  <c r="AN1681" i="1"/>
  <c r="AN42" i="1"/>
  <c r="AN838" i="1"/>
  <c r="AN1677" i="1"/>
  <c r="AN831" i="1"/>
  <c r="AN277" i="1"/>
  <c r="AN832" i="1"/>
  <c r="AN1678" i="1"/>
  <c r="AN1683" i="1"/>
  <c r="AN43" i="1"/>
  <c r="AN842" i="1"/>
  <c r="AN833" i="1"/>
  <c r="AN1684" i="1"/>
  <c r="AN1680" i="1"/>
  <c r="AN840" i="1"/>
  <c r="AN841" i="1"/>
  <c r="AN1682" i="1"/>
  <c r="AN1679" i="1"/>
  <c r="AN835" i="1"/>
  <c r="AN834" i="1"/>
  <c r="AN837" i="1"/>
  <c r="AN843" i="1"/>
  <c r="AN830" i="1"/>
  <c r="AO41" i="1"/>
  <c r="AP41" i="1" s="1"/>
  <c r="AO839" i="1"/>
  <c r="AP839" i="1" s="1"/>
  <c r="AO1681" i="1"/>
  <c r="AO42" i="1"/>
  <c r="AP42" i="1" s="1"/>
  <c r="AO838" i="1"/>
  <c r="AP838" i="1" s="1"/>
  <c r="AO1677" i="1"/>
  <c r="AO831" i="1"/>
  <c r="AP831" i="1" s="1"/>
  <c r="AO277" i="1"/>
  <c r="AP277" i="1" s="1"/>
  <c r="AO832" i="1"/>
  <c r="AP832" i="1" s="1"/>
  <c r="AO1678" i="1"/>
  <c r="AO1683" i="1"/>
  <c r="AO43" i="1"/>
  <c r="AP43" i="1" s="1"/>
  <c r="AO842" i="1"/>
  <c r="AP842" i="1" s="1"/>
  <c r="AO833" i="1"/>
  <c r="AP833" i="1" s="1"/>
  <c r="AO1684" i="1"/>
  <c r="AO1680" i="1"/>
  <c r="AO840" i="1"/>
  <c r="AP840" i="1" s="1"/>
  <c r="AO841" i="1"/>
  <c r="AP841" i="1" s="1"/>
  <c r="AO1682" i="1"/>
  <c r="AO1679" i="1"/>
  <c r="AO835" i="1"/>
  <c r="AP835" i="1" s="1"/>
  <c r="AO834" i="1"/>
  <c r="AP834" i="1" s="1"/>
  <c r="AO837" i="1"/>
  <c r="AP837" i="1" s="1"/>
  <c r="AO843" i="1"/>
  <c r="AP843" i="1" s="1"/>
  <c r="AO830" i="1"/>
  <c r="AP830" i="1" s="1"/>
  <c r="AR41" i="1"/>
  <c r="AR839" i="1"/>
  <c r="AR1681" i="1"/>
  <c r="AR42" i="1"/>
  <c r="AR838" i="1"/>
  <c r="AR1677" i="1"/>
  <c r="AR831" i="1"/>
  <c r="AR277" i="1"/>
  <c r="AR832" i="1"/>
  <c r="AR1678" i="1"/>
  <c r="AR1683" i="1"/>
  <c r="AR43" i="1"/>
  <c r="AR842" i="1"/>
  <c r="AR833" i="1"/>
  <c r="AR1684" i="1"/>
  <c r="AR1680" i="1"/>
  <c r="AR840" i="1"/>
  <c r="AR841" i="1"/>
  <c r="AR1682" i="1"/>
  <c r="AR1679" i="1"/>
  <c r="AR835" i="1"/>
  <c r="AR834" i="1"/>
  <c r="AR837" i="1"/>
  <c r="AR843" i="1"/>
  <c r="AR830" i="1"/>
  <c r="AS41" i="1"/>
  <c r="AS839" i="1"/>
  <c r="AS1681" i="1"/>
  <c r="AS42" i="1"/>
  <c r="AS838" i="1"/>
  <c r="AS1677" i="1"/>
  <c r="AS831" i="1"/>
  <c r="AS277" i="1"/>
  <c r="AS832" i="1"/>
  <c r="AS1678" i="1"/>
  <c r="AS1683" i="1"/>
  <c r="AS43" i="1"/>
  <c r="AS842" i="1"/>
  <c r="AS833" i="1"/>
  <c r="AS1684" i="1"/>
  <c r="AS1680" i="1"/>
  <c r="AS840" i="1"/>
  <c r="AS841" i="1"/>
  <c r="AS1682" i="1"/>
  <c r="AS1679" i="1"/>
  <c r="AS835" i="1"/>
  <c r="AS834" i="1"/>
  <c r="AS837" i="1"/>
  <c r="AS843" i="1"/>
  <c r="AS830" i="1"/>
  <c r="AN836" i="1"/>
  <c r="AO836" i="1"/>
  <c r="AP836" i="1" s="1"/>
  <c r="AR836" i="1"/>
  <c r="AS836" i="1"/>
  <c r="AT834" i="1" l="1"/>
  <c r="AT833" i="1"/>
  <c r="AT839" i="1"/>
  <c r="AT830" i="1"/>
  <c r="AT835" i="1"/>
  <c r="AT840" i="1"/>
  <c r="AT842" i="1"/>
  <c r="AT832" i="1"/>
  <c r="AT838" i="1"/>
  <c r="AT41" i="1"/>
  <c r="AT836" i="1"/>
  <c r="AT841" i="1"/>
  <c r="AT1677" i="1"/>
  <c r="AT843" i="1"/>
  <c r="AT1679" i="1"/>
  <c r="AT1680" i="1"/>
  <c r="AT43" i="1"/>
  <c r="AT277" i="1"/>
  <c r="AT42" i="1"/>
  <c r="AT1678" i="1"/>
  <c r="AT837" i="1"/>
  <c r="AT1682" i="1"/>
  <c r="AT1684" i="1"/>
  <c r="AT1683" i="1"/>
  <c r="AT831" i="1"/>
  <c r="AT1681" i="1"/>
  <c r="AN821" i="1"/>
  <c r="AO821" i="1"/>
  <c r="AP821" i="1" s="1"/>
  <c r="AR821" i="1"/>
  <c r="AS821" i="1"/>
  <c r="AT821" i="1" l="1"/>
  <c r="AN2058" i="1"/>
  <c r="AN292" i="1"/>
  <c r="AN2015" i="1"/>
  <c r="AN2014" i="1"/>
  <c r="AN2143" i="1"/>
  <c r="AN2196" i="1"/>
  <c r="AN2141" i="1"/>
  <c r="AN2142" i="1"/>
  <c r="AO2058" i="1"/>
  <c r="AP2058" i="1" s="1"/>
  <c r="AO292" i="1"/>
  <c r="AP292" i="1" s="1"/>
  <c r="AO2015" i="1"/>
  <c r="AP2015" i="1" s="1"/>
  <c r="AO2014" i="1"/>
  <c r="AP2014" i="1" s="1"/>
  <c r="AO2143" i="1"/>
  <c r="AP2143" i="1" s="1"/>
  <c r="AO2196" i="1"/>
  <c r="AO2141" i="1"/>
  <c r="AP2141" i="1" s="1"/>
  <c r="AO2142" i="1"/>
  <c r="AP2142" i="1" s="1"/>
  <c r="AR2058" i="1"/>
  <c r="AR292" i="1"/>
  <c r="AR2015" i="1"/>
  <c r="AR2014" i="1"/>
  <c r="AR2143" i="1"/>
  <c r="AR2196" i="1"/>
  <c r="AR2141" i="1"/>
  <c r="AR2142" i="1"/>
  <c r="AS2058" i="1"/>
  <c r="AS292" i="1"/>
  <c r="AS2015" i="1"/>
  <c r="AS2014" i="1"/>
  <c r="AS2143" i="1"/>
  <c r="AS2196" i="1"/>
  <c r="AS2141" i="1"/>
  <c r="AS2142" i="1"/>
  <c r="AT2015" i="1" l="1"/>
  <c r="AT2142" i="1"/>
  <c r="AT292" i="1"/>
  <c r="AT2143" i="1"/>
  <c r="AT2141" i="1"/>
  <c r="AT2014" i="1"/>
  <c r="AT2196" i="1"/>
  <c r="AT2058" i="1"/>
  <c r="AN276" i="1"/>
  <c r="AN825" i="1"/>
  <c r="AN1672" i="1"/>
  <c r="AN1673" i="1"/>
  <c r="AN1669" i="1"/>
  <c r="AN826" i="1"/>
  <c r="AN1668" i="1"/>
  <c r="AN824" i="1"/>
  <c r="AN1676" i="1"/>
  <c r="AN827" i="1"/>
  <c r="AN1674" i="1"/>
  <c r="AN829" i="1"/>
  <c r="AN1667" i="1"/>
  <c r="AN1670" i="1"/>
  <c r="AN1675" i="1"/>
  <c r="AN1671" i="1"/>
  <c r="AO276" i="1"/>
  <c r="AP276" i="1" s="1"/>
  <c r="AO825" i="1"/>
  <c r="AP825" i="1" s="1"/>
  <c r="AO1672" i="1"/>
  <c r="AO1673" i="1"/>
  <c r="AO1669" i="1"/>
  <c r="AO826" i="1"/>
  <c r="AP826" i="1" s="1"/>
  <c r="AO1668" i="1"/>
  <c r="AO824" i="1"/>
  <c r="AP824" i="1" s="1"/>
  <c r="AO1676" i="1"/>
  <c r="AO827" i="1"/>
  <c r="AP827" i="1" s="1"/>
  <c r="AO1674" i="1"/>
  <c r="AO829" i="1"/>
  <c r="AP829" i="1" s="1"/>
  <c r="AO1667" i="1"/>
  <c r="AO1670" i="1"/>
  <c r="AO1675" i="1"/>
  <c r="AO1671" i="1"/>
  <c r="AR276" i="1"/>
  <c r="AR825" i="1"/>
  <c r="AR1672" i="1"/>
  <c r="AR1673" i="1"/>
  <c r="AR1669" i="1"/>
  <c r="AR826" i="1"/>
  <c r="AR1668" i="1"/>
  <c r="AR824" i="1"/>
  <c r="AR1676" i="1"/>
  <c r="AR827" i="1"/>
  <c r="AR1674" i="1"/>
  <c r="AR829" i="1"/>
  <c r="AR1667" i="1"/>
  <c r="AR1670" i="1"/>
  <c r="AR1675" i="1"/>
  <c r="AR1671" i="1"/>
  <c r="AS276" i="1"/>
  <c r="AS825" i="1"/>
  <c r="AS1672" i="1"/>
  <c r="AS1673" i="1"/>
  <c r="AS1669" i="1"/>
  <c r="AS826" i="1"/>
  <c r="AS1668" i="1"/>
  <c r="AS824" i="1"/>
  <c r="AS1676" i="1"/>
  <c r="AS827" i="1"/>
  <c r="AS1674" i="1"/>
  <c r="AS829" i="1"/>
  <c r="AS1667" i="1"/>
  <c r="AS1670" i="1"/>
  <c r="AS1675" i="1"/>
  <c r="AS1671" i="1"/>
  <c r="AN828" i="1"/>
  <c r="AO828" i="1"/>
  <c r="AP828" i="1" s="1"/>
  <c r="AR828" i="1"/>
  <c r="AS828" i="1"/>
  <c r="AT1671" i="1" l="1"/>
  <c r="AT276" i="1"/>
  <c r="AT1675" i="1"/>
  <c r="AT1674" i="1"/>
  <c r="AT1668" i="1"/>
  <c r="AT828" i="1"/>
  <c r="AT829" i="1"/>
  <c r="AT1673" i="1"/>
  <c r="AT1670" i="1"/>
  <c r="AT827" i="1"/>
  <c r="AT826" i="1"/>
  <c r="AT1672" i="1"/>
  <c r="AT824" i="1"/>
  <c r="AT1667" i="1"/>
  <c r="AT1676" i="1"/>
  <c r="AT1669" i="1"/>
  <c r="AT825" i="1"/>
  <c r="AN819" i="1"/>
  <c r="AN275" i="1"/>
  <c r="AN1656" i="1"/>
  <c r="AN1654" i="1"/>
  <c r="AN1666" i="1"/>
  <c r="AN1663" i="1"/>
  <c r="AN1659" i="1"/>
  <c r="AN817" i="1"/>
  <c r="AN1657" i="1"/>
  <c r="AN1662" i="1"/>
  <c r="AN818" i="1"/>
  <c r="AN822" i="1"/>
  <c r="AN820" i="1"/>
  <c r="AN1658" i="1"/>
  <c r="AN1660" i="1"/>
  <c r="AN1661" i="1"/>
  <c r="AN823" i="1"/>
  <c r="AN1664" i="1"/>
  <c r="AN1655" i="1"/>
  <c r="AO819" i="1"/>
  <c r="AP819" i="1" s="1"/>
  <c r="AO275" i="1"/>
  <c r="AP275" i="1" s="1"/>
  <c r="AO1656" i="1"/>
  <c r="AO1654" i="1"/>
  <c r="AO1666" i="1"/>
  <c r="AO1663" i="1"/>
  <c r="AO1659" i="1"/>
  <c r="AO817" i="1"/>
  <c r="AP817" i="1" s="1"/>
  <c r="AO1657" i="1"/>
  <c r="AO1662" i="1"/>
  <c r="AO818" i="1"/>
  <c r="AP818" i="1" s="1"/>
  <c r="AO822" i="1"/>
  <c r="AP822" i="1" s="1"/>
  <c r="AO820" i="1"/>
  <c r="AP820" i="1" s="1"/>
  <c r="AO1658" i="1"/>
  <c r="AO1660" i="1"/>
  <c r="AO1661" i="1"/>
  <c r="AO823" i="1"/>
  <c r="AP823" i="1" s="1"/>
  <c r="AO1664" i="1"/>
  <c r="AO1655" i="1"/>
  <c r="AR819" i="1"/>
  <c r="AR275" i="1"/>
  <c r="AR1656" i="1"/>
  <c r="AR1654" i="1"/>
  <c r="AR1666" i="1"/>
  <c r="AR1663" i="1"/>
  <c r="AR1659" i="1"/>
  <c r="AR817" i="1"/>
  <c r="AR1657" i="1"/>
  <c r="AR1662" i="1"/>
  <c r="AR818" i="1"/>
  <c r="AR822" i="1"/>
  <c r="AR820" i="1"/>
  <c r="AR1658" i="1"/>
  <c r="AR1660" i="1"/>
  <c r="AR1661" i="1"/>
  <c r="AR823" i="1"/>
  <c r="AR1664" i="1"/>
  <c r="AR1655" i="1"/>
  <c r="AS819" i="1"/>
  <c r="AS275" i="1"/>
  <c r="AS1656" i="1"/>
  <c r="AS1654" i="1"/>
  <c r="AS1666" i="1"/>
  <c r="AS1663" i="1"/>
  <c r="AS1659" i="1"/>
  <c r="AS817" i="1"/>
  <c r="AS1657" i="1"/>
  <c r="AS1662" i="1"/>
  <c r="AS818" i="1"/>
  <c r="AS822" i="1"/>
  <c r="AS820" i="1"/>
  <c r="AS1658" i="1"/>
  <c r="AS1660" i="1"/>
  <c r="AS1661" i="1"/>
  <c r="AS823" i="1"/>
  <c r="AS1664" i="1"/>
  <c r="AS1655" i="1"/>
  <c r="AN1665" i="1"/>
  <c r="AO1665" i="1"/>
  <c r="AR1665" i="1"/>
  <c r="AS1665" i="1"/>
  <c r="AT1664" i="1" l="1"/>
  <c r="AT1662" i="1"/>
  <c r="AT1663" i="1"/>
  <c r="AT823" i="1"/>
  <c r="AT820" i="1"/>
  <c r="AT1657" i="1"/>
  <c r="AT1666" i="1"/>
  <c r="AT819" i="1"/>
  <c r="AT1658" i="1"/>
  <c r="AT275" i="1"/>
  <c r="AT1665" i="1"/>
  <c r="AT1661" i="1"/>
  <c r="AT822" i="1"/>
  <c r="AT817" i="1"/>
  <c r="AT1654" i="1"/>
  <c r="AT1655" i="1"/>
  <c r="AT1660" i="1"/>
  <c r="AT818" i="1"/>
  <c r="AT1659" i="1"/>
  <c r="AT1656" i="1"/>
  <c r="AN1649" i="1"/>
  <c r="AN39" i="1"/>
  <c r="AN810" i="1"/>
  <c r="AN2096" i="1"/>
  <c r="AN814" i="1"/>
  <c r="AN1644" i="1"/>
  <c r="AN1650" i="1"/>
  <c r="AN816" i="1"/>
  <c r="AN1651" i="1"/>
  <c r="AN1648" i="1"/>
  <c r="AN1652" i="1"/>
  <c r="AN812" i="1"/>
  <c r="AN1646" i="1"/>
  <c r="AN811" i="1"/>
  <c r="AN1645" i="1"/>
  <c r="AN2245" i="1"/>
  <c r="AN813" i="1"/>
  <c r="AN1653" i="1"/>
  <c r="AN40" i="1"/>
  <c r="AN1647" i="1"/>
  <c r="AN815" i="1"/>
  <c r="AO1649" i="1"/>
  <c r="AO39" i="1"/>
  <c r="AP39" i="1" s="1"/>
  <c r="AO810" i="1"/>
  <c r="AP810" i="1" s="1"/>
  <c r="AO2096" i="1"/>
  <c r="AP2096" i="1" s="1"/>
  <c r="AO814" i="1"/>
  <c r="AP814" i="1" s="1"/>
  <c r="AO1644" i="1"/>
  <c r="AO1650" i="1"/>
  <c r="AO816" i="1"/>
  <c r="AP816" i="1" s="1"/>
  <c r="AO1651" i="1"/>
  <c r="AO1648" i="1"/>
  <c r="AO1652" i="1"/>
  <c r="AO812" i="1"/>
  <c r="AP812" i="1" s="1"/>
  <c r="AO1646" i="1"/>
  <c r="AO811" i="1"/>
  <c r="AP811" i="1" s="1"/>
  <c r="AO1645" i="1"/>
  <c r="AO2245" i="1"/>
  <c r="AP2245" i="1" s="1"/>
  <c r="AO813" i="1"/>
  <c r="AP813" i="1" s="1"/>
  <c r="AO1653" i="1"/>
  <c r="AO40" i="1"/>
  <c r="AP40" i="1" s="1"/>
  <c r="AO1647" i="1"/>
  <c r="AO815" i="1"/>
  <c r="AP815" i="1" s="1"/>
  <c r="AR1649" i="1"/>
  <c r="AR39" i="1"/>
  <c r="AR810" i="1"/>
  <c r="AR2096" i="1"/>
  <c r="AR814" i="1"/>
  <c r="AR1644" i="1"/>
  <c r="AR1650" i="1"/>
  <c r="AR816" i="1"/>
  <c r="AR1651" i="1"/>
  <c r="AR1648" i="1"/>
  <c r="AR1652" i="1"/>
  <c r="AR812" i="1"/>
  <c r="AR1646" i="1"/>
  <c r="AR811" i="1"/>
  <c r="AR1645" i="1"/>
  <c r="AR2245" i="1"/>
  <c r="AR813" i="1"/>
  <c r="AR1653" i="1"/>
  <c r="AR40" i="1"/>
  <c r="AR1647" i="1"/>
  <c r="AR815" i="1"/>
  <c r="AS1649" i="1"/>
  <c r="AS39" i="1"/>
  <c r="AS810" i="1"/>
  <c r="AS2096" i="1"/>
  <c r="AS814" i="1"/>
  <c r="AS1644" i="1"/>
  <c r="AS1650" i="1"/>
  <c r="AS816" i="1"/>
  <c r="AS1651" i="1"/>
  <c r="AS1648" i="1"/>
  <c r="AS1652" i="1"/>
  <c r="AS812" i="1"/>
  <c r="AS1646" i="1"/>
  <c r="AS811" i="1"/>
  <c r="AS1645" i="1"/>
  <c r="AS2245" i="1"/>
  <c r="AS813" i="1"/>
  <c r="AS1653" i="1"/>
  <c r="AS40" i="1"/>
  <c r="AS1647" i="1"/>
  <c r="AS815" i="1"/>
  <c r="AN2244" i="1"/>
  <c r="AO2244" i="1"/>
  <c r="AP2244" i="1" s="1"/>
  <c r="AR2244" i="1"/>
  <c r="AS2244" i="1"/>
  <c r="AT816" i="1" l="1"/>
  <c r="AT40" i="1"/>
  <c r="AT1645" i="1"/>
  <c r="AT1652" i="1"/>
  <c r="AT1650" i="1"/>
  <c r="AT810" i="1"/>
  <c r="AT1647" i="1"/>
  <c r="AT812" i="1"/>
  <c r="AT1649" i="1"/>
  <c r="AT2244" i="1"/>
  <c r="AT1653" i="1"/>
  <c r="AT811" i="1"/>
  <c r="AT1648" i="1"/>
  <c r="AT1644" i="1"/>
  <c r="AT39" i="1"/>
  <c r="AT2245" i="1"/>
  <c r="AT2096" i="1"/>
  <c r="AT815" i="1"/>
  <c r="AT813" i="1"/>
  <c r="AT1646" i="1"/>
  <c r="AT1651" i="1"/>
  <c r="AT814" i="1"/>
  <c r="AN794" i="1"/>
  <c r="AN1636" i="1"/>
  <c r="AN792" i="1"/>
  <c r="AN1629" i="1"/>
  <c r="AN1630" i="1"/>
  <c r="AN793" i="1"/>
  <c r="AN795" i="1"/>
  <c r="AN1633" i="1"/>
  <c r="AN1635" i="1"/>
  <c r="AN797" i="1"/>
  <c r="AN796" i="1"/>
  <c r="AN36" i="1"/>
  <c r="AN35" i="1"/>
  <c r="AN798" i="1"/>
  <c r="AN799" i="1"/>
  <c r="AN800" i="1"/>
  <c r="AN1631" i="1"/>
  <c r="AN1634" i="1"/>
  <c r="AN1632" i="1"/>
  <c r="AN801" i="1"/>
  <c r="AO794" i="1"/>
  <c r="AP794" i="1" s="1"/>
  <c r="AO1636" i="1"/>
  <c r="AO792" i="1"/>
  <c r="AP792" i="1" s="1"/>
  <c r="AO1629" i="1"/>
  <c r="AO1630" i="1"/>
  <c r="AO793" i="1"/>
  <c r="AP793" i="1" s="1"/>
  <c r="AO795" i="1"/>
  <c r="AP795" i="1" s="1"/>
  <c r="AO1633" i="1"/>
  <c r="AO1635" i="1"/>
  <c r="AO797" i="1"/>
  <c r="AP797" i="1" s="1"/>
  <c r="AO796" i="1"/>
  <c r="AP796" i="1" s="1"/>
  <c r="AO36" i="1"/>
  <c r="AP36" i="1" s="1"/>
  <c r="AO35" i="1"/>
  <c r="AP35" i="1" s="1"/>
  <c r="AO798" i="1"/>
  <c r="AP798" i="1" s="1"/>
  <c r="AO799" i="1"/>
  <c r="AP799" i="1" s="1"/>
  <c r="AO800" i="1"/>
  <c r="AP800" i="1" s="1"/>
  <c r="AO1631" i="1"/>
  <c r="AO1634" i="1"/>
  <c r="AO1632" i="1"/>
  <c r="AO801" i="1"/>
  <c r="AP801" i="1" s="1"/>
  <c r="AR794" i="1"/>
  <c r="AR1636" i="1"/>
  <c r="AR792" i="1"/>
  <c r="AR1629" i="1"/>
  <c r="AR1630" i="1"/>
  <c r="AR793" i="1"/>
  <c r="AR795" i="1"/>
  <c r="AR1633" i="1"/>
  <c r="AR1635" i="1"/>
  <c r="AR797" i="1"/>
  <c r="AR796" i="1"/>
  <c r="AR36" i="1"/>
  <c r="AR35" i="1"/>
  <c r="AR798" i="1"/>
  <c r="AR799" i="1"/>
  <c r="AR800" i="1"/>
  <c r="AR1631" i="1"/>
  <c r="AR1634" i="1"/>
  <c r="AR1632" i="1"/>
  <c r="AR801" i="1"/>
  <c r="AS794" i="1"/>
  <c r="AS1636" i="1"/>
  <c r="AS792" i="1"/>
  <c r="AS1629" i="1"/>
  <c r="AS1630" i="1"/>
  <c r="AS793" i="1"/>
  <c r="AS795" i="1"/>
  <c r="AS1633" i="1"/>
  <c r="AS1635" i="1"/>
  <c r="AS797" i="1"/>
  <c r="AS796" i="1"/>
  <c r="AS36" i="1"/>
  <c r="AS35" i="1"/>
  <c r="AS798" i="1"/>
  <c r="AS799" i="1"/>
  <c r="AS800" i="1"/>
  <c r="AS1631" i="1"/>
  <c r="AS1634" i="1"/>
  <c r="AS1632" i="1"/>
  <c r="AS801" i="1"/>
  <c r="AT799" i="1" l="1"/>
  <c r="AT795" i="1"/>
  <c r="AT1634" i="1"/>
  <c r="AT798" i="1"/>
  <c r="AT797" i="1"/>
  <c r="AT793" i="1"/>
  <c r="AT792" i="1"/>
  <c r="AT1632" i="1"/>
  <c r="AT796" i="1"/>
  <c r="AT1629" i="1"/>
  <c r="AT801" i="1"/>
  <c r="AT1631" i="1"/>
  <c r="AT35" i="1"/>
  <c r="AT1635" i="1"/>
  <c r="AT1636" i="1"/>
  <c r="AT800" i="1"/>
  <c r="AT36" i="1"/>
  <c r="AT1633" i="1"/>
  <c r="AT1630" i="1"/>
  <c r="AT794" i="1"/>
  <c r="AN1641" i="1"/>
  <c r="AN808" i="1"/>
  <c r="AN802" i="1"/>
  <c r="AN806" i="1"/>
  <c r="AN807" i="1"/>
  <c r="AN803" i="1"/>
  <c r="AN804" i="1"/>
  <c r="AN1642" i="1"/>
  <c r="AN38" i="1"/>
  <c r="AN805" i="1"/>
  <c r="AN1638" i="1"/>
  <c r="AN1637" i="1"/>
  <c r="AN1643" i="1"/>
  <c r="AN37" i="1"/>
  <c r="AN809" i="1"/>
  <c r="AN1640" i="1"/>
  <c r="AN1639" i="1"/>
  <c r="AO1641" i="1"/>
  <c r="AO808" i="1"/>
  <c r="AP808" i="1" s="1"/>
  <c r="AO802" i="1"/>
  <c r="AP802" i="1" s="1"/>
  <c r="AO806" i="1"/>
  <c r="AP806" i="1" s="1"/>
  <c r="AO807" i="1"/>
  <c r="AP807" i="1" s="1"/>
  <c r="AO803" i="1"/>
  <c r="AP803" i="1" s="1"/>
  <c r="AO804" i="1"/>
  <c r="AP804" i="1" s="1"/>
  <c r="AO1642" i="1"/>
  <c r="AO38" i="1"/>
  <c r="AP38" i="1" s="1"/>
  <c r="AO805" i="1"/>
  <c r="AP805" i="1" s="1"/>
  <c r="AO1638" i="1"/>
  <c r="AO1637" i="1"/>
  <c r="AO1643" i="1"/>
  <c r="AO37" i="1"/>
  <c r="AP37" i="1" s="1"/>
  <c r="AO809" i="1"/>
  <c r="AP809" i="1" s="1"/>
  <c r="AO1640" i="1"/>
  <c r="AO1639" i="1"/>
  <c r="AR1641" i="1"/>
  <c r="AR808" i="1"/>
  <c r="AR802" i="1"/>
  <c r="AR806" i="1"/>
  <c r="AR807" i="1"/>
  <c r="AR803" i="1"/>
  <c r="AR804" i="1"/>
  <c r="AR1642" i="1"/>
  <c r="AR38" i="1"/>
  <c r="AR805" i="1"/>
  <c r="AR1638" i="1"/>
  <c r="AR1637" i="1"/>
  <c r="AR1643" i="1"/>
  <c r="AR37" i="1"/>
  <c r="AR809" i="1"/>
  <c r="AR1640" i="1"/>
  <c r="AR1639" i="1"/>
  <c r="AS1641" i="1"/>
  <c r="AS808" i="1"/>
  <c r="AS802" i="1"/>
  <c r="AS806" i="1"/>
  <c r="AS807" i="1"/>
  <c r="AS803" i="1"/>
  <c r="AS804" i="1"/>
  <c r="AS1642" i="1"/>
  <c r="AS38" i="1"/>
  <c r="AS805" i="1"/>
  <c r="AS1638" i="1"/>
  <c r="AS1637" i="1"/>
  <c r="AS1643" i="1"/>
  <c r="AS37" i="1"/>
  <c r="AS809" i="1"/>
  <c r="AS1640" i="1"/>
  <c r="AS1639" i="1"/>
  <c r="AT805" i="1" l="1"/>
  <c r="AT808" i="1"/>
  <c r="AT1640" i="1"/>
  <c r="AT1637" i="1"/>
  <c r="AT38" i="1"/>
  <c r="AT807" i="1"/>
  <c r="AT1641" i="1"/>
  <c r="AT1643" i="1"/>
  <c r="AT803" i="1"/>
  <c r="AT809" i="1"/>
  <c r="AT1638" i="1"/>
  <c r="AT1642" i="1"/>
  <c r="AT806" i="1"/>
  <c r="AT1639" i="1"/>
  <c r="AT37" i="1"/>
  <c r="AT804" i="1"/>
  <c r="AT802" i="1"/>
  <c r="AN1619" i="1"/>
  <c r="AN1623" i="1"/>
  <c r="AN787" i="1"/>
  <c r="AN789" i="1"/>
  <c r="AN791" i="1"/>
  <c r="AN780" i="1"/>
  <c r="AN781" i="1"/>
  <c r="AN786" i="1"/>
  <c r="AN783" i="1"/>
  <c r="AN1628" i="1"/>
  <c r="AN785" i="1"/>
  <c r="AN1621" i="1"/>
  <c r="AN788" i="1"/>
  <c r="AN782" i="1"/>
  <c r="AN1625" i="1"/>
  <c r="AN34" i="1"/>
  <c r="AN790" i="1"/>
  <c r="AN1620" i="1"/>
  <c r="AN784" i="1"/>
  <c r="AN1622" i="1"/>
  <c r="AN1627" i="1"/>
  <c r="AN778" i="1"/>
  <c r="AN1624" i="1"/>
  <c r="AN779" i="1"/>
  <c r="AN274" i="1"/>
  <c r="AN1626" i="1"/>
  <c r="AO1619" i="1"/>
  <c r="AO1623" i="1"/>
  <c r="AO787" i="1"/>
  <c r="AO789" i="1"/>
  <c r="AP789" i="1" s="1"/>
  <c r="AO791" i="1"/>
  <c r="AP791" i="1" s="1"/>
  <c r="AO780" i="1"/>
  <c r="AP780" i="1" s="1"/>
  <c r="AO781" i="1"/>
  <c r="AP781" i="1" s="1"/>
  <c r="AO786" i="1"/>
  <c r="AP786" i="1" s="1"/>
  <c r="AO783" i="1"/>
  <c r="AP783" i="1" s="1"/>
  <c r="AO1628" i="1"/>
  <c r="AO785" i="1"/>
  <c r="AP785" i="1" s="1"/>
  <c r="AO1621" i="1"/>
  <c r="AO788" i="1"/>
  <c r="AO782" i="1"/>
  <c r="AP782" i="1" s="1"/>
  <c r="AO1625" i="1"/>
  <c r="AO34" i="1"/>
  <c r="AP34" i="1" s="1"/>
  <c r="AO790" i="1"/>
  <c r="AP790" i="1" s="1"/>
  <c r="AO1620" i="1"/>
  <c r="AO784" i="1"/>
  <c r="AP784" i="1" s="1"/>
  <c r="AO1622" i="1"/>
  <c r="AO1627" i="1"/>
  <c r="AO778" i="1"/>
  <c r="AP778" i="1" s="1"/>
  <c r="AO1624" i="1"/>
  <c r="AO779" i="1"/>
  <c r="AP779" i="1" s="1"/>
  <c r="AO274" i="1"/>
  <c r="AP274" i="1" s="1"/>
  <c r="AO1626" i="1"/>
  <c r="AR1619" i="1"/>
  <c r="AR1623" i="1"/>
  <c r="AR787" i="1"/>
  <c r="AR789" i="1"/>
  <c r="AR791" i="1"/>
  <c r="AR780" i="1"/>
  <c r="AR781" i="1"/>
  <c r="AR786" i="1"/>
  <c r="AR783" i="1"/>
  <c r="AR1628" i="1"/>
  <c r="AR785" i="1"/>
  <c r="AR1621" i="1"/>
  <c r="AR788" i="1"/>
  <c r="AR782" i="1"/>
  <c r="AR1625" i="1"/>
  <c r="AR34" i="1"/>
  <c r="AR790" i="1"/>
  <c r="AR1620" i="1"/>
  <c r="AR784" i="1"/>
  <c r="AR1622" i="1"/>
  <c r="AR1627" i="1"/>
  <c r="AR778" i="1"/>
  <c r="AR1624" i="1"/>
  <c r="AR779" i="1"/>
  <c r="AR274" i="1"/>
  <c r="AR1626" i="1"/>
  <c r="AS1619" i="1"/>
  <c r="AS1623" i="1"/>
  <c r="AS787" i="1"/>
  <c r="AS789" i="1"/>
  <c r="AS791" i="1"/>
  <c r="AS780" i="1"/>
  <c r="AS781" i="1"/>
  <c r="AS786" i="1"/>
  <c r="AS783" i="1"/>
  <c r="AS1628" i="1"/>
  <c r="AS785" i="1"/>
  <c r="AS1621" i="1"/>
  <c r="AS788" i="1"/>
  <c r="AS782" i="1"/>
  <c r="AS1625" i="1"/>
  <c r="AS34" i="1"/>
  <c r="AS790" i="1"/>
  <c r="AS1620" i="1"/>
  <c r="AS784" i="1"/>
  <c r="AS1622" i="1"/>
  <c r="AS1627" i="1"/>
  <c r="AS778" i="1"/>
  <c r="AS1624" i="1"/>
  <c r="AS779" i="1"/>
  <c r="AS274" i="1"/>
  <c r="AS1626" i="1"/>
  <c r="AT1624" i="1" l="1"/>
  <c r="AT1621" i="1"/>
  <c r="AT1626" i="1"/>
  <c r="AT778" i="1"/>
  <c r="AT1620" i="1"/>
  <c r="AT782" i="1"/>
  <c r="AT785" i="1"/>
  <c r="AT781" i="1"/>
  <c r="AT787" i="1"/>
  <c r="AT1625" i="1"/>
  <c r="AT789" i="1"/>
  <c r="AT274" i="1"/>
  <c r="AT1627" i="1"/>
  <c r="AT790" i="1"/>
  <c r="AT1628" i="1"/>
  <c r="AT780" i="1"/>
  <c r="AT1623" i="1"/>
  <c r="AT784" i="1"/>
  <c r="AT786" i="1"/>
  <c r="AT779" i="1"/>
  <c r="AT1622" i="1"/>
  <c r="AT34" i="1"/>
  <c r="AT788" i="1"/>
  <c r="AT783" i="1"/>
  <c r="AT791" i="1"/>
  <c r="AT1619" i="1"/>
  <c r="AN769" i="1"/>
  <c r="AN775" i="1"/>
  <c r="AN33" i="1"/>
  <c r="AN776" i="1"/>
  <c r="AN773" i="1"/>
  <c r="AN1615" i="1"/>
  <c r="AN777" i="1"/>
  <c r="AN1617" i="1"/>
  <c r="AN771" i="1"/>
  <c r="AN32" i="1"/>
  <c r="AN1613" i="1"/>
  <c r="AN772" i="1"/>
  <c r="AN770" i="1"/>
  <c r="AN774" i="1"/>
  <c r="AN1618" i="1"/>
  <c r="AN1616" i="1"/>
  <c r="AN1614" i="1"/>
  <c r="AO769" i="1"/>
  <c r="AP769" i="1" s="1"/>
  <c r="AO775" i="1"/>
  <c r="AP775" i="1" s="1"/>
  <c r="AO33" i="1"/>
  <c r="AP33" i="1" s="1"/>
  <c r="AO776" i="1"/>
  <c r="AP776" i="1" s="1"/>
  <c r="AO773" i="1"/>
  <c r="AP773" i="1" s="1"/>
  <c r="AO1615" i="1"/>
  <c r="AO777" i="1"/>
  <c r="AP777" i="1" s="1"/>
  <c r="AO1617" i="1"/>
  <c r="AO771" i="1"/>
  <c r="AP771" i="1" s="1"/>
  <c r="AO32" i="1"/>
  <c r="AP32" i="1" s="1"/>
  <c r="AO1613" i="1"/>
  <c r="AO772" i="1"/>
  <c r="AP772" i="1" s="1"/>
  <c r="AO770" i="1"/>
  <c r="AP770" i="1" s="1"/>
  <c r="AO774" i="1"/>
  <c r="AP774" i="1" s="1"/>
  <c r="AO1618" i="1"/>
  <c r="AO1616" i="1"/>
  <c r="AO1614" i="1"/>
  <c r="AR769" i="1"/>
  <c r="AR775" i="1"/>
  <c r="AR33" i="1"/>
  <c r="AR776" i="1"/>
  <c r="AR773" i="1"/>
  <c r="AR1615" i="1"/>
  <c r="AR777" i="1"/>
  <c r="AR1617" i="1"/>
  <c r="AR771" i="1"/>
  <c r="AR32" i="1"/>
  <c r="AR1613" i="1"/>
  <c r="AR772" i="1"/>
  <c r="AR770" i="1"/>
  <c r="AR774" i="1"/>
  <c r="AR1618" i="1"/>
  <c r="AR1616" i="1"/>
  <c r="AR1614" i="1"/>
  <c r="AS769" i="1"/>
  <c r="AS775" i="1"/>
  <c r="AS33" i="1"/>
  <c r="AS776" i="1"/>
  <c r="AS773" i="1"/>
  <c r="AS1615" i="1"/>
  <c r="AS777" i="1"/>
  <c r="AS1617" i="1"/>
  <c r="AS771" i="1"/>
  <c r="AS32" i="1"/>
  <c r="AS1613" i="1"/>
  <c r="AS772" i="1"/>
  <c r="AS770" i="1"/>
  <c r="AS774" i="1"/>
  <c r="AS1618" i="1"/>
  <c r="AS1616" i="1"/>
  <c r="AS1614" i="1"/>
  <c r="AT1616" i="1" l="1"/>
  <c r="AT776" i="1"/>
  <c r="AT1618" i="1"/>
  <c r="AT1613" i="1"/>
  <c r="AT777" i="1"/>
  <c r="AT33" i="1"/>
  <c r="AT772" i="1"/>
  <c r="AT774" i="1"/>
  <c r="AT32" i="1"/>
  <c r="AT1615" i="1"/>
  <c r="AT775" i="1"/>
  <c r="AT1617" i="1"/>
  <c r="AT1614" i="1"/>
  <c r="AT770" i="1"/>
  <c r="AT771" i="1"/>
  <c r="AT773" i="1"/>
  <c r="AT769" i="1"/>
  <c r="AN1607" i="1" l="1"/>
  <c r="AN31" i="1"/>
  <c r="AN764" i="1"/>
  <c r="AN29" i="1"/>
  <c r="AN30" i="1"/>
  <c r="AN28" i="1"/>
  <c r="AN1606" i="1"/>
  <c r="AN1609" i="1"/>
  <c r="AN1612" i="1"/>
  <c r="AN1610" i="1"/>
  <c r="AN2010" i="1"/>
  <c r="AN765" i="1"/>
  <c r="AN767" i="1"/>
  <c r="AN763" i="1"/>
  <c r="AN1611" i="1"/>
  <c r="AN1608" i="1"/>
  <c r="AN766" i="1"/>
  <c r="AN768" i="1"/>
  <c r="AO1607" i="1"/>
  <c r="AO31" i="1"/>
  <c r="AP31" i="1" s="1"/>
  <c r="AO764" i="1"/>
  <c r="AP764" i="1" s="1"/>
  <c r="AO29" i="1"/>
  <c r="AP29" i="1" s="1"/>
  <c r="AO30" i="1"/>
  <c r="AP30" i="1" s="1"/>
  <c r="AO28" i="1"/>
  <c r="AP28" i="1" s="1"/>
  <c r="AO1606" i="1"/>
  <c r="AO1609" i="1"/>
  <c r="AO1612" i="1"/>
  <c r="AO1610" i="1"/>
  <c r="AO2010" i="1"/>
  <c r="AP2010" i="1" s="1"/>
  <c r="AO765" i="1"/>
  <c r="AP765" i="1" s="1"/>
  <c r="AO767" i="1"/>
  <c r="AP767" i="1" s="1"/>
  <c r="AO763" i="1"/>
  <c r="AP763" i="1" s="1"/>
  <c r="AO1611" i="1"/>
  <c r="AO1608" i="1"/>
  <c r="AO766" i="1"/>
  <c r="AP766" i="1" s="1"/>
  <c r="AO768" i="1"/>
  <c r="AP768" i="1" s="1"/>
  <c r="AR1607" i="1"/>
  <c r="AR31" i="1"/>
  <c r="AR764" i="1"/>
  <c r="AR29" i="1"/>
  <c r="AR30" i="1"/>
  <c r="AR28" i="1"/>
  <c r="AR1606" i="1"/>
  <c r="AR1609" i="1"/>
  <c r="AR1612" i="1"/>
  <c r="AR1610" i="1"/>
  <c r="AR2010" i="1"/>
  <c r="AR765" i="1"/>
  <c r="AR767" i="1"/>
  <c r="AR763" i="1"/>
  <c r="AR1611" i="1"/>
  <c r="AR1608" i="1"/>
  <c r="AR766" i="1"/>
  <c r="AR768" i="1"/>
  <c r="AS1607" i="1"/>
  <c r="AS31" i="1"/>
  <c r="AS764" i="1"/>
  <c r="AS29" i="1"/>
  <c r="AS30" i="1"/>
  <c r="AS28" i="1"/>
  <c r="AS1606" i="1"/>
  <c r="AS1609" i="1"/>
  <c r="AS1612" i="1"/>
  <c r="AS1610" i="1"/>
  <c r="AS2010" i="1"/>
  <c r="AS765" i="1"/>
  <c r="AS767" i="1"/>
  <c r="AS763" i="1"/>
  <c r="AS1611" i="1"/>
  <c r="AS1608" i="1"/>
  <c r="AS766" i="1"/>
  <c r="AS768" i="1"/>
  <c r="AT766" i="1" l="1"/>
  <c r="AT1612" i="1"/>
  <c r="AT31" i="1"/>
  <c r="AT1608" i="1"/>
  <c r="AT765" i="1"/>
  <c r="AT1609" i="1"/>
  <c r="AT29" i="1"/>
  <c r="AT1607" i="1"/>
  <c r="AT767" i="1"/>
  <c r="AT30" i="1"/>
  <c r="AT1611" i="1"/>
  <c r="AT2010" i="1"/>
  <c r="AT1606" i="1"/>
  <c r="AT764" i="1"/>
  <c r="AT768" i="1"/>
  <c r="AT763" i="1"/>
  <c r="AT1610" i="1"/>
  <c r="AT28" i="1"/>
  <c r="AN2021" i="1"/>
  <c r="AN759" i="1"/>
  <c r="AN754" i="1"/>
  <c r="AN1604" i="1"/>
  <c r="AN760" i="1"/>
  <c r="AN1603" i="1"/>
  <c r="AN1601" i="1"/>
  <c r="AN27" i="1"/>
  <c r="AN762" i="1"/>
  <c r="AN752" i="1"/>
  <c r="AN25" i="1"/>
  <c r="AN753" i="1"/>
  <c r="AN1605" i="1"/>
  <c r="AN755" i="1"/>
  <c r="AN757" i="1"/>
  <c r="AN758" i="1"/>
  <c r="AN756" i="1"/>
  <c r="AN26" i="1"/>
  <c r="AN761" i="1"/>
  <c r="AN1602" i="1"/>
  <c r="AO2021" i="1"/>
  <c r="AP2021" i="1" s="1"/>
  <c r="AO759" i="1"/>
  <c r="AP759" i="1" s="1"/>
  <c r="AO754" i="1"/>
  <c r="AP754" i="1" s="1"/>
  <c r="AO1604" i="1"/>
  <c r="AO760" i="1"/>
  <c r="AP760" i="1" s="1"/>
  <c r="AO1603" i="1"/>
  <c r="AO1601" i="1"/>
  <c r="AO27" i="1"/>
  <c r="AP27" i="1" s="1"/>
  <c r="AO762" i="1"/>
  <c r="AP762" i="1" s="1"/>
  <c r="AO752" i="1"/>
  <c r="AP752" i="1" s="1"/>
  <c r="AO25" i="1"/>
  <c r="AP25" i="1" s="1"/>
  <c r="AO753" i="1"/>
  <c r="AP753" i="1" s="1"/>
  <c r="AO1605" i="1"/>
  <c r="AO755" i="1"/>
  <c r="AP755" i="1" s="1"/>
  <c r="AO757" i="1"/>
  <c r="AP757" i="1" s="1"/>
  <c r="AO758" i="1"/>
  <c r="AP758" i="1" s="1"/>
  <c r="AO756" i="1"/>
  <c r="AP756" i="1" s="1"/>
  <c r="AO26" i="1"/>
  <c r="AP26" i="1" s="1"/>
  <c r="AO761" i="1"/>
  <c r="AP761" i="1" s="1"/>
  <c r="AO1602" i="1"/>
  <c r="AR2021" i="1"/>
  <c r="AR759" i="1"/>
  <c r="AR754" i="1"/>
  <c r="AR1604" i="1"/>
  <c r="AR760" i="1"/>
  <c r="AR1603" i="1"/>
  <c r="AR1601" i="1"/>
  <c r="AR27" i="1"/>
  <c r="AR762" i="1"/>
  <c r="AR752" i="1"/>
  <c r="AR25" i="1"/>
  <c r="AR753" i="1"/>
  <c r="AR1605" i="1"/>
  <c r="AR755" i="1"/>
  <c r="AR757" i="1"/>
  <c r="AR758" i="1"/>
  <c r="AR756" i="1"/>
  <c r="AR26" i="1"/>
  <c r="AR761" i="1"/>
  <c r="AR1602" i="1"/>
  <c r="AS2021" i="1"/>
  <c r="AS759" i="1"/>
  <c r="AS754" i="1"/>
  <c r="AS1604" i="1"/>
  <c r="AS760" i="1"/>
  <c r="AS1603" i="1"/>
  <c r="AS1601" i="1"/>
  <c r="AS27" i="1"/>
  <c r="AS762" i="1"/>
  <c r="AS752" i="1"/>
  <c r="AS25" i="1"/>
  <c r="AS753" i="1"/>
  <c r="AS1605" i="1"/>
  <c r="AS755" i="1"/>
  <c r="AS757" i="1"/>
  <c r="AS758" i="1"/>
  <c r="AS756" i="1"/>
  <c r="AS26" i="1"/>
  <c r="AS761" i="1"/>
  <c r="AS1602" i="1"/>
  <c r="AT1602" i="1" l="1"/>
  <c r="AT759" i="1"/>
  <c r="AT761" i="1"/>
  <c r="AT753" i="1"/>
  <c r="AT762" i="1"/>
  <c r="AT760" i="1"/>
  <c r="AT2021" i="1"/>
  <c r="AT758" i="1"/>
  <c r="AT752" i="1"/>
  <c r="AT26" i="1"/>
  <c r="AT757" i="1"/>
  <c r="AT25" i="1"/>
  <c r="AT27" i="1"/>
  <c r="AT1604" i="1"/>
  <c r="AT1605" i="1"/>
  <c r="AT1603" i="1"/>
  <c r="AT756" i="1"/>
  <c r="AT755" i="1"/>
  <c r="AT1601" i="1"/>
  <c r="AT754" i="1"/>
  <c r="AN749" i="1" l="1"/>
  <c r="AN24" i="1"/>
  <c r="AN751" i="1"/>
  <c r="AN750" i="1"/>
  <c r="AN738" i="1"/>
  <c r="AN743" i="1"/>
  <c r="AN746" i="1"/>
  <c r="AN748" i="1"/>
  <c r="AN739" i="1"/>
  <c r="AN747" i="1"/>
  <c r="AN1595" i="1"/>
  <c r="AN744" i="1"/>
  <c r="AN1598" i="1"/>
  <c r="AN745" i="1"/>
  <c r="AN2241" i="1"/>
  <c r="AN1596" i="1"/>
  <c r="AN1599" i="1"/>
  <c r="AN1600" i="1"/>
  <c r="AN1597" i="1"/>
  <c r="AN742" i="1"/>
  <c r="AN741" i="1"/>
  <c r="AN740" i="1"/>
  <c r="AO749" i="1"/>
  <c r="AO24" i="1"/>
  <c r="AP24" i="1" s="1"/>
  <c r="AO751" i="1"/>
  <c r="AP751" i="1" s="1"/>
  <c r="AO750" i="1"/>
  <c r="AP750" i="1" s="1"/>
  <c r="AO738" i="1"/>
  <c r="AP738" i="1" s="1"/>
  <c r="AO743" i="1"/>
  <c r="AP743" i="1" s="1"/>
  <c r="AO746" i="1"/>
  <c r="AP746" i="1" s="1"/>
  <c r="AO748" i="1"/>
  <c r="AO739" i="1"/>
  <c r="AP739" i="1" s="1"/>
  <c r="AO747" i="1"/>
  <c r="AP747" i="1" s="1"/>
  <c r="AO1595" i="1"/>
  <c r="AO744" i="1"/>
  <c r="AP744" i="1" s="1"/>
  <c r="AO1598" i="1"/>
  <c r="AO745" i="1"/>
  <c r="AP745" i="1" s="1"/>
  <c r="AO2241" i="1"/>
  <c r="AP2241" i="1" s="1"/>
  <c r="AO1596" i="1"/>
  <c r="AO1599" i="1"/>
  <c r="AO1600" i="1"/>
  <c r="AO1597" i="1"/>
  <c r="AO742" i="1"/>
  <c r="AP742" i="1" s="1"/>
  <c r="AO741" i="1"/>
  <c r="AP741" i="1" s="1"/>
  <c r="AO740" i="1"/>
  <c r="AP740" i="1" s="1"/>
  <c r="AR749" i="1"/>
  <c r="AR24" i="1"/>
  <c r="AR751" i="1"/>
  <c r="AR750" i="1"/>
  <c r="AR738" i="1"/>
  <c r="AR743" i="1"/>
  <c r="AR746" i="1"/>
  <c r="AR748" i="1"/>
  <c r="AR739" i="1"/>
  <c r="AR747" i="1"/>
  <c r="AR1595" i="1"/>
  <c r="AR744" i="1"/>
  <c r="AR1598" i="1"/>
  <c r="AR745" i="1"/>
  <c r="AR2241" i="1"/>
  <c r="AR1596" i="1"/>
  <c r="AR1599" i="1"/>
  <c r="AR1600" i="1"/>
  <c r="AR1597" i="1"/>
  <c r="AR742" i="1"/>
  <c r="AR741" i="1"/>
  <c r="AR740" i="1"/>
  <c r="AS749" i="1"/>
  <c r="AS24" i="1"/>
  <c r="AS751" i="1"/>
  <c r="AS750" i="1"/>
  <c r="AS738" i="1"/>
  <c r="AS743" i="1"/>
  <c r="AS746" i="1"/>
  <c r="AS748" i="1"/>
  <c r="AS739" i="1"/>
  <c r="AS747" i="1"/>
  <c r="AS1595" i="1"/>
  <c r="AS744" i="1"/>
  <c r="AS1598" i="1"/>
  <c r="AS745" i="1"/>
  <c r="AS2241" i="1"/>
  <c r="AS1596" i="1"/>
  <c r="AS1599" i="1"/>
  <c r="AS1600" i="1"/>
  <c r="AS1597" i="1"/>
  <c r="AS742" i="1"/>
  <c r="AS741" i="1"/>
  <c r="AS740" i="1"/>
  <c r="AN1588" i="1"/>
  <c r="AN733" i="1"/>
  <c r="AN735" i="1"/>
  <c r="AN737" i="1"/>
  <c r="AN1590" i="1"/>
  <c r="AN736" i="1"/>
  <c r="AN1587" i="1"/>
  <c r="AN1592" i="1"/>
  <c r="AN1593" i="1"/>
  <c r="AN1594" i="1"/>
  <c r="AN273" i="1"/>
  <c r="AN734" i="1"/>
  <c r="AN732" i="1"/>
  <c r="AN1589" i="1"/>
  <c r="AN1591" i="1"/>
  <c r="AN731" i="1"/>
  <c r="AO1588" i="1"/>
  <c r="AO733" i="1"/>
  <c r="AP733" i="1" s="1"/>
  <c r="AO735" i="1"/>
  <c r="AP735" i="1" s="1"/>
  <c r="AO737" i="1"/>
  <c r="AO1590" i="1"/>
  <c r="AO736" i="1"/>
  <c r="AP736" i="1" s="1"/>
  <c r="AO1587" i="1"/>
  <c r="AO1592" i="1"/>
  <c r="AO1593" i="1"/>
  <c r="AO1594" i="1"/>
  <c r="AO273" i="1"/>
  <c r="AP273" i="1" s="1"/>
  <c r="AO734" i="1"/>
  <c r="AP734" i="1" s="1"/>
  <c r="AO732" i="1"/>
  <c r="AP732" i="1" s="1"/>
  <c r="AO1589" i="1"/>
  <c r="AO1591" i="1"/>
  <c r="AO731" i="1"/>
  <c r="AP731" i="1" s="1"/>
  <c r="AR1588" i="1"/>
  <c r="AR733" i="1"/>
  <c r="AR735" i="1"/>
  <c r="AR737" i="1"/>
  <c r="AR1590" i="1"/>
  <c r="AR736" i="1"/>
  <c r="AR1587" i="1"/>
  <c r="AR1592" i="1"/>
  <c r="AR1593" i="1"/>
  <c r="AR1594" i="1"/>
  <c r="AR273" i="1"/>
  <c r="AR734" i="1"/>
  <c r="AR732" i="1"/>
  <c r="AR1589" i="1"/>
  <c r="AR1591" i="1"/>
  <c r="AR731" i="1"/>
  <c r="AS1588" i="1"/>
  <c r="AS733" i="1"/>
  <c r="AS735" i="1"/>
  <c r="AS737" i="1"/>
  <c r="AS1590" i="1"/>
  <c r="AS736" i="1"/>
  <c r="AS1587" i="1"/>
  <c r="AS1592" i="1"/>
  <c r="AS1593" i="1"/>
  <c r="AS1594" i="1"/>
  <c r="AS273" i="1"/>
  <c r="AS734" i="1"/>
  <c r="AS732" i="1"/>
  <c r="AS1589" i="1"/>
  <c r="AS1591" i="1"/>
  <c r="AS731" i="1"/>
  <c r="AT736" i="1" l="1"/>
  <c r="AT742" i="1"/>
  <c r="AT1599" i="1"/>
  <c r="AT1598" i="1"/>
  <c r="AT739" i="1"/>
  <c r="AT738" i="1"/>
  <c r="AT24" i="1"/>
  <c r="AT1591" i="1"/>
  <c r="AT1587" i="1"/>
  <c r="AT741" i="1"/>
  <c r="AT1600" i="1"/>
  <c r="AT747" i="1"/>
  <c r="AT751" i="1"/>
  <c r="AT1589" i="1"/>
  <c r="AT735" i="1"/>
  <c r="AT732" i="1"/>
  <c r="AT1593" i="1"/>
  <c r="AT1590" i="1"/>
  <c r="AT733" i="1"/>
  <c r="AT1596" i="1"/>
  <c r="AT744" i="1"/>
  <c r="AT748" i="1"/>
  <c r="AT273" i="1"/>
  <c r="AT737" i="1"/>
  <c r="AT745" i="1"/>
  <c r="AT743" i="1"/>
  <c r="AT1594" i="1"/>
  <c r="AT731" i="1"/>
  <c r="AT734" i="1"/>
  <c r="AT1592" i="1"/>
  <c r="AT1588" i="1"/>
  <c r="AT740" i="1"/>
  <c r="AT1597" i="1"/>
  <c r="AT2241" i="1"/>
  <c r="AT1595" i="1"/>
  <c r="AT746" i="1"/>
  <c r="AT750" i="1"/>
  <c r="AT749" i="1"/>
  <c r="AN1580" i="1"/>
  <c r="AO1580" i="1"/>
  <c r="AR1580" i="1"/>
  <c r="AS1580" i="1"/>
  <c r="AT1580" i="1" l="1"/>
  <c r="AN2137" i="1"/>
  <c r="AN2191" i="1"/>
  <c r="AN2192" i="1"/>
  <c r="AN2131" i="1"/>
  <c r="AN2139" i="1"/>
  <c r="AN2194" i="1"/>
  <c r="AN2130" i="1"/>
  <c r="AN2134" i="1"/>
  <c r="AN2193" i="1"/>
  <c r="AN2195" i="1"/>
  <c r="AN2133" i="1"/>
  <c r="AN2135" i="1"/>
  <c r="AN2140" i="1"/>
  <c r="AN215" i="1"/>
  <c r="AN2132" i="1"/>
  <c r="AN2129" i="1"/>
  <c r="AN2136" i="1"/>
  <c r="AO2137" i="1"/>
  <c r="AP2137" i="1" s="1"/>
  <c r="AO2191" i="1"/>
  <c r="AO2192" i="1"/>
  <c r="AO2131" i="1"/>
  <c r="AP2131" i="1" s="1"/>
  <c r="AO2139" i="1"/>
  <c r="AP2139" i="1" s="1"/>
  <c r="AO2194" i="1"/>
  <c r="AO2130" i="1"/>
  <c r="AO2134" i="1"/>
  <c r="AP2134" i="1" s="1"/>
  <c r="AO2193" i="1"/>
  <c r="AO2195" i="1"/>
  <c r="AO2133" i="1"/>
  <c r="AP2133" i="1" s="1"/>
  <c r="AO2135" i="1"/>
  <c r="AP2135" i="1" s="1"/>
  <c r="AO2140" i="1"/>
  <c r="AP2140" i="1" s="1"/>
  <c r="AO215" i="1"/>
  <c r="AP215" i="1" s="1"/>
  <c r="AO2132" i="1"/>
  <c r="AP2132" i="1" s="1"/>
  <c r="AO2129" i="1"/>
  <c r="AP2129" i="1" s="1"/>
  <c r="AO2136" i="1"/>
  <c r="AP2136" i="1" s="1"/>
  <c r="AR2137" i="1"/>
  <c r="AR2191" i="1"/>
  <c r="AR2192" i="1"/>
  <c r="AR2131" i="1"/>
  <c r="AR2139" i="1"/>
  <c r="AR2194" i="1"/>
  <c r="AR2130" i="1"/>
  <c r="AR2134" i="1"/>
  <c r="AR2193" i="1"/>
  <c r="AR2195" i="1"/>
  <c r="AR2133" i="1"/>
  <c r="AR2135" i="1"/>
  <c r="AR2140" i="1"/>
  <c r="AR215" i="1"/>
  <c r="AR2132" i="1"/>
  <c r="AR2129" i="1"/>
  <c r="AR2136" i="1"/>
  <c r="AS2137" i="1"/>
  <c r="AS2191" i="1"/>
  <c r="AS2192" i="1"/>
  <c r="AS2131" i="1"/>
  <c r="AS2139" i="1"/>
  <c r="AS2194" i="1"/>
  <c r="AS2130" i="1"/>
  <c r="AS2134" i="1"/>
  <c r="AS2193" i="1"/>
  <c r="AS2195" i="1"/>
  <c r="AS2133" i="1"/>
  <c r="AS2135" i="1"/>
  <c r="AS2140" i="1"/>
  <c r="AS215" i="1"/>
  <c r="AS2132" i="1"/>
  <c r="AS2129" i="1"/>
  <c r="AS2136" i="1"/>
  <c r="AN2138" i="1"/>
  <c r="AO2138" i="1"/>
  <c r="AP2138" i="1" s="1"/>
  <c r="AR2138" i="1"/>
  <c r="AS2138" i="1"/>
  <c r="AT2132" i="1" l="1"/>
  <c r="AT2131" i="1"/>
  <c r="AT2136" i="1"/>
  <c r="AT215" i="1"/>
  <c r="AT2195" i="1"/>
  <c r="AT2194" i="1"/>
  <c r="AT2192" i="1"/>
  <c r="AT2138" i="1"/>
  <c r="AT2130" i="1"/>
  <c r="AT2140" i="1"/>
  <c r="AT2193" i="1"/>
  <c r="AT2191" i="1"/>
  <c r="AT2133" i="1"/>
  <c r="AT2129" i="1"/>
  <c r="AT2135" i="1"/>
  <c r="AT2134" i="1"/>
  <c r="AT2139" i="1"/>
  <c r="AT2137" i="1"/>
  <c r="AN724" i="1" l="1"/>
  <c r="AN1582" i="1"/>
  <c r="AN1579" i="1"/>
  <c r="AN728" i="1"/>
  <c r="AN725" i="1"/>
  <c r="AN723" i="1"/>
  <c r="AN726" i="1"/>
  <c r="AN1583" i="1"/>
  <c r="AN730" i="1"/>
  <c r="AN1586" i="1"/>
  <c r="AN719" i="1"/>
  <c r="AN1578" i="1"/>
  <c r="AN1581" i="1"/>
  <c r="AN721" i="1"/>
  <c r="AN727" i="1"/>
  <c r="AN1584" i="1"/>
  <c r="AN720" i="1"/>
  <c r="AN722" i="1"/>
  <c r="AN1585" i="1"/>
  <c r="AN729" i="1"/>
  <c r="AO724" i="1"/>
  <c r="AP724" i="1" s="1"/>
  <c r="AO1582" i="1"/>
  <c r="AO1579" i="1"/>
  <c r="AO728" i="1"/>
  <c r="AP728" i="1" s="1"/>
  <c r="AO725" i="1"/>
  <c r="AP725" i="1" s="1"/>
  <c r="AO723" i="1"/>
  <c r="AP723" i="1" s="1"/>
  <c r="AO726" i="1"/>
  <c r="AP726" i="1" s="1"/>
  <c r="AO1583" i="1"/>
  <c r="AO730" i="1"/>
  <c r="AP730" i="1" s="1"/>
  <c r="AO1586" i="1"/>
  <c r="AO719" i="1"/>
  <c r="AP719" i="1" s="1"/>
  <c r="AO1578" i="1"/>
  <c r="AO1581" i="1"/>
  <c r="AO721" i="1"/>
  <c r="AP721" i="1" s="1"/>
  <c r="AO727" i="1"/>
  <c r="AP727" i="1" s="1"/>
  <c r="AO1584" i="1"/>
  <c r="AO720" i="1"/>
  <c r="AP720" i="1" s="1"/>
  <c r="AO722" i="1"/>
  <c r="AP722" i="1" s="1"/>
  <c r="AO1585" i="1"/>
  <c r="AO729" i="1"/>
  <c r="AP729" i="1" s="1"/>
  <c r="AR724" i="1"/>
  <c r="AR1582" i="1"/>
  <c r="AR1579" i="1"/>
  <c r="AR728" i="1"/>
  <c r="AR725" i="1"/>
  <c r="AR723" i="1"/>
  <c r="AR726" i="1"/>
  <c r="AR1583" i="1"/>
  <c r="AR730" i="1"/>
  <c r="AR1586" i="1"/>
  <c r="AR719" i="1"/>
  <c r="AR1578" i="1"/>
  <c r="AR1581" i="1"/>
  <c r="AR721" i="1"/>
  <c r="AR727" i="1"/>
  <c r="AR1584" i="1"/>
  <c r="AR720" i="1"/>
  <c r="AR722" i="1"/>
  <c r="AR1585" i="1"/>
  <c r="AR729" i="1"/>
  <c r="AS724" i="1"/>
  <c r="AS1582" i="1"/>
  <c r="AS1579" i="1"/>
  <c r="AS728" i="1"/>
  <c r="AS725" i="1"/>
  <c r="AS723" i="1"/>
  <c r="AS726" i="1"/>
  <c r="AS1583" i="1"/>
  <c r="AS730" i="1"/>
  <c r="AS1586" i="1"/>
  <c r="AS719" i="1"/>
  <c r="AS1578" i="1"/>
  <c r="AS1581" i="1"/>
  <c r="AS721" i="1"/>
  <c r="AS727" i="1"/>
  <c r="AS1584" i="1"/>
  <c r="AS720" i="1"/>
  <c r="AS722" i="1"/>
  <c r="AS1585" i="1"/>
  <c r="AS729" i="1"/>
  <c r="AT720" i="1" l="1"/>
  <c r="AT730" i="1"/>
  <c r="AT1582" i="1"/>
  <c r="AT729" i="1"/>
  <c r="AT1584" i="1"/>
  <c r="AT1578" i="1"/>
  <c r="AT725" i="1"/>
  <c r="AT724" i="1"/>
  <c r="AT1581" i="1"/>
  <c r="AT723" i="1"/>
  <c r="AT1585" i="1"/>
  <c r="AT727" i="1"/>
  <c r="AT719" i="1"/>
  <c r="AT1583" i="1"/>
  <c r="AT728" i="1"/>
  <c r="AT722" i="1"/>
  <c r="AT721" i="1"/>
  <c r="AT1586" i="1"/>
  <c r="AT726" i="1"/>
  <c r="AT1579" i="1"/>
  <c r="AN1565" i="1"/>
  <c r="AN716" i="1"/>
  <c r="AN717" i="1"/>
  <c r="AN712" i="1"/>
  <c r="AN1569" i="1"/>
  <c r="AN713" i="1"/>
  <c r="AN1570" i="1"/>
  <c r="AN1574" i="1"/>
  <c r="AN1572" i="1"/>
  <c r="AN1568" i="1"/>
  <c r="AN2095" i="1"/>
  <c r="AN1567" i="1"/>
  <c r="AN714" i="1"/>
  <c r="AN1566" i="1"/>
  <c r="AN711" i="1"/>
  <c r="AN22" i="1"/>
  <c r="AN718" i="1"/>
  <c r="AN1564" i="1"/>
  <c r="AN1577" i="1"/>
  <c r="AN1576" i="1"/>
  <c r="AN1573" i="1"/>
  <c r="AN23" i="1"/>
  <c r="AN1575" i="1"/>
  <c r="AN715" i="1"/>
  <c r="AN1571" i="1"/>
  <c r="AO1565" i="1"/>
  <c r="AO716" i="1"/>
  <c r="AP716" i="1" s="1"/>
  <c r="AO717" i="1"/>
  <c r="AP717" i="1" s="1"/>
  <c r="AO712" i="1"/>
  <c r="AP712" i="1" s="1"/>
  <c r="AO1569" i="1"/>
  <c r="AO713" i="1"/>
  <c r="AP713" i="1" s="1"/>
  <c r="AO1570" i="1"/>
  <c r="AO1574" i="1"/>
  <c r="AO1572" i="1"/>
  <c r="AO1568" i="1"/>
  <c r="AO2095" i="1"/>
  <c r="AP2095" i="1" s="1"/>
  <c r="AO1567" i="1"/>
  <c r="AO714" i="1"/>
  <c r="AP714" i="1" s="1"/>
  <c r="AO1566" i="1"/>
  <c r="AO711" i="1"/>
  <c r="AP711" i="1" s="1"/>
  <c r="AO22" i="1"/>
  <c r="AP22" i="1" s="1"/>
  <c r="AO718" i="1"/>
  <c r="AP718" i="1" s="1"/>
  <c r="AO1564" i="1"/>
  <c r="AO1577" i="1"/>
  <c r="AO1576" i="1"/>
  <c r="AO1573" i="1"/>
  <c r="AO23" i="1"/>
  <c r="AP23" i="1" s="1"/>
  <c r="AO1575" i="1"/>
  <c r="AO715" i="1"/>
  <c r="AP715" i="1" s="1"/>
  <c r="AO1571" i="1"/>
  <c r="AR1565" i="1"/>
  <c r="AR716" i="1"/>
  <c r="AR717" i="1"/>
  <c r="AR712" i="1"/>
  <c r="AR1569" i="1"/>
  <c r="AR713" i="1"/>
  <c r="AR1570" i="1"/>
  <c r="AR1574" i="1"/>
  <c r="AR1572" i="1"/>
  <c r="AR1568" i="1"/>
  <c r="AR2095" i="1"/>
  <c r="AR1567" i="1"/>
  <c r="AR714" i="1"/>
  <c r="AR1566" i="1"/>
  <c r="AR711" i="1"/>
  <c r="AR22" i="1"/>
  <c r="AR718" i="1"/>
  <c r="AR1564" i="1"/>
  <c r="AR1577" i="1"/>
  <c r="AR1576" i="1"/>
  <c r="AR1573" i="1"/>
  <c r="AR23" i="1"/>
  <c r="AR1575" i="1"/>
  <c r="AR715" i="1"/>
  <c r="AR1571" i="1"/>
  <c r="AS1565" i="1"/>
  <c r="AS716" i="1"/>
  <c r="AS717" i="1"/>
  <c r="AS712" i="1"/>
  <c r="AS1569" i="1"/>
  <c r="AS713" i="1"/>
  <c r="AS1570" i="1"/>
  <c r="AS1574" i="1"/>
  <c r="AS1572" i="1"/>
  <c r="AS1568" i="1"/>
  <c r="AS2095" i="1"/>
  <c r="AS1567" i="1"/>
  <c r="AS714" i="1"/>
  <c r="AS1566" i="1"/>
  <c r="AS711" i="1"/>
  <c r="AS22" i="1"/>
  <c r="AS718" i="1"/>
  <c r="AS1564" i="1"/>
  <c r="AS1577" i="1"/>
  <c r="AS1576" i="1"/>
  <c r="AS1573" i="1"/>
  <c r="AS23" i="1"/>
  <c r="AS1575" i="1"/>
  <c r="AS715" i="1"/>
  <c r="AS1571" i="1"/>
  <c r="AT1576" i="1" l="1"/>
  <c r="AT1567" i="1"/>
  <c r="AT712" i="1"/>
  <c r="AT1575" i="1"/>
  <c r="AT1577" i="1"/>
  <c r="AT711" i="1"/>
  <c r="AT2095" i="1"/>
  <c r="AT1570" i="1"/>
  <c r="AT717" i="1"/>
  <c r="AT715" i="1"/>
  <c r="AT22" i="1"/>
  <c r="AT1574" i="1"/>
  <c r="AT23" i="1"/>
  <c r="AT1564" i="1"/>
  <c r="AT1566" i="1"/>
  <c r="AT1568" i="1"/>
  <c r="AT713" i="1"/>
  <c r="AT716" i="1"/>
  <c r="AT1571" i="1"/>
  <c r="AT1573" i="1"/>
  <c r="AT718" i="1"/>
  <c r="AT714" i="1"/>
  <c r="AT1572" i="1"/>
  <c r="AT1569" i="1"/>
  <c r="AT1565" i="1"/>
  <c r="AN709" i="1" l="1"/>
  <c r="AN710" i="1"/>
  <c r="AN707" i="1"/>
  <c r="AN705" i="1"/>
  <c r="AN1555" i="1"/>
  <c r="AN1559" i="1"/>
  <c r="AN1558" i="1"/>
  <c r="AN1561" i="1"/>
  <c r="AN1556" i="1"/>
  <c r="AN706" i="1"/>
  <c r="AN1560" i="1"/>
  <c r="AN1563" i="1"/>
  <c r="AN1554" i="1"/>
  <c r="AN1562" i="1"/>
  <c r="AN1557" i="1"/>
  <c r="AN21" i="1"/>
  <c r="AN708" i="1"/>
  <c r="AN2094" i="1"/>
  <c r="AO709" i="1"/>
  <c r="AP709" i="1" s="1"/>
  <c r="AO710" i="1"/>
  <c r="AP710" i="1" s="1"/>
  <c r="AO707" i="1"/>
  <c r="AP707" i="1" s="1"/>
  <c r="AO705" i="1"/>
  <c r="AP705" i="1" s="1"/>
  <c r="AO1555" i="1"/>
  <c r="AO1559" i="1"/>
  <c r="AO1558" i="1"/>
  <c r="AO1561" i="1"/>
  <c r="AO1556" i="1"/>
  <c r="AO706" i="1"/>
  <c r="AP706" i="1" s="1"/>
  <c r="AO1560" i="1"/>
  <c r="AO1563" i="1"/>
  <c r="AO1554" i="1"/>
  <c r="AO1562" i="1"/>
  <c r="AO1557" i="1"/>
  <c r="AO21" i="1"/>
  <c r="AP21" i="1" s="1"/>
  <c r="AO708" i="1"/>
  <c r="AP708" i="1" s="1"/>
  <c r="AO2094" i="1"/>
  <c r="AP2094" i="1" s="1"/>
  <c r="AR709" i="1"/>
  <c r="AR710" i="1"/>
  <c r="AR707" i="1"/>
  <c r="AR705" i="1"/>
  <c r="AR1555" i="1"/>
  <c r="AR1559" i="1"/>
  <c r="AR1558" i="1"/>
  <c r="AR1561" i="1"/>
  <c r="AR1556" i="1"/>
  <c r="AR706" i="1"/>
  <c r="AR1560" i="1"/>
  <c r="AR1563" i="1"/>
  <c r="AR1554" i="1"/>
  <c r="AR1562" i="1"/>
  <c r="AR1557" i="1"/>
  <c r="AR21" i="1"/>
  <c r="AR708" i="1"/>
  <c r="AR2094" i="1"/>
  <c r="AS709" i="1"/>
  <c r="AS710" i="1"/>
  <c r="AS707" i="1"/>
  <c r="AS705" i="1"/>
  <c r="AS1555" i="1"/>
  <c r="AS1559" i="1"/>
  <c r="AS1558" i="1"/>
  <c r="AS1561" i="1"/>
  <c r="AS1556" i="1"/>
  <c r="AS706" i="1"/>
  <c r="AS1560" i="1"/>
  <c r="AS1563" i="1"/>
  <c r="AS1554" i="1"/>
  <c r="AS1562" i="1"/>
  <c r="AS1557" i="1"/>
  <c r="AS21" i="1"/>
  <c r="AS708" i="1"/>
  <c r="AS2094" i="1"/>
  <c r="AN2188" i="1"/>
  <c r="AN2126" i="1"/>
  <c r="AN2125" i="1"/>
  <c r="AN214" i="1"/>
  <c r="AN2123" i="1"/>
  <c r="AN2121" i="1"/>
  <c r="AN2122" i="1"/>
  <c r="AN2117" i="1"/>
  <c r="AN2124" i="1"/>
  <c r="AN2119" i="1"/>
  <c r="AN2118" i="1"/>
  <c r="AN2189" i="1"/>
  <c r="AN1089" i="1"/>
  <c r="AN2127" i="1"/>
  <c r="AN2190" i="1"/>
  <c r="AN2120" i="1"/>
  <c r="AN2013" i="1"/>
  <c r="AN2128" i="1"/>
  <c r="AO2188" i="1"/>
  <c r="AO2126" i="1"/>
  <c r="AP2126" i="1" s="1"/>
  <c r="AO2125" i="1"/>
  <c r="AP2125" i="1" s="1"/>
  <c r="AO214" i="1"/>
  <c r="AP214" i="1" s="1"/>
  <c r="AO2123" i="1"/>
  <c r="AP2123" i="1" s="1"/>
  <c r="AO2121" i="1"/>
  <c r="AP2121" i="1" s="1"/>
  <c r="AO2122" i="1"/>
  <c r="AP2122" i="1" s="1"/>
  <c r="AO2117" i="1"/>
  <c r="AP2117" i="1" s="1"/>
  <c r="AO2124" i="1"/>
  <c r="AP2124" i="1" s="1"/>
  <c r="AO2119" i="1"/>
  <c r="AP2119" i="1" s="1"/>
  <c r="AO2118" i="1"/>
  <c r="AP2118" i="1" s="1"/>
  <c r="AO2189" i="1"/>
  <c r="AO1089" i="1"/>
  <c r="AP1089" i="1" s="1"/>
  <c r="AO2127" i="1"/>
  <c r="AP2127" i="1" s="1"/>
  <c r="AO2190" i="1"/>
  <c r="AO2120" i="1"/>
  <c r="AP2120" i="1" s="1"/>
  <c r="AO2013" i="1"/>
  <c r="AP2013" i="1" s="1"/>
  <c r="AO2128" i="1"/>
  <c r="AP2128" i="1" s="1"/>
  <c r="AR2188" i="1"/>
  <c r="AR2126" i="1"/>
  <c r="AR2125" i="1"/>
  <c r="AR214" i="1"/>
  <c r="AR2123" i="1"/>
  <c r="AR2121" i="1"/>
  <c r="AR2122" i="1"/>
  <c r="AR2117" i="1"/>
  <c r="AR2124" i="1"/>
  <c r="AR2119" i="1"/>
  <c r="AR2118" i="1"/>
  <c r="AR2189" i="1"/>
  <c r="AR1089" i="1"/>
  <c r="AR2127" i="1"/>
  <c r="AR2190" i="1"/>
  <c r="AR2120" i="1"/>
  <c r="AR2013" i="1"/>
  <c r="AR2128" i="1"/>
  <c r="AS2188" i="1"/>
  <c r="AS2126" i="1"/>
  <c r="AS2125" i="1"/>
  <c r="AS214" i="1"/>
  <c r="AS2123" i="1"/>
  <c r="AS2121" i="1"/>
  <c r="AS2122" i="1"/>
  <c r="AS2117" i="1"/>
  <c r="AS2124" i="1"/>
  <c r="AS2119" i="1"/>
  <c r="AS2118" i="1"/>
  <c r="AS2189" i="1"/>
  <c r="AS1089" i="1"/>
  <c r="AS2127" i="1"/>
  <c r="AS2190" i="1"/>
  <c r="AS2120" i="1"/>
  <c r="AS2013" i="1"/>
  <c r="AS2128" i="1"/>
  <c r="AN701" i="1"/>
  <c r="AN702" i="1"/>
  <c r="AN692" i="1"/>
  <c r="AN1553" i="1"/>
  <c r="AN694" i="1"/>
  <c r="AN1550" i="1"/>
  <c r="AN700" i="1"/>
  <c r="AN699" i="1"/>
  <c r="AN704" i="1"/>
  <c r="AN696" i="1"/>
  <c r="AN703" i="1"/>
  <c r="AN693" i="1"/>
  <c r="AN697" i="1"/>
  <c r="AN1552" i="1"/>
  <c r="AN695" i="1"/>
  <c r="AN698" i="1"/>
  <c r="AN1548" i="1"/>
  <c r="AN1549" i="1"/>
  <c r="AN1551" i="1"/>
  <c r="AN1547" i="1"/>
  <c r="AN2093" i="1"/>
  <c r="AO701" i="1"/>
  <c r="AP701" i="1" s="1"/>
  <c r="AO702" i="1"/>
  <c r="AP702" i="1" s="1"/>
  <c r="AO692" i="1"/>
  <c r="AP692" i="1" s="1"/>
  <c r="AO1553" i="1"/>
  <c r="AO694" i="1"/>
  <c r="AP694" i="1" s="1"/>
  <c r="AO1550" i="1"/>
  <c r="AO700" i="1"/>
  <c r="AP700" i="1" s="1"/>
  <c r="AO699" i="1"/>
  <c r="AP699" i="1" s="1"/>
  <c r="AO704" i="1"/>
  <c r="AP704" i="1" s="1"/>
  <c r="AO696" i="1"/>
  <c r="AP696" i="1" s="1"/>
  <c r="AO703" i="1"/>
  <c r="AP703" i="1" s="1"/>
  <c r="AO693" i="1"/>
  <c r="AP693" i="1" s="1"/>
  <c r="AO697" i="1"/>
  <c r="AP697" i="1" s="1"/>
  <c r="AO1552" i="1"/>
  <c r="AO695" i="1"/>
  <c r="AP695" i="1" s="1"/>
  <c r="AO698" i="1"/>
  <c r="AP698" i="1" s="1"/>
  <c r="AO1548" i="1"/>
  <c r="AO1549" i="1"/>
  <c r="AO1551" i="1"/>
  <c r="AO1547" i="1"/>
  <c r="AO2093" i="1"/>
  <c r="AP2093" i="1" s="1"/>
  <c r="AR701" i="1"/>
  <c r="AR702" i="1"/>
  <c r="AR692" i="1"/>
  <c r="AR1553" i="1"/>
  <c r="AR694" i="1"/>
  <c r="AR1550" i="1"/>
  <c r="AR700" i="1"/>
  <c r="AR699" i="1"/>
  <c r="AR704" i="1"/>
  <c r="AR696" i="1"/>
  <c r="AR703" i="1"/>
  <c r="AR693" i="1"/>
  <c r="AR697" i="1"/>
  <c r="AR1552" i="1"/>
  <c r="AR695" i="1"/>
  <c r="AR698" i="1"/>
  <c r="AR1548" i="1"/>
  <c r="AR1549" i="1"/>
  <c r="AR1551" i="1"/>
  <c r="AR1547" i="1"/>
  <c r="AR2093" i="1"/>
  <c r="AS701" i="1"/>
  <c r="AS702" i="1"/>
  <c r="AS692" i="1"/>
  <c r="AS1553" i="1"/>
  <c r="AS694" i="1"/>
  <c r="AS1550" i="1"/>
  <c r="AS700" i="1"/>
  <c r="AS699" i="1"/>
  <c r="AS704" i="1"/>
  <c r="AS696" i="1"/>
  <c r="AS703" i="1"/>
  <c r="AS693" i="1"/>
  <c r="AS697" i="1"/>
  <c r="AS1552" i="1"/>
  <c r="AS695" i="1"/>
  <c r="AS698" i="1"/>
  <c r="AS1548" i="1"/>
  <c r="AS1549" i="1"/>
  <c r="AS1551" i="1"/>
  <c r="AS1547" i="1"/>
  <c r="AS2093" i="1"/>
  <c r="AT2093" i="1" l="1"/>
  <c r="AT695" i="1"/>
  <c r="AT700" i="1"/>
  <c r="AT2190" i="1"/>
  <c r="AT2122" i="1"/>
  <c r="AT1554" i="1"/>
  <c r="AT1556" i="1"/>
  <c r="AT1555" i="1"/>
  <c r="AT709" i="1"/>
  <c r="AT1547" i="1"/>
  <c r="AT1549" i="1"/>
  <c r="AT1552" i="1"/>
  <c r="AT696" i="1"/>
  <c r="AT1550" i="1"/>
  <c r="AT702" i="1"/>
  <c r="AT2128" i="1"/>
  <c r="AT2127" i="1"/>
  <c r="AT2119" i="1"/>
  <c r="AT2121" i="1"/>
  <c r="AT2126" i="1"/>
  <c r="AT21" i="1"/>
  <c r="AT1563" i="1"/>
  <c r="AT1561" i="1"/>
  <c r="AT705" i="1"/>
  <c r="AT703" i="1"/>
  <c r="AT692" i="1"/>
  <c r="AT2118" i="1"/>
  <c r="AT2125" i="1"/>
  <c r="AT708" i="1"/>
  <c r="AT1551" i="1"/>
  <c r="AT1548" i="1"/>
  <c r="AT697" i="1"/>
  <c r="AT704" i="1"/>
  <c r="AT694" i="1"/>
  <c r="AT701" i="1"/>
  <c r="AT2013" i="1"/>
  <c r="AT1089" i="1"/>
  <c r="AT2124" i="1"/>
  <c r="AT2123" i="1"/>
  <c r="AT2188" i="1"/>
  <c r="AT1557" i="1"/>
  <c r="AT1560" i="1"/>
  <c r="AT1558" i="1"/>
  <c r="AT707" i="1"/>
  <c r="AT698" i="1"/>
  <c r="AT693" i="1"/>
  <c r="AT699" i="1"/>
  <c r="AT1553" i="1"/>
  <c r="AT2120" i="1"/>
  <c r="AT2189" i="1"/>
  <c r="AT2117" i="1"/>
  <c r="AT214" i="1"/>
  <c r="AT2094" i="1"/>
  <c r="AT1562" i="1"/>
  <c r="AT706" i="1"/>
  <c r="AT1559" i="1"/>
  <c r="AT710" i="1"/>
  <c r="AN686" i="1" l="1"/>
  <c r="AN1541" i="1"/>
  <c r="AN687" i="1"/>
  <c r="AN688" i="1"/>
  <c r="AN1545" i="1"/>
  <c r="AN1546" i="1"/>
  <c r="AN1544" i="1"/>
  <c r="AN689" i="1"/>
  <c r="AN1542" i="1"/>
  <c r="AN1543" i="1"/>
  <c r="AN690" i="1"/>
  <c r="AN684" i="1"/>
  <c r="AN682" i="1"/>
  <c r="AN691" i="1"/>
  <c r="AN683" i="1"/>
  <c r="AN685" i="1"/>
  <c r="AO686" i="1"/>
  <c r="AP686" i="1" s="1"/>
  <c r="AO1541" i="1"/>
  <c r="AO687" i="1"/>
  <c r="AP687" i="1" s="1"/>
  <c r="AO688" i="1"/>
  <c r="AP688" i="1" s="1"/>
  <c r="AO1545" i="1"/>
  <c r="AO1546" i="1"/>
  <c r="AO1544" i="1"/>
  <c r="AO689" i="1"/>
  <c r="AP689" i="1" s="1"/>
  <c r="AO1542" i="1"/>
  <c r="AO1543" i="1"/>
  <c r="AO690" i="1"/>
  <c r="AP690" i="1" s="1"/>
  <c r="AO684" i="1"/>
  <c r="AP684" i="1" s="1"/>
  <c r="AO682" i="1"/>
  <c r="AP682" i="1" s="1"/>
  <c r="AO691" i="1"/>
  <c r="AP691" i="1" s="1"/>
  <c r="AO683" i="1"/>
  <c r="AP683" i="1" s="1"/>
  <c r="AO685" i="1"/>
  <c r="AP685" i="1" s="1"/>
  <c r="AR686" i="1"/>
  <c r="AR1541" i="1"/>
  <c r="AR687" i="1"/>
  <c r="AR688" i="1"/>
  <c r="AR1545" i="1"/>
  <c r="AR1546" i="1"/>
  <c r="AR1544" i="1"/>
  <c r="AR689" i="1"/>
  <c r="AR1542" i="1"/>
  <c r="AR1543" i="1"/>
  <c r="AR690" i="1"/>
  <c r="AR684" i="1"/>
  <c r="AR682" i="1"/>
  <c r="AR691" i="1"/>
  <c r="AR683" i="1"/>
  <c r="AR685" i="1"/>
  <c r="AS686" i="1"/>
  <c r="AS1541" i="1"/>
  <c r="AS687" i="1"/>
  <c r="AS688" i="1"/>
  <c r="AS1545" i="1"/>
  <c r="AS1546" i="1"/>
  <c r="AS1544" i="1"/>
  <c r="AS689" i="1"/>
  <c r="AS1542" i="1"/>
  <c r="AS1543" i="1"/>
  <c r="AS690" i="1"/>
  <c r="AS684" i="1"/>
  <c r="AS682" i="1"/>
  <c r="AS691" i="1"/>
  <c r="AS683" i="1"/>
  <c r="AS685" i="1"/>
  <c r="AT1542" i="1" l="1"/>
  <c r="AT685" i="1"/>
  <c r="AT684" i="1"/>
  <c r="AT689" i="1"/>
  <c r="AT688" i="1"/>
  <c r="AT686" i="1"/>
  <c r="AT682" i="1"/>
  <c r="AT1545" i="1"/>
  <c r="AT683" i="1"/>
  <c r="AT690" i="1"/>
  <c r="AT1544" i="1"/>
  <c r="AT687" i="1"/>
  <c r="AT691" i="1"/>
  <c r="AT1543" i="1"/>
  <c r="AT1546" i="1"/>
  <c r="AT1541" i="1"/>
  <c r="AN1535" i="1"/>
  <c r="AN1529" i="1"/>
  <c r="AN1540" i="1"/>
  <c r="AN1532" i="1"/>
  <c r="AN677" i="1"/>
  <c r="AN1534" i="1"/>
  <c r="AN1533" i="1"/>
  <c r="AN1538" i="1"/>
  <c r="AN681" i="1"/>
  <c r="AN679" i="1"/>
  <c r="AN678" i="1"/>
  <c r="AN271" i="1"/>
  <c r="AN2091" i="1"/>
  <c r="AN680" i="1"/>
  <c r="AN19" i="1"/>
  <c r="AN1537" i="1"/>
  <c r="AN1536" i="1"/>
  <c r="AN1530" i="1"/>
  <c r="AN2020" i="1"/>
  <c r="AN2092" i="1"/>
  <c r="AN1531" i="1"/>
  <c r="AN272" i="1"/>
  <c r="AN1528" i="1"/>
  <c r="AN1539" i="1"/>
  <c r="AO1535" i="1"/>
  <c r="AO1529" i="1"/>
  <c r="AO1540" i="1"/>
  <c r="AO1532" i="1"/>
  <c r="AO677" i="1"/>
  <c r="AP677" i="1" s="1"/>
  <c r="AO1534" i="1"/>
  <c r="AO1533" i="1"/>
  <c r="AO1538" i="1"/>
  <c r="AO681" i="1"/>
  <c r="AP681" i="1" s="1"/>
  <c r="AO679" i="1"/>
  <c r="AP679" i="1" s="1"/>
  <c r="AO678" i="1"/>
  <c r="AP678" i="1" s="1"/>
  <c r="AO271" i="1"/>
  <c r="AP271" i="1" s="1"/>
  <c r="AO2091" i="1"/>
  <c r="AP2091" i="1" s="1"/>
  <c r="AO680" i="1"/>
  <c r="AP680" i="1" s="1"/>
  <c r="AO19" i="1"/>
  <c r="AP19" i="1" s="1"/>
  <c r="AO1537" i="1"/>
  <c r="AO1536" i="1"/>
  <c r="AO1530" i="1"/>
  <c r="AO2020" i="1"/>
  <c r="AP2020" i="1" s="1"/>
  <c r="AO2092" i="1"/>
  <c r="AP2092" i="1" s="1"/>
  <c r="AO1531" i="1"/>
  <c r="AO272" i="1"/>
  <c r="AP272" i="1" s="1"/>
  <c r="AO1528" i="1"/>
  <c r="AO1539" i="1"/>
  <c r="AR1535" i="1"/>
  <c r="AR1529" i="1"/>
  <c r="AR1540" i="1"/>
  <c r="AR1532" i="1"/>
  <c r="AR677" i="1"/>
  <c r="AR1534" i="1"/>
  <c r="AR1533" i="1"/>
  <c r="AR1538" i="1"/>
  <c r="AR681" i="1"/>
  <c r="AR679" i="1"/>
  <c r="AR678" i="1"/>
  <c r="AR271" i="1"/>
  <c r="AR2091" i="1"/>
  <c r="AR680" i="1"/>
  <c r="AR19" i="1"/>
  <c r="AR1537" i="1"/>
  <c r="AR1536" i="1"/>
  <c r="AR1530" i="1"/>
  <c r="AR2020" i="1"/>
  <c r="AR2092" i="1"/>
  <c r="AR1531" i="1"/>
  <c r="AR272" i="1"/>
  <c r="AR1528" i="1"/>
  <c r="AR1539" i="1"/>
  <c r="AS1535" i="1"/>
  <c r="AS1529" i="1"/>
  <c r="AS1540" i="1"/>
  <c r="AS1532" i="1"/>
  <c r="AS677" i="1"/>
  <c r="AS1534" i="1"/>
  <c r="AS1533" i="1"/>
  <c r="AS1538" i="1"/>
  <c r="AS681" i="1"/>
  <c r="AS679" i="1"/>
  <c r="AS678" i="1"/>
  <c r="AS271" i="1"/>
  <c r="AS2091" i="1"/>
  <c r="AS680" i="1"/>
  <c r="AS19" i="1"/>
  <c r="AS1537" i="1"/>
  <c r="AS1536" i="1"/>
  <c r="AS1530" i="1"/>
  <c r="AS2020" i="1"/>
  <c r="AS2092" i="1"/>
  <c r="AS1531" i="1"/>
  <c r="AS272" i="1"/>
  <c r="AS1528" i="1"/>
  <c r="AS1539" i="1"/>
  <c r="AT1530" i="1" l="1"/>
  <c r="AT679" i="1"/>
  <c r="AT1529" i="1"/>
  <c r="AT1531" i="1"/>
  <c r="AT1536" i="1"/>
  <c r="AT2091" i="1"/>
  <c r="AT681" i="1"/>
  <c r="AT677" i="1"/>
  <c r="AT1535" i="1"/>
  <c r="AT272" i="1"/>
  <c r="AT680" i="1"/>
  <c r="AT1534" i="1"/>
  <c r="AT1539" i="1"/>
  <c r="AT2092" i="1"/>
  <c r="AT1537" i="1"/>
  <c r="AT271" i="1"/>
  <c r="AT1538" i="1"/>
  <c r="AT1532" i="1"/>
  <c r="AT1528" i="1"/>
  <c r="AT2020" i="1"/>
  <c r="AT19" i="1"/>
  <c r="AT678" i="1"/>
  <c r="AT1533" i="1"/>
  <c r="AT1540" i="1"/>
  <c r="AS313" i="1"/>
  <c r="AS341" i="1"/>
  <c r="AS355" i="1"/>
  <c r="AS372" i="1"/>
  <c r="AS364" i="1"/>
  <c r="AS264" i="1"/>
  <c r="AS387" i="1"/>
  <c r="AS3" i="1"/>
  <c r="AS390" i="1"/>
  <c r="AS394" i="1"/>
  <c r="AS4" i="1"/>
  <c r="AS397" i="1"/>
  <c r="AS265" i="1"/>
  <c r="AS5" i="1"/>
  <c r="AS403" i="1"/>
  <c r="AS401" i="1"/>
  <c r="AS412" i="1"/>
  <c r="AS417" i="1"/>
  <c r="AS425" i="1"/>
  <c r="AS433" i="1"/>
  <c r="AS445" i="1"/>
  <c r="AS7" i="1"/>
  <c r="AS475" i="1"/>
  <c r="AS485" i="1"/>
  <c r="AS495" i="1"/>
  <c r="AS2009" i="1"/>
  <c r="AS506" i="1"/>
  <c r="AS500" i="1"/>
  <c r="AS2228" i="1"/>
  <c r="AS515" i="1"/>
  <c r="AS2053" i="1"/>
  <c r="AS520" i="1"/>
  <c r="AS525" i="1"/>
  <c r="AS266" i="1"/>
  <c r="AS532" i="1"/>
  <c r="AS540" i="1"/>
  <c r="AS543" i="1"/>
  <c r="AS546" i="1"/>
  <c r="AS549" i="1"/>
  <c r="AS553" i="1"/>
  <c r="AS559" i="1"/>
  <c r="AS8" i="1"/>
  <c r="AS563" i="1"/>
  <c r="AS571" i="1"/>
  <c r="AS11" i="1"/>
  <c r="AS573" i="1"/>
  <c r="AS267" i="1"/>
  <c r="AS9" i="1"/>
  <c r="AS10" i="1"/>
  <c r="AS572" i="1"/>
  <c r="AS12" i="1"/>
  <c r="AS583" i="1"/>
  <c r="AS585" i="1"/>
  <c r="AS586" i="1"/>
  <c r="AS595" i="1"/>
  <c r="AS588" i="1"/>
  <c r="AS590" i="1"/>
  <c r="AS13" i="1"/>
  <c r="AS597" i="1"/>
  <c r="AS600" i="1"/>
  <c r="AS601" i="1"/>
  <c r="AS14" i="1"/>
  <c r="AS602" i="1"/>
  <c r="AS608" i="1"/>
  <c r="AS268" i="1"/>
  <c r="AS269" i="1"/>
  <c r="AS604" i="1"/>
  <c r="AS610" i="1"/>
  <c r="AS615" i="1"/>
  <c r="AS616" i="1"/>
  <c r="AS15" i="1"/>
  <c r="AS1111" i="1"/>
  <c r="AS622" i="1"/>
  <c r="AS626" i="1"/>
  <c r="AS16" i="1"/>
  <c r="AS627" i="1"/>
  <c r="AS621" i="1"/>
  <c r="AS640" i="1"/>
  <c r="AS1112" i="1"/>
  <c r="AS634" i="1"/>
  <c r="AS631" i="1"/>
  <c r="AS642" i="1"/>
  <c r="AS638" i="1"/>
  <c r="AS629" i="1"/>
  <c r="AS17" i="1"/>
  <c r="AS633" i="1"/>
  <c r="AS643" i="1"/>
  <c r="AS646" i="1"/>
  <c r="AS644" i="1"/>
  <c r="AS651" i="1"/>
  <c r="AS647" i="1"/>
  <c r="AS645" i="1"/>
  <c r="AS648" i="1"/>
  <c r="AS653" i="1"/>
  <c r="AS657" i="1"/>
  <c r="AS18" i="1"/>
  <c r="AS652" i="1"/>
  <c r="AS655" i="1"/>
  <c r="AS662" i="1"/>
  <c r="AS658" i="1"/>
  <c r="AS669" i="1"/>
  <c r="AS660" i="1"/>
  <c r="AS666" i="1"/>
  <c r="AS665" i="1"/>
  <c r="AS2090" i="1"/>
  <c r="AS668" i="1"/>
  <c r="AS659" i="1"/>
  <c r="AS664" i="1"/>
  <c r="AS667" i="1"/>
  <c r="AS663" i="1"/>
  <c r="AS676" i="1"/>
  <c r="AS672" i="1"/>
  <c r="AS674" i="1"/>
  <c r="AS673" i="1"/>
  <c r="AS670" i="1"/>
  <c r="AS671" i="1"/>
  <c r="AS1522" i="1"/>
  <c r="AS1521" i="1"/>
  <c r="AS675" i="1"/>
  <c r="AS1523" i="1"/>
  <c r="AS1526" i="1"/>
  <c r="AS326" i="1"/>
  <c r="AS343" i="1"/>
  <c r="AS263" i="1"/>
  <c r="AS360" i="1"/>
  <c r="AS454" i="1"/>
  <c r="AS480" i="1"/>
  <c r="AS527" i="1"/>
  <c r="AS270" i="1"/>
  <c r="AS2" i="1"/>
  <c r="AS300" i="1"/>
  <c r="AS316" i="1"/>
  <c r="AS308" i="1"/>
  <c r="AS312" i="1"/>
  <c r="AS314" i="1"/>
  <c r="AS321" i="1"/>
  <c r="AS298" i="1"/>
  <c r="AS322" i="1"/>
  <c r="AS305" i="1"/>
  <c r="AS301" i="1"/>
  <c r="AS297" i="1"/>
  <c r="AS302" i="1"/>
  <c r="AS307" i="1"/>
  <c r="AS317" i="1"/>
  <c r="AS310" i="1"/>
  <c r="AS299" i="1"/>
  <c r="AS303" i="1"/>
  <c r="AS311" i="1"/>
  <c r="AS306" i="1"/>
  <c r="AS309" i="1"/>
  <c r="AS296" i="1"/>
  <c r="AS318" i="1"/>
  <c r="AS315" i="1"/>
  <c r="AS304" i="1"/>
  <c r="AS320" i="1"/>
  <c r="AS325" i="1"/>
  <c r="AS329" i="1"/>
  <c r="AS331" i="1"/>
  <c r="AS327" i="1"/>
  <c r="AS332" i="1"/>
  <c r="AS328" i="1"/>
  <c r="AS335" i="1"/>
  <c r="AS323" i="1"/>
  <c r="AS324" i="1"/>
  <c r="AS334" i="1"/>
  <c r="AS333" i="1"/>
  <c r="AS330" i="1"/>
  <c r="AS338" i="1"/>
  <c r="AS340" i="1"/>
  <c r="AS336" i="1"/>
  <c r="AS342" i="1"/>
  <c r="AS345" i="1"/>
  <c r="AS347" i="1"/>
  <c r="AS339" i="1"/>
  <c r="AS346" i="1"/>
  <c r="AS349" i="1"/>
  <c r="AS350" i="1"/>
  <c r="AS344" i="1"/>
  <c r="AS337" i="1"/>
  <c r="AS348" i="1"/>
  <c r="AS361" i="1"/>
  <c r="AS362" i="1"/>
  <c r="AS356" i="1"/>
  <c r="AS357" i="1"/>
  <c r="AS363" i="1"/>
  <c r="AS358" i="1"/>
  <c r="AS352" i="1"/>
  <c r="AS354" i="1"/>
  <c r="AS353" i="1"/>
  <c r="AS359" i="1"/>
  <c r="AS351" i="1"/>
  <c r="AS370" i="1"/>
  <c r="AS374" i="1"/>
  <c r="AS378" i="1"/>
  <c r="AS368" i="1"/>
  <c r="AS376" i="1"/>
  <c r="AS377" i="1"/>
  <c r="AS369" i="1"/>
  <c r="AS365" i="1"/>
  <c r="AS371" i="1"/>
  <c r="AS379" i="1"/>
  <c r="AS375" i="1"/>
  <c r="AS366" i="1"/>
  <c r="AS367" i="1"/>
  <c r="AS373" i="1"/>
  <c r="AS386" i="1"/>
  <c r="AS383" i="1"/>
  <c r="AS384" i="1"/>
  <c r="AS380" i="1"/>
  <c r="AS385" i="1"/>
  <c r="AS381" i="1"/>
  <c r="AS388" i="1"/>
  <c r="AS382" i="1"/>
  <c r="AS392" i="1"/>
  <c r="AS391" i="1"/>
  <c r="AS393" i="1"/>
  <c r="AS396" i="1"/>
  <c r="AS399" i="1"/>
  <c r="AS398" i="1"/>
  <c r="AS405" i="1"/>
  <c r="AS408" i="1"/>
  <c r="AS410" i="1"/>
  <c r="AS406" i="1"/>
  <c r="AS404" i="1"/>
  <c r="AS407" i="1"/>
  <c r="AS402" i="1"/>
  <c r="AS400" i="1"/>
  <c r="AS409" i="1"/>
  <c r="AS413" i="1"/>
  <c r="AS414" i="1"/>
  <c r="AS411" i="1"/>
  <c r="AS415" i="1"/>
  <c r="AS416" i="1"/>
  <c r="AS441" i="1"/>
  <c r="AS440" i="1"/>
  <c r="AS430" i="1"/>
  <c r="AS432" i="1"/>
  <c r="AS421" i="1"/>
  <c r="AS439" i="1"/>
  <c r="AS422" i="1"/>
  <c r="AS427" i="1"/>
  <c r="AS426" i="1"/>
  <c r="AS423" i="1"/>
  <c r="AS424" i="1"/>
  <c r="AS434" i="1"/>
  <c r="AS419" i="1"/>
  <c r="AS435" i="1"/>
  <c r="AS431" i="1"/>
  <c r="AS418" i="1"/>
  <c r="AS420" i="1"/>
  <c r="AS437" i="1"/>
  <c r="AS438" i="1"/>
  <c r="AS436" i="1"/>
  <c r="AS428" i="1"/>
  <c r="AS429" i="1"/>
  <c r="AS448" i="1"/>
  <c r="AS449" i="1"/>
  <c r="AS447" i="1"/>
  <c r="AS458" i="1"/>
  <c r="AS442" i="1"/>
  <c r="AS451" i="1"/>
  <c r="AS460" i="1"/>
  <c r="AS452" i="1"/>
  <c r="AS455" i="1"/>
  <c r="AS456" i="1"/>
  <c r="AS446" i="1"/>
  <c r="AS443" i="1"/>
  <c r="AS459" i="1"/>
  <c r="AS444" i="1"/>
  <c r="AS457" i="1"/>
  <c r="AS450" i="1"/>
  <c r="AS453" i="1"/>
  <c r="AS466" i="1"/>
  <c r="AS464" i="1"/>
  <c r="AS461" i="1"/>
  <c r="AS465" i="1"/>
  <c r="AS462" i="1"/>
  <c r="AS468" i="1"/>
  <c r="AS463" i="1"/>
  <c r="AS467" i="1"/>
  <c r="AS469" i="1"/>
  <c r="AS470" i="1"/>
  <c r="AS476" i="1"/>
  <c r="AS477" i="1"/>
  <c r="AS474" i="1"/>
  <c r="AS473" i="1"/>
  <c r="AS472" i="1"/>
  <c r="AS471" i="1"/>
  <c r="AS478" i="1"/>
  <c r="AS481" i="1"/>
  <c r="AS479" i="1"/>
  <c r="AS486" i="1"/>
  <c r="AS489" i="1"/>
  <c r="AS488" i="1"/>
  <c r="AS487" i="1"/>
  <c r="AS483" i="1"/>
  <c r="AS482" i="1"/>
  <c r="AS490" i="1"/>
  <c r="AS484" i="1"/>
  <c r="AS496" i="1"/>
  <c r="AS492" i="1"/>
  <c r="AS491" i="1"/>
  <c r="AS497" i="1"/>
  <c r="AS494" i="1"/>
  <c r="AS493" i="1"/>
  <c r="AS501" i="1"/>
  <c r="AS504" i="1"/>
  <c r="AS503" i="1"/>
  <c r="AS498" i="1"/>
  <c r="AS505" i="1"/>
  <c r="AS502" i="1"/>
  <c r="AS499" i="1"/>
  <c r="AS512" i="1"/>
  <c r="AS511" i="1"/>
  <c r="AS508" i="1"/>
  <c r="AS507" i="1"/>
  <c r="AS513" i="1"/>
  <c r="AS510" i="1"/>
  <c r="AS514" i="1"/>
  <c r="AS509" i="1"/>
  <c r="AS524" i="1"/>
  <c r="AS521" i="1"/>
  <c r="AS517" i="1"/>
  <c r="AS516" i="1"/>
  <c r="AS518" i="1"/>
  <c r="AS526" i="1"/>
  <c r="AS523" i="1"/>
  <c r="AS519" i="1"/>
  <c r="AS522" i="1"/>
  <c r="AS528" i="1"/>
  <c r="AS531" i="1"/>
  <c r="AS538" i="1"/>
  <c r="AS534" i="1"/>
  <c r="AS536" i="1"/>
  <c r="AS529" i="1"/>
  <c r="AS535" i="1"/>
  <c r="AS537" i="1"/>
  <c r="AS533" i="1"/>
  <c r="AS542" i="1"/>
  <c r="AS530" i="1"/>
  <c r="AS541" i="1"/>
  <c r="AS539" i="1"/>
  <c r="AS550" i="1"/>
  <c r="AS548" i="1"/>
  <c r="AS545" i="1"/>
  <c r="AS544" i="1"/>
  <c r="AS547" i="1"/>
  <c r="AS551" i="1"/>
  <c r="AS560" i="1"/>
  <c r="AS552" i="1"/>
  <c r="AS556" i="1"/>
  <c r="AS557" i="1"/>
  <c r="AS558" i="1"/>
  <c r="AS555" i="1"/>
  <c r="AS554" i="1"/>
  <c r="AS568" i="1"/>
  <c r="AS562" i="1"/>
  <c r="AS570" i="1"/>
  <c r="AS565" i="1"/>
  <c r="AS569" i="1"/>
  <c r="AS566" i="1"/>
  <c r="AS567" i="1"/>
  <c r="AS564" i="1"/>
  <c r="AS561" i="1"/>
  <c r="AS577" i="1"/>
  <c r="AS579" i="1"/>
  <c r="AS574" i="1"/>
  <c r="AS578" i="1"/>
  <c r="AS575" i="1"/>
  <c r="AS576" i="1"/>
  <c r="AS587" i="1"/>
  <c r="AS582" i="1"/>
  <c r="AS584" i="1"/>
  <c r="AS580" i="1"/>
  <c r="AS581" i="1"/>
  <c r="AS594" i="1"/>
  <c r="AS591" i="1"/>
  <c r="AS592" i="1"/>
  <c r="AS593" i="1"/>
  <c r="AS589" i="1"/>
  <c r="AS20" i="1"/>
  <c r="AS598" i="1"/>
  <c r="AS599" i="1"/>
  <c r="AS603" i="1"/>
  <c r="AS609" i="1"/>
  <c r="AS606" i="1"/>
  <c r="AS605" i="1"/>
  <c r="AS607" i="1"/>
  <c r="AS617" i="1"/>
  <c r="AS612" i="1"/>
  <c r="AS614" i="1"/>
  <c r="AS619" i="1"/>
  <c r="AS620" i="1"/>
  <c r="AS611" i="1"/>
  <c r="AS613" i="1"/>
  <c r="AS618" i="1"/>
  <c r="AS623" i="1"/>
  <c r="AS625" i="1"/>
  <c r="AS628" i="1"/>
  <c r="AS624" i="1"/>
  <c r="AS636" i="1"/>
  <c r="AS641" i="1"/>
  <c r="AS630" i="1"/>
  <c r="AS637" i="1"/>
  <c r="AS635" i="1"/>
  <c r="AS632" i="1"/>
  <c r="AS639" i="1"/>
  <c r="AS650" i="1"/>
  <c r="AS649" i="1"/>
  <c r="AS654" i="1"/>
  <c r="AS656" i="1"/>
  <c r="AS661" i="1"/>
  <c r="AS1110" i="1"/>
  <c r="AS1115" i="1"/>
  <c r="AS1119" i="1"/>
  <c r="AS1114" i="1"/>
  <c r="AS1136" i="1"/>
  <c r="AS1131" i="1"/>
  <c r="AS1121" i="1"/>
  <c r="AS1129" i="1"/>
  <c r="AS1118" i="1"/>
  <c r="AS1134" i="1"/>
  <c r="AS1123" i="1"/>
  <c r="AS1120" i="1"/>
  <c r="AS1113" i="1"/>
  <c r="AS1128" i="1"/>
  <c r="AS1117" i="1"/>
  <c r="AS1137" i="1"/>
  <c r="AS1133" i="1"/>
  <c r="AS1116" i="1"/>
  <c r="AS1126" i="1"/>
  <c r="AS1135" i="1"/>
  <c r="AS1127" i="1"/>
  <c r="AS1122" i="1"/>
  <c r="AS1132" i="1"/>
  <c r="AS1130" i="1"/>
  <c r="AS1124" i="1"/>
  <c r="AS1125" i="1"/>
  <c r="AS1138" i="1"/>
  <c r="AS1141" i="1"/>
  <c r="AS1142" i="1"/>
  <c r="AS1146" i="1"/>
  <c r="AS1145" i="1"/>
  <c r="AS1144" i="1"/>
  <c r="AS1147" i="1"/>
  <c r="AS1143" i="1"/>
  <c r="AS1139" i="1"/>
  <c r="AS1148" i="1"/>
  <c r="AS1140" i="1"/>
  <c r="AS1152" i="1"/>
  <c r="AS1150" i="1"/>
  <c r="AS1149" i="1"/>
  <c r="AS1154" i="1"/>
  <c r="AS1153" i="1"/>
  <c r="AS1151" i="1"/>
  <c r="AS1155" i="1"/>
  <c r="AS1157" i="1"/>
  <c r="AS1158" i="1"/>
  <c r="AS1159" i="1"/>
  <c r="AS1156" i="1"/>
  <c r="AS1160" i="1"/>
  <c r="AS1173" i="1"/>
  <c r="AS1162" i="1"/>
  <c r="AS1167" i="1"/>
  <c r="AS1161" i="1"/>
  <c r="AS1177" i="1"/>
  <c r="AS1184" i="1"/>
  <c r="AS1174" i="1"/>
  <c r="AS1178" i="1"/>
  <c r="AS1164" i="1"/>
  <c r="AS1165" i="1"/>
  <c r="AS1170" i="1"/>
  <c r="AS1171" i="1"/>
  <c r="AS1169" i="1"/>
  <c r="AS1163" i="1"/>
  <c r="AS1180" i="1"/>
  <c r="AS1176" i="1"/>
  <c r="AS1172" i="1"/>
  <c r="AS1166" i="1"/>
  <c r="AS1168" i="1"/>
  <c r="AS1175" i="1"/>
  <c r="AS1187" i="1"/>
  <c r="AS1183" i="1"/>
  <c r="AS1182" i="1"/>
  <c r="AS1181" i="1"/>
  <c r="AS1179" i="1"/>
  <c r="AS1186" i="1"/>
  <c r="AS1185" i="1"/>
  <c r="AS1202" i="1"/>
  <c r="AS1208" i="1"/>
  <c r="AS1204" i="1"/>
  <c r="AS1205" i="1"/>
  <c r="AS1193" i="1"/>
  <c r="AS1200" i="1"/>
  <c r="AS1213" i="1"/>
  <c r="AS1199" i="1"/>
  <c r="AS1210" i="1"/>
  <c r="AS1189" i="1"/>
  <c r="AS1216" i="1"/>
  <c r="AS1198" i="1"/>
  <c r="AS1206" i="1"/>
  <c r="AS1196" i="1"/>
  <c r="AS1194" i="1"/>
  <c r="AS1211" i="1"/>
  <c r="AS1203" i="1"/>
  <c r="AS1212" i="1"/>
  <c r="AS1197" i="1"/>
  <c r="AS1188" i="1"/>
  <c r="AS1209" i="1"/>
  <c r="AS1195" i="1"/>
  <c r="AS1207" i="1"/>
  <c r="AS1201" i="1"/>
  <c r="AS1191" i="1"/>
  <c r="AS1190" i="1"/>
  <c r="AS1192" i="1"/>
  <c r="AS1214" i="1"/>
  <c r="AS1215" i="1"/>
  <c r="AS1218" i="1"/>
  <c r="AS1228" i="1"/>
  <c r="AS1217" i="1"/>
  <c r="AS1230" i="1"/>
  <c r="AS1229" i="1"/>
  <c r="AS1231" i="1"/>
  <c r="AS1224" i="1"/>
  <c r="AS1227" i="1"/>
  <c r="AS1234" i="1"/>
  <c r="AS1241" i="1"/>
  <c r="AS1236" i="1"/>
  <c r="AS1225" i="1"/>
  <c r="AS1239" i="1"/>
  <c r="AS1232" i="1"/>
  <c r="AS1240" i="1"/>
  <c r="AS1237" i="1"/>
  <c r="AS1226" i="1"/>
  <c r="AS1242" i="1"/>
  <c r="AS1223" i="1"/>
  <c r="AS1233" i="1"/>
  <c r="AS1222" i="1"/>
  <c r="AS1220" i="1"/>
  <c r="AS1221" i="1"/>
  <c r="AS1219" i="1"/>
  <c r="AS1235" i="1"/>
  <c r="AS1238" i="1"/>
  <c r="AS1252" i="1"/>
  <c r="AS1253" i="1"/>
  <c r="AS1254" i="1"/>
  <c r="AS1244" i="1"/>
  <c r="AS1251" i="1"/>
  <c r="AS1250" i="1"/>
  <c r="AS1248" i="1"/>
  <c r="AS1245" i="1"/>
  <c r="AS1247" i="1"/>
  <c r="AS1249" i="1"/>
  <c r="AS1243" i="1"/>
  <c r="AS1246" i="1"/>
  <c r="AS1265" i="1"/>
  <c r="AS1261" i="1"/>
  <c r="AS1258" i="1"/>
  <c r="AS1268" i="1"/>
  <c r="AS1262" i="1"/>
  <c r="AS1260" i="1"/>
  <c r="AS1263" i="1"/>
  <c r="AS1259" i="1"/>
  <c r="AS1255" i="1"/>
  <c r="AS1267" i="1"/>
  <c r="AS1264" i="1"/>
  <c r="AS1256" i="1"/>
  <c r="AS1257" i="1"/>
  <c r="AS1269" i="1"/>
  <c r="AS1266" i="1"/>
  <c r="AS1275" i="1"/>
  <c r="AS1273" i="1"/>
  <c r="AS1271" i="1"/>
  <c r="AS1276" i="1"/>
  <c r="AS1272" i="1"/>
  <c r="AS1274" i="1"/>
  <c r="AS1270" i="1"/>
  <c r="AS1283" i="1"/>
  <c r="AS1284" i="1"/>
  <c r="AS1280" i="1"/>
  <c r="AS1288" i="1"/>
  <c r="AS1281" i="1"/>
  <c r="AS1285" i="1"/>
  <c r="AS1286" i="1"/>
  <c r="AS1279" i="1"/>
  <c r="AS1278" i="1"/>
  <c r="AS1287" i="1"/>
  <c r="AS1282" i="1"/>
  <c r="AS1277" i="1"/>
  <c r="AS1289" i="1"/>
  <c r="AS1292" i="1"/>
  <c r="AS1291" i="1"/>
  <c r="AS1295" i="1"/>
  <c r="AS1294" i="1"/>
  <c r="AS1290" i="1"/>
  <c r="AS1296" i="1"/>
  <c r="AS1293" i="1"/>
  <c r="AS1297" i="1"/>
  <c r="AS1298" i="1"/>
  <c r="AS1299" i="1"/>
  <c r="AS1300" i="1"/>
  <c r="AS1302" i="1"/>
  <c r="AS1301" i="1"/>
  <c r="AS1303" i="1"/>
  <c r="AS1308" i="1"/>
  <c r="AS1309" i="1"/>
  <c r="AS1304" i="1"/>
  <c r="AS1306" i="1"/>
  <c r="AS1307" i="1"/>
  <c r="AS1305" i="1"/>
  <c r="AS1331" i="1"/>
  <c r="AS1328" i="1"/>
  <c r="AS1326" i="1"/>
  <c r="AS1325" i="1"/>
  <c r="AS1327" i="1"/>
  <c r="AS1311" i="1"/>
  <c r="AS1330" i="1"/>
  <c r="AS1333" i="1"/>
  <c r="AS1312" i="1"/>
  <c r="AS1332" i="1"/>
  <c r="AS1315" i="1"/>
  <c r="AS1310" i="1"/>
  <c r="AS1316" i="1"/>
  <c r="AS1313" i="1"/>
  <c r="AS1317" i="1"/>
  <c r="AS1324" i="1"/>
  <c r="AS1314" i="1"/>
  <c r="AS1322" i="1"/>
  <c r="AS1318" i="1"/>
  <c r="AS1323" i="1"/>
  <c r="AS1320" i="1"/>
  <c r="AS1321" i="1"/>
  <c r="AS1329" i="1"/>
  <c r="AS1319" i="1"/>
  <c r="AS1336" i="1"/>
  <c r="AS1335" i="1"/>
  <c r="AS1334" i="1"/>
  <c r="AS1341" i="1"/>
  <c r="AS1343" i="1"/>
  <c r="AS1344" i="1"/>
  <c r="AS1338" i="1"/>
  <c r="AS1339" i="1"/>
  <c r="AS1340" i="1"/>
  <c r="AS1342" i="1"/>
  <c r="AS1337" i="1"/>
  <c r="AS1346" i="1"/>
  <c r="AS1347" i="1"/>
  <c r="AS1348" i="1"/>
  <c r="AS1345" i="1"/>
  <c r="AS1352" i="1"/>
  <c r="AS1353" i="1"/>
  <c r="AS1357" i="1"/>
  <c r="AS1349" i="1"/>
  <c r="AS1355" i="1"/>
  <c r="AS1356" i="1"/>
  <c r="AS1350" i="1"/>
  <c r="AS1354" i="1"/>
  <c r="AS1358" i="1"/>
  <c r="AS1351" i="1"/>
  <c r="AS1362" i="1"/>
  <c r="AS1359" i="1"/>
  <c r="AS1360" i="1"/>
  <c r="AS1361" i="1"/>
  <c r="AS1363" i="1"/>
  <c r="AS1366" i="1"/>
  <c r="AS1367" i="1"/>
  <c r="AS1368" i="1"/>
  <c r="AS1364" i="1"/>
  <c r="AS1365" i="1"/>
  <c r="AS1371" i="1"/>
  <c r="AS1373" i="1"/>
  <c r="AS1369" i="1"/>
  <c r="AS1375" i="1"/>
  <c r="AS1380" i="1"/>
  <c r="AS1376" i="1"/>
  <c r="AS1372" i="1"/>
  <c r="AS1382" i="1"/>
  <c r="AS1381" i="1"/>
  <c r="AS1374" i="1"/>
  <c r="AS1378" i="1"/>
  <c r="AS1383" i="1"/>
  <c r="AS1377" i="1"/>
  <c r="AS1370" i="1"/>
  <c r="AS1379" i="1"/>
  <c r="AS1389" i="1"/>
  <c r="AS1393" i="1"/>
  <c r="AS1388" i="1"/>
  <c r="AS1391" i="1"/>
  <c r="AS1385" i="1"/>
  <c r="AS1384" i="1"/>
  <c r="AS1387" i="1"/>
  <c r="AS1392" i="1"/>
  <c r="AS1390" i="1"/>
  <c r="AS1386" i="1"/>
  <c r="AS1396" i="1"/>
  <c r="AS1402" i="1"/>
  <c r="AS1405" i="1"/>
  <c r="AS1400" i="1"/>
  <c r="AS1398" i="1"/>
  <c r="AS1399" i="1"/>
  <c r="AS1404" i="1"/>
  <c r="AS1397" i="1"/>
  <c r="AS1395" i="1"/>
  <c r="AS1403" i="1"/>
  <c r="AS1394" i="1"/>
  <c r="AS1401" i="1"/>
  <c r="AS1413" i="1"/>
  <c r="AS1409" i="1"/>
  <c r="AS1406" i="1"/>
  <c r="AS1407" i="1"/>
  <c r="AS1416" i="1"/>
  <c r="AS1412" i="1"/>
  <c r="AS1411" i="1"/>
  <c r="AS1417" i="1"/>
  <c r="AS1414" i="1"/>
  <c r="AS1408" i="1"/>
  <c r="AS1410" i="1"/>
  <c r="AS1415" i="1"/>
  <c r="AS1427" i="1"/>
  <c r="AS1421" i="1"/>
  <c r="AS1426" i="1"/>
  <c r="AS1423" i="1"/>
  <c r="AS1419" i="1"/>
  <c r="AS1422" i="1"/>
  <c r="AS1418" i="1"/>
  <c r="AS1420" i="1"/>
  <c r="AS1424" i="1"/>
  <c r="AS1425" i="1"/>
  <c r="AS1433" i="1"/>
  <c r="AS1443" i="1"/>
  <c r="AS1432" i="1"/>
  <c r="AS1434" i="1"/>
  <c r="AS1435" i="1"/>
  <c r="AS1442" i="1"/>
  <c r="AS1436" i="1"/>
  <c r="AS1437" i="1"/>
  <c r="AS1438" i="1"/>
  <c r="AS1440" i="1"/>
  <c r="AS1441" i="1"/>
  <c r="AS1439" i="1"/>
  <c r="AS1431" i="1"/>
  <c r="AS1430" i="1"/>
  <c r="AS1429" i="1"/>
  <c r="AS1428" i="1"/>
  <c r="AS1444" i="1"/>
  <c r="AS1452" i="1"/>
  <c r="AS1445" i="1"/>
  <c r="AS1450" i="1"/>
  <c r="AS1447" i="1"/>
  <c r="AS1448" i="1"/>
  <c r="AS1451" i="1"/>
  <c r="AS1446" i="1"/>
  <c r="AS1449" i="1"/>
  <c r="AS1456" i="1"/>
  <c r="AS1460" i="1"/>
  <c r="AS1455" i="1"/>
  <c r="AS1463" i="1"/>
  <c r="AS1453" i="1"/>
  <c r="AS1459" i="1"/>
  <c r="AS1462" i="1"/>
  <c r="AS1461" i="1"/>
  <c r="AS1458" i="1"/>
  <c r="AS1454" i="1"/>
  <c r="AS1457" i="1"/>
  <c r="AS1465" i="1"/>
  <c r="AS1471" i="1"/>
  <c r="AS1467" i="1"/>
  <c r="AS1472" i="1"/>
  <c r="AS1470" i="1"/>
  <c r="AS1468" i="1"/>
  <c r="AS1466" i="1"/>
  <c r="AS1475" i="1"/>
  <c r="AS1477" i="1"/>
  <c r="AS1480" i="1"/>
  <c r="AS1481" i="1"/>
  <c r="AS1473" i="1"/>
  <c r="AS1474" i="1"/>
  <c r="AS1479" i="1"/>
  <c r="AS1476" i="1"/>
  <c r="AS1482" i="1"/>
  <c r="AS1478" i="1"/>
  <c r="AS1485" i="1"/>
  <c r="AS1484" i="1"/>
  <c r="AS1486" i="1"/>
  <c r="AS1483" i="1"/>
  <c r="AS1487" i="1"/>
  <c r="AS1492" i="1"/>
  <c r="AS1493" i="1"/>
  <c r="AS1494" i="1"/>
  <c r="AS1489" i="1"/>
  <c r="AS1491" i="1"/>
  <c r="AS1502" i="1"/>
  <c r="AS1497" i="1"/>
  <c r="AS1498" i="1"/>
  <c r="AS1496" i="1"/>
  <c r="AS1501" i="1"/>
  <c r="AS1503" i="1"/>
  <c r="AS1500" i="1"/>
  <c r="AS1495" i="1"/>
  <c r="AS1504" i="1"/>
  <c r="AS1507" i="1"/>
  <c r="AS1513" i="1"/>
  <c r="AS1511" i="1"/>
  <c r="AS1515" i="1"/>
  <c r="AS1517" i="1"/>
  <c r="AS1512" i="1"/>
  <c r="AS1508" i="1"/>
  <c r="AS1505" i="1"/>
  <c r="AS1509" i="1"/>
  <c r="AS1510" i="1"/>
  <c r="AS1527" i="1"/>
  <c r="AS1525" i="1"/>
  <c r="AS1524" i="1"/>
  <c r="AS1520" i="1"/>
  <c r="AS2005" i="1"/>
  <c r="AS1506" i="1"/>
  <c r="AS1516" i="1"/>
  <c r="AS1519" i="1"/>
  <c r="AS1518" i="1"/>
  <c r="AS1514" i="1"/>
  <c r="AS1464" i="1"/>
  <c r="AS1469" i="1"/>
  <c r="AS1490" i="1"/>
  <c r="AS1488" i="1"/>
  <c r="AS1499" i="1"/>
  <c r="AS389" i="1"/>
  <c r="AS2227" i="1"/>
  <c r="AS2229" i="1"/>
  <c r="AS2230" i="1"/>
  <c r="AS2231" i="1"/>
  <c r="AS2232" i="1"/>
  <c r="AS1109" i="1"/>
  <c r="AS2006" i="1"/>
  <c r="AS2061" i="1"/>
  <c r="AS2060" i="1"/>
  <c r="AS2062" i="1"/>
  <c r="AS2064" i="1"/>
  <c r="AS2063" i="1"/>
  <c r="AS2066" i="1"/>
  <c r="AS2068" i="1"/>
  <c r="AS2069" i="1"/>
  <c r="AS6" i="1"/>
  <c r="AS2007" i="1"/>
  <c r="AS2073" i="1"/>
  <c r="AS2075" i="1"/>
  <c r="AS2008" i="1"/>
  <c r="AS2079" i="1"/>
  <c r="AS2080" i="1"/>
  <c r="AS2078" i="1"/>
  <c r="AS596" i="1"/>
  <c r="AS2086" i="1"/>
  <c r="AS2087" i="1"/>
  <c r="AS2054" i="1"/>
  <c r="AS2055" i="1"/>
  <c r="AS2089" i="1"/>
  <c r="AS2102" i="1"/>
  <c r="AS2103" i="1"/>
  <c r="AS2056" i="1"/>
  <c r="AS213" i="1"/>
  <c r="AS2101" i="1"/>
  <c r="AS2057" i="1"/>
  <c r="AS2105" i="1"/>
  <c r="AS2110" i="1"/>
  <c r="AS1088" i="1"/>
  <c r="AS2113" i="1"/>
  <c r="AS2115" i="1"/>
  <c r="AS2114" i="1"/>
  <c r="AS2116" i="1"/>
  <c r="AS395" i="1"/>
  <c r="AS2072" i="1"/>
  <c r="AS2088" i="1"/>
  <c r="AS2065" i="1"/>
  <c r="AS2067" i="1"/>
  <c r="AS2070" i="1"/>
  <c r="AS2071" i="1"/>
  <c r="AS2074" i="1"/>
  <c r="AS2076" i="1"/>
  <c r="AS2077" i="1"/>
  <c r="AS2081" i="1"/>
  <c r="AS2082" i="1"/>
  <c r="AS2084" i="1"/>
  <c r="AS2083" i="1"/>
  <c r="AS2085" i="1"/>
  <c r="AS2104" i="1"/>
  <c r="AS2107" i="1"/>
  <c r="AS2112" i="1"/>
  <c r="AS2111" i="1"/>
  <c r="AS2108" i="1"/>
  <c r="AS2106" i="1"/>
  <c r="AS2109" i="1"/>
  <c r="AS2180" i="1"/>
  <c r="AS2179" i="1"/>
  <c r="AS2183" i="1"/>
  <c r="AS2185" i="1"/>
  <c r="AS2186" i="1"/>
  <c r="AS2187" i="1"/>
  <c r="AS2184" i="1"/>
  <c r="AS2182" i="1"/>
  <c r="AS2226" i="1"/>
  <c r="AS2178" i="1"/>
  <c r="AS2181" i="1"/>
  <c r="AR313" i="1" l="1"/>
  <c r="AR341" i="1"/>
  <c r="AR355" i="1"/>
  <c r="AR372" i="1"/>
  <c r="AR364" i="1"/>
  <c r="AR264" i="1"/>
  <c r="AR387" i="1"/>
  <c r="AR3" i="1"/>
  <c r="AR390" i="1"/>
  <c r="AR394" i="1"/>
  <c r="AR4" i="1"/>
  <c r="AR397" i="1"/>
  <c r="AR265" i="1"/>
  <c r="AR5" i="1"/>
  <c r="AR403" i="1"/>
  <c r="AR401" i="1"/>
  <c r="AR412" i="1"/>
  <c r="AR417" i="1"/>
  <c r="AR425" i="1"/>
  <c r="AR433" i="1"/>
  <c r="AR445" i="1"/>
  <c r="AR7" i="1"/>
  <c r="AR475" i="1"/>
  <c r="AR485" i="1"/>
  <c r="AR495" i="1"/>
  <c r="AR2009" i="1"/>
  <c r="AR506" i="1"/>
  <c r="AR500" i="1"/>
  <c r="AR2228" i="1"/>
  <c r="AR515" i="1"/>
  <c r="AR2053" i="1"/>
  <c r="AR520" i="1"/>
  <c r="AR525" i="1"/>
  <c r="AR266" i="1"/>
  <c r="AR532" i="1"/>
  <c r="AR540" i="1"/>
  <c r="AR543" i="1"/>
  <c r="AR546" i="1"/>
  <c r="AR549" i="1"/>
  <c r="AR553" i="1"/>
  <c r="AR559" i="1"/>
  <c r="AR8" i="1"/>
  <c r="AR563" i="1"/>
  <c r="AR571" i="1"/>
  <c r="AR11" i="1"/>
  <c r="AR573" i="1"/>
  <c r="AR267" i="1"/>
  <c r="AR9" i="1"/>
  <c r="AR10" i="1"/>
  <c r="AR572" i="1"/>
  <c r="AR12" i="1"/>
  <c r="AR583" i="1"/>
  <c r="AR585" i="1"/>
  <c r="AR586" i="1"/>
  <c r="AR595" i="1"/>
  <c r="AR588" i="1"/>
  <c r="AR590" i="1"/>
  <c r="AR13" i="1"/>
  <c r="AR597" i="1"/>
  <c r="AR600" i="1"/>
  <c r="AR601" i="1"/>
  <c r="AR14" i="1"/>
  <c r="AR602" i="1"/>
  <c r="AR608" i="1"/>
  <c r="AR268" i="1"/>
  <c r="AR269" i="1"/>
  <c r="AR604" i="1"/>
  <c r="AR610" i="1"/>
  <c r="AR615" i="1"/>
  <c r="AR616" i="1"/>
  <c r="AR15" i="1"/>
  <c r="AR1111" i="1"/>
  <c r="AR622" i="1"/>
  <c r="AR626" i="1"/>
  <c r="AR16" i="1"/>
  <c r="AR627" i="1"/>
  <c r="AR621" i="1"/>
  <c r="AR640" i="1"/>
  <c r="AR1112" i="1"/>
  <c r="AR634" i="1"/>
  <c r="AR631" i="1"/>
  <c r="AR642" i="1"/>
  <c r="AR638" i="1"/>
  <c r="AR629" i="1"/>
  <c r="AR17" i="1"/>
  <c r="AR633" i="1"/>
  <c r="AR643" i="1"/>
  <c r="AR646" i="1"/>
  <c r="AR644" i="1"/>
  <c r="AR651" i="1"/>
  <c r="AR647" i="1"/>
  <c r="AR645" i="1"/>
  <c r="AR648" i="1"/>
  <c r="AR653" i="1"/>
  <c r="AR657" i="1"/>
  <c r="AR18" i="1"/>
  <c r="AR652" i="1"/>
  <c r="AR655" i="1"/>
  <c r="AR662" i="1"/>
  <c r="AR658" i="1"/>
  <c r="AR669" i="1"/>
  <c r="AR660" i="1"/>
  <c r="AR666" i="1"/>
  <c r="AR665" i="1"/>
  <c r="AR2090" i="1"/>
  <c r="AR668" i="1"/>
  <c r="AR659" i="1"/>
  <c r="AR664" i="1"/>
  <c r="AR667" i="1"/>
  <c r="AR663" i="1"/>
  <c r="AR676" i="1"/>
  <c r="AR672" i="1"/>
  <c r="AR674" i="1"/>
  <c r="AR673" i="1"/>
  <c r="AR670" i="1"/>
  <c r="AR671" i="1"/>
  <c r="AR1522" i="1"/>
  <c r="AR1521" i="1"/>
  <c r="AR675" i="1"/>
  <c r="AR1523" i="1"/>
  <c r="AR1526" i="1"/>
  <c r="AR326" i="1"/>
  <c r="AR343" i="1"/>
  <c r="AR263" i="1"/>
  <c r="AR360" i="1"/>
  <c r="AR454" i="1"/>
  <c r="AR480" i="1"/>
  <c r="AR527" i="1"/>
  <c r="AR270" i="1"/>
  <c r="AR2" i="1"/>
  <c r="AR300" i="1"/>
  <c r="AR316" i="1"/>
  <c r="AR308" i="1"/>
  <c r="AR312" i="1"/>
  <c r="AR314" i="1"/>
  <c r="AR321" i="1"/>
  <c r="AR298" i="1"/>
  <c r="AR322" i="1"/>
  <c r="AR305" i="1"/>
  <c r="AR301" i="1"/>
  <c r="AR297" i="1"/>
  <c r="AR302" i="1"/>
  <c r="AR307" i="1"/>
  <c r="AR317" i="1"/>
  <c r="AR310" i="1"/>
  <c r="AR299" i="1"/>
  <c r="AR303" i="1"/>
  <c r="AR311" i="1"/>
  <c r="AR306" i="1"/>
  <c r="AR309" i="1"/>
  <c r="AR296" i="1"/>
  <c r="AR318" i="1"/>
  <c r="AR315" i="1"/>
  <c r="AR304" i="1"/>
  <c r="AR320" i="1"/>
  <c r="AR325" i="1"/>
  <c r="AR329" i="1"/>
  <c r="AR331" i="1"/>
  <c r="AR327" i="1"/>
  <c r="AR332" i="1"/>
  <c r="AR328" i="1"/>
  <c r="AR335" i="1"/>
  <c r="AR323" i="1"/>
  <c r="AR324" i="1"/>
  <c r="AR334" i="1"/>
  <c r="AR333" i="1"/>
  <c r="AR330" i="1"/>
  <c r="AR338" i="1"/>
  <c r="AR340" i="1"/>
  <c r="AR336" i="1"/>
  <c r="AR342" i="1"/>
  <c r="AR345" i="1"/>
  <c r="AR347" i="1"/>
  <c r="AR339" i="1"/>
  <c r="AR346" i="1"/>
  <c r="AR349" i="1"/>
  <c r="AR350" i="1"/>
  <c r="AR344" i="1"/>
  <c r="AR337" i="1"/>
  <c r="AR348" i="1"/>
  <c r="AR361" i="1"/>
  <c r="AR362" i="1"/>
  <c r="AR356" i="1"/>
  <c r="AR357" i="1"/>
  <c r="AR363" i="1"/>
  <c r="AR358" i="1"/>
  <c r="AR352" i="1"/>
  <c r="AR354" i="1"/>
  <c r="AR353" i="1"/>
  <c r="AR359" i="1"/>
  <c r="AR351" i="1"/>
  <c r="AR370" i="1"/>
  <c r="AR374" i="1"/>
  <c r="AR378" i="1"/>
  <c r="AR368" i="1"/>
  <c r="AR376" i="1"/>
  <c r="AR377" i="1"/>
  <c r="AR369" i="1"/>
  <c r="AR365" i="1"/>
  <c r="AR371" i="1"/>
  <c r="AR379" i="1"/>
  <c r="AR375" i="1"/>
  <c r="AR366" i="1"/>
  <c r="AR367" i="1"/>
  <c r="AR373" i="1"/>
  <c r="AR386" i="1"/>
  <c r="AR383" i="1"/>
  <c r="AR384" i="1"/>
  <c r="AR380" i="1"/>
  <c r="AR385" i="1"/>
  <c r="AR381" i="1"/>
  <c r="AR388" i="1"/>
  <c r="AR382" i="1"/>
  <c r="AR392" i="1"/>
  <c r="AR391" i="1"/>
  <c r="AR393" i="1"/>
  <c r="AR396" i="1"/>
  <c r="AR399" i="1"/>
  <c r="AR398" i="1"/>
  <c r="AR405" i="1"/>
  <c r="AR408" i="1"/>
  <c r="AR410" i="1"/>
  <c r="AR406" i="1"/>
  <c r="AR404" i="1"/>
  <c r="AR407" i="1"/>
  <c r="AR402" i="1"/>
  <c r="AR400" i="1"/>
  <c r="AR409" i="1"/>
  <c r="AR413" i="1"/>
  <c r="AR414" i="1"/>
  <c r="AR411" i="1"/>
  <c r="AR415" i="1"/>
  <c r="AR416" i="1"/>
  <c r="AR441" i="1"/>
  <c r="AR440" i="1"/>
  <c r="AR430" i="1"/>
  <c r="AR432" i="1"/>
  <c r="AR421" i="1"/>
  <c r="AR439" i="1"/>
  <c r="AR422" i="1"/>
  <c r="AR427" i="1"/>
  <c r="AR426" i="1"/>
  <c r="AR423" i="1"/>
  <c r="AR424" i="1"/>
  <c r="AR434" i="1"/>
  <c r="AR419" i="1"/>
  <c r="AR435" i="1"/>
  <c r="AR431" i="1"/>
  <c r="AR418" i="1"/>
  <c r="AR420" i="1"/>
  <c r="AR437" i="1"/>
  <c r="AR438" i="1"/>
  <c r="AR436" i="1"/>
  <c r="AR428" i="1"/>
  <c r="AR429" i="1"/>
  <c r="AR448" i="1"/>
  <c r="AR449" i="1"/>
  <c r="AR447" i="1"/>
  <c r="AR458" i="1"/>
  <c r="AR442" i="1"/>
  <c r="AR451" i="1"/>
  <c r="AR460" i="1"/>
  <c r="AR452" i="1"/>
  <c r="AR455" i="1"/>
  <c r="AR456" i="1"/>
  <c r="AR446" i="1"/>
  <c r="AR443" i="1"/>
  <c r="AR459" i="1"/>
  <c r="AR444" i="1"/>
  <c r="AR457" i="1"/>
  <c r="AR450" i="1"/>
  <c r="AR453" i="1"/>
  <c r="AR466" i="1"/>
  <c r="AR464" i="1"/>
  <c r="AR461" i="1"/>
  <c r="AR465" i="1"/>
  <c r="AR462" i="1"/>
  <c r="AR468" i="1"/>
  <c r="AR463" i="1"/>
  <c r="AR467" i="1"/>
  <c r="AR469" i="1"/>
  <c r="AR470" i="1"/>
  <c r="AR476" i="1"/>
  <c r="AR477" i="1"/>
  <c r="AR474" i="1"/>
  <c r="AR473" i="1"/>
  <c r="AR472" i="1"/>
  <c r="AR471" i="1"/>
  <c r="AR478" i="1"/>
  <c r="AR481" i="1"/>
  <c r="AR479" i="1"/>
  <c r="AR486" i="1"/>
  <c r="AR489" i="1"/>
  <c r="AR488" i="1"/>
  <c r="AR487" i="1"/>
  <c r="AR483" i="1"/>
  <c r="AR482" i="1"/>
  <c r="AR490" i="1"/>
  <c r="AR484" i="1"/>
  <c r="AR496" i="1"/>
  <c r="AR492" i="1"/>
  <c r="AR491" i="1"/>
  <c r="AR497" i="1"/>
  <c r="AR494" i="1"/>
  <c r="AR493" i="1"/>
  <c r="AR501" i="1"/>
  <c r="AR504" i="1"/>
  <c r="AR503" i="1"/>
  <c r="AR498" i="1"/>
  <c r="AR505" i="1"/>
  <c r="AR502" i="1"/>
  <c r="AR499" i="1"/>
  <c r="AR512" i="1"/>
  <c r="AR511" i="1"/>
  <c r="AR508" i="1"/>
  <c r="AR507" i="1"/>
  <c r="AR513" i="1"/>
  <c r="AR510" i="1"/>
  <c r="AR514" i="1"/>
  <c r="AR509" i="1"/>
  <c r="AR524" i="1"/>
  <c r="AR521" i="1"/>
  <c r="AR517" i="1"/>
  <c r="AR516" i="1"/>
  <c r="AR518" i="1"/>
  <c r="AR526" i="1"/>
  <c r="AR523" i="1"/>
  <c r="AR519" i="1"/>
  <c r="AR522" i="1"/>
  <c r="AR528" i="1"/>
  <c r="AR531" i="1"/>
  <c r="AR538" i="1"/>
  <c r="AR534" i="1"/>
  <c r="AR536" i="1"/>
  <c r="AR529" i="1"/>
  <c r="AR535" i="1"/>
  <c r="AR537" i="1"/>
  <c r="AR533" i="1"/>
  <c r="AR542" i="1"/>
  <c r="AR530" i="1"/>
  <c r="AR541" i="1"/>
  <c r="AR539" i="1"/>
  <c r="AR550" i="1"/>
  <c r="AR548" i="1"/>
  <c r="AR545" i="1"/>
  <c r="AR544" i="1"/>
  <c r="AR547" i="1"/>
  <c r="AR551" i="1"/>
  <c r="AR560" i="1"/>
  <c r="AR552" i="1"/>
  <c r="AR556" i="1"/>
  <c r="AR557" i="1"/>
  <c r="AR558" i="1"/>
  <c r="AR555" i="1"/>
  <c r="AR554" i="1"/>
  <c r="AR568" i="1"/>
  <c r="AR562" i="1"/>
  <c r="AR570" i="1"/>
  <c r="AR565" i="1"/>
  <c r="AR569" i="1"/>
  <c r="AR566" i="1"/>
  <c r="AR567" i="1"/>
  <c r="AR564" i="1"/>
  <c r="AR561" i="1"/>
  <c r="AR577" i="1"/>
  <c r="AR579" i="1"/>
  <c r="AR574" i="1"/>
  <c r="AR578" i="1"/>
  <c r="AR575" i="1"/>
  <c r="AR576" i="1"/>
  <c r="AR587" i="1"/>
  <c r="AR582" i="1"/>
  <c r="AR584" i="1"/>
  <c r="AR580" i="1"/>
  <c r="AR581" i="1"/>
  <c r="AR594" i="1"/>
  <c r="AR591" i="1"/>
  <c r="AR592" i="1"/>
  <c r="AR593" i="1"/>
  <c r="AR589" i="1"/>
  <c r="AR20" i="1"/>
  <c r="AR598" i="1"/>
  <c r="AR599" i="1"/>
  <c r="AR603" i="1"/>
  <c r="AR609" i="1"/>
  <c r="AR606" i="1"/>
  <c r="AR605" i="1"/>
  <c r="AR607" i="1"/>
  <c r="AR617" i="1"/>
  <c r="AR612" i="1"/>
  <c r="AR614" i="1"/>
  <c r="AR619" i="1"/>
  <c r="AR620" i="1"/>
  <c r="AR611" i="1"/>
  <c r="AR613" i="1"/>
  <c r="AR618" i="1"/>
  <c r="AR623" i="1"/>
  <c r="AR625" i="1"/>
  <c r="AR628" i="1"/>
  <c r="AR624" i="1"/>
  <c r="AR636" i="1"/>
  <c r="AR641" i="1"/>
  <c r="AR630" i="1"/>
  <c r="AR637" i="1"/>
  <c r="AR635" i="1"/>
  <c r="AR632" i="1"/>
  <c r="AR639" i="1"/>
  <c r="AR650" i="1"/>
  <c r="AR649" i="1"/>
  <c r="AR654" i="1"/>
  <c r="AR656" i="1"/>
  <c r="AR661" i="1"/>
  <c r="AR1110" i="1"/>
  <c r="AR1115" i="1"/>
  <c r="AR1119" i="1"/>
  <c r="AR1114" i="1"/>
  <c r="AR1136" i="1"/>
  <c r="AR1131" i="1"/>
  <c r="AR1121" i="1"/>
  <c r="AR1129" i="1"/>
  <c r="AR1118" i="1"/>
  <c r="AR1134" i="1"/>
  <c r="AR1123" i="1"/>
  <c r="AR1120" i="1"/>
  <c r="AR1113" i="1"/>
  <c r="AR1128" i="1"/>
  <c r="AR1117" i="1"/>
  <c r="AR1137" i="1"/>
  <c r="AR1133" i="1"/>
  <c r="AR1116" i="1"/>
  <c r="AR1126" i="1"/>
  <c r="AR1135" i="1"/>
  <c r="AR1127" i="1"/>
  <c r="AR1122" i="1"/>
  <c r="AR1132" i="1"/>
  <c r="AR1130" i="1"/>
  <c r="AR1124" i="1"/>
  <c r="AR1125" i="1"/>
  <c r="AR1138" i="1"/>
  <c r="AR1141" i="1"/>
  <c r="AR1142" i="1"/>
  <c r="AR1146" i="1"/>
  <c r="AR1145" i="1"/>
  <c r="AR1144" i="1"/>
  <c r="AR1147" i="1"/>
  <c r="AR1143" i="1"/>
  <c r="AR1139" i="1"/>
  <c r="AR1148" i="1"/>
  <c r="AR1140" i="1"/>
  <c r="AR1152" i="1"/>
  <c r="AR1150" i="1"/>
  <c r="AR1149" i="1"/>
  <c r="AR1154" i="1"/>
  <c r="AR1153" i="1"/>
  <c r="AR1151" i="1"/>
  <c r="AR1155" i="1"/>
  <c r="AR1157" i="1"/>
  <c r="AR1158" i="1"/>
  <c r="AR1159" i="1"/>
  <c r="AR1156" i="1"/>
  <c r="AR1160" i="1"/>
  <c r="AR1173" i="1"/>
  <c r="AR1162" i="1"/>
  <c r="AR1167" i="1"/>
  <c r="AR1161" i="1"/>
  <c r="AR1177" i="1"/>
  <c r="AR1184" i="1"/>
  <c r="AR1174" i="1"/>
  <c r="AR1178" i="1"/>
  <c r="AR1164" i="1"/>
  <c r="AR1165" i="1"/>
  <c r="AR1170" i="1"/>
  <c r="AR1171" i="1"/>
  <c r="AR1169" i="1"/>
  <c r="AR1163" i="1"/>
  <c r="AR1180" i="1"/>
  <c r="AR1176" i="1"/>
  <c r="AR1172" i="1"/>
  <c r="AR1166" i="1"/>
  <c r="AR1168" i="1"/>
  <c r="AR1175" i="1"/>
  <c r="AR1187" i="1"/>
  <c r="AR1183" i="1"/>
  <c r="AR1182" i="1"/>
  <c r="AR1181" i="1"/>
  <c r="AR1179" i="1"/>
  <c r="AR1186" i="1"/>
  <c r="AR1185" i="1"/>
  <c r="AR1202" i="1"/>
  <c r="AR1208" i="1"/>
  <c r="AR1204" i="1"/>
  <c r="AR1205" i="1"/>
  <c r="AR1193" i="1"/>
  <c r="AR1200" i="1"/>
  <c r="AR1213" i="1"/>
  <c r="AR1199" i="1"/>
  <c r="AR1210" i="1"/>
  <c r="AR1189" i="1"/>
  <c r="AR1216" i="1"/>
  <c r="AR1198" i="1"/>
  <c r="AR1206" i="1"/>
  <c r="AR1196" i="1"/>
  <c r="AR1194" i="1"/>
  <c r="AR1211" i="1"/>
  <c r="AR1203" i="1"/>
  <c r="AR1212" i="1"/>
  <c r="AR1197" i="1"/>
  <c r="AR1188" i="1"/>
  <c r="AR1209" i="1"/>
  <c r="AR1195" i="1"/>
  <c r="AR1207" i="1"/>
  <c r="AR1201" i="1"/>
  <c r="AR1191" i="1"/>
  <c r="AR1190" i="1"/>
  <c r="AR1192" i="1"/>
  <c r="AR1214" i="1"/>
  <c r="AR1215" i="1"/>
  <c r="AR1218" i="1"/>
  <c r="AR1228" i="1"/>
  <c r="AR1217" i="1"/>
  <c r="AR1230" i="1"/>
  <c r="AR1229" i="1"/>
  <c r="AR1231" i="1"/>
  <c r="AR1224" i="1"/>
  <c r="AR1227" i="1"/>
  <c r="AR1234" i="1"/>
  <c r="AR1241" i="1"/>
  <c r="AR1236" i="1"/>
  <c r="AR1225" i="1"/>
  <c r="AR1239" i="1"/>
  <c r="AR1232" i="1"/>
  <c r="AR1240" i="1"/>
  <c r="AR1237" i="1"/>
  <c r="AR1226" i="1"/>
  <c r="AR1242" i="1"/>
  <c r="AR1223" i="1"/>
  <c r="AR1233" i="1"/>
  <c r="AR1222" i="1"/>
  <c r="AR1220" i="1"/>
  <c r="AR1221" i="1"/>
  <c r="AR1219" i="1"/>
  <c r="AR1235" i="1"/>
  <c r="AR1238" i="1"/>
  <c r="AR1252" i="1"/>
  <c r="AR1253" i="1"/>
  <c r="AR1254" i="1"/>
  <c r="AR1244" i="1"/>
  <c r="AR1251" i="1"/>
  <c r="AR1250" i="1"/>
  <c r="AR1248" i="1"/>
  <c r="AR1245" i="1"/>
  <c r="AR1247" i="1"/>
  <c r="AR1249" i="1"/>
  <c r="AR1243" i="1"/>
  <c r="AR1246" i="1"/>
  <c r="AR1265" i="1"/>
  <c r="AR1261" i="1"/>
  <c r="AR1258" i="1"/>
  <c r="AR1268" i="1"/>
  <c r="AR1262" i="1"/>
  <c r="AR1260" i="1"/>
  <c r="AR1263" i="1"/>
  <c r="AR1259" i="1"/>
  <c r="AR1255" i="1"/>
  <c r="AR1267" i="1"/>
  <c r="AR1264" i="1"/>
  <c r="AR1256" i="1"/>
  <c r="AR1257" i="1"/>
  <c r="AR1269" i="1"/>
  <c r="AR1266" i="1"/>
  <c r="AR1275" i="1"/>
  <c r="AR1273" i="1"/>
  <c r="AR1271" i="1"/>
  <c r="AR1276" i="1"/>
  <c r="AR1272" i="1"/>
  <c r="AR1274" i="1"/>
  <c r="AR1270" i="1"/>
  <c r="AR1283" i="1"/>
  <c r="AR1284" i="1"/>
  <c r="AR1280" i="1"/>
  <c r="AR1288" i="1"/>
  <c r="AR1281" i="1"/>
  <c r="AR1285" i="1"/>
  <c r="AR1286" i="1"/>
  <c r="AR1279" i="1"/>
  <c r="AR1278" i="1"/>
  <c r="AR1287" i="1"/>
  <c r="AR1282" i="1"/>
  <c r="AR1277" i="1"/>
  <c r="AR1289" i="1"/>
  <c r="AR1292" i="1"/>
  <c r="AR1291" i="1"/>
  <c r="AR1295" i="1"/>
  <c r="AR1294" i="1"/>
  <c r="AR1290" i="1"/>
  <c r="AR1296" i="1"/>
  <c r="AR1293" i="1"/>
  <c r="AR1297" i="1"/>
  <c r="AR1298" i="1"/>
  <c r="AR1299" i="1"/>
  <c r="AR1300" i="1"/>
  <c r="AR1302" i="1"/>
  <c r="AR1301" i="1"/>
  <c r="AR1303" i="1"/>
  <c r="AR1308" i="1"/>
  <c r="AR1309" i="1"/>
  <c r="AR1304" i="1"/>
  <c r="AR1306" i="1"/>
  <c r="AR1307" i="1"/>
  <c r="AR1305" i="1"/>
  <c r="AR1331" i="1"/>
  <c r="AR1328" i="1"/>
  <c r="AR1326" i="1"/>
  <c r="AR1325" i="1"/>
  <c r="AR1327" i="1"/>
  <c r="AR1311" i="1"/>
  <c r="AR1330" i="1"/>
  <c r="AR1333" i="1"/>
  <c r="AR1312" i="1"/>
  <c r="AR1332" i="1"/>
  <c r="AR1315" i="1"/>
  <c r="AR1310" i="1"/>
  <c r="AR1316" i="1"/>
  <c r="AR1313" i="1"/>
  <c r="AR1317" i="1"/>
  <c r="AR1324" i="1"/>
  <c r="AR1314" i="1"/>
  <c r="AR1322" i="1"/>
  <c r="AR1318" i="1"/>
  <c r="AR1323" i="1"/>
  <c r="AR1320" i="1"/>
  <c r="AR1321" i="1"/>
  <c r="AR1329" i="1"/>
  <c r="AR1319" i="1"/>
  <c r="AR1336" i="1"/>
  <c r="AR1335" i="1"/>
  <c r="AR1334" i="1"/>
  <c r="AR1341" i="1"/>
  <c r="AR1343" i="1"/>
  <c r="AR1344" i="1"/>
  <c r="AR1338" i="1"/>
  <c r="AR1339" i="1"/>
  <c r="AR1340" i="1"/>
  <c r="AR1342" i="1"/>
  <c r="AR1337" i="1"/>
  <c r="AR1346" i="1"/>
  <c r="AR1347" i="1"/>
  <c r="AR1348" i="1"/>
  <c r="AR1345" i="1"/>
  <c r="AR1352" i="1"/>
  <c r="AR1353" i="1"/>
  <c r="AR1357" i="1"/>
  <c r="AR1349" i="1"/>
  <c r="AR1355" i="1"/>
  <c r="AR1356" i="1"/>
  <c r="AR1350" i="1"/>
  <c r="AR1354" i="1"/>
  <c r="AR1358" i="1"/>
  <c r="AR1351" i="1"/>
  <c r="AR1362" i="1"/>
  <c r="AR1359" i="1"/>
  <c r="AR1360" i="1"/>
  <c r="AR1361" i="1"/>
  <c r="AR1363" i="1"/>
  <c r="AR1366" i="1"/>
  <c r="AR1367" i="1"/>
  <c r="AR1368" i="1"/>
  <c r="AR1364" i="1"/>
  <c r="AR1365" i="1"/>
  <c r="AR1371" i="1"/>
  <c r="AR1373" i="1"/>
  <c r="AR1369" i="1"/>
  <c r="AR1375" i="1"/>
  <c r="AR1380" i="1"/>
  <c r="AR1376" i="1"/>
  <c r="AR1372" i="1"/>
  <c r="AR1382" i="1"/>
  <c r="AR1381" i="1"/>
  <c r="AR1374" i="1"/>
  <c r="AR1378" i="1"/>
  <c r="AR1383" i="1"/>
  <c r="AR1377" i="1"/>
  <c r="AR1370" i="1"/>
  <c r="AR1379" i="1"/>
  <c r="AR1389" i="1"/>
  <c r="AR1393" i="1"/>
  <c r="AR1388" i="1"/>
  <c r="AR1391" i="1"/>
  <c r="AR1385" i="1"/>
  <c r="AR1384" i="1"/>
  <c r="AR1387" i="1"/>
  <c r="AR1392" i="1"/>
  <c r="AR1390" i="1"/>
  <c r="AR1386" i="1"/>
  <c r="AR1396" i="1"/>
  <c r="AR1402" i="1"/>
  <c r="AR1405" i="1"/>
  <c r="AR1400" i="1"/>
  <c r="AR1398" i="1"/>
  <c r="AR1399" i="1"/>
  <c r="AR1404" i="1"/>
  <c r="AR1397" i="1"/>
  <c r="AR1395" i="1"/>
  <c r="AR1403" i="1"/>
  <c r="AR1394" i="1"/>
  <c r="AR1401" i="1"/>
  <c r="AR1413" i="1"/>
  <c r="AR1409" i="1"/>
  <c r="AR1406" i="1"/>
  <c r="AR1407" i="1"/>
  <c r="AR1416" i="1"/>
  <c r="AR1412" i="1"/>
  <c r="AR1411" i="1"/>
  <c r="AR1417" i="1"/>
  <c r="AR1414" i="1"/>
  <c r="AR1408" i="1"/>
  <c r="AR1410" i="1"/>
  <c r="AR1415" i="1"/>
  <c r="AR1427" i="1"/>
  <c r="AR1421" i="1"/>
  <c r="AR1426" i="1"/>
  <c r="AR1423" i="1"/>
  <c r="AR1419" i="1"/>
  <c r="AR1422" i="1"/>
  <c r="AR1418" i="1"/>
  <c r="AR1420" i="1"/>
  <c r="AR1424" i="1"/>
  <c r="AR1425" i="1"/>
  <c r="AR1433" i="1"/>
  <c r="AR1443" i="1"/>
  <c r="AR1432" i="1"/>
  <c r="AR1434" i="1"/>
  <c r="AR1435" i="1"/>
  <c r="AR1442" i="1"/>
  <c r="AR1436" i="1"/>
  <c r="AR1437" i="1"/>
  <c r="AR1438" i="1"/>
  <c r="AR1440" i="1"/>
  <c r="AR1441" i="1"/>
  <c r="AR1439" i="1"/>
  <c r="AR1431" i="1"/>
  <c r="AR1430" i="1"/>
  <c r="AR1429" i="1"/>
  <c r="AR1428" i="1"/>
  <c r="AR1444" i="1"/>
  <c r="AR1452" i="1"/>
  <c r="AR1445" i="1"/>
  <c r="AR1450" i="1"/>
  <c r="AR1447" i="1"/>
  <c r="AR1448" i="1"/>
  <c r="AR1451" i="1"/>
  <c r="AR1446" i="1"/>
  <c r="AR1449" i="1"/>
  <c r="AR1456" i="1"/>
  <c r="AR1460" i="1"/>
  <c r="AR1455" i="1"/>
  <c r="AR1463" i="1"/>
  <c r="AR1453" i="1"/>
  <c r="AR1459" i="1"/>
  <c r="AR1462" i="1"/>
  <c r="AR1461" i="1"/>
  <c r="AR1458" i="1"/>
  <c r="AR1454" i="1"/>
  <c r="AR1457" i="1"/>
  <c r="AR1465" i="1"/>
  <c r="AR1471" i="1"/>
  <c r="AR1467" i="1"/>
  <c r="AR1472" i="1"/>
  <c r="AR1470" i="1"/>
  <c r="AR1468" i="1"/>
  <c r="AR1466" i="1"/>
  <c r="AR1475" i="1"/>
  <c r="AR1477" i="1"/>
  <c r="AR1480" i="1"/>
  <c r="AR1481" i="1"/>
  <c r="AR1473" i="1"/>
  <c r="AR1474" i="1"/>
  <c r="AR1479" i="1"/>
  <c r="AR1476" i="1"/>
  <c r="AR1482" i="1"/>
  <c r="AR1478" i="1"/>
  <c r="AR1485" i="1"/>
  <c r="AR1484" i="1"/>
  <c r="AR1486" i="1"/>
  <c r="AR1483" i="1"/>
  <c r="AR1487" i="1"/>
  <c r="AR1492" i="1"/>
  <c r="AR1493" i="1"/>
  <c r="AR1494" i="1"/>
  <c r="AR1489" i="1"/>
  <c r="AR1491" i="1"/>
  <c r="AR1502" i="1"/>
  <c r="AR1497" i="1"/>
  <c r="AR1498" i="1"/>
  <c r="AR1496" i="1"/>
  <c r="AR1501" i="1"/>
  <c r="AR1503" i="1"/>
  <c r="AR1500" i="1"/>
  <c r="AR1495" i="1"/>
  <c r="AR1504" i="1"/>
  <c r="AR1507" i="1"/>
  <c r="AR1513" i="1"/>
  <c r="AR1511" i="1"/>
  <c r="AR1515" i="1"/>
  <c r="AR1517" i="1"/>
  <c r="AR1512" i="1"/>
  <c r="AR1508" i="1"/>
  <c r="AR1505" i="1"/>
  <c r="AR1509" i="1"/>
  <c r="AR1510" i="1"/>
  <c r="AR1527" i="1"/>
  <c r="AR1525" i="1"/>
  <c r="AR1524" i="1"/>
  <c r="AR1520" i="1"/>
  <c r="AR2005" i="1"/>
  <c r="AR1506" i="1"/>
  <c r="AR1516" i="1"/>
  <c r="AR1519" i="1"/>
  <c r="AR1518" i="1"/>
  <c r="AR1514" i="1"/>
  <c r="AR1464" i="1"/>
  <c r="AR1469" i="1"/>
  <c r="AR1490" i="1"/>
  <c r="AR1488" i="1"/>
  <c r="AR1499" i="1"/>
  <c r="AR389" i="1"/>
  <c r="AR2227" i="1"/>
  <c r="AR2229" i="1"/>
  <c r="AR2230" i="1"/>
  <c r="AR2231" i="1"/>
  <c r="AR2232" i="1"/>
  <c r="AR1109" i="1"/>
  <c r="AR2006" i="1"/>
  <c r="AR2061" i="1"/>
  <c r="AR2060" i="1"/>
  <c r="AR2062" i="1"/>
  <c r="AR2064" i="1"/>
  <c r="AR2063" i="1"/>
  <c r="AR2066" i="1"/>
  <c r="AR2068" i="1"/>
  <c r="AR2069" i="1"/>
  <c r="AR6" i="1"/>
  <c r="AR2007" i="1"/>
  <c r="AR2073" i="1"/>
  <c r="AR2075" i="1"/>
  <c r="AR2008" i="1"/>
  <c r="AR2079" i="1"/>
  <c r="AR2080" i="1"/>
  <c r="AR2078" i="1"/>
  <c r="AR596" i="1"/>
  <c r="AR2086" i="1"/>
  <c r="AR2087" i="1"/>
  <c r="AR2054" i="1"/>
  <c r="AR2055" i="1"/>
  <c r="AR2089" i="1"/>
  <c r="AR2102" i="1"/>
  <c r="AR2103" i="1"/>
  <c r="AR2056" i="1"/>
  <c r="AR213" i="1"/>
  <c r="AR2101" i="1"/>
  <c r="AR2057" i="1"/>
  <c r="AR2105" i="1"/>
  <c r="AR2110" i="1"/>
  <c r="AR1088" i="1"/>
  <c r="AR2113" i="1"/>
  <c r="AR2115" i="1"/>
  <c r="AR2114" i="1"/>
  <c r="AR2116" i="1"/>
  <c r="AR395" i="1"/>
  <c r="AR2072" i="1"/>
  <c r="AR2088" i="1"/>
  <c r="AR2065" i="1"/>
  <c r="AR2067" i="1"/>
  <c r="AR2070" i="1"/>
  <c r="AR2071" i="1"/>
  <c r="AR2074" i="1"/>
  <c r="AR2076" i="1"/>
  <c r="AR2077" i="1"/>
  <c r="AR2081" i="1"/>
  <c r="AR2082" i="1"/>
  <c r="AR2084" i="1"/>
  <c r="AR2083" i="1"/>
  <c r="AR2085" i="1"/>
  <c r="AR2104" i="1"/>
  <c r="AR2107" i="1"/>
  <c r="AR2112" i="1"/>
  <c r="AR2111" i="1"/>
  <c r="AR2108" i="1"/>
  <c r="AR2106" i="1"/>
  <c r="AR2109" i="1"/>
  <c r="AR2180" i="1"/>
  <c r="AR2179" i="1"/>
  <c r="AR2183" i="1"/>
  <c r="AR2185" i="1"/>
  <c r="AR2186" i="1"/>
  <c r="AR2187" i="1"/>
  <c r="AR2184" i="1"/>
  <c r="AR2182" i="1"/>
  <c r="AR2226" i="1"/>
  <c r="AR2178" i="1"/>
  <c r="AR2181" i="1"/>
  <c r="AN1527" i="1" l="1"/>
  <c r="AN676" i="1"/>
  <c r="AN672" i="1"/>
  <c r="AN1525" i="1"/>
  <c r="AN1524" i="1"/>
  <c r="AN674" i="1"/>
  <c r="AN673" i="1"/>
  <c r="AN670" i="1"/>
  <c r="AN671" i="1"/>
  <c r="AN1520" i="1"/>
  <c r="AN1522" i="1"/>
  <c r="AN1521" i="1"/>
  <c r="AN675" i="1"/>
  <c r="AN1523" i="1"/>
  <c r="AN1526" i="1"/>
  <c r="AO1527" i="1"/>
  <c r="AO676" i="1"/>
  <c r="AP676" i="1" s="1"/>
  <c r="AO672" i="1"/>
  <c r="AP672" i="1" s="1"/>
  <c r="AO1525" i="1"/>
  <c r="AO1524" i="1"/>
  <c r="AO674" i="1"/>
  <c r="AP674" i="1" s="1"/>
  <c r="AO673" i="1"/>
  <c r="AP673" i="1" s="1"/>
  <c r="AO670" i="1"/>
  <c r="AP670" i="1" s="1"/>
  <c r="AO671" i="1"/>
  <c r="AP671" i="1" s="1"/>
  <c r="AO1520" i="1"/>
  <c r="AO1522" i="1"/>
  <c r="AO1521" i="1"/>
  <c r="AO675" i="1"/>
  <c r="AP675" i="1" s="1"/>
  <c r="AO1523" i="1"/>
  <c r="AO1526" i="1"/>
  <c r="AT1523" i="1" l="1"/>
  <c r="AT1520" i="1"/>
  <c r="AT673" i="1"/>
  <c r="AT1525" i="1"/>
  <c r="AT1522" i="1"/>
  <c r="AT1524" i="1"/>
  <c r="AT675" i="1"/>
  <c r="AT671" i="1"/>
  <c r="AT672" i="1"/>
  <c r="AT1527" i="1"/>
  <c r="AT1526" i="1"/>
  <c r="AT1521" i="1"/>
  <c r="AT670" i="1"/>
  <c r="AT674" i="1"/>
  <c r="AT676" i="1"/>
  <c r="AN1509" i="1"/>
  <c r="AN1513" i="1"/>
  <c r="AN1518" i="1"/>
  <c r="AN669" i="1"/>
  <c r="AN660" i="1"/>
  <c r="AN666" i="1"/>
  <c r="AN665" i="1"/>
  <c r="AN2090" i="1"/>
  <c r="AN1511" i="1"/>
  <c r="AN1515" i="1"/>
  <c r="AN1514" i="1"/>
  <c r="AN668" i="1"/>
  <c r="AN659" i="1"/>
  <c r="AN1517" i="1"/>
  <c r="AN1512" i="1"/>
  <c r="AN664" i="1"/>
  <c r="AN667" i="1"/>
  <c r="AN663" i="1"/>
  <c r="AN1510" i="1"/>
  <c r="AN1508" i="1"/>
  <c r="AO1509" i="1"/>
  <c r="AO1513" i="1"/>
  <c r="AO1518" i="1"/>
  <c r="AO669" i="1"/>
  <c r="AP669" i="1" s="1"/>
  <c r="AO660" i="1"/>
  <c r="AP660" i="1" s="1"/>
  <c r="AO666" i="1"/>
  <c r="AP666" i="1" s="1"/>
  <c r="AO665" i="1"/>
  <c r="AP665" i="1" s="1"/>
  <c r="AO2090" i="1"/>
  <c r="AP2090" i="1" s="1"/>
  <c r="AO1511" i="1"/>
  <c r="AO1515" i="1"/>
  <c r="AO1514" i="1"/>
  <c r="AO668" i="1"/>
  <c r="AP668" i="1" s="1"/>
  <c r="AO659" i="1"/>
  <c r="AP659" i="1" s="1"/>
  <c r="AO1517" i="1"/>
  <c r="AO1512" i="1"/>
  <c r="AO664" i="1"/>
  <c r="AP664" i="1" s="1"/>
  <c r="AO667" i="1"/>
  <c r="AP667" i="1" s="1"/>
  <c r="AO663" i="1"/>
  <c r="AP663" i="1" s="1"/>
  <c r="AO1510" i="1"/>
  <c r="AO1508" i="1"/>
  <c r="AN1507" i="1"/>
  <c r="AO1507" i="1"/>
  <c r="AN1519" i="1"/>
  <c r="AO1519" i="1"/>
  <c r="AN1516" i="1"/>
  <c r="AO1516" i="1"/>
  <c r="AN1504" i="1"/>
  <c r="AO1504" i="1"/>
  <c r="AN658" i="1"/>
  <c r="AO658" i="1"/>
  <c r="AP658" i="1" s="1"/>
  <c r="AN1505" i="1"/>
  <c r="AO1505" i="1"/>
  <c r="AN1506" i="1"/>
  <c r="AO1506" i="1"/>
  <c r="AN662" i="1"/>
  <c r="AO662" i="1"/>
  <c r="AP662" i="1" s="1"/>
  <c r="AN661" i="1"/>
  <c r="AO661" i="1"/>
  <c r="AP661" i="1" s="1"/>
  <c r="AT1508" i="1" l="1"/>
  <c r="AT664" i="1"/>
  <c r="AT659" i="1"/>
  <c r="AT1511" i="1"/>
  <c r="AT660" i="1"/>
  <c r="AT1509" i="1"/>
  <c r="AT662" i="1"/>
  <c r="AT1505" i="1"/>
  <c r="AT1504" i="1"/>
  <c r="AT1519" i="1"/>
  <c r="AT667" i="1"/>
  <c r="AT1517" i="1"/>
  <c r="AT1515" i="1"/>
  <c r="AT666" i="1"/>
  <c r="AT1513" i="1"/>
  <c r="AT661" i="1"/>
  <c r="AT1506" i="1"/>
  <c r="AT658" i="1"/>
  <c r="AT1516" i="1"/>
  <c r="AT1507" i="1"/>
  <c r="AT1510" i="1"/>
  <c r="AT668" i="1"/>
  <c r="AT2090" i="1"/>
  <c r="AT669" i="1"/>
  <c r="AT663" i="1"/>
  <c r="AT1512" i="1"/>
  <c r="AT1514" i="1"/>
  <c r="AT665" i="1"/>
  <c r="AT1518" i="1"/>
  <c r="J36" i="7"/>
  <c r="K36" i="7"/>
  <c r="M36" i="7" s="1"/>
  <c r="K35" i="7"/>
  <c r="M35" i="7" s="1"/>
  <c r="J35" i="7"/>
  <c r="N36" i="7" l="1"/>
  <c r="J37" i="7"/>
  <c r="N35" i="7"/>
  <c r="N37" i="7" l="1"/>
  <c r="AN1502" i="1"/>
  <c r="AN653" i="1"/>
  <c r="AN1499" i="1"/>
  <c r="AN1500" i="1"/>
  <c r="AN1497" i="1"/>
  <c r="AN654" i="1"/>
  <c r="AN1495" i="1"/>
  <c r="AN656" i="1"/>
  <c r="AN1498" i="1"/>
  <c r="AN657" i="1"/>
  <c r="AN18" i="1"/>
  <c r="AN652" i="1"/>
  <c r="AN1496" i="1"/>
  <c r="AN1501" i="1"/>
  <c r="AN1503" i="1"/>
  <c r="AN655" i="1"/>
  <c r="AO1502" i="1"/>
  <c r="AO653" i="1"/>
  <c r="AP653" i="1" s="1"/>
  <c r="AO1499" i="1"/>
  <c r="AO1500" i="1"/>
  <c r="AO1497" i="1"/>
  <c r="AO654" i="1"/>
  <c r="AP654" i="1" s="1"/>
  <c r="AO1495" i="1"/>
  <c r="AO656" i="1"/>
  <c r="AP656" i="1" s="1"/>
  <c r="AO1498" i="1"/>
  <c r="AO657" i="1"/>
  <c r="AP657" i="1" s="1"/>
  <c r="AO18" i="1"/>
  <c r="AP18" i="1" s="1"/>
  <c r="AO652" i="1"/>
  <c r="AP652" i="1" s="1"/>
  <c r="AO1496" i="1"/>
  <c r="AO1501" i="1"/>
  <c r="AO1503" i="1"/>
  <c r="AO655" i="1"/>
  <c r="AP655" i="1" s="1"/>
  <c r="AT18" i="1" l="1"/>
  <c r="AT1501" i="1"/>
  <c r="AT654" i="1"/>
  <c r="AT653" i="1"/>
  <c r="AT1498" i="1"/>
  <c r="AT1497" i="1"/>
  <c r="AT1502" i="1"/>
  <c r="AT1503" i="1"/>
  <c r="AT1495" i="1"/>
  <c r="AT1499" i="1"/>
  <c r="AT657" i="1"/>
  <c r="AT1496" i="1"/>
  <c r="AT655" i="1"/>
  <c r="AT652" i="1"/>
  <c r="AT656" i="1"/>
  <c r="AT1500" i="1"/>
  <c r="J7" i="7"/>
  <c r="J6" i="7"/>
  <c r="J8" i="7" l="1"/>
  <c r="AO648" i="1" l="1"/>
  <c r="AP648" i="1" s="1"/>
  <c r="AN648" i="1"/>
  <c r="AO1491" i="1"/>
  <c r="AN1491" i="1"/>
  <c r="AO1487" i="1"/>
  <c r="AN1487" i="1"/>
  <c r="AO1483" i="1"/>
  <c r="AN1483" i="1"/>
  <c r="AO1486" i="1"/>
  <c r="AN1486" i="1"/>
  <c r="AO2089" i="1"/>
  <c r="AP2089" i="1" s="1"/>
  <c r="AN2089" i="1"/>
  <c r="AO1489" i="1"/>
  <c r="AN1489" i="1"/>
  <c r="AO1494" i="1"/>
  <c r="AN1494" i="1"/>
  <c r="AO645" i="1"/>
  <c r="AP645" i="1" s="1"/>
  <c r="AN645" i="1"/>
  <c r="AO649" i="1"/>
  <c r="AP649" i="1" s="1"/>
  <c r="AN649" i="1"/>
  <c r="AO2055" i="1"/>
  <c r="AP2055" i="1" s="1"/>
  <c r="AN2055" i="1"/>
  <c r="AO1493" i="1"/>
  <c r="AN1493" i="1"/>
  <c r="AO647" i="1"/>
  <c r="AP647" i="1" s="1"/>
  <c r="AN647" i="1"/>
  <c r="AO1492" i="1"/>
  <c r="AN1492" i="1"/>
  <c r="AO651" i="1"/>
  <c r="AP651" i="1" s="1"/>
  <c r="AN651" i="1"/>
  <c r="AO1484" i="1"/>
  <c r="AN1484" i="1"/>
  <c r="AO644" i="1"/>
  <c r="AP644" i="1" s="1"/>
  <c r="AN644" i="1"/>
  <c r="AO646" i="1"/>
  <c r="AP646" i="1" s="1"/>
  <c r="AN646" i="1"/>
  <c r="AO650" i="1"/>
  <c r="AP650" i="1" s="1"/>
  <c r="AN650" i="1"/>
  <c r="AO643" i="1"/>
  <c r="AP643" i="1" s="1"/>
  <c r="AN643" i="1"/>
  <c r="AO1485" i="1"/>
  <c r="AN1485" i="1"/>
  <c r="AO1488" i="1"/>
  <c r="AN1488" i="1"/>
  <c r="AO1490" i="1"/>
  <c r="AN1490" i="1"/>
  <c r="AT1488" i="1" l="1"/>
  <c r="AT643" i="1"/>
  <c r="AT646" i="1"/>
  <c r="AT1484" i="1"/>
  <c r="AT1492" i="1"/>
  <c r="AT1493" i="1"/>
  <c r="AT649" i="1"/>
  <c r="AT1494" i="1"/>
  <c r="AT2089" i="1"/>
  <c r="AT1483" i="1"/>
  <c r="AT1491" i="1"/>
  <c r="AT1490" i="1"/>
  <c r="AT1485" i="1"/>
  <c r="AT650" i="1"/>
  <c r="AT644" i="1"/>
  <c r="AT651" i="1"/>
  <c r="AT647" i="1"/>
  <c r="AT2055" i="1"/>
  <c r="AT645" i="1"/>
  <c r="AT1489" i="1"/>
  <c r="AT1486" i="1"/>
  <c r="AT1487" i="1"/>
  <c r="AT648" i="1"/>
  <c r="AM9" i="8"/>
  <c r="AN9" i="8" s="1"/>
  <c r="AH9" i="8"/>
  <c r="AM8" i="8"/>
  <c r="AN8" i="8" s="1"/>
  <c r="AH8" i="8"/>
  <c r="AM7" i="8"/>
  <c r="AN7" i="8" s="1"/>
  <c r="AH7" i="8"/>
  <c r="AM6" i="8"/>
  <c r="AN6" i="8" s="1"/>
  <c r="AH6" i="8"/>
  <c r="AM5" i="8"/>
  <c r="AN5" i="8" s="1"/>
  <c r="AH5" i="8"/>
  <c r="AM4" i="8"/>
  <c r="AN4" i="8" s="1"/>
  <c r="AH4" i="8"/>
  <c r="AM3" i="8"/>
  <c r="AN3" i="8" s="1"/>
  <c r="AH3" i="8"/>
  <c r="AM2" i="8"/>
  <c r="AN2" i="8" s="1"/>
  <c r="AH2" i="8"/>
  <c r="AN2110" i="1" l="1"/>
  <c r="AN2113" i="1"/>
  <c r="AN2107" i="1"/>
  <c r="AN2112" i="1"/>
  <c r="AN2111" i="1"/>
  <c r="AN2108" i="1"/>
  <c r="AN2184" i="1"/>
  <c r="AN2226" i="1"/>
  <c r="AN2185" i="1"/>
  <c r="AN2106" i="1"/>
  <c r="AN2182" i="1"/>
  <c r="AN2181" i="1"/>
  <c r="AN2186" i="1"/>
  <c r="AN2183" i="1"/>
  <c r="AN2109" i="1"/>
  <c r="AN1088" i="1"/>
  <c r="AN2187" i="1"/>
  <c r="AO2110" i="1"/>
  <c r="AP2110" i="1" s="1"/>
  <c r="AO2113" i="1"/>
  <c r="AP2113" i="1" s="1"/>
  <c r="AO2107" i="1"/>
  <c r="AP2107" i="1" s="1"/>
  <c r="AO2112" i="1"/>
  <c r="AP2112" i="1" s="1"/>
  <c r="AO2111" i="1"/>
  <c r="AP2111" i="1" s="1"/>
  <c r="AO2108" i="1"/>
  <c r="AP2108" i="1" s="1"/>
  <c r="AO2184" i="1"/>
  <c r="AO2226" i="1"/>
  <c r="AO2185" i="1"/>
  <c r="AO2106" i="1"/>
  <c r="AP2106" i="1" s="1"/>
  <c r="AO2182" i="1"/>
  <c r="AO2181" i="1"/>
  <c r="AO2186" i="1"/>
  <c r="AO2183" i="1"/>
  <c r="AO2109" i="1"/>
  <c r="AP2109" i="1" s="1"/>
  <c r="AO1088" i="1"/>
  <c r="AP1088" i="1" s="1"/>
  <c r="AO2187" i="1"/>
  <c r="AT2187" i="1" l="1"/>
  <c r="AT2186" i="1"/>
  <c r="AT2106" i="1"/>
  <c r="AT2108" i="1"/>
  <c r="AT2113" i="1"/>
  <c r="AT1088" i="1"/>
  <c r="AT2181" i="1"/>
  <c r="AT2185" i="1"/>
  <c r="AT2111" i="1"/>
  <c r="AT2110" i="1"/>
  <c r="AT2109" i="1"/>
  <c r="AT2226" i="1"/>
  <c r="AT2112" i="1"/>
  <c r="AT2183" i="1"/>
  <c r="AT2182" i="1"/>
  <c r="AT2184" i="1"/>
  <c r="AT2107" i="1"/>
  <c r="AN2005" i="1"/>
  <c r="AO2005" i="1"/>
  <c r="AT2005" i="1" l="1"/>
  <c r="AN1475" i="1"/>
  <c r="AN640" i="1"/>
  <c r="AN1480" i="1"/>
  <c r="AN629" i="1"/>
  <c r="AN637" i="1"/>
  <c r="AN632" i="1"/>
  <c r="AN635" i="1"/>
  <c r="AN1112" i="1"/>
  <c r="AN1481" i="1"/>
  <c r="AN639" i="1"/>
  <c r="AN630" i="1"/>
  <c r="AN634" i="1"/>
  <c r="AN631" i="1"/>
  <c r="AN17" i="1"/>
  <c r="AN1477" i="1"/>
  <c r="AN1473" i="1"/>
  <c r="AN1474" i="1"/>
  <c r="AN1479" i="1"/>
  <c r="AN641" i="1"/>
  <c r="AN1476" i="1"/>
  <c r="AN2231" i="1"/>
  <c r="AN1482" i="1"/>
  <c r="AN633" i="1"/>
  <c r="AN2232" i="1"/>
  <c r="AN642" i="1"/>
  <c r="AN1478" i="1"/>
  <c r="AN638" i="1"/>
  <c r="AN636" i="1"/>
  <c r="AO1475" i="1"/>
  <c r="AO640" i="1"/>
  <c r="AP640" i="1" s="1"/>
  <c r="AO1480" i="1"/>
  <c r="AO629" i="1"/>
  <c r="AP629" i="1" s="1"/>
  <c r="AO637" i="1"/>
  <c r="AP637" i="1" s="1"/>
  <c r="AO632" i="1"/>
  <c r="AP632" i="1" s="1"/>
  <c r="AO635" i="1"/>
  <c r="AP635" i="1" s="1"/>
  <c r="AO1112" i="1"/>
  <c r="AP1112" i="1" s="1"/>
  <c r="AO1481" i="1"/>
  <c r="AO639" i="1"/>
  <c r="AP639" i="1" s="1"/>
  <c r="AO630" i="1"/>
  <c r="AP630" i="1" s="1"/>
  <c r="AO634" i="1"/>
  <c r="AP634" i="1" s="1"/>
  <c r="AO631" i="1"/>
  <c r="AP631" i="1" s="1"/>
  <c r="AO17" i="1"/>
  <c r="AP17" i="1" s="1"/>
  <c r="AO1477" i="1"/>
  <c r="AO1473" i="1"/>
  <c r="AO1474" i="1"/>
  <c r="AO1479" i="1"/>
  <c r="AO641" i="1"/>
  <c r="AP641" i="1" s="1"/>
  <c r="AO1476" i="1"/>
  <c r="AO2231" i="1"/>
  <c r="AP2231" i="1" s="1"/>
  <c r="AO1482" i="1"/>
  <c r="AO633" i="1"/>
  <c r="AP633" i="1" s="1"/>
  <c r="AO2232" i="1"/>
  <c r="AP2232" i="1" s="1"/>
  <c r="AO642" i="1"/>
  <c r="AP642" i="1" s="1"/>
  <c r="AO1478" i="1"/>
  <c r="AO638" i="1"/>
  <c r="AP638" i="1" s="1"/>
  <c r="AO636" i="1"/>
  <c r="AP636" i="1" s="1"/>
  <c r="AT2232" i="1" l="1"/>
  <c r="AT1474" i="1"/>
  <c r="AT1481" i="1"/>
  <c r="AT1475" i="1"/>
  <c r="AT1473" i="1"/>
  <c r="AT634" i="1"/>
  <c r="AT629" i="1"/>
  <c r="AT1478" i="1"/>
  <c r="AT633" i="1"/>
  <c r="AT641" i="1"/>
  <c r="AT1477" i="1"/>
  <c r="AT630" i="1"/>
  <c r="AT635" i="1"/>
  <c r="AT1480" i="1"/>
  <c r="AT636" i="1"/>
  <c r="AT2231" i="1"/>
  <c r="AT631" i="1"/>
  <c r="AT637" i="1"/>
  <c r="AT638" i="1"/>
  <c r="AT1476" i="1"/>
  <c r="AT1112" i="1"/>
  <c r="AT642" i="1"/>
  <c r="AT1482" i="1"/>
  <c r="AT1479" i="1"/>
  <c r="AT17" i="1"/>
  <c r="AT639" i="1"/>
  <c r="AT632" i="1"/>
  <c r="AT640" i="1"/>
  <c r="AN623" i="1"/>
  <c r="AN1470" i="1"/>
  <c r="AO623" i="1"/>
  <c r="AP623" i="1" s="1"/>
  <c r="AO1470" i="1"/>
  <c r="AN625" i="1"/>
  <c r="AN621" i="1"/>
  <c r="AN1471" i="1"/>
  <c r="AN1467" i="1"/>
  <c r="AN1468" i="1"/>
  <c r="AN1469" i="1"/>
  <c r="AN622" i="1"/>
  <c r="AN628" i="1"/>
  <c r="AN624" i="1"/>
  <c r="AN1472" i="1"/>
  <c r="AN2088" i="1"/>
  <c r="AN1466" i="1"/>
  <c r="AN627" i="1"/>
  <c r="AN626" i="1"/>
  <c r="AN16" i="1"/>
  <c r="AO625" i="1"/>
  <c r="AP625" i="1" s="1"/>
  <c r="AO621" i="1"/>
  <c r="AP621" i="1" s="1"/>
  <c r="AO1471" i="1"/>
  <c r="AO1467" i="1"/>
  <c r="AO1468" i="1"/>
  <c r="AO1469" i="1"/>
  <c r="AO622" i="1"/>
  <c r="AP622" i="1" s="1"/>
  <c r="AO628" i="1"/>
  <c r="AP628" i="1" s="1"/>
  <c r="AO624" i="1"/>
  <c r="AP624" i="1" s="1"/>
  <c r="AO1472" i="1"/>
  <c r="AO2088" i="1"/>
  <c r="AP2088" i="1" s="1"/>
  <c r="AO1466" i="1"/>
  <c r="AO627" i="1"/>
  <c r="AP627" i="1" s="1"/>
  <c r="AO626" i="1"/>
  <c r="AP626" i="1" s="1"/>
  <c r="AO16" i="1"/>
  <c r="AP16" i="1" s="1"/>
  <c r="AT2088" i="1" l="1"/>
  <c r="AT1471" i="1"/>
  <c r="AT1472" i="1"/>
  <c r="AT621" i="1"/>
  <c r="AT627" i="1"/>
  <c r="AT1468" i="1"/>
  <c r="AT16" i="1"/>
  <c r="AT622" i="1"/>
  <c r="AT626" i="1"/>
  <c r="AT1469" i="1"/>
  <c r="AT624" i="1"/>
  <c r="AT625" i="1"/>
  <c r="AT1470" i="1"/>
  <c r="AT1466" i="1"/>
  <c r="AT628" i="1"/>
  <c r="AT1467" i="1"/>
  <c r="AT623" i="1"/>
  <c r="AO1465" i="1"/>
  <c r="AN1465" i="1"/>
  <c r="AO1464" i="1"/>
  <c r="AN1464" i="1"/>
  <c r="AO15" i="1"/>
  <c r="AP15" i="1" s="1"/>
  <c r="AN15" i="1"/>
  <c r="AO620" i="1"/>
  <c r="AP620" i="1" s="1"/>
  <c r="AN620" i="1"/>
  <c r="AO619" i="1"/>
  <c r="AP619" i="1" s="1"/>
  <c r="AN619" i="1"/>
  <c r="AO618" i="1"/>
  <c r="AP618" i="1" s="1"/>
  <c r="AN618" i="1"/>
  <c r="AO270" i="1"/>
  <c r="AP270" i="1" s="1"/>
  <c r="AN270" i="1"/>
  <c r="AO617" i="1"/>
  <c r="AP617" i="1" s="1"/>
  <c r="AN617" i="1"/>
  <c r="AO2180" i="1"/>
  <c r="AN2180" i="1"/>
  <c r="AO616" i="1"/>
  <c r="AP616" i="1" s="1"/>
  <c r="AN616" i="1"/>
  <c r="AO2179" i="1"/>
  <c r="AN2179" i="1"/>
  <c r="AO615" i="1"/>
  <c r="AP615" i="1" s="1"/>
  <c r="AN615" i="1"/>
  <c r="AO614" i="1"/>
  <c r="AP614" i="1" s="1"/>
  <c r="AN614" i="1"/>
  <c r="AO613" i="1"/>
  <c r="AP613" i="1" s="1"/>
  <c r="AN613" i="1"/>
  <c r="AO2178" i="1"/>
  <c r="AN2178" i="1"/>
  <c r="AO612" i="1"/>
  <c r="AP612" i="1" s="1"/>
  <c r="AN612" i="1"/>
  <c r="AO611" i="1"/>
  <c r="AP611" i="1" s="1"/>
  <c r="AN611" i="1"/>
  <c r="AO610" i="1"/>
  <c r="AP610" i="1" s="1"/>
  <c r="AN610" i="1"/>
  <c r="AT611" i="1" l="1"/>
  <c r="AT613" i="1"/>
  <c r="AT616" i="1"/>
  <c r="AT270" i="1"/>
  <c r="AT15" i="1"/>
  <c r="AT2178" i="1"/>
  <c r="AT615" i="1"/>
  <c r="AT2180" i="1"/>
  <c r="AT619" i="1"/>
  <c r="AT1465" i="1"/>
  <c r="AT610" i="1"/>
  <c r="AT612" i="1"/>
  <c r="AT614" i="1"/>
  <c r="AT2179" i="1"/>
  <c r="AT617" i="1"/>
  <c r="AT618" i="1"/>
  <c r="AT620" i="1"/>
  <c r="AT1464" i="1"/>
  <c r="AN608" i="1" l="1"/>
  <c r="AN1456" i="1"/>
  <c r="AN268" i="1"/>
  <c r="AN606" i="1"/>
  <c r="AN2116" i="1"/>
  <c r="AN269" i="1"/>
  <c r="AN2087" i="1"/>
  <c r="AN1460" i="1"/>
  <c r="AN1455" i="1"/>
  <c r="AN604" i="1"/>
  <c r="AN1463" i="1"/>
  <c r="AN2054" i="1"/>
  <c r="AN1453" i="1"/>
  <c r="AN605" i="1"/>
  <c r="AN1459" i="1"/>
  <c r="AN1462" i="1"/>
  <c r="AN609" i="1"/>
  <c r="AN1111" i="1"/>
  <c r="AN607" i="1"/>
  <c r="AN1461" i="1"/>
  <c r="AN1458" i="1"/>
  <c r="AN1454" i="1"/>
  <c r="AN1457" i="1"/>
  <c r="AO608" i="1"/>
  <c r="AP608" i="1" s="1"/>
  <c r="AO1456" i="1"/>
  <c r="AO268" i="1"/>
  <c r="AP268" i="1" s="1"/>
  <c r="AO606" i="1"/>
  <c r="AP606" i="1" s="1"/>
  <c r="AO2116" i="1"/>
  <c r="AP2116" i="1" s="1"/>
  <c r="AO269" i="1"/>
  <c r="AP269" i="1" s="1"/>
  <c r="AO2087" i="1"/>
  <c r="AP2087" i="1" s="1"/>
  <c r="AO1460" i="1"/>
  <c r="AO1455" i="1"/>
  <c r="AO604" i="1"/>
  <c r="AP604" i="1" s="1"/>
  <c r="AO1463" i="1"/>
  <c r="AO2054" i="1"/>
  <c r="AP2054" i="1" s="1"/>
  <c r="AO1453" i="1"/>
  <c r="AO605" i="1"/>
  <c r="AP605" i="1" s="1"/>
  <c r="AO1459" i="1"/>
  <c r="AO1462" i="1"/>
  <c r="AO609" i="1"/>
  <c r="AP609" i="1" s="1"/>
  <c r="AO1111" i="1"/>
  <c r="AP1111" i="1" s="1"/>
  <c r="AO607" i="1"/>
  <c r="AP607" i="1" s="1"/>
  <c r="AO1461" i="1"/>
  <c r="AO1458" i="1"/>
  <c r="AO1454" i="1"/>
  <c r="AO1457" i="1"/>
  <c r="AT1457" i="1" l="1"/>
  <c r="AT1462" i="1"/>
  <c r="AT1460" i="1"/>
  <c r="AT1111" i="1"/>
  <c r="AT1463" i="1"/>
  <c r="AT268" i="1"/>
  <c r="AT1458" i="1"/>
  <c r="AT605" i="1"/>
  <c r="AT604" i="1"/>
  <c r="AT269" i="1"/>
  <c r="AT1456" i="1"/>
  <c r="AT607" i="1"/>
  <c r="AT2054" i="1"/>
  <c r="AT606" i="1"/>
  <c r="AT1454" i="1"/>
  <c r="AT1459" i="1"/>
  <c r="AT2087" i="1"/>
  <c r="AT1461" i="1"/>
  <c r="AT609" i="1"/>
  <c r="AT1453" i="1"/>
  <c r="AT1455" i="1"/>
  <c r="AT2116" i="1"/>
  <c r="AT608" i="1"/>
  <c r="AN2102" i="1"/>
  <c r="AN2103" i="1"/>
  <c r="AN1444" i="1"/>
  <c r="AN601" i="1"/>
  <c r="AN1452" i="1"/>
  <c r="AN2086" i="1"/>
  <c r="AN2104" i="1"/>
  <c r="AN2056" i="1"/>
  <c r="AN213" i="1"/>
  <c r="AN1445" i="1"/>
  <c r="AN1450" i="1"/>
  <c r="AN603" i="1"/>
  <c r="AN1447" i="1"/>
  <c r="AN1448" i="1"/>
  <c r="AN14" i="1"/>
  <c r="AN1451" i="1"/>
  <c r="AN1446" i="1"/>
  <c r="AN1449" i="1"/>
  <c r="AN602" i="1"/>
  <c r="AN2101" i="1"/>
  <c r="AO2102" i="1"/>
  <c r="AP2102" i="1" s="1"/>
  <c r="AO2103" i="1"/>
  <c r="AP2103" i="1" s="1"/>
  <c r="AO1444" i="1"/>
  <c r="AO601" i="1"/>
  <c r="AP601" i="1" s="1"/>
  <c r="AO1452" i="1"/>
  <c r="AO2086" i="1"/>
  <c r="AP2086" i="1" s="1"/>
  <c r="AO2104" i="1"/>
  <c r="AP2104" i="1" s="1"/>
  <c r="AO2056" i="1"/>
  <c r="AP2056" i="1" s="1"/>
  <c r="AO213" i="1"/>
  <c r="AP213" i="1" s="1"/>
  <c r="AO1445" i="1"/>
  <c r="AO1450" i="1"/>
  <c r="AO603" i="1"/>
  <c r="AP603" i="1" s="1"/>
  <c r="AO1447" i="1"/>
  <c r="AO1448" i="1"/>
  <c r="AO14" i="1"/>
  <c r="AP14" i="1" s="1"/>
  <c r="AO1451" i="1"/>
  <c r="AO1446" i="1"/>
  <c r="AO1449" i="1"/>
  <c r="AO602" i="1"/>
  <c r="AP602" i="1" s="1"/>
  <c r="AO2101" i="1"/>
  <c r="AP2101" i="1" s="1"/>
  <c r="AT1451" i="1" l="1"/>
  <c r="AT2056" i="1"/>
  <c r="AT602" i="1"/>
  <c r="AT1450" i="1"/>
  <c r="AT1444" i="1"/>
  <c r="AT1449" i="1"/>
  <c r="AT1445" i="1"/>
  <c r="AT2103" i="1"/>
  <c r="AT2101" i="1"/>
  <c r="AT603" i="1"/>
  <c r="AT601" i="1"/>
  <c r="AT14" i="1"/>
  <c r="AT2104" i="1"/>
  <c r="AT1448" i="1"/>
  <c r="AT2086" i="1"/>
  <c r="AT1446" i="1"/>
  <c r="AT1447" i="1"/>
  <c r="AT213" i="1"/>
  <c r="AT1452" i="1"/>
  <c r="AT2102" i="1"/>
  <c r="AN596" i="1" l="1"/>
  <c r="AN598" i="1"/>
  <c r="AN2114" i="1"/>
  <c r="AN597" i="1"/>
  <c r="AN2057" i="1"/>
  <c r="AN2105" i="1"/>
  <c r="AN20" i="1"/>
  <c r="AN599" i="1"/>
  <c r="AN600" i="1"/>
  <c r="AN13" i="1"/>
  <c r="AN300" i="1"/>
  <c r="AN316" i="1"/>
  <c r="AN308" i="1"/>
  <c r="AN312" i="1"/>
  <c r="AN314" i="1"/>
  <c r="AN321" i="1"/>
  <c r="AN298" i="1"/>
  <c r="AN322" i="1"/>
  <c r="AN305" i="1"/>
  <c r="AN301" i="1"/>
  <c r="AN297" i="1"/>
  <c r="AN302" i="1"/>
  <c r="AN307" i="1"/>
  <c r="AN317" i="1"/>
  <c r="AN310" i="1"/>
  <c r="AN299" i="1"/>
  <c r="AN303" i="1"/>
  <c r="AN311" i="1"/>
  <c r="AN306" i="1"/>
  <c r="AN309" i="1"/>
  <c r="AN296" i="1"/>
  <c r="AN318" i="1"/>
  <c r="AN315" i="1"/>
  <c r="AN304" i="1"/>
  <c r="AN320" i="1"/>
  <c r="AN325" i="1"/>
  <c r="AN329" i="1"/>
  <c r="AN331" i="1"/>
  <c r="AN327" i="1"/>
  <c r="AN332" i="1"/>
  <c r="AN328" i="1"/>
  <c r="AN335" i="1"/>
  <c r="AN323" i="1"/>
  <c r="AN324" i="1"/>
  <c r="AN334" i="1"/>
  <c r="AN333" i="1"/>
  <c r="AN330" i="1"/>
  <c r="AN338" i="1"/>
  <c r="AN340" i="1"/>
  <c r="AN336" i="1"/>
  <c r="AN342" i="1"/>
  <c r="AN345" i="1"/>
  <c r="AN347" i="1"/>
  <c r="AN339" i="1"/>
  <c r="AN346" i="1"/>
  <c r="AN349" i="1"/>
  <c r="AN350" i="1"/>
  <c r="AN344" i="1"/>
  <c r="AN337" i="1"/>
  <c r="AN361" i="1"/>
  <c r="AN362" i="1"/>
  <c r="AN356" i="1"/>
  <c r="AN357" i="1"/>
  <c r="AN363" i="1"/>
  <c r="AN358" i="1"/>
  <c r="AN352" i="1"/>
  <c r="AN354" i="1"/>
  <c r="AN353" i="1"/>
  <c r="AN359" i="1"/>
  <c r="AN351" i="1"/>
  <c r="AN370" i="1"/>
  <c r="AN374" i="1"/>
  <c r="AN378" i="1"/>
  <c r="AN368" i="1"/>
  <c r="AN376" i="1"/>
  <c r="AN377" i="1"/>
  <c r="AN369" i="1"/>
  <c r="AN365" i="1"/>
  <c r="AN371" i="1"/>
  <c r="AN379" i="1"/>
  <c r="AN375" i="1"/>
  <c r="AN366" i="1"/>
  <c r="AN367" i="1"/>
  <c r="AN373" i="1"/>
  <c r="AN386" i="1"/>
  <c r="AN383" i="1"/>
  <c r="AN384" i="1"/>
  <c r="AN380" i="1"/>
  <c r="AN385" i="1"/>
  <c r="AN381" i="1"/>
  <c r="AN388" i="1"/>
  <c r="AN391" i="1"/>
  <c r="AN396" i="1"/>
  <c r="AN399" i="1"/>
  <c r="AN398" i="1"/>
  <c r="AN405" i="1"/>
  <c r="AN408" i="1"/>
  <c r="AN410" i="1"/>
  <c r="AN406" i="1"/>
  <c r="AN404" i="1"/>
  <c r="AN407" i="1"/>
  <c r="AN2006" i="1"/>
  <c r="AN402" i="1"/>
  <c r="AN400" i="1"/>
  <c r="AN409" i="1"/>
  <c r="AN413" i="1"/>
  <c r="AN414" i="1"/>
  <c r="AN411" i="1"/>
  <c r="AN415" i="1"/>
  <c r="AN416" i="1"/>
  <c r="AN440" i="1"/>
  <c r="AN430" i="1"/>
  <c r="AN432" i="1"/>
  <c r="AN421" i="1"/>
  <c r="AN439" i="1"/>
  <c r="AN422" i="1"/>
  <c r="AN427" i="1"/>
  <c r="AN426" i="1"/>
  <c r="AN423" i="1"/>
  <c r="AN424" i="1"/>
  <c r="AN434" i="1"/>
  <c r="AN419" i="1"/>
  <c r="AN435" i="1"/>
  <c r="AN431" i="1"/>
  <c r="AN418" i="1"/>
  <c r="AN420" i="1"/>
  <c r="AN437" i="1"/>
  <c r="AN438" i="1"/>
  <c r="AN436" i="1"/>
  <c r="AN449" i="1"/>
  <c r="AN447" i="1"/>
  <c r="AN458" i="1"/>
  <c r="AN442" i="1"/>
  <c r="AN451" i="1"/>
  <c r="AN460" i="1"/>
  <c r="AN452" i="1"/>
  <c r="AN455" i="1"/>
  <c r="AN456" i="1"/>
  <c r="AN446" i="1"/>
  <c r="AN443" i="1"/>
  <c r="AN459" i="1"/>
  <c r="AN444" i="1"/>
  <c r="AN457" i="1"/>
  <c r="AN450" i="1"/>
  <c r="AN453" i="1"/>
  <c r="AN466" i="1"/>
  <c r="AN464" i="1"/>
  <c r="AN461" i="1"/>
  <c r="AN465" i="1"/>
  <c r="AN462" i="1"/>
  <c r="AN468" i="1"/>
  <c r="AN463" i="1"/>
  <c r="AN467" i="1"/>
  <c r="AN474" i="1"/>
  <c r="AN473" i="1"/>
  <c r="AN472" i="1"/>
  <c r="AN471" i="1"/>
  <c r="AN481" i="1"/>
  <c r="AN479" i="1"/>
  <c r="AN489" i="1"/>
  <c r="AN488" i="1"/>
  <c r="AN487" i="1"/>
  <c r="AN483" i="1"/>
  <c r="AN482" i="1"/>
  <c r="AN490" i="1"/>
  <c r="AN492" i="1"/>
  <c r="AN491" i="1"/>
  <c r="AN497" i="1"/>
  <c r="AN494" i="1"/>
  <c r="AN504" i="1"/>
  <c r="AN503" i="1"/>
  <c r="AN498" i="1"/>
  <c r="AN505" i="1"/>
  <c r="AN502" i="1"/>
  <c r="AN512" i="1"/>
  <c r="AN511" i="1"/>
  <c r="AN508" i="1"/>
  <c r="AN507" i="1"/>
  <c r="AN513" i="1"/>
  <c r="AN510" i="1"/>
  <c r="AN514" i="1"/>
  <c r="AN509" i="1"/>
  <c r="AN521" i="1"/>
  <c r="AN517" i="1"/>
  <c r="AN516" i="1"/>
  <c r="AN518" i="1"/>
  <c r="AN526" i="1"/>
  <c r="AN523" i="1"/>
  <c r="AN519" i="1"/>
  <c r="AN522" i="1"/>
  <c r="AN536" i="1"/>
  <c r="AN529" i="1"/>
  <c r="AN535" i="1"/>
  <c r="AN537" i="1"/>
  <c r="AN533" i="1"/>
  <c r="AN542" i="1"/>
  <c r="AN530" i="1"/>
  <c r="AN541" i="1"/>
  <c r="AN539" i="1"/>
  <c r="AN548" i="1"/>
  <c r="AN545" i="1"/>
  <c r="AN544" i="1"/>
  <c r="AN547" i="1"/>
  <c r="AN551" i="1"/>
  <c r="AN556" i="1"/>
  <c r="AN557" i="1"/>
  <c r="AN558" i="1"/>
  <c r="AN555" i="1"/>
  <c r="AN554" i="1"/>
  <c r="AN566" i="1"/>
  <c r="AN567" i="1"/>
  <c r="AN564" i="1"/>
  <c r="AN561" i="1"/>
  <c r="AN574" i="1"/>
  <c r="AN578" i="1"/>
  <c r="AN575" i="1"/>
  <c r="AN576" i="1"/>
  <c r="AN581" i="1"/>
  <c r="AN592" i="1"/>
  <c r="AN593" i="1"/>
  <c r="AN589" i="1"/>
  <c r="AN1115" i="1"/>
  <c r="AN1119" i="1"/>
  <c r="AN1114" i="1"/>
  <c r="AN1136" i="1"/>
  <c r="AN1131" i="1"/>
  <c r="AN1121" i="1"/>
  <c r="AN1129" i="1"/>
  <c r="AN1118" i="1"/>
  <c r="AN1134" i="1"/>
  <c r="AN1123" i="1"/>
  <c r="AN1120" i="1"/>
  <c r="AN1113" i="1"/>
  <c r="AN1128" i="1"/>
  <c r="AN1117" i="1"/>
  <c r="AN1137" i="1"/>
  <c r="AN1133" i="1"/>
  <c r="AN1116" i="1"/>
  <c r="AN1126" i="1"/>
  <c r="AN1135" i="1"/>
  <c r="AN1127" i="1"/>
  <c r="AN1122" i="1"/>
  <c r="AN1132" i="1"/>
  <c r="AN1130" i="1"/>
  <c r="AN1124" i="1"/>
  <c r="AN1125" i="1"/>
  <c r="AN1138" i="1"/>
  <c r="AN1141" i="1"/>
  <c r="AN1142" i="1"/>
  <c r="AN1146" i="1"/>
  <c r="AN1145" i="1"/>
  <c r="AN1144" i="1"/>
  <c r="AN1147" i="1"/>
  <c r="AN1143" i="1"/>
  <c r="AN1139" i="1"/>
  <c r="AN1148" i="1"/>
  <c r="AN1140" i="1"/>
  <c r="AN1152" i="1"/>
  <c r="AN1150" i="1"/>
  <c r="AN1149" i="1"/>
  <c r="AN1154" i="1"/>
  <c r="AN1153" i="1"/>
  <c r="AN1151" i="1"/>
  <c r="AN1155" i="1"/>
  <c r="AN1157" i="1"/>
  <c r="AN1158" i="1"/>
  <c r="AN1159" i="1"/>
  <c r="AN1156" i="1"/>
  <c r="AN1160" i="1"/>
  <c r="AN1173" i="1"/>
  <c r="AN1162" i="1"/>
  <c r="AN1167" i="1"/>
  <c r="AN1161" i="1"/>
  <c r="AN1177" i="1"/>
  <c r="AN1184" i="1"/>
  <c r="AN1174" i="1"/>
  <c r="AN1178" i="1"/>
  <c r="AN1164" i="1"/>
  <c r="AN1165" i="1"/>
  <c r="AN1170" i="1"/>
  <c r="AN1171" i="1"/>
  <c r="AN1169" i="1"/>
  <c r="AN1163" i="1"/>
  <c r="AN1180" i="1"/>
  <c r="AN1176" i="1"/>
  <c r="AN1172" i="1"/>
  <c r="AN1166" i="1"/>
  <c r="AN1168" i="1"/>
  <c r="AN1175" i="1"/>
  <c r="AN1187" i="1"/>
  <c r="AN1183" i="1"/>
  <c r="AN1182" i="1"/>
  <c r="AN1181" i="1"/>
  <c r="AN1179" i="1"/>
  <c r="AN1186" i="1"/>
  <c r="AN1185" i="1"/>
  <c r="AN1202" i="1"/>
  <c r="AN1208" i="1"/>
  <c r="AN1204" i="1"/>
  <c r="AN1205" i="1"/>
  <c r="AN1193" i="1"/>
  <c r="AN1200" i="1"/>
  <c r="AN1213" i="1"/>
  <c r="AN1199" i="1"/>
  <c r="AN1210" i="1"/>
  <c r="AN1189" i="1"/>
  <c r="AN1216" i="1"/>
  <c r="AN1198" i="1"/>
  <c r="AN1206" i="1"/>
  <c r="AN1196" i="1"/>
  <c r="AN1194" i="1"/>
  <c r="AN1211" i="1"/>
  <c r="AN1203" i="1"/>
  <c r="AN1212" i="1"/>
  <c r="AN1197" i="1"/>
  <c r="AN1188" i="1"/>
  <c r="AN1209" i="1"/>
  <c r="AN1195" i="1"/>
  <c r="AN1207" i="1"/>
  <c r="AN1201" i="1"/>
  <c r="AN1191" i="1"/>
  <c r="AN1190" i="1"/>
  <c r="AN1192" i="1"/>
  <c r="AN1214" i="1"/>
  <c r="AN1215" i="1"/>
  <c r="AN1218" i="1"/>
  <c r="AN1228" i="1"/>
  <c r="AN1217" i="1"/>
  <c r="AN1230" i="1"/>
  <c r="AN1229" i="1"/>
  <c r="AN1231" i="1"/>
  <c r="AN1224" i="1"/>
  <c r="AN1227" i="1"/>
  <c r="AN1234" i="1"/>
  <c r="AN1241" i="1"/>
  <c r="AN1236" i="1"/>
  <c r="AN1225" i="1"/>
  <c r="AN1239" i="1"/>
  <c r="AN1232" i="1"/>
  <c r="AN1240" i="1"/>
  <c r="AN1237" i="1"/>
  <c r="AN1226" i="1"/>
  <c r="AN1242" i="1"/>
  <c r="AN1223" i="1"/>
  <c r="AN1233" i="1"/>
  <c r="AN1222" i="1"/>
  <c r="AN1220" i="1"/>
  <c r="AN1221" i="1"/>
  <c r="AN1219" i="1"/>
  <c r="AN1235" i="1"/>
  <c r="AN1238" i="1"/>
  <c r="AN1252" i="1"/>
  <c r="AN1253" i="1"/>
  <c r="AN1254" i="1"/>
  <c r="AN1244" i="1"/>
  <c r="AN1251" i="1"/>
  <c r="AN1250" i="1"/>
  <c r="AN1248" i="1"/>
  <c r="AN1245" i="1"/>
  <c r="AN1247" i="1"/>
  <c r="AN1249" i="1"/>
  <c r="AN1243" i="1"/>
  <c r="AN1246" i="1"/>
  <c r="AN1265" i="1"/>
  <c r="AN1261" i="1"/>
  <c r="AN1258" i="1"/>
  <c r="AN1268" i="1"/>
  <c r="AN1262" i="1"/>
  <c r="AN1260" i="1"/>
  <c r="AN1263" i="1"/>
  <c r="AN1259" i="1"/>
  <c r="AN1255" i="1"/>
  <c r="AN1267" i="1"/>
  <c r="AN1264" i="1"/>
  <c r="AN1256" i="1"/>
  <c r="AN1257" i="1"/>
  <c r="AN1269" i="1"/>
  <c r="AN1266" i="1"/>
  <c r="AN1275" i="1"/>
  <c r="AN1273" i="1"/>
  <c r="AN1271" i="1"/>
  <c r="AN1276" i="1"/>
  <c r="AN1272" i="1"/>
  <c r="AN1274" i="1"/>
  <c r="AN1270" i="1"/>
  <c r="AN1283" i="1"/>
  <c r="AN1284" i="1"/>
  <c r="AN1280" i="1"/>
  <c r="AN1288" i="1"/>
  <c r="AN1281" i="1"/>
  <c r="AN1285" i="1"/>
  <c r="AN1286" i="1"/>
  <c r="AN1279" i="1"/>
  <c r="AN1278" i="1"/>
  <c r="AN1287" i="1"/>
  <c r="AN1282" i="1"/>
  <c r="AN1277" i="1"/>
  <c r="AN1289" i="1"/>
  <c r="AN1292" i="1"/>
  <c r="AN1291" i="1"/>
  <c r="AN1295" i="1"/>
  <c r="AN1294" i="1"/>
  <c r="AN1290" i="1"/>
  <c r="AN1296" i="1"/>
  <c r="AN1293" i="1"/>
  <c r="AN1297" i="1"/>
  <c r="AN1298" i="1"/>
  <c r="AN1299" i="1"/>
  <c r="AN1300" i="1"/>
  <c r="AN1302" i="1"/>
  <c r="AN1301" i="1"/>
  <c r="AN1303" i="1"/>
  <c r="AN1308" i="1"/>
  <c r="AN1309" i="1"/>
  <c r="AN1304" i="1"/>
  <c r="AN1306" i="1"/>
  <c r="AN1307" i="1"/>
  <c r="AN1305" i="1"/>
  <c r="AN1331" i="1"/>
  <c r="AN1328" i="1"/>
  <c r="AN1326" i="1"/>
  <c r="AN1325" i="1"/>
  <c r="AN1327" i="1"/>
  <c r="AN1311" i="1"/>
  <c r="AN1330" i="1"/>
  <c r="AN1333" i="1"/>
  <c r="AN1312" i="1"/>
  <c r="AN1332" i="1"/>
  <c r="AN1315" i="1"/>
  <c r="AN1310" i="1"/>
  <c r="AN1316" i="1"/>
  <c r="AN1313" i="1"/>
  <c r="AN1317" i="1"/>
  <c r="AN1324" i="1"/>
  <c r="AN1314" i="1"/>
  <c r="AN1322" i="1"/>
  <c r="AN1318" i="1"/>
  <c r="AN1323" i="1"/>
  <c r="AN1320" i="1"/>
  <c r="AN1321" i="1"/>
  <c r="AN1329" i="1"/>
  <c r="AN1319" i="1"/>
  <c r="AN1336" i="1"/>
  <c r="AN1335" i="1"/>
  <c r="AN1334" i="1"/>
  <c r="AN1341" i="1"/>
  <c r="AN1343" i="1"/>
  <c r="AN1344" i="1"/>
  <c r="AN1338" i="1"/>
  <c r="AN1339" i="1"/>
  <c r="AN1340" i="1"/>
  <c r="AN1342" i="1"/>
  <c r="AN1337" i="1"/>
  <c r="AN1346" i="1"/>
  <c r="AN1347" i="1"/>
  <c r="AN1348" i="1"/>
  <c r="AN1345" i="1"/>
  <c r="AN1352" i="1"/>
  <c r="AN1353" i="1"/>
  <c r="AN1357" i="1"/>
  <c r="AN1349" i="1"/>
  <c r="AN1355" i="1"/>
  <c r="AN1356" i="1"/>
  <c r="AN1350" i="1"/>
  <c r="AN1354" i="1"/>
  <c r="AN1358" i="1"/>
  <c r="AN1351" i="1"/>
  <c r="AN1362" i="1"/>
  <c r="AN1359" i="1"/>
  <c r="AN1360" i="1"/>
  <c r="AN1361" i="1"/>
  <c r="AN1363" i="1"/>
  <c r="AN1366" i="1"/>
  <c r="AN1367" i="1"/>
  <c r="AN1368" i="1"/>
  <c r="AN1364" i="1"/>
  <c r="AN1365" i="1"/>
  <c r="AN1371" i="1"/>
  <c r="AN1373" i="1"/>
  <c r="AN1369" i="1"/>
  <c r="AN1375" i="1"/>
  <c r="AN1380" i="1"/>
  <c r="AN1376" i="1"/>
  <c r="AN1372" i="1"/>
  <c r="AN1382" i="1"/>
  <c r="AN1381" i="1"/>
  <c r="AN1374" i="1"/>
  <c r="AN1378" i="1"/>
  <c r="AN1383" i="1"/>
  <c r="AN1377" i="1"/>
  <c r="AN1370" i="1"/>
  <c r="AN1379" i="1"/>
  <c r="AN1389" i="1"/>
  <c r="AN1393" i="1"/>
  <c r="AN1388" i="1"/>
  <c r="AN1391" i="1"/>
  <c r="AN1385" i="1"/>
  <c r="AN1384" i="1"/>
  <c r="AN1387" i="1"/>
  <c r="AN1392" i="1"/>
  <c r="AN1390" i="1"/>
  <c r="AN1386" i="1"/>
  <c r="AN1396" i="1"/>
  <c r="AN1402" i="1"/>
  <c r="AN1405" i="1"/>
  <c r="AN1400" i="1"/>
  <c r="AN1398" i="1"/>
  <c r="AN1399" i="1"/>
  <c r="AN1404" i="1"/>
  <c r="AN1397" i="1"/>
  <c r="AN1395" i="1"/>
  <c r="AN1403" i="1"/>
  <c r="AN1394" i="1"/>
  <c r="AN1401" i="1"/>
  <c r="AN1413" i="1"/>
  <c r="AN1409" i="1"/>
  <c r="AN1406" i="1"/>
  <c r="AN1407" i="1"/>
  <c r="AN1416" i="1"/>
  <c r="AN1412" i="1"/>
  <c r="AN1411" i="1"/>
  <c r="AN1417" i="1"/>
  <c r="AN1414" i="1"/>
  <c r="AN1408" i="1"/>
  <c r="AN1410" i="1"/>
  <c r="AN1415" i="1"/>
  <c r="AN1427" i="1"/>
  <c r="AN1421" i="1"/>
  <c r="AN1426" i="1"/>
  <c r="AN1423" i="1"/>
  <c r="AN1419" i="1"/>
  <c r="AN1422" i="1"/>
  <c r="AN1418" i="1"/>
  <c r="AN1420" i="1"/>
  <c r="AN1424" i="1"/>
  <c r="AN1425" i="1"/>
  <c r="AN1433" i="1"/>
  <c r="AN1443" i="1"/>
  <c r="AN1432" i="1"/>
  <c r="AN1434" i="1"/>
  <c r="AN1435" i="1"/>
  <c r="AN1442" i="1"/>
  <c r="AN1436" i="1"/>
  <c r="AN1437" i="1"/>
  <c r="AN1438" i="1"/>
  <c r="AN1440" i="1"/>
  <c r="AN1441" i="1"/>
  <c r="AN1439" i="1"/>
  <c r="AN1431" i="1"/>
  <c r="AN1430" i="1"/>
  <c r="AN1429" i="1"/>
  <c r="AN1428" i="1"/>
  <c r="AN2060" i="1"/>
  <c r="AN2061" i="1"/>
  <c r="AN2062" i="1"/>
  <c r="AN2064" i="1"/>
  <c r="AN2063" i="1"/>
  <c r="AN2065" i="1"/>
  <c r="AN2067" i="1"/>
  <c r="AN2066" i="1"/>
  <c r="AN2068" i="1"/>
  <c r="AN2069" i="1"/>
  <c r="AN6" i="1"/>
  <c r="AN2071" i="1"/>
  <c r="AN2007" i="1"/>
  <c r="AN2072" i="1"/>
  <c r="AN2073" i="1"/>
  <c r="AN2075" i="1"/>
  <c r="AN2008" i="1"/>
  <c r="AN2076" i="1"/>
  <c r="AN2077" i="1"/>
  <c r="AN2079" i="1"/>
  <c r="AN2081" i="1"/>
  <c r="AN2080" i="1"/>
  <c r="AN2078" i="1"/>
  <c r="AN2084" i="1"/>
  <c r="AN2083" i="1"/>
  <c r="AN2070" i="1"/>
  <c r="AN2074" i="1"/>
  <c r="AN2082" i="1"/>
  <c r="AN326" i="1"/>
  <c r="AN343" i="1"/>
  <c r="AN348" i="1"/>
  <c r="AN341" i="1"/>
  <c r="AN263" i="1"/>
  <c r="AN2" i="1"/>
  <c r="AN355" i="1"/>
  <c r="AN360" i="1"/>
  <c r="AN364" i="1"/>
  <c r="AN372" i="1"/>
  <c r="AN382" i="1"/>
  <c r="AN264" i="1"/>
  <c r="AN387" i="1"/>
  <c r="AN389" i="1"/>
  <c r="AN392" i="1"/>
  <c r="AN393" i="1"/>
  <c r="AN394" i="1"/>
  <c r="AN3" i="1"/>
  <c r="AN390" i="1"/>
  <c r="AN395" i="1"/>
  <c r="AN397" i="1"/>
  <c r="AN4" i="1"/>
  <c r="AN265" i="1"/>
  <c r="AN5" i="1"/>
  <c r="AN403" i="1"/>
  <c r="AN401" i="1"/>
  <c r="AN412" i="1"/>
  <c r="AN417" i="1"/>
  <c r="AN428" i="1"/>
  <c r="AN429" i="1"/>
  <c r="AN425" i="1"/>
  <c r="AN433" i="1"/>
  <c r="AN441" i="1"/>
  <c r="AN448" i="1"/>
  <c r="AN454" i="1"/>
  <c r="AN445" i="1"/>
  <c r="AN7" i="1"/>
  <c r="AN469" i="1"/>
  <c r="AN476" i="1"/>
  <c r="AN475" i="1"/>
  <c r="AN478" i="1"/>
  <c r="AN477" i="1"/>
  <c r="AN470" i="1"/>
  <c r="AN480" i="1"/>
  <c r="AN484" i="1"/>
  <c r="AN485" i="1"/>
  <c r="AN486" i="1"/>
  <c r="AN493" i="1"/>
  <c r="AN496" i="1"/>
  <c r="AN495" i="1"/>
  <c r="AN2009" i="1"/>
  <c r="AN1109" i="1"/>
  <c r="AN501" i="1"/>
  <c r="AN506" i="1"/>
  <c r="AN500" i="1"/>
  <c r="AN499" i="1"/>
  <c r="AN515" i="1"/>
  <c r="AN2228" i="1"/>
  <c r="AN2227" i="1"/>
  <c r="AN2053" i="1"/>
  <c r="AN520" i="1"/>
  <c r="AN524" i="1"/>
  <c r="AN525" i="1"/>
  <c r="AN266" i="1"/>
  <c r="AN527" i="1"/>
  <c r="AN532" i="1"/>
  <c r="AN538" i="1"/>
  <c r="AN531" i="1"/>
  <c r="AN540" i="1"/>
  <c r="AN543" i="1"/>
  <c r="AN528" i="1"/>
  <c r="AN534" i="1"/>
  <c r="AN550" i="1"/>
  <c r="AN546" i="1"/>
  <c r="AN2115" i="1"/>
  <c r="AN549" i="1"/>
  <c r="AN560" i="1"/>
  <c r="AN1110" i="1"/>
  <c r="AN553" i="1"/>
  <c r="AN552" i="1"/>
  <c r="AN559" i="1"/>
  <c r="AN568" i="1"/>
  <c r="AN562" i="1"/>
  <c r="AN8" i="1"/>
  <c r="AN570" i="1"/>
  <c r="AN565" i="1"/>
  <c r="AN569" i="1"/>
  <c r="AN563" i="1"/>
  <c r="AN579" i="1"/>
  <c r="AN572" i="1"/>
  <c r="AN571" i="1"/>
  <c r="AN11" i="1"/>
  <c r="AN573" i="1"/>
  <c r="AN267" i="1"/>
  <c r="AN9" i="1"/>
  <c r="AN577" i="1"/>
  <c r="AN10" i="1"/>
  <c r="AN12" i="1"/>
  <c r="AN583" i="1"/>
  <c r="AN582" i="1"/>
  <c r="AN585" i="1"/>
  <c r="AN584" i="1"/>
  <c r="AN587" i="1"/>
  <c r="AN2230" i="1"/>
  <c r="AN2085" i="1"/>
  <c r="AN586" i="1"/>
  <c r="AN580" i="1"/>
  <c r="AN2229" i="1"/>
  <c r="AN595" i="1"/>
  <c r="AN588" i="1"/>
  <c r="AN590" i="1"/>
  <c r="AN594" i="1"/>
  <c r="AN591" i="1"/>
  <c r="AO2074" i="1" l="1"/>
  <c r="AP2074" i="1" s="1"/>
  <c r="AT2074" i="1" l="1"/>
  <c r="M7" i="7"/>
  <c r="N7" i="7" s="1"/>
  <c r="P6" i="7"/>
  <c r="R7" i="7" l="1"/>
  <c r="P7" i="7"/>
  <c r="P8" i="7" s="1"/>
  <c r="M6" i="7"/>
  <c r="N6" i="7" s="1"/>
  <c r="N8" i="7" s="1"/>
  <c r="AO600" i="1"/>
  <c r="AP600" i="1" s="1"/>
  <c r="AO1437" i="1"/>
  <c r="AO1436" i="1"/>
  <c r="AO1441" i="1"/>
  <c r="AO1434" i="1"/>
  <c r="AO1439" i="1"/>
  <c r="AO1431" i="1"/>
  <c r="AO1428" i="1"/>
  <c r="AO1432" i="1"/>
  <c r="AO20" i="1"/>
  <c r="AP20" i="1" s="1"/>
  <c r="AO599" i="1"/>
  <c r="AP599" i="1" s="1"/>
  <c r="AO1429" i="1"/>
  <c r="AO597" i="1"/>
  <c r="AP597" i="1" s="1"/>
  <c r="AO1430" i="1"/>
  <c r="AO2114" i="1"/>
  <c r="AP2114" i="1" s="1"/>
  <c r="AO13" i="1"/>
  <c r="AP13" i="1" s="1"/>
  <c r="AO596" i="1"/>
  <c r="AP596" i="1" s="1"/>
  <c r="AO1443" i="1"/>
  <c r="AO1435" i="1"/>
  <c r="AO2105" i="1"/>
  <c r="AP2105" i="1" s="1"/>
  <c r="AO1433" i="1"/>
  <c r="AO2057" i="1"/>
  <c r="AP2057" i="1" s="1"/>
  <c r="AO598" i="1"/>
  <c r="AP598" i="1" s="1"/>
  <c r="AO1442" i="1"/>
  <c r="AO1438" i="1"/>
  <c r="AO1440" i="1"/>
  <c r="AT20" i="1" l="1"/>
  <c r="AT596" i="1"/>
  <c r="AT1434" i="1"/>
  <c r="AT600" i="1"/>
  <c r="AT2057" i="1"/>
  <c r="AT1430" i="1"/>
  <c r="AT1437" i="1"/>
  <c r="AT597" i="1"/>
  <c r="AT1442" i="1"/>
  <c r="AT2105" i="1"/>
  <c r="AT13" i="1"/>
  <c r="AT1429" i="1"/>
  <c r="AT1428" i="1"/>
  <c r="AT1441" i="1"/>
  <c r="AT1440" i="1"/>
  <c r="AT1443" i="1"/>
  <c r="AT1439" i="1"/>
  <c r="AT1438" i="1"/>
  <c r="AT1433" i="1"/>
  <c r="AT1432" i="1"/>
  <c r="AT598" i="1"/>
  <c r="AT1435" i="1"/>
  <c r="AT2114" i="1"/>
  <c r="AT599" i="1"/>
  <c r="AT1431" i="1"/>
  <c r="AT1436" i="1"/>
  <c r="R8" i="7"/>
  <c r="AO441" i="1"/>
  <c r="AP441" i="1" s="1"/>
  <c r="AO2073" i="1"/>
  <c r="AP2073" i="1" s="1"/>
  <c r="AO2069" i="1"/>
  <c r="AP2069" i="1" s="1"/>
  <c r="AO2067" i="1"/>
  <c r="AP2067" i="1" s="1"/>
  <c r="AO2068" i="1"/>
  <c r="AP2068" i="1" s="1"/>
  <c r="AO2075" i="1"/>
  <c r="AP2075" i="1" s="1"/>
  <c r="AO2070" i="1"/>
  <c r="AP2070" i="1" s="1"/>
  <c r="AO2071" i="1"/>
  <c r="AP2071" i="1" s="1"/>
  <c r="AO2007" i="1"/>
  <c r="AP2007" i="1" s="1"/>
  <c r="AO2072" i="1"/>
  <c r="AP2072" i="1" s="1"/>
  <c r="AO6" i="1"/>
  <c r="AP6" i="1" s="1"/>
  <c r="AO2064" i="1"/>
  <c r="AP2064" i="1" s="1"/>
  <c r="AO2008" i="1"/>
  <c r="AP2008" i="1" s="1"/>
  <c r="AO2060" i="1"/>
  <c r="AP2060" i="1" s="1"/>
  <c r="AO2077" i="1"/>
  <c r="AP2077" i="1" s="1"/>
  <c r="AO2063" i="1"/>
  <c r="AP2063" i="1" s="1"/>
  <c r="AO2065" i="1"/>
  <c r="AP2065" i="1" s="1"/>
  <c r="AO2078" i="1"/>
  <c r="AP2078" i="1" s="1"/>
  <c r="AO2080" i="1"/>
  <c r="AP2080" i="1" s="1"/>
  <c r="AO2076" i="1"/>
  <c r="AP2076" i="1" s="1"/>
  <c r="AO2083" i="1"/>
  <c r="AP2083" i="1" s="1"/>
  <c r="AO2084" i="1"/>
  <c r="AP2084" i="1" s="1"/>
  <c r="AO2062" i="1"/>
  <c r="AP2062" i="1" s="1"/>
  <c r="AO2082" i="1"/>
  <c r="AP2082" i="1" s="1"/>
  <c r="AO2081" i="1"/>
  <c r="AP2081" i="1" s="1"/>
  <c r="AO2061" i="1"/>
  <c r="AP2061" i="1" s="1"/>
  <c r="AO2066" i="1"/>
  <c r="AP2066" i="1" s="1"/>
  <c r="AT2066" i="1" l="1"/>
  <c r="AT2077" i="1"/>
  <c r="AT2069" i="1"/>
  <c r="AT2061" i="1"/>
  <c r="AT2078" i="1"/>
  <c r="AT2060" i="1"/>
  <c r="AT2072" i="1"/>
  <c r="AT2075" i="1"/>
  <c r="AT2073" i="1"/>
  <c r="AT2080" i="1"/>
  <c r="AT2070" i="1"/>
  <c r="AT2084" i="1"/>
  <c r="AT2081" i="1"/>
  <c r="AT2083" i="1"/>
  <c r="AT2065" i="1"/>
  <c r="AT2008" i="1"/>
  <c r="AT2007" i="1"/>
  <c r="AT2068" i="1"/>
  <c r="AT441" i="1"/>
  <c r="AT2062" i="1"/>
  <c r="AT6" i="1"/>
  <c r="AT2082" i="1"/>
  <c r="AT2076" i="1"/>
  <c r="AT2063" i="1"/>
  <c r="AT2064" i="1"/>
  <c r="AT2071" i="1"/>
  <c r="AT2067" i="1"/>
  <c r="AO300" i="1"/>
  <c r="AP300" i="1" s="1"/>
  <c r="AO1119" i="1"/>
  <c r="AO316" i="1"/>
  <c r="AP316" i="1" s="1"/>
  <c r="AO1114" i="1"/>
  <c r="AO297" i="1"/>
  <c r="AP297" i="1" s="1"/>
  <c r="AO1136" i="1"/>
  <c r="AO308" i="1"/>
  <c r="AP308" i="1" s="1"/>
  <c r="AO312" i="1"/>
  <c r="AP312" i="1" s="1"/>
  <c r="AO302" i="1"/>
  <c r="AP302" i="1" s="1"/>
  <c r="AO307" i="1"/>
  <c r="AP307" i="1" s="1"/>
  <c r="AO314" i="1"/>
  <c r="AP314" i="1" s="1"/>
  <c r="AO317" i="1"/>
  <c r="AP317" i="1" s="1"/>
  <c r="AO1131" i="1"/>
  <c r="AO536" i="1"/>
  <c r="AP536" i="1" s="1"/>
  <c r="AO310" i="1"/>
  <c r="AP310" i="1" s="1"/>
  <c r="AO321" i="1"/>
  <c r="AP321" i="1" s="1"/>
  <c r="AO1121" i="1"/>
  <c r="AO298" i="1"/>
  <c r="AP298" i="1" s="1"/>
  <c r="AO1129" i="1"/>
  <c r="AO1118" i="1"/>
  <c r="AO1132" i="1"/>
  <c r="AO1134" i="1"/>
  <c r="AO1130" i="1"/>
  <c r="AO299" i="1"/>
  <c r="AP299" i="1" s="1"/>
  <c r="AO1123" i="1"/>
  <c r="AO1120" i="1"/>
  <c r="AO1113" i="1"/>
  <c r="AO1128" i="1"/>
  <c r="AO1117" i="1"/>
  <c r="AO303" i="1"/>
  <c r="AP303" i="1" s="1"/>
  <c r="AO1137" i="1"/>
  <c r="AO322" i="1"/>
  <c r="AP322" i="1" s="1"/>
  <c r="AO469" i="1"/>
  <c r="AP469" i="1" s="1"/>
  <c r="AO311" i="1"/>
  <c r="AP311" i="1" s="1"/>
  <c r="AO306" i="1"/>
  <c r="AP306" i="1" s="1"/>
  <c r="AO305" i="1"/>
  <c r="AP305" i="1" s="1"/>
  <c r="AO301" i="1"/>
  <c r="AP301" i="1" s="1"/>
  <c r="AO1133" i="1"/>
  <c r="AO1116" i="1"/>
  <c r="AO309" i="1"/>
  <c r="AP309" i="1" s="1"/>
  <c r="AO296" i="1"/>
  <c r="AP296" i="1" s="1"/>
  <c r="AO1126" i="1"/>
  <c r="AO1124" i="1"/>
  <c r="AO1135" i="1"/>
  <c r="AO1127" i="1"/>
  <c r="AO304" i="1"/>
  <c r="AP304" i="1" s="1"/>
  <c r="AO320" i="1"/>
  <c r="AP320" i="1" s="1"/>
  <c r="AO318" i="1"/>
  <c r="AP318" i="1" s="1"/>
  <c r="AO1122" i="1"/>
  <c r="AO315" i="1"/>
  <c r="AP315" i="1" s="1"/>
  <c r="AO1125" i="1"/>
  <c r="AO1138" i="1"/>
  <c r="AO1148" i="1"/>
  <c r="AO1141" i="1"/>
  <c r="AO1142" i="1"/>
  <c r="AO1139" i="1"/>
  <c r="AO332" i="1"/>
  <c r="AP332" i="1" s="1"/>
  <c r="AO328" i="1"/>
  <c r="AP328" i="1" s="1"/>
  <c r="AO335" i="1"/>
  <c r="AP335" i="1" s="1"/>
  <c r="AO395" i="1"/>
  <c r="AP395" i="1" s="1"/>
  <c r="AO323" i="1"/>
  <c r="AP323" i="1" s="1"/>
  <c r="AO1146" i="1"/>
  <c r="AO325" i="1"/>
  <c r="AP325" i="1" s="1"/>
  <c r="AO324" i="1"/>
  <c r="AP324" i="1" s="1"/>
  <c r="AO1140" i="1"/>
  <c r="AO1145" i="1"/>
  <c r="AO1144" i="1"/>
  <c r="AO334" i="1"/>
  <c r="AP334" i="1" s="1"/>
  <c r="AO329" i="1"/>
  <c r="AP329" i="1" s="1"/>
  <c r="AO516" i="1"/>
  <c r="AP516" i="1" s="1"/>
  <c r="AO333" i="1"/>
  <c r="AP333" i="1" s="1"/>
  <c r="AO1147" i="1"/>
  <c r="AO1143" i="1"/>
  <c r="AO330" i="1"/>
  <c r="AP330" i="1" s="1"/>
  <c r="AO526" i="1"/>
  <c r="AP526" i="1" s="1"/>
  <c r="AO327" i="1"/>
  <c r="AP327" i="1" s="1"/>
  <c r="AO347" i="1"/>
  <c r="AP347" i="1" s="1"/>
  <c r="AO1160" i="1"/>
  <c r="AO339" i="1"/>
  <c r="AP339" i="1" s="1"/>
  <c r="AO346" i="1"/>
  <c r="AP346" i="1" s="1"/>
  <c r="AO343" i="1"/>
  <c r="AP343" i="1" s="1"/>
  <c r="AO340" i="1"/>
  <c r="AP340" i="1" s="1"/>
  <c r="AO349" i="1"/>
  <c r="AP349" i="1" s="1"/>
  <c r="AO1152" i="1"/>
  <c r="AO1150" i="1"/>
  <c r="AO476" i="1"/>
  <c r="AP476" i="1" s="1"/>
  <c r="AO1149" i="1"/>
  <c r="AO336" i="1"/>
  <c r="AP336" i="1" s="1"/>
  <c r="AO545" i="1"/>
  <c r="AP545" i="1" s="1"/>
  <c r="AO350" i="1"/>
  <c r="AP350" i="1" s="1"/>
  <c r="AO344" i="1"/>
  <c r="AP344" i="1" s="1"/>
  <c r="AO1154" i="1"/>
  <c r="AO1153" i="1"/>
  <c r="AO7" i="1"/>
  <c r="AP7" i="1" s="1"/>
  <c r="AO337" i="1"/>
  <c r="AP337" i="1" s="1"/>
  <c r="AO1155" i="1"/>
  <c r="AO1157" i="1"/>
  <c r="AO1151" i="1"/>
  <c r="AO1158" i="1"/>
  <c r="AO1159" i="1"/>
  <c r="AO342" i="1"/>
  <c r="AP342" i="1" s="1"/>
  <c r="AO1156" i="1"/>
  <c r="AO1173" i="1"/>
  <c r="AO362" i="1"/>
  <c r="AP362" i="1" s="1"/>
  <c r="AO1162" i="1"/>
  <c r="AO356" i="1"/>
  <c r="AP356" i="1" s="1"/>
  <c r="AO358" i="1"/>
  <c r="AP358" i="1" s="1"/>
  <c r="AO1187" i="1"/>
  <c r="AO352" i="1"/>
  <c r="AP352" i="1" s="1"/>
  <c r="AO1167" i="1"/>
  <c r="AO1161" i="1"/>
  <c r="AO1183" i="1"/>
  <c r="AO1177" i="1"/>
  <c r="AO354" i="1"/>
  <c r="AP354" i="1" s="1"/>
  <c r="AO1184" i="1"/>
  <c r="AO1174" i="1"/>
  <c r="AO1178" i="1"/>
  <c r="AO1182" i="1"/>
  <c r="AO523" i="1"/>
  <c r="AP523" i="1" s="1"/>
  <c r="AO1164" i="1"/>
  <c r="AO1165" i="1"/>
  <c r="AO1170" i="1"/>
  <c r="AO1171" i="1"/>
  <c r="AO1169" i="1"/>
  <c r="AO1163" i="1"/>
  <c r="AO1181" i="1"/>
  <c r="AO428" i="1"/>
  <c r="AP428" i="1" s="1"/>
  <c r="AO1180" i="1"/>
  <c r="AO1176" i="1"/>
  <c r="AO1172" i="1"/>
  <c r="AO353" i="1"/>
  <c r="AP353" i="1" s="1"/>
  <c r="AO357" i="1"/>
  <c r="AP357" i="1" s="1"/>
  <c r="AO1179" i="1"/>
  <c r="AO359" i="1"/>
  <c r="AP359" i="1" s="1"/>
  <c r="AO351" i="1"/>
  <c r="AP351" i="1" s="1"/>
  <c r="AO1166" i="1"/>
  <c r="AO551" i="1"/>
  <c r="AP551" i="1" s="1"/>
  <c r="AO363" i="1"/>
  <c r="AP363" i="1" s="1"/>
  <c r="AO266" i="1"/>
  <c r="AP266" i="1" s="1"/>
  <c r="AO364" i="1"/>
  <c r="AP364" i="1" s="1"/>
  <c r="AO1168" i="1"/>
  <c r="AO1186" i="1"/>
  <c r="AO1185" i="1"/>
  <c r="AO1175" i="1"/>
  <c r="AO1202" i="1"/>
  <c r="AO1208" i="1"/>
  <c r="AO533" i="1"/>
  <c r="AP533" i="1" s="1"/>
  <c r="AO1214" i="1"/>
  <c r="AO1204" i="1"/>
  <c r="AO370" i="1"/>
  <c r="AP370" i="1" s="1"/>
  <c r="AO1205" i="1"/>
  <c r="AO375" i="1"/>
  <c r="AP375" i="1" s="1"/>
  <c r="AO1193" i="1"/>
  <c r="AO374" i="1"/>
  <c r="AP374" i="1" s="1"/>
  <c r="AO1200" i="1"/>
  <c r="AO492" i="1"/>
  <c r="AP492" i="1" s="1"/>
  <c r="AO1213" i="1"/>
  <c r="AO1199" i="1"/>
  <c r="AO1210" i="1"/>
  <c r="AO1189" i="1"/>
  <c r="AO378" i="1"/>
  <c r="AP378" i="1" s="1"/>
  <c r="AO368" i="1"/>
  <c r="AP368" i="1" s="1"/>
  <c r="AO1216" i="1"/>
  <c r="AO1198" i="1"/>
  <c r="AO376" i="1"/>
  <c r="AP376" i="1" s="1"/>
  <c r="AO377" i="1"/>
  <c r="AP377" i="1" s="1"/>
  <c r="AO366" i="1"/>
  <c r="AP366" i="1" s="1"/>
  <c r="AO382" i="1"/>
  <c r="AP382" i="1" s="1"/>
  <c r="AO369" i="1"/>
  <c r="AP369" i="1" s="1"/>
  <c r="AO365" i="1"/>
  <c r="AP365" i="1" s="1"/>
  <c r="AO1206" i="1"/>
  <c r="AO371" i="1"/>
  <c r="AP371" i="1" s="1"/>
  <c r="AO379" i="1"/>
  <c r="AP379" i="1" s="1"/>
  <c r="AO1196" i="1"/>
  <c r="AO1194" i="1"/>
  <c r="AO1211" i="1"/>
  <c r="AO367" i="1"/>
  <c r="AP367" i="1" s="1"/>
  <c r="AO1215" i="1"/>
  <c r="AO1203" i="1"/>
  <c r="AO1212" i="1"/>
  <c r="AO1197" i="1"/>
  <c r="AO373" i="1"/>
  <c r="AP373" i="1" s="1"/>
  <c r="AO1188" i="1"/>
  <c r="AO1209" i="1"/>
  <c r="AO1195" i="1"/>
  <c r="AO1207" i="1"/>
  <c r="AO529" i="1"/>
  <c r="AP529" i="1" s="1"/>
  <c r="AO1201" i="1"/>
  <c r="AO1191" i="1"/>
  <c r="AO1190" i="1"/>
  <c r="AO1192" i="1"/>
  <c r="AO1227" i="1"/>
  <c r="AO1218" i="1"/>
  <c r="AO544" i="1"/>
  <c r="AP544" i="1" s="1"/>
  <c r="AO1222" i="1"/>
  <c r="AO1228" i="1"/>
  <c r="AO1217" i="1"/>
  <c r="AO1230" i="1"/>
  <c r="AO1229" i="1"/>
  <c r="AO386" i="1"/>
  <c r="AP386" i="1" s="1"/>
  <c r="AO1231" i="1"/>
  <c r="AO1220" i="1"/>
  <c r="AO1224" i="1"/>
  <c r="AO383" i="1"/>
  <c r="AP383" i="1" s="1"/>
  <c r="AO1221" i="1"/>
  <c r="AO1238" i="1"/>
  <c r="AO1234" i="1"/>
  <c r="AO1241" i="1"/>
  <c r="AO384" i="1"/>
  <c r="AP384" i="1" s="1"/>
  <c r="AO385" i="1"/>
  <c r="AP385" i="1" s="1"/>
  <c r="AO1236" i="1"/>
  <c r="AO1225" i="1"/>
  <c r="AO1239" i="1"/>
  <c r="AO1232" i="1"/>
  <c r="AO527" i="1"/>
  <c r="AP527" i="1" s="1"/>
  <c r="AO1240" i="1"/>
  <c r="AO381" i="1"/>
  <c r="AP381" i="1" s="1"/>
  <c r="AO380" i="1"/>
  <c r="AP380" i="1" s="1"/>
  <c r="AO398" i="1"/>
  <c r="AP398" i="1" s="1"/>
  <c r="AO1219" i="1"/>
  <c r="AO1237" i="1"/>
  <c r="AO1226" i="1"/>
  <c r="AO1242" i="1"/>
  <c r="AO1235" i="1"/>
  <c r="AO1223" i="1"/>
  <c r="AO1233" i="1"/>
  <c r="AO388" i="1"/>
  <c r="AP388" i="1" s="1"/>
  <c r="AO475" i="1"/>
  <c r="AP475" i="1" s="1"/>
  <c r="AO1252" i="1"/>
  <c r="AO493" i="1"/>
  <c r="AP493" i="1" s="1"/>
  <c r="AO550" i="1"/>
  <c r="AP550" i="1" s="1"/>
  <c r="AO513" i="1"/>
  <c r="AP513" i="1" s="1"/>
  <c r="AO1253" i="1"/>
  <c r="AO1254" i="1"/>
  <c r="AO1244" i="1"/>
  <c r="AO392" i="1"/>
  <c r="AP392" i="1" s="1"/>
  <c r="AO1251" i="1"/>
  <c r="AO348" i="1"/>
  <c r="AP348" i="1" s="1"/>
  <c r="AO1250" i="1"/>
  <c r="AO391" i="1"/>
  <c r="AP391" i="1" s="1"/>
  <c r="AO1248" i="1"/>
  <c r="AO1245" i="1"/>
  <c r="AO396" i="1"/>
  <c r="AP396" i="1" s="1"/>
  <c r="AO1247" i="1"/>
  <c r="AO1249" i="1"/>
  <c r="AO1243" i="1"/>
  <c r="AO1246" i="1"/>
  <c r="AO412" i="1"/>
  <c r="AP412" i="1" s="1"/>
  <c r="AO1265" i="1"/>
  <c r="AO399" i="1"/>
  <c r="AP399" i="1" s="1"/>
  <c r="AO1261" i="1"/>
  <c r="AO1258" i="1"/>
  <c r="AO501" i="1"/>
  <c r="AP501" i="1" s="1"/>
  <c r="AO504" i="1"/>
  <c r="AP504" i="1" s="1"/>
  <c r="AO1268" i="1"/>
  <c r="AO1262" i="1"/>
  <c r="AO1260" i="1"/>
  <c r="AO515" i="1"/>
  <c r="AP515" i="1" s="1"/>
  <c r="AO1263" i="1"/>
  <c r="AO1259" i="1"/>
  <c r="AO1255" i="1"/>
  <c r="AO393" i="1"/>
  <c r="AP393" i="1" s="1"/>
  <c r="AO1267" i="1"/>
  <c r="AO1264" i="1"/>
  <c r="AO1256" i="1"/>
  <c r="AO1257" i="1"/>
  <c r="AO1269" i="1"/>
  <c r="AO1266" i="1"/>
  <c r="AO402" i="1"/>
  <c r="AP402" i="1" s="1"/>
  <c r="AO1275" i="1"/>
  <c r="AO1273" i="1"/>
  <c r="AO1274" i="1"/>
  <c r="AO405" i="1"/>
  <c r="AP405" i="1" s="1"/>
  <c r="AO400" i="1"/>
  <c r="AP400" i="1" s="1"/>
  <c r="AO1270" i="1"/>
  <c r="AO408" i="1"/>
  <c r="AP408" i="1" s="1"/>
  <c r="AO2053" i="1"/>
  <c r="AP2053" i="1" s="1"/>
  <c r="AO478" i="1"/>
  <c r="AP478" i="1" s="1"/>
  <c r="AO1271" i="1"/>
  <c r="AO410" i="1"/>
  <c r="AP410" i="1" s="1"/>
  <c r="AO406" i="1"/>
  <c r="AP406" i="1" s="1"/>
  <c r="AO409" i="1"/>
  <c r="AP409" i="1" s="1"/>
  <c r="AO1276" i="1"/>
  <c r="AO1272" i="1"/>
  <c r="AO404" i="1"/>
  <c r="AP404" i="1" s="1"/>
  <c r="AO508" i="1"/>
  <c r="AP508" i="1" s="1"/>
  <c r="AO522" i="1"/>
  <c r="AP522" i="1" s="1"/>
  <c r="AO407" i="1"/>
  <c r="AP407" i="1" s="1"/>
  <c r="AO413" i="1"/>
  <c r="AP413" i="1" s="1"/>
  <c r="AO1283" i="1"/>
  <c r="AO1277" i="1"/>
  <c r="AO1284" i="1"/>
  <c r="AO1280" i="1"/>
  <c r="AO414" i="1"/>
  <c r="AP414" i="1" s="1"/>
  <c r="AO1288" i="1"/>
  <c r="AO1281" i="1"/>
  <c r="AO1285" i="1"/>
  <c r="AO411" i="1"/>
  <c r="AP411" i="1" s="1"/>
  <c r="AO1286" i="1"/>
  <c r="AO1279" i="1"/>
  <c r="AO472" i="1"/>
  <c r="AP472" i="1" s="1"/>
  <c r="AO1278" i="1"/>
  <c r="AO1287" i="1"/>
  <c r="AO1282" i="1"/>
  <c r="AO1289" i="1"/>
  <c r="AO1292" i="1"/>
  <c r="AO415" i="1"/>
  <c r="AP415" i="1" s="1"/>
  <c r="AO1296" i="1"/>
  <c r="AO1291" i="1"/>
  <c r="AO1295" i="1"/>
  <c r="AO1294" i="1"/>
  <c r="AO1293" i="1"/>
  <c r="AO1297" i="1"/>
  <c r="AO1290" i="1"/>
  <c r="AO416" i="1"/>
  <c r="AP416" i="1" s="1"/>
  <c r="AO429" i="1"/>
  <c r="AP429" i="1" s="1"/>
  <c r="AO439" i="1"/>
  <c r="AP439" i="1" s="1"/>
  <c r="AO422" i="1"/>
  <c r="AP422" i="1" s="1"/>
  <c r="AO427" i="1"/>
  <c r="AP427" i="1" s="1"/>
  <c r="AO426" i="1"/>
  <c r="AP426" i="1" s="1"/>
  <c r="AO423" i="1"/>
  <c r="AP423" i="1" s="1"/>
  <c r="AO468" i="1"/>
  <c r="AP468" i="1" s="1"/>
  <c r="AO424" i="1"/>
  <c r="AP424" i="1" s="1"/>
  <c r="AO434" i="1"/>
  <c r="AP434" i="1" s="1"/>
  <c r="AO419" i="1"/>
  <c r="AP419" i="1" s="1"/>
  <c r="AO435" i="1"/>
  <c r="AP435" i="1" s="1"/>
  <c r="AO431" i="1"/>
  <c r="AP431" i="1" s="1"/>
  <c r="AO418" i="1"/>
  <c r="AP418" i="1" s="1"/>
  <c r="AO1299" i="1"/>
  <c r="AO440" i="1"/>
  <c r="AP440" i="1" s="1"/>
  <c r="AO1298" i="1"/>
  <c r="AO430" i="1"/>
  <c r="AP430" i="1" s="1"/>
  <c r="AO432" i="1"/>
  <c r="AP432" i="1" s="1"/>
  <c r="AO421" i="1"/>
  <c r="AP421" i="1" s="1"/>
  <c r="AO417" i="1"/>
  <c r="AP417" i="1" s="1"/>
  <c r="AO420" i="1"/>
  <c r="AP420" i="1" s="1"/>
  <c r="AO437" i="1"/>
  <c r="AP437" i="1" s="1"/>
  <c r="AO438" i="1"/>
  <c r="AP438" i="1" s="1"/>
  <c r="AO436" i="1"/>
  <c r="AP436" i="1" s="1"/>
  <c r="AO449" i="1"/>
  <c r="AP449" i="1" s="1"/>
  <c r="AO447" i="1"/>
  <c r="AP447" i="1" s="1"/>
  <c r="AO446" i="1"/>
  <c r="AP446" i="1" s="1"/>
  <c r="AO443" i="1"/>
  <c r="AP443" i="1" s="1"/>
  <c r="AO452" i="1"/>
  <c r="AP452" i="1" s="1"/>
  <c r="AO459" i="1"/>
  <c r="AP459" i="1" s="1"/>
  <c r="AO444" i="1"/>
  <c r="AP444" i="1" s="1"/>
  <c r="AO458" i="1"/>
  <c r="AP458" i="1" s="1"/>
  <c r="AO477" i="1"/>
  <c r="AP477" i="1" s="1"/>
  <c r="AO547" i="1"/>
  <c r="AP547" i="1" s="1"/>
  <c r="AO448" i="1"/>
  <c r="AP448" i="1" s="1"/>
  <c r="AO457" i="1"/>
  <c r="AP457" i="1" s="1"/>
  <c r="AO394" i="1"/>
  <c r="AP394" i="1" s="1"/>
  <c r="AO1300" i="1"/>
  <c r="AO450" i="1"/>
  <c r="AP450" i="1" s="1"/>
  <c r="AO451" i="1"/>
  <c r="AP451" i="1" s="1"/>
  <c r="AO455" i="1"/>
  <c r="AP455" i="1" s="1"/>
  <c r="AO453" i="1"/>
  <c r="AP453" i="1" s="1"/>
  <c r="AO460" i="1"/>
  <c r="AP460" i="1" s="1"/>
  <c r="AO456" i="1"/>
  <c r="AP456" i="1" s="1"/>
  <c r="AO361" i="1"/>
  <c r="AP361" i="1" s="1"/>
  <c r="AO466" i="1"/>
  <c r="AP466" i="1" s="1"/>
  <c r="AO326" i="1"/>
  <c r="AP326" i="1" s="1"/>
  <c r="AO532" i="1"/>
  <c r="AP532" i="1" s="1"/>
  <c r="AO464" i="1"/>
  <c r="AP464" i="1" s="1"/>
  <c r="AO461" i="1"/>
  <c r="AP461" i="1" s="1"/>
  <c r="AO1302" i="1"/>
  <c r="AO465" i="1"/>
  <c r="AP465" i="1" s="1"/>
  <c r="AO1301" i="1"/>
  <c r="AO462" i="1"/>
  <c r="AO467" i="1"/>
  <c r="AP467" i="1" s="1"/>
  <c r="AO1303" i="1"/>
  <c r="AO463" i="1"/>
  <c r="AP463" i="1" s="1"/>
  <c r="AO454" i="1"/>
  <c r="AP454" i="1" s="1"/>
  <c r="AO397" i="1"/>
  <c r="AP397" i="1" s="1"/>
  <c r="AO473" i="1"/>
  <c r="AP473" i="1" s="1"/>
  <c r="AO480" i="1"/>
  <c r="AP480" i="1" s="1"/>
  <c r="AO1305" i="1"/>
  <c r="AO345" i="1"/>
  <c r="AP345" i="1" s="1"/>
  <c r="AO1307" i="1"/>
  <c r="AO496" i="1"/>
  <c r="AP496" i="1" s="1"/>
  <c r="AO471" i="1"/>
  <c r="AP471" i="1" s="1"/>
  <c r="AO1308" i="1"/>
  <c r="AO264" i="1"/>
  <c r="AP264" i="1" s="1"/>
  <c r="AO3" i="1"/>
  <c r="AP3" i="1" s="1"/>
  <c r="AO1309" i="1"/>
  <c r="AO1304" i="1"/>
  <c r="AO1306" i="1"/>
  <c r="AO1315" i="1"/>
  <c r="AO1310" i="1"/>
  <c r="AO481" i="1"/>
  <c r="AP481" i="1" s="1"/>
  <c r="AO1331" i="1"/>
  <c r="AO479" i="1"/>
  <c r="AP479" i="1" s="1"/>
  <c r="AO1328" i="1"/>
  <c r="AO1316" i="1"/>
  <c r="AO1329" i="1"/>
  <c r="AO1313" i="1"/>
  <c r="AO372" i="1"/>
  <c r="AP372" i="1" s="1"/>
  <c r="AO1317" i="1"/>
  <c r="AO1324" i="1"/>
  <c r="AO1314" i="1"/>
  <c r="AO1322" i="1"/>
  <c r="AO1318" i="1"/>
  <c r="AO1323" i="1"/>
  <c r="AO1326" i="1"/>
  <c r="AO1325" i="1"/>
  <c r="AO1320" i="1"/>
  <c r="AO1327" i="1"/>
  <c r="AO1319" i="1"/>
  <c r="AO1311" i="1"/>
  <c r="AO1330" i="1"/>
  <c r="AO1321" i="1"/>
  <c r="AO1333" i="1"/>
  <c r="AO1312" i="1"/>
  <c r="AO1332" i="1"/>
  <c r="AO482" i="1"/>
  <c r="AP482" i="1" s="1"/>
  <c r="AO1336" i="1"/>
  <c r="AO1335" i="1"/>
  <c r="AO1334" i="1"/>
  <c r="AO1341" i="1"/>
  <c r="AO1337" i="1"/>
  <c r="AO1343" i="1"/>
  <c r="AO1344" i="1"/>
  <c r="AO1338" i="1"/>
  <c r="AO387" i="1"/>
  <c r="AP387" i="1" s="1"/>
  <c r="AO1339" i="1"/>
  <c r="AO1340" i="1"/>
  <c r="AO4" i="1"/>
  <c r="AP4" i="1" s="1"/>
  <c r="AO1342" i="1"/>
  <c r="AO520" i="1"/>
  <c r="AP520" i="1" s="1"/>
  <c r="AO490" i="1"/>
  <c r="AP490" i="1" s="1"/>
  <c r="AO2" i="1"/>
  <c r="AP2" i="1" s="1"/>
  <c r="AO546" i="1"/>
  <c r="AP546" i="1" s="1"/>
  <c r="AO538" i="1"/>
  <c r="AP538" i="1" s="1"/>
  <c r="AO506" i="1"/>
  <c r="AP506" i="1" s="1"/>
  <c r="AO495" i="1"/>
  <c r="AP495" i="1" s="1"/>
  <c r="AO341" i="1"/>
  <c r="AP341" i="1" s="1"/>
  <c r="AO500" i="1"/>
  <c r="AP500" i="1" s="1"/>
  <c r="AO531" i="1"/>
  <c r="AP531" i="1" s="1"/>
  <c r="AO484" i="1"/>
  <c r="AP484" i="1" s="1"/>
  <c r="AO494" i="1"/>
  <c r="AP494" i="1" s="1"/>
  <c r="AO5" i="1"/>
  <c r="AP5" i="1" s="1"/>
  <c r="AO2009" i="1"/>
  <c r="AP2009" i="1" s="1"/>
  <c r="AO505" i="1"/>
  <c r="AP505" i="1" s="1"/>
  <c r="AO503" i="1"/>
  <c r="AP503" i="1" s="1"/>
  <c r="AO263" i="1"/>
  <c r="AP263" i="1" s="1"/>
  <c r="AO2079" i="1"/>
  <c r="AP2079" i="1" s="1"/>
  <c r="AO540" i="1"/>
  <c r="AP540" i="1" s="1"/>
  <c r="AO313" i="1"/>
  <c r="AP313" i="1" s="1"/>
  <c r="AO517" i="1"/>
  <c r="AP517" i="1" s="1"/>
  <c r="AO498" i="1"/>
  <c r="AP498" i="1" s="1"/>
  <c r="AO502" i="1"/>
  <c r="AP502" i="1" s="1"/>
  <c r="AO543" i="1"/>
  <c r="AP543" i="1" s="1"/>
  <c r="AO445" i="1"/>
  <c r="AP445" i="1" s="1"/>
  <c r="AO2228" i="1"/>
  <c r="AP2228" i="1" s="1"/>
  <c r="AO487" i="1"/>
  <c r="AP487" i="1" s="1"/>
  <c r="AO509" i="1"/>
  <c r="AP509" i="1" s="1"/>
  <c r="AO524" i="1"/>
  <c r="AP524" i="1" s="1"/>
  <c r="AO1346" i="1"/>
  <c r="AO390" i="1"/>
  <c r="AP390" i="1" s="1"/>
  <c r="AO1347" i="1"/>
  <c r="AO265" i="1"/>
  <c r="AP265" i="1" s="1"/>
  <c r="AO528" i="1"/>
  <c r="AP528" i="1" s="1"/>
  <c r="AO534" i="1"/>
  <c r="AP534" i="1" s="1"/>
  <c r="AO470" i="1"/>
  <c r="AP470" i="1" s="1"/>
  <c r="AO1348" i="1"/>
  <c r="AO1345" i="1"/>
  <c r="AO474" i="1"/>
  <c r="AP474" i="1" s="1"/>
  <c r="AO507" i="1"/>
  <c r="AP507" i="1" s="1"/>
  <c r="AO485" i="1"/>
  <c r="AP485" i="1" s="1"/>
  <c r="AO510" i="1"/>
  <c r="AP510" i="1" s="1"/>
  <c r="AO518" i="1"/>
  <c r="AP518" i="1" s="1"/>
  <c r="AO403" i="1"/>
  <c r="AP403" i="1" s="1"/>
  <c r="AO1352" i="1"/>
  <c r="AO548" i="1"/>
  <c r="AP548" i="1" s="1"/>
  <c r="AO1353" i="1"/>
  <c r="AO1357" i="1"/>
  <c r="AO442" i="1"/>
  <c r="AP442" i="1" s="1"/>
  <c r="AO1349" i="1"/>
  <c r="AO1355" i="1"/>
  <c r="AO338" i="1"/>
  <c r="AP338" i="1" s="1"/>
  <c r="AO425" i="1"/>
  <c r="AP425" i="1" s="1"/>
  <c r="AO1356" i="1"/>
  <c r="AO1350" i="1"/>
  <c r="AO511" i="1"/>
  <c r="AP511" i="1" s="1"/>
  <c r="AO521" i="1"/>
  <c r="AP521" i="1" s="1"/>
  <c r="AO483" i="1"/>
  <c r="AP483" i="1" s="1"/>
  <c r="AO519" i="1"/>
  <c r="AP519" i="1" s="1"/>
  <c r="AO512" i="1"/>
  <c r="AP512" i="1" s="1"/>
  <c r="AO1354" i="1"/>
  <c r="AO2115" i="1"/>
  <c r="AP2115" i="1" s="1"/>
  <c r="AO1358" i="1"/>
  <c r="AO1351" i="1"/>
  <c r="AO497" i="1"/>
  <c r="AP497" i="1" s="1"/>
  <c r="AO1362" i="1"/>
  <c r="AO1359" i="1"/>
  <c r="AO525" i="1"/>
  <c r="AP525" i="1" s="1"/>
  <c r="AO433" i="1"/>
  <c r="AP433" i="1" s="1"/>
  <c r="AO535" i="1"/>
  <c r="AP535" i="1" s="1"/>
  <c r="AO1360" i="1"/>
  <c r="AO360" i="1"/>
  <c r="AP360" i="1" s="1"/>
  <c r="AO1109" i="1"/>
  <c r="AP1109" i="1" s="1"/>
  <c r="AO542" i="1"/>
  <c r="AP542" i="1" s="1"/>
  <c r="AO1361" i="1"/>
  <c r="AO530" i="1"/>
  <c r="AP530" i="1" s="1"/>
  <c r="AO541" i="1"/>
  <c r="AP541" i="1" s="1"/>
  <c r="AO331" i="1"/>
  <c r="AP331" i="1" s="1"/>
  <c r="AO355" i="1"/>
  <c r="AP355" i="1" s="1"/>
  <c r="AO489" i="1"/>
  <c r="AP489" i="1" s="1"/>
  <c r="AO514" i="1"/>
  <c r="AP514" i="1" s="1"/>
  <c r="AO537" i="1"/>
  <c r="AP537" i="1" s="1"/>
  <c r="AO539" i="1"/>
  <c r="AP539" i="1" s="1"/>
  <c r="AO486" i="1"/>
  <c r="AP486" i="1" s="1"/>
  <c r="AO1363" i="1"/>
  <c r="AO491" i="1"/>
  <c r="AP491" i="1" s="1"/>
  <c r="AO389" i="1"/>
  <c r="AP389" i="1" s="1"/>
  <c r="AO1366" i="1"/>
  <c r="AO549" i="1"/>
  <c r="AP549" i="1" s="1"/>
  <c r="AO2227" i="1"/>
  <c r="AP2227" i="1" s="1"/>
  <c r="AO1367" i="1"/>
  <c r="AO1368" i="1"/>
  <c r="AO488" i="1"/>
  <c r="AP488" i="1" s="1"/>
  <c r="AO1364" i="1"/>
  <c r="AO1365" i="1"/>
  <c r="AO499" i="1"/>
  <c r="AP499" i="1" s="1"/>
  <c r="AO401" i="1"/>
  <c r="AP401" i="1" s="1"/>
  <c r="AO2006" i="1"/>
  <c r="AP2006" i="1" s="1"/>
  <c r="AO553" i="1"/>
  <c r="AP553" i="1" s="1"/>
  <c r="AO552" i="1"/>
  <c r="AP552" i="1" s="1"/>
  <c r="AO1369" i="1"/>
  <c r="AO555" i="1"/>
  <c r="AP555" i="1" s="1"/>
  <c r="AO554" i="1"/>
  <c r="AP554" i="1" s="1"/>
  <c r="AO1370" i="1"/>
  <c r="AO556" i="1"/>
  <c r="AP556" i="1" s="1"/>
  <c r="AO1371" i="1"/>
  <c r="AO1372" i="1"/>
  <c r="AO1373" i="1"/>
  <c r="AO1375" i="1"/>
  <c r="AO1374" i="1"/>
  <c r="AO557" i="1"/>
  <c r="AP557" i="1" s="1"/>
  <c r="AO1376" i="1"/>
  <c r="AO1110" i="1"/>
  <c r="AP1110" i="1" s="1"/>
  <c r="AO1377" i="1"/>
  <c r="AO1378" i="1"/>
  <c r="AO1379" i="1"/>
  <c r="AO1380" i="1"/>
  <c r="AO558" i="1"/>
  <c r="AP558" i="1" s="1"/>
  <c r="AO1381" i="1"/>
  <c r="AO1382" i="1"/>
  <c r="AO1383" i="1"/>
  <c r="AO559" i="1"/>
  <c r="AP559" i="1" s="1"/>
  <c r="AO560" i="1"/>
  <c r="AP560" i="1" s="1"/>
  <c r="AO1384" i="1"/>
  <c r="AO567" i="1"/>
  <c r="AP567" i="1" s="1"/>
  <c r="AO1392" i="1"/>
  <c r="AO1388" i="1"/>
  <c r="AO568" i="1"/>
  <c r="AP568" i="1" s="1"/>
  <c r="AO561" i="1"/>
  <c r="AP561" i="1" s="1"/>
  <c r="AO563" i="1"/>
  <c r="AP563" i="1" s="1"/>
  <c r="AO1391" i="1"/>
  <c r="AO570" i="1"/>
  <c r="AP570" i="1" s="1"/>
  <c r="AO569" i="1"/>
  <c r="AP569" i="1" s="1"/>
  <c r="AO565" i="1"/>
  <c r="AP565" i="1" s="1"/>
  <c r="AO1393" i="1"/>
  <c r="AO1390" i="1"/>
  <c r="AO8" i="1"/>
  <c r="AP8" i="1" s="1"/>
  <c r="AO566" i="1"/>
  <c r="AP566" i="1" s="1"/>
  <c r="AO564" i="1"/>
  <c r="AP564" i="1" s="1"/>
  <c r="AO1387" i="1"/>
  <c r="AO1385" i="1"/>
  <c r="AO1389" i="1"/>
  <c r="AO562" i="1"/>
  <c r="AP562" i="1" s="1"/>
  <c r="AO1386" i="1"/>
  <c r="AO575" i="1"/>
  <c r="AP575" i="1" s="1"/>
  <c r="AO1398" i="1"/>
  <c r="AO1397" i="1"/>
  <c r="AO574" i="1"/>
  <c r="AP574" i="1" s="1"/>
  <c r="AO1405" i="1"/>
  <c r="AO1396" i="1"/>
  <c r="AO10" i="1"/>
  <c r="AP10" i="1" s="1"/>
  <c r="AO1400" i="1"/>
  <c r="AO1403" i="1"/>
  <c r="AO579" i="1"/>
  <c r="AP579" i="1" s="1"/>
  <c r="AO9" i="1"/>
  <c r="AP9" i="1" s="1"/>
  <c r="AO1395" i="1"/>
  <c r="AO1394" i="1"/>
  <c r="AO577" i="1"/>
  <c r="AP577" i="1" s="1"/>
  <c r="AO573" i="1"/>
  <c r="AP573" i="1" s="1"/>
  <c r="AO1404" i="1"/>
  <c r="AO11" i="1"/>
  <c r="AP11" i="1" s="1"/>
  <c r="AO267" i="1"/>
  <c r="AP267" i="1" s="1"/>
  <c r="AO572" i="1"/>
  <c r="AP572" i="1" s="1"/>
  <c r="AO1399" i="1"/>
  <c r="AO578" i="1"/>
  <c r="AP578" i="1" s="1"/>
  <c r="AO571" i="1"/>
  <c r="AP571" i="1" s="1"/>
  <c r="AO1402" i="1"/>
  <c r="AO1401" i="1"/>
  <c r="AO576" i="1"/>
  <c r="AP576" i="1" s="1"/>
  <c r="AO2230" i="1"/>
  <c r="AP2230" i="1" s="1"/>
  <c r="AO587" i="1"/>
  <c r="AP587" i="1" s="1"/>
  <c r="AO583" i="1"/>
  <c r="AP583" i="1" s="1"/>
  <c r="AO1412" i="1"/>
  <c r="AO1416" i="1"/>
  <c r="AO1414" i="1"/>
  <c r="AO580" i="1"/>
  <c r="AP580" i="1" s="1"/>
  <c r="AO582" i="1"/>
  <c r="AP582" i="1" s="1"/>
  <c r="AO585" i="1"/>
  <c r="AP585" i="1" s="1"/>
  <c r="AO2229" i="1"/>
  <c r="AP2229" i="1" s="1"/>
  <c r="AO584" i="1"/>
  <c r="AP584" i="1" s="1"/>
  <c r="AO1406" i="1"/>
  <c r="AO1410" i="1"/>
  <c r="AO581" i="1"/>
  <c r="AP581" i="1" s="1"/>
  <c r="AO586" i="1"/>
  <c r="AP586" i="1" s="1"/>
  <c r="AO1409" i="1"/>
  <c r="AO1411" i="1"/>
  <c r="AO1408" i="1"/>
  <c r="AO1407" i="1"/>
  <c r="AO12" i="1"/>
  <c r="AP12" i="1" s="1"/>
  <c r="AO2085" i="1"/>
  <c r="AP2085" i="1" s="1"/>
  <c r="AO1415" i="1"/>
  <c r="AO1417" i="1"/>
  <c r="AO1413" i="1"/>
  <c r="AO1422" i="1"/>
  <c r="AO1427" i="1"/>
  <c r="AO1426" i="1"/>
  <c r="AO593" i="1"/>
  <c r="AP593" i="1" s="1"/>
  <c r="AO594" i="1"/>
  <c r="AP594" i="1" s="1"/>
  <c r="AO1423" i="1"/>
  <c r="AO1418" i="1"/>
  <c r="AO1420" i="1"/>
  <c r="AO588" i="1"/>
  <c r="AP588" i="1" s="1"/>
  <c r="AO591" i="1"/>
  <c r="AP591" i="1" s="1"/>
  <c r="AO589" i="1"/>
  <c r="AP589" i="1" s="1"/>
  <c r="AO590" i="1"/>
  <c r="AP590" i="1" s="1"/>
  <c r="AO1419" i="1"/>
  <c r="AO1425" i="1"/>
  <c r="AO1421" i="1"/>
  <c r="AO1424" i="1"/>
  <c r="AO595" i="1"/>
  <c r="AP595" i="1" s="1"/>
  <c r="AO592" i="1"/>
  <c r="AP592" i="1" s="1"/>
  <c r="AO1115" i="1"/>
  <c r="AN313" i="1"/>
  <c r="AT1423" i="1" l="1"/>
  <c r="AT586" i="1"/>
  <c r="AT1401" i="1"/>
  <c r="AT1400" i="1"/>
  <c r="AT1390" i="1"/>
  <c r="AT1382" i="1"/>
  <c r="AT556" i="1"/>
  <c r="AT549" i="1"/>
  <c r="AT1109" i="1"/>
  <c r="AT521" i="1"/>
  <c r="AT485" i="1"/>
  <c r="AT445" i="1"/>
  <c r="AT531" i="1"/>
  <c r="AT1344" i="1"/>
  <c r="AT1323" i="1"/>
  <c r="AT1306" i="1"/>
  <c r="AT1303" i="1"/>
  <c r="AT453" i="1"/>
  <c r="AT448" i="1"/>
  <c r="AT444" i="1"/>
  <c r="AT446" i="1"/>
  <c r="AT438" i="1"/>
  <c r="AT421" i="1"/>
  <c r="AT440" i="1"/>
  <c r="AT468" i="1"/>
  <c r="AT422" i="1"/>
  <c r="AT1292" i="1"/>
  <c r="AT1278" i="1"/>
  <c r="AT411" i="1"/>
  <c r="AT407" i="1"/>
  <c r="AT1272" i="1"/>
  <c r="AT410" i="1"/>
  <c r="AT408" i="1"/>
  <c r="AT1274" i="1"/>
  <c r="AT1266" i="1"/>
  <c r="AT1264" i="1"/>
  <c r="AT1259" i="1"/>
  <c r="AT1262" i="1"/>
  <c r="AT501" i="1"/>
  <c r="AT1265" i="1"/>
  <c r="AT1249" i="1"/>
  <c r="AT1248" i="1"/>
  <c r="AT1251" i="1"/>
  <c r="AT1253" i="1"/>
  <c r="AT1252" i="1"/>
  <c r="AT1223" i="1"/>
  <c r="AT1237" i="1"/>
  <c r="AT381" i="1"/>
  <c r="AT1239" i="1"/>
  <c r="AT384" i="1"/>
  <c r="AT1221" i="1"/>
  <c r="AT1231" i="1"/>
  <c r="AT1217" i="1"/>
  <c r="AT1218" i="1"/>
  <c r="AT1191" i="1"/>
  <c r="AT1195" i="1"/>
  <c r="AT1197" i="1"/>
  <c r="AT367" i="1"/>
  <c r="AT379" i="1"/>
  <c r="AT369" i="1"/>
  <c r="AT376" i="1"/>
  <c r="AT368" i="1"/>
  <c r="AT1199" i="1"/>
  <c r="AT374" i="1"/>
  <c r="AT370" i="1"/>
  <c r="AT1208" i="1"/>
  <c r="AT1186" i="1"/>
  <c r="AT363" i="1"/>
  <c r="AT359" i="1"/>
  <c r="AT1172" i="1"/>
  <c r="AT428" i="1"/>
  <c r="AT1171" i="1"/>
  <c r="AT523" i="1"/>
  <c r="AT1184" i="1"/>
  <c r="AT1161" i="1"/>
  <c r="AT358" i="1"/>
  <c r="AT1173" i="1"/>
  <c r="AT1158" i="1"/>
  <c r="AT337" i="1"/>
  <c r="AT344" i="1"/>
  <c r="AT1149" i="1"/>
  <c r="AT1152" i="1"/>
  <c r="AT346" i="1"/>
  <c r="AT1143" i="1"/>
  <c r="AT329" i="1"/>
  <c r="AT1140" i="1"/>
  <c r="AT323" i="1"/>
  <c r="AT332" i="1"/>
  <c r="AT1148" i="1"/>
  <c r="AT1122" i="1"/>
  <c r="AT1127" i="1"/>
  <c r="AT296" i="1"/>
  <c r="AT301" i="1"/>
  <c r="AT311" i="1"/>
  <c r="AT303" i="1"/>
  <c r="AT1120" i="1"/>
  <c r="AT1134" i="1"/>
  <c r="AT298" i="1"/>
  <c r="AT536" i="1"/>
  <c r="AT307" i="1"/>
  <c r="AT1136" i="1"/>
  <c r="AT1119" i="1"/>
  <c r="AT592" i="1"/>
  <c r="AT584" i="1"/>
  <c r="AT1404" i="1"/>
  <c r="AT1386" i="1"/>
  <c r="AT568" i="1"/>
  <c r="AT1110" i="1"/>
  <c r="AT401" i="1"/>
  <c r="AT514" i="1"/>
  <c r="AT497" i="1"/>
  <c r="AT442" i="1"/>
  <c r="AT265" i="1"/>
  <c r="AT2079" i="1"/>
  <c r="AT490" i="1"/>
  <c r="AT1332" i="1"/>
  <c r="AT1324" i="1"/>
  <c r="AT1307" i="1"/>
  <c r="AT466" i="1"/>
  <c r="AT435" i="1"/>
  <c r="AT595" i="1"/>
  <c r="AT1419" i="1"/>
  <c r="AT588" i="1"/>
  <c r="AT594" i="1"/>
  <c r="AT1427" i="1"/>
  <c r="AT1415" i="1"/>
  <c r="AT1408" i="1"/>
  <c r="AT581" i="1"/>
  <c r="AT2229" i="1"/>
  <c r="AT1414" i="1"/>
  <c r="AT587" i="1"/>
  <c r="AT1402" i="1"/>
  <c r="AT572" i="1"/>
  <c r="AT573" i="1"/>
  <c r="AT9" i="1"/>
  <c r="AT10" i="1"/>
  <c r="AT1397" i="1"/>
  <c r="AT562" i="1"/>
  <c r="AT564" i="1"/>
  <c r="AT1393" i="1"/>
  <c r="AT1391" i="1"/>
  <c r="AT1388" i="1"/>
  <c r="AT560" i="1"/>
  <c r="AT1381" i="1"/>
  <c r="AT1379" i="1"/>
  <c r="AT1376" i="1"/>
  <c r="AT1373" i="1"/>
  <c r="AT1370" i="1"/>
  <c r="AT552" i="1"/>
  <c r="AT499" i="1"/>
  <c r="AT1368" i="1"/>
  <c r="AT1366" i="1"/>
  <c r="AT486" i="1"/>
  <c r="AT489" i="1"/>
  <c r="AT530" i="1"/>
  <c r="AT360" i="1"/>
  <c r="AT525" i="1"/>
  <c r="AT1351" i="1"/>
  <c r="AT512" i="1"/>
  <c r="AT511" i="1"/>
  <c r="AT338" i="1"/>
  <c r="AT1357" i="1"/>
  <c r="AT403" i="1"/>
  <c r="AT507" i="1"/>
  <c r="AT470" i="1"/>
  <c r="AT1347" i="1"/>
  <c r="AT509" i="1"/>
  <c r="AT543" i="1"/>
  <c r="AT517" i="1"/>
  <c r="AT263" i="1"/>
  <c r="AT5" i="1"/>
  <c r="AT500" i="1"/>
  <c r="AT538" i="1"/>
  <c r="AT520" i="1"/>
  <c r="AT1339" i="1"/>
  <c r="AT1343" i="1"/>
  <c r="AT1335" i="1"/>
  <c r="AT1330" i="1"/>
  <c r="AT1320" i="1"/>
  <c r="AT1318" i="1"/>
  <c r="AT1317" i="1"/>
  <c r="AT1316" i="1"/>
  <c r="AT481" i="1"/>
  <c r="AT1304" i="1"/>
  <c r="AT1308" i="1"/>
  <c r="AT345" i="1"/>
  <c r="AT397" i="1"/>
  <c r="AT467" i="1"/>
  <c r="AT1302" i="1"/>
  <c r="AT532" i="1"/>
  <c r="AT361" i="1"/>
  <c r="AT455" i="1"/>
  <c r="AT394" i="1"/>
  <c r="AT547" i="1"/>
  <c r="AT459" i="1"/>
  <c r="AT447" i="1"/>
  <c r="AT437" i="1"/>
  <c r="AT432" i="1"/>
  <c r="AT1299" i="1"/>
  <c r="AT419" i="1"/>
  <c r="AT423" i="1"/>
  <c r="AT439" i="1"/>
  <c r="AT1297" i="1"/>
  <c r="AT1291" i="1"/>
  <c r="AT1289" i="1"/>
  <c r="AT472" i="1"/>
  <c r="AT1285" i="1"/>
  <c r="AT414" i="1"/>
  <c r="AT1277" i="1"/>
  <c r="AT522" i="1"/>
  <c r="AT1276" i="1"/>
  <c r="AT1271" i="1"/>
  <c r="AT1270" i="1"/>
  <c r="AT1273" i="1"/>
  <c r="AT1269" i="1"/>
  <c r="AT1267" i="1"/>
  <c r="AT1263" i="1"/>
  <c r="AT1268" i="1"/>
  <c r="AT1258" i="1"/>
  <c r="AT412" i="1"/>
  <c r="AT1247" i="1"/>
  <c r="AT391" i="1"/>
  <c r="AT392" i="1"/>
  <c r="AT513" i="1"/>
  <c r="AT475" i="1"/>
  <c r="AT1235" i="1"/>
  <c r="AT1219" i="1"/>
  <c r="AT1240" i="1"/>
  <c r="AT1225" i="1"/>
  <c r="AT1241" i="1"/>
  <c r="AT383" i="1"/>
  <c r="AT386" i="1"/>
  <c r="AT1228" i="1"/>
  <c r="AT1227" i="1"/>
  <c r="AT1201" i="1"/>
  <c r="AT1209" i="1"/>
  <c r="AT1212" i="1"/>
  <c r="AT1211" i="1"/>
  <c r="AT371" i="1"/>
  <c r="AT382" i="1"/>
  <c r="AT378" i="1"/>
  <c r="AT1213" i="1"/>
  <c r="AT1193" i="1"/>
  <c r="AT1204" i="1"/>
  <c r="AT1202" i="1"/>
  <c r="AT1168" i="1"/>
  <c r="AT551" i="1"/>
  <c r="AT1179" i="1"/>
  <c r="AT1176" i="1"/>
  <c r="AT1181" i="1"/>
  <c r="AT1170" i="1"/>
  <c r="AT1182" i="1"/>
  <c r="AT354" i="1"/>
  <c r="AT1167" i="1"/>
  <c r="AT356" i="1"/>
  <c r="AT1156" i="1"/>
  <c r="AT1151" i="1"/>
  <c r="AT7" i="1"/>
  <c r="AT350" i="1"/>
  <c r="AT349" i="1"/>
  <c r="AT339" i="1"/>
  <c r="AT327" i="1"/>
  <c r="AT1147" i="1"/>
  <c r="AT334" i="1"/>
  <c r="AT324" i="1"/>
  <c r="AT395" i="1"/>
  <c r="AT1139" i="1"/>
  <c r="AT1138" i="1"/>
  <c r="AT318" i="1"/>
  <c r="AT1135" i="1"/>
  <c r="AT309" i="1"/>
  <c r="AT305" i="1"/>
  <c r="AT469" i="1"/>
  <c r="AT1117" i="1"/>
  <c r="AT1123" i="1"/>
  <c r="AT1132" i="1"/>
  <c r="AT1121" i="1"/>
  <c r="AT1131" i="1"/>
  <c r="AT302" i="1"/>
  <c r="AT297" i="1"/>
  <c r="AT300" i="1"/>
  <c r="AT1425" i="1"/>
  <c r="AT1417" i="1"/>
  <c r="AT583" i="1"/>
  <c r="AT1395" i="1"/>
  <c r="AT1387" i="1"/>
  <c r="AT1384" i="1"/>
  <c r="AT1375" i="1"/>
  <c r="AT488" i="1"/>
  <c r="AT541" i="1"/>
  <c r="AT1354" i="1"/>
  <c r="AT1352" i="1"/>
  <c r="AT524" i="1"/>
  <c r="AT2009" i="1"/>
  <c r="AT1340" i="1"/>
  <c r="AT1321" i="1"/>
  <c r="AT1329" i="1"/>
  <c r="AT264" i="1"/>
  <c r="AT465" i="1"/>
  <c r="AT1290" i="1"/>
  <c r="AT1115" i="1"/>
  <c r="AT1424" i="1"/>
  <c r="AT590" i="1"/>
  <c r="AT1420" i="1"/>
  <c r="AT593" i="1"/>
  <c r="AT1422" i="1"/>
  <c r="AT2085" i="1"/>
  <c r="AT1411" i="1"/>
  <c r="AT1410" i="1"/>
  <c r="AT585" i="1"/>
  <c r="AT1416" i="1"/>
  <c r="AT2230" i="1"/>
  <c r="AT571" i="1"/>
  <c r="AT267" i="1"/>
  <c r="AT577" i="1"/>
  <c r="AT579" i="1"/>
  <c r="AT1396" i="1"/>
  <c r="AT1398" i="1"/>
  <c r="AT1389" i="1"/>
  <c r="AT566" i="1"/>
  <c r="AT565" i="1"/>
  <c r="AT563" i="1"/>
  <c r="AT1392" i="1"/>
  <c r="AT559" i="1"/>
  <c r="AT1378" i="1"/>
  <c r="AT557" i="1"/>
  <c r="AT1372" i="1"/>
  <c r="AT554" i="1"/>
  <c r="AT553" i="1"/>
  <c r="AT1365" i="1"/>
  <c r="AT1367" i="1"/>
  <c r="AT389" i="1"/>
  <c r="AT539" i="1"/>
  <c r="AT355" i="1"/>
  <c r="AT1361" i="1"/>
  <c r="AT1360" i="1"/>
  <c r="AT1359" i="1"/>
  <c r="AT1358" i="1"/>
  <c r="AT519" i="1"/>
  <c r="AT1350" i="1"/>
  <c r="AT1355" i="1"/>
  <c r="AT1353" i="1"/>
  <c r="AT518" i="1"/>
  <c r="AT474" i="1"/>
  <c r="AT534" i="1"/>
  <c r="AT390" i="1"/>
  <c r="AT487" i="1"/>
  <c r="AT502" i="1"/>
  <c r="AT313" i="1"/>
  <c r="AT503" i="1"/>
  <c r="AT494" i="1"/>
  <c r="AT341" i="1"/>
  <c r="AT546" i="1"/>
  <c r="AT1342" i="1"/>
  <c r="AT387" i="1"/>
  <c r="AT1337" i="1"/>
  <c r="AT1336" i="1"/>
  <c r="AT1312" i="1"/>
  <c r="AT1311" i="1"/>
  <c r="AT1325" i="1"/>
  <c r="AT1322" i="1"/>
  <c r="AT372" i="1"/>
  <c r="AT1328" i="1"/>
  <c r="AT1310" i="1"/>
  <c r="AT1309" i="1"/>
  <c r="AT471" i="1"/>
  <c r="AT1305" i="1"/>
  <c r="AT454" i="1"/>
  <c r="AT462" i="1"/>
  <c r="AT461" i="1"/>
  <c r="AT456" i="1"/>
  <c r="AT451" i="1"/>
  <c r="AT477" i="1"/>
  <c r="AT452" i="1"/>
  <c r="AT449" i="1"/>
  <c r="AT420" i="1"/>
  <c r="AT430" i="1"/>
  <c r="AT418" i="1"/>
  <c r="AT434" i="1"/>
  <c r="AT426" i="1"/>
  <c r="AT429" i="1"/>
  <c r="AT1293" i="1"/>
  <c r="AT1296" i="1"/>
  <c r="AT1282" i="1"/>
  <c r="AT1279" i="1"/>
  <c r="AT1281" i="1"/>
  <c r="AT1280" i="1"/>
  <c r="AT1283" i="1"/>
  <c r="AT508" i="1"/>
  <c r="AT409" i="1"/>
  <c r="AT478" i="1"/>
  <c r="AT400" i="1"/>
  <c r="AT1275" i="1"/>
  <c r="AT1257" i="1"/>
  <c r="AT393" i="1"/>
  <c r="AT515" i="1"/>
  <c r="AT504" i="1"/>
  <c r="AT1261" i="1"/>
  <c r="AT1246" i="1"/>
  <c r="AT396" i="1"/>
  <c r="AT1250" i="1"/>
  <c r="AT1244" i="1"/>
  <c r="AT550" i="1"/>
  <c r="AT388" i="1"/>
  <c r="AT1242" i="1"/>
  <c r="AT398" i="1"/>
  <c r="AT527" i="1"/>
  <c r="AT1236" i="1"/>
  <c r="AT1234" i="1"/>
  <c r="AT1224" i="1"/>
  <c r="AT1229" i="1"/>
  <c r="AT1222" i="1"/>
  <c r="AT1192" i="1"/>
  <c r="AT529" i="1"/>
  <c r="AT1188" i="1"/>
  <c r="AT1203" i="1"/>
  <c r="AT1194" i="1"/>
  <c r="AT1206" i="1"/>
  <c r="AT366" i="1"/>
  <c r="AT1198" i="1"/>
  <c r="AT1189" i="1"/>
  <c r="AT492" i="1"/>
  <c r="AT375" i="1"/>
  <c r="AT1214" i="1"/>
  <c r="AT1175" i="1"/>
  <c r="AT364" i="1"/>
  <c r="AT1166" i="1"/>
  <c r="AT357" i="1"/>
  <c r="AT1163" i="1"/>
  <c r="AT1165" i="1"/>
  <c r="AT1178" i="1"/>
  <c r="AT1177" i="1"/>
  <c r="AT352" i="1"/>
  <c r="AT1162" i="1"/>
  <c r="AT342" i="1"/>
  <c r="AT1157" i="1"/>
  <c r="AT1153" i="1"/>
  <c r="AT545" i="1"/>
  <c r="AT476" i="1"/>
  <c r="AT340" i="1"/>
  <c r="AT1160" i="1"/>
  <c r="AT526" i="1"/>
  <c r="AT333" i="1"/>
  <c r="AT1144" i="1"/>
  <c r="AT325" i="1"/>
  <c r="AT335" i="1"/>
  <c r="AT1142" i="1"/>
  <c r="AT1125" i="1"/>
  <c r="AT320" i="1"/>
  <c r="AT1124" i="1"/>
  <c r="AT1116" i="1"/>
  <c r="AT306" i="1"/>
  <c r="AT322" i="1"/>
  <c r="AT1128" i="1"/>
  <c r="AT299" i="1"/>
  <c r="AT1118" i="1"/>
  <c r="AT321" i="1"/>
  <c r="AT317" i="1"/>
  <c r="AT312" i="1"/>
  <c r="AT1114" i="1"/>
  <c r="AT591" i="1"/>
  <c r="AT1407" i="1"/>
  <c r="AT580" i="1"/>
  <c r="AT1399" i="1"/>
  <c r="AT574" i="1"/>
  <c r="AT570" i="1"/>
  <c r="AT1380" i="1"/>
  <c r="AT1369" i="1"/>
  <c r="AT1363" i="1"/>
  <c r="AT433" i="1"/>
  <c r="AT425" i="1"/>
  <c r="AT1348" i="1"/>
  <c r="AT506" i="1"/>
  <c r="AT1334" i="1"/>
  <c r="AT1327" i="1"/>
  <c r="AT1331" i="1"/>
  <c r="AT473" i="1"/>
  <c r="AT464" i="1"/>
  <c r="AT1300" i="1"/>
  <c r="AT1295" i="1"/>
  <c r="AT1421" i="1"/>
  <c r="AT589" i="1"/>
  <c r="AT1418" i="1"/>
  <c r="AT1426" i="1"/>
  <c r="AT1413" i="1"/>
  <c r="AT12" i="1"/>
  <c r="AT1409" i="1"/>
  <c r="AT1406" i="1"/>
  <c r="AT582" i="1"/>
  <c r="AT1412" i="1"/>
  <c r="AT576" i="1"/>
  <c r="AT578" i="1"/>
  <c r="AT11" i="1"/>
  <c r="AT1394" i="1"/>
  <c r="AT1403" i="1"/>
  <c r="AT1405" i="1"/>
  <c r="AT575" i="1"/>
  <c r="AT1385" i="1"/>
  <c r="AT8" i="1"/>
  <c r="AT569" i="1"/>
  <c r="AT561" i="1"/>
  <c r="AT567" i="1"/>
  <c r="AT1383" i="1"/>
  <c r="AT558" i="1"/>
  <c r="AT1377" i="1"/>
  <c r="AT1374" i="1"/>
  <c r="AT1371" i="1"/>
  <c r="AT555" i="1"/>
  <c r="AT2006" i="1"/>
  <c r="AT1364" i="1"/>
  <c r="AT2227" i="1"/>
  <c r="AT491" i="1"/>
  <c r="AT537" i="1"/>
  <c r="AT331" i="1"/>
  <c r="AT542" i="1"/>
  <c r="AT535" i="1"/>
  <c r="AT1362" i="1"/>
  <c r="AT2115" i="1"/>
  <c r="AT483" i="1"/>
  <c r="AT1356" i="1"/>
  <c r="AT1349" i="1"/>
  <c r="AT548" i="1"/>
  <c r="AT510" i="1"/>
  <c r="AT1345" i="1"/>
  <c r="AT528" i="1"/>
  <c r="AT1346" i="1"/>
  <c r="AT2228" i="1"/>
  <c r="AT498" i="1"/>
  <c r="AT540" i="1"/>
  <c r="AT505" i="1"/>
  <c r="AT484" i="1"/>
  <c r="AT495" i="1"/>
  <c r="AT2" i="1"/>
  <c r="AT4" i="1"/>
  <c r="AT1338" i="1"/>
  <c r="AT1341" i="1"/>
  <c r="AT482" i="1"/>
  <c r="AT1333" i="1"/>
  <c r="AT1319" i="1"/>
  <c r="AT1326" i="1"/>
  <c r="AT1314" i="1"/>
  <c r="AT1313" i="1"/>
  <c r="AT479" i="1"/>
  <c r="AT1315" i="1"/>
  <c r="AT3" i="1"/>
  <c r="AT496" i="1"/>
  <c r="AT480" i="1"/>
  <c r="AT463" i="1"/>
  <c r="AT1301" i="1"/>
  <c r="AT326" i="1"/>
  <c r="AT460" i="1"/>
  <c r="AT450" i="1"/>
  <c r="AT457" i="1"/>
  <c r="AT458" i="1"/>
  <c r="AT443" i="1"/>
  <c r="AT436" i="1"/>
  <c r="AT417" i="1"/>
  <c r="AT1298" i="1"/>
  <c r="AT431" i="1"/>
  <c r="AT424" i="1"/>
  <c r="AT427" i="1"/>
  <c r="AT416" i="1"/>
  <c r="AT1294" i="1"/>
  <c r="AT415" i="1"/>
  <c r="AT1287" i="1"/>
  <c r="AT1286" i="1"/>
  <c r="AT1288" i="1"/>
  <c r="AT1284" i="1"/>
  <c r="AT413" i="1"/>
  <c r="AT404" i="1"/>
  <c r="AT406" i="1"/>
  <c r="AT2053" i="1"/>
  <c r="AT405" i="1"/>
  <c r="AT402" i="1"/>
  <c r="AT1256" i="1"/>
  <c r="AT1255" i="1"/>
  <c r="AT1260" i="1"/>
  <c r="AT399" i="1"/>
  <c r="AT1243" i="1"/>
  <c r="AT1245" i="1"/>
  <c r="AT348" i="1"/>
  <c r="AT1254" i="1"/>
  <c r="AT493" i="1"/>
  <c r="AT1233" i="1"/>
  <c r="AT1226" i="1"/>
  <c r="AT380" i="1"/>
  <c r="AT1232" i="1"/>
  <c r="AT385" i="1"/>
  <c r="AT1238" i="1"/>
  <c r="AT1220" i="1"/>
  <c r="AT1230" i="1"/>
  <c r="AT544" i="1"/>
  <c r="AT1190" i="1"/>
  <c r="AT1207" i="1"/>
  <c r="AT373" i="1"/>
  <c r="AT1215" i="1"/>
  <c r="AT1196" i="1"/>
  <c r="AT365" i="1"/>
  <c r="AT377" i="1"/>
  <c r="AT1216" i="1"/>
  <c r="AT1210" i="1"/>
  <c r="AT1200" i="1"/>
  <c r="AT1205" i="1"/>
  <c r="AT533" i="1"/>
  <c r="AT1185" i="1"/>
  <c r="AT266" i="1"/>
  <c r="AT351" i="1"/>
  <c r="AT353" i="1"/>
  <c r="AT1180" i="1"/>
  <c r="AT1169" i="1"/>
  <c r="AT1164" i="1"/>
  <c r="AT1174" i="1"/>
  <c r="AT1183" i="1"/>
  <c r="AT1187" i="1"/>
  <c r="AT362" i="1"/>
  <c r="AT1159" i="1"/>
  <c r="AT1155" i="1"/>
  <c r="AT1154" i="1"/>
  <c r="AT336" i="1"/>
  <c r="AT1150" i="1"/>
  <c r="AT343" i="1"/>
  <c r="AT347" i="1"/>
  <c r="AT330" i="1"/>
  <c r="AT516" i="1"/>
  <c r="AT1145" i="1"/>
  <c r="AT1146" i="1"/>
  <c r="AT328" i="1"/>
  <c r="AT1141" i="1"/>
  <c r="AT315" i="1"/>
  <c r="AT304" i="1"/>
  <c r="AT1126" i="1"/>
  <c r="AT1133" i="1"/>
  <c r="AT1137" i="1"/>
  <c r="AT1113" i="1"/>
  <c r="AT1130" i="1"/>
  <c r="AT1129" i="1"/>
  <c r="AT310" i="1"/>
  <c r="AT314" i="1"/>
  <c r="AT308" i="1"/>
  <c r="AT316" i="1"/>
</calcChain>
</file>

<file path=xl/sharedStrings.xml><?xml version="1.0" encoding="utf-8"?>
<sst xmlns="http://schemas.openxmlformats.org/spreadsheetml/2006/main" count="47889" uniqueCount="12237">
  <si>
    <t>Empresa</t>
  </si>
  <si>
    <t>Cargo</t>
  </si>
  <si>
    <t>Servicio</t>
  </si>
  <si>
    <t>Site_Ciudad</t>
  </si>
  <si>
    <t>Rut</t>
  </si>
  <si>
    <t>D-V</t>
  </si>
  <si>
    <t>RutDV</t>
  </si>
  <si>
    <t>Nombre Completo</t>
  </si>
  <si>
    <t>Nombres</t>
  </si>
  <si>
    <t>Apellidos</t>
  </si>
  <si>
    <t>Estado</t>
  </si>
  <si>
    <t>Jefatura Directa</t>
  </si>
  <si>
    <t>RUT Jefatura Directa</t>
  </si>
  <si>
    <t>Fecha Ingreso Capacitación</t>
  </si>
  <si>
    <t>Fecha Fin Capacitación</t>
  </si>
  <si>
    <t>Genesys</t>
  </si>
  <si>
    <t>ID</t>
  </si>
  <si>
    <t>Mail</t>
  </si>
  <si>
    <t>VTA Segunda Linea</t>
  </si>
  <si>
    <t>Postpago</t>
  </si>
  <si>
    <t>PEI</t>
  </si>
  <si>
    <t>Formador</t>
  </si>
  <si>
    <t>Jornada</t>
  </si>
  <si>
    <t>FTE</t>
  </si>
  <si>
    <t>Fecha Baja</t>
  </si>
  <si>
    <t>fecha</t>
  </si>
  <si>
    <t>dias</t>
  </si>
  <si>
    <t>Holdtech</t>
  </si>
  <si>
    <t>Masivo</t>
  </si>
  <si>
    <t>Prepago</t>
  </si>
  <si>
    <t>La Serena</t>
  </si>
  <si>
    <t>15968141-6</t>
  </si>
  <si>
    <t>13669975-K</t>
  </si>
  <si>
    <t>12570139-6</t>
  </si>
  <si>
    <t>18316243-8</t>
  </si>
  <si>
    <t>12946783-5</t>
  </si>
  <si>
    <t>18178270-6</t>
  </si>
  <si>
    <t>12793556-4</t>
  </si>
  <si>
    <t>17440882-3</t>
  </si>
  <si>
    <t>16306932-6</t>
  </si>
  <si>
    <t>11468007-9</t>
  </si>
  <si>
    <t>16426122-0</t>
  </si>
  <si>
    <t>15402553-7</t>
  </si>
  <si>
    <t>17847211-9</t>
  </si>
  <si>
    <t>14371323-7</t>
  </si>
  <si>
    <t>19867139-8</t>
  </si>
  <si>
    <t>16147404-5</t>
  </si>
  <si>
    <t>10509133-8</t>
  </si>
  <si>
    <t>13643762-3</t>
  </si>
  <si>
    <t>19602096-9</t>
  </si>
  <si>
    <t>16581185-2</t>
  </si>
  <si>
    <t>17626261-6</t>
  </si>
  <si>
    <t>13215840-1</t>
  </si>
  <si>
    <t>14385447-7</t>
  </si>
  <si>
    <t>17979382-2</t>
  </si>
  <si>
    <t>18316530-5</t>
  </si>
  <si>
    <t>15028553-4</t>
  </si>
  <si>
    <t>13173990-7</t>
  </si>
  <si>
    <t>9231081-7</t>
  </si>
  <si>
    <t>17847124-4</t>
  </si>
  <si>
    <t>13648669-1</t>
  </si>
  <si>
    <t>16188687-4</t>
  </si>
  <si>
    <t>16162562-0</t>
  </si>
  <si>
    <t>13223590-2</t>
  </si>
  <si>
    <t>17452411-4</t>
  </si>
  <si>
    <t>18710773-3</t>
  </si>
  <si>
    <t>14384978-3</t>
  </si>
  <si>
    <t>17721824-3</t>
  </si>
  <si>
    <t>17672562-1</t>
  </si>
  <si>
    <t>15056061-6</t>
  </si>
  <si>
    <t>7744976-0</t>
  </si>
  <si>
    <t>13878239-5</t>
  </si>
  <si>
    <t>12221117-7</t>
  </si>
  <si>
    <t>16187469-8</t>
  </si>
  <si>
    <t>17390688-9</t>
  </si>
  <si>
    <t>17302130-5</t>
  </si>
  <si>
    <t>12003385-9</t>
  </si>
  <si>
    <t>12842652-3</t>
  </si>
  <si>
    <t>13762426-5</t>
  </si>
  <si>
    <t>16763671-3</t>
  </si>
  <si>
    <t>10254394-7</t>
  </si>
  <si>
    <t>13424951-K</t>
  </si>
  <si>
    <t>10953320-3</t>
  </si>
  <si>
    <t>12576140-2</t>
  </si>
  <si>
    <t>12942175-4</t>
  </si>
  <si>
    <t>17451969-2</t>
  </si>
  <si>
    <t>17111535-3</t>
  </si>
  <si>
    <t>17625185-9</t>
  </si>
  <si>
    <t>12625284-6</t>
  </si>
  <si>
    <t>12213508-k</t>
  </si>
  <si>
    <t>15909055-8</t>
  </si>
  <si>
    <t>13760370-5</t>
  </si>
  <si>
    <t>18002790-4</t>
  </si>
  <si>
    <t>15740911-5</t>
  </si>
  <si>
    <t>8257664-9</t>
  </si>
  <si>
    <t>12615526-3</t>
  </si>
  <si>
    <t>16135422-8</t>
  </si>
  <si>
    <t>14160851-7</t>
  </si>
  <si>
    <t>8571940-8</t>
  </si>
  <si>
    <t>16253860-8</t>
  </si>
  <si>
    <t>13639633-1</t>
  </si>
  <si>
    <t>13744971-4</t>
  </si>
  <si>
    <t>18162351-9</t>
  </si>
  <si>
    <t>19491819-4</t>
  </si>
  <si>
    <t>18316757-k</t>
  </si>
  <si>
    <t>8511402-6</t>
  </si>
  <si>
    <t>11616081-1</t>
  </si>
  <si>
    <t>16878677-8</t>
  </si>
  <si>
    <t>13760430-2</t>
  </si>
  <si>
    <t>17174380-K</t>
  </si>
  <si>
    <t>18510396-k</t>
  </si>
  <si>
    <t>18632706-3</t>
  </si>
  <si>
    <t>12943573-9</t>
  </si>
  <si>
    <t>9736828-7</t>
  </si>
  <si>
    <t>16054463-5</t>
  </si>
  <si>
    <t>18002216-3</t>
  </si>
  <si>
    <t>18059899-5</t>
  </si>
  <si>
    <t>15673718-6</t>
  </si>
  <si>
    <t>17866154-K</t>
  </si>
  <si>
    <t>17294017-K</t>
  </si>
  <si>
    <t>9774588-9</t>
  </si>
  <si>
    <t>14384956-2</t>
  </si>
  <si>
    <t>19660955-5</t>
  </si>
  <si>
    <t>17962556-1</t>
  </si>
  <si>
    <t>15674197-3</t>
  </si>
  <si>
    <t>19258368-3</t>
  </si>
  <si>
    <t>15948199-9</t>
  </si>
  <si>
    <t>17158484-1</t>
  </si>
  <si>
    <t>16346465-9</t>
  </si>
  <si>
    <t>18318183-1</t>
  </si>
  <si>
    <t>17963872-K</t>
  </si>
  <si>
    <t>15338427-4</t>
  </si>
  <si>
    <t>19042281-K</t>
  </si>
  <si>
    <t>10920477-3</t>
  </si>
  <si>
    <t>11821315-7</t>
  </si>
  <si>
    <t>17295498-7</t>
  </si>
  <si>
    <t>8577088-8</t>
  </si>
  <si>
    <t>15593890-0</t>
  </si>
  <si>
    <t>16864161-3</t>
  </si>
  <si>
    <t>19432689-0</t>
  </si>
  <si>
    <t>16053042-1</t>
  </si>
  <si>
    <t>15714626-2</t>
  </si>
  <si>
    <t>19562777-0</t>
  </si>
  <si>
    <t>17293942-2</t>
  </si>
  <si>
    <t>13649760-K</t>
  </si>
  <si>
    <t>18457812-3</t>
  </si>
  <si>
    <t>13648614-4</t>
  </si>
  <si>
    <t>18179396-1</t>
  </si>
  <si>
    <t>18449957-6</t>
  </si>
  <si>
    <t>18374193-4</t>
  </si>
  <si>
    <t>8768503-9</t>
  </si>
  <si>
    <t>17331098-6</t>
  </si>
  <si>
    <t>18756931-1</t>
  </si>
  <si>
    <t>16773732-3</t>
  </si>
  <si>
    <t>15398997-4</t>
  </si>
  <si>
    <t>18754639-7</t>
  </si>
  <si>
    <t>18014081-6</t>
  </si>
  <si>
    <t>17625201-4</t>
  </si>
  <si>
    <t>18591363-5</t>
  </si>
  <si>
    <t>19253036-9</t>
  </si>
  <si>
    <t>13227517-3</t>
  </si>
  <si>
    <t>17681653-8</t>
  </si>
  <si>
    <t>14362834-5</t>
  </si>
  <si>
    <t>19137249-2</t>
  </si>
  <si>
    <t>14588730-5</t>
  </si>
  <si>
    <t>16352014-1</t>
  </si>
  <si>
    <t>12815050-1</t>
  </si>
  <si>
    <t>16307918-6</t>
  </si>
  <si>
    <t>16307536-9</t>
  </si>
  <si>
    <t>13749926-6</t>
  </si>
  <si>
    <t>18369589-4</t>
  </si>
  <si>
    <t>16945476-0</t>
  </si>
  <si>
    <t>18324508-2</t>
  </si>
  <si>
    <t>17440924-2</t>
  </si>
  <si>
    <t>17935912-K</t>
  </si>
  <si>
    <t>18523197-6</t>
  </si>
  <si>
    <t>18851333-6</t>
  </si>
  <si>
    <t>15574021-3</t>
  </si>
  <si>
    <t>20051301-0</t>
  </si>
  <si>
    <t>14492176-3</t>
  </si>
  <si>
    <t>17542755-4</t>
  </si>
  <si>
    <t>19478006-0</t>
  </si>
  <si>
    <t>17293937-6</t>
  </si>
  <si>
    <t>18317439-8</t>
  </si>
  <si>
    <t>13648838-4</t>
  </si>
  <si>
    <t>13876119-3</t>
  </si>
  <si>
    <t>18494864-8</t>
  </si>
  <si>
    <t>13531304-1</t>
  </si>
  <si>
    <t>17998955-7</t>
  </si>
  <si>
    <t>16081769-0</t>
  </si>
  <si>
    <t>18632290-8</t>
  </si>
  <si>
    <t>17625591-9</t>
  </si>
  <si>
    <t>19257499-4</t>
  </si>
  <si>
    <t>17466142-1</t>
  </si>
  <si>
    <t>17565435-6</t>
  </si>
  <si>
    <t>15679542-9</t>
  </si>
  <si>
    <t>18687528-1</t>
  </si>
  <si>
    <t>18117448-K</t>
  </si>
  <si>
    <t>13922307-1</t>
  </si>
  <si>
    <t>15913111-4</t>
  </si>
  <si>
    <t>13010384-7</t>
  </si>
  <si>
    <t>17173926-8</t>
  </si>
  <si>
    <t>8445238-6</t>
  </si>
  <si>
    <t>18178053-3</t>
  </si>
  <si>
    <t>18824899-3</t>
  </si>
  <si>
    <t>11506777-K</t>
  </si>
  <si>
    <t>19054087-1</t>
  </si>
  <si>
    <t>13530262-7</t>
  </si>
  <si>
    <t>15768692-5</t>
  </si>
  <si>
    <t>19468528-9</t>
  </si>
  <si>
    <t>14099339-5</t>
  </si>
  <si>
    <t>18408460-0</t>
  </si>
  <si>
    <t>17979723-2</t>
  </si>
  <si>
    <t>8540568-3</t>
  </si>
  <si>
    <t>13329672-7</t>
  </si>
  <si>
    <t>16267457-9</t>
  </si>
  <si>
    <t>18665265-7</t>
  </si>
  <si>
    <t>17737397-4</t>
  </si>
  <si>
    <t>16687426-2</t>
  </si>
  <si>
    <t>17293682-2</t>
  </si>
  <si>
    <t>9835990-7</t>
  </si>
  <si>
    <t>17132714-8</t>
  </si>
  <si>
    <t>19145569-k</t>
  </si>
  <si>
    <t>15030831-3</t>
  </si>
  <si>
    <t>17762095-5</t>
  </si>
  <si>
    <t>16472238-4</t>
  </si>
  <si>
    <t>13883794-7</t>
  </si>
  <si>
    <t>18756925-7</t>
  </si>
  <si>
    <t>17015986-1</t>
  </si>
  <si>
    <t>16579033-2</t>
  </si>
  <si>
    <t>12950135-9</t>
  </si>
  <si>
    <t>12942574-1</t>
  </si>
  <si>
    <t>18749422-2</t>
  </si>
  <si>
    <t>11204359-4</t>
  </si>
  <si>
    <t>18003588-5</t>
  </si>
  <si>
    <t>17059319-7</t>
  </si>
  <si>
    <t>15733630-4</t>
  </si>
  <si>
    <t>12939405-6</t>
  </si>
  <si>
    <t>17380161-0</t>
  </si>
  <si>
    <t>11379108-K</t>
  </si>
  <si>
    <t>19256223-6</t>
  </si>
  <si>
    <t>16723536-0</t>
  </si>
  <si>
    <t>19181453-3</t>
  </si>
  <si>
    <t>16385310-8</t>
  </si>
  <si>
    <t>17390013-9</t>
  </si>
  <si>
    <t>14116243-8</t>
  </si>
  <si>
    <t>12805256-9</t>
  </si>
  <si>
    <t>19137996-9</t>
  </si>
  <si>
    <t>19434877-0</t>
  </si>
  <si>
    <t>16608096-7</t>
  </si>
  <si>
    <t>18633996-7</t>
  </si>
  <si>
    <t>16052990-3</t>
  </si>
  <si>
    <t>13253982-0</t>
  </si>
  <si>
    <t>17031727-0</t>
  </si>
  <si>
    <t>13973914-0</t>
  </si>
  <si>
    <t>19154967-8</t>
  </si>
  <si>
    <t>15595723-9</t>
  </si>
  <si>
    <t>16791445-4</t>
  </si>
  <si>
    <t>16760637-7</t>
  </si>
  <si>
    <t>18941213-4</t>
  </si>
  <si>
    <t>14280195-7</t>
  </si>
  <si>
    <t>13698081-5</t>
  </si>
  <si>
    <t>17486474-8</t>
  </si>
  <si>
    <t>18465833-K</t>
  </si>
  <si>
    <t>14116987-4</t>
  </si>
  <si>
    <t>19257905-8</t>
  </si>
  <si>
    <t>18317800-8</t>
  </si>
  <si>
    <t>9377367-5</t>
  </si>
  <si>
    <t>20127020-0</t>
  </si>
  <si>
    <t>18757421-8</t>
  </si>
  <si>
    <t>19666585-4</t>
  </si>
  <si>
    <t>15912578-5</t>
  </si>
  <si>
    <t>17492536-4</t>
  </si>
  <si>
    <t>10764365-6</t>
  </si>
  <si>
    <t>17774483-2</t>
  </si>
  <si>
    <t>17173642-0</t>
  </si>
  <si>
    <t>11204826-K</t>
  </si>
  <si>
    <t>8420435-8</t>
  </si>
  <si>
    <t>12646359-6</t>
  </si>
  <si>
    <t>19207141-0</t>
  </si>
  <si>
    <t>10685997-3</t>
  </si>
  <si>
    <t>14117921-7</t>
  </si>
  <si>
    <t>19064270-4</t>
  </si>
  <si>
    <t>18001960-K</t>
  </si>
  <si>
    <t>14626233-3</t>
  </si>
  <si>
    <t>18923799-5</t>
  </si>
  <si>
    <t>13328148-7</t>
  </si>
  <si>
    <t>18922955-0</t>
  </si>
  <si>
    <t>13328197-5</t>
  </si>
  <si>
    <t>18632493-5</t>
  </si>
  <si>
    <t>18985666-0</t>
  </si>
  <si>
    <t>15223512-7</t>
  </si>
  <si>
    <t>17092588-2</t>
  </si>
  <si>
    <t>18384141-6</t>
  </si>
  <si>
    <t>13942887-0</t>
  </si>
  <si>
    <t>18495684-5</t>
  </si>
  <si>
    <t>6484946-8</t>
  </si>
  <si>
    <t>15443411-9</t>
  </si>
  <si>
    <t>12595688-2</t>
  </si>
  <si>
    <t>15016060-K</t>
  </si>
  <si>
    <t>15014300-4</t>
  </si>
  <si>
    <t>10113465-2</t>
  </si>
  <si>
    <t>16012552-7</t>
  </si>
  <si>
    <t>16595995-7</t>
  </si>
  <si>
    <t>15975606-8</t>
  </si>
  <si>
    <t>17937731-4</t>
  </si>
  <si>
    <t>16442966-0</t>
  </si>
  <si>
    <t>11619018-4</t>
  </si>
  <si>
    <t>18160361-5</t>
  </si>
  <si>
    <t>16891739-2</t>
  </si>
  <si>
    <t>19147752-9</t>
  </si>
  <si>
    <t>11298815-7</t>
  </si>
  <si>
    <t>17846954-1</t>
  </si>
  <si>
    <t>19660969-5</t>
  </si>
  <si>
    <t>19302927-2</t>
  </si>
  <si>
    <t>16244246-5</t>
  </si>
  <si>
    <t>18210331-4</t>
  </si>
  <si>
    <t>19010508-3</t>
  </si>
  <si>
    <t>19258011-0</t>
  </si>
  <si>
    <t>18923239-K</t>
  </si>
  <si>
    <t>19397825-8</t>
  </si>
  <si>
    <t>18968615-3</t>
  </si>
  <si>
    <t>13532206-7</t>
  </si>
  <si>
    <t>19661541-5</t>
  </si>
  <si>
    <t>15673503-5</t>
  </si>
  <si>
    <t>15494318-8</t>
  </si>
  <si>
    <t>17236005-K</t>
  </si>
  <si>
    <t>17113659-8</t>
  </si>
  <si>
    <t>16477937-8</t>
  </si>
  <si>
    <t>17934199-9</t>
  </si>
  <si>
    <t>11824109-6</t>
  </si>
  <si>
    <t>15768344-6</t>
  </si>
  <si>
    <t>19257513-3</t>
  </si>
  <si>
    <t>10174097-8</t>
  </si>
  <si>
    <t>18317435-5</t>
  </si>
  <si>
    <t>18177722-2</t>
  </si>
  <si>
    <t>17723047-2</t>
  </si>
  <si>
    <t>17100590-6</t>
  </si>
  <si>
    <t>17957149-8</t>
  </si>
  <si>
    <t>12570245-7</t>
  </si>
  <si>
    <t>17721227-k</t>
  </si>
  <si>
    <t>13649420-1</t>
  </si>
  <si>
    <t>19042149-K</t>
  </si>
  <si>
    <t>20006589-1</t>
  </si>
  <si>
    <t>9244311-6</t>
  </si>
  <si>
    <t>18687474-9</t>
  </si>
  <si>
    <t>15050687-5</t>
  </si>
  <si>
    <t>13222774-8</t>
  </si>
  <si>
    <t>18313124-9</t>
  </si>
  <si>
    <t>17998592-6</t>
  </si>
  <si>
    <t>17887817-4</t>
  </si>
  <si>
    <t>18337027-8</t>
  </si>
  <si>
    <t>14110602-3</t>
  </si>
  <si>
    <t>19505683-8</t>
  </si>
  <si>
    <t>15025179-6</t>
  </si>
  <si>
    <t>16443916-k</t>
  </si>
  <si>
    <t>13271354-5</t>
  </si>
  <si>
    <t>19770673-2</t>
  </si>
  <si>
    <t>12152331-0</t>
  </si>
  <si>
    <t>17697912-7</t>
  </si>
  <si>
    <t>18397676-1</t>
  </si>
  <si>
    <t>17876366-0</t>
  </si>
  <si>
    <t>18632294-0</t>
  </si>
  <si>
    <t>17452231-6</t>
  </si>
  <si>
    <t>18180014-3</t>
  </si>
  <si>
    <t>17173860-1</t>
  </si>
  <si>
    <t>17974040-0</t>
  </si>
  <si>
    <t>18179172-1</t>
  </si>
  <si>
    <t>16688917-0</t>
  </si>
  <si>
    <t>18827954-6</t>
  </si>
  <si>
    <t>16822267-K</t>
  </si>
  <si>
    <t>12817440-0</t>
  </si>
  <si>
    <t>18922605-5</t>
  </si>
  <si>
    <t>18687768-3</t>
  </si>
  <si>
    <t>14156292-4</t>
  </si>
  <si>
    <t>16443418-4</t>
  </si>
  <si>
    <t>17016191-2</t>
  </si>
  <si>
    <t>12293782-8</t>
  </si>
  <si>
    <t>13973183-2</t>
  </si>
  <si>
    <t>18494104-k</t>
  </si>
  <si>
    <t>16442813-3</t>
  </si>
  <si>
    <t>18217365-7</t>
  </si>
  <si>
    <t>14313538-1</t>
  </si>
  <si>
    <t>18450457-K</t>
  </si>
  <si>
    <t>17847060-4</t>
  </si>
  <si>
    <t>19193179-3</t>
  </si>
  <si>
    <t>17625182-4</t>
  </si>
  <si>
    <t>13179054-6</t>
  </si>
  <si>
    <t>8480239-5</t>
  </si>
  <si>
    <t>19771247-3</t>
  </si>
  <si>
    <t>19256533-2</t>
  </si>
  <si>
    <t>18495587-3</t>
  </si>
  <si>
    <t>16572148-9</t>
  </si>
  <si>
    <t>18827585-0</t>
  </si>
  <si>
    <t>14565473-4</t>
  </si>
  <si>
    <t>19771851-K</t>
  </si>
  <si>
    <t>17721865-0</t>
  </si>
  <si>
    <t>10925670-6</t>
  </si>
  <si>
    <t>17294853-7</t>
  </si>
  <si>
    <t>18318204-8</t>
  </si>
  <si>
    <t>17401278-4</t>
  </si>
  <si>
    <t>15052892-5</t>
  </si>
  <si>
    <t>12395969-8</t>
  </si>
  <si>
    <t>10125458-5</t>
  </si>
  <si>
    <t>15595679-8</t>
  </si>
  <si>
    <t>17173698-6</t>
  </si>
  <si>
    <t>18494574-6</t>
  </si>
  <si>
    <t>19041665-8</t>
  </si>
  <si>
    <t>11471187-k</t>
  </si>
  <si>
    <t>18922838-4</t>
  </si>
  <si>
    <t>16892220-5</t>
  </si>
  <si>
    <t>17452820-9</t>
  </si>
  <si>
    <t>15574915-6</t>
  </si>
  <si>
    <t>19581556-9</t>
  </si>
  <si>
    <t>18007506-2</t>
  </si>
  <si>
    <t>14579229-0</t>
  </si>
  <si>
    <t>18589324-3</t>
  </si>
  <si>
    <t>17333400-1</t>
  </si>
  <si>
    <t>18589261-1</t>
  </si>
  <si>
    <t>15035705-5</t>
  </si>
  <si>
    <t>19041692-5</t>
  </si>
  <si>
    <t>12567646-4</t>
  </si>
  <si>
    <t>18756847-1</t>
  </si>
  <si>
    <t>16307931-3</t>
  </si>
  <si>
    <t>18317640-4</t>
  </si>
  <si>
    <t>17934112-3</t>
  </si>
  <si>
    <t>17111568-k</t>
  </si>
  <si>
    <t>17721387-K</t>
  </si>
  <si>
    <t>19350037-4</t>
  </si>
  <si>
    <t>17887891-3</t>
  </si>
  <si>
    <t>19505700-1</t>
  </si>
  <si>
    <t>12225691-k</t>
  </si>
  <si>
    <t>15970887-K</t>
  </si>
  <si>
    <t>15982846-8</t>
  </si>
  <si>
    <t>17608867-2</t>
  </si>
  <si>
    <t>18003380-7</t>
  </si>
  <si>
    <t>18246833-9</t>
  </si>
  <si>
    <t>17004390-1</t>
  </si>
  <si>
    <t>11934788-2</t>
  </si>
  <si>
    <t>16054653-0</t>
  </si>
  <si>
    <t>17295604-1</t>
  </si>
  <si>
    <t>18397843-8</t>
  </si>
  <si>
    <t>17295116-3</t>
  </si>
  <si>
    <t>13974968-5</t>
  </si>
  <si>
    <t>19948158-4</t>
  </si>
  <si>
    <t>19947884-2</t>
  </si>
  <si>
    <t>15673317-2</t>
  </si>
  <si>
    <t>19258002-1</t>
  </si>
  <si>
    <t>15050782-0</t>
  </si>
  <si>
    <t>16026739-9</t>
  </si>
  <si>
    <t>13827996-0</t>
  </si>
  <si>
    <t>13057004-6</t>
  </si>
  <si>
    <t>9075213-8</t>
  </si>
  <si>
    <t>17114079-K</t>
  </si>
  <si>
    <t>18889766-5</t>
  </si>
  <si>
    <t>17174219-6</t>
  </si>
  <si>
    <t>11056531-3</t>
  </si>
  <si>
    <t>16687654-0</t>
  </si>
  <si>
    <t>18235572-0</t>
  </si>
  <si>
    <t>19500331-9</t>
  </si>
  <si>
    <t>18494061-2</t>
  </si>
  <si>
    <t>17888000-4</t>
  </si>
  <si>
    <t>19950460-6</t>
  </si>
  <si>
    <t>17016593-4</t>
  </si>
  <si>
    <t>17973716-7</t>
  </si>
  <si>
    <t>18922616-0</t>
  </si>
  <si>
    <t>17037145-3</t>
  </si>
  <si>
    <t>19285222-6</t>
  </si>
  <si>
    <t>11724636-1</t>
  </si>
  <si>
    <t>20005929-8</t>
  </si>
  <si>
    <t>19950027-9</t>
  </si>
  <si>
    <t>15673030-0</t>
  </si>
  <si>
    <t>19442447-7</t>
  </si>
  <si>
    <t>17493128-3</t>
  </si>
  <si>
    <t>12659977-3</t>
  </si>
  <si>
    <t>18444907-2</t>
  </si>
  <si>
    <t>12570211-2</t>
  </si>
  <si>
    <t>18923228-4</t>
  </si>
  <si>
    <t>19041876-6</t>
  </si>
  <si>
    <t>18397360-6</t>
  </si>
  <si>
    <t>12891323-8</t>
  </si>
  <si>
    <t>17542790-2</t>
  </si>
  <si>
    <t>19275207-8</t>
  </si>
  <si>
    <t>18899829-1</t>
  </si>
  <si>
    <t>18003026-3</t>
  </si>
  <si>
    <t>17016345-1</t>
  </si>
  <si>
    <t>18643362-9</t>
  </si>
  <si>
    <t>12943122-9</t>
  </si>
  <si>
    <t>14606186-9</t>
  </si>
  <si>
    <t>17857455-8</t>
  </si>
  <si>
    <t>16581232-8</t>
  </si>
  <si>
    <t>18003354-8</t>
  </si>
  <si>
    <t>17174997-2</t>
  </si>
  <si>
    <t>19347445-4</t>
  </si>
  <si>
    <t>19257356-4</t>
  </si>
  <si>
    <t>19133864-2</t>
  </si>
  <si>
    <t>15027570-9</t>
  </si>
  <si>
    <t>15053452-6</t>
  </si>
  <si>
    <t>19041238-5</t>
  </si>
  <si>
    <t>19770823-9</t>
  </si>
  <si>
    <t>15595912-6</t>
  </si>
  <si>
    <t>15178470-4</t>
  </si>
  <si>
    <t>18317593-9</t>
  </si>
  <si>
    <t>18353933-7</t>
  </si>
  <si>
    <t>17439092-4</t>
  </si>
  <si>
    <t>17191236-9</t>
  </si>
  <si>
    <t>12620000-5</t>
  </si>
  <si>
    <t>17409604-K</t>
  </si>
  <si>
    <t>16437902-7</t>
  </si>
  <si>
    <t>16687035-6</t>
  </si>
  <si>
    <t>19207262-K</t>
  </si>
  <si>
    <t>18216966-8</t>
  </si>
  <si>
    <t>18278360-9</t>
  </si>
  <si>
    <t>18711545-0</t>
  </si>
  <si>
    <t>19501648-8</t>
  </si>
  <si>
    <t>17436510-5</t>
  </si>
  <si>
    <t>19688730-k</t>
  </si>
  <si>
    <t>18183249-5</t>
  </si>
  <si>
    <t>17999161-6</t>
  </si>
  <si>
    <t>17628726-8</t>
  </si>
  <si>
    <t>10802022-9</t>
  </si>
  <si>
    <t>18179449-6</t>
  </si>
  <si>
    <t>18149310-0</t>
  </si>
  <si>
    <t>18002482-4</t>
  </si>
  <si>
    <t>17520360-5</t>
  </si>
  <si>
    <t>18757953-8</t>
  </si>
  <si>
    <t>18179702-9</t>
  </si>
  <si>
    <t>18495179-7</t>
  </si>
  <si>
    <t>17146680-6</t>
  </si>
  <si>
    <t>17998640-K</t>
  </si>
  <si>
    <t>13294964-6</t>
  </si>
  <si>
    <t>19660110-4</t>
  </si>
  <si>
    <t>19771055-1</t>
  </si>
  <si>
    <t>16581934-9</t>
  </si>
  <si>
    <t>17625039-9</t>
  </si>
  <si>
    <t>19461017-3</t>
  </si>
  <si>
    <t>18002444-1</t>
  </si>
  <si>
    <t>15691997-7</t>
  </si>
  <si>
    <t>19147829-0</t>
  </si>
  <si>
    <t>15673825-5</t>
  </si>
  <si>
    <t>16443992-5</t>
  </si>
  <si>
    <t>19460638-9</t>
  </si>
  <si>
    <t>19256232-5</t>
  </si>
  <si>
    <t>18123919-0</t>
  </si>
  <si>
    <t>16622416-0</t>
  </si>
  <si>
    <t>18494153-8</t>
  </si>
  <si>
    <t>17452215-4</t>
  </si>
  <si>
    <t>18136063-1</t>
  </si>
  <si>
    <t>15885307-8</t>
  </si>
  <si>
    <t>16565045-K</t>
  </si>
  <si>
    <t>12945995-6</t>
  </si>
  <si>
    <t>15693052-0</t>
  </si>
  <si>
    <t>18889620-0</t>
  </si>
  <si>
    <t>18179197-7</t>
  </si>
  <si>
    <t>18746005-0</t>
  </si>
  <si>
    <t>13975911-7</t>
  </si>
  <si>
    <t>19133913-4</t>
  </si>
  <si>
    <t>17388910-0</t>
  </si>
  <si>
    <t>14401931-8</t>
  </si>
  <si>
    <t>16933175-8</t>
  </si>
  <si>
    <t>15513928-5</t>
  </si>
  <si>
    <t>17626393-8</t>
  </si>
  <si>
    <t>13688698-3</t>
  </si>
  <si>
    <t>15939534-0</t>
  </si>
  <si>
    <t>19505544-0</t>
  </si>
  <si>
    <t>19349237-1</t>
  </si>
  <si>
    <t>18178949-2</t>
  </si>
  <si>
    <t>11618675-6</t>
  </si>
  <si>
    <t>18960022-4</t>
  </si>
  <si>
    <t>17194761-8</t>
  </si>
  <si>
    <t>15354508-1</t>
  </si>
  <si>
    <t>13745481-5</t>
  </si>
  <si>
    <t>12581918-4</t>
  </si>
  <si>
    <t>16687336-3</t>
  </si>
  <si>
    <t>15909198-8</t>
  </si>
  <si>
    <t>18403823-4</t>
  </si>
  <si>
    <t>9714935-6</t>
  </si>
  <si>
    <t>18179699-5</t>
  </si>
  <si>
    <t>20006689-8</t>
  </si>
  <si>
    <t>17625807-1</t>
  </si>
  <si>
    <t>18481027-1</t>
  </si>
  <si>
    <t>19703748-2</t>
  </si>
  <si>
    <t>18315784-1</t>
  </si>
  <si>
    <t>15592565-5</t>
  </si>
  <si>
    <t>15693874-2</t>
  </si>
  <si>
    <t>19825640-4</t>
  </si>
  <si>
    <t>14134489-7</t>
  </si>
  <si>
    <t>19771036-5</t>
  </si>
  <si>
    <t>21389969-4</t>
  </si>
  <si>
    <t>17723591-1</t>
  </si>
  <si>
    <t>18002615-0</t>
  </si>
  <si>
    <t>20309151-6</t>
  </si>
  <si>
    <t>17626846-8</t>
  </si>
  <si>
    <t>18474639-5</t>
  </si>
  <si>
    <t>17782974-9</t>
  </si>
  <si>
    <t>19077298-5</t>
  </si>
  <si>
    <t>19506984-0</t>
  </si>
  <si>
    <t>19100186-9</t>
  </si>
  <si>
    <t>19144955-k</t>
  </si>
  <si>
    <t>17974207-1</t>
  </si>
  <si>
    <t>19444460-5</t>
  </si>
  <si>
    <t>19771554-5</t>
  </si>
  <si>
    <t>17998517-9</t>
  </si>
  <si>
    <t>12348040-6</t>
  </si>
  <si>
    <t>17721899-5</t>
  </si>
  <si>
    <t>18317390-1</t>
  </si>
  <si>
    <t>19945099-9</t>
  </si>
  <si>
    <t>18631846-3</t>
  </si>
  <si>
    <t>18489304-5</t>
  </si>
  <si>
    <t>13974176-5</t>
  </si>
  <si>
    <t>19659873-1</t>
  </si>
  <si>
    <t>18316869-k</t>
  </si>
  <si>
    <t>19662309-4</t>
  </si>
  <si>
    <t>21019943-8</t>
  </si>
  <si>
    <t>19771139-6</t>
  </si>
  <si>
    <t>19347446-2</t>
  </si>
  <si>
    <t>18633243-1</t>
  </si>
  <si>
    <t>19507192-6</t>
  </si>
  <si>
    <t>12620009-9</t>
  </si>
  <si>
    <t>19949928-9</t>
  </si>
  <si>
    <t>19507053-9</t>
  </si>
  <si>
    <t>20006233-7</t>
  </si>
  <si>
    <t>19771546-4</t>
  </si>
  <si>
    <t>18690060-k</t>
  </si>
  <si>
    <t>19436455-5</t>
  </si>
  <si>
    <t>17938251-2</t>
  </si>
  <si>
    <t>15028960-2</t>
  </si>
  <si>
    <t>17014632-8</t>
  </si>
  <si>
    <t>18217688-5</t>
  </si>
  <si>
    <t>19491795-3</t>
  </si>
  <si>
    <t>19349068-9</t>
  </si>
  <si>
    <t>18509177-5</t>
  </si>
  <si>
    <t>18179248-5</t>
  </si>
  <si>
    <t>13745428-9</t>
  </si>
  <si>
    <t>15673994-4</t>
  </si>
  <si>
    <t>12802305-4</t>
  </si>
  <si>
    <t>19505248-4</t>
  </si>
  <si>
    <t>11806877-7</t>
  </si>
  <si>
    <t>12425595-3</t>
  </si>
  <si>
    <t>12614737-6</t>
  </si>
  <si>
    <t>17515229-6</t>
  </si>
  <si>
    <t>18984618-5</t>
  </si>
  <si>
    <t>16253720-2</t>
  </si>
  <si>
    <t>17879542-2</t>
  </si>
  <si>
    <t>18318125-4</t>
  </si>
  <si>
    <t>20172494-5</t>
  </si>
  <si>
    <t>17182095-2</t>
  </si>
  <si>
    <t>18317017-1</t>
  </si>
  <si>
    <t>12595663-7</t>
  </si>
  <si>
    <t>19710791-K</t>
  </si>
  <si>
    <t>16027545-6</t>
  </si>
  <si>
    <t>16892505-0</t>
  </si>
  <si>
    <t>17530464-9</t>
  </si>
  <si>
    <t>16825735-K</t>
  </si>
  <si>
    <t>17452423-8</t>
  </si>
  <si>
    <t>16443683-7</t>
  </si>
  <si>
    <t>20306130-7</t>
  </si>
  <si>
    <t>12219119-2</t>
  </si>
  <si>
    <t>18316923-8</t>
  </si>
  <si>
    <t>16272914-4</t>
  </si>
  <si>
    <t>17760953-6</t>
  </si>
  <si>
    <t>14091164-k</t>
  </si>
  <si>
    <t>17062133-6</t>
  </si>
  <si>
    <t>18495788-4</t>
  </si>
  <si>
    <t>19315634-7</t>
  </si>
  <si>
    <t>18002870-6</t>
  </si>
  <si>
    <t>19505209-3</t>
  </si>
  <si>
    <t>13173992-3</t>
  </si>
  <si>
    <t>14475949-4</t>
  </si>
  <si>
    <t>19780562-5</t>
  </si>
  <si>
    <t>17810854-9</t>
  </si>
  <si>
    <t>19144666-6</t>
  </si>
  <si>
    <t>19770882-4</t>
  </si>
  <si>
    <t>15595097-8</t>
  </si>
  <si>
    <t>12447240-7</t>
  </si>
  <si>
    <t>19772087-5</t>
  </si>
  <si>
    <t>19711588-2</t>
  </si>
  <si>
    <t>15045034-9</t>
  </si>
  <si>
    <t>19396175-4</t>
  </si>
  <si>
    <t>16442848-6</t>
  </si>
  <si>
    <t>18502943-3</t>
  </si>
  <si>
    <t>9949722-K</t>
  </si>
  <si>
    <t>16688677-5</t>
  </si>
  <si>
    <t>18865967-5</t>
  </si>
  <si>
    <t>9946483-6</t>
  </si>
  <si>
    <t>18923139-3</t>
  </si>
  <si>
    <t>10633084-0</t>
  </si>
  <si>
    <t>16811102-9</t>
  </si>
  <si>
    <t>18527568-k</t>
  </si>
  <si>
    <t>13974946-4</t>
  </si>
  <si>
    <t>18688093-5</t>
  </si>
  <si>
    <t>18311452-2</t>
  </si>
  <si>
    <t>19771597-9</t>
  </si>
  <si>
    <t>19045690-0</t>
  </si>
  <si>
    <t>15954212-2</t>
  </si>
  <si>
    <t>18001782-8</t>
  </si>
  <si>
    <t>15768776-K</t>
  </si>
  <si>
    <t>12485224-2</t>
  </si>
  <si>
    <t>18633159-1</t>
  </si>
  <si>
    <t>17865176-5</t>
  </si>
  <si>
    <t>17363630-K</t>
  </si>
  <si>
    <t>19654466-6</t>
  </si>
  <si>
    <t>16451067-0</t>
  </si>
  <si>
    <t>16053782-5</t>
  </si>
  <si>
    <t>19770731-3</t>
  </si>
  <si>
    <t>17174074-6</t>
  </si>
  <si>
    <t>17277537-3</t>
  </si>
  <si>
    <t>15955703-0</t>
  </si>
  <si>
    <t>16893047-K</t>
  </si>
  <si>
    <t/>
  </si>
  <si>
    <t>BEALBORM</t>
  </si>
  <si>
    <t>AOALIAGI</t>
  </si>
  <si>
    <t>MNBARRAR</t>
  </si>
  <si>
    <t>ACBONILB</t>
  </si>
  <si>
    <t>TACANALC</t>
  </si>
  <si>
    <t>FOCARMOE</t>
  </si>
  <si>
    <t>JVCOLLAM</t>
  </si>
  <si>
    <t>CICOLOML</t>
  </si>
  <si>
    <t>FICORNEM</t>
  </si>
  <si>
    <t>MECORREV</t>
  </si>
  <si>
    <t>RMDAVIED</t>
  </si>
  <si>
    <t>ODDINAMR</t>
  </si>
  <si>
    <t>FYAGUILA</t>
  </si>
  <si>
    <t>GPFAGERV</t>
  </si>
  <si>
    <t>YEFLOREA</t>
  </si>
  <si>
    <t>CGGANIFC</t>
  </si>
  <si>
    <t>ALGONZAM</t>
  </si>
  <si>
    <t>NAGONZAO</t>
  </si>
  <si>
    <t>PAGUERRD</t>
  </si>
  <si>
    <t>SAHERREM</t>
  </si>
  <si>
    <t>OAHUERTR</t>
  </si>
  <si>
    <t>ALLARAS</t>
  </si>
  <si>
    <t>FELOPEZC</t>
  </si>
  <si>
    <t>BALOPEZG</t>
  </si>
  <si>
    <t>MNMEDALG</t>
  </si>
  <si>
    <t>CMMONTEG</t>
  </si>
  <si>
    <t>WAMORALD</t>
  </si>
  <si>
    <t>YEMUNIZA</t>
  </si>
  <si>
    <t>AEALBANM</t>
  </si>
  <si>
    <t>HENUNEZA</t>
  </si>
  <si>
    <t>YAOLIVAC</t>
  </si>
  <si>
    <t>EGORELLM</t>
  </si>
  <si>
    <t>DNORTIZP</t>
  </si>
  <si>
    <t>CAOSSANP</t>
  </si>
  <si>
    <t>PMPEREZG</t>
  </si>
  <si>
    <t>GAPINTOM</t>
  </si>
  <si>
    <t>AAPIZARC</t>
  </si>
  <si>
    <t>MARAMOST</t>
  </si>
  <si>
    <t>FLROBLES</t>
  </si>
  <si>
    <t>SRRODRIR</t>
  </si>
  <si>
    <t>MEROJASC</t>
  </si>
  <si>
    <t>DJROJASR</t>
  </si>
  <si>
    <t>YCTOLEDT</t>
  </si>
  <si>
    <t>WRTOROO</t>
  </si>
  <si>
    <t>EMURRUTV</t>
  </si>
  <si>
    <t>MFVARELM</t>
  </si>
  <si>
    <t>JAZEPEDA</t>
  </si>
  <si>
    <t>FSARANCA</t>
  </si>
  <si>
    <t>PPARAYAA</t>
  </si>
  <si>
    <t>JSARAYAM</t>
  </si>
  <si>
    <t>MJBUGUER</t>
  </si>
  <si>
    <t>JCBUSTOB</t>
  </si>
  <si>
    <t>PSCABEZS</t>
  </si>
  <si>
    <t>IRCALDEV</t>
  </si>
  <si>
    <t>YLCAMPOB</t>
  </si>
  <si>
    <t>KNALFARC</t>
  </si>
  <si>
    <t>AJGALLAG</t>
  </si>
  <si>
    <t>NIGAYOSA</t>
  </si>
  <si>
    <t>EMGRANCG</t>
  </si>
  <si>
    <t>CBHERREB</t>
  </si>
  <si>
    <t>JLLIRAL</t>
  </si>
  <si>
    <t>NGMALDOC</t>
  </si>
  <si>
    <t>MPMORALM</t>
  </si>
  <si>
    <t>SRMUNOZP</t>
  </si>
  <si>
    <t>JCNUNEZS</t>
  </si>
  <si>
    <t>AMALFARR</t>
  </si>
  <si>
    <t>RAPEREID</t>
  </si>
  <si>
    <t>PCRIVERC</t>
  </si>
  <si>
    <t>MLRODRIG</t>
  </si>
  <si>
    <t>JNRODRIS</t>
  </si>
  <si>
    <t>YCRODRIS</t>
  </si>
  <si>
    <t>SAALVARV</t>
  </si>
  <si>
    <t>FAVELIZV</t>
  </si>
  <si>
    <t>IPALVARR</t>
  </si>
  <si>
    <t>OMARAYAN</t>
  </si>
  <si>
    <t>XPBREVIV</t>
  </si>
  <si>
    <t>EACASANL</t>
  </si>
  <si>
    <t>NBCASTIG</t>
  </si>
  <si>
    <t>EACUELLM</t>
  </si>
  <si>
    <t>PDDUARTP</t>
  </si>
  <si>
    <t>MBARACEA</t>
  </si>
  <si>
    <t>ABMARING</t>
  </si>
  <si>
    <t>LBARANCA</t>
  </si>
  <si>
    <t>PNMIRANM</t>
  </si>
  <si>
    <t>JCMORAG</t>
  </si>
  <si>
    <t>NAARAYAA</t>
  </si>
  <si>
    <t>BBPOZOO</t>
  </si>
  <si>
    <t>CEPRADET</t>
  </si>
  <si>
    <t>JEROMERB</t>
  </si>
  <si>
    <t>RMTAPIAC</t>
  </si>
  <si>
    <t>SLTAPIAR</t>
  </si>
  <si>
    <t>IETELLOP</t>
  </si>
  <si>
    <t>GFULLOAS</t>
  </si>
  <si>
    <t>RRALVARV</t>
  </si>
  <si>
    <t>ECBAHAMG</t>
  </si>
  <si>
    <t>MABELMAA</t>
  </si>
  <si>
    <t>YPBRAVOC</t>
  </si>
  <si>
    <t>CBBRIONV</t>
  </si>
  <si>
    <t>HACORDOG</t>
  </si>
  <si>
    <t>CECUELLP</t>
  </si>
  <si>
    <t>JEECHEGC</t>
  </si>
  <si>
    <t>FIFIGUEB</t>
  </si>
  <si>
    <t>MAARAYAI</t>
  </si>
  <si>
    <t>RIGUTIEL</t>
  </si>
  <si>
    <t>EMLADROF</t>
  </si>
  <si>
    <t>JCLLANOA</t>
  </si>
  <si>
    <t>KFARAYAR</t>
  </si>
  <si>
    <t>CINICOLM</t>
  </si>
  <si>
    <t>AEOPAZOO</t>
  </si>
  <si>
    <t>PNPEREZS</t>
  </si>
  <si>
    <t>CDPINCHC</t>
  </si>
  <si>
    <t>JFREYESG</t>
  </si>
  <si>
    <t>CARIVERC</t>
  </si>
  <si>
    <t>NERIVERC</t>
  </si>
  <si>
    <t>AFRODRIV</t>
  </si>
  <si>
    <t>VFAREVAR</t>
  </si>
  <si>
    <t>SESANCHA</t>
  </si>
  <si>
    <t>VAARGANA</t>
  </si>
  <si>
    <t>BAASTETS</t>
  </si>
  <si>
    <t>VCTORREP</t>
  </si>
  <si>
    <t>SAVEGAC</t>
  </si>
  <si>
    <t>CFAVILES</t>
  </si>
  <si>
    <t>JEBARAHR</t>
  </si>
  <si>
    <t>GECALDEE</t>
  </si>
  <si>
    <t>PECASTIF</t>
  </si>
  <si>
    <t>PACELISA</t>
  </si>
  <si>
    <t>DABAEZR</t>
  </si>
  <si>
    <t>DACURINR</t>
  </si>
  <si>
    <t>VNDIAZL</t>
  </si>
  <si>
    <t>CSESPINV</t>
  </si>
  <si>
    <t>OBFERNAD</t>
  </si>
  <si>
    <t>GNGOMEZG</t>
  </si>
  <si>
    <t>PKGONZAV</t>
  </si>
  <si>
    <t>CEHANNAU</t>
  </si>
  <si>
    <t>EDBARRAV</t>
  </si>
  <si>
    <t>DAHICHEG</t>
  </si>
  <si>
    <t>CAJOFREM</t>
  </si>
  <si>
    <t>XBMALDOM</t>
  </si>
  <si>
    <t>CIMONARL</t>
  </si>
  <si>
    <t>MFMORALP</t>
  </si>
  <si>
    <t>AONAREAR</t>
  </si>
  <si>
    <t>JMOSORIJ</t>
  </si>
  <si>
    <t>ANBUSTAR</t>
  </si>
  <si>
    <t>JAABARCC</t>
  </si>
  <si>
    <t>AFBALANR</t>
  </si>
  <si>
    <t>JJCACERS</t>
  </si>
  <si>
    <t>EDBONILZ</t>
  </si>
  <si>
    <t>JABRIZUC</t>
  </si>
  <si>
    <t>ADCACERD</t>
  </si>
  <si>
    <t>JECASTIH</t>
  </si>
  <si>
    <t>JACASTIN</t>
  </si>
  <si>
    <t>LHCORDEC</t>
  </si>
  <si>
    <t>LECORTEV</t>
  </si>
  <si>
    <t>CACUELLR</t>
  </si>
  <si>
    <t>FEDIAZH</t>
  </si>
  <si>
    <t>FJDIAZR</t>
  </si>
  <si>
    <t>CADIAZV</t>
  </si>
  <si>
    <t>ODECHEVP</t>
  </si>
  <si>
    <t>MMESPINA</t>
  </si>
  <si>
    <t>SDFLOREC</t>
  </si>
  <si>
    <t>JOFUENTF</t>
  </si>
  <si>
    <t>JVGAETEA</t>
  </si>
  <si>
    <t>NNGAJARA</t>
  </si>
  <si>
    <t>GIGONZAO</t>
  </si>
  <si>
    <t>RAHIDALA</t>
  </si>
  <si>
    <t>LHLAGOSF</t>
  </si>
  <si>
    <t>SBCALVAD</t>
  </si>
  <si>
    <t>SAMARAMF</t>
  </si>
  <si>
    <t>EAMERINN</t>
  </si>
  <si>
    <t>CAMOROZM</t>
  </si>
  <si>
    <t>JACANGAR</t>
  </si>
  <si>
    <t>APORTEGA</t>
  </si>
  <si>
    <t>EOORTEGA</t>
  </si>
  <si>
    <t>NSPACHES</t>
  </si>
  <si>
    <t>GIREYESG</t>
  </si>
  <si>
    <t>NASILVAM</t>
  </si>
  <si>
    <t>FATOLMOT</t>
  </si>
  <si>
    <t>MATOROT</t>
  </si>
  <si>
    <t>MAVALLEG</t>
  </si>
  <si>
    <t>LACARVAN</t>
  </si>
  <si>
    <t>OEANAVAC</t>
  </si>
  <si>
    <t>FACARVAU</t>
  </si>
  <si>
    <t>SACASTIG</t>
  </si>
  <si>
    <t>JPCASTIP</t>
  </si>
  <si>
    <t>RACOLLAT</t>
  </si>
  <si>
    <t>SADUENAG</t>
  </si>
  <si>
    <t>CAESPINA</t>
  </si>
  <si>
    <t>GVCASTRP</t>
  </si>
  <si>
    <t>MFGAHONR</t>
  </si>
  <si>
    <t>VIGALLAE</t>
  </si>
  <si>
    <t>PACASTRR</t>
  </si>
  <si>
    <t>LBLARAB</t>
  </si>
  <si>
    <t>GDMARINM</t>
  </si>
  <si>
    <t>JDMATAMS</t>
  </si>
  <si>
    <t>CPPACHER</t>
  </si>
  <si>
    <t>GECASTRU</t>
  </si>
  <si>
    <t>JCROJASC</t>
  </si>
  <si>
    <t>KPROJAST</t>
  </si>
  <si>
    <t>ARSEGOVS</t>
  </si>
  <si>
    <t>GEVEGAG</t>
  </si>
  <si>
    <t>CPCESPEY</t>
  </si>
  <si>
    <t>MAARDILM</t>
  </si>
  <si>
    <t>PABUGUEA</t>
  </si>
  <si>
    <t>FNBUSTOA</t>
  </si>
  <si>
    <t>CSBUSTOP</t>
  </si>
  <si>
    <t>TRCALDEL</t>
  </si>
  <si>
    <t>MACHAVEA</t>
  </si>
  <si>
    <t>PECORTEA</t>
  </si>
  <si>
    <t>PPCHAVEC</t>
  </si>
  <si>
    <t>YEHACINP</t>
  </si>
  <si>
    <t>SAIBARRG</t>
  </si>
  <si>
    <t>IFLEDEZR</t>
  </si>
  <si>
    <t>ERLEONR</t>
  </si>
  <si>
    <t>VACHAVEV</t>
  </si>
  <si>
    <t>LDMONDAA</t>
  </si>
  <si>
    <t>AAORTIZR</t>
  </si>
  <si>
    <t>JECISTEA</t>
  </si>
  <si>
    <t>NSRIVERC</t>
  </si>
  <si>
    <t>LFRODRIB</t>
  </si>
  <si>
    <t>ANSALASS</t>
  </si>
  <si>
    <t>CPTORREH</t>
  </si>
  <si>
    <t>YEURRUTU</t>
  </si>
  <si>
    <t>MDYANEZS</t>
  </si>
  <si>
    <t>GAARAYAO</t>
  </si>
  <si>
    <t>SIARCOSC</t>
  </si>
  <si>
    <t>RIAYALAA</t>
  </si>
  <si>
    <t>SGBASTIG</t>
  </si>
  <si>
    <t>LLBERRIL</t>
  </si>
  <si>
    <t>CVCORTER</t>
  </si>
  <si>
    <t>GMGARATS</t>
  </si>
  <si>
    <t>RFCONTRA</t>
  </si>
  <si>
    <t>YDCORNEV</t>
  </si>
  <si>
    <t>KEROJARA</t>
  </si>
  <si>
    <t>VMSAAVER</t>
  </si>
  <si>
    <t>MGTABILP</t>
  </si>
  <si>
    <t>VATORREB</t>
  </si>
  <si>
    <t>YFURQUIM</t>
  </si>
  <si>
    <t>MJVARGAV</t>
  </si>
  <si>
    <t>KIVEGAM</t>
  </si>
  <si>
    <t>ASCORTEB</t>
  </si>
  <si>
    <t>JKCORTET</t>
  </si>
  <si>
    <t>PAZUNIGR</t>
  </si>
  <si>
    <t>PVALFARS</t>
  </si>
  <si>
    <t>KSARENAA</t>
  </si>
  <si>
    <t>ADCASTIM</t>
  </si>
  <si>
    <t>EPCRUZO</t>
  </si>
  <si>
    <t>MIDIAZR</t>
  </si>
  <si>
    <t>CMDONOSD</t>
  </si>
  <si>
    <t>VDESPEJR</t>
  </si>
  <si>
    <t>BPLIMAF</t>
  </si>
  <si>
    <t>SAMINDEG</t>
  </si>
  <si>
    <t>GAMUNIZR</t>
  </si>
  <si>
    <t>NEMUNOZR</t>
  </si>
  <si>
    <t>CAROJASE</t>
  </si>
  <si>
    <t>NEROJASS</t>
  </si>
  <si>
    <t>CAROJASS</t>
  </si>
  <si>
    <t>CGDIAZA</t>
  </si>
  <si>
    <t>AOVARGAS</t>
  </si>
  <si>
    <t>PMVEGAB</t>
  </si>
  <si>
    <t>JEVEGAC</t>
  </si>
  <si>
    <t>APALCAIB</t>
  </si>
  <si>
    <t>JAALVARS</t>
  </si>
  <si>
    <t>KNDIAZB</t>
  </si>
  <si>
    <t>AAJARAV</t>
  </si>
  <si>
    <t>MSMARINF</t>
  </si>
  <si>
    <t>ENMONROV</t>
  </si>
  <si>
    <t>MJOLIVAG</t>
  </si>
  <si>
    <t>MAROJAST</t>
  </si>
  <si>
    <t>KASALASS</t>
  </si>
  <si>
    <t>YATAPIAD</t>
  </si>
  <si>
    <t>CPVALDEM</t>
  </si>
  <si>
    <t>FAZURITR</t>
  </si>
  <si>
    <t>MADIAZD</t>
  </si>
  <si>
    <t>SABARAGG</t>
  </si>
  <si>
    <t>FACARVAC</t>
  </si>
  <si>
    <t>JSCORDOH</t>
  </si>
  <si>
    <t>JNCORTEM</t>
  </si>
  <si>
    <t>GADELAB</t>
  </si>
  <si>
    <t>VADIAZS</t>
  </si>
  <si>
    <t>GFFERNAB</t>
  </si>
  <si>
    <t>NCGALLAC</t>
  </si>
  <si>
    <t>AAGOMEZR</t>
  </si>
  <si>
    <t>NDGONZAP</t>
  </si>
  <si>
    <t>MBGUERRL</t>
  </si>
  <si>
    <t>POMARAMM</t>
  </si>
  <si>
    <t>SMMARDOR</t>
  </si>
  <si>
    <t>LLPIZARD</t>
  </si>
  <si>
    <t>MAPORTIO</t>
  </si>
  <si>
    <t>MDRAMIRJ</t>
  </si>
  <si>
    <t>CAREVECC</t>
  </si>
  <si>
    <t>RFDONOSA</t>
  </si>
  <si>
    <t>BETAPIAA</t>
  </si>
  <si>
    <t>PAVERAA</t>
  </si>
  <si>
    <t>RDVIGORR</t>
  </si>
  <si>
    <t>NYYANEZA</t>
  </si>
  <si>
    <t>KGALVARR</t>
  </si>
  <si>
    <t>KCALVARD</t>
  </si>
  <si>
    <t>DABUSTAN</t>
  </si>
  <si>
    <t>ABCABREG</t>
  </si>
  <si>
    <t>MECARVAA</t>
  </si>
  <si>
    <t>TGCARVAG</t>
  </si>
  <si>
    <t>CACASTIG</t>
  </si>
  <si>
    <t>RIDIAZS</t>
  </si>
  <si>
    <t>RSFABREC</t>
  </si>
  <si>
    <t>NGFIGUEA</t>
  </si>
  <si>
    <t>KCFLOREA</t>
  </si>
  <si>
    <t>PAPIZARM</t>
  </si>
  <si>
    <t>KPPIZART</t>
  </si>
  <si>
    <t>SSFLOREH</t>
  </si>
  <si>
    <t>CFROJASJ</t>
  </si>
  <si>
    <t>KNROJASS</t>
  </si>
  <si>
    <t>LGSEGOVS</t>
  </si>
  <si>
    <t>NCTAPIAB</t>
  </si>
  <si>
    <t>METORREC</t>
  </si>
  <si>
    <t>VSVEGAT</t>
  </si>
  <si>
    <t>NRVILLET</t>
  </si>
  <si>
    <t>RAFLOREP</t>
  </si>
  <si>
    <t>GLCABREB</t>
  </si>
  <si>
    <t>FAFUENTI</t>
  </si>
  <si>
    <t>FICORDEG</t>
  </si>
  <si>
    <t>CEFUENTR</t>
  </si>
  <si>
    <t>FIJIMENO</t>
  </si>
  <si>
    <t>TNJUICAA</t>
  </si>
  <si>
    <t>AAMARINC</t>
  </si>
  <si>
    <t>CBORTIZM</t>
  </si>
  <si>
    <t>GARUBIOM</t>
  </si>
  <si>
    <t>BYSAAVEL</t>
  </si>
  <si>
    <t>FETAPIAC</t>
  </si>
  <si>
    <t>MVTORREP</t>
  </si>
  <si>
    <t>DNVILOR</t>
  </si>
  <si>
    <t>FFZAMORZ</t>
  </si>
  <si>
    <t>MFGALLAD</t>
  </si>
  <si>
    <t>IKGAMBOM</t>
  </si>
  <si>
    <t>YIGARROT</t>
  </si>
  <si>
    <t>CICOPIEG</t>
  </si>
  <si>
    <t>PLGONZAB</t>
  </si>
  <si>
    <t>CCDIAZA</t>
  </si>
  <si>
    <t>MFGONZAG</t>
  </si>
  <si>
    <t>HPGUERRV</t>
  </si>
  <si>
    <t>PAGONZAO</t>
  </si>
  <si>
    <t>OMGUERRV</t>
  </si>
  <si>
    <t>CFMALUEA</t>
  </si>
  <si>
    <t>PINUNEZG</t>
  </si>
  <si>
    <t>IKGUTIER</t>
  </si>
  <si>
    <t>VVHENRIC</t>
  </si>
  <si>
    <t>BIHERMOG</t>
  </si>
  <si>
    <t>VISANDOU</t>
  </si>
  <si>
    <t>BATOLEDM</t>
  </si>
  <si>
    <t>FJURIBEA</t>
  </si>
  <si>
    <t>AMAGUILL</t>
  </si>
  <si>
    <t>SMALVARC</t>
  </si>
  <si>
    <t>RMROJASR</t>
  </si>
  <si>
    <t>MEARAYAC</t>
  </si>
  <si>
    <t>PACASTIC</t>
  </si>
  <si>
    <t>AMDINAMD</t>
  </si>
  <si>
    <t>PFFUENTI</t>
  </si>
  <si>
    <t>AAGIORDO</t>
  </si>
  <si>
    <t>JMHERREM</t>
  </si>
  <si>
    <t>AMHENRIC</t>
  </si>
  <si>
    <t>KJHENRIC</t>
  </si>
  <si>
    <t>AKHODGSM</t>
  </si>
  <si>
    <t>GAIBACEM</t>
  </si>
  <si>
    <t>CAJARAM</t>
  </si>
  <si>
    <t>JEJIMENF</t>
  </si>
  <si>
    <t>MRMARAMF</t>
  </si>
  <si>
    <t>MLMATAMM</t>
  </si>
  <si>
    <t>FLMIRANS</t>
  </si>
  <si>
    <t>NEMORALZ</t>
  </si>
  <si>
    <t>CAPEREID</t>
  </si>
  <si>
    <t>RMALFARG</t>
  </si>
  <si>
    <t>FNVALDIV</t>
  </si>
  <si>
    <t>YVVARGAC</t>
  </si>
  <si>
    <t>SAGERTOC</t>
  </si>
  <si>
    <t>SVZUNIGC</t>
  </si>
  <si>
    <t>ADAGUIRT</t>
  </si>
  <si>
    <t>EAANTINA</t>
  </si>
  <si>
    <t>CPBRILLB</t>
  </si>
  <si>
    <t>ALCAMPAI</t>
  </si>
  <si>
    <t>LKCASTIF</t>
  </si>
  <si>
    <t>FACHAVEG</t>
  </si>
  <si>
    <t>TACONTRC</t>
  </si>
  <si>
    <t>YNGALLAM</t>
  </si>
  <si>
    <t>IPGARCIY</t>
  </si>
  <si>
    <t>LSLEYTOC</t>
  </si>
  <si>
    <t>KAMUNOZJ</t>
  </si>
  <si>
    <t>KNMUNOZT</t>
  </si>
  <si>
    <t>PHLOPEZC</t>
  </si>
  <si>
    <t>RAPASTET</t>
  </si>
  <si>
    <t>JELOPREM</t>
  </si>
  <si>
    <t>YDRIVERI</t>
  </si>
  <si>
    <t>BAMACHUB</t>
  </si>
  <si>
    <t>MAMALDOA</t>
  </si>
  <si>
    <t>KMMALDOC</t>
  </si>
  <si>
    <t>VJMENDET</t>
  </si>
  <si>
    <t>MEMERCAM</t>
  </si>
  <si>
    <t>EAMEZAB</t>
  </si>
  <si>
    <t>LSMICHET</t>
  </si>
  <si>
    <t>CDMOLINL</t>
  </si>
  <si>
    <t>CSMOLINS</t>
  </si>
  <si>
    <t>JMMUNOZP</t>
  </si>
  <si>
    <t>EJMONARO</t>
  </si>
  <si>
    <t>BSMONDAA</t>
  </si>
  <si>
    <t>EAMUNOZA</t>
  </si>
  <si>
    <t>PACAMPOA</t>
  </si>
  <si>
    <t>LEMUNOZM</t>
  </si>
  <si>
    <t>NPMUNOZS</t>
  </si>
  <si>
    <t>KJMUNOZS</t>
  </si>
  <si>
    <t>CIOLATEO</t>
  </si>
  <si>
    <t>VIOYARCA</t>
  </si>
  <si>
    <t>JETOROC</t>
  </si>
  <si>
    <t>NTTOROZ</t>
  </si>
  <si>
    <t>YAOLAVEG</t>
  </si>
  <si>
    <t>CFOLIVAC</t>
  </si>
  <si>
    <t>PAOLIVAVV</t>
  </si>
  <si>
    <t>GAONETTT</t>
  </si>
  <si>
    <t>BGFUENTC</t>
  </si>
  <si>
    <t>MFORTIZM</t>
  </si>
  <si>
    <t>LBNUNEZG</t>
  </si>
  <si>
    <t>AWPALACC</t>
  </si>
  <si>
    <t>LIOSSESA</t>
  </si>
  <si>
    <t>NFPEREZU</t>
  </si>
  <si>
    <t>ACPEREVZ</t>
  </si>
  <si>
    <t>CFPHILLA</t>
  </si>
  <si>
    <t>AEPINOR</t>
  </si>
  <si>
    <t>PATEJADC</t>
  </si>
  <si>
    <t>KAVEGAA</t>
  </si>
  <si>
    <t>JAPINOND</t>
  </si>
  <si>
    <t>ARZUNIGM</t>
  </si>
  <si>
    <t>FJPINONM</t>
  </si>
  <si>
    <t>BGPLAZAO</t>
  </si>
  <si>
    <t>EAALFARZ</t>
  </si>
  <si>
    <t>ABQUINTT</t>
  </si>
  <si>
    <t>JARAMOSR</t>
  </si>
  <si>
    <t>BLBRAVOV</t>
  </si>
  <si>
    <t>PCRAMOST</t>
  </si>
  <si>
    <t>CDCERDAA</t>
  </si>
  <si>
    <t>FECERDAA</t>
  </si>
  <si>
    <t>AARIVASA</t>
  </si>
  <si>
    <t>AACORTEF</t>
  </si>
  <si>
    <t>CJCORTEO</t>
  </si>
  <si>
    <t>DLRIVERA</t>
  </si>
  <si>
    <t>IARIVERM</t>
  </si>
  <si>
    <t>CUCURINI</t>
  </si>
  <si>
    <t>AAGARCIZ</t>
  </si>
  <si>
    <t>CARODRIF</t>
  </si>
  <si>
    <t>JIMOLINV</t>
  </si>
  <si>
    <t>AMROJASA</t>
  </si>
  <si>
    <t>FJMUNOZM</t>
  </si>
  <si>
    <t>CCROJASC</t>
  </si>
  <si>
    <t>JJROJAST</t>
  </si>
  <si>
    <t>CAROMOR</t>
  </si>
  <si>
    <t>CESIEGLP</t>
  </si>
  <si>
    <t>PARUIZO</t>
  </si>
  <si>
    <t>HJVELIZL</t>
  </si>
  <si>
    <t>BEVERAC</t>
  </si>
  <si>
    <t>PASALASC</t>
  </si>
  <si>
    <t>NAALBORM</t>
  </si>
  <si>
    <t>DJALVARB</t>
  </si>
  <si>
    <t>RHSALDIS</t>
  </si>
  <si>
    <t>MFSALINO</t>
  </si>
  <si>
    <t>DIBONILR</t>
  </si>
  <si>
    <t>HLBURGOL</t>
  </si>
  <si>
    <t>PASANTAM</t>
  </si>
  <si>
    <t>MASANTEV</t>
  </si>
  <si>
    <t>TACASTRE</t>
  </si>
  <si>
    <t>HLCUELLA</t>
  </si>
  <si>
    <t>YMSEPULP</t>
  </si>
  <si>
    <t>CAJIMENH</t>
  </si>
  <si>
    <t>PALEDESL</t>
  </si>
  <si>
    <t>MJSEREYZ</t>
  </si>
  <si>
    <t>CXSERONC</t>
  </si>
  <si>
    <t>TASOLARS</t>
  </si>
  <si>
    <t>TETAPIAG</t>
  </si>
  <si>
    <t>JITOBARC</t>
  </si>
  <si>
    <t>MDROJASC</t>
  </si>
  <si>
    <t>CVTORREC</t>
  </si>
  <si>
    <t>FRVALENC</t>
  </si>
  <si>
    <t>ASAHUMAS</t>
  </si>
  <si>
    <t>CEVALENO</t>
  </si>
  <si>
    <t>RMVASQUC</t>
  </si>
  <si>
    <t>SABRUNAL</t>
  </si>
  <si>
    <t>RAVEGAC</t>
  </si>
  <si>
    <t>SJCAMPBA</t>
  </si>
  <si>
    <t>GDVEGAC</t>
  </si>
  <si>
    <t>YBCHACAZ</t>
  </si>
  <si>
    <t>YNCONTRD</t>
  </si>
  <si>
    <t>BAVEGAC</t>
  </si>
  <si>
    <t>KJVERAS</t>
  </si>
  <si>
    <t>CDLALUTN</t>
  </si>
  <si>
    <t>DEMACKEC</t>
  </si>
  <si>
    <t>JIVIDELY</t>
  </si>
  <si>
    <t>JPZAPATA</t>
  </si>
  <si>
    <t>DAZAPATM</t>
  </si>
  <si>
    <t>DFZEPDEL</t>
  </si>
  <si>
    <t>AMPIZARO</t>
  </si>
  <si>
    <t>AIRIVERV</t>
  </si>
  <si>
    <t>BCARDILZ</t>
  </si>
  <si>
    <t>CADIADZ</t>
  </si>
  <si>
    <t>CFGALVEC</t>
  </si>
  <si>
    <t>CAREBOLR</t>
  </si>
  <si>
    <t>CVTRAMOL</t>
  </si>
  <si>
    <t>CMARAYAR</t>
  </si>
  <si>
    <t>DABUGUEM</t>
  </si>
  <si>
    <t>FIGUERRV</t>
  </si>
  <si>
    <t>FJCASTRB</t>
  </si>
  <si>
    <t>JCDURANA</t>
  </si>
  <si>
    <t>JAPERALK</t>
  </si>
  <si>
    <t>JFPAINEG</t>
  </si>
  <si>
    <t>JGGALLEM</t>
  </si>
  <si>
    <t>JMFERNAC</t>
  </si>
  <si>
    <t>JPSAAVER</t>
  </si>
  <si>
    <t>JAPASTEC</t>
  </si>
  <si>
    <t>LIPEREIP</t>
  </si>
  <si>
    <t>MATRIGOQ</t>
  </si>
  <si>
    <t>MDFAUNDP</t>
  </si>
  <si>
    <t>MAROJASG</t>
  </si>
  <si>
    <t>NLCOSTAT</t>
  </si>
  <si>
    <t>RALEDEZR</t>
  </si>
  <si>
    <t>SAHIDALO</t>
  </si>
  <si>
    <t>TMREYESM</t>
  </si>
  <si>
    <t>VAVALDID</t>
  </si>
  <si>
    <t>VSCONTRA</t>
  </si>
  <si>
    <t>NAFIGUEA</t>
  </si>
  <si>
    <t>SDARANCC</t>
  </si>
  <si>
    <t>DAROJASV</t>
  </si>
  <si>
    <t>YADIAZM</t>
  </si>
  <si>
    <t>SYHUERTE</t>
  </si>
  <si>
    <t>JIGUERRA</t>
  </si>
  <si>
    <t>RABARRIV</t>
  </si>
  <si>
    <t>AIDIAZA</t>
  </si>
  <si>
    <t>MAAVILEV</t>
  </si>
  <si>
    <t>JCVENEGP</t>
  </si>
  <si>
    <t>DACARMOT</t>
  </si>
  <si>
    <t>JHTORRES</t>
  </si>
  <si>
    <t>JFYAVARL</t>
  </si>
  <si>
    <t>JACORTER</t>
  </si>
  <si>
    <t>VCCONTRG</t>
  </si>
  <si>
    <t>DVVERGAH</t>
  </si>
  <si>
    <t>JECORTET</t>
  </si>
  <si>
    <t>RJROJASV</t>
  </si>
  <si>
    <t>SAARAYAP</t>
  </si>
  <si>
    <t>FEOLIVAD</t>
  </si>
  <si>
    <t>KMPERALO</t>
  </si>
  <si>
    <t>GFCUBILR</t>
  </si>
  <si>
    <t>VAMORALJ</t>
  </si>
  <si>
    <t>APCARRES</t>
  </si>
  <si>
    <t>VMINOSTV</t>
  </si>
  <si>
    <t>ABLARAS</t>
  </si>
  <si>
    <t>RASILVAC</t>
  </si>
  <si>
    <t>ASCAMPOO</t>
  </si>
  <si>
    <t>OFCARVAA</t>
  </si>
  <si>
    <t>JFTHOMPC</t>
  </si>
  <si>
    <t>JSSALINO</t>
  </si>
  <si>
    <t>MFOLGUIP</t>
  </si>
  <si>
    <t>FJSUAREV</t>
  </si>
  <si>
    <t>TMLOPEZG</t>
  </si>
  <si>
    <t>FDFUENTD</t>
  </si>
  <si>
    <t>NCDIAZC</t>
  </si>
  <si>
    <t>VICORTEF</t>
  </si>
  <si>
    <t>RAMOUKAR</t>
  </si>
  <si>
    <t>BAVALLAR</t>
  </si>
  <si>
    <t>EAGODOYO</t>
  </si>
  <si>
    <t>NAGONZAC</t>
  </si>
  <si>
    <t>KNVILLAR</t>
  </si>
  <si>
    <t>KBLEPEZS</t>
  </si>
  <si>
    <t>CACATAGL</t>
  </si>
  <si>
    <t>JFROJASR</t>
  </si>
  <si>
    <t>CFROJASA</t>
  </si>
  <si>
    <t>NMVALBUG</t>
  </si>
  <si>
    <t>HABORDIT</t>
  </si>
  <si>
    <t>MAFLOREF</t>
  </si>
  <si>
    <t>FPQUINOA</t>
  </si>
  <si>
    <t>FNCOLLAL</t>
  </si>
  <si>
    <t>CEDIAZM</t>
  </si>
  <si>
    <t>NESOTOC</t>
  </si>
  <si>
    <t>RDVILLAD</t>
  </si>
  <si>
    <t>KMPALLAA</t>
  </si>
  <si>
    <t>SAARENAB</t>
  </si>
  <si>
    <t>MFDIAZF</t>
  </si>
  <si>
    <t>WPSANTAC</t>
  </si>
  <si>
    <t>PAGARCIP</t>
  </si>
  <si>
    <t>JEPIZARA</t>
  </si>
  <si>
    <t>JFLEIVAG</t>
  </si>
  <si>
    <t>LAGONZAG</t>
  </si>
  <si>
    <t>KKAVENDM</t>
  </si>
  <si>
    <t>FAREYESG</t>
  </si>
  <si>
    <t>JATOROR</t>
  </si>
  <si>
    <t>SPCARRAV</t>
  </si>
  <si>
    <t>FIMELLAQ</t>
  </si>
  <si>
    <t>DACARMOU</t>
  </si>
  <si>
    <t>FAJULIOV</t>
  </si>
  <si>
    <t>FJOYANAA</t>
  </si>
  <si>
    <t>LVVALLEP</t>
  </si>
  <si>
    <t>SACORTEG</t>
  </si>
  <si>
    <t>JMGALLEN</t>
  </si>
  <si>
    <t>LCVALLEM</t>
  </si>
  <si>
    <t>TVAGUIRC</t>
  </si>
  <si>
    <t>JAOLMOSC</t>
  </si>
  <si>
    <t>DRGONZAA</t>
  </si>
  <si>
    <t>CAROLINA ANDREA</t>
  </si>
  <si>
    <t>ACOSTA TORREJON</t>
  </si>
  <si>
    <t>BARBARA EUGENIA</t>
  </si>
  <si>
    <t>ALBORNOZ MORALES</t>
  </si>
  <si>
    <t>ALEXIS ORLANDO</t>
  </si>
  <si>
    <t>ALIAGA IRARRAZABAL</t>
  </si>
  <si>
    <t>MELISA NICOLE</t>
  </si>
  <si>
    <t>BARRAZA ROJAS</t>
  </si>
  <si>
    <t>ARACELI MARLENE</t>
  </si>
  <si>
    <t>BARRIENTOS AGUILERA</t>
  </si>
  <si>
    <t>AMALIA CATALINA AIDA</t>
  </si>
  <si>
    <t>BONILLA BARRIOS</t>
  </si>
  <si>
    <t>TEXIA ANDREA</t>
  </si>
  <si>
    <t>CANALES CONCHA</t>
  </si>
  <si>
    <t>FRANCISCO ORLANDO</t>
  </si>
  <si>
    <t>CARMONA ESPINOZA</t>
  </si>
  <si>
    <t>JOSELYN VANESA</t>
  </si>
  <si>
    <t>COLLAO MOLINA</t>
  </si>
  <si>
    <t>CLAUDIA INES</t>
  </si>
  <si>
    <t>COLOMBO LAZO</t>
  </si>
  <si>
    <t>FIDEL IGNACIO</t>
  </si>
  <si>
    <t>CORNEJO MIGUEL</t>
  </si>
  <si>
    <t>MARIA EUGENIA</t>
  </si>
  <si>
    <t>CORREA VALLEJOS</t>
  </si>
  <si>
    <t>ROSE MARY ANN</t>
  </si>
  <si>
    <t>DAVIES DAVIES</t>
  </si>
  <si>
    <t>OLGA DEL CARMEN</t>
  </si>
  <si>
    <t>DINAMARCA ROJAS</t>
  </si>
  <si>
    <t>FLOR YAJAIRA VICTORIA</t>
  </si>
  <si>
    <t>AGUILERA ALVAREZ</t>
  </si>
  <si>
    <t>GLADYS PATRICIA</t>
  </si>
  <si>
    <t>FAGERSTON VERA</t>
  </si>
  <si>
    <t>YESICA ELEANIRA</t>
  </si>
  <si>
    <t>FLORES ARAYA</t>
  </si>
  <si>
    <t>CRISTIAN GUILLERMO</t>
  </si>
  <si>
    <t>GANIFFO CATALAN</t>
  </si>
  <si>
    <t>ALEJANDRO LEONARDO ERNESTO</t>
  </si>
  <si>
    <t>GONZALEZ MATURANA</t>
  </si>
  <si>
    <t>NICOLE ANDREA</t>
  </si>
  <si>
    <t>GONZALEZ ORREGO</t>
  </si>
  <si>
    <t>VALENTINA BELEN</t>
  </si>
  <si>
    <t>GUERRA RAMIREZ</t>
  </si>
  <si>
    <t>PILAR ALEJANDRA</t>
  </si>
  <si>
    <t>GUERRERO DIAZ</t>
  </si>
  <si>
    <t>SILVIA ALEJADRA</t>
  </si>
  <si>
    <t>HERRERA MUÑOZ</t>
  </si>
  <si>
    <t>OLGA ALICIA</t>
  </si>
  <si>
    <t>HUERTA ROJAS</t>
  </si>
  <si>
    <t>ANDY LISSET</t>
  </si>
  <si>
    <t>LARA SAEZ</t>
  </si>
  <si>
    <t>FRANCISCO ELIAS</t>
  </si>
  <si>
    <t>LOPEZ CORTES</t>
  </si>
  <si>
    <t>BEXCY ALEJANDRA</t>
  </si>
  <si>
    <t>LOPEZ GARCIA</t>
  </si>
  <si>
    <t>ANA SILVIA</t>
  </si>
  <si>
    <t>MARZAL AGUAYO</t>
  </si>
  <si>
    <t>MARJORIE NATALIE</t>
  </si>
  <si>
    <t>MEDALLA GODOY</t>
  </si>
  <si>
    <t>ROBERT ANDRES</t>
  </si>
  <si>
    <t>MOLINA BRAVO</t>
  </si>
  <si>
    <t>CRISTIAN MARIO</t>
  </si>
  <si>
    <t>MONTENEGRO GALLARDO</t>
  </si>
  <si>
    <t>WILLIANS ANTONIO</t>
  </si>
  <si>
    <t>MORALES DIAZ</t>
  </si>
  <si>
    <t>YANINA EDITH</t>
  </si>
  <si>
    <t>MUNIZAGA ASTUDILLO</t>
  </si>
  <si>
    <t>ALIRO EDGARDO</t>
  </si>
  <si>
    <t>ALBANEZ MORENO</t>
  </si>
  <si>
    <t>HERNAN EDUARDO</t>
  </si>
  <si>
    <t>NUÑEZ ARAYA</t>
  </si>
  <si>
    <t>YESMINA ANDREA</t>
  </si>
  <si>
    <t>OLIVARES CABRERA</t>
  </si>
  <si>
    <t>ESTEBAN GASTON</t>
  </si>
  <si>
    <t>ORELLANA MALEBRAN</t>
  </si>
  <si>
    <t>DANIELA NICOLE</t>
  </si>
  <si>
    <t>ORTIZ PEREZ</t>
  </si>
  <si>
    <t>CRISTOBAL ALEXIS</t>
  </si>
  <si>
    <t>OSSADON PEREZ</t>
  </si>
  <si>
    <t>PATRICIA MARGARITA</t>
  </si>
  <si>
    <t>PEREZ GAETE</t>
  </si>
  <si>
    <t>MARIA CECILIA</t>
  </si>
  <si>
    <t>PEREZ SANTELICIES</t>
  </si>
  <si>
    <t>GABRIELA</t>
  </si>
  <si>
    <t>PINTO MATURANA</t>
  </si>
  <si>
    <t>ALBERTO ANTONIO</t>
  </si>
  <si>
    <t>PIZARRO CHEPILLO</t>
  </si>
  <si>
    <t>MIGUEL ANGEL</t>
  </si>
  <si>
    <t>RAMOS TAMBURINI</t>
  </si>
  <si>
    <t>FRANCISCA LORETO</t>
  </si>
  <si>
    <t>ROBLEDO SILVA</t>
  </si>
  <si>
    <t>SANDRA ROMANE</t>
  </si>
  <si>
    <t>RODRIGUEZ RIVERA</t>
  </si>
  <si>
    <t>MARCOS ESTEBAN</t>
  </si>
  <si>
    <t>ROJAS CORTES</t>
  </si>
  <si>
    <t>DEISY JOHANNA</t>
  </si>
  <si>
    <t>ROJAS RIVERA</t>
  </si>
  <si>
    <t>YASNA CRISTINA</t>
  </si>
  <si>
    <t>TOLEDO TOLEDO</t>
  </si>
  <si>
    <t>WILMA ROXANA</t>
  </si>
  <si>
    <t>TORO OLIVARES</t>
  </si>
  <si>
    <t>EVELYN MARCELA</t>
  </si>
  <si>
    <t>URRUTIA VELASQUEZ</t>
  </si>
  <si>
    <t>MARIA FRANCISCA</t>
  </si>
  <si>
    <t>VARELA MONTENEGRO</t>
  </si>
  <si>
    <t>JACQUELINE ANDREA</t>
  </si>
  <si>
    <t>ZEPEDA ANGEL</t>
  </si>
  <si>
    <t>FELIX SESGUNDO</t>
  </si>
  <si>
    <t>ARANCIBIA ADONES</t>
  </si>
  <si>
    <t>PATRICIA PRISCILA</t>
  </si>
  <si>
    <t>ARAYA ARAYA</t>
  </si>
  <si>
    <t>JUANITA SOLANGE</t>
  </si>
  <si>
    <t>ARAYA MARIN</t>
  </si>
  <si>
    <t>MARIA JOSE</t>
  </si>
  <si>
    <t>BUGUEÑO RIVERA</t>
  </si>
  <si>
    <t>JUAN CARLOS OCTAVIO</t>
  </si>
  <si>
    <t>BUSTOS BRITO</t>
  </si>
  <si>
    <t>PAMELA SOLANGE</t>
  </si>
  <si>
    <t>CABEZAS SALAZAR</t>
  </si>
  <si>
    <t>ISABEL REGINA</t>
  </si>
  <si>
    <t>CALDERON VILLAR</t>
  </si>
  <si>
    <t>YESSENIA LEONTINA</t>
  </si>
  <si>
    <t>CAMPOS BERRIOS</t>
  </si>
  <si>
    <t>KATHERINE NICOLE</t>
  </si>
  <si>
    <t>ALFARO CAMPOS</t>
  </si>
  <si>
    <t>ANDREA JANIRA</t>
  </si>
  <si>
    <t>GALLARDO GUTIERREZ</t>
  </si>
  <si>
    <t>NELSON IGOR</t>
  </si>
  <si>
    <t>GAYOSO ANACONA</t>
  </si>
  <si>
    <t>EVELYN MARIA</t>
  </si>
  <si>
    <t>GRANCKE GONZALEZ</t>
  </si>
  <si>
    <t>CHRISTIAN BERNARDO</t>
  </si>
  <si>
    <t>HERRERA BRICEÑO</t>
  </si>
  <si>
    <t>JOSE LEONARDO</t>
  </si>
  <si>
    <t>LIRA LOPEZ</t>
  </si>
  <si>
    <t>NELSON GUILLERMO</t>
  </si>
  <si>
    <t>MALDONADO CARDENAS</t>
  </si>
  <si>
    <t>MARIA PAZ</t>
  </si>
  <si>
    <t>MORALES MONTENEGRO</t>
  </si>
  <si>
    <t>VANESSA ANDREA</t>
  </si>
  <si>
    <t>MORALES MORALES</t>
  </si>
  <si>
    <t>SARA RAQUEL</t>
  </si>
  <si>
    <t>MUÑOZ PEREZ</t>
  </si>
  <si>
    <t>JUAN CARLOS</t>
  </si>
  <si>
    <t>NUÑEZ SALFATE</t>
  </si>
  <si>
    <t>ANGELO MAURICIO</t>
  </si>
  <si>
    <t>ALFARO ROJAS</t>
  </si>
  <si>
    <t>RICARDO ANDRE</t>
  </si>
  <si>
    <t>PEREIRA DROGUETT</t>
  </si>
  <si>
    <t>PATRICIA CRISTINA</t>
  </si>
  <si>
    <t>RIVERA CORTES</t>
  </si>
  <si>
    <t>MARIA LUISA</t>
  </si>
  <si>
    <t>RODRIGUEZ GONZALEZ</t>
  </si>
  <si>
    <t>JACQUELINE NICOLE</t>
  </si>
  <si>
    <t>RODRIGUEZ SAPIAIN</t>
  </si>
  <si>
    <t>YANETT CAROLINA</t>
  </si>
  <si>
    <t>SOLANGE ANDREA</t>
  </si>
  <si>
    <t>ALVARADO VEGA</t>
  </si>
  <si>
    <t>FELIPE ALEXIS</t>
  </si>
  <si>
    <t>VELIZ VENEGAS</t>
  </si>
  <si>
    <t>IGNACIO PATRICIO</t>
  </si>
  <si>
    <t>ALVAREZ ROJAS</t>
  </si>
  <si>
    <t>ORIELA MAGDALENA</t>
  </si>
  <si>
    <t>ARAYA NUÑEZ</t>
  </si>
  <si>
    <t>XIMENA PAZ</t>
  </si>
  <si>
    <t>BREVIS VASQUEZ</t>
  </si>
  <si>
    <t>GIOVANNI EDUARDO</t>
  </si>
  <si>
    <t>ERIC ANTONIO</t>
  </si>
  <si>
    <t>CASANGA LEIVA</t>
  </si>
  <si>
    <t>NAYADETH BEATRIZ</t>
  </si>
  <si>
    <t>CASTILLO GUTIERREZ</t>
  </si>
  <si>
    <t>JOCELYN ALEJANDRA</t>
  </si>
  <si>
    <t>ARACENA ARACENA</t>
  </si>
  <si>
    <t>ELI ARIEL</t>
  </si>
  <si>
    <t>CUELLO MUÑOZ</t>
  </si>
  <si>
    <t>PAULINA DE LOS ANGELES</t>
  </si>
  <si>
    <t>DUARTE PEREZ</t>
  </si>
  <si>
    <t>JULIA ALICIA</t>
  </si>
  <si>
    <t>FLORES YAÑEZ</t>
  </si>
  <si>
    <t>CLAUDIA ANGELICA</t>
  </si>
  <si>
    <t>GALARCE ZEPEDA</t>
  </si>
  <si>
    <t>MARIA BELEN ALEJANDRA</t>
  </si>
  <si>
    <t>ARACENA ARANCIBIA</t>
  </si>
  <si>
    <t>CARLOS IGNACIO</t>
  </si>
  <si>
    <t>LOPEZ DE LA PAZ</t>
  </si>
  <si>
    <t>ANGELA BEATRIZ</t>
  </si>
  <si>
    <t>MARIN GUERRERO</t>
  </si>
  <si>
    <t>LENNY BELEN</t>
  </si>
  <si>
    <t>ARANCIBIA ARAYA</t>
  </si>
  <si>
    <t>PAULINA NICOLE</t>
  </si>
  <si>
    <t>MIRANDA MUÑOZ</t>
  </si>
  <si>
    <t>JENNIFFER CLAUDIA</t>
  </si>
  <si>
    <t>MORA GUTIERREZ</t>
  </si>
  <si>
    <t>PIA MACARENA</t>
  </si>
  <si>
    <t>MORALES ROJAS</t>
  </si>
  <si>
    <t>NICOL ALEXANDRA</t>
  </si>
  <si>
    <t>ARAYA ALQUINTA</t>
  </si>
  <si>
    <t>BELGICA BELEN</t>
  </si>
  <si>
    <t>POZO OYARZUN</t>
  </si>
  <si>
    <t>CARLOS EDUARDO</t>
  </si>
  <si>
    <t>PRADENAS TORRES</t>
  </si>
  <si>
    <t>KATHERINE BELEN</t>
  </si>
  <si>
    <t>ARAYA ARDILES</t>
  </si>
  <si>
    <t>JUANA ESTRELLA</t>
  </si>
  <si>
    <t>ROMERO BARRAZA</t>
  </si>
  <si>
    <t>JUANA DEL CARMEN</t>
  </si>
  <si>
    <t>TAPIA CAMPOS</t>
  </si>
  <si>
    <t>RODRIGO MAURICIO</t>
  </si>
  <si>
    <t>TAPIA CORTES</t>
  </si>
  <si>
    <t>SUSANA LIBERTAD</t>
  </si>
  <si>
    <t>TAPIA ROJAS</t>
  </si>
  <si>
    <t>IOVONKA ESTRELLA</t>
  </si>
  <si>
    <t>TELLO PIZARRO</t>
  </si>
  <si>
    <t>GABRIEL FRANCISCO</t>
  </si>
  <si>
    <t>ULLOA SEPULVEDA</t>
  </si>
  <si>
    <t>RUTH NOEMI</t>
  </si>
  <si>
    <t>AGUILERA BRICEÑO</t>
  </si>
  <si>
    <t>RICARDO RODRIGO</t>
  </si>
  <si>
    <t>ALVAREZ VELIZ</t>
  </si>
  <si>
    <t>CHRISTIAN ANDRES</t>
  </si>
  <si>
    <t>ARAVENA BRITO</t>
  </si>
  <si>
    <t>EMILIO CRISTOPHER</t>
  </si>
  <si>
    <t>BAHAMONDES GALLARDO</t>
  </si>
  <si>
    <t>MAURO ALFREDO</t>
  </si>
  <si>
    <t>BELMAR ALVAREZ</t>
  </si>
  <si>
    <t>YOSELYN PAOLA</t>
  </si>
  <si>
    <t>BRAVO CONTRERAS</t>
  </si>
  <si>
    <t>CAROLINA BELEN</t>
  </si>
  <si>
    <t>BRIONES VELIZ</t>
  </si>
  <si>
    <t>EVELYN CAROLINA</t>
  </si>
  <si>
    <t>CAMPAÑA OYANADER</t>
  </si>
  <si>
    <t>ARNOLD ANDRES</t>
  </si>
  <si>
    <t>CERDA MIRANDA</t>
  </si>
  <si>
    <t>HELIER ANGEL</t>
  </si>
  <si>
    <t>CORDOVA GUERRA</t>
  </si>
  <si>
    <t>MIRNA GISSELLE</t>
  </si>
  <si>
    <t>CORVALAN RODRIGUEZ</t>
  </si>
  <si>
    <t>CINTHIA ELIZABETH</t>
  </si>
  <si>
    <t>CUELLO PIZARRO</t>
  </si>
  <si>
    <t>JORGE EDUARDO</t>
  </si>
  <si>
    <t>ECHEGOYEN COVARRUBIAS</t>
  </si>
  <si>
    <t>CONSTANZA SCARLET</t>
  </si>
  <si>
    <t>ESPINOSA VASQUEZ</t>
  </si>
  <si>
    <t>CAMILO ANDRES</t>
  </si>
  <si>
    <t>ESPINOZA ROJAS</t>
  </si>
  <si>
    <t>VIVIANA ANDREA</t>
  </si>
  <si>
    <t>FERNANDEZ MEDINA</t>
  </si>
  <si>
    <t>FRANCISCO IGNACIO</t>
  </si>
  <si>
    <t>FIGUEROA BARRAZA</t>
  </si>
  <si>
    <t>MICHAEL ALEXIS</t>
  </si>
  <si>
    <t>ARAYA IRRIBARREN</t>
  </si>
  <si>
    <t>CONSTANZA ROCIO</t>
  </si>
  <si>
    <t>FUENTES CHEPILLO</t>
  </si>
  <si>
    <t>DIEGO ALBERTO</t>
  </si>
  <si>
    <t>GAVILAN CADAGAN</t>
  </si>
  <si>
    <t>GONZALO ANDRES</t>
  </si>
  <si>
    <t>GONZALEZ REYES</t>
  </si>
  <si>
    <t>ROBERTO IVAN</t>
  </si>
  <si>
    <t>GUTIERREZ LISBOA</t>
  </si>
  <si>
    <t>MARIA IGNACIA</t>
  </si>
  <si>
    <t>GUTIERREZ VARELA</t>
  </si>
  <si>
    <t>FRANCISCO ANTONIO</t>
  </si>
  <si>
    <t>JARA JARA</t>
  </si>
  <si>
    <t>CONSTANZA ALEJANDRA</t>
  </si>
  <si>
    <t>JOFRE GALVEZ</t>
  </si>
  <si>
    <t>ELBA MARGARITA</t>
  </si>
  <si>
    <t>LADRON DE GUEVARA FUENTES</t>
  </si>
  <si>
    <t>JOCELYN CECILIA</t>
  </si>
  <si>
    <t>LLANOS ASTUDILLO</t>
  </si>
  <si>
    <t>KARINA FERNANDA</t>
  </si>
  <si>
    <t>ARAYA ROJAS</t>
  </si>
  <si>
    <t>CRISTIAN ISRAEL</t>
  </si>
  <si>
    <t>NICOLAO MARDONES</t>
  </si>
  <si>
    <t>ALEX EMILIO</t>
  </si>
  <si>
    <t>OPAZO ORDENES</t>
  </si>
  <si>
    <t>JAVIER ARTURO</t>
  </si>
  <si>
    <t>ORELLANA CORTES</t>
  </si>
  <si>
    <t>NICOLAS ARMANDO</t>
  </si>
  <si>
    <t>PEÑA ROA</t>
  </si>
  <si>
    <t>PABLO NICOLAS</t>
  </si>
  <si>
    <t>PEREZ SUAREZ</t>
  </si>
  <si>
    <t>CLAUDIA DANIELA</t>
  </si>
  <si>
    <t>PINCHEIRA CORTES</t>
  </si>
  <si>
    <t>JUAN FRANCISCO</t>
  </si>
  <si>
    <t>REYES GOMEZ</t>
  </si>
  <si>
    <t>RIVERA CODOCEO</t>
  </si>
  <si>
    <t>NICOLAS ESTEBAN</t>
  </si>
  <si>
    <t>RIVERA CUEVAS</t>
  </si>
  <si>
    <t>ANGELO FELIPE</t>
  </si>
  <si>
    <t>RODRIGUEZ VALDES</t>
  </si>
  <si>
    <t>EDITH MARLENE</t>
  </si>
  <si>
    <t>ROMERO MILLA</t>
  </si>
  <si>
    <t>VALENTINA FERNANDA</t>
  </si>
  <si>
    <t>AREVALO ROJAS</t>
  </si>
  <si>
    <t>SILVIA ELIZABETH</t>
  </si>
  <si>
    <t>SANCHEZ ALVAREZ</t>
  </si>
  <si>
    <t>VICTORIA ALEJANDRA</t>
  </si>
  <si>
    <t>ARGANDOÑA AGUILAR</t>
  </si>
  <si>
    <t>BARBARA ALEJANDRA</t>
  </si>
  <si>
    <t>ASTETE SOTO</t>
  </si>
  <si>
    <t>FELIPE FERNANDO</t>
  </si>
  <si>
    <t>TAPIA ALVAREZ</t>
  </si>
  <si>
    <t>VALERIA CRISTINA</t>
  </si>
  <si>
    <t>TORRES PEÑA</t>
  </si>
  <si>
    <t>SERGIO ANDRES</t>
  </si>
  <si>
    <t>VEGA CABRERA</t>
  </si>
  <si>
    <t>CLAUDIA ANDREA</t>
  </si>
  <si>
    <t>VERGARA CONTRERAS</t>
  </si>
  <si>
    <t>ISABEL ANAYD</t>
  </si>
  <si>
    <t>ABALOS LEON</t>
  </si>
  <si>
    <t>MARLEN ALEJANDRA</t>
  </si>
  <si>
    <t>ADASME MUÑOZ</t>
  </si>
  <si>
    <t>AVILES SANTANDER</t>
  </si>
  <si>
    <t>BARAHONA ROJAS</t>
  </si>
  <si>
    <t>JEYSON ALEJANDRO</t>
  </si>
  <si>
    <t>BERRIOS ROJAS</t>
  </si>
  <si>
    <t>CALDERON ESPINOSA</t>
  </si>
  <si>
    <t>JOSE ANGEL</t>
  </si>
  <si>
    <t>CARDENAS GARCIA</t>
  </si>
  <si>
    <t>PABLO EMILIO</t>
  </si>
  <si>
    <t>CASTILLO FABREGA</t>
  </si>
  <si>
    <t>CARLOS GABRIEL</t>
  </si>
  <si>
    <t>CASTRO OLIVARES</t>
  </si>
  <si>
    <t>PAULA ANDREA</t>
  </si>
  <si>
    <t>CELIS ACEVEDO</t>
  </si>
  <si>
    <t>GANSIN FABIOLA</t>
  </si>
  <si>
    <t>CHUY CABRERA</t>
  </si>
  <si>
    <t>DAVID ANDRES</t>
  </si>
  <si>
    <t>BAEZ RIQUELME</t>
  </si>
  <si>
    <t>DOMINIQUE ANDREA</t>
  </si>
  <si>
    <t>CURINAO RETAMAL</t>
  </si>
  <si>
    <t>EFRAIN RODRIGO</t>
  </si>
  <si>
    <t>DIAZ AGUILERA</t>
  </si>
  <si>
    <t>OMAR EDUARDO</t>
  </si>
  <si>
    <t>DIAZ LEDEZMA</t>
  </si>
  <si>
    <t>ANA DE LAS MERCEDES</t>
  </si>
  <si>
    <t>DIAZ LOBOS</t>
  </si>
  <si>
    <t>VERONICA NATALY</t>
  </si>
  <si>
    <t>DIAZ LUNA</t>
  </si>
  <si>
    <t>OLLIVET BESSON CARL</t>
  </si>
  <si>
    <t>FERNANDEZ DAVILA</t>
  </si>
  <si>
    <t>EDGARDO CRISTOPHER</t>
  </si>
  <si>
    <t>GALLEGUILLOS ARIAS</t>
  </si>
  <si>
    <t>GRIYENDER NAZARINA</t>
  </si>
  <si>
    <t>GOMEZ GAJARDO</t>
  </si>
  <si>
    <t>PAMELA KATHERINE</t>
  </si>
  <si>
    <t>GONZALEZ VILLANUEVA</t>
  </si>
  <si>
    <t>CAMILO ESTEBAN</t>
  </si>
  <si>
    <t>HANNA URIBE</t>
  </si>
  <si>
    <t>ELSA DE LAS MERCEDES</t>
  </si>
  <si>
    <t>BARRAZA VARAS</t>
  </si>
  <si>
    <t>DANIELA ANDREA</t>
  </si>
  <si>
    <t>HICHE GODOY</t>
  </si>
  <si>
    <t>CONSTANZA ANDREA</t>
  </si>
  <si>
    <t>JOFRE MANZANO</t>
  </si>
  <si>
    <t>MARIA SOLEDAD</t>
  </si>
  <si>
    <t>LIRA CARMONA</t>
  </si>
  <si>
    <t>XIOMARA BELEN</t>
  </si>
  <si>
    <t>MALDONADO MELLADO</t>
  </si>
  <si>
    <t>CONSTANZA ELISABET</t>
  </si>
  <si>
    <t>MAUNA MAUNA</t>
  </si>
  <si>
    <t>CAROLA SOLANGE</t>
  </si>
  <si>
    <t>MAUREIRA UREÑAS</t>
  </si>
  <si>
    <t>WENDY CAROLINA</t>
  </si>
  <si>
    <t>MELLADO PEREZ</t>
  </si>
  <si>
    <t>CLAUDIA ISABEL</t>
  </si>
  <si>
    <t>MONARDES LEIVA</t>
  </si>
  <si>
    <t>MARIO FABIAN</t>
  </si>
  <si>
    <t>MORALES PACHECO</t>
  </si>
  <si>
    <t>JAVIER RODRIGO</t>
  </si>
  <si>
    <t>MORIS OLAVARRIA</t>
  </si>
  <si>
    <t>ARIEL ORLANDO</t>
  </si>
  <si>
    <t>NAREA ROJAS</t>
  </si>
  <si>
    <t>CYNTHIA PAMELA</t>
  </si>
  <si>
    <t>OLIVARES OLIVARES</t>
  </si>
  <si>
    <t>JENNY MARGARITA</t>
  </si>
  <si>
    <t>OSORIO JAMETT</t>
  </si>
  <si>
    <t>ALFREDO ENRIQUE</t>
  </si>
  <si>
    <t>SEGOVIA BUGUEÑO</t>
  </si>
  <si>
    <t>MATIAS NICOLAS</t>
  </si>
  <si>
    <t>SOZA GUAMAN</t>
  </si>
  <si>
    <t>CAROLINA YANETT</t>
  </si>
  <si>
    <t>TARIFEÑO TAUCARE</t>
  </si>
  <si>
    <t>MARIANELA FRANSHESKA</t>
  </si>
  <si>
    <t>VARELA VALENCIA</t>
  </si>
  <si>
    <t>ANGIE NIDIA</t>
  </si>
  <si>
    <t>BUSTAMANTE RODRIGUEZ</t>
  </si>
  <si>
    <t>HECTOR PATRICIO</t>
  </si>
  <si>
    <t>VILLALOBOS CIFUENTES</t>
  </si>
  <si>
    <t>ANGELO EDUARDO</t>
  </si>
  <si>
    <t>VILLALOBOS VELIZ</t>
  </si>
  <si>
    <t>ANA FERNANDA</t>
  </si>
  <si>
    <t>ZARRICUETA CARMONA</t>
  </si>
  <si>
    <t>AUGUSTO FELIPE</t>
  </si>
  <si>
    <t>JOSE ANTONIO</t>
  </si>
  <si>
    <t>ABARCA CARVAJAL</t>
  </si>
  <si>
    <t>ALEJANDRA FABIOLA</t>
  </si>
  <si>
    <t>BALANDA RIQUELME</t>
  </si>
  <si>
    <t>JOAO JOSEATE SEGUNDO</t>
  </si>
  <si>
    <t>CACERES SILVA</t>
  </si>
  <si>
    <t>ESAU DAVID</t>
  </si>
  <si>
    <t>BONILLA ZEPEDA</t>
  </si>
  <si>
    <t>JORGE ANTONIO</t>
  </si>
  <si>
    <t>BRIZUELA CARMONA</t>
  </si>
  <si>
    <t>ANGELA DEL CARMEN</t>
  </si>
  <si>
    <t>CACERES DIAZ</t>
  </si>
  <si>
    <t>JESSICA ELENA</t>
  </si>
  <si>
    <t>CASTILLO HUERTA</t>
  </si>
  <si>
    <t>JAVIER ALEXIS</t>
  </si>
  <si>
    <t>CASTILLO NUÑEZ</t>
  </si>
  <si>
    <t>LUIS HERNAN</t>
  </si>
  <si>
    <t>CORDERO CASTRO</t>
  </si>
  <si>
    <t>LUZ ELIANA</t>
  </si>
  <si>
    <t>CORTES VIERA</t>
  </si>
  <si>
    <t>CUELLAR RAMIREZ</t>
  </si>
  <si>
    <t>FELIPE EDUARDO</t>
  </si>
  <si>
    <t>DIAZ HERNANDEZ</t>
  </si>
  <si>
    <t>FRANCISCO JAVIER</t>
  </si>
  <si>
    <t>DIAZ RIVERA</t>
  </si>
  <si>
    <t>CRISTIAN ANDRES</t>
  </si>
  <si>
    <t>DIAZ VILLALOBOS</t>
  </si>
  <si>
    <t>ECHEVERRIA PUENTES</t>
  </si>
  <si>
    <t>MIRIAM MARCELA</t>
  </si>
  <si>
    <t>ESPINOSA ARDILES</t>
  </si>
  <si>
    <t>SANDRA DEL CARMEN</t>
  </si>
  <si>
    <t>FLORES CANTULIANO</t>
  </si>
  <si>
    <t>JULIO OMAR ALEJANDRO</t>
  </si>
  <si>
    <t>FUENTES FUENTES</t>
  </si>
  <si>
    <t>JAVIERA VERONICA</t>
  </si>
  <si>
    <t>GAETE ASTUDILLO</t>
  </si>
  <si>
    <t>NATALIE NICOLE</t>
  </si>
  <si>
    <t>GAJARDO ACEVEDO</t>
  </si>
  <si>
    <t>GUSTAVO IGNACIO</t>
  </si>
  <si>
    <t>GONZALEZ OLIVARES</t>
  </si>
  <si>
    <t>RICARDO ANTONIO</t>
  </si>
  <si>
    <t>HIDALGO ALVAREZ</t>
  </si>
  <si>
    <t>LAGOS FEEST</t>
  </si>
  <si>
    <t>SIMONA BIANCA</t>
  </si>
  <si>
    <t>CALVANESSE DE LA BARRA</t>
  </si>
  <si>
    <t>SERGIO ARTURO</t>
  </si>
  <si>
    <t>MARAMBIO FLORES</t>
  </si>
  <si>
    <t>ESTEFANIA ANDREA</t>
  </si>
  <si>
    <t>MERIÑO NUÑEZ</t>
  </si>
  <si>
    <t>CAROLINA ALEJANDRA</t>
  </si>
  <si>
    <t>MOROZIN MORENO</t>
  </si>
  <si>
    <t>JANETT ALEXANDRA</t>
  </si>
  <si>
    <t>ANGELA PAOLA</t>
  </si>
  <si>
    <t>ORTEGA ARRIAGADA</t>
  </si>
  <si>
    <t>EMMANUEL ORLANDO</t>
  </si>
  <si>
    <t>NEDILA SABINA</t>
  </si>
  <si>
    <t>PACHECO SALINAS</t>
  </si>
  <si>
    <t>GONZALO IGNACIO</t>
  </si>
  <si>
    <t>REYES GISSELEIRE</t>
  </si>
  <si>
    <t>SILVA MARQUEZ</t>
  </si>
  <si>
    <t>FRANCISCA ANDREA</t>
  </si>
  <si>
    <t>TOLMO TOLMO</t>
  </si>
  <si>
    <t>MARCELA ANDREA</t>
  </si>
  <si>
    <t>TORO TORO</t>
  </si>
  <si>
    <t>MICHEL ALEJANDRO</t>
  </si>
  <si>
    <t>VALLE GARCIA</t>
  </si>
  <si>
    <t>LESLIE ANDREA</t>
  </si>
  <si>
    <t>CARVAJAL NAVEA</t>
  </si>
  <si>
    <t>ORIANA EVELYN</t>
  </si>
  <si>
    <t>ANAVALÓN CALDERON</t>
  </si>
  <si>
    <t>FRANCISCA ANAIS</t>
  </si>
  <si>
    <t>CARVAJAL URBINA</t>
  </si>
  <si>
    <t>STEFANIA ALEJANDRA</t>
  </si>
  <si>
    <t>CASTILLO GARAY</t>
  </si>
  <si>
    <t>JAVIERA PILAR</t>
  </si>
  <si>
    <t>CASTILLO PEREIRA</t>
  </si>
  <si>
    <t>ROBERTO ALEJANDRO</t>
  </si>
  <si>
    <t>COLLAO TABILO</t>
  </si>
  <si>
    <t>SEBASTIAN ANDRES</t>
  </si>
  <si>
    <t>DUEÑAS GODOY</t>
  </si>
  <si>
    <t>CARLINA AMADORA</t>
  </si>
  <si>
    <t>ESPINOZA ARANÍZ</t>
  </si>
  <si>
    <t>GISELE VALESKA</t>
  </si>
  <si>
    <t>CASTRO PEÑA</t>
  </si>
  <si>
    <t>MILKO GAHONA</t>
  </si>
  <si>
    <t>GAHONA ROJAS</t>
  </si>
  <si>
    <t>VIOLETA INES</t>
  </si>
  <si>
    <t>PAULINA ALEXANDRA</t>
  </si>
  <si>
    <t>CASTRO RIVERA</t>
  </si>
  <si>
    <t>LORENA BEATRIZ</t>
  </si>
  <si>
    <t>LARA BRITO</t>
  </si>
  <si>
    <t>GREGORY DAVID</t>
  </si>
  <si>
    <t>MARIN MENDOZA</t>
  </si>
  <si>
    <t>JEANETTE DAMIANA</t>
  </si>
  <si>
    <t>MATAMOROS SALDIVAR</t>
  </si>
  <si>
    <t>CARLA POLETT</t>
  </si>
  <si>
    <t>PACHECO RIVERA</t>
  </si>
  <si>
    <t>GABRIEL EDUARDO</t>
  </si>
  <si>
    <t>CASTRO URIBE</t>
  </si>
  <si>
    <t>JENIFER CONSTANZA</t>
  </si>
  <si>
    <t>ROJAS CERDA</t>
  </si>
  <si>
    <t>KAREN PATRICIA</t>
  </si>
  <si>
    <t>ROJAS TAPIA</t>
  </si>
  <si>
    <t>ALEXANDRA ROSE</t>
  </si>
  <si>
    <t>SEGOVIA SAN MARTIN</t>
  </si>
  <si>
    <t>GIPSY ELENA</t>
  </si>
  <si>
    <t>VEGA GODOY</t>
  </si>
  <si>
    <t>CESPEDES YAÑEZ</t>
  </si>
  <si>
    <t>MARIANNE ALEJANDRA</t>
  </si>
  <si>
    <t>ARDILES MORALES</t>
  </si>
  <si>
    <t>PRISCILLA ALEJANDRA</t>
  </si>
  <si>
    <t>BUGUEÑO ARAYA</t>
  </si>
  <si>
    <t>FRANK NICHOLAS</t>
  </si>
  <si>
    <t>BUSTOS ARAYA</t>
  </si>
  <si>
    <t>CARLOS SEBASTIAN</t>
  </si>
  <si>
    <t>TATIANA ROMINA</t>
  </si>
  <si>
    <t>MARIEL ALEXANDRA</t>
  </si>
  <si>
    <t>CHAVEZ AGUIRRE</t>
  </si>
  <si>
    <t>PAULA ESTER</t>
  </si>
  <si>
    <t>CORTES ACEVEDO</t>
  </si>
  <si>
    <t>PAZ PALOMA</t>
  </si>
  <si>
    <t>CHAVEZ COLLAO</t>
  </si>
  <si>
    <t>YAMIL EMILIO</t>
  </si>
  <si>
    <t>HACIN PIZARRO</t>
  </si>
  <si>
    <t>SERGIO ALEJANDRO</t>
  </si>
  <si>
    <t>IBARRA GODOY</t>
  </si>
  <si>
    <t>INGRID FABIOLA</t>
  </si>
  <si>
    <t>LEDEZMA ROJAS</t>
  </si>
  <si>
    <t>EVELYN ROXANA</t>
  </si>
  <si>
    <t>LEON ROSAS</t>
  </si>
  <si>
    <t>VALESKA ANDREA</t>
  </si>
  <si>
    <t>CHAVEZ VALDES</t>
  </si>
  <si>
    <t>LORENZO DEL ROSARIO</t>
  </si>
  <si>
    <t>MONDACA ALUCEMA</t>
  </si>
  <si>
    <t>ALFONSINA ANDREA</t>
  </si>
  <si>
    <t>ORTIZ RAMIREZ</t>
  </si>
  <si>
    <t>JACQUELINA ELIZABETH</t>
  </si>
  <si>
    <t>CISTERNAS ARAYA</t>
  </si>
  <si>
    <t>RIVERA CARVAJAL</t>
  </si>
  <si>
    <t>LORENA FRANCISCA</t>
  </si>
  <si>
    <t>RODRIGUEZ BONILLA</t>
  </si>
  <si>
    <t>ALBERT NICOLAS</t>
  </si>
  <si>
    <t>SALAS SALAS</t>
  </si>
  <si>
    <t>CECILIA PAOLA</t>
  </si>
  <si>
    <t>TORRES HEREDIA</t>
  </si>
  <si>
    <t>YULIA EMELY</t>
  </si>
  <si>
    <t>URRUTIA URRUTIA</t>
  </si>
  <si>
    <t>MARICEL DEL CARMEN</t>
  </si>
  <si>
    <t>YAÑEZ SANTANDER</t>
  </si>
  <si>
    <t>ARAYA OLAVARRIA</t>
  </si>
  <si>
    <t>ARCOS CORROTEA</t>
  </si>
  <si>
    <t>AYALA ARAYA</t>
  </si>
  <si>
    <t>BASTIAS GARCIA</t>
  </si>
  <si>
    <t>BERRIOS LOPEZ</t>
  </si>
  <si>
    <t>CLAUDIA VANESSA</t>
  </si>
  <si>
    <t>CORTES ROJAS</t>
  </si>
  <si>
    <t>GABRIEL MATIAS</t>
  </si>
  <si>
    <t>GARATE SEPULVEDA</t>
  </si>
  <si>
    <t>ROMINA FRANCISCA</t>
  </si>
  <si>
    <t>CONTRERAS ALVAREZ</t>
  </si>
  <si>
    <t>YOSELYN DEL CARMEN</t>
  </si>
  <si>
    <t>CORNEJO VARAS</t>
  </si>
  <si>
    <t>KIMBERLYN ESTEFANIA</t>
  </si>
  <si>
    <t>SAAVEDRA ROJAS</t>
  </si>
  <si>
    <t>TABILO PIZARRO</t>
  </si>
  <si>
    <t>VERONICA ALEJANDRA</t>
  </si>
  <si>
    <t>TORRES BRAVO</t>
  </si>
  <si>
    <t>VARGAS VARGAS</t>
  </si>
  <si>
    <t>KELYN IVANIA</t>
  </si>
  <si>
    <t>VEGA MELENDEZ</t>
  </si>
  <si>
    <t>ABNER SALOMON</t>
  </si>
  <si>
    <t>CORTES BRAVO</t>
  </si>
  <si>
    <t>JOHANNA KATHERINE</t>
  </si>
  <si>
    <t>CORTES TABILO</t>
  </si>
  <si>
    <t>ZUÑIGA RIVERA</t>
  </si>
  <si>
    <t>ALFARO SALAMANCA</t>
  </si>
  <si>
    <t>KARINA SOLEDAD</t>
  </si>
  <si>
    <t>ARENA ARGANDOÑA</t>
  </si>
  <si>
    <t>ELIZABETH PATRICIA</t>
  </si>
  <si>
    <t>CRUZ OLIVARES</t>
  </si>
  <si>
    <t>DIAZ ROJAS</t>
  </si>
  <si>
    <t>CINDY MAKARENA</t>
  </si>
  <si>
    <t>DONOSO DIAZ</t>
  </si>
  <si>
    <t>VALENTINA DANISA</t>
  </si>
  <si>
    <t>ESPEJO ROJAS</t>
  </si>
  <si>
    <t>BARBARA PAZ</t>
  </si>
  <si>
    <t>LIMA FLORES</t>
  </si>
  <si>
    <t>MINDER GUTIERREZ</t>
  </si>
  <si>
    <t>GABRIELA ANDREA</t>
  </si>
  <si>
    <t>MUNIZAGA ROSAS</t>
  </si>
  <si>
    <t>NELLY ESTRELLA</t>
  </si>
  <si>
    <t>MUÑOZ RAMOS</t>
  </si>
  <si>
    <t>ROJAS ESPINOZA</t>
  </si>
  <si>
    <t>ROJAS SAAVEDRA</t>
  </si>
  <si>
    <t>ROJAS SALIINAS</t>
  </si>
  <si>
    <t>CONSTANZA GLENY ALEJANDRA</t>
  </si>
  <si>
    <t>DIAZ ARACENA</t>
  </si>
  <si>
    <t>AGUEDA OLGA</t>
  </si>
  <si>
    <t>VARGAS SAEZ</t>
  </si>
  <si>
    <t>VEGA BADILLA</t>
  </si>
  <si>
    <t>VEGA CORTES</t>
  </si>
  <si>
    <t>ANTONIO PAOLO</t>
  </si>
  <si>
    <t>ALCAINO BERRIOS</t>
  </si>
  <si>
    <t>KATHERINE NICOLT</t>
  </si>
  <si>
    <t>DIAZ BARRAZA</t>
  </si>
  <si>
    <t>MARGARITA DE LAS MERCEDES</t>
  </si>
  <si>
    <t>LEAL HENRIQUEZ</t>
  </si>
  <si>
    <t>MARIA SOLEDAD ANDREA</t>
  </si>
  <si>
    <t>OLIVARES GALLARDO</t>
  </si>
  <si>
    <t>ROJAS TORRES</t>
  </si>
  <si>
    <t>FELIPE ANDRES</t>
  </si>
  <si>
    <t>MASSIEL ALEJANDRA</t>
  </si>
  <si>
    <t>DIAZ DIAZ</t>
  </si>
  <si>
    <t>SOLEDAD AYLEEN</t>
  </si>
  <si>
    <t>BARAGAÑO GONZALEZ</t>
  </si>
  <si>
    <t>FRANCISCA ALEJANDRA</t>
  </si>
  <si>
    <t>CARVAJAL CARVAJAL</t>
  </si>
  <si>
    <t>JEANNETTE SILVANA</t>
  </si>
  <si>
    <t>CORDOVA HORMAZABAL</t>
  </si>
  <si>
    <t>JORDAN NICOLAS</t>
  </si>
  <si>
    <t>GUSTAVO ADOLFO</t>
  </si>
  <si>
    <t>DE LA FUENTE BARRAZA</t>
  </si>
  <si>
    <t>DIAZ SALAZAR</t>
  </si>
  <si>
    <t>GABRIELA FERNANDA</t>
  </si>
  <si>
    <t>FERNANDOIS BARRERA</t>
  </si>
  <si>
    <t>NIKOL CONSTANZA</t>
  </si>
  <si>
    <t>GALLARDO CASTRO</t>
  </si>
  <si>
    <t>ALEXIS ANTONIO</t>
  </si>
  <si>
    <t>GOMEZ ROJAS</t>
  </si>
  <si>
    <t>NATALY DEL CARMEN</t>
  </si>
  <si>
    <t>GONZALEZ PAVEZ</t>
  </si>
  <si>
    <t>MARTA BEATRIZ</t>
  </si>
  <si>
    <t>GUERRA LABRA</t>
  </si>
  <si>
    <t>PEDRO ORLANDO JOEL</t>
  </si>
  <si>
    <t>MARAMBIO MARANBIO</t>
  </si>
  <si>
    <t>SCARLET MACARENA</t>
  </si>
  <si>
    <t>MARDONES RIVERA</t>
  </si>
  <si>
    <t>LILIAN LORETO</t>
  </si>
  <si>
    <t>PIZARRO DIAZ</t>
  </si>
  <si>
    <t>MAURICIO ANDRES</t>
  </si>
  <si>
    <t>PORTILLA OBERON</t>
  </si>
  <si>
    <t>MERELYN DAYANA</t>
  </si>
  <si>
    <t>RAMIREZ JOFRE</t>
  </si>
  <si>
    <t>REVECO CAVIERES</t>
  </si>
  <si>
    <t>DONOSO ALFARO</t>
  </si>
  <si>
    <t>BASTIAN EDUARDO</t>
  </si>
  <si>
    <t>PAOLA ANDREA</t>
  </si>
  <si>
    <t>VERA ANGEL</t>
  </si>
  <si>
    <t>ROCIO DE LOS ANGELES</t>
  </si>
  <si>
    <t>VIGORENA ROJAS</t>
  </si>
  <si>
    <t>NILSA YANETT</t>
  </si>
  <si>
    <t>YAÑEZ ARAYA</t>
  </si>
  <si>
    <t>KARIM GEANINNA</t>
  </si>
  <si>
    <t>ALVARADO ROJAS</t>
  </si>
  <si>
    <t>KATHERYN CONSTANZA</t>
  </si>
  <si>
    <t>ALVAREZ DIAZ</t>
  </si>
  <si>
    <t>DARELY ANAIS</t>
  </si>
  <si>
    <t>BUSTAMANTE NEIRA</t>
  </si>
  <si>
    <t>ANDREA BELEN</t>
  </si>
  <si>
    <t>CABRERA GALLARDO</t>
  </si>
  <si>
    <t>CARVAJAL ASTORGA</t>
  </si>
  <si>
    <t>TERESA GUMERCINDA</t>
  </si>
  <si>
    <t>CARVAJAL GONZALEZ</t>
  </si>
  <si>
    <t>CATALINA ANDREA</t>
  </si>
  <si>
    <t>CASTILLO GALLEGUILLOS</t>
  </si>
  <si>
    <t>ROBINSON IGNACIO</t>
  </si>
  <si>
    <t>RODRIGO SEBASTIAN</t>
  </si>
  <si>
    <t>FABREGA CORTES</t>
  </si>
  <si>
    <t>NICOLAS GABRIEL</t>
  </si>
  <si>
    <t>FIGUEROA ARREDONDO</t>
  </si>
  <si>
    <t>FLORES ARDILES</t>
  </si>
  <si>
    <t>PIZARRO MORALES</t>
  </si>
  <si>
    <t>KATERINE PAULINA</t>
  </si>
  <si>
    <t>STEPHANIE SCARLETT</t>
  </si>
  <si>
    <t>FLORES HERRERA</t>
  </si>
  <si>
    <t>CARLA FABIOLA</t>
  </si>
  <si>
    <t>ROJAS JIMENEZ</t>
  </si>
  <si>
    <t>KATHERIN NICOL</t>
  </si>
  <si>
    <t>ROJAS SALAZAR</t>
  </si>
  <si>
    <t>LESLY GEOVANA</t>
  </si>
  <si>
    <t>NATALIA CAROLINA</t>
  </si>
  <si>
    <t>TAPIA BARRAZA</t>
  </si>
  <si>
    <t>MYRIAM ELIZABETH</t>
  </si>
  <si>
    <t>TORRES CUBILLOS</t>
  </si>
  <si>
    <t>VEGLIA SCARLETT</t>
  </si>
  <si>
    <t>VEGA TAPIA</t>
  </si>
  <si>
    <t>NANCY ROSARIO</t>
  </si>
  <si>
    <t>VILLEGAS TRIGO</t>
  </si>
  <si>
    <t>ROBERTO ANDRES</t>
  </si>
  <si>
    <t>FLORES PUJADO</t>
  </si>
  <si>
    <t>GERALD LIROY</t>
  </si>
  <si>
    <t>CABRERA BARRAZA</t>
  </si>
  <si>
    <t>FRANCISCO ALEJANDRO</t>
  </si>
  <si>
    <t>FUENTES IBARRA</t>
  </si>
  <si>
    <t>FELIPE IGNACIO</t>
  </si>
  <si>
    <t>CLAUDIA EMILIA</t>
  </si>
  <si>
    <t>FUENTES RIVERA</t>
  </si>
  <si>
    <t>JIMENEZ ORTIZ</t>
  </si>
  <si>
    <t>JUICA AGUILERA</t>
  </si>
  <si>
    <t>ANGELO ANTONIO</t>
  </si>
  <si>
    <t>MARIN CAIMANQUE</t>
  </si>
  <si>
    <t>CONSTANCIA BERNANDITA</t>
  </si>
  <si>
    <t>ORTIZ MEDINA</t>
  </si>
  <si>
    <t>RUBIO MURA</t>
  </si>
  <si>
    <t>BARBARA YANIN</t>
  </si>
  <si>
    <t>SAAVEDRA LINCOPAN</t>
  </si>
  <si>
    <t>FABIAN EMILIO</t>
  </si>
  <si>
    <t>TAPIA CABALLERO</t>
  </si>
  <si>
    <t>MARCELA VALESKA</t>
  </si>
  <si>
    <t>TORREJON PEÑA</t>
  </si>
  <si>
    <t>DIEGO NICOLAS</t>
  </si>
  <si>
    <t>VILO RIQUELME</t>
  </si>
  <si>
    <t>FRANCISCA FERNANDA</t>
  </si>
  <si>
    <t>ZAMORA ZAMORA</t>
  </si>
  <si>
    <t>MARCELA FERNANDA</t>
  </si>
  <si>
    <t>GALLARDO DORTA</t>
  </si>
  <si>
    <t>IVO KATARY</t>
  </si>
  <si>
    <t>GAMBOA MOLINA</t>
  </si>
  <si>
    <t>YASNA IVON</t>
  </si>
  <si>
    <t>GARROTE TIRADO</t>
  </si>
  <si>
    <t>CLAUDIO IGNACIO</t>
  </si>
  <si>
    <t>COPIER GUERRERO</t>
  </si>
  <si>
    <t>PAULA LORETO</t>
  </si>
  <si>
    <t>GONZALEZ BASTIAS</t>
  </si>
  <si>
    <t>CAMILA CONSTANZA</t>
  </si>
  <si>
    <t>DIAZ AHUMADA</t>
  </si>
  <si>
    <t>MANUEL FRANCISCO</t>
  </si>
  <si>
    <t>GONZALEZ GONZALEZ</t>
  </si>
  <si>
    <t>GUERRA VELASQUEZ</t>
  </si>
  <si>
    <t>BARBARA GRECIA</t>
  </si>
  <si>
    <t>GONZALEZ OPAZO</t>
  </si>
  <si>
    <t>ODESSA MAGENY</t>
  </si>
  <si>
    <t>CAMILA FRANCISCA BELEN</t>
  </si>
  <si>
    <t>MALUENDA ARRIAZA</t>
  </si>
  <si>
    <t>PAMELA IVONNE</t>
  </si>
  <si>
    <t>NUÑEZ GALLEGOS</t>
  </si>
  <si>
    <t>ILSE KAREN</t>
  </si>
  <si>
    <t>GUTIERREZ RODRIGUEZ</t>
  </si>
  <si>
    <t>VANESSA VERONICA</t>
  </si>
  <si>
    <t>BENJAMIN ISRAEL</t>
  </si>
  <si>
    <t>HERMOSILLA GONZALEZ</t>
  </si>
  <si>
    <t>SANDOVAL URIBE</t>
  </si>
  <si>
    <t>TOLEDO MUÑOZ</t>
  </si>
  <si>
    <t>URIBE ALVAREZ</t>
  </si>
  <si>
    <t>ANA MARIA</t>
  </si>
  <si>
    <t>AGUILERA LAGUES</t>
  </si>
  <si>
    <t>DANIELA PATRICIA</t>
  </si>
  <si>
    <t>ALRRINGO ALCAYAGA</t>
  </si>
  <si>
    <t>SEBASTIAN MIGUEL ENRIQUE</t>
  </si>
  <si>
    <t>ALVAREZ CASTILLO</t>
  </si>
  <si>
    <t>ROSSANA JAVIERA</t>
  </si>
  <si>
    <t>ANGEL CABALLERO</t>
  </si>
  <si>
    <t>ARAYA CORTES</t>
  </si>
  <si>
    <t>PAULA ANTONIA</t>
  </si>
  <si>
    <t>CASTILLO CASTILLO</t>
  </si>
  <si>
    <t>ALISON MELISSA</t>
  </si>
  <si>
    <t>DINAMARCA DOLL</t>
  </si>
  <si>
    <t>PAOLA FRANCISCA</t>
  </si>
  <si>
    <t>FUENTES IBACACHE</t>
  </si>
  <si>
    <t>GERTOSIO CONCHA</t>
  </si>
  <si>
    <t>ARIEL ALEJANDRO</t>
  </si>
  <si>
    <t>GIORDANO ORELLANA</t>
  </si>
  <si>
    <t>JOSE MIGUEL</t>
  </si>
  <si>
    <t>HERRERA MORALES</t>
  </si>
  <si>
    <t>AIDA MARGARITA</t>
  </si>
  <si>
    <t>HENRIQUEZ CASANOVA</t>
  </si>
  <si>
    <t>KAREN JULIETTE</t>
  </si>
  <si>
    <t>ANGIE KAREN</t>
  </si>
  <si>
    <t>HODGSON MENDOZA</t>
  </si>
  <si>
    <t>GLADYS ANGELICA</t>
  </si>
  <si>
    <t>IBACETA MOYA</t>
  </si>
  <si>
    <t>JARA MOYA</t>
  </si>
  <si>
    <t>JOAQUIN ENRIQUE</t>
  </si>
  <si>
    <t>JIMENEZ FUENTES</t>
  </si>
  <si>
    <t>MONICA ROCIO</t>
  </si>
  <si>
    <t>MARAMBIO FUENTES</t>
  </si>
  <si>
    <t>MONICA LORENA</t>
  </si>
  <si>
    <t>MATAMALA MENA</t>
  </si>
  <si>
    <t>FELIX LEONARDO</t>
  </si>
  <si>
    <t>MIRANDA SANDOVAL </t>
  </si>
  <si>
    <t>NATALIA ELIZABETH</t>
  </si>
  <si>
    <t>MORALES ZULETA</t>
  </si>
  <si>
    <t>CRISTIAN ANGEL</t>
  </si>
  <si>
    <t>PEREIRA DROGUETT </t>
  </si>
  <si>
    <t>QUIROZ SILVA</t>
  </si>
  <si>
    <t>ROMINA MARISEL</t>
  </si>
  <si>
    <t>ROJAS ROJAS</t>
  </si>
  <si>
    <t>FRANCO NICHOLAS MATIAS</t>
  </si>
  <si>
    <t>VALDIVIA VALENCIA</t>
  </si>
  <si>
    <t>YESSENIA VALESKA</t>
  </si>
  <si>
    <t>VARGAS CASTRO</t>
  </si>
  <si>
    <t>YASNA YISSEL</t>
  </si>
  <si>
    <t>VELIZ CANALES</t>
  </si>
  <si>
    <t>SOFIA VALERIA</t>
  </si>
  <si>
    <t>ZUÑIGA CARVAJAL</t>
  </si>
  <si>
    <t>ANDREA DE LA VICTORIA</t>
  </si>
  <si>
    <t>AGUIRRE TAPIA</t>
  </si>
  <si>
    <t>EVELYN ANDREA</t>
  </si>
  <si>
    <t>ANTINAO ANTINAO</t>
  </si>
  <si>
    <t>CLAUDIA PAOLA</t>
  </si>
  <si>
    <t>BRILLADERO BRILLADERO</t>
  </si>
  <si>
    <t>ANA LUISA</t>
  </si>
  <si>
    <t>CAMPAÑA IBACACHE</t>
  </si>
  <si>
    <t>LESLY KAROL</t>
  </si>
  <si>
    <t>CASTILLO FLORES</t>
  </si>
  <si>
    <t>FRANCO ALEXIS</t>
  </si>
  <si>
    <t>CHAVEZ GOMEZ</t>
  </si>
  <si>
    <t>TAMARA ALEJANDRA</t>
  </si>
  <si>
    <t>CONTRERAS CORTES</t>
  </si>
  <si>
    <t>YESENIA NICOLE</t>
  </si>
  <si>
    <t>GALLARDO MORALES</t>
  </si>
  <si>
    <t>INGRID PATRICIA</t>
  </si>
  <si>
    <t>GARCIA YAÑEZ</t>
  </si>
  <si>
    <t>LIZBETH SANDY</t>
  </si>
  <si>
    <t>LEYTON CERECEDA</t>
  </si>
  <si>
    <t>KARINA ANGELICA</t>
  </si>
  <si>
    <t>MUÑOZ JOFRE</t>
  </si>
  <si>
    <t>MUÑOZ TORRES</t>
  </si>
  <si>
    <t>PABLO HERNAN</t>
  </si>
  <si>
    <t>LOPEZ CONTRERAS</t>
  </si>
  <si>
    <t>RODRIGO ANDRES</t>
  </si>
  <si>
    <t>PASTEN TOLEDO</t>
  </si>
  <si>
    <t>JORGE ESTEBAN</t>
  </si>
  <si>
    <t>LOPRESTI MANCILLA</t>
  </si>
  <si>
    <t>YESENIA DE LA CRUZ</t>
  </si>
  <si>
    <t>RIVERA IBACACHE</t>
  </si>
  <si>
    <t>BENJAMIN ALEXIS</t>
  </si>
  <si>
    <t>MACHUCA BECERRA</t>
  </si>
  <si>
    <t>MILEN ALEJANDRA</t>
  </si>
  <si>
    <t>MALDONADO ARAYA</t>
  </si>
  <si>
    <t>KAREN MICHELLE</t>
  </si>
  <si>
    <t>MALDONADO CORTES</t>
  </si>
  <si>
    <t>VERONICA JULIETA</t>
  </si>
  <si>
    <t>MENDEZ TABILO</t>
  </si>
  <si>
    <t>MACARENA ELENA</t>
  </si>
  <si>
    <t>MERCADO MUÑOZ</t>
  </si>
  <si>
    <t>EDUARDO ALBERTO</t>
  </si>
  <si>
    <t>MEZA BARRERA</t>
  </si>
  <si>
    <t>LYSPERT SORAYA</t>
  </si>
  <si>
    <t>MICHELL TAPIA</t>
  </si>
  <si>
    <t>MOLINA LOPEZ</t>
  </si>
  <si>
    <t>CHARLOTH SAMBLEEN</t>
  </si>
  <si>
    <t>MOLINA SCHULER</t>
  </si>
  <si>
    <t>MUÑOZ PIZARRO</t>
  </si>
  <si>
    <t>MONARDEZ ORTIZ</t>
  </si>
  <si>
    <t>BASTIAN SALVADOR</t>
  </si>
  <si>
    <t>MONDACA ADONES</t>
  </si>
  <si>
    <t>ELISEO ADOLFO</t>
  </si>
  <si>
    <t>MUÑOZ ARAYA</t>
  </si>
  <si>
    <t>ROCIO MACARENA</t>
  </si>
  <si>
    <t>ALFARO GONZALEZ</t>
  </si>
  <si>
    <t>PATRICIA ANDREA</t>
  </si>
  <si>
    <t>CAMPOS ACEVEDO</t>
  </si>
  <si>
    <t>KATHERINA ANDREA</t>
  </si>
  <si>
    <t>MUÑOZ FIGUEROA</t>
  </si>
  <si>
    <t>LUIS EDUARDO DANIEL</t>
  </si>
  <si>
    <t>MUÑOZ MADARIAGA</t>
  </si>
  <si>
    <t>NICOLAS PATRICIO</t>
  </si>
  <si>
    <t>MUÑOZ SALFATE</t>
  </si>
  <si>
    <t>KARIN JOHANNA</t>
  </si>
  <si>
    <t>MUÑOZ SEGOVIA</t>
  </si>
  <si>
    <t>OLATE OYARZÚN</t>
  </si>
  <si>
    <t>VALENTINA IGNACIA</t>
  </si>
  <si>
    <t>OYARCE ALFARO</t>
  </si>
  <si>
    <t>TORO CORTES</t>
  </si>
  <si>
    <t>NATHALIA TAHIA</t>
  </si>
  <si>
    <t>TORO ZAVALA</t>
  </si>
  <si>
    <t>YAMILET ANDREA</t>
  </si>
  <si>
    <t>OLAVE GERONIMO</t>
  </si>
  <si>
    <t>CLAUDIA FABIANA</t>
  </si>
  <si>
    <t>PABLO ANDRES</t>
  </si>
  <si>
    <t>OLIVARES VARAS</t>
  </si>
  <si>
    <t>GLORIA ANDREA</t>
  </si>
  <si>
    <t>ONETTO TOLEDO</t>
  </si>
  <si>
    <t>FUENTES CASTRO </t>
  </si>
  <si>
    <t>MARIA FERNANDA</t>
  </si>
  <si>
    <t>ORTIZ MELGAREJO</t>
  </si>
  <si>
    <t>LUIS BYRON ALAN</t>
  </si>
  <si>
    <t>NUÑEZ GUTIERREZ</t>
  </si>
  <si>
    <t>ALEXIS WILFREDO</t>
  </si>
  <si>
    <t>PALACIOS CONTRERAS</t>
  </si>
  <si>
    <t>LETICIA ISABEL</t>
  </si>
  <si>
    <t>OSSES ARAVENA</t>
  </si>
  <si>
    <t>NATALIA FRANCISCA</t>
  </si>
  <si>
    <t>PEREZ VICENCIO</t>
  </si>
  <si>
    <t>PHILLIPS AHUMADA</t>
  </si>
  <si>
    <t>ALONSO EDUARDO</t>
  </si>
  <si>
    <t>PINO RIQUELME</t>
  </si>
  <si>
    <t>PALOMA ANDREA</t>
  </si>
  <si>
    <t>TEJADA CORTES</t>
  </si>
  <si>
    <t>VEGA ANAIS</t>
  </si>
  <si>
    <t>PIÑONES DIAZ</t>
  </si>
  <si>
    <t>ANA ROSA</t>
  </si>
  <si>
    <t>ZUÑIGA MONARDEZ</t>
  </si>
  <si>
    <t xml:space="preserve">FRANCISCO JAVIER </t>
  </si>
  <si>
    <t>PIÑONES MARTINEZ</t>
  </si>
  <si>
    <t>BARBARA GISELLE</t>
  </si>
  <si>
    <t>PLAZA OLIVARES</t>
  </si>
  <si>
    <t>EDUARDO ANDRES</t>
  </si>
  <si>
    <t>ALFARO ZEPEDA</t>
  </si>
  <si>
    <t>AMERICA BELEN</t>
  </si>
  <si>
    <t>QUINTEROS TORRES</t>
  </si>
  <si>
    <t>BRAYAMS LEONARDO</t>
  </si>
  <si>
    <t>BRAVO VARGAS</t>
  </si>
  <si>
    <t>PAULA CONSTANZA</t>
  </si>
  <si>
    <t>RAMOS TRIGO</t>
  </si>
  <si>
    <t>CLAUDIA DEL PILAR</t>
  </si>
  <si>
    <t>CERDA ARRIAGADA</t>
  </si>
  <si>
    <t>FRANCISCA ESTEFANY</t>
  </si>
  <si>
    <t>ANDREA ALEJANDRA</t>
  </si>
  <si>
    <t>RIVAS AHUMADA</t>
  </si>
  <si>
    <t>CORTES FLORES</t>
  </si>
  <si>
    <t>CRISTOFER JOSE</t>
  </si>
  <si>
    <t>CORTES OLIVARES</t>
  </si>
  <si>
    <t>DARCY LILIANA</t>
  </si>
  <si>
    <t>RIVERA ALCAYAGA</t>
  </si>
  <si>
    <t>IGNACIO ANDRES</t>
  </si>
  <si>
    <t>RIVEROS MUÑOZ</t>
  </si>
  <si>
    <t>CRISTOPHER ULISES</t>
  </si>
  <si>
    <t>CURINAO INOSTROZA</t>
  </si>
  <si>
    <t>ANGELLO ANDRES</t>
  </si>
  <si>
    <t>GARCIA ZEPEDA</t>
  </si>
  <si>
    <t>RODRIGUEZ FLORES</t>
  </si>
  <si>
    <t>JAVIERA IGNACIA ANDREA</t>
  </si>
  <si>
    <t>MOLINA VERGARA</t>
  </si>
  <si>
    <t>ROJAS ARAYA</t>
  </si>
  <si>
    <t>FRANCISCO JOSE MAXIMILIANO</t>
  </si>
  <si>
    <t>MUÑOZ MUNIZAGA</t>
  </si>
  <si>
    <t>CAMILA CECILIA</t>
  </si>
  <si>
    <t>ROJAS CORTES </t>
  </si>
  <si>
    <t>JONATHAN JEHOHANAN</t>
  </si>
  <si>
    <t>CHRISTIAN ALEJANDRO</t>
  </si>
  <si>
    <t>ROMO ROJAS</t>
  </si>
  <si>
    <t>CRISTOPHER EDUARDO</t>
  </si>
  <si>
    <t>SIEGLER PARRA</t>
  </si>
  <si>
    <t>RUIZ OLIVARES</t>
  </si>
  <si>
    <t>VELIZ LARCO</t>
  </si>
  <si>
    <t>VERA CASTILLO</t>
  </si>
  <si>
    <t>SALAS CANALES</t>
  </si>
  <si>
    <t>NICOLS ALEJANDRA</t>
  </si>
  <si>
    <t>ALBORNOZ MORAN</t>
  </si>
  <si>
    <t>DICCIA JACOBA</t>
  </si>
  <si>
    <t>ALVAREZ BRAVO</t>
  </si>
  <si>
    <t>RODRIGO HERNAN</t>
  </si>
  <si>
    <t>SALDIVIA SEPULVEDA</t>
  </si>
  <si>
    <t>MICHAEL FERNANDO</t>
  </si>
  <si>
    <t>SALINAS OSSANDON</t>
  </si>
  <si>
    <t>DANIEL IGNACIO</t>
  </si>
  <si>
    <t>BONILLA ROJAS</t>
  </si>
  <si>
    <t>HECTOR LEONEL</t>
  </si>
  <si>
    <t>BURGOS LEAL</t>
  </si>
  <si>
    <t>SANTANDER MUNIZAGA</t>
  </si>
  <si>
    <t>MAXIMILIANO AGUSTIN</t>
  </si>
  <si>
    <t>SANTELICES VALENZUELA</t>
  </si>
  <si>
    <t>TRACY ASSLEY</t>
  </si>
  <si>
    <t>CASTRO ESCOBAR</t>
  </si>
  <si>
    <t>HERMAN LUIS</t>
  </si>
  <si>
    <t>CUELLO ALLENDE</t>
  </si>
  <si>
    <t>YESENIA MAKARENA</t>
  </si>
  <si>
    <t>SEPULVEDA PINILLO</t>
  </si>
  <si>
    <t>CARMEN ALEXANDRA</t>
  </si>
  <si>
    <t>JIMENEZ HIDALGO</t>
  </si>
  <si>
    <t>PAULINA ANDREA</t>
  </si>
  <si>
    <t>LEDESMA LEDESMA</t>
  </si>
  <si>
    <t>SEREY ZORONDO</t>
  </si>
  <si>
    <t>CLAUDIA XIMENA</t>
  </si>
  <si>
    <t>SERON CORTEZ</t>
  </si>
  <si>
    <t>THANIA ANDREA</t>
  </si>
  <si>
    <t>SOLARI SALFATE</t>
  </si>
  <si>
    <t>TAMARA ESTEFANIA</t>
  </si>
  <si>
    <t>TAPIA GODOY </t>
  </si>
  <si>
    <t>JOSE IGNACIO</t>
  </si>
  <si>
    <t>TOBAR CESPEDES</t>
  </si>
  <si>
    <t>MIRIAM DEL ROSARIO</t>
  </si>
  <si>
    <t>ROJAS CHILLA</t>
  </si>
  <si>
    <t>TORRES CUEVAS</t>
  </si>
  <si>
    <t>FRANCISCA ROMINA</t>
  </si>
  <si>
    <t>VALENZUELA CARRASCO</t>
  </si>
  <si>
    <t>ANDREA STEPHANIE</t>
  </si>
  <si>
    <t>AHUMADA SEYMOUR</t>
  </si>
  <si>
    <t>CLAUDIO ESTEBAN</t>
  </si>
  <si>
    <t>VALENZUELA OSSANDON</t>
  </si>
  <si>
    <t>ROSA MARIA</t>
  </si>
  <si>
    <t>VASQUEZ CAVOUR</t>
  </si>
  <si>
    <t>BRUNA LEDEZMA </t>
  </si>
  <si>
    <t>ROXANA ANDREA</t>
  </si>
  <si>
    <t>VEGA CAMPUSANO</t>
  </si>
  <si>
    <t>SONIA JENESIS</t>
  </si>
  <si>
    <t>CAMPBELL ARAYA</t>
  </si>
  <si>
    <t>GUSTAVO DANILO</t>
  </si>
  <si>
    <t>VEGA CARES</t>
  </si>
  <si>
    <t>YOCELYN BEATRIZ</t>
  </si>
  <si>
    <t>CHACANA ZAPATA </t>
  </si>
  <si>
    <t>YENIFER NATALIA</t>
  </si>
  <si>
    <t>CONTRERAS DIAZ</t>
  </si>
  <si>
    <t>BENJAMIN ALONSO</t>
  </si>
  <si>
    <t>VEGA CARMONA</t>
  </si>
  <si>
    <t>KEVING JOHANNES</t>
  </si>
  <si>
    <t>VERA SEGURA</t>
  </si>
  <si>
    <t>CHRISTOPHER DUVANCET</t>
  </si>
  <si>
    <t>LALUT NARANJO</t>
  </si>
  <si>
    <t>DAVID ESTEBAN</t>
  </si>
  <si>
    <t>MACKENNA CASTRO</t>
  </si>
  <si>
    <t>JOCELYN PERLA</t>
  </si>
  <si>
    <t>ZAPATA ALFARO</t>
  </si>
  <si>
    <t>ZAPATA MAYO</t>
  </si>
  <si>
    <t>LUIS FELIPE</t>
  </si>
  <si>
    <t>SALINAS ESQUIVEL</t>
  </si>
  <si>
    <t>ZEPEDA LEMUS</t>
  </si>
  <si>
    <t>PIZARRO OLIVARES</t>
  </si>
  <si>
    <t>RIVERA VEGA</t>
  </si>
  <si>
    <t>ARDILES ZEPEDA</t>
  </si>
  <si>
    <t>GALVEZ CONTRERAS</t>
  </si>
  <si>
    <t>CATALINA ALEJANDRA</t>
  </si>
  <si>
    <t>REBOLLEDO REBOLLEDO</t>
  </si>
  <si>
    <t>CONSTANZA VALERIA MELISSA</t>
  </si>
  <si>
    <t>TRAMOLAO LICANQUEO</t>
  </si>
  <si>
    <t>ARAYA REQUENA</t>
  </si>
  <si>
    <t>DANIEL ALEJANDRO</t>
  </si>
  <si>
    <t>BUGUEÑO MUÑOZ</t>
  </si>
  <si>
    <t>GUERRERO VASQUEZ</t>
  </si>
  <si>
    <t>CASTRO BUGUEÑO</t>
  </si>
  <si>
    <t>JOHAN CAMILA</t>
  </si>
  <si>
    <t>DURAN ARAYA</t>
  </si>
  <si>
    <t>PERALTA KASIC</t>
  </si>
  <si>
    <t>PAINEMAL GUTIERREZ</t>
  </si>
  <si>
    <t>GALLEGUILLOS MUÑIZ</t>
  </si>
  <si>
    <t>JOHANNA MACARENA</t>
  </si>
  <si>
    <t>FERNANDEZ CASTILLO</t>
  </si>
  <si>
    <t>SAAVEDRA RIVERA</t>
  </si>
  <si>
    <t>PASTENES CISTERNAS</t>
  </si>
  <si>
    <t>LISET IVONNE</t>
  </si>
  <si>
    <t>PEREIRA PEREIRA</t>
  </si>
  <si>
    <t>TRIGO QUEZADA</t>
  </si>
  <si>
    <t>MARICELA DEL CARMEN</t>
  </si>
  <si>
    <t>FAUNDEZ PARRA</t>
  </si>
  <si>
    <t>MYNLA ALEXANDRA</t>
  </si>
  <si>
    <t>ROJAS GRLICA</t>
  </si>
  <si>
    <t>NICOLETTA LUCIA</t>
  </si>
  <si>
    <t>RICARDO ANDRES</t>
  </si>
  <si>
    <t>HIDALGO ORTEGA</t>
  </si>
  <si>
    <t>THANIA MARGOT</t>
  </si>
  <si>
    <t>REYES MAMANI</t>
  </si>
  <si>
    <t>VALDIVIA DIAZ</t>
  </si>
  <si>
    <t>CONTRERAS ARANCIBIA</t>
  </si>
  <si>
    <t>CESAR GIOVANNI</t>
  </si>
  <si>
    <t>MEDO CISTERNAS</t>
  </si>
  <si>
    <t>NESTOR ANTONIO MATIAS</t>
  </si>
  <si>
    <t>FIGUEROA ARAYA</t>
  </si>
  <si>
    <t>YASNA LORETO</t>
  </si>
  <si>
    <t>POLANCO GONZALEZ</t>
  </si>
  <si>
    <t>BERRIOS CORTES</t>
  </si>
  <si>
    <t>STEFFI DARLING</t>
  </si>
  <si>
    <t>ARANCIBIA CORTES</t>
  </si>
  <si>
    <t>DARIO ALFONSO</t>
  </si>
  <si>
    <t>ROJAS VALDEBENITO</t>
  </si>
  <si>
    <t>PEDRO IGNASIO</t>
  </si>
  <si>
    <t>CAMPUSANO CARDENAS</t>
  </si>
  <si>
    <t>YESSENIA ANDREINA</t>
  </si>
  <si>
    <t>DIAZ MICHEA</t>
  </si>
  <si>
    <t>SCARLET YASMIN</t>
  </si>
  <si>
    <t>HUERTA ESPINOZA</t>
  </si>
  <si>
    <t>JUAN IGNACIO</t>
  </si>
  <si>
    <t>GUERRERO ANDRADES</t>
  </si>
  <si>
    <t>BARRIOS VERGARA</t>
  </si>
  <si>
    <t>NATALIE MARGARITA</t>
  </si>
  <si>
    <t>ROJAS GOMEZ</t>
  </si>
  <si>
    <t>ARACELY IVONNE</t>
  </si>
  <si>
    <t>MATIAS ALBERTO</t>
  </si>
  <si>
    <t>AVILES VELIZ</t>
  </si>
  <si>
    <t>JUAN CRISTOBAL</t>
  </si>
  <si>
    <t>VENEGAS PORTILLA</t>
  </si>
  <si>
    <t>JENNIFER CAROLINA</t>
  </si>
  <si>
    <t>MUÑOZ ALEGRE</t>
  </si>
  <si>
    <t>GALLEGUILLOS CANTO</t>
  </si>
  <si>
    <t>MICHEL SANDY</t>
  </si>
  <si>
    <t>ARANCIBIA LEAÑOS</t>
  </si>
  <si>
    <t>CARMONA TAMAYO</t>
  </si>
  <si>
    <t>GLADYS ALEJANDRA</t>
  </si>
  <si>
    <t>TAPIA PAEZ</t>
  </si>
  <si>
    <t>TORRES SMITH</t>
  </si>
  <si>
    <t>JASNA FABIOLA</t>
  </si>
  <si>
    <t>YAVAR LOBOS</t>
  </si>
  <si>
    <t>ROSA DEL CARMEN</t>
  </si>
  <si>
    <t>FREDES HIDALGO</t>
  </si>
  <si>
    <t>ROSA CRUZ</t>
  </si>
  <si>
    <t>NUÑEZ VARAS</t>
  </si>
  <si>
    <t>CORTES RIQUELME</t>
  </si>
  <si>
    <t>VIVIANA CARMEN</t>
  </si>
  <si>
    <t>CONTRERAS GALLARDO</t>
  </si>
  <si>
    <t>NATALIA GIANINNA</t>
  </si>
  <si>
    <t>ARREDONDO CARVAJAL</t>
  </si>
  <si>
    <t>DANIELA VIVIANA</t>
  </si>
  <si>
    <t>VERGARA HERNANDEZ</t>
  </si>
  <si>
    <t>JOSELINE ESTHER</t>
  </si>
  <si>
    <t>CORTES TORREJON</t>
  </si>
  <si>
    <t>ROMANET JUDITH</t>
  </si>
  <si>
    <t>ROJAS VALLADARES</t>
  </si>
  <si>
    <t>SEBASTIAN ALBERTO</t>
  </si>
  <si>
    <t>ARAYA PINTO</t>
  </si>
  <si>
    <t>FELIPE EDGARDO</t>
  </si>
  <si>
    <t>OLIVARES DUBO</t>
  </si>
  <si>
    <t>RIVERA PASTEN</t>
  </si>
  <si>
    <t>KATHALINA MACKARENA</t>
  </si>
  <si>
    <t>PERALTA OYANADEL</t>
  </si>
  <si>
    <t>GIANINNA FRANCISCA</t>
  </si>
  <si>
    <t>CUBILLOS ROJAS</t>
  </si>
  <si>
    <t>MORALES JOPIA</t>
  </si>
  <si>
    <t>CARRERA SILVA</t>
  </si>
  <si>
    <t>VICTOR MANUEL</t>
  </si>
  <si>
    <t>INOSTROZA VALDEBENITO</t>
  </si>
  <si>
    <t>SILVA CASTELLON</t>
  </si>
  <si>
    <t>CAMPOS OÑATE</t>
  </si>
  <si>
    <t>CARVAJAL ARAYA</t>
  </si>
  <si>
    <t>THOMPSON CORTES</t>
  </si>
  <si>
    <t>SALINAS ORTEGA</t>
  </si>
  <si>
    <t>OLGUIN PONCE</t>
  </si>
  <si>
    <t>SUAREZ VEGA</t>
  </si>
  <si>
    <t>THALIA MAKARENA</t>
  </si>
  <si>
    <t>LOPEZ GOMEZ</t>
  </si>
  <si>
    <t>FERNANDA DANIELA</t>
  </si>
  <si>
    <t>FUENTES DIAZ</t>
  </si>
  <si>
    <t>NATHALI CONSTANZA</t>
  </si>
  <si>
    <t>DIAZ CORTES</t>
  </si>
  <si>
    <t>VALERIA ISABEL</t>
  </si>
  <si>
    <t>RODRIGO ALEJANDRO</t>
  </si>
  <si>
    <t>MOUKARZEL RODRIGUEZ</t>
  </si>
  <si>
    <t>BEATRIZ ALEJANDRA</t>
  </si>
  <si>
    <t>VALLADARES ROJAS</t>
  </si>
  <si>
    <t>EDUARDO ANTONIO</t>
  </si>
  <si>
    <t>NICOLAS ANTONIO</t>
  </si>
  <si>
    <t>GONZALEZ CORNEJO</t>
  </si>
  <si>
    <t>KOTTY NICOL</t>
  </si>
  <si>
    <t>VILLALOBOS ROJAS</t>
  </si>
  <si>
    <t>KELLY BELEN</t>
  </si>
  <si>
    <t>LEPEZ SARMIENTO</t>
  </si>
  <si>
    <t>CLAUDIO ALEXIS</t>
  </si>
  <si>
    <t>CATALDO GATICA</t>
  </si>
  <si>
    <t>CAMILA FERNANDA</t>
  </si>
  <si>
    <t>ROJAS AGUILERA</t>
  </si>
  <si>
    <t>NATALIA MACARENA</t>
  </si>
  <si>
    <t>VALBUENA GUTIERREZ</t>
  </si>
  <si>
    <t>HILDA ANDREA</t>
  </si>
  <si>
    <t>BORDILLO TAPIA</t>
  </si>
  <si>
    <t>FLORES FLORES</t>
  </si>
  <si>
    <t>QUIÑONES ARAVENA</t>
  </si>
  <si>
    <t>COLLADO LUNA</t>
  </si>
  <si>
    <t>MUÑOZ ADAROS</t>
  </si>
  <si>
    <t>DIAZ MIRANDA</t>
  </si>
  <si>
    <t>SOTO CASTRO</t>
  </si>
  <si>
    <t>RAQUEL DEL CARMEN</t>
  </si>
  <si>
    <t>VILLABLANCA</t>
  </si>
  <si>
    <t>GALLARDO ESPINOZA</t>
  </si>
  <si>
    <t>NAVENKA STEPHANIE</t>
  </si>
  <si>
    <t>COLLADO CORTES</t>
  </si>
  <si>
    <t>KAREN MARCELA</t>
  </si>
  <si>
    <t>PALLANTE ARACENA</t>
  </si>
  <si>
    <t>ARENAS BURGOS</t>
  </si>
  <si>
    <t>MARIA FERNANDA GEORGINA DE LOURDES</t>
  </si>
  <si>
    <t>DIAZ FERNANDEZ</t>
  </si>
  <si>
    <t>WALTER PAOLO</t>
  </si>
  <si>
    <t>SANTANDER CAMPOS</t>
  </si>
  <si>
    <t>PEDRO ANTONIO</t>
  </si>
  <si>
    <t>GARCIA PALTA</t>
  </si>
  <si>
    <t>JORGE ENRIQUE</t>
  </si>
  <si>
    <t>PIZARRO AGUIRRE</t>
  </si>
  <si>
    <t>JAVIERA FERNANDA</t>
  </si>
  <si>
    <t>LEIVA GOMEZ</t>
  </si>
  <si>
    <t>LEYLA ANGELICA</t>
  </si>
  <si>
    <t>KARLA KARIN</t>
  </si>
  <si>
    <t>AVENDAÑO MARIN</t>
  </si>
  <si>
    <t>FERNANDO ALBERTO</t>
  </si>
  <si>
    <t>REYES GUTIERREZ</t>
  </si>
  <si>
    <t>JAIME ARMANDO</t>
  </si>
  <si>
    <t>TORO RODRIGUEZ</t>
  </si>
  <si>
    <t>SEBASTIAN PATRICIO</t>
  </si>
  <si>
    <t>MELLADO QUEVEDO</t>
  </si>
  <si>
    <t>DIEGO ANDRES</t>
  </si>
  <si>
    <t>CARMONA ORQUETA</t>
  </si>
  <si>
    <t>FABIAN ALEJANDRO</t>
  </si>
  <si>
    <t>JULIO VILLALOBOS</t>
  </si>
  <si>
    <t>OYANADEL ABALLAY</t>
  </si>
  <si>
    <t>LAURA VANESSA</t>
  </si>
  <si>
    <t>VALLEJOS PAYACAN</t>
  </si>
  <si>
    <t>CORTES GONZALEZ</t>
  </si>
  <si>
    <t>GALLEGUILLOS NUÑEZ</t>
  </si>
  <si>
    <t>VALLE MERCADO</t>
  </si>
  <si>
    <t>AGUIRRE CARCAMO</t>
  </si>
  <si>
    <t>JESSICA ANDREA</t>
  </si>
  <si>
    <t>OLMOS CORREA</t>
  </si>
  <si>
    <t>GONZALEZ ANGEL</t>
  </si>
  <si>
    <t>Baja</t>
  </si>
  <si>
    <t>No Vigente</t>
  </si>
  <si>
    <t>Desvinculación</t>
  </si>
  <si>
    <t>Renuncia</t>
  </si>
  <si>
    <t>Vigente</t>
  </si>
  <si>
    <t>No Certifica</t>
  </si>
  <si>
    <t>Baja en capacitación</t>
  </si>
  <si>
    <t>Activo</t>
  </si>
  <si>
    <t>Fin Licencia</t>
  </si>
  <si>
    <t>Inicio Licencia</t>
  </si>
  <si>
    <t>Fin Vacaciones</t>
  </si>
  <si>
    <t>Inicio Vacaciones</t>
  </si>
  <si>
    <t>15054416-5</t>
  </si>
  <si>
    <t>17404906-8</t>
  </si>
  <si>
    <t>10605914-4</t>
  </si>
  <si>
    <t>15451219-5</t>
  </si>
  <si>
    <t>17902552-3</t>
  </si>
  <si>
    <t>18354359-8</t>
  </si>
  <si>
    <t>15909479-0</t>
  </si>
  <si>
    <t>16732649-8</t>
  </si>
  <si>
    <t>17268870-5</t>
  </si>
  <si>
    <t>14109923-K</t>
  </si>
  <si>
    <t>Julia Arancibia</t>
  </si>
  <si>
    <t>S</t>
  </si>
  <si>
    <t>N</t>
  </si>
  <si>
    <t>Certificó (S/N)</t>
  </si>
  <si>
    <t>Fecha de Nacimiento</t>
  </si>
  <si>
    <t>Usuario Siebel</t>
  </si>
  <si>
    <t xml:space="preserve">19217
</t>
  </si>
  <si>
    <t>DFZEPEDL</t>
  </si>
  <si>
    <t>barbara.albornoz@consultor.wom.cl</t>
  </si>
  <si>
    <t>alexis.aliaga@consultor.wom.cl</t>
  </si>
  <si>
    <t>melisa.barraza@consultor.wom.cl</t>
  </si>
  <si>
    <t>amalia.bonilla@consultor.wom.cl</t>
  </si>
  <si>
    <t>texia.canales@consultor.wom.cl</t>
  </si>
  <si>
    <t>francisco.carmona@consultor.wom.cl</t>
  </si>
  <si>
    <t>joselyn.collado@consultor.wom.cl</t>
  </si>
  <si>
    <t>claudia.colombo@consultor.wom.cl</t>
  </si>
  <si>
    <t>fidel.cornejo@consultor.wom.cl</t>
  </si>
  <si>
    <t>maria.correa@consultor.wom.cl</t>
  </si>
  <si>
    <t>rose.davies@consultor.wom.cl</t>
  </si>
  <si>
    <t>olga.dinamarca@consultor.wom.cl</t>
  </si>
  <si>
    <t>flor.aguilera@consultor.wom.cl</t>
  </si>
  <si>
    <t>gladys.fagerston@consultor.wom.cl</t>
  </si>
  <si>
    <t>yesica.flores@consultor.wom.cl</t>
  </si>
  <si>
    <t>cristian.ganiffo@consultor.wom.cl</t>
  </si>
  <si>
    <t>alejandro.gonzalez@consultor.wom.cl</t>
  </si>
  <si>
    <t>nicole.gonzalez@consultor.wom.cl</t>
  </si>
  <si>
    <t>pilar.guerrero@consultor.wom.cl</t>
  </si>
  <si>
    <t>silvia.herrera@consultor.wom.cl</t>
  </si>
  <si>
    <t>olga.huerta@consultor.wom.cl</t>
  </si>
  <si>
    <t>andy.lara@consultor.wom.cl</t>
  </si>
  <si>
    <t>francisco.lopez@consultor.wom.cl</t>
  </si>
  <si>
    <t>bexcy.lopez@consultor.wom.cl</t>
  </si>
  <si>
    <t>marjorie.medalla@consultor.wom.cl</t>
  </si>
  <si>
    <t>cristian.montenegro@consultor.wom.cl</t>
  </si>
  <si>
    <t>williams.morales@consultor.wom.cl</t>
  </si>
  <si>
    <t>yanina.munizaga@consultor.wom.cl</t>
  </si>
  <si>
    <t>hernan.nunez@consultor.wom.cl</t>
  </si>
  <si>
    <t>yesmina.olivares@consultor.wom.cl</t>
  </si>
  <si>
    <t>esteban.orellana@consultor.wom.cl</t>
  </si>
  <si>
    <t>daniela.ortiz.p@consultor.wom.cl</t>
  </si>
  <si>
    <t>cristobal.ossandon@consultor.wom.cl</t>
  </si>
  <si>
    <t>patricia.perez@consultor.wom.cl</t>
  </si>
  <si>
    <t>gabriela.pinto@consultor.wom.cl</t>
  </si>
  <si>
    <t>alberto.pizarro@consultor.wom.cl</t>
  </si>
  <si>
    <t>miguel.ramos@consultor.wom.cl</t>
  </si>
  <si>
    <t>francisca.robledo@consultor.wom.cl</t>
  </si>
  <si>
    <t>sandra.rodriguez@consultor.wom.cl</t>
  </si>
  <si>
    <t>marcos.rojas@consultor.wom.cl</t>
  </si>
  <si>
    <t>deisy.rojas@consultor.wom.cl</t>
  </si>
  <si>
    <t>yasna.toledo@consultor.wom.cl</t>
  </si>
  <si>
    <t>wilma.toro@consultor.wom.cl</t>
  </si>
  <si>
    <t>evelyn.urrutia@consultor.wom.cl</t>
  </si>
  <si>
    <t>maria.varela@consultor.wom.cl</t>
  </si>
  <si>
    <t>jacqueline.zepeda@consultor.wom.cl</t>
  </si>
  <si>
    <t>felix.arancibia@consultor.wom.cl</t>
  </si>
  <si>
    <t>patricia.araya@consultor.wom.cl</t>
  </si>
  <si>
    <t>juanita.araya@consultor.wom.cl</t>
  </si>
  <si>
    <t>maria.bugueno@consultor.wom.cl</t>
  </si>
  <si>
    <t>juan.bustos@consultor.wom.cl</t>
  </si>
  <si>
    <t>pamela.cabezas@consultor.wom.cl</t>
  </si>
  <si>
    <t>isabel.calderon@consultor.wom.cl</t>
  </si>
  <si>
    <t>yessenia.campos@consultor.wom.cl</t>
  </si>
  <si>
    <t>katherine.alfaro@consultor.wom.cl</t>
  </si>
  <si>
    <t>andrea.gallardo@consultor.wom.cl</t>
  </si>
  <si>
    <t>nelson.gayoso@consultor.wom.cl</t>
  </si>
  <si>
    <t>evelyn.grancke@consultor.wom.cl</t>
  </si>
  <si>
    <t>christian.herrera@consultor.wom.cl</t>
  </si>
  <si>
    <t>jose.lira@consultor.wom.cl</t>
  </si>
  <si>
    <t>nelson.maldonado@consultor.wom.cl</t>
  </si>
  <si>
    <t>maria.morales.m@consultor.wom.cl</t>
  </si>
  <si>
    <t>sara.munoz@consultor.wom.cl</t>
  </si>
  <si>
    <t>juan.nunez@consultor.wom.cl</t>
  </si>
  <si>
    <t>angelo.alfaro@consultor.wom.cl</t>
  </si>
  <si>
    <t>ricardo.pereira@consultor.wom.cl</t>
  </si>
  <si>
    <t>patricia.rivera@consultor.wom.cl</t>
  </si>
  <si>
    <t>maria.rodriguez.g@consultor.wom.cl</t>
  </si>
  <si>
    <t>jacqueline.rodriguez@consultor.wom.cl</t>
  </si>
  <si>
    <t>yanett.rodriguez@consultor.wom.cl</t>
  </si>
  <si>
    <t>solange.alvarado@consultor.wom.cl</t>
  </si>
  <si>
    <t>felipe.veliz@consultor.wom.cl</t>
  </si>
  <si>
    <t>oriela.araya@consultor.wom.cl</t>
  </si>
  <si>
    <t>ximena.brevis@consultor.wom.cl</t>
  </si>
  <si>
    <t>eric.casanga@consultor.wom.cl</t>
  </si>
  <si>
    <t>nayadeth.castillo@consultor.wom.cl</t>
  </si>
  <si>
    <t>eli.cuello@consultor.wom.cl</t>
  </si>
  <si>
    <t>paulina.duarte@consultor.wom.cl</t>
  </si>
  <si>
    <t>angela.marin@consultor.wom.cl</t>
  </si>
  <si>
    <t>lenny.arancibia@consultor.wom.cl</t>
  </si>
  <si>
    <t>paulina.miranda@consultor.wom.cl</t>
  </si>
  <si>
    <t>jenniffer.mora@consultor.wom.cl</t>
  </si>
  <si>
    <t>nicol.araya@consultor.wom.cl</t>
  </si>
  <si>
    <t>belgica.pozo@consultor.wom.cl</t>
  </si>
  <si>
    <t>carlos.pradenas@consultor.wom.cl</t>
  </si>
  <si>
    <t>juana.romero@consultor.wom.cl</t>
  </si>
  <si>
    <t>rodrigo.tapia@consultor.wom.cl</t>
  </si>
  <si>
    <t>susana.tapia@consultor.wom.cl</t>
  </si>
  <si>
    <t>iovonka.tello@consultor.wom.cl</t>
  </si>
  <si>
    <t>gabriel.ulloa@consultor.wom.cl</t>
  </si>
  <si>
    <t>ricardo.alvarez@consultor.wom.cl</t>
  </si>
  <si>
    <t>emilio.bahamondes@consultor.wom.cl</t>
  </si>
  <si>
    <t>mauro.belmar@consultor.wom.cl</t>
  </si>
  <si>
    <t>yoselyn.bravo@consultor.wom.cl</t>
  </si>
  <si>
    <t>carolina.briones@consultor.wom.cl</t>
  </si>
  <si>
    <t>helier.cordova@consultor.wom.cl</t>
  </si>
  <si>
    <t>cinthia.cuello@consultor.wom.cl</t>
  </si>
  <si>
    <t>jorge.echegoyen@consultor.wom.cl</t>
  </si>
  <si>
    <t>francisco.figueroa@consultor.wom.cl</t>
  </si>
  <si>
    <t>michael.araya@consultor.wom.cl</t>
  </si>
  <si>
    <t>roberto.gutierrez@consultor.wom.cl</t>
  </si>
  <si>
    <t>elba.ladrondeguevara@consultor.wom.cl</t>
  </si>
  <si>
    <t>jocelyn.llanos@consultor.wom.cl</t>
  </si>
  <si>
    <t>karina.araya@consultor.wom.cl</t>
  </si>
  <si>
    <t>cristian.nicolao@consultor.wom.cl</t>
  </si>
  <si>
    <t>alex.opazo@consultor.wom.cl</t>
  </si>
  <si>
    <t>pablo.perez@consultor.wom.cl</t>
  </si>
  <si>
    <t>claudia.pincheira@consultor.wom.cl</t>
  </si>
  <si>
    <t>juan.reyes@consultor.wom.cl</t>
  </si>
  <si>
    <t>carolina.rivera@consultor.wom.cl</t>
  </si>
  <si>
    <t>nicolas.rivera.c@consultor.wom.cl</t>
  </si>
  <si>
    <t>angelo.rodriguez.v@consultor.wom.cl</t>
  </si>
  <si>
    <t>valentina.arevalo@consultor.wom.cl</t>
  </si>
  <si>
    <t>silvia.sanchez@consultor.wom.cl</t>
  </si>
  <si>
    <t>victoria.argandona@consultor.wom.cl</t>
  </si>
  <si>
    <t>barbara.astete@consultor.wom.cl</t>
  </si>
  <si>
    <t>valeria.torres.p@consultor.wom.cl</t>
  </si>
  <si>
    <t>sergio.vega@consultor.wom.cl</t>
  </si>
  <si>
    <t>camila.aviles@consultor.wom.cl</t>
  </si>
  <si>
    <t>jorge.barahona@consultor.wom.cl</t>
  </si>
  <si>
    <t>giovanni.calderon@consultor.wom.cl</t>
  </si>
  <si>
    <t>pablo.castillo@consultor.wom.cl</t>
  </si>
  <si>
    <t>paula.celis@consultor.wom.cl</t>
  </si>
  <si>
    <t>david.baez@consultor.wom.cl</t>
  </si>
  <si>
    <t>dominique.curinao@consultor.wom.cl</t>
  </si>
  <si>
    <t>veronica.diaz@consultor.wom.cl</t>
  </si>
  <si>
    <t>constanza.espinosa@consultor.wom.cl</t>
  </si>
  <si>
    <t>ollivet.fernandez@consultor.wom.cl</t>
  </si>
  <si>
    <t>griyender.gomez@consultor.wom.cl</t>
  </si>
  <si>
    <t>pamela.gonzalez@consultor.wom.cl</t>
  </si>
  <si>
    <t>camilo.hanna@consultor.wom.cl</t>
  </si>
  <si>
    <t>elsa.barraza@consultor.wom.cl</t>
  </si>
  <si>
    <t>daniela.hiche@consultor.wom.cl</t>
  </si>
  <si>
    <t>constanza.jofre@consultor.wom.cl</t>
  </si>
  <si>
    <t>xiomara.maldonado@consultor.wom.cl</t>
  </si>
  <si>
    <t>claudia.monardes@consultor.wom.cl</t>
  </si>
  <si>
    <t>mario.morales@consultor.wom.cl</t>
  </si>
  <si>
    <t>ariel.narea@consultor.wom.cl</t>
  </si>
  <si>
    <t>jenny.osorio@consultor.wom.cl</t>
  </si>
  <si>
    <t>angie.bustamante@consultor.wom.cl</t>
  </si>
  <si>
    <t>jose.abarca@consultor.wom.cl</t>
  </si>
  <si>
    <t>alejandra.balanda@consultor.wom.cl</t>
  </si>
  <si>
    <t>joao.caceres@consultor.wom.cl</t>
  </si>
  <si>
    <t>esau.bonilla@consultor.wom.cl</t>
  </si>
  <si>
    <t>jorge.brizuela@consultor.wom.cl</t>
  </si>
  <si>
    <t>angela.caceres@consultor.wom.cl</t>
  </si>
  <si>
    <t>jessica.castillo@consultor.wom.cl</t>
  </si>
  <si>
    <t>javier.castillo@consultor.wom.cl</t>
  </si>
  <si>
    <t>luis.cordero@consultor.wom.cl</t>
  </si>
  <si>
    <t>luz.cortes@consultor.wom.cl</t>
  </si>
  <si>
    <t>constanza.cuellar@consultor.wom.cl</t>
  </si>
  <si>
    <t>felipe.diaz@consultor.wom.cl</t>
  </si>
  <si>
    <t>francisco.diaz@consultor.wom.cl</t>
  </si>
  <si>
    <t>cristian.diaz.v@consultor.wom.cl</t>
  </si>
  <si>
    <t>olga.echeverria@consultor.wom.cl</t>
  </si>
  <si>
    <t>miriam.espinosa@consultor.wom.cl</t>
  </si>
  <si>
    <t>sandra.flores@consultor.wom.cl</t>
  </si>
  <si>
    <t>julio.fuentes@consultor.wom.cl</t>
  </si>
  <si>
    <t>javiera.gaete@consultor.wom.cl</t>
  </si>
  <si>
    <t>natalie.gajardo@consultor.wom.cl</t>
  </si>
  <si>
    <t>gustavo.gonzalez@consultor.wom.cl</t>
  </si>
  <si>
    <t>ricardo.hidalgo@consultor.wom.cl</t>
  </si>
  <si>
    <t>luis.lagos@consultor.wom.cl</t>
  </si>
  <si>
    <t>simona.calvanesse@consultor.wom.cl</t>
  </si>
  <si>
    <t>sergio.marambio@consultor.wom.cl</t>
  </si>
  <si>
    <t>estefania.merino@consultor.wom.cl</t>
  </si>
  <si>
    <t>carolina.morozin@consultor.wom.cl</t>
  </si>
  <si>
    <t>janett.cangana@consultor.wom.cl</t>
  </si>
  <si>
    <t>angela.ortega@consultor.wom.cl</t>
  </si>
  <si>
    <t>emmanuel.ortega@consultor.wom.cl</t>
  </si>
  <si>
    <t>nedila.pacheco@consultor.wom.cl</t>
  </si>
  <si>
    <t>gonzalo.reyes@consultor.wom.cl</t>
  </si>
  <si>
    <t>nicole.silva@consultor.wom.cl</t>
  </si>
  <si>
    <t>francisca.tolmo@consultor.wom.cl</t>
  </si>
  <si>
    <t>marcela.toro@consultor.wom.cl</t>
  </si>
  <si>
    <t>michel.valle@consultor.wom.cl</t>
  </si>
  <si>
    <t>leslie.carvajal@consultor.wom.cl</t>
  </si>
  <si>
    <t>oriana.anavalon@consultor.wom.cl</t>
  </si>
  <si>
    <t>francisca.carvajal@consultor.wom.cl</t>
  </si>
  <si>
    <t>stefania.castillo@consultor.wom.cl</t>
  </si>
  <si>
    <t>javiera.castillo@consultor.wom.cl</t>
  </si>
  <si>
    <t>roberto.collao@consultor.wom.cl</t>
  </si>
  <si>
    <t>sebastian.duenas@consultor.wom.cl</t>
  </si>
  <si>
    <t>carlina.espinoza@consultor.wom.cl</t>
  </si>
  <si>
    <t>gisele.castro@consultor.wom.cl</t>
  </si>
  <si>
    <t>milko.gahona@consultor.wom.cl</t>
  </si>
  <si>
    <t>paulina.castro@consultor.wom.cl</t>
  </si>
  <si>
    <t>lorena.lara.b@consultor.wom.cl</t>
  </si>
  <si>
    <t>gregory.marin@consultor.wom.cl</t>
  </si>
  <si>
    <t>jeanette.matamoros@consultor.wom.cl</t>
  </si>
  <si>
    <t>carla.pacheco@consultor.wom.cl</t>
  </si>
  <si>
    <t>gabriel.castro@consultor.wom.cl</t>
  </si>
  <si>
    <t>jenifer.rojas@consultor.wom.cl</t>
  </si>
  <si>
    <t>karen.rojas.t@consultor.wom.cl</t>
  </si>
  <si>
    <t>alexandra.segovia@consultor.wom.cl</t>
  </si>
  <si>
    <t>gipsy.vega@consultor.wom.cl</t>
  </si>
  <si>
    <t>carlos.cespedes@consultor.wom.cl</t>
  </si>
  <si>
    <t>marianne.ardiles@consultor.wom.cl</t>
  </si>
  <si>
    <t>priscilla.bugueno@consultor.wom.cl</t>
  </si>
  <si>
    <t>frank.bustos@consultor.wom.cl</t>
  </si>
  <si>
    <t>carlos.bustos@consultor.wom.cl</t>
  </si>
  <si>
    <t>tatiana.calderon@consultor.wom.cl</t>
  </si>
  <si>
    <t>mariel.chavez@consultor.wom.cl</t>
  </si>
  <si>
    <t>paula.cortes@consultor.wom.cl</t>
  </si>
  <si>
    <t>paz.chavez@consultor.wom.cl</t>
  </si>
  <si>
    <t>yamil.hacin@consultor.wom.cl</t>
  </si>
  <si>
    <t>sergio.ibarra@consultor.wom.cl</t>
  </si>
  <si>
    <t>ingrid.ledezma@consultor.wom.cl</t>
  </si>
  <si>
    <t>evelyn.leon@consultor.wom.cl</t>
  </si>
  <si>
    <t>valeska.chavez@consultor.wom.cl</t>
  </si>
  <si>
    <t>lorenzo.mondaca@consultor.wom.cl</t>
  </si>
  <si>
    <t>alfonsina.ortiz@consultor.wom.cl</t>
  </si>
  <si>
    <t>jacquelina.cisternas@consultor.wom.cl</t>
  </si>
  <si>
    <t>nilsa.rivera@consultor.wom.cl</t>
  </si>
  <si>
    <t>lorena.rodriguez@consultor.wom.cl</t>
  </si>
  <si>
    <t>albert.salas@consultor.wom.cl</t>
  </si>
  <si>
    <t>cecilia.torres@consultor.wom.cl</t>
  </si>
  <si>
    <t>yulia.urrutia@consultor.wom.cl</t>
  </si>
  <si>
    <t>maricel.yanez@consultor.wom.cl</t>
  </si>
  <si>
    <t>gabriela.araya@consultor.wom.cl</t>
  </si>
  <si>
    <t>susana.arcos@consultor.wom.cl</t>
  </si>
  <si>
    <t>rodrigo.ayala@consultor.wom.cl</t>
  </si>
  <si>
    <t>susan.bastias@consultor.wom.cl</t>
  </si>
  <si>
    <t>lady.berrios@consultor.wom.cl</t>
  </si>
  <si>
    <t>claudia.cortes@consultor.wom.cl</t>
  </si>
  <si>
    <t>gabriel.garate@consultor.wom.cl</t>
  </si>
  <si>
    <t>romina.contreras@consultor.wom.cl</t>
  </si>
  <si>
    <t>kimberlyn.rojas@consultor.wom.cl</t>
  </si>
  <si>
    <t>victoria.saavedra@consultor.wom.cl</t>
  </si>
  <si>
    <t>mayorlen.monardez@consultor.wom.cl</t>
  </si>
  <si>
    <t>veronica.torres@consultor.wom.cl</t>
  </si>
  <si>
    <t>yamila.urquieta@consultor.wom.cl</t>
  </si>
  <si>
    <t>maria.vargas@consultor.wom.cl</t>
  </si>
  <si>
    <t>kelyn.vega@consultor.wom.cl</t>
  </si>
  <si>
    <t>abner.cortes@consultor.wom.cl</t>
  </si>
  <si>
    <t>johanna.cortes@consultor.wom.cl</t>
  </si>
  <si>
    <t>pablo.zuniga@consultor.wom.cl</t>
  </si>
  <si>
    <t>paz.alfaro@consultor.wom.cl</t>
  </si>
  <si>
    <t>karina.arenas@consultor.wom.cl</t>
  </si>
  <si>
    <t>angela.castillo@consultor.wom.cl</t>
  </si>
  <si>
    <t>elizabeth.cruz@consultor.wom.cl</t>
  </si>
  <si>
    <t>milenka.diaz@consultor.wom.cl</t>
  </si>
  <si>
    <t>cindy.donoso@consultor.wom.cl</t>
  </si>
  <si>
    <t>valentina.espejo@consultor.wom.cl</t>
  </si>
  <si>
    <t>barbara.lima@consultor.wom.cl</t>
  </si>
  <si>
    <t>stephania.minder@consultor.wom.cl</t>
  </si>
  <si>
    <t>gabriela.munizaga@consultor.wom.cl</t>
  </si>
  <si>
    <t>nelly.munoz@consultor.wom.cl</t>
  </si>
  <si>
    <t>cristian.rojas@consultor.wom.cl</t>
  </si>
  <si>
    <t>natalia.rojas@consultor.wom.cl</t>
  </si>
  <si>
    <t>constanza.rojas@consultor.wom.cl</t>
  </si>
  <si>
    <t>constanza.alejandra@consultor.wom.cl</t>
  </si>
  <si>
    <t>agueda.vargas@consultor.wom.cl</t>
  </si>
  <si>
    <t>patricia.vega@consultor.wom.cl</t>
  </si>
  <si>
    <t>jordan.vega@consultor.wom.cl</t>
  </si>
  <si>
    <t>antonio.alcaino@consultor.wom.cl</t>
  </si>
  <si>
    <t>jordy.alvarez@consultor.wom.cl</t>
  </si>
  <si>
    <t>katherine.diaz@consultor.wom.cl</t>
  </si>
  <si>
    <t>ayrton.jara@consultor.wom.cl</t>
  </si>
  <si>
    <t>maria.marino@consultor.wom.cl</t>
  </si>
  <si>
    <t>estefany.monroy@consultor.wom.cl</t>
  </si>
  <si>
    <t>maria.olivares@consultor.wom.cl</t>
  </si>
  <si>
    <t>miguel.rojas@consultor.wom.cl</t>
  </si>
  <si>
    <t>karina.salas@consultor.wom.cl</t>
  </si>
  <si>
    <t>yessenia.tapia@consultor.wom.cl</t>
  </si>
  <si>
    <t>carolina.valdes@consultor.wom.cl</t>
  </si>
  <si>
    <t>felipe.zurita@consultor.wom.cl</t>
  </si>
  <si>
    <t>massiel.diaz@consultor.wom.cl</t>
  </si>
  <si>
    <t>soledad.baragano@consultor.wom.cl</t>
  </si>
  <si>
    <t>jeannette.cordova@consultor.wom.cl</t>
  </si>
  <si>
    <t>jordan.cortes@consultor.wom.cl</t>
  </si>
  <si>
    <t>gustavo.delafuente@consultor.wom.cl</t>
  </si>
  <si>
    <t>victoria.diaz@consultor.wom.cl</t>
  </si>
  <si>
    <t>gabriela.fernandois@consultor.wom.cl</t>
  </si>
  <si>
    <t>nikol.gallardo@consultor.wom.cl</t>
  </si>
  <si>
    <t>alexis.gomez@consultor.wom.cl</t>
  </si>
  <si>
    <t>nataly.gonzalez@consultor.wom.cl</t>
  </si>
  <si>
    <t>marta.guerra@consultor.wom.cl</t>
  </si>
  <si>
    <t>pedro.marambio@consultor.wom.cl</t>
  </si>
  <si>
    <t>scarlet.mardones@consultor.wom.cl</t>
  </si>
  <si>
    <t>lilian.pizarro@consultor.wom.cl</t>
  </si>
  <si>
    <t>mauricio.portilla@consultor.wom.cl</t>
  </si>
  <si>
    <t>merelyn.ramirez@consultor.wom.cl</t>
  </si>
  <si>
    <t>carolina.reveco@consultor.wom.cl</t>
  </si>
  <si>
    <t>roberto.donoso@consultor.wom.cl</t>
  </si>
  <si>
    <t>bastian.tapia@consultor.wom.cl</t>
  </si>
  <si>
    <t>paola.vera@consultor.wom.cl</t>
  </si>
  <si>
    <t>rocio.vigorena@consultor.wom.cl</t>
  </si>
  <si>
    <t>nilsa.yanez@consultor.wom.cl</t>
  </si>
  <si>
    <t>karim.alvarado@consultor.wom.cl</t>
  </si>
  <si>
    <t>katheryn.alvarez@consultor.wom.cl</t>
  </si>
  <si>
    <t>darely.bustamante@consultor.wom.cl</t>
  </si>
  <si>
    <t>andrea.cabrera@consultor.wom.cl</t>
  </si>
  <si>
    <t>maria.carvajal@consultor.wom.cl</t>
  </si>
  <si>
    <t>teresa.carvajal@consultor.wom.cl</t>
  </si>
  <si>
    <t>catalina.castillo@consultor.wom.cl</t>
  </si>
  <si>
    <t>robinson.diaz@consultor.wom.cl</t>
  </si>
  <si>
    <t>rodrigo.sebastian@consultor.wom.cl</t>
  </si>
  <si>
    <t>nicolas.figueroa@consultor.wom.cl</t>
  </si>
  <si>
    <t>karol.flores@consultor.wom.cl</t>
  </si>
  <si>
    <t>paula.pizarro@consultor.wom.cl</t>
  </si>
  <si>
    <t>katerine.pizarro@consultor.wom.cl</t>
  </si>
  <si>
    <t>stephanie.flores@consultor.wom.cl</t>
  </si>
  <si>
    <t>carla.rojas@consultor.wom.cl</t>
  </si>
  <si>
    <t>katherin.rojas@consultor.wom.cl</t>
  </si>
  <si>
    <t>lesly.segovia@consultor.wom.cl</t>
  </si>
  <si>
    <t>natalia.tapia@consultor.wom.cl</t>
  </si>
  <si>
    <t>myriam.torres@consultor.wom.cl</t>
  </si>
  <si>
    <t>veglia.vega@consultor.wom.cl</t>
  </si>
  <si>
    <t>nancy.villegas@consultor.wom.cl</t>
  </si>
  <si>
    <t>roberto.flores@consultor.wom.cl</t>
  </si>
  <si>
    <t>gerald.cabrera@consultor.wom.cl</t>
  </si>
  <si>
    <t>francisco.fuentes@consultor.wom.cl</t>
  </si>
  <si>
    <t>felipe.cordero@consultor.wom.cl</t>
  </si>
  <si>
    <t>claudia.fuentes.r@consultor.wom.cl</t>
  </si>
  <si>
    <t>felipe.jimenez@consultor.wom.cl</t>
  </si>
  <si>
    <t>treicy.juica@consultor.wom.cl</t>
  </si>
  <si>
    <t>angelo.marin@consultor.wom.cl</t>
  </si>
  <si>
    <t>constancia.ortiz@consultor.wom.cl</t>
  </si>
  <si>
    <t>alejandra.rubio@consultor.wom.cl</t>
  </si>
  <si>
    <t>barbara.saavedra@consultor.wom.cl</t>
  </si>
  <si>
    <t>fabian.tapia@consultor.wom.cl</t>
  </si>
  <si>
    <t>marcela.torrejon@consultor.wom.cl</t>
  </si>
  <si>
    <t>diego.vilo@consultor.wom.cl</t>
  </si>
  <si>
    <t>francisca.zamora@consultor.wom.cl</t>
  </si>
  <si>
    <t>marcela.gallardo@consultor.wom.cl</t>
  </si>
  <si>
    <t>ivo.gamboa@consultor.wom.cl</t>
  </si>
  <si>
    <t>claudio.ignacio@consultor.wom.cl</t>
  </si>
  <si>
    <t>paula.gonzalez.b@consultor.wom.cl</t>
  </si>
  <si>
    <t>camila.diaz@consultor.wom.cl</t>
  </si>
  <si>
    <t>manuel.gonzalez.g@consultor.wom.cl</t>
  </si>
  <si>
    <t>paula.andrea@consultor.wom.cl</t>
  </si>
  <si>
    <t>odessa.guerra@consultor.wom.cl</t>
  </si>
  <si>
    <t>camila.belen@consultor.wom.cl</t>
  </si>
  <si>
    <t>pamela.nunez@consultor.wom.cl</t>
  </si>
  <si>
    <t>ilse.gutierrez@consultor.wom.cl</t>
  </si>
  <si>
    <t>vanessa.henriquez@consultor.wom.cl</t>
  </si>
  <si>
    <t>benjamin.hermosilla@consultor.wom.cl</t>
  </si>
  <si>
    <t>valeska.sandoval@consultor.wom.cl</t>
  </si>
  <si>
    <t>barbara.toledo@consultor.wom.cl</t>
  </si>
  <si>
    <t>francisco.uribe@consultor.wom.cl</t>
  </si>
  <si>
    <t>ana.aguilera@consultor.wom.cl</t>
  </si>
  <si>
    <t>sebastian.alvarez@consultor.wom.cl</t>
  </si>
  <si>
    <t>romina.rojas@consultor.wom.cl</t>
  </si>
  <si>
    <t>maria.araya@consultor.wom.cl</t>
  </si>
  <si>
    <t>paula.castillo@consultor.wom.cl</t>
  </si>
  <si>
    <t>alison.dinamarca@consultor.wom.cl</t>
  </si>
  <si>
    <t>paola.fuentes@consultor.wom.cl</t>
  </si>
  <si>
    <t>ariel.giordano@consultor.wom.cl</t>
  </si>
  <si>
    <t>jose.herrera.m@consultor.wom.cl</t>
  </si>
  <si>
    <t>aida.henriquez@consultor.wom.cl</t>
  </si>
  <si>
    <t>karen.henriquez@consultor.wom.cl</t>
  </si>
  <si>
    <t>angie.hodgson@consultor.wom.cl</t>
  </si>
  <si>
    <t>gladys.ibaceta@consultor.wom.cl</t>
  </si>
  <si>
    <t>carolina.jara@consultor.wom.cl</t>
  </si>
  <si>
    <t>joaquin.jimenez@consultor.wom.cl</t>
  </si>
  <si>
    <t>monica.marambio@consultor.wom.cl</t>
  </si>
  <si>
    <t>monica.matamala@consultor.wom.cl</t>
  </si>
  <si>
    <t>felix.miranda@consultor.wom.cl</t>
  </si>
  <si>
    <t>natalia.morales@consultor.wom.cl</t>
  </si>
  <si>
    <t>cristian.pereira@consultor.wom.cl</t>
  </si>
  <si>
    <t>rocio.alfaro@consultor.wom.cl</t>
  </si>
  <si>
    <t>franco.valdivia@consultor.wom.cl</t>
  </si>
  <si>
    <t>yessenia.vargas@consultor.wom.cl</t>
  </si>
  <si>
    <t>sebastian.gertosio@consultor.wom.cl</t>
  </si>
  <si>
    <t>sofia.zuniga@consultor.wom.cl</t>
  </si>
  <si>
    <t>andrea.aguirre@consultor.wom.cl</t>
  </si>
  <si>
    <t>evelyn.antinao@consultor.wom.cl</t>
  </si>
  <si>
    <t>claudia.brilladero@consultor.wom.cl</t>
  </si>
  <si>
    <t>ana.campana@consultor.wom.cl</t>
  </si>
  <si>
    <t>lesly.castillo@consultor.wom.cl</t>
  </si>
  <si>
    <t>franco.chavez@consultor.wom.cl</t>
  </si>
  <si>
    <t>tamara.contreras@consultor.wom.cl</t>
  </si>
  <si>
    <t>yesenia.gallardo@consultor.wom.cl</t>
  </si>
  <si>
    <t>ingrid.garcia@consultor.wom.cl</t>
  </si>
  <si>
    <t>lizbeth.leyton@consultor.wom.cl</t>
  </si>
  <si>
    <t>karina.munoz@consultor.wom.cl</t>
  </si>
  <si>
    <t>katherine.munoz@consultor.wom.cl</t>
  </si>
  <si>
    <t>pablo.lopez@consultor.wom.cl</t>
  </si>
  <si>
    <t>rodrigo.pasten@consultor.wom.cl</t>
  </si>
  <si>
    <t>jorge.lopresti@consultor.wom.cl</t>
  </si>
  <si>
    <t>yesenia.rivera@consultor.wom.cl</t>
  </si>
  <si>
    <t>benjamin.machuca@consultor.wom.cl</t>
  </si>
  <si>
    <t>milen.maldonado@consultor.wom.cl</t>
  </si>
  <si>
    <t>karen.maldonado@consultor.wom.cl</t>
  </si>
  <si>
    <t>veronica.mendez@consultor.wom.cl</t>
  </si>
  <si>
    <t>macarena.mercado@consultor.wom.cl</t>
  </si>
  <si>
    <t>eduardo.meza@consultor.wom.cl</t>
  </si>
  <si>
    <t>lyspert.michell@consultor.wom.cl</t>
  </si>
  <si>
    <t>cristian.molina@consultor.wom.cl</t>
  </si>
  <si>
    <t>charloth.molina@consultor.wom.cl</t>
  </si>
  <si>
    <t>jose.munoz@consultor.wom.cl</t>
  </si>
  <si>
    <t>eduardo.monardez@consultor.wom.cl</t>
  </si>
  <si>
    <t>bastian.mondaca@consultor.wom.cl</t>
  </si>
  <si>
    <t>eliseo.munoz@consultor.wom.cl</t>
  </si>
  <si>
    <t>patricia.campos@consultor.wom.cl</t>
  </si>
  <si>
    <t>luis.munoz.m@consultor.wom.cl</t>
  </si>
  <si>
    <t>nicolas.munoz.s@consultor.wom.cl</t>
  </si>
  <si>
    <t>karin.munoz@consultor.wom.cl</t>
  </si>
  <si>
    <t>carlos.olate@consultor.wom.cl</t>
  </si>
  <si>
    <t>valentina.oyarce@consultor.wom.cl</t>
  </si>
  <si>
    <t>jorge.toro@consultor.wom.cl</t>
  </si>
  <si>
    <t>nathalia.toro@consultor.wom.cl</t>
  </si>
  <si>
    <t>yamilet.olave@consultor.wom.cl</t>
  </si>
  <si>
    <t>claudia.olivares@consultor.wom.cl</t>
  </si>
  <si>
    <t>pablo.olivares@consultor.wom.cl</t>
  </si>
  <si>
    <t>gloria.onetto@consultor.wom.cl</t>
  </si>
  <si>
    <t>barbara.fuentes@consultor.wom.cl</t>
  </si>
  <si>
    <t>maria.ortiz@consultor.wom.cl</t>
  </si>
  <si>
    <t>luis.nunez@consultor.wom.cl</t>
  </si>
  <si>
    <t>alexis.palacios@consultor.wom.cl</t>
  </si>
  <si>
    <t>leticia.osses@consultor.wom.cl</t>
  </si>
  <si>
    <t>natalia.perez@consultor.wom.cl</t>
  </si>
  <si>
    <t>angie.perez@consultor.wom.cl</t>
  </si>
  <si>
    <t>camila.phillips@consultor.wom.cl</t>
  </si>
  <si>
    <t>paloma.tejada@consultor.wom.cl</t>
  </si>
  <si>
    <t>karime.vega@consultor.wom.cl</t>
  </si>
  <si>
    <t>jose.antonio@consultor.wom.cl</t>
  </si>
  <si>
    <t>ana.zuniga@consultor.wom.cl</t>
  </si>
  <si>
    <t>francisco.pinones@consultor.wom.cl</t>
  </si>
  <si>
    <t>barbara.plaza@consultor.wom.cl</t>
  </si>
  <si>
    <t>eduardo.alfaro@consultor.wom.cl</t>
  </si>
  <si>
    <t>america.quinteros@consultor.wom.cl</t>
  </si>
  <si>
    <t>juan.ramos@consultor.wom.cl</t>
  </si>
  <si>
    <t>brayams.bravo@consultor.wom.cl</t>
  </si>
  <si>
    <t>paula.ramos@consultor.wom.cl</t>
  </si>
  <si>
    <t>claudia.cerda@consultor.wom.cl</t>
  </si>
  <si>
    <t>francisca.cerda@consultor.wom.cl</t>
  </si>
  <si>
    <t>andrea.rivas@consultor.wom.cl</t>
  </si>
  <si>
    <t>ariel.cortes@consultor.wom.cl</t>
  </si>
  <si>
    <t>cristofer.cortes@consultor.wom.cl</t>
  </si>
  <si>
    <t>darcy.rivera@consultor.wom.cl</t>
  </si>
  <si>
    <t>ignacio.riveros@consultor.wom.cl</t>
  </si>
  <si>
    <t>cristopher.curinao@consultor.wom.cl</t>
  </si>
  <si>
    <t>angello.garcia@consultor.wom.cl</t>
  </si>
  <si>
    <t>carolina.rodriguez@consultor.wom.cl</t>
  </si>
  <si>
    <t>javiera.molina@consultor.wom.cl</t>
  </si>
  <si>
    <t>ana.rojas@consultor.wom.cl</t>
  </si>
  <si>
    <t>francisco.munoz.m@consultor.wom.cl</t>
  </si>
  <si>
    <t>camila.rojas@consultor.wom.cl</t>
  </si>
  <si>
    <t>jonathan.rojas@consultor.wom.cl</t>
  </si>
  <si>
    <t>christian.romo@consultor.wom.cl</t>
  </si>
  <si>
    <t>cristopher.siegler@consultor.wom.cl</t>
  </si>
  <si>
    <t>pablo.ruiz@consultor.wom.cl</t>
  </si>
  <si>
    <t>hans.veliz@consultor.wom.cl</t>
  </si>
  <si>
    <t>barbara.vera@consultor.wom.cl</t>
  </si>
  <si>
    <t>pablo.salas@consultor.wom.cl</t>
  </si>
  <si>
    <t>nicols.albornoz@consultor.wom.cl</t>
  </si>
  <si>
    <t>diccia.alvarez@consultor.wom.cl</t>
  </si>
  <si>
    <t>rodrigo.saldivia@consultor.wom.cl</t>
  </si>
  <si>
    <t>michael.salinas@consultor.wom.cl</t>
  </si>
  <si>
    <t>daniel.bonilla@consultor.wom.cl</t>
  </si>
  <si>
    <t>hector.burgos@consultor.wom.cl</t>
  </si>
  <si>
    <t>paola.santander@consultor.wom.cl</t>
  </si>
  <si>
    <t>maximiliano.santelices@consultor.wom.cl</t>
  </si>
  <si>
    <t>tracy.castro@consultor.wom.cl</t>
  </si>
  <si>
    <t>herman.cuello@consultor.wom.cl</t>
  </si>
  <si>
    <t>yesenia.sepulveda.P@consultor.wom.cl</t>
  </si>
  <si>
    <t>carmen.jimenez@consultor.wom.cl</t>
  </si>
  <si>
    <t>paulina.ledesma@consultor.wom.cl</t>
  </si>
  <si>
    <t>maria.serey@consultor.wom.cl</t>
  </si>
  <si>
    <t>claudia.seron@consultor.wom.cl</t>
  </si>
  <si>
    <t>thania.solari@consultor.wom.cl</t>
  </si>
  <si>
    <t>tamara.tapia@consultor.wom.cl</t>
  </si>
  <si>
    <t>jose.tobar@consultor.wom.cl</t>
  </si>
  <si>
    <t>miriam.rojas@consultor.wom.cl</t>
  </si>
  <si>
    <t>claudia.torres@consultor.wom.cl</t>
  </si>
  <si>
    <t>francisca.valenzuela@consultor.wom.cl</t>
  </si>
  <si>
    <t>andrea.ahumada@consultor.wom.cl</t>
  </si>
  <si>
    <t>claudio.valenzuela@consultor.wom.cl</t>
  </si>
  <si>
    <t>rosa.vasquez.c@consultor.wom.cl</t>
  </si>
  <si>
    <t>sergio.bruna@consultor.wom.cl</t>
  </si>
  <si>
    <t>roxana.vega@consultor.wom.cl</t>
  </si>
  <si>
    <t>sonia.campbell@consultor.wom.cl</t>
  </si>
  <si>
    <t>gustavo.vega@consultor.wom.cl</t>
  </si>
  <si>
    <t>yocelyn.chacana@consultor.wom.cl</t>
  </si>
  <si>
    <t>yenifer.contreras@consultor.wom.cl</t>
  </si>
  <si>
    <t>benjamin.vega@consultor.wom.cl</t>
  </si>
  <si>
    <t>keving.vera@consultor.wom.cl</t>
  </si>
  <si>
    <t>christopher.lalut@consultor.wom.cl</t>
  </si>
  <si>
    <t>david.mackenna@consultor.wom.cl</t>
  </si>
  <si>
    <t>jorge.videla@consultor.wom.cl</t>
  </si>
  <si>
    <t>jocelyn.zapata@consultor.wom.cl</t>
  </si>
  <si>
    <t>dayanne.zapata@consultor.wom.cl</t>
  </si>
  <si>
    <t>daniza.zepeda@consultor.wom.cl</t>
  </si>
  <si>
    <t>alejandra.pizarro@consultor.wom.cl</t>
  </si>
  <si>
    <t>andres.rivera@consultor.wom.cl</t>
  </si>
  <si>
    <t>camila.diaz.d@consultor.wom.cl</t>
  </si>
  <si>
    <t>carolina.galvez@consultor.wom.cl</t>
  </si>
  <si>
    <t>catalina.rebolledo@consultor.wom.cl</t>
  </si>
  <si>
    <t>constanza.tramolao@consultor.wom.cl</t>
  </si>
  <si>
    <t>cristobal.araya@consultor.wom.cl</t>
  </si>
  <si>
    <t>daniel.bugueno@consultor.wom.cl</t>
  </si>
  <si>
    <t>felipe.guerrero@consultor.wom.cl</t>
  </si>
  <si>
    <t>francisco.castro@consultor.wom.cl</t>
  </si>
  <si>
    <t>johan.duran@consultor.wom.cl</t>
  </si>
  <si>
    <t>javier.peralta@consultor.wom.cl</t>
  </si>
  <si>
    <t>jeans.painemal@consultor.wom.cl</t>
  </si>
  <si>
    <t>joan.galleguillos@consultor.wom.cl</t>
  </si>
  <si>
    <t>johanna.fernandez@consultor.wom.cl</t>
  </si>
  <si>
    <t>jonathan.saavedra@consultor.wom.cl</t>
  </si>
  <si>
    <t>joselyn.pastenes@consultor.wom.cl</t>
  </si>
  <si>
    <t>liset.pereira@consultor.wom.cl</t>
  </si>
  <si>
    <t>maria.trigo@consultor.wom.cl</t>
  </si>
  <si>
    <t>maricela.faundez@consultor.wom.cl</t>
  </si>
  <si>
    <t>mynla.rojas@consultor.wom.cl</t>
  </si>
  <si>
    <t>nicoletta.costanzi@consultor.wom.cl</t>
  </si>
  <si>
    <t>ricardo.ledezma@consultor.wom.cl</t>
  </si>
  <si>
    <t>sofia.hidalgo@consultor.wom.cl</t>
  </si>
  <si>
    <t>thania.reyes@consultor.wom.cl</t>
  </si>
  <si>
    <t>victor.valdivia@consultor.wom.cl</t>
  </si>
  <si>
    <t>victoria.contreras.a@consultor.wom.cl</t>
  </si>
  <si>
    <t>SINCORREO@WOM.CL</t>
  </si>
  <si>
    <t>michael.olguin@consultor.wom.cl</t>
  </si>
  <si>
    <t>francisco.suarez@consultor.wom.cl</t>
  </si>
  <si>
    <t>thalia.lopez@consultor.wom.cl</t>
  </si>
  <si>
    <t>fernanda.fuentes@consultor.wom.cl</t>
  </si>
  <si>
    <t>nathali.diaz@consultor.wom.cl</t>
  </si>
  <si>
    <t>valeria.cortes@consultor.wom.cl</t>
  </si>
  <si>
    <t>rodrigo.moukarzel@consultor.wom.cl</t>
  </si>
  <si>
    <t>beatriz.valladares@consultor.wom.cl</t>
  </si>
  <si>
    <t>eduardo.godoy@consultor.wom.cl</t>
  </si>
  <si>
    <t>nicolas.gonzalez.c@consultor.wom.cl</t>
  </si>
  <si>
    <t>kotty.villalobos@consultor.wom.cl</t>
  </si>
  <si>
    <t>kelly.lepez@consultor.wom.cl</t>
  </si>
  <si>
    <t>claudio.cataldo@consultor.wom.cl</t>
  </si>
  <si>
    <t>juan.rojas@consultor.wom.cl</t>
  </si>
  <si>
    <t>camila.rojas.a@consultor.wom.cl</t>
  </si>
  <si>
    <t>natalia.valbuena@consultor.wom.cl</t>
  </si>
  <si>
    <t>hilda.bordillo@consultor.wom.cl</t>
  </si>
  <si>
    <t>michelle.flores@consultor.wom.cl</t>
  </si>
  <si>
    <t>francia.quinones@consultor.wom.cl</t>
  </si>
  <si>
    <t>fernanda.collado@consultor.wom.cl</t>
  </si>
  <si>
    <t>carolina.diaz.m@consultor.wom.cl</t>
  </si>
  <si>
    <t>nicolas.soto@consultor.wom.cl</t>
  </si>
  <si>
    <t>raquel.villablanca@consultor.wom.cl</t>
  </si>
  <si>
    <t>violeta.gallardo@consultor.wom.cl</t>
  </si>
  <si>
    <t>karen.pallante@consultor.wom.cl</t>
  </si>
  <si>
    <t>solange.arenas@consultor.wom.cl</t>
  </si>
  <si>
    <t>maria.diaz@consultor.wom.cl</t>
  </si>
  <si>
    <t>walter.santander@consultor.wom.cl</t>
  </si>
  <si>
    <t>pedro.garcia@consultor.wom.cl</t>
  </si>
  <si>
    <t>jorge.pizarro@consultor.wom.cl</t>
  </si>
  <si>
    <t>javiera.leiva@consultor.wom.cl</t>
  </si>
  <si>
    <t>leila.gonzalez@consultor.wom.cl</t>
  </si>
  <si>
    <t>karla.avendano@consultor.wom.cl</t>
  </si>
  <si>
    <t>fernando.reyes@consultor.wom.cl</t>
  </si>
  <si>
    <t>jaime.toro@consultor.wom.cl</t>
  </si>
  <si>
    <t>sebastian.carrasco@consultor.wom.cl</t>
  </si>
  <si>
    <t>felipe.mellado@consultor.wom.cl</t>
  </si>
  <si>
    <t>diego.carmona@consultor.wom.cl</t>
  </si>
  <si>
    <t>fabian.julio@consultor.wom.cl</t>
  </si>
  <si>
    <t>francisco.oyanadel@consultor.wom.cl</t>
  </si>
  <si>
    <t>laura.vallejos@consultor.wom.cl</t>
  </si>
  <si>
    <t>solange.cortes@consultor.wom.cl</t>
  </si>
  <si>
    <t>jose.galleguillos@consultor.wom.cl</t>
  </si>
  <si>
    <t>tamara.aguirre@consultor.wom.cl</t>
  </si>
  <si>
    <t>jessica.olmos@consultor.wom.cl</t>
  </si>
  <si>
    <t>Monica Neculman</t>
  </si>
  <si>
    <t>Katterine Cuadra</t>
  </si>
  <si>
    <t>Deisy Carvajal</t>
  </si>
  <si>
    <t>Rocío Silva</t>
  </si>
  <si>
    <t>Claudio Villafaña</t>
  </si>
  <si>
    <t>Daniela Gonzalez</t>
  </si>
  <si>
    <t>Merelyn Marin</t>
  </si>
  <si>
    <t>Faltas en el servicio</t>
  </si>
  <si>
    <t>Motivos personales</t>
  </si>
  <si>
    <t>Tiene empresa personal y no convalida horario</t>
  </si>
  <si>
    <t>Encontró trabajo en su profesión</t>
  </si>
  <si>
    <t>Desmotivación</t>
  </si>
  <si>
    <t>Encontro otro trabajo</t>
  </si>
  <si>
    <t>Problemas personales</t>
  </si>
  <si>
    <t>Problemas de salud</t>
  </si>
  <si>
    <t>Crisis de pánico</t>
  </si>
  <si>
    <t>No quiso dar repechaje</t>
  </si>
  <si>
    <t>Encontró otro trabajo</t>
  </si>
  <si>
    <t>No se presenta después de certificación</t>
  </si>
  <si>
    <t>Otra oferta laboral</t>
  </si>
  <si>
    <t>No entrega motivos</t>
  </si>
  <si>
    <t>Baja por Enfermedad</t>
  </si>
  <si>
    <t>Certifica pero se retira por presión</t>
  </si>
  <si>
    <t>Se Retira por otra oferta laboral</t>
  </si>
  <si>
    <t>Se Retira por motivos de Viaje</t>
  </si>
  <si>
    <t>Certifica pero no se presenta</t>
  </si>
  <si>
    <t>No Concurrencia</t>
  </si>
  <si>
    <t>Necesidad de la empresa</t>
  </si>
  <si>
    <t>Motivo</t>
  </si>
  <si>
    <t>Sub-Motivo</t>
  </si>
  <si>
    <t>Detalle de Baja</t>
  </si>
  <si>
    <t>Abandono de PEI</t>
  </si>
  <si>
    <t>Usuario Red</t>
  </si>
  <si>
    <t>BIANKA CAROLINA</t>
  </si>
  <si>
    <t>EAC Call Center</t>
  </si>
  <si>
    <t>TAHIA FRANCISCA</t>
  </si>
  <si>
    <t>TRONCOSO TORO</t>
  </si>
  <si>
    <t>VALENTINA PAZ</t>
  </si>
  <si>
    <t>FRANKLIN</t>
  </si>
  <si>
    <t>ARAYA</t>
  </si>
  <si>
    <t>HECTOR RENE</t>
  </si>
  <si>
    <t>ARREDONDO MEDINA</t>
  </si>
  <si>
    <t>CLAUDIO ANDRES</t>
  </si>
  <si>
    <t>BURGOS CASTILLO</t>
  </si>
  <si>
    <t>KATHERINE YESENIA</t>
  </si>
  <si>
    <t>BUSTAMANTE ACEVEDO</t>
  </si>
  <si>
    <t>FERNANDA MELISA</t>
  </si>
  <si>
    <t>CASTILLO BARAHONA</t>
  </si>
  <si>
    <t>FABIAN ALBERTO</t>
  </si>
  <si>
    <t>CASTILLO GONZALEZ</t>
  </si>
  <si>
    <t>PATRICIO ANDRES</t>
  </si>
  <si>
    <t>CASTRO ROJAS</t>
  </si>
  <si>
    <t>KATHERINE TATIANA</t>
  </si>
  <si>
    <t>CONTADOR LAZO</t>
  </si>
  <si>
    <t>FERNANDEZ TABILO</t>
  </si>
  <si>
    <t>GUEVARA VELIZ</t>
  </si>
  <si>
    <t>DANILO ANDRES</t>
  </si>
  <si>
    <t>MACAYA DURAN</t>
  </si>
  <si>
    <t>ALEJANDRA ALICIA</t>
  </si>
  <si>
    <t>RAMOS MALEBRAN</t>
  </si>
  <si>
    <t>NICOLE ALEJANDRA</t>
  </si>
  <si>
    <t>ROJAS OLIVARES</t>
  </si>
  <si>
    <t>YAÑEZ ZARRICUETA</t>
  </si>
  <si>
    <t>ENILCE YURIKA</t>
  </si>
  <si>
    <t>CORTEZ PASTEN</t>
  </si>
  <si>
    <t>ALEJANDRO IGNACIO</t>
  </si>
  <si>
    <t>VARAS CARDENAS</t>
  </si>
  <si>
    <t>MARIA JESUS GEMA</t>
  </si>
  <si>
    <t>OSCAR ANDRES</t>
  </si>
  <si>
    <t>LUNA AVALOS</t>
  </si>
  <si>
    <t>JAVIERA PAZ</t>
  </si>
  <si>
    <t>MONDACA VERGARA</t>
  </si>
  <si>
    <t>VETINA SOFIA</t>
  </si>
  <si>
    <t>GALLO GALLO</t>
  </si>
  <si>
    <t>JEREMY HUGO</t>
  </si>
  <si>
    <t>OLIVIER FREDES</t>
  </si>
  <si>
    <t>JOSELYN ANDREA</t>
  </si>
  <si>
    <t>PIA FERNANDA</t>
  </si>
  <si>
    <t>ALBORNOZ CASTILLO</t>
  </si>
  <si>
    <t>NOEMA VALENTINA</t>
  </si>
  <si>
    <t>ARACELI SOLANLLY</t>
  </si>
  <si>
    <t>CHANG OGALDE</t>
  </si>
  <si>
    <t>EAC RRSS</t>
  </si>
  <si>
    <t>14423977-6</t>
  </si>
  <si>
    <t>18136185-9</t>
  </si>
  <si>
    <t>13039386-1</t>
  </si>
  <si>
    <t>17174705-8</t>
  </si>
  <si>
    <t>9685372-6</t>
  </si>
  <si>
    <t>17794532-3</t>
  </si>
  <si>
    <t>17439323-0</t>
  </si>
  <si>
    <t>17244286-2</t>
  </si>
  <si>
    <t>15055093-9</t>
  </si>
  <si>
    <t>15025287-3</t>
  </si>
  <si>
    <t>12805395-6</t>
  </si>
  <si>
    <t>16892257-4</t>
  </si>
  <si>
    <t>16892338-4</t>
  </si>
  <si>
    <t>10946221-7</t>
  </si>
  <si>
    <t>18633573-2</t>
  </si>
  <si>
    <t>18399147-7</t>
  </si>
  <si>
    <t>17827838-K</t>
  </si>
  <si>
    <t>17909615-3</t>
  </si>
  <si>
    <t>16129166-8</t>
  </si>
  <si>
    <t>17625671-0</t>
  </si>
  <si>
    <t>19451754-8</t>
  </si>
  <si>
    <t>20167169-8</t>
  </si>
  <si>
    <t>8429753-4</t>
  </si>
  <si>
    <t>19505586-6</t>
  </si>
  <si>
    <t>11484309-1</t>
  </si>
  <si>
    <t>12419890-9</t>
  </si>
  <si>
    <t xml:space="preserve"> 15675126-K</t>
  </si>
  <si>
    <t>FARAYA</t>
  </si>
  <si>
    <t>HRARREDM</t>
  </si>
  <si>
    <t>PAFERNAT</t>
  </si>
  <si>
    <t>MJGUEVAV</t>
  </si>
  <si>
    <t>MFYANEZZ</t>
  </si>
  <si>
    <t>EYCORTEP</t>
  </si>
  <si>
    <t>AIVARASC</t>
  </si>
  <si>
    <t>MJCANASH</t>
  </si>
  <si>
    <t>OALUNAA</t>
  </si>
  <si>
    <t xml:space="preserve">VSGALLOG  </t>
  </si>
  <si>
    <t>CPOLIVIF</t>
  </si>
  <si>
    <t>PFALBORC</t>
  </si>
  <si>
    <t>NVSEREYZ</t>
  </si>
  <si>
    <t>ASCHANGO</t>
  </si>
  <si>
    <t>TFTRONCT</t>
  </si>
  <si>
    <t>tahia.troncoso@consultor.wom.cl</t>
  </si>
  <si>
    <t>VPGONZGO</t>
  </si>
  <si>
    <t>valentina.gonzalez.g@consultor.wom.cl</t>
  </si>
  <si>
    <t>franklin.araya@consultor.wom.cl</t>
  </si>
  <si>
    <t>hector.arredondo@consultor.wom.cl</t>
  </si>
  <si>
    <t>CABURGOC</t>
  </si>
  <si>
    <t>claudio.burgos@consultor.wom.cl</t>
  </si>
  <si>
    <t>KYBUSTAA</t>
  </si>
  <si>
    <t>katherine.bustamante@consultor.wom.cl</t>
  </si>
  <si>
    <t>FMCASTIB</t>
  </si>
  <si>
    <t>fernanda.castillo@consultor.wom.cl</t>
  </si>
  <si>
    <t>FACASTIG</t>
  </si>
  <si>
    <t>fabian.castillo@consultor.wom.cl</t>
  </si>
  <si>
    <t>PACASTRO</t>
  </si>
  <si>
    <t>patricio.castro@consultor.wom.cl</t>
  </si>
  <si>
    <t>KTCONTAL</t>
  </si>
  <si>
    <t>katherine.contador@consultor.wom.cl</t>
  </si>
  <si>
    <t>paola.fernandez@consultor.wom.cl</t>
  </si>
  <si>
    <t>maria.guevara@consultor.wom.cl</t>
  </si>
  <si>
    <t>DAMACAYD</t>
  </si>
  <si>
    <t>danilo.macaya@consultor.wom.cl</t>
  </si>
  <si>
    <t>AARAMOSM</t>
  </si>
  <si>
    <t>alejandra.ramos@consultor.wom.cl</t>
  </si>
  <si>
    <t>NAROJASO</t>
  </si>
  <si>
    <t>nicole.rojas@consultor.wom.cl</t>
  </si>
  <si>
    <t>maria.yanez@consultor.wom.cl</t>
  </si>
  <si>
    <t>enilce.cortez@consultor.wom.cl</t>
  </si>
  <si>
    <t>alejandro.varas@consultor.wom.cl</t>
  </si>
  <si>
    <t>maria.canas@consultor.wom.cl</t>
  </si>
  <si>
    <t>oscar.luna@consultor.wom.cl</t>
  </si>
  <si>
    <t>jeremy.torres@consultor.wom.cl</t>
  </si>
  <si>
    <t>claudia.olivier@consultor.wom.cl</t>
  </si>
  <si>
    <t>pia.albornoz@consultor.wom.cl</t>
  </si>
  <si>
    <t>araceli.chang@consultor.wom.cl</t>
  </si>
  <si>
    <t>Vencimiento de contrato</t>
  </si>
  <si>
    <t>No Ingresó a plataforma</t>
  </si>
  <si>
    <t>Mutuo acuerdo</t>
  </si>
  <si>
    <t>Incumplimiento a contrato de trabajo</t>
  </si>
  <si>
    <t>JPMONDAV</t>
  </si>
  <si>
    <t>sebastian.araya@consultor.wom.cl</t>
  </si>
  <si>
    <t>bianka.ardiles@consultor.wom.cl</t>
  </si>
  <si>
    <t>andres.campos@consultor.wom.cl</t>
  </si>
  <si>
    <t>angelica.carrera@consultor.wom.cl</t>
  </si>
  <si>
    <t>diana.gonzalez@consultor.wom.cl</t>
  </si>
  <si>
    <t>victor.inostroza@consultor.wom.cl</t>
  </si>
  <si>
    <t>felipe.olivares@consultor.wom.cl</t>
  </si>
  <si>
    <t>kathalina.peralta@consultor.wom.cl</t>
  </si>
  <si>
    <t>daniela.vergara@consultor.wom.cl</t>
  </si>
  <si>
    <t>steffi.arancibia@consultor.wom.cl</t>
  </si>
  <si>
    <t>matias.aviles@consultor.wom.cl</t>
  </si>
  <si>
    <t>daniela.carmona@consultor.wom.cl</t>
  </si>
  <si>
    <t>aracely.diaz@consultor.wom.cl</t>
  </si>
  <si>
    <t>yessenia.diaz@consultor.wom.cl</t>
  </si>
  <si>
    <t>vetina.gallo@consultor.wom.cl</t>
  </si>
  <si>
    <t>juan.guerrero@consultor.wom.cl</t>
  </si>
  <si>
    <t>scarlet.huerta@consultor.wom.cl</t>
  </si>
  <si>
    <t>javiera.mondaca@consultor.wom.cl</t>
  </si>
  <si>
    <t>dario.rojas@consultor.wom.cl</t>
  </si>
  <si>
    <t>Redes Sociales</t>
  </si>
  <si>
    <t>18568403-2</t>
  </si>
  <si>
    <t>19950563-7</t>
  </si>
  <si>
    <t>9242719-6</t>
  </si>
  <si>
    <t>18180094-1</t>
  </si>
  <si>
    <t>13643078-5</t>
  </si>
  <si>
    <t>11935688-1</t>
  </si>
  <si>
    <t>18687561-3</t>
  </si>
  <si>
    <t>18823949-8</t>
  </si>
  <si>
    <t>15042452-6</t>
  </si>
  <si>
    <t>19040105-7</t>
  </si>
  <si>
    <t>14111541-3</t>
  </si>
  <si>
    <t>18994588-4</t>
  </si>
  <si>
    <t>19322165-3</t>
  </si>
  <si>
    <t>16688658-9</t>
  </si>
  <si>
    <t>17625243-K</t>
  </si>
  <si>
    <t>18316126-1</t>
  </si>
  <si>
    <t>18317909-8</t>
  </si>
  <si>
    <t>20091541-0</t>
  </si>
  <si>
    <t>19351229-1</t>
  </si>
  <si>
    <t>9222143-1</t>
  </si>
  <si>
    <t>19506776-7</t>
  </si>
  <si>
    <t>17605649-5</t>
  </si>
  <si>
    <t>20006198-5</t>
  </si>
  <si>
    <t>18631931-1</t>
  </si>
  <si>
    <t>18631932-K</t>
  </si>
  <si>
    <t>19348931-1</t>
  </si>
  <si>
    <t>19505330-8</t>
  </si>
  <si>
    <t>19040916-3</t>
  </si>
  <si>
    <t>GABRIEL FELIPE</t>
  </si>
  <si>
    <t>ALEXANDRA FRANCISCA</t>
  </si>
  <si>
    <t>LEVERT CERDA</t>
  </si>
  <si>
    <t>NELLY MARGARITA</t>
  </si>
  <si>
    <t>IGLESIAS LEIVA</t>
  </si>
  <si>
    <t>NICOLAS ELIAS</t>
  </si>
  <si>
    <t>RAMIREZ JAURIAT</t>
  </si>
  <si>
    <t>ISABEL EMPERATRIZ</t>
  </si>
  <si>
    <t>FUENTES GONZALEZ</t>
  </si>
  <si>
    <t>YENNY PAMELA</t>
  </si>
  <si>
    <t>BUGUEÑO VEGA</t>
  </si>
  <si>
    <t>VERONICA ANGELICA</t>
  </si>
  <si>
    <t>DAVID IGNACIO</t>
  </si>
  <si>
    <t>AREAS CASTRO</t>
  </si>
  <si>
    <t>BIANCA VALESKA</t>
  </si>
  <si>
    <t>ESPINDOLA NUÑEZ</t>
  </si>
  <si>
    <t>DAYAN NOEMY</t>
  </si>
  <si>
    <t>CORTES PASTEN</t>
  </si>
  <si>
    <t>CATALINA ANTONIA</t>
  </si>
  <si>
    <t>HERNANDEZ ZUÑIGA</t>
  </si>
  <si>
    <t>DEMETRIO ANTONIO</t>
  </si>
  <si>
    <t>DIAZ CARVAJAL</t>
  </si>
  <si>
    <t>JOHANA ARACELY</t>
  </si>
  <si>
    <t>CAMPUSANO CUELLO</t>
  </si>
  <si>
    <t>BRAVO BARRAZA</t>
  </si>
  <si>
    <t>RODRIGO ANTONIO</t>
  </si>
  <si>
    <t>CASTRO ALFARO</t>
  </si>
  <si>
    <t>VALENTINA ALEJANDRA</t>
  </si>
  <si>
    <t>CAMPUSANO CORTES</t>
  </si>
  <si>
    <t>MACARENA ALEJANDRA</t>
  </si>
  <si>
    <t>VILLAGRAN GOMEZ</t>
  </si>
  <si>
    <t>DEBORA ANDREA</t>
  </si>
  <si>
    <t>ACUÑA TAPIA</t>
  </si>
  <si>
    <t>MONICA LEONOR</t>
  </si>
  <si>
    <t>BUIGLEY VALDES</t>
  </si>
  <si>
    <t>DANISA LORETO</t>
  </si>
  <si>
    <t>GARCIA GOMEZ</t>
  </si>
  <si>
    <t>CARLA ANDREA</t>
  </si>
  <si>
    <t>CORTES LOPEZ</t>
  </si>
  <si>
    <t>BRAYAN JESUS</t>
  </si>
  <si>
    <t>AROS DONOSO</t>
  </si>
  <si>
    <t>DANIELA YASMIN</t>
  </si>
  <si>
    <t>CASTILLO COLLAO</t>
  </si>
  <si>
    <t>ELIZABETH ANDREA</t>
  </si>
  <si>
    <t>GISSELLE JAMILETTE</t>
  </si>
  <si>
    <t>BARRERA CONTRERAS</t>
  </si>
  <si>
    <t>ESTEBAN ALEJANDRO</t>
  </si>
  <si>
    <t>GONZALEZ ZEPEDA</t>
  </si>
  <si>
    <t>PEREZ MARTINEZ</t>
  </si>
  <si>
    <t>Gabriela Toro</t>
  </si>
  <si>
    <t>17644508-4</t>
  </si>
  <si>
    <t>SIEBEL</t>
  </si>
  <si>
    <t>ID GENESYS</t>
  </si>
  <si>
    <t>Correo</t>
  </si>
  <si>
    <t>Feca Incorp.</t>
  </si>
  <si>
    <t>17232021-K</t>
  </si>
  <si>
    <t xml:space="preserve">RODRIGO ANTONIO </t>
  </si>
  <si>
    <t>ALMENDRA GUTIERREZ</t>
  </si>
  <si>
    <t>RAALMENG</t>
  </si>
  <si>
    <t>rodrigo.almendra@consultor.wom.cl</t>
  </si>
  <si>
    <t>Supervisor</t>
  </si>
  <si>
    <t>BERRIOS OSORES</t>
  </si>
  <si>
    <t>VMBERRIO</t>
  </si>
  <si>
    <t>victor.berrios@consultor.wom.cl</t>
  </si>
  <si>
    <t>15982222-2</t>
  </si>
  <si>
    <t>RODRIGO JAVIER</t>
  </si>
  <si>
    <t>CAMPUSANO SILVA</t>
  </si>
  <si>
    <t>RJCAMPUS</t>
  </si>
  <si>
    <t>rodrigo.campusano@consultor.wom.cl</t>
  </si>
  <si>
    <t>MINERVA MAKARENA</t>
  </si>
  <si>
    <t>ROJAS VARAS</t>
  </si>
  <si>
    <t>MMROJASV</t>
  </si>
  <si>
    <t>minerva.rojas@consultor.wom.cl</t>
  </si>
  <si>
    <t>13684902-6</t>
  </si>
  <si>
    <t>KAREN ISABEL</t>
  </si>
  <si>
    <t>SOTO CUEVAS</t>
  </si>
  <si>
    <t>KISOTOC</t>
  </si>
  <si>
    <t>karen.soto@consultor.wom.cl</t>
  </si>
  <si>
    <t>16431494-4</t>
  </si>
  <si>
    <t>CLAUDIA EUGENIA</t>
  </si>
  <si>
    <t>PARDO HERNANDEZ</t>
  </si>
  <si>
    <t>CAPARDOH</t>
  </si>
  <si>
    <t>claudia.pardo@consultor.wom.cl</t>
  </si>
  <si>
    <t>16307726-4</t>
  </si>
  <si>
    <t>KATTERINE ANDREA</t>
  </si>
  <si>
    <t>CUADRA MARIN</t>
  </si>
  <si>
    <t>KACUADRM</t>
  </si>
  <si>
    <t>katterine.cuadra@consultor.wom.cl</t>
  </si>
  <si>
    <t>18355351-8</t>
  </si>
  <si>
    <t>ANGEL MIGUEL</t>
  </si>
  <si>
    <t>PIZARRO VASQUEZ</t>
  </si>
  <si>
    <t>AMPIZARV</t>
  </si>
  <si>
    <t>angel.pizarro@consultor.wom.cl</t>
  </si>
  <si>
    <t>15940573-7</t>
  </si>
  <si>
    <t>GONZALEZ RUZ</t>
  </si>
  <si>
    <t>dagonzru</t>
  </si>
  <si>
    <t>daniela.gonzalez@consultor.wom.cl</t>
  </si>
  <si>
    <t>Backoffice</t>
  </si>
  <si>
    <t>LITOBAR ANDREINA</t>
  </si>
  <si>
    <t>AVILA GARCIA</t>
  </si>
  <si>
    <t>LAAVILAG</t>
  </si>
  <si>
    <t>litobar.avila@consultor.wom.cl</t>
  </si>
  <si>
    <t>ALFONSO ANTONIO</t>
  </si>
  <si>
    <t>PINTO ARAYA</t>
  </si>
  <si>
    <t>AAPINTOA</t>
  </si>
  <si>
    <t>alfonso.pinto@consultor.wom.cl</t>
  </si>
  <si>
    <t>17939683-1</t>
  </si>
  <si>
    <t>DANIELA ROMINA</t>
  </si>
  <si>
    <t>drphilla</t>
  </si>
  <si>
    <t>daniela.phillips@consultor.wom.cl</t>
  </si>
  <si>
    <t>JULIO ENRIQUE</t>
  </si>
  <si>
    <t>EGAÑA TABILO</t>
  </si>
  <si>
    <t>JEEGANAT</t>
  </si>
  <si>
    <t>CRISTOBAL ANDRES</t>
  </si>
  <si>
    <t>GALLEGOS VALENCIA</t>
  </si>
  <si>
    <t>CAGALLEV</t>
  </si>
  <si>
    <t>cristobal.gallegos@consultor.wom.cl</t>
  </si>
  <si>
    <t>PALOMA JACQUELINE</t>
  </si>
  <si>
    <t>ARAYA MUÑOZ</t>
  </si>
  <si>
    <t>PJARAYAM</t>
  </si>
  <si>
    <t>paloma.araya@consultor.wom.cl</t>
  </si>
  <si>
    <t>18984655-K</t>
  </si>
  <si>
    <t>JULIA MACARENA</t>
  </si>
  <si>
    <t>ARANCIBIA BUGUEÑO</t>
  </si>
  <si>
    <t>JMARANCB</t>
  </si>
  <si>
    <t>julia.arancibia@consultor.wom.cl</t>
  </si>
  <si>
    <t>Work Force</t>
  </si>
  <si>
    <t>ESTEBAN MANUEL</t>
  </si>
  <si>
    <t>AGUILA CEA</t>
  </si>
  <si>
    <t>EMAGUILC</t>
  </si>
  <si>
    <t>esteban.aguila@consultor.wom.cl</t>
  </si>
  <si>
    <t>FERNANDA MACARENA</t>
  </si>
  <si>
    <t>BLANCO MENESES</t>
  </si>
  <si>
    <t>FMBLANCM</t>
  </si>
  <si>
    <t>fernanda.blanco@consultor.wom.cl</t>
  </si>
  <si>
    <t>18355596-0</t>
  </si>
  <si>
    <t>PAULA BELEN</t>
  </si>
  <si>
    <t>AYALA ZAMORANO</t>
  </si>
  <si>
    <t>PBAYALAZ</t>
  </si>
  <si>
    <t>paula.ayala@consultor.wom.cl</t>
  </si>
  <si>
    <t>MELANIE IVONNE</t>
  </si>
  <si>
    <t>MORALES NORAMBUENA</t>
  </si>
  <si>
    <t>MIMORALN</t>
  </si>
  <si>
    <t>melanie.morales@consultor.wom.cl</t>
  </si>
  <si>
    <t>12466848-4</t>
  </si>
  <si>
    <t xml:space="preserve">ROCIO VANESSA </t>
  </si>
  <si>
    <t>SILVA MADARIAGA</t>
  </si>
  <si>
    <t>RVSILVAM</t>
  </si>
  <si>
    <t>rocio.silva@consultor.wom.cl</t>
  </si>
  <si>
    <t>JOSE ARTURO</t>
  </si>
  <si>
    <t>CAMPOS CANIBILO</t>
  </si>
  <si>
    <t>JACAMPOC</t>
  </si>
  <si>
    <t>jose.campos@consultor.wom.cl</t>
  </si>
  <si>
    <t>18011588-9</t>
  </si>
  <si>
    <t>VELASQUEZ TAPIA</t>
  </si>
  <si>
    <t>PBVELAST</t>
  </si>
  <si>
    <t>paula.velasquez@consultor.wom.cl</t>
  </si>
  <si>
    <t>16054430-9</t>
  </si>
  <si>
    <t>ROJAS ORTIZ</t>
  </si>
  <si>
    <t>fjrojaso</t>
  </si>
  <si>
    <t>francisco.rojas.o@consultor.wom.cl</t>
  </si>
  <si>
    <t>19698197-7</t>
  </si>
  <si>
    <t>MERELYN CHAROL</t>
  </si>
  <si>
    <t>MARIN VILLARROEL</t>
  </si>
  <si>
    <t>MCMARINV</t>
  </si>
  <si>
    <t>merelyn.marin@consultor.wom.cl</t>
  </si>
  <si>
    <t>17389656-5</t>
  </si>
  <si>
    <t>NICOLE NAZARET</t>
  </si>
  <si>
    <t>TRUJILLO RODRIGUEZ</t>
  </si>
  <si>
    <t>NNTRUJIR</t>
  </si>
  <si>
    <t>nicole.trujillo@consultor.wom.cl</t>
  </si>
  <si>
    <t>17715326-5</t>
  </si>
  <si>
    <t>CRISTIAN GUSTAVO</t>
  </si>
  <si>
    <t>SEGOVIA DELMONT</t>
  </si>
  <si>
    <t>cgsegovd</t>
  </si>
  <si>
    <t>cristian.segovia@consultor.wom.cl</t>
  </si>
  <si>
    <t>GABRIELA ALEJANDRA</t>
  </si>
  <si>
    <t>TORO BARRAZA</t>
  </si>
  <si>
    <t>GATOROB</t>
  </si>
  <si>
    <t>gabriela.toro@consultor.wom.cl</t>
  </si>
  <si>
    <t>12943166-0</t>
  </si>
  <si>
    <t>CLAUDIA JACQUELINE</t>
  </si>
  <si>
    <t>RIQUELME RAMOS</t>
  </si>
  <si>
    <t>CJRIQUER</t>
  </si>
  <si>
    <t>claudia.riquelme@consultor.wom.cl</t>
  </si>
  <si>
    <t>JONATHAN ANDRES</t>
  </si>
  <si>
    <t>GONZALEZ HIDALGO</t>
  </si>
  <si>
    <t>JAGONZAH</t>
  </si>
  <si>
    <t>jonathan.gonzalez@consultor.wom.cl</t>
  </si>
  <si>
    <t>19491848-8</t>
  </si>
  <si>
    <t>RICHARD ANDRES</t>
  </si>
  <si>
    <t>VEGA VASQUEZ</t>
  </si>
  <si>
    <t>RAVEGAV</t>
  </si>
  <si>
    <t>richard.vega@consultor.wom.cl</t>
  </si>
  <si>
    <t>BARBARA ANDREA</t>
  </si>
  <si>
    <t>ROJAS DROGUETT</t>
  </si>
  <si>
    <t>BAROJASD</t>
  </si>
  <si>
    <t>barbara.rojas@consultor.wom.cl</t>
  </si>
  <si>
    <t>24257069-3</t>
  </si>
  <si>
    <t>NELSON ALEJANDRO</t>
  </si>
  <si>
    <t>AMPUERO ESPINOZA</t>
  </si>
  <si>
    <t>nelson.ampuero@consultor.wom.cl</t>
  </si>
  <si>
    <t>26154201-3</t>
  </si>
  <si>
    <t>26093203-9</t>
  </si>
  <si>
    <t xml:space="preserve">HERNANDEZ USECHE </t>
  </si>
  <si>
    <t>15036480-9</t>
  </si>
  <si>
    <t>CRISTIAN HUMBERTO</t>
  </si>
  <si>
    <t>TORO PORTILLA</t>
  </si>
  <si>
    <t>CHTOROP</t>
  </si>
  <si>
    <t>cristian.toro@consultor.wom.cl</t>
  </si>
  <si>
    <t xml:space="preserve"> MARIA JOSE </t>
  </si>
  <si>
    <t>NAVARRETE ESCUDERO</t>
  </si>
  <si>
    <t>MJNAVARE</t>
  </si>
  <si>
    <t>maria.navarrete@consultor.wom.cl</t>
  </si>
  <si>
    <t>cristhofer.gonzalez@holdtech.cl</t>
  </si>
  <si>
    <t>PAULA ANGELINA</t>
  </si>
  <si>
    <t>ELGUEDA MADARIAGA</t>
  </si>
  <si>
    <t>PAELGUEM</t>
  </si>
  <si>
    <t>paula.elgueda@consultor.wom.cl</t>
  </si>
  <si>
    <t xml:space="preserve">CRISTHOFER CAMILO </t>
  </si>
  <si>
    <t>GONZALEZ JIMÉNEZ</t>
  </si>
  <si>
    <t>Estatus</t>
  </si>
  <si>
    <t>Supervisor de Ventas</t>
  </si>
  <si>
    <t>Supervisor Calidad</t>
  </si>
  <si>
    <t>Supervisor RRSS</t>
  </si>
  <si>
    <t>Turno</t>
  </si>
  <si>
    <t>Diurno</t>
  </si>
  <si>
    <t>Nocturno</t>
  </si>
  <si>
    <t>Total general</t>
  </si>
  <si>
    <t>%</t>
  </si>
  <si>
    <t>Ejecutivos x Jornada</t>
  </si>
  <si>
    <t>Horas Mes</t>
  </si>
  <si>
    <t>Productividad</t>
  </si>
  <si>
    <t>Horas Productivas</t>
  </si>
  <si>
    <t>TERESA JACQUELINE</t>
  </si>
  <si>
    <t>Se retira sin indicar motivo. No se logra contactar</t>
  </si>
  <si>
    <t>NSCOLLAC</t>
  </si>
  <si>
    <t xml:space="preserve">	NSCOLLAC</t>
  </si>
  <si>
    <t>navenka.collado@consultor.wom.cl</t>
  </si>
  <si>
    <t>CAMILA YARITZA</t>
  </si>
  <si>
    <t>Renuncia voluntaria</t>
  </si>
  <si>
    <t>19039997-4</t>
  </si>
  <si>
    <t>EFPARRAS</t>
  </si>
  <si>
    <t>eduardo.parraguez@consultor.wom.cl</t>
  </si>
  <si>
    <t>EDUARDO FELIPE</t>
  </si>
  <si>
    <t>PARRAGUEZ SAEZ</t>
  </si>
  <si>
    <t>Licencia</t>
  </si>
  <si>
    <t>Enfermedad común</t>
  </si>
  <si>
    <t>Desempeño</t>
  </si>
  <si>
    <t>Bajo rendiemiento y baja calificación cualitativa</t>
  </si>
  <si>
    <t>Fecha Ingreso Plataforma2</t>
  </si>
  <si>
    <t>AFLEVERC</t>
  </si>
  <si>
    <t>alexandra.levert@consultor.wom.cl</t>
  </si>
  <si>
    <t>DNCORTEP</t>
  </si>
  <si>
    <t>dayan.cortes@consultor.wom.cl</t>
  </si>
  <si>
    <t>GFROJASV</t>
  </si>
  <si>
    <t>gabriel.rojas@consultor.wom.cl</t>
  </si>
  <si>
    <t>NERAMIRJ</t>
  </si>
  <si>
    <t>nicolas.ramirez@consultor.wom.cl</t>
  </si>
  <si>
    <t>YPBUGUEV</t>
  </si>
  <si>
    <t>yenny.bugueno@consultor.wom.cl</t>
  </si>
  <si>
    <t>BJAROSD</t>
  </si>
  <si>
    <t>brayan.aros@consultor.wom.cl</t>
  </si>
  <si>
    <t>CYPEREZM</t>
  </si>
  <si>
    <t>camila.perez@consultor.wom.cl</t>
  </si>
  <si>
    <t>CACORTEL</t>
  </si>
  <si>
    <t>carla.cortes@consultor.wom.cl</t>
  </si>
  <si>
    <t>CAHERNAZ</t>
  </si>
  <si>
    <t>catalina.hernandez@consultor.wom.cl</t>
  </si>
  <si>
    <t>DYCASTIC</t>
  </si>
  <si>
    <t>daniela.castillo.c@consultor.wom.cl</t>
  </si>
  <si>
    <t>DLGARCIG</t>
  </si>
  <si>
    <t>danisa.garcia@consultor.wom.cl</t>
  </si>
  <si>
    <t>DIAREASC</t>
  </si>
  <si>
    <t>david.areas@consultor.wom.cl</t>
  </si>
  <si>
    <t>DAACUNAT</t>
  </si>
  <si>
    <t>debora.acuna@consultor.wom.cl</t>
  </si>
  <si>
    <t>EACASTIC</t>
  </si>
  <si>
    <t>elizabeth.castillo@consultor.wom.cl</t>
  </si>
  <si>
    <t>EAGONZAZ</t>
  </si>
  <si>
    <t>esteban.gonzalez@consultor.wom.cl</t>
  </si>
  <si>
    <t>GJBARREC</t>
  </si>
  <si>
    <t>gisselle.barrera@consultor.wom.cl</t>
  </si>
  <si>
    <t>SICHACOA</t>
  </si>
  <si>
    <t>santiago.chacon@consultor.wom.cl</t>
  </si>
  <si>
    <t>IEFUENTG</t>
  </si>
  <si>
    <t>isabel.fuentes@consultor.wom.cl</t>
  </si>
  <si>
    <t>JACAMPUC</t>
  </si>
  <si>
    <t>johana.campusano@consultor.wom.cl</t>
  </si>
  <si>
    <t>MAVILLAG</t>
  </si>
  <si>
    <t>macarena.villagran@consultor.wom.cl</t>
  </si>
  <si>
    <t>MLBUIGLV</t>
  </si>
  <si>
    <t>monica.buigley@consultor.wom.cl</t>
  </si>
  <si>
    <t>RACASTRA</t>
  </si>
  <si>
    <t>rodrigo.castro@consultor.wom.cl</t>
  </si>
  <si>
    <t>SABRAVOB</t>
  </si>
  <si>
    <t>sebastian.bravo@consultor.wom.cl</t>
  </si>
  <si>
    <t>VACAMPUC</t>
  </si>
  <si>
    <t>valentina.campusano@consultor.wom.cl</t>
  </si>
  <si>
    <t>VAROJASR</t>
  </si>
  <si>
    <t>veronica.rojas@consultor.wom.cl</t>
  </si>
  <si>
    <t>Mejor oferta laboral</t>
  </si>
  <si>
    <t>Consigue mejor oferta laboral</t>
  </si>
  <si>
    <t>Reprobado</t>
  </si>
  <si>
    <t>Reprueba PEI</t>
  </si>
  <si>
    <t>Abandona PEI por no sentirse preparado</t>
  </si>
  <si>
    <t>OLIVARES CASTRO</t>
  </si>
  <si>
    <t>LAISDALY JAQUELINE</t>
  </si>
  <si>
    <t>ANDRADE PERDOMO</t>
  </si>
  <si>
    <t>MARIANNY CECILIA</t>
  </si>
  <si>
    <t>MARTINEZ MONTE</t>
  </si>
  <si>
    <t>LUIS ROBERTO</t>
  </si>
  <si>
    <t>LORCA GARAY</t>
  </si>
  <si>
    <t>ANTONIO ESTEBAN</t>
  </si>
  <si>
    <t>ROSAS GONZALEZ</t>
  </si>
  <si>
    <t>KATHERINE ANDREA</t>
  </si>
  <si>
    <t>FLORES VEGA</t>
  </si>
  <si>
    <t>PEDRO NICOLAS</t>
  </si>
  <si>
    <t>AGUIRRE ROJAS</t>
  </si>
  <si>
    <t>SHAROM MELISA DEL CARMEN</t>
  </si>
  <si>
    <t>GAETE VERGARA</t>
  </si>
  <si>
    <t>CAMACHO ROJAS</t>
  </si>
  <si>
    <t>LAURA KARINA</t>
  </si>
  <si>
    <t>ROJAS SANCHEZ</t>
  </si>
  <si>
    <t>AYLEM MARIELYS</t>
  </si>
  <si>
    <t>DIAZ RODRIGUEZ</t>
  </si>
  <si>
    <t>CAROLINA DEL PILAR</t>
  </si>
  <si>
    <t>MORALES PAVEZ</t>
  </si>
  <si>
    <t>MARITZA CECILIA</t>
  </si>
  <si>
    <t>CORTES MIRANDA</t>
  </si>
  <si>
    <t>CAROLINA DE LOS ANGELES</t>
  </si>
  <si>
    <t>ESPEJO GALLARDO</t>
  </si>
  <si>
    <t>CATHERINE ESTEFANIA</t>
  </si>
  <si>
    <t>BARRAZA ARAYA</t>
  </si>
  <si>
    <t>JOSE FERNANDO</t>
  </si>
  <si>
    <t>ARAYA OLIVARES</t>
  </si>
  <si>
    <t>KATHIA NICOL</t>
  </si>
  <si>
    <t>GARCIA GALVEZ</t>
  </si>
  <si>
    <t>CAMILA FRANCISCA</t>
  </si>
  <si>
    <t>MONICA VICTORIA</t>
  </si>
  <si>
    <t>GUZMAN CANDIA</t>
  </si>
  <si>
    <t>FELIPE ALEJANDRO</t>
  </si>
  <si>
    <t>MUNDACA CRAIG</t>
  </si>
  <si>
    <t>NATALIE ANDREE</t>
  </si>
  <si>
    <t>ORELLANA CASTRO</t>
  </si>
  <si>
    <t>CONSTANZA BELEN</t>
  </si>
  <si>
    <t>VARGAS GONZALEZ</t>
  </si>
  <si>
    <t>MARIA LIVIA</t>
  </si>
  <si>
    <t>OJEDA AZOCAR</t>
  </si>
  <si>
    <t>NELSON EDUARDO</t>
  </si>
  <si>
    <t>MIRANDA TELLO</t>
  </si>
  <si>
    <t>JESUS ALBERTO</t>
  </si>
  <si>
    <t>ANGEL SALAZAR</t>
  </si>
  <si>
    <t>26326635-8</t>
  </si>
  <si>
    <t>19661738-8</t>
  </si>
  <si>
    <t>17364451-5</t>
  </si>
  <si>
    <t>19505932-2</t>
  </si>
  <si>
    <t>17628783-7</t>
  </si>
  <si>
    <t>40240648-8</t>
  </si>
  <si>
    <t>26255228-4</t>
  </si>
  <si>
    <t>12619137-5</t>
  </si>
  <si>
    <t>16891980-8</t>
  </si>
  <si>
    <t>16419823-5</t>
  </si>
  <si>
    <t>19207174-7</t>
  </si>
  <si>
    <t>18758336-5</t>
  </si>
  <si>
    <t>17846660-7</t>
  </si>
  <si>
    <t>11193121-6</t>
  </si>
  <si>
    <t>16443021-9</t>
  </si>
  <si>
    <t>16912945-2</t>
  </si>
  <si>
    <t>18179135-7</t>
  </si>
  <si>
    <t>10304033-7</t>
  </si>
  <si>
    <t>18493781-6</t>
  </si>
  <si>
    <t>Rocio Silva</t>
  </si>
  <si>
    <t>01 RRSS</t>
  </si>
  <si>
    <t>MARISABELA</t>
  </si>
  <si>
    <t>LOPEZ SANTANDER</t>
  </si>
  <si>
    <t>DAMARIS ESTER</t>
  </si>
  <si>
    <t>ROJAS CASTILLO</t>
  </si>
  <si>
    <t>NICOL DAYANA</t>
  </si>
  <si>
    <t>GAETE VIVAR</t>
  </si>
  <si>
    <t>LAZCANO FARIAS</t>
  </si>
  <si>
    <t>PETER JHON</t>
  </si>
  <si>
    <t>VARGAS ALFARO</t>
  </si>
  <si>
    <t>SOFIA CATALINA</t>
  </si>
  <si>
    <t>MUÑOZ ZUÑIGA</t>
  </si>
  <si>
    <t>MORALES SALVO</t>
  </si>
  <si>
    <t>RIVERA CASTILLO</t>
  </si>
  <si>
    <t>CINDY DEL CARMEN</t>
  </si>
  <si>
    <t>DIAZ MUÑOZ</t>
  </si>
  <si>
    <t>JIMENEZ GAETA</t>
  </si>
  <si>
    <t>STEFANIE FRANCISCA</t>
  </si>
  <si>
    <t>SAAVEDRA GONZALEZ</t>
  </si>
  <si>
    <t>GRACIELA PAZ</t>
  </si>
  <si>
    <t>FIGUEROA VERA</t>
  </si>
  <si>
    <t>CAMILA JESUS</t>
  </si>
  <si>
    <t>MANCILLA CARDENAS</t>
  </si>
  <si>
    <t>MARY ANDREA</t>
  </si>
  <si>
    <t>PIZARRO VEGA</t>
  </si>
  <si>
    <t>STEPHANIE ARACELLI</t>
  </si>
  <si>
    <t>RIQUELME BORLANDO</t>
  </si>
  <si>
    <t>SOLANGE ESTEFANIA</t>
  </si>
  <si>
    <t>RIOS CASTILLO</t>
  </si>
  <si>
    <t>MANUEL ANTONIO</t>
  </si>
  <si>
    <t>GALLARDO CASTILLO</t>
  </si>
  <si>
    <t>FABIAN IGNACIO</t>
  </si>
  <si>
    <t>ORTIZ BUSTAMANTE</t>
  </si>
  <si>
    <t>RAUL IGNACIO</t>
  </si>
  <si>
    <t>QUINTANILLA SOLIS</t>
  </si>
  <si>
    <t>VARGAS GONZALES</t>
  </si>
  <si>
    <t>CORTES SALMON</t>
  </si>
  <si>
    <t>19010773-6</t>
  </si>
  <si>
    <t>19733305-7</t>
  </si>
  <si>
    <t>18453755-9</t>
  </si>
  <si>
    <t>18200920-2</t>
  </si>
  <si>
    <t>18183351-3</t>
  </si>
  <si>
    <t>19660092-2</t>
  </si>
  <si>
    <t>16041662-9</t>
  </si>
  <si>
    <t>19948611-K</t>
  </si>
  <si>
    <t>17907200-9</t>
  </si>
  <si>
    <t>19507119-5</t>
  </si>
  <si>
    <t>19036674-K</t>
  </si>
  <si>
    <t>17985859-2</t>
  </si>
  <si>
    <t>16549985-9</t>
  </si>
  <si>
    <t>19321187-9</t>
  </si>
  <si>
    <t>14515647-5</t>
  </si>
  <si>
    <t>17663487-1</t>
  </si>
  <si>
    <t>19257164-2</t>
  </si>
  <si>
    <t>18633878-2</t>
  </si>
  <si>
    <t>19666928-0</t>
  </si>
  <si>
    <t>12244246-2</t>
  </si>
  <si>
    <t>20142282-5</t>
  </si>
  <si>
    <t>18792543-6</t>
  </si>
  <si>
    <t xml:space="preserve">ANGULO SALDAÑA </t>
  </si>
  <si>
    <t>KAFLOREV</t>
  </si>
  <si>
    <t>katherine.flores@consultor.wom.cl</t>
  </si>
  <si>
    <t>SMGAETEV</t>
  </si>
  <si>
    <t>sharom.gaete@consultor.wom.cl</t>
  </si>
  <si>
    <t>CEBARRAA</t>
  </si>
  <si>
    <t>catherine.barraza@consultor.wom.cl</t>
  </si>
  <si>
    <t>CFIRARRB</t>
  </si>
  <si>
    <t>camila.irarrazabal@consultor.wom.cl</t>
  </si>
  <si>
    <t>NEMIRANT</t>
  </si>
  <si>
    <t>nelson.miranda@consultor.wom.cl</t>
  </si>
  <si>
    <t>LJANDRAP</t>
  </si>
  <si>
    <t>laisdaly.andrade@consultor.wom.cl</t>
  </si>
  <si>
    <t>MCMARTIM</t>
  </si>
  <si>
    <t>WECAMACR</t>
  </si>
  <si>
    <t>wilcar.camacho@consultor.wom.cl</t>
  </si>
  <si>
    <t>marianny.martinez@consultor.wom.cl</t>
  </si>
  <si>
    <t>LKROJASS</t>
  </si>
  <si>
    <t>laura.rojas@consultor.wom.cl</t>
  </si>
  <si>
    <t>AMDIAZR</t>
  </si>
  <si>
    <t>aylem.diaz@consultor.wom.cl</t>
  </si>
  <si>
    <t>JAANGELS</t>
  </si>
  <si>
    <t>jesus.angel@consultor.wom.cl</t>
  </si>
  <si>
    <t>19506039-8</t>
  </si>
  <si>
    <t>ana.jimenez@consultor.wom.cl</t>
  </si>
  <si>
    <t>AMJIMENG</t>
  </si>
  <si>
    <t>GPADASMM</t>
  </si>
  <si>
    <t>graciela.adasme@consultor.wom.cl</t>
  </si>
  <si>
    <t>camila.mancilla@consultor.wom.cl</t>
  </si>
  <si>
    <t>CJMANCIC</t>
  </si>
  <si>
    <t>solange.rios@consultor.wom.cl</t>
  </si>
  <si>
    <t>SERIOSC</t>
  </si>
  <si>
    <t>MAGALLAC</t>
  </si>
  <si>
    <t>marisabela.lopez@consultor.wom.cl</t>
  </si>
  <si>
    <t>MLOPEZS</t>
  </si>
  <si>
    <t>NDGAETEV</t>
  </si>
  <si>
    <t>nicol.gaete@consultor.wom.cl</t>
  </si>
  <si>
    <t>LELAZCAF</t>
  </si>
  <si>
    <t>lucas.lazcano@consultor.wom.cl</t>
  </si>
  <si>
    <t>peter.vargas@consultor.wom.cl</t>
  </si>
  <si>
    <t>PJVARGAA</t>
  </si>
  <si>
    <t>NMMORALS</t>
  </si>
  <si>
    <t>MDORTIZB</t>
  </si>
  <si>
    <t>marcela.ortiz@consultor.wom.cl</t>
  </si>
  <si>
    <t>SCMUNOZZ</t>
  </si>
  <si>
    <t>sofia.munoz@consultor.wom.cl</t>
  </si>
  <si>
    <t>DEROJASC</t>
  </si>
  <si>
    <t>MJRIVERC</t>
  </si>
  <si>
    <t>CDDIAZM</t>
  </si>
  <si>
    <t>SFSAAVEG</t>
  </si>
  <si>
    <t>CAFIGUEV</t>
  </si>
  <si>
    <t>MAPIZARV</t>
  </si>
  <si>
    <t>SARIQUEB</t>
  </si>
  <si>
    <t>RIQUINTS</t>
  </si>
  <si>
    <t>JFARAYAO</t>
  </si>
  <si>
    <t>CBVARGAG</t>
  </si>
  <si>
    <t>FACORTES</t>
  </si>
  <si>
    <t>MATURANA BAEZA</t>
  </si>
  <si>
    <t>GABRIELA AMANDA</t>
  </si>
  <si>
    <t>PINTO OROZCO</t>
  </si>
  <si>
    <t>ALEJANDRA VALENTINA</t>
  </si>
  <si>
    <t>GONZALEZ PULGAR</t>
  </si>
  <si>
    <t>CESAR OSVALDO</t>
  </si>
  <si>
    <t>MEDEL VERA</t>
  </si>
  <si>
    <t>MARCELO FELIPE</t>
  </si>
  <si>
    <t>TOLOZA FIEDLER</t>
  </si>
  <si>
    <t>CHERYL STEFANIE</t>
  </si>
  <si>
    <t>WERNER ARAYA</t>
  </si>
  <si>
    <t>LEON VALENZUELA</t>
  </si>
  <si>
    <t>LUIS ANTONIO</t>
  </si>
  <si>
    <t>GODOY ARANCIBIA</t>
  </si>
  <si>
    <t>KARLA SOFIA</t>
  </si>
  <si>
    <t>COLLANTE FARIAS</t>
  </si>
  <si>
    <t>YAMIL YERAL</t>
  </si>
  <si>
    <t>ARAYA ALVAREZ</t>
  </si>
  <si>
    <t>ALEX LUIS HERIBERTO</t>
  </si>
  <si>
    <t>CONCHA MUÑOZ</t>
  </si>
  <si>
    <t>GUTIERREZ ARAYA</t>
  </si>
  <si>
    <t>JAVIER IGNACIO</t>
  </si>
  <si>
    <t>MARTINEZ GUTHRIE</t>
  </si>
  <si>
    <t>RIOS VICENCIO</t>
  </si>
  <si>
    <t>CABRERA ACEVEDO</t>
  </si>
  <si>
    <t>JONNATHAN ANDRES</t>
  </si>
  <si>
    <t>GONZALEZ MORENO</t>
  </si>
  <si>
    <t>TORO SANCHEZ</t>
  </si>
  <si>
    <t>LEUDYS CAROLINA</t>
  </si>
  <si>
    <t>RODRIGUEZ VELASQUEZ</t>
  </si>
  <si>
    <t>SUSANA DEL PILAR</t>
  </si>
  <si>
    <t>ARRIAGADA BROWN</t>
  </si>
  <si>
    <t>ROSALES SANCHEZ</t>
  </si>
  <si>
    <t>JOSESMIN PENELOPE</t>
  </si>
  <si>
    <t>NIETO CONTRERAS</t>
  </si>
  <si>
    <t>Embarazo</t>
  </si>
  <si>
    <t>aliro.albanez@consultor.wom.cl</t>
  </si>
  <si>
    <t>maria.aracena@consultor.wom.cl</t>
  </si>
  <si>
    <t>yoselyn.cornejo@consultor.wom.cl</t>
  </si>
  <si>
    <t>hector.guerra@consultor.wom.cl</t>
  </si>
  <si>
    <t>yasna.garrote.t@consultor.wom.cl</t>
  </si>
  <si>
    <t>17244391-5</t>
  </si>
  <si>
    <t>AVGONZAP</t>
  </si>
  <si>
    <t>alejandra.gonzalez@consultor.wom.cl</t>
  </si>
  <si>
    <t>18003437-4</t>
  </si>
  <si>
    <t>ALCONCHM</t>
  </si>
  <si>
    <t>alex.concha@consultor.wom.cl</t>
  </si>
  <si>
    <t>16732416-9</t>
  </si>
  <si>
    <t>COMEDELV</t>
  </si>
  <si>
    <t>cesar.medel@consultor.wom.cl</t>
  </si>
  <si>
    <t>13875289-5</t>
  </si>
  <si>
    <t>CSWERNEA</t>
  </si>
  <si>
    <t>cheryl.werner@consultor.wom.cl</t>
  </si>
  <si>
    <t>40227293-7</t>
  </si>
  <si>
    <t>DGTOROS</t>
  </si>
  <si>
    <t>daulis.toro@consultor.wom.cl</t>
  </si>
  <si>
    <t>02 RRSS</t>
  </si>
  <si>
    <t>16306990-3</t>
  </si>
  <si>
    <t>EJRIOSV</t>
  </si>
  <si>
    <t>emilio.rios@consultor.wom.cl</t>
  </si>
  <si>
    <t>EEROSALS</t>
  </si>
  <si>
    <t>evelyn.rosales@consultor.wom.cl</t>
  </si>
  <si>
    <t>17626370-9</t>
  </si>
  <si>
    <t>FAGUTIEA</t>
  </si>
  <si>
    <t>fabian.gutierrez@consultor.wom.cl</t>
  </si>
  <si>
    <t>17100807-7</t>
  </si>
  <si>
    <t>GAPINTOO</t>
  </si>
  <si>
    <t>18241112-4</t>
  </si>
  <si>
    <t>JIMARTIG</t>
  </si>
  <si>
    <t>javier.martinez@consultor.wom.cl</t>
  </si>
  <si>
    <t>14617406-5</t>
  </si>
  <si>
    <t>JAGONZAL</t>
  </si>
  <si>
    <t>jonnathan.gonzalez.m@consultor.wom.cl</t>
  </si>
  <si>
    <t>40251037-4</t>
  </si>
  <si>
    <t>JPNIETOC</t>
  </si>
  <si>
    <t>josesmin.nieto@consultor.wom.cl</t>
  </si>
  <si>
    <t>18081670-4</t>
  </si>
  <si>
    <t>KSCOLLAF</t>
  </si>
  <si>
    <t>karla.collante@consultor.wom.cl</t>
  </si>
  <si>
    <t>18059962-2</t>
  </si>
  <si>
    <t>LTCABREA</t>
  </si>
  <si>
    <t>leticia.cabrera@consultor.wom.cl</t>
  </si>
  <si>
    <t>26375188-4</t>
  </si>
  <si>
    <t>LCRODRIV</t>
  </si>
  <si>
    <t>leudys.rodriguez@consultor.wom.cl</t>
  </si>
  <si>
    <t>19205378-1</t>
  </si>
  <si>
    <t>LAGODOYA</t>
  </si>
  <si>
    <t>luis.godoy@consultor.wom.cl</t>
  </si>
  <si>
    <t>LRLORCAG</t>
  </si>
  <si>
    <t>luis.lorca@consultor.wom.cl</t>
  </si>
  <si>
    <t>16714556-6</t>
  </si>
  <si>
    <t>MFTOLOZF</t>
  </si>
  <si>
    <t>marcelo.toloza@consultor.wom.cl</t>
  </si>
  <si>
    <t>16017575-3</t>
  </si>
  <si>
    <t>MJLEONV</t>
  </si>
  <si>
    <t>maria.leon.v@consultor.wom.cl</t>
  </si>
  <si>
    <t>15423202-8</t>
  </si>
  <si>
    <t>RAMATURB</t>
  </si>
  <si>
    <t>ricardo.maturana@consultor.wom.cl</t>
  </si>
  <si>
    <t>18892090-K</t>
  </si>
  <si>
    <t>SDARRIAB</t>
  </si>
  <si>
    <t>18316414-7</t>
  </si>
  <si>
    <t>YYARAYAA</t>
  </si>
  <si>
    <t>yamil.araya@consultor.wom.cl</t>
  </si>
  <si>
    <t>CDESPEJG</t>
  </si>
  <si>
    <t>carolina.espejo@consultor.wom.cl</t>
  </si>
  <si>
    <t>FAMUNDAC</t>
  </si>
  <si>
    <t>felipe.mundaca@consultor.wom.cl</t>
  </si>
  <si>
    <t>NAORELLC</t>
  </si>
  <si>
    <t>natalie.orellana@consultor.wom.cl</t>
  </si>
  <si>
    <t>EAC Cobranzas</t>
  </si>
  <si>
    <t>Fecha de cambio</t>
  </si>
  <si>
    <t>19055752-9</t>
  </si>
  <si>
    <t>gianinna.cubillos@consultor.wom.cl</t>
  </si>
  <si>
    <t>alonso.pino@consultor.wom.cl</t>
  </si>
  <si>
    <t>noema.serey@consultor.wom.cl</t>
  </si>
  <si>
    <t>(Varios elementos)</t>
  </si>
  <si>
    <t>FIGONZAO</t>
  </si>
  <si>
    <t>fabian.gonzalez@consultor.wom.cl</t>
  </si>
  <si>
    <t>ANDREA FERNANDA</t>
  </si>
  <si>
    <t>ROSA DEL ROSARIO</t>
  </si>
  <si>
    <t>SEPULVEDA ZEPEDA</t>
  </si>
  <si>
    <t>GALLARDO DIAZ</t>
  </si>
  <si>
    <t>FRANCISCA ELISA</t>
  </si>
  <si>
    <t>CASTILLO ARANCIBIA</t>
  </si>
  <si>
    <t>LENKA JESSENIA</t>
  </si>
  <si>
    <t>AGUIRRE GALAZ</t>
  </si>
  <si>
    <t>ZAMBRA ALCAYAGA</t>
  </si>
  <si>
    <t>VALENTINA CAMILA BELEN</t>
  </si>
  <si>
    <t>COLLAO TRUJILLO</t>
  </si>
  <si>
    <t>ISABEL STEPHANY</t>
  </si>
  <si>
    <t>VIVEROS CASTILLO</t>
  </si>
  <si>
    <t>SILVIA PATRICIA</t>
  </si>
  <si>
    <t>FLORES VIDELA</t>
  </si>
  <si>
    <t>KARIMA ANDREA</t>
  </si>
  <si>
    <t>MORALES SALAME</t>
  </si>
  <si>
    <t>CARLOS GABRIEL JUNIOR</t>
  </si>
  <si>
    <t>RODRIGUEZ ALFARO</t>
  </si>
  <si>
    <t>MARLENE DEL CARMEN</t>
  </si>
  <si>
    <t>VALDES VALDES</t>
  </si>
  <si>
    <t>LORENA MANUELA</t>
  </si>
  <si>
    <t>CASTILLO ALZAMORA</t>
  </si>
  <si>
    <t>GISHLAYNE VIOLENA</t>
  </si>
  <si>
    <t>VILCA VEGA</t>
  </si>
  <si>
    <t>FABIAN EDGARDO</t>
  </si>
  <si>
    <t>OLIVARES LAGOS</t>
  </si>
  <si>
    <t>MARCOS ANDRES</t>
  </si>
  <si>
    <t>ARREDONDO SEPULVEDA</t>
  </si>
  <si>
    <t>15824257-5</t>
  </si>
  <si>
    <t>16688732-1</t>
  </si>
  <si>
    <t>9881796-4</t>
  </si>
  <si>
    <t>17364320-9</t>
  </si>
  <si>
    <t>19491177-7</t>
  </si>
  <si>
    <t>15008141-6</t>
  </si>
  <si>
    <t>18495594-6</t>
  </si>
  <si>
    <t>20126864-8</t>
  </si>
  <si>
    <t>19207563-7</t>
  </si>
  <si>
    <t>13869208-6</t>
  </si>
  <si>
    <t>16666527-2</t>
  </si>
  <si>
    <t>18493568-6</t>
  </si>
  <si>
    <t>13011136-K</t>
  </si>
  <si>
    <t>16325146-9</t>
  </si>
  <si>
    <t>16470854-3</t>
  </si>
  <si>
    <t>17554698-7</t>
  </si>
  <si>
    <t>JAFLEMIF</t>
  </si>
  <si>
    <t>AFNAVARE</t>
  </si>
  <si>
    <t>RDSEPULZ</t>
  </si>
  <si>
    <t>DUGALLAD</t>
  </si>
  <si>
    <t>FECASTIA</t>
  </si>
  <si>
    <t>LJAGUIRG</t>
  </si>
  <si>
    <t>CSZAMBRA</t>
  </si>
  <si>
    <t>VCCOLLAT</t>
  </si>
  <si>
    <t>ISVIVERC</t>
  </si>
  <si>
    <t>SPFLOREV</t>
  </si>
  <si>
    <t>KAMORALS</t>
  </si>
  <si>
    <t>CGRODRIA</t>
  </si>
  <si>
    <t>MDVALDEV</t>
  </si>
  <si>
    <t>LMCASTIA</t>
  </si>
  <si>
    <t>GVVILCAV</t>
  </si>
  <si>
    <t>FEOLIVAL</t>
  </si>
  <si>
    <t>MAARREDS</t>
  </si>
  <si>
    <t>17655938-1</t>
  </si>
  <si>
    <t>jenny.fleming@consultor.wom.cl</t>
  </si>
  <si>
    <t>andrea.navarrete@consultor.wom.cl</t>
  </si>
  <si>
    <t>rosa.sepulveda@consultor.wom.cl</t>
  </si>
  <si>
    <t>daniel.gallardo.d@consultor.wom.cl</t>
  </si>
  <si>
    <t>francisca.castillo.a@consultor.wom.cl</t>
  </si>
  <si>
    <t>lenka.aguirre@consultor.wom.cl</t>
  </si>
  <si>
    <t>cintya.zambra@consultor.wom.cl</t>
  </si>
  <si>
    <t>valentina.collao@consultor.wom.cl</t>
  </si>
  <si>
    <t>isabel.viveros@consultor.wom.cl</t>
  </si>
  <si>
    <t>silvia.flores@consultor.wom.cl</t>
  </si>
  <si>
    <t>karima.morales@consultor.wom.cl</t>
  </si>
  <si>
    <t>carlos.rodriguez@consultor.wom.cl</t>
  </si>
  <si>
    <t>marlene.valdes@consultor.wom.cl</t>
  </si>
  <si>
    <t>lorena.castillo@consultor.wom.cl</t>
  </si>
  <si>
    <t>gishlayne.vilca@consultor.wom.cl</t>
  </si>
  <si>
    <t>fabian.olivares@consultor.wom.cl</t>
  </si>
  <si>
    <t>marcos.arredondo@consultor.wom.cl</t>
  </si>
  <si>
    <t>SCARLETT SABINA</t>
  </si>
  <si>
    <t>ESPINOZA DIAZ</t>
  </si>
  <si>
    <t>LISSETTE MADELAINE</t>
  </si>
  <si>
    <t>CAMPOS URRA</t>
  </si>
  <si>
    <t>ALEJANDRA DE LOS ANGELES</t>
  </si>
  <si>
    <t>SEGURA CONTRERAS</t>
  </si>
  <si>
    <t>PATRICIA CAROLINA</t>
  </si>
  <si>
    <t>AGUILAR CASTRO</t>
  </si>
  <si>
    <t>CAMILA ALEJANDRA</t>
  </si>
  <si>
    <t>RIVEROS LOPEZ</t>
  </si>
  <si>
    <t>LORETO ANDREA</t>
  </si>
  <si>
    <t>CORTES TRIGO</t>
  </si>
  <si>
    <t>JAVIERA SOFIA</t>
  </si>
  <si>
    <t>OSORIO CASANGA</t>
  </si>
  <si>
    <t>MILENKA PAOLA</t>
  </si>
  <si>
    <t>VILLALOBOS BRICEÑO</t>
  </si>
  <si>
    <t>ADAMS LORENS</t>
  </si>
  <si>
    <t>MILLER MONTOYA</t>
  </si>
  <si>
    <t>JHEAN SEBASTIAN</t>
  </si>
  <si>
    <t>PASTEN CUELLAR</t>
  </si>
  <si>
    <t>CRISTIAN ALBERTO</t>
  </si>
  <si>
    <t>MARIN GONZALEZ</t>
  </si>
  <si>
    <t>AGUILERA MORALES</t>
  </si>
  <si>
    <t>HERNAN ANDRES</t>
  </si>
  <si>
    <t>OLIVARES ALFARO</t>
  </si>
  <si>
    <t>BARBARA CAMILA</t>
  </si>
  <si>
    <t>ALVAREZ DROGUETT</t>
  </si>
  <si>
    <t>BARBARA NATALIA</t>
  </si>
  <si>
    <t>ZAMBRA LOBOS</t>
  </si>
  <si>
    <t>YAÑEZ GARCIA</t>
  </si>
  <si>
    <t>VALESKA ALEJANDRA</t>
  </si>
  <si>
    <t>VILLA HERRERA</t>
  </si>
  <si>
    <t>GISELLE ALEJANDRA</t>
  </si>
  <si>
    <t>SALAZAR PIZARRO</t>
  </si>
  <si>
    <t>DANIELA FERNANDA</t>
  </si>
  <si>
    <t>LEIVA PORTILLA</t>
  </si>
  <si>
    <t>VICTOR JONATHAN</t>
  </si>
  <si>
    <t>BARRIOS VARAS</t>
  </si>
  <si>
    <t>FABIANA DE LOS ANGELES</t>
  </si>
  <si>
    <t>ARDILES SALAZAR</t>
  </si>
  <si>
    <t>PARADA VENEGAS</t>
  </si>
  <si>
    <t>IRENIA ANDREA</t>
  </si>
  <si>
    <t>RODRIGUEZ GOMEZ</t>
  </si>
  <si>
    <t>VALESKA IVONNE</t>
  </si>
  <si>
    <t>BENAVIDES HUMERES</t>
  </si>
  <si>
    <t>HUMBERTO DARWIN</t>
  </si>
  <si>
    <t>HEUWITTE CANALES</t>
  </si>
  <si>
    <t>NATANIEL ALEJANDRO</t>
  </si>
  <si>
    <t>ALVAREZ COX</t>
  </si>
  <si>
    <t>18449707-7</t>
  </si>
  <si>
    <t>19040505-2</t>
  </si>
  <si>
    <t>17475274-5</t>
  </si>
  <si>
    <t>18924069-4</t>
  </si>
  <si>
    <t>15052210-2</t>
  </si>
  <si>
    <t>18709486-0</t>
  </si>
  <si>
    <t>16504814-8</t>
  </si>
  <si>
    <t>20025628-K</t>
  </si>
  <si>
    <t>13648609-8</t>
  </si>
  <si>
    <t>18209873-6</t>
  </si>
  <si>
    <t>18757258-4</t>
  </si>
  <si>
    <t>16054386-8</t>
  </si>
  <si>
    <t>18494092-2</t>
  </si>
  <si>
    <t>14114800-1</t>
  </si>
  <si>
    <t>19040490-0</t>
  </si>
  <si>
    <t>16687829-2</t>
  </si>
  <si>
    <t>18633836-7</t>
  </si>
  <si>
    <t>19587205-8</t>
  </si>
  <si>
    <t>18317127-5</t>
  </si>
  <si>
    <t>18750452-K</t>
  </si>
  <si>
    <t>16184500-0</t>
  </si>
  <si>
    <t>16188064-7</t>
  </si>
  <si>
    <t>17854931-6</t>
  </si>
  <si>
    <t>17918568-7</t>
  </si>
  <si>
    <t>15416440-5</t>
  </si>
  <si>
    <t>11345543-8</t>
  </si>
  <si>
    <t>19698125-K</t>
  </si>
  <si>
    <t>CIDIAZA</t>
  </si>
  <si>
    <t>SSESPIND</t>
  </si>
  <si>
    <t>LMCAMPOU</t>
  </si>
  <si>
    <t>ADSEGURC</t>
  </si>
  <si>
    <t>PCAGUILC</t>
  </si>
  <si>
    <t>CARIVERL</t>
  </si>
  <si>
    <t>LACORTET</t>
  </si>
  <si>
    <t>JSOSORIC</t>
  </si>
  <si>
    <t>MPVILLAB</t>
  </si>
  <si>
    <t>ALMILLEM</t>
  </si>
  <si>
    <t>JSPASTEC</t>
  </si>
  <si>
    <t>CAMARING</t>
  </si>
  <si>
    <t>VAAGUILM</t>
  </si>
  <si>
    <t>HAOLIVAA</t>
  </si>
  <si>
    <t>BCALVARD</t>
  </si>
  <si>
    <t>BNZAMBRL</t>
  </si>
  <si>
    <t>KAYANEZG</t>
  </si>
  <si>
    <t>VAVILLAH</t>
  </si>
  <si>
    <t>GASALAZP</t>
  </si>
  <si>
    <t>DFLEIVAP</t>
  </si>
  <si>
    <t>VJBARRIV</t>
  </si>
  <si>
    <t>FDARDILS</t>
  </si>
  <si>
    <t>JIPARADV</t>
  </si>
  <si>
    <t>IARODRIG</t>
  </si>
  <si>
    <t>VIBENAVH</t>
  </si>
  <si>
    <t>HDHEUWIC</t>
  </si>
  <si>
    <t>NAALVARC</t>
  </si>
  <si>
    <t>constancia.diaz@consultor.wom.cl</t>
  </si>
  <si>
    <t>scarlett.espinoza@consultor.wom.cl</t>
  </si>
  <si>
    <t>lissette.campos@consultor.wom.cl</t>
  </si>
  <si>
    <t>alejandra.segura@consultor.wom.cl</t>
  </si>
  <si>
    <t>patricia.aguilar@consultor.wom.cl</t>
  </si>
  <si>
    <t>camila.riveros@consultor.wom.cl</t>
  </si>
  <si>
    <t>loreto.cortes@consultor.wom.cl</t>
  </si>
  <si>
    <t>javiera.osorio@consultor.wom.cl</t>
  </si>
  <si>
    <t>milenka.villalobos@consultor.wom.cl</t>
  </si>
  <si>
    <t>adams.miller@consultor.wom.cl</t>
  </si>
  <si>
    <t>jhean.pasten@consultor.wom.cl</t>
  </si>
  <si>
    <t>cristian.marin@consultor.wom.cl</t>
  </si>
  <si>
    <t>valentina.aguilera@consultor.wom.cl</t>
  </si>
  <si>
    <t>hernan.olivares@consultor.wom.cl</t>
  </si>
  <si>
    <t>barbara.alvarez@consultor.wom.cl</t>
  </si>
  <si>
    <t>barbara.zambra@consultor.wom.cl</t>
  </si>
  <si>
    <t>katherine.yanez@consultor.wom.cl</t>
  </si>
  <si>
    <t>valeska.villa@consultor.wom.cl</t>
  </si>
  <si>
    <t>giselle.salazar@consultor.wom.cl</t>
  </si>
  <si>
    <t>daniela.leiva@consultor.wom.cl</t>
  </si>
  <si>
    <t>victor.barrios@consultor.wom.cl</t>
  </si>
  <si>
    <t>fabiana.ardiles@consultor.wom.cl</t>
  </si>
  <si>
    <t>juan.parada@consultor.wom.cl</t>
  </si>
  <si>
    <t>irenia.rodriguez@consultor.wom.cl</t>
  </si>
  <si>
    <t>valeska.benavides@consultor.wom.cl</t>
  </si>
  <si>
    <t>humberto.heuwitte@consultor.wom.cl</t>
  </si>
  <si>
    <t>susana.arriaga@consultor.wom.cl</t>
  </si>
  <si>
    <t>nataniel.alvarez@consultor.wom.cl</t>
  </si>
  <si>
    <t>renuncia</t>
  </si>
  <si>
    <t>03 RRSS</t>
  </si>
  <si>
    <t>MAYCH DUNESCA</t>
  </si>
  <si>
    <t>PADILLA RIVERO</t>
  </si>
  <si>
    <t>40218243-1</t>
  </si>
  <si>
    <t>38 (18)</t>
  </si>
  <si>
    <t>MDPADILR</t>
  </si>
  <si>
    <t>maych.padilla@consultor.wom.cl</t>
  </si>
  <si>
    <t>JOSE EUSEBIO</t>
  </si>
  <si>
    <t>MORA NAVARRO</t>
  </si>
  <si>
    <t>RANSES RAFAEL</t>
  </si>
  <si>
    <t>BLANCA GONZALEZ</t>
  </si>
  <si>
    <t>EVELYN ESTEFANIA</t>
  </si>
  <si>
    <t>AGUILERA VARGAS</t>
  </si>
  <si>
    <t>KATTIA VALESKA</t>
  </si>
  <si>
    <t>ANFRUNS ROSALES</t>
  </si>
  <si>
    <t>JORGE LUIS</t>
  </si>
  <si>
    <t>BASTIDAS ROSALES</t>
  </si>
  <si>
    <t>HANNIBAL JOSUE</t>
  </si>
  <si>
    <t>VALLEJO RENGIFO</t>
  </si>
  <si>
    <t>DUQUE RODRIGUEZ</t>
  </si>
  <si>
    <t>DIEGO EMANUEL</t>
  </si>
  <si>
    <t>ACUÑA CARVAJAL</t>
  </si>
  <si>
    <t>CAMILA FERNANDA MARIA IGNACIA</t>
  </si>
  <si>
    <t>MEZA ALVAREZ</t>
  </si>
  <si>
    <t>CAMILA AMERICA</t>
  </si>
  <si>
    <t>TAPIA RAMIREZ</t>
  </si>
  <si>
    <t>YASMERY DEL MAR</t>
  </si>
  <si>
    <t>SILVA GONZALEZ</t>
  </si>
  <si>
    <t>ANA BLANCA</t>
  </si>
  <si>
    <t>URASMA GRATEROL</t>
  </si>
  <si>
    <t>BORGES COLMENARES</t>
  </si>
  <si>
    <t>DANIEL RUBEN</t>
  </si>
  <si>
    <t>FIGUEROA FLORES</t>
  </si>
  <si>
    <t>RIOS FERNANDEZ</t>
  </si>
  <si>
    <t>PANAIT GUERRERO</t>
  </si>
  <si>
    <t>GARCIA FERNANDEZ</t>
  </si>
  <si>
    <t>24345137-K</t>
  </si>
  <si>
    <t>26396178-1</t>
  </si>
  <si>
    <t>17174552-7</t>
  </si>
  <si>
    <t>12658747-3</t>
  </si>
  <si>
    <t>26426817-6</t>
  </si>
  <si>
    <t>40251024-2</t>
  </si>
  <si>
    <t>26332785-3</t>
  </si>
  <si>
    <t>20347366-4</t>
  </si>
  <si>
    <t>19825340-5</t>
  </si>
  <si>
    <t>18754695-8</t>
  </si>
  <si>
    <t>19154750-0</t>
  </si>
  <si>
    <t>26164599-8</t>
  </si>
  <si>
    <t>26077775-0</t>
  </si>
  <si>
    <t>33903652-8</t>
  </si>
  <si>
    <t>16203629-7</t>
  </si>
  <si>
    <t>26301740-4</t>
  </si>
  <si>
    <t>26400529-9</t>
  </si>
  <si>
    <t>JEMORAN</t>
  </si>
  <si>
    <t>RRBLANCG</t>
  </si>
  <si>
    <t>EEAGUILV</t>
  </si>
  <si>
    <t>KVANFRUR</t>
  </si>
  <si>
    <t>JLBASTIR</t>
  </si>
  <si>
    <t>jose.mora@consultor.wom.cl</t>
  </si>
  <si>
    <t>ranses.blanca@consultor.wom.cl</t>
  </si>
  <si>
    <t>evelyn.aguilera@consultor.wom.cl</t>
  </si>
  <si>
    <t>kattia.anfruns@consultor.wom.cl</t>
  </si>
  <si>
    <t>jorge.bastidas@consultor.wom.cl</t>
  </si>
  <si>
    <t>HJVALLER</t>
  </si>
  <si>
    <t>ERDUQUER</t>
  </si>
  <si>
    <t>DEACUNAC</t>
  </si>
  <si>
    <t>GDACUNAC</t>
  </si>
  <si>
    <t>CFMEZAA</t>
  </si>
  <si>
    <t>CATAPIAR</t>
  </si>
  <si>
    <t>YDSILVAG</t>
  </si>
  <si>
    <t>ABURASMG</t>
  </si>
  <si>
    <t>RJBORGEC</t>
  </si>
  <si>
    <t>DRFIGUEF</t>
  </si>
  <si>
    <t>IERIOSF</t>
  </si>
  <si>
    <t>JCPANAIG</t>
  </si>
  <si>
    <t>YGARCIF</t>
  </si>
  <si>
    <t>hannibal.vallejo@consultor.wom.cl</t>
  </si>
  <si>
    <t>evelio.duque@consultor.wom.cl</t>
  </si>
  <si>
    <t>diego.acuna@consultor.wom.cl</t>
  </si>
  <si>
    <t>genesis.acuna@consultor.wom.cl</t>
  </si>
  <si>
    <t>camila.meza@consultor.wom.cl</t>
  </si>
  <si>
    <t>camila.tapia@consultor.wom.cl</t>
  </si>
  <si>
    <t>yasmery.silva@consultor.wom.cl</t>
  </si>
  <si>
    <t>ana.urasma@consultor.wom.cl</t>
  </si>
  <si>
    <t>roulyn.borges@consultor.wom.cl</t>
  </si>
  <si>
    <t>daniel.figueroa@consultor.wom.cl</t>
  </si>
  <si>
    <t>ingrid.rios@consultor.wom.cl</t>
  </si>
  <si>
    <t>juan.panait@consultor.wom.cl</t>
  </si>
  <si>
    <t>yrunu.garcia@consultor.wom.cl</t>
  </si>
  <si>
    <t>Servicio2</t>
  </si>
  <si>
    <t>Licencia desde - hasta</t>
  </si>
  <si>
    <t>Vacaciones desde - hasta</t>
  </si>
  <si>
    <t>site</t>
  </si>
  <si>
    <t>Genesys2</t>
  </si>
  <si>
    <t>Tipo de Baja</t>
  </si>
  <si>
    <t>JOSE ERNESTO</t>
  </si>
  <si>
    <t>REBOLLEDO MATURANA</t>
  </si>
  <si>
    <t>17000693-3</t>
  </si>
  <si>
    <t>JEREBOLM</t>
  </si>
  <si>
    <t>jose.rebolledo@consultor.wom.cl</t>
  </si>
  <si>
    <t>ALVARADO GANA</t>
  </si>
  <si>
    <t>12487208-1</t>
  </si>
  <si>
    <t>CAALVARG</t>
  </si>
  <si>
    <t>cristian.alvarado@consultor.wom.cl</t>
  </si>
  <si>
    <t>ANGELYS LOURDES</t>
  </si>
  <si>
    <t>SALAZAR MALAVER</t>
  </si>
  <si>
    <t>40194042-1</t>
  </si>
  <si>
    <t>ALSALAZM</t>
  </si>
  <si>
    <t>angelys.salazar@consultor.wom.cl</t>
  </si>
  <si>
    <t>FRANCESCA CATALINA</t>
  </si>
  <si>
    <t>GONZALZ ROJAS</t>
  </si>
  <si>
    <t>20006405-4</t>
  </si>
  <si>
    <t>FCGONZAR</t>
  </si>
  <si>
    <t>francesca.gonzalez@consultor.wom.cl</t>
  </si>
  <si>
    <t>SUJEIDI ALNELLIS</t>
  </si>
  <si>
    <t>GOMEZ BLANCO</t>
  </si>
  <si>
    <t>33105140-3</t>
  </si>
  <si>
    <t>SAGOMEZB</t>
  </si>
  <si>
    <t>sujeidi.gomez@consultor.wom.cl</t>
  </si>
  <si>
    <t>ALVARO ANDRES</t>
  </si>
  <si>
    <t>TAPIA CASTILLO</t>
  </si>
  <si>
    <t>18889442-9</t>
  </si>
  <si>
    <t>AATAPIAC</t>
  </si>
  <si>
    <t>alvaro.tapia@consultor.wom.cl</t>
  </si>
  <si>
    <t>CHRISTOPHER ANDRES</t>
  </si>
  <si>
    <t>GUANCHICAY ALVARADO</t>
  </si>
  <si>
    <t>16307941-0</t>
  </si>
  <si>
    <t>CAGUANCA</t>
  </si>
  <si>
    <t>christopher.guanchicay@consultor.wom.cl</t>
  </si>
  <si>
    <t>GODOY RAMOS</t>
  </si>
  <si>
    <t>ANGELICA SOLANGE</t>
  </si>
  <si>
    <t>MANCILLA GONZALEZ</t>
  </si>
  <si>
    <t>PLAZA ALVAREZ</t>
  </si>
  <si>
    <t>MARCELA CATALINA</t>
  </si>
  <si>
    <t>SAAVEDRA AVILA</t>
  </si>
  <si>
    <t>CHRISTOPHER FABIAN JESUS</t>
  </si>
  <si>
    <t>BARRA RIQUELME</t>
  </si>
  <si>
    <t>KASSANDRA ANDREA</t>
  </si>
  <si>
    <t>CASTRO FLORES</t>
  </si>
  <si>
    <t>VICENTE ANDRES</t>
  </si>
  <si>
    <t>SCHADER RIVERA</t>
  </si>
  <si>
    <t>JONATHAN ALEXIS</t>
  </si>
  <si>
    <t>SANHUEZA LOPEZ</t>
  </si>
  <si>
    <t>JAVIER ANTONIO</t>
  </si>
  <si>
    <t>GARCES ROSALES</t>
  </si>
  <si>
    <t>JENIFFER ESTEFANI</t>
  </si>
  <si>
    <t>CASTRO ARDILES</t>
  </si>
  <si>
    <t>MILDRETH ESTEFANIA</t>
  </si>
  <si>
    <t>MITSUKO ANGELICA</t>
  </si>
  <si>
    <t>KANAZAWA ROJAS</t>
  </si>
  <si>
    <t>GREGORIO ALEJANDRO</t>
  </si>
  <si>
    <t>RIVERA MONCADA</t>
  </si>
  <si>
    <t>YASNA MACIEL DEL CARMEN</t>
  </si>
  <si>
    <t>AGUILERA JULIO</t>
  </si>
  <si>
    <t>CRISTIAN ALEJANDRO</t>
  </si>
  <si>
    <t>SAEZ JOFRE</t>
  </si>
  <si>
    <t>VALENTINA VALESKA</t>
  </si>
  <si>
    <t>CASTAGNOLI BARAHONA</t>
  </si>
  <si>
    <t>DAVID ALEJANDRO</t>
  </si>
  <si>
    <t>XIMENA PATRICIA</t>
  </si>
  <si>
    <t>ORDENES FERNANDEZ</t>
  </si>
  <si>
    <t>LARA GUERRA</t>
  </si>
  <si>
    <t>JORGE ALEJANDRO</t>
  </si>
  <si>
    <t>MUÑOZ LEON</t>
  </si>
  <si>
    <t>11506615-3</t>
  </si>
  <si>
    <t>19458484-9</t>
  </si>
  <si>
    <t>17655875-K</t>
  </si>
  <si>
    <t>15480296-7</t>
  </si>
  <si>
    <t>20006130-6</t>
  </si>
  <si>
    <t>17189478-6</t>
  </si>
  <si>
    <t>19771328-3</t>
  </si>
  <si>
    <t>19864444-7</t>
  </si>
  <si>
    <t>14082791-6</t>
  </si>
  <si>
    <t>10609429-2</t>
  </si>
  <si>
    <t>19772060-3</t>
  </si>
  <si>
    <t>19662048-6</t>
  </si>
  <si>
    <t>15908966-5</t>
  </si>
  <si>
    <t>16501213-5</t>
  </si>
  <si>
    <t>11381880-8</t>
  </si>
  <si>
    <t>19257204-5</t>
  </si>
  <si>
    <t>17173771-0</t>
  </si>
  <si>
    <t>18201008-1</t>
  </si>
  <si>
    <t>17294572-4</t>
  </si>
  <si>
    <t>8654309-5</t>
  </si>
  <si>
    <t>18633973-8</t>
  </si>
  <si>
    <t>19301029-6</t>
  </si>
  <si>
    <t>VSGALLOG</t>
  </si>
  <si>
    <t>VALERIA JUDITH</t>
  </si>
  <si>
    <t>URRIOLA REYES</t>
  </si>
  <si>
    <t>FABIAN ANDRES</t>
  </si>
  <si>
    <t>MUÑOZ ROCO</t>
  </si>
  <si>
    <t>NICOLAS ANDRES</t>
  </si>
  <si>
    <t>JARA CARMONA</t>
  </si>
  <si>
    <t>CORDERO TELLO</t>
  </si>
  <si>
    <t>JULIE VALESKA</t>
  </si>
  <si>
    <t>PEREZ AGUILAR</t>
  </si>
  <si>
    <t>FERNANDA CAROLA</t>
  </si>
  <si>
    <t>GONZALEZ ARAYA</t>
  </si>
  <si>
    <t>CONSTANZA JULIA STEPHANIE</t>
  </si>
  <si>
    <t>VALENTINA RAFAELA</t>
  </si>
  <si>
    <t>SANCHEZ GARCIA</t>
  </si>
  <si>
    <t>MONTECINOS GONZALEZ</t>
  </si>
  <si>
    <t>YENILETH MARIA</t>
  </si>
  <si>
    <t>CAMUS FREZ</t>
  </si>
  <si>
    <t>SCARLET GIOVANNA</t>
  </si>
  <si>
    <t>VERA SILVA</t>
  </si>
  <si>
    <t>ANDREA PAOLA</t>
  </si>
  <si>
    <t>ROJAS CHAMBERLAIN</t>
  </si>
  <si>
    <t>ELIAS ALBERTO</t>
  </si>
  <si>
    <t>GARCIA AVALOS</t>
  </si>
  <si>
    <t>VALENTIN FRANCISCO</t>
  </si>
  <si>
    <t>CONTADOR VALENZUELA</t>
  </si>
  <si>
    <t>MAGALY DEL CARMEN</t>
  </si>
  <si>
    <t>GOMEZ GOMEZ</t>
  </si>
  <si>
    <t>JHONNY ANTONIO</t>
  </si>
  <si>
    <t>TRIGO OLIVARES</t>
  </si>
  <si>
    <t>17851087-8</t>
  </si>
  <si>
    <t>19346852-7</t>
  </si>
  <si>
    <t>20005844-5</t>
  </si>
  <si>
    <t>18980673-6</t>
  </si>
  <si>
    <t>17629223-7</t>
  </si>
  <si>
    <t>18633871-5</t>
  </si>
  <si>
    <t>16053501-6</t>
  </si>
  <si>
    <t>20126821-4</t>
  </si>
  <si>
    <t>18969141-6</t>
  </si>
  <si>
    <t>18952731-4</t>
  </si>
  <si>
    <t>18277000-0</t>
  </si>
  <si>
    <t>12770133-4</t>
  </si>
  <si>
    <t>15593858-7</t>
  </si>
  <si>
    <t>19668782-3</t>
  </si>
  <si>
    <t>15425377-7</t>
  </si>
  <si>
    <t>19295830-K</t>
  </si>
  <si>
    <t>CGODOYR</t>
  </si>
  <si>
    <t>ASMANCIG</t>
  </si>
  <si>
    <t>claudia.godoy@consultor.wom.cl</t>
  </si>
  <si>
    <t>angelica.mancilla@consultor.wom.cl</t>
  </si>
  <si>
    <t>MCSAAVEA</t>
  </si>
  <si>
    <t>GAROJAST</t>
  </si>
  <si>
    <t>CFBARRAR</t>
  </si>
  <si>
    <t>marcela.saavedra@consultor.wom.cl</t>
  </si>
  <si>
    <t>gabriela.rojas.T@consultor.wom.cl</t>
  </si>
  <si>
    <t>christopher.barra@consultor.wom.cl</t>
  </si>
  <si>
    <t>VASCHADR</t>
  </si>
  <si>
    <t>JASANHUL</t>
  </si>
  <si>
    <t>JAGARCER</t>
  </si>
  <si>
    <t>JECASTRA</t>
  </si>
  <si>
    <t>MEPICHAG</t>
  </si>
  <si>
    <t>MAKANAZR</t>
  </si>
  <si>
    <t>GARIVERM</t>
  </si>
  <si>
    <t>YMAGUILJ</t>
  </si>
  <si>
    <t>CAROJAST</t>
  </si>
  <si>
    <t>CESAEZJ</t>
  </si>
  <si>
    <t>vicente.schader@consultor.wom.cl</t>
  </si>
  <si>
    <t>jonathan.sanhueza@consultor.wom.cl</t>
  </si>
  <si>
    <t>javier.garces@consultor.wom.cl</t>
  </si>
  <si>
    <t>jeniffer.castro@consultor.wom.cl</t>
  </si>
  <si>
    <t>mildreth.pichanao@consultor.wom.cl</t>
  </si>
  <si>
    <t>mitsuko.kanazawa@consultor.wom.cl</t>
  </si>
  <si>
    <t>gregorio.rivera@consultor.wom.cl</t>
  </si>
  <si>
    <t>yasna.aguilera@consultor.wom.cl</t>
  </si>
  <si>
    <t>cristian.rojas.t@consultor.wom.cl</t>
  </si>
  <si>
    <t>claudio.saez@consultor.wom.cl</t>
  </si>
  <si>
    <t>FPLARAG</t>
  </si>
  <si>
    <t>JAMUNOZL</t>
  </si>
  <si>
    <t>felix.lara@consultor.wom.cl</t>
  </si>
  <si>
    <t>jorge.munoz@consultor.wom.cl</t>
  </si>
  <si>
    <t>VJURRIOR</t>
  </si>
  <si>
    <t>FAMUNOZR</t>
  </si>
  <si>
    <t>NAJARAC</t>
  </si>
  <si>
    <t>SLCORDET</t>
  </si>
  <si>
    <t>JVPEREZA</t>
  </si>
  <si>
    <t>FCGONZAA</t>
  </si>
  <si>
    <t>CJGONZAL</t>
  </si>
  <si>
    <t>MGMONTEG</t>
  </si>
  <si>
    <t>YMCAMUSF</t>
  </si>
  <si>
    <t>SGVERAS</t>
  </si>
  <si>
    <t>APROJASC</t>
  </si>
  <si>
    <t>EAGARCIA</t>
  </si>
  <si>
    <t>VFCONTAV</t>
  </si>
  <si>
    <t>Falta a la probidad</t>
  </si>
  <si>
    <t>Abandono del lugar de trabajo</t>
  </si>
  <si>
    <t>EDUARDO JAVIER</t>
  </si>
  <si>
    <t>FRANCISCO ALEXIS</t>
  </si>
  <si>
    <t>PICON MEDINA</t>
  </si>
  <si>
    <t>FRANCISCA CHERIE IDEILA</t>
  </si>
  <si>
    <t>ESPEJO ARENAS</t>
  </si>
  <si>
    <t>CAMILA ARLETT</t>
  </si>
  <si>
    <t>SIMON SEGOVIA</t>
  </si>
  <si>
    <t>CARLOS ALBERTO</t>
  </si>
  <si>
    <t>CARTES SANTOS</t>
  </si>
  <si>
    <t>ASTRID DEL ROSARIO</t>
  </si>
  <si>
    <t>ARENAS FERNANDEZ</t>
  </si>
  <si>
    <t>ALMA ANAIS</t>
  </si>
  <si>
    <t>NUÑEZ GALLEGUILLOS</t>
  </si>
  <si>
    <t>RODRIGO FELIPE</t>
  </si>
  <si>
    <t>ALVAREZ LA TORRE</t>
  </si>
  <si>
    <t>VALERIA LILIETT</t>
  </si>
  <si>
    <t>LOBOS JIMENEZ</t>
  </si>
  <si>
    <t>CATHERINE SCARLETTE</t>
  </si>
  <si>
    <t>CORREA GOMEZ</t>
  </si>
  <si>
    <t>KATHARIN PRISCILA DE LOS ANDES</t>
  </si>
  <si>
    <t>ALEGRIA MOLINA</t>
  </si>
  <si>
    <t>PATRICIA KAROLAY</t>
  </si>
  <si>
    <t>PIZARRO SVENDSEN</t>
  </si>
  <si>
    <t>PORTILLA GODOY</t>
  </si>
  <si>
    <t>YASNA PAOLA</t>
  </si>
  <si>
    <t>PAZ CORTES</t>
  </si>
  <si>
    <t>CONSTANZA DANIELA</t>
  </si>
  <si>
    <t>RIVERA CORREA</t>
  </si>
  <si>
    <t>CHANDIA BERRIOS</t>
  </si>
  <si>
    <t>JENIFER EVELYN</t>
  </si>
  <si>
    <t>OYANEDEL BARRERA</t>
  </si>
  <si>
    <t>INA PATRICIA</t>
  </si>
  <si>
    <t>NOLVIA ALEJANDRA</t>
  </si>
  <si>
    <t>MADRID ROBLES</t>
  </si>
  <si>
    <t>PAMELA VALERIA</t>
  </si>
  <si>
    <t>SALAZAR TAPIA</t>
  </si>
  <si>
    <t>PRISCILLA SOLEDAD</t>
  </si>
  <si>
    <t>ARAYA VELASQUEZ</t>
  </si>
  <si>
    <t>CONSUELO ANDREA</t>
  </si>
  <si>
    <t>IRIARTE MILLA</t>
  </si>
  <si>
    <t>TIARE BELEN</t>
  </si>
  <si>
    <t>GOMEZ QUIVIC</t>
  </si>
  <si>
    <t>JOCELYN CAROLINA</t>
  </si>
  <si>
    <t>PADILLA SOTO</t>
  </si>
  <si>
    <t>NICOLAS HERIBERTO</t>
  </si>
  <si>
    <t>RIVERA ORTIZ</t>
  </si>
  <si>
    <t>GERALDINE ALESSANDRA</t>
  </si>
  <si>
    <t>SALLONI BAHAMONDES</t>
  </si>
  <si>
    <t> MAKARENA ISAMAR</t>
  </si>
  <si>
    <t>MORUNA ARRIAGADA</t>
  </si>
  <si>
    <t>GOMEZ FUENTES</t>
  </si>
  <si>
    <t>15028840-1</t>
  </si>
  <si>
    <t>19352640-3</t>
  </si>
  <si>
    <t>17846525-2</t>
  </si>
  <si>
    <t>11619202-0</t>
  </si>
  <si>
    <t>12947742-3</t>
  </si>
  <si>
    <t>11931643-K</t>
  </si>
  <si>
    <t>17294316-0</t>
  </si>
  <si>
    <t>11364189-4</t>
  </si>
  <si>
    <t>18631988-5</t>
  </si>
  <si>
    <t>18757031-K</t>
  </si>
  <si>
    <t>18301161-8</t>
  </si>
  <si>
    <t>10627652-8</t>
  </si>
  <si>
    <t>18125503-K</t>
  </si>
  <si>
    <t>18180172-7</t>
  </si>
  <si>
    <t>14192725-6</t>
  </si>
  <si>
    <t>18255462-6</t>
  </si>
  <si>
    <t>14166742-4</t>
  </si>
  <si>
    <t>15054034-8</t>
  </si>
  <si>
    <t>15469721-7</t>
  </si>
  <si>
    <t>17174207-2</t>
  </si>
  <si>
    <t>18922877-5</t>
  </si>
  <si>
    <t>19771586-3</t>
  </si>
  <si>
    <t>19465310-7</t>
  </si>
  <si>
    <t>18632202-9</t>
  </si>
  <si>
    <t>19736992-2</t>
  </si>
  <si>
    <t>19468417-7</t>
  </si>
  <si>
    <t>19061206-6</t>
  </si>
  <si>
    <t>17553901-8</t>
  </si>
  <si>
    <t>19507062-8</t>
  </si>
  <si>
    <t>Yesenia Sepulveda</t>
  </si>
  <si>
    <t>JUAN ALEXANDER</t>
  </si>
  <si>
    <t>JORGE IVAN</t>
  </si>
  <si>
    <t>DAYANNE ALEXANDRA</t>
  </si>
  <si>
    <t>CARLOS PATRICIO</t>
  </si>
  <si>
    <t>ROBERTO FRANCISCO</t>
  </si>
  <si>
    <t>ALEJANDRA MARCELA</t>
  </si>
  <si>
    <t>VICTOR ARIEL</t>
  </si>
  <si>
    <t>ANDRES SEBASTIAN</t>
  </si>
  <si>
    <t>ANGELICA PATRICIA</t>
  </si>
  <si>
    <t>CATALINA EUGENIA</t>
  </si>
  <si>
    <t>CAROLINA ELIZABETH</t>
  </si>
  <si>
    <t>TAMARA VALENTINA</t>
  </si>
  <si>
    <t>SOLANGE ALEJANDRO</t>
  </si>
  <si>
    <t>DIANA ROSARIO</t>
  </si>
  <si>
    <t>EMILIO JOSE</t>
  </si>
  <si>
    <t>LETICIA TRINIDAD</t>
  </si>
  <si>
    <t>CINTYA SCARLET</t>
  </si>
  <si>
    <t>MATIAS GERARDO</t>
  </si>
  <si>
    <t>LADY LAURA</t>
  </si>
  <si>
    <t>VICTORIA MARCELA</t>
  </si>
  <si>
    <t>MAYORLEN GISSELLE</t>
  </si>
  <si>
    <t>PAZ VALENTINA</t>
  </si>
  <si>
    <t>AYRTON ABEL</t>
  </si>
  <si>
    <t>KAROL CAMILA</t>
  </si>
  <si>
    <t>GABRIELA ALEJANDRA DE LOURDES</t>
  </si>
  <si>
    <t>VICTORIA ANDREA</t>
  </si>
  <si>
    <t>ANGIE CAMILA</t>
  </si>
  <si>
    <t>CRISTIAN DANILO</t>
  </si>
  <si>
    <t>VICTORIA SOLEDAD</t>
  </si>
  <si>
    <t>ANDRES ISAAC</t>
  </si>
  <si>
    <t>CRISTOBAL MIGUEL</t>
  </si>
  <si>
    <t>JEANS FRANCO</t>
  </si>
  <si>
    <t>CAROLINA FERNANDA</t>
  </si>
  <si>
    <t>RENEE ANDREA</t>
  </si>
  <si>
    <t>JAVIERA SOLEDAD</t>
  </si>
  <si>
    <t>LUCAS EDUARDO</t>
  </si>
  <si>
    <t>MARCELA DEL CARMEN</t>
  </si>
  <si>
    <t>MARIA JESUS</t>
  </si>
  <si>
    <t>JENNY ALEJANDRA</t>
  </si>
  <si>
    <t>NILSA SOLANGE</t>
  </si>
  <si>
    <t>SUSANA INES</t>
  </si>
  <si>
    <t>RODRIGO IGNACIO</t>
  </si>
  <si>
    <t>YAMILA FERNANDA</t>
  </si>
  <si>
    <t>SUSAN GABRIELA</t>
  </si>
  <si>
    <t>MILENKA ISABEL</t>
  </si>
  <si>
    <t>STEPHANIA ANDREA</t>
  </si>
  <si>
    <t>JORDAN ESTEBAN</t>
  </si>
  <si>
    <t>ANGELA DANIELA</t>
  </si>
  <si>
    <t>JORDY ANDRES</t>
  </si>
  <si>
    <t>ESTEFANY NOEMI</t>
  </si>
  <si>
    <t>MARIA JOSE AYLEEN</t>
  </si>
  <si>
    <t>CAROLINA PIA</t>
  </si>
  <si>
    <t>KARINA ANDREA</t>
  </si>
  <si>
    <t>YESSENIA ANDREA</t>
  </si>
  <si>
    <t>VALESKA ISAMAR</t>
  </si>
  <si>
    <t>KARIME ANDREA</t>
  </si>
  <si>
    <t>HANS JOHN</t>
  </si>
  <si>
    <t>BARBARA EDITH</t>
  </si>
  <si>
    <t>SERGIO ALFONSO</t>
  </si>
  <si>
    <t>FRANCISCO JESUS</t>
  </si>
  <si>
    <t>CAMILA ANDREA</t>
  </si>
  <si>
    <t>JOAN GABRIEL</t>
  </si>
  <si>
    <t>SOFIA ALEJANDRA</t>
  </si>
  <si>
    <t>JAVIER ANDRES</t>
  </si>
  <si>
    <t>JONATHAN PATRICIO</t>
  </si>
  <si>
    <t>MARIA ALEJANDRA</t>
  </si>
  <si>
    <t>OLGA FABIOLA</t>
  </si>
  <si>
    <t>ALEX BRIAN</t>
  </si>
  <si>
    <t>MARITZA JASMINE</t>
  </si>
  <si>
    <t>JOSEP FRANCO</t>
  </si>
  <si>
    <t>FERNANDA NICOLE</t>
  </si>
  <si>
    <t>MICHELLE ALEXSANDRA</t>
  </si>
  <si>
    <t>FRANCIA PAOLA</t>
  </si>
  <si>
    <t>LESLY</t>
  </si>
  <si>
    <t>SANTIAGO IGNACIO DE JESUS</t>
  </si>
  <si>
    <t>MATIAS JESUS FERNANDO</t>
  </si>
  <si>
    <t>FRANCHESCA ALEXANDRA</t>
  </si>
  <si>
    <t>DANIEL ULISES</t>
  </si>
  <si>
    <t>CONSTANZA INES DE LOURDES</t>
  </si>
  <si>
    <t>FELIX PATRICIO</t>
  </si>
  <si>
    <t>SAVKA LAYS</t>
  </si>
  <si>
    <t>CLAUDIA</t>
  </si>
  <si>
    <t>DANIZA FERNANDA</t>
  </si>
  <si>
    <t>WILCAR EDGARDO</t>
  </si>
  <si>
    <t>INGRID ELENA</t>
  </si>
  <si>
    <t>GENESIS DAYANA</t>
  </si>
  <si>
    <t>ROULYN JOSE</t>
  </si>
  <si>
    <t>YRUNU</t>
  </si>
  <si>
    <t>EVELIO RAFAEL</t>
  </si>
  <si>
    <t>DAULIS GABRIEL</t>
  </si>
  <si>
    <t>NICOLE STEFANY</t>
  </si>
  <si>
    <t>JOSSELYN ANDREA</t>
  </si>
  <si>
    <t>PEREZ URRUTIA</t>
  </si>
  <si>
    <t>VIDELA YAÑEZ</t>
  </si>
  <si>
    <t>CALDERON LUCO</t>
  </si>
  <si>
    <t>CANGANA RODRIGUEZ</t>
  </si>
  <si>
    <t>ROJAS TOLEDO</t>
  </si>
  <si>
    <t>JARA VARAS</t>
  </si>
  <si>
    <t>ZURITA ROJAS</t>
  </si>
  <si>
    <t>CORTES MALUENDA</t>
  </si>
  <si>
    <t>GODOY ORTIZ</t>
  </si>
  <si>
    <t>FLEMING FLEMING</t>
  </si>
  <si>
    <t>BUSTOS PRADENAS</t>
  </si>
  <si>
    <t>ROJAS RAMIREZ</t>
  </si>
  <si>
    <t>URQUIETA MUÑOZ</t>
  </si>
  <si>
    <t>CASTILLO MARIN</t>
  </si>
  <si>
    <t>ALVAREZ SARAVIA</t>
  </si>
  <si>
    <t>MONROY VARELA</t>
  </si>
  <si>
    <t>VALDES MELLA</t>
  </si>
  <si>
    <t>MARINO FLORES</t>
  </si>
  <si>
    <t>SALAS SOZA</t>
  </si>
  <si>
    <t>TAPIA DIAZ</t>
  </si>
  <si>
    <t>CHACON ACUÑA</t>
  </si>
  <si>
    <t>TORRES TORRES</t>
  </si>
  <si>
    <t>GONZALEZ LARRANDO</t>
  </si>
  <si>
    <t>valentina.sanchez@consultor.wom.cl</t>
  </si>
  <si>
    <t>VRSANCHG</t>
  </si>
  <si>
    <t>jhonny.trigo@consultor.wom.cl</t>
  </si>
  <si>
    <t>JATRIGOO</t>
  </si>
  <si>
    <t>fabian.munoz@consultor.wom.cl</t>
  </si>
  <si>
    <t>fernanda.gonzalez@consultor.wom.cl</t>
  </si>
  <si>
    <t>yenileth.camus@consultor.wom.cl</t>
  </si>
  <si>
    <t>scarlet.vera@consultor.wom.cl</t>
  </si>
  <si>
    <t>andrea.rojas@consultor.wom.cl</t>
  </si>
  <si>
    <t>16780392-K</t>
  </si>
  <si>
    <t>NICOLAS FERNANDO</t>
  </si>
  <si>
    <t>ROBLES ROJAS</t>
  </si>
  <si>
    <t>RICARDO CRISTOBAL</t>
  </si>
  <si>
    <t>CASTILLO VELASQUEZ</t>
  </si>
  <si>
    <t>QUEZADA DIAZ</t>
  </si>
  <si>
    <t>KATHERINE PAOLA</t>
  </si>
  <si>
    <t>MENDEZ CAMARGO</t>
  </si>
  <si>
    <t xml:space="preserve">GISSELLA ANDREA </t>
  </si>
  <si>
    <t>CASTILLO OLIVARES</t>
  </si>
  <si>
    <t>PATRICIO RODRIGO</t>
  </si>
  <si>
    <t>HUILIPAN NAVARRO</t>
  </si>
  <si>
    <t>CESAR PATRICIO</t>
  </si>
  <si>
    <t>SOLER VARGAS</t>
  </si>
  <si>
    <t>GONZALEZ BUSTOS</t>
  </si>
  <si>
    <t>ERIC CRISTIAN</t>
  </si>
  <si>
    <t>PETIT VEGA</t>
  </si>
  <si>
    <t>SANHUEZA LIZAMA</t>
  </si>
  <si>
    <t>CRISTIAN EDUARDO</t>
  </si>
  <si>
    <t>ABARCA FLORES</t>
  </si>
  <si>
    <t>VALDIVIA VALDIVIA</t>
  </si>
  <si>
    <t>VALENCIA CORREA</t>
  </si>
  <si>
    <t>DANIELA UBERLINDA</t>
  </si>
  <si>
    <t>ALBURQUENQUE DIAZ</t>
  </si>
  <si>
    <t xml:space="preserve">PABLO SIMON </t>
  </si>
  <si>
    <t>MARTINEZ VILLALOBOS</t>
  </si>
  <si>
    <t>FANNY NOEMI</t>
  </si>
  <si>
    <t>TAPIA PIZARRO</t>
  </si>
  <si>
    <t>HENRIQUEZ PEDREROS</t>
  </si>
  <si>
    <t>MONICA AURORA</t>
  </si>
  <si>
    <t>URRUTIA CASTRO</t>
  </si>
  <si>
    <t>19708401-4</t>
  </si>
  <si>
    <t>16687488-2</t>
  </si>
  <si>
    <t>17062548-K</t>
  </si>
  <si>
    <t>17781748-1</t>
  </si>
  <si>
    <t>18141514-2</t>
  </si>
  <si>
    <t>12485608-6</t>
  </si>
  <si>
    <t>17016833-K</t>
  </si>
  <si>
    <t>12447568-6</t>
  </si>
  <si>
    <t>13675752-0</t>
  </si>
  <si>
    <t>22453395-0</t>
  </si>
  <si>
    <t>18012665-1</t>
  </si>
  <si>
    <t>15052155-6</t>
  </si>
  <si>
    <t>15015760-9</t>
  </si>
  <si>
    <t>18003888-4</t>
  </si>
  <si>
    <t>18840627-0</t>
  </si>
  <si>
    <t>18450114-7</t>
  </si>
  <si>
    <t>19534340-3</t>
  </si>
  <si>
    <t>15725498-7</t>
  </si>
  <si>
    <t>baja</t>
  </si>
  <si>
    <t xml:space="preserve">Baja </t>
  </si>
  <si>
    <t xml:space="preserve">OBSERVACIÓN </t>
  </si>
  <si>
    <t>REINGRESO A 103 NO DAR BAJA</t>
  </si>
  <si>
    <t>desvinculación</t>
  </si>
  <si>
    <t>fapiconm</t>
  </si>
  <si>
    <t>francisco.picon@consultor.wom.cl</t>
  </si>
  <si>
    <t>FCESPEJA</t>
  </si>
  <si>
    <t>francisca.espejo@consultor.wom.cl</t>
  </si>
  <si>
    <t>ADARENAF</t>
  </si>
  <si>
    <t>astrid.arenas@consultor.wom.cl</t>
  </si>
  <si>
    <t>YPPAZC</t>
  </si>
  <si>
    <t>yasna.paz@consultor.wom.cl</t>
  </si>
  <si>
    <t>CDRIVERC</t>
  </si>
  <si>
    <t>constanza.rivera@consultor.wom.cl</t>
  </si>
  <si>
    <t>NFCHANDB</t>
  </si>
  <si>
    <t>natalia.chandia@consultor.wom.cl</t>
  </si>
  <si>
    <t>JEOYANEB</t>
  </si>
  <si>
    <t>jenifer.oyanedel@consultor.wom.cl</t>
  </si>
  <si>
    <t>IPBARRIO</t>
  </si>
  <si>
    <t>ina.barriento@consultor.wom.cl</t>
  </si>
  <si>
    <t>CAIRIARM</t>
  </si>
  <si>
    <t>consuelo.iriarte@consultor.wom.cl</t>
  </si>
  <si>
    <t>GAGOMEZQ</t>
  </si>
  <si>
    <t>gabriela.gomez@consultor.wom.cl</t>
  </si>
  <si>
    <t>JCPADILS</t>
  </si>
  <si>
    <t>jocelyn.padilla@consultor.wom.cl</t>
  </si>
  <si>
    <t>NHRIVEOR</t>
  </si>
  <si>
    <t>nicolas.rivera.o@consultor.wom.cl</t>
  </si>
  <si>
    <t>GASALLBO</t>
  </si>
  <si>
    <t>geraldine.salloni@consultor.wom.cl</t>
  </si>
  <si>
    <t>CASIMONS</t>
  </si>
  <si>
    <t>camila.simon@consultor.wom.cl</t>
  </si>
  <si>
    <t>AANUNEZG</t>
  </si>
  <si>
    <t>alma.nunez@consultor.wom.cl</t>
  </si>
  <si>
    <t>RFALVARL</t>
  </si>
  <si>
    <t>rodrigo.alvarez@consultor.wom.cl</t>
  </si>
  <si>
    <t>VLLOBOSJ</t>
  </si>
  <si>
    <t>valeria.lobos@consultor.wom.cl</t>
  </si>
  <si>
    <t>CSCORREG</t>
  </si>
  <si>
    <t>catherine.correa@consultor.wom.cl</t>
  </si>
  <si>
    <t>PKPIZARS</t>
  </si>
  <si>
    <t>VAPORTIG</t>
  </si>
  <si>
    <t>patricia.pizarro@consultor.wom.cl</t>
  </si>
  <si>
    <t>veronica.portilla@consultor.wom.cl</t>
  </si>
  <si>
    <t>NAMADRIR</t>
  </si>
  <si>
    <t>nolvia.madrid@consultor.wom.cl</t>
  </si>
  <si>
    <t>PVSALAZT</t>
  </si>
  <si>
    <t>pamela.salazar@consultor.wom.cl</t>
  </si>
  <si>
    <t>PSARAYAV</t>
  </si>
  <si>
    <t>priscilla.araya@consultor.wom.cl</t>
  </si>
  <si>
    <t>TBBUGUEV</t>
  </si>
  <si>
    <t>tiare.bugueno@consultor.wom.cl</t>
  </si>
  <si>
    <t>NSCARVAA</t>
  </si>
  <si>
    <t>nicole.carvajal.a@consultor.wom.cl</t>
  </si>
  <si>
    <t>CACARTES</t>
  </si>
  <si>
    <t>carlos.cartes@consultor.wom.cl</t>
  </si>
  <si>
    <t>KPALEGRM</t>
  </si>
  <si>
    <t>katharin.alegria@consultor.wom.cl</t>
  </si>
  <si>
    <t>MIMORUNA</t>
  </si>
  <si>
    <t>makarena.moruna@consultor.wom.cl</t>
  </si>
  <si>
    <t>NFROBLER</t>
  </si>
  <si>
    <t>RCCASTIV</t>
  </si>
  <si>
    <t>FAQUEZAD</t>
  </si>
  <si>
    <t>KPMENDEC</t>
  </si>
  <si>
    <t>BELEN EMELINA</t>
  </si>
  <si>
    <t>nicolas.robles@consultor.wom.cl</t>
  </si>
  <si>
    <t>ricardo.castillo@consultor.wom.cl</t>
  </si>
  <si>
    <t>felipe.quezada.d@consultor.wom.cl</t>
  </si>
  <si>
    <t>katherine.mendez@consultor.wom.cl</t>
  </si>
  <si>
    <t>ECPETITV</t>
  </si>
  <si>
    <t>BESANHUL</t>
  </si>
  <si>
    <t>CEABARCF</t>
  </si>
  <si>
    <t>CAVALDIV</t>
  </si>
  <si>
    <t>FJVALENC</t>
  </si>
  <si>
    <t>DUALBURD</t>
  </si>
  <si>
    <t>PSMARTIV</t>
  </si>
  <si>
    <t>FNTAPIAP</t>
  </si>
  <si>
    <t>CYHENRIP</t>
  </si>
  <si>
    <t>MAURRUTC</t>
  </si>
  <si>
    <t>eric.petit@consultor.wom.cl</t>
  </si>
  <si>
    <t>belen.sanhueza@consultor.wom.cl</t>
  </si>
  <si>
    <t>cristian.abarca@consultor.wom.cl</t>
  </si>
  <si>
    <t>cristian.valdivia@consultor.wom.cl</t>
  </si>
  <si>
    <t>francisco.valencia@consultor.wom.cl</t>
  </si>
  <si>
    <t>daniela.alburquenque@consultor.wom.cl</t>
  </si>
  <si>
    <t>pablo.martinez@consultor.wom.cl</t>
  </si>
  <si>
    <t>fanny.tapia@consultor.wom.cl</t>
  </si>
  <si>
    <t>constanza.henriquez@consultor.wom.cl</t>
  </si>
  <si>
    <t>monica.urrutia@consultor.wom.cl</t>
  </si>
  <si>
    <t>Emprendimiento personal</t>
  </si>
  <si>
    <t>Oferta Laboral</t>
  </si>
  <si>
    <t>Orden</t>
  </si>
  <si>
    <t>A a Z</t>
  </si>
  <si>
    <t>Z a A</t>
  </si>
  <si>
    <t>De menor a mayor</t>
  </si>
  <si>
    <t>Mes Baja</t>
  </si>
  <si>
    <t>Mes Ingreso</t>
  </si>
  <si>
    <t>Fecha Ingreso Plataforma</t>
  </si>
  <si>
    <t>Sin Motivo</t>
  </si>
  <si>
    <t>DANIELA PAULINA</t>
  </si>
  <si>
    <t>MORALES RIQUELME</t>
  </si>
  <si>
    <t>ANGELA PAMELA</t>
  </si>
  <si>
    <t>MOLINA CARVAJAL</t>
  </si>
  <si>
    <t>MARIANA DEL ROSARIO</t>
  </si>
  <si>
    <t>LEMUS CHEPILLO</t>
  </si>
  <si>
    <t>PINTO ROA</t>
  </si>
  <si>
    <t>ISSAC ADONIAS</t>
  </si>
  <si>
    <t>JERIA CARDOZA</t>
  </si>
  <si>
    <t>PLAZA SUZARTE</t>
  </si>
  <si>
    <t>CHAVEZ MALEBRAN</t>
  </si>
  <si>
    <t>CAROLA CECILIA</t>
  </si>
  <si>
    <t>ESPINOZA FLORES</t>
  </si>
  <si>
    <t>JESUS PATRICIO</t>
  </si>
  <si>
    <t>VANIA MARION</t>
  </si>
  <si>
    <t>VEGA HENRIQUEZ</t>
  </si>
  <si>
    <t>PIZARRO HIDALGO</t>
  </si>
  <si>
    <t>GONZALEZ CARRANZA</t>
  </si>
  <si>
    <t>ROMANET IVANIA</t>
  </si>
  <si>
    <t>GOMEZ ZEPEDA</t>
  </si>
  <si>
    <t>CONSTANZA NATALIA</t>
  </si>
  <si>
    <t>MOYA SUAREZ</t>
  </si>
  <si>
    <t>MIKAELA VAITIARE</t>
  </si>
  <si>
    <t>HERNANDEZ SAAVEDRA</t>
  </si>
  <si>
    <t>BARRAZA ABARCA</t>
  </si>
  <si>
    <t xml:space="preserve">IVONNE JOHANNA </t>
  </si>
  <si>
    <t>FIGUEROA CABRERA</t>
  </si>
  <si>
    <t>HEIDY EDITH</t>
  </si>
  <si>
    <t>ALFARO CASTRO</t>
  </si>
  <si>
    <t>MAULEN POMBET</t>
  </si>
  <si>
    <t>AMELIA ALEJANDRA</t>
  </si>
  <si>
    <t>LAGOS DELGADO</t>
  </si>
  <si>
    <t>ROCIO ANAHI</t>
  </si>
  <si>
    <t>GONZALEZ ROJAS</t>
  </si>
  <si>
    <t>MUÑOZ PEÑA</t>
  </si>
  <si>
    <t>YESICA ALEJANDRA</t>
  </si>
  <si>
    <t>TAPIA REYES</t>
  </si>
  <si>
    <t>ALEXANDRA PATRICIA</t>
  </si>
  <si>
    <t>COLLAO NUÑEZ</t>
  </si>
  <si>
    <t>LORENA ADRIANA</t>
  </si>
  <si>
    <t>ARDILES ARDILES</t>
  </si>
  <si>
    <t>16450261-9</t>
  </si>
  <si>
    <t>12582278-9</t>
  </si>
  <si>
    <t>18179030-K</t>
  </si>
  <si>
    <t>14401665-3</t>
  </si>
  <si>
    <t>20138441-9</t>
  </si>
  <si>
    <t>17436041-3</t>
  </si>
  <si>
    <t>16202907-K</t>
  </si>
  <si>
    <t>12572796-4</t>
  </si>
  <si>
    <t>18002300-3</t>
  </si>
  <si>
    <t>16892328-7</t>
  </si>
  <si>
    <t>19104156-9</t>
  </si>
  <si>
    <t>16698564-1</t>
  </si>
  <si>
    <t>19505694-3</t>
  </si>
  <si>
    <t>20158837-5</t>
  </si>
  <si>
    <t>19574377-0</t>
  </si>
  <si>
    <t>19257621-0</t>
  </si>
  <si>
    <t>17662364-0</t>
  </si>
  <si>
    <t>15044268-0</t>
  </si>
  <si>
    <t>15481724-7</t>
  </si>
  <si>
    <t>19443986-5</t>
  </si>
  <si>
    <t>19777893-8</t>
  </si>
  <si>
    <t>16653416-K</t>
  </si>
  <si>
    <t>14906717-5</t>
  </si>
  <si>
    <t>18752137-8</t>
  </si>
  <si>
    <t>16815718-5</t>
  </si>
  <si>
    <t>PRHUILIN</t>
  </si>
  <si>
    <t>patricio.huilipan@consultor.wom.cl</t>
  </si>
  <si>
    <t>CPSOLERV</t>
  </si>
  <si>
    <t>cesar.soler@consultor.wom.cl</t>
  </si>
  <si>
    <t>MSGONZAB</t>
  </si>
  <si>
    <t>maria.gonzalez.b@consultor.wom.cl</t>
  </si>
  <si>
    <t>GACASTIO</t>
  </si>
  <si>
    <t>gissella.castillo@consultor.wom.cl</t>
  </si>
  <si>
    <t>CHAVEZ PALOMINOS</t>
  </si>
  <si>
    <t>JORGE ANDRES</t>
  </si>
  <si>
    <t>MARIN MALUENDA</t>
  </si>
  <si>
    <t>CRISTINA SOLANGE</t>
  </si>
  <si>
    <t>GODOY PIÑONES</t>
  </si>
  <si>
    <t>TORO BURGOS</t>
  </si>
  <si>
    <t>ROSARIO DE LAS MERCEDES</t>
  </si>
  <si>
    <t>CORNEJO AGUIRRE</t>
  </si>
  <si>
    <t>VALESKA ISABEL</t>
  </si>
  <si>
    <t>RODRIGUEZ CORTES</t>
  </si>
  <si>
    <t xml:space="preserve">PAULO CESAR </t>
  </si>
  <si>
    <t>CARCAMO VASQUEZ</t>
  </si>
  <si>
    <t>PATRICIA ALEJANDRA</t>
  </si>
  <si>
    <t>GONZALEZ SOTOMAYOR</t>
  </si>
  <si>
    <t>KAREN ANDREA</t>
  </si>
  <si>
    <t>BRIONES PEREIRA</t>
  </si>
  <si>
    <t>NICOLE ESTEFANIA</t>
  </si>
  <si>
    <t>GONZALEZ PEREZ</t>
  </si>
  <si>
    <t>NUÑEZ DIAZ</t>
  </si>
  <si>
    <t xml:space="preserve">DIEGO IGNACIO </t>
  </si>
  <si>
    <t>GOMEZ COLLAO</t>
  </si>
  <si>
    <t>HANS EVEN</t>
  </si>
  <si>
    <t>CARRASCO CARRASCO</t>
  </si>
  <si>
    <t>CONSTANZA YAMILETH</t>
  </si>
  <si>
    <t>KARLA LISSETTE</t>
  </si>
  <si>
    <t>MUÑOZ DROGUETT</t>
  </si>
  <si>
    <t>RODRIGO ANDRES ALEJANDRO</t>
  </si>
  <si>
    <t>18470742-K</t>
  </si>
  <si>
    <t>14108736-3</t>
  </si>
  <si>
    <t>15038917-8</t>
  </si>
  <si>
    <t>18450705-6</t>
  </si>
  <si>
    <t>18077189-1</t>
  </si>
  <si>
    <t>10863599-1</t>
  </si>
  <si>
    <t>18177708-7</t>
  </si>
  <si>
    <t>13789721-0</t>
  </si>
  <si>
    <t>18038254-2</t>
  </si>
  <si>
    <t>14615918-4</t>
  </si>
  <si>
    <t>18757138-3</t>
  </si>
  <si>
    <t>15812003-8</t>
  </si>
  <si>
    <t>18754787-3</t>
  </si>
  <si>
    <t>17628544-3</t>
  </si>
  <si>
    <t>20005614-0</t>
  </si>
  <si>
    <t>mejor oferta laboral</t>
  </si>
  <si>
    <t xml:space="preserve"> baja por problemas personales</t>
  </si>
  <si>
    <t>baja por desición personal</t>
  </si>
  <si>
    <t>baja por actitud.</t>
  </si>
  <si>
    <t>baja quien no informa motivo</t>
  </si>
  <si>
    <t>baja por mejor oferta laboral</t>
  </si>
  <si>
    <t>baja por problemas personales</t>
  </si>
  <si>
    <t>DPMORALR</t>
  </si>
  <si>
    <t>daniela.morales@consultor.wom.cl</t>
  </si>
  <si>
    <t>MDLEMUSC</t>
  </si>
  <si>
    <t>mariana.lemus@consultor.wom.cl</t>
  </si>
  <si>
    <t>issac.jeria@consultor.wom.cl</t>
  </si>
  <si>
    <t>IAJERIAC</t>
  </si>
  <si>
    <t>Piloto de Ventas II</t>
  </si>
  <si>
    <t>APMOLINC</t>
  </si>
  <si>
    <t>CAPINTOR</t>
  </si>
  <si>
    <t>CFPLAZAS</t>
  </si>
  <si>
    <t>DACHAVEM</t>
  </si>
  <si>
    <t>CCESPINF</t>
  </si>
  <si>
    <t>JPGOMEZG</t>
  </si>
  <si>
    <t>VMVEGAH</t>
  </si>
  <si>
    <t>FAPIZARH</t>
  </si>
  <si>
    <t>FAGONZAC</t>
  </si>
  <si>
    <t>RIGOMEZZ</t>
  </si>
  <si>
    <t>CNMOYAS</t>
  </si>
  <si>
    <t>MVHERNAS</t>
  </si>
  <si>
    <t>MABARRAA</t>
  </si>
  <si>
    <t>IJFIGUEC</t>
  </si>
  <si>
    <t>HEALFARC</t>
  </si>
  <si>
    <t>BAMAULEP</t>
  </si>
  <si>
    <t>AALAGOSD</t>
  </si>
  <si>
    <t>RAGONZRA</t>
  </si>
  <si>
    <t>CAMUNOZP</t>
  </si>
  <si>
    <t>YATAPIAR</t>
  </si>
  <si>
    <t>APCOLLAN</t>
  </si>
  <si>
    <t>LAARDILA</t>
  </si>
  <si>
    <t>angela.molina@consultor.wom.cl</t>
  </si>
  <si>
    <t>christian.pinto@consultor.wom.cl</t>
  </si>
  <si>
    <t>carolina.plaza@consultor.wom.cl</t>
  </si>
  <si>
    <t>daniela.chavez@consultor.wom.cl</t>
  </si>
  <si>
    <t>carola.espinoza@consultor.wom.cl</t>
  </si>
  <si>
    <t>jesus.gomez@consultor.wom.cl</t>
  </si>
  <si>
    <t>vania.vega@consultor.wom.cl</t>
  </si>
  <si>
    <t>francisca.pizarro@consultor.wom.cl</t>
  </si>
  <si>
    <t>fabian.gonzalez.c@consultor.wom.cl</t>
  </si>
  <si>
    <t>romanet.gomez@consultor.wom.cl</t>
  </si>
  <si>
    <t>constanza.moya@consultor.wom.cl</t>
  </si>
  <si>
    <t>mikaela.hernandez@consultor.wom.cl</t>
  </si>
  <si>
    <t>macarena.barraza@consultor.wom.cl</t>
  </si>
  <si>
    <t>ivonne.figueroa@consultor.wom.cl</t>
  </si>
  <si>
    <t>heidy.alfaro@consultor.wom.cl</t>
  </si>
  <si>
    <t>barbara.maulen@consultor.wom.cl</t>
  </si>
  <si>
    <t>amelia.lagos@consultor.wom.cl</t>
  </si>
  <si>
    <t>rocio.gonzalez@consultor.wom.cl</t>
  </si>
  <si>
    <t>carolina.munoz@consultor.wom.cl</t>
  </si>
  <si>
    <t>yesica.tapia@consultor.wom.cl</t>
  </si>
  <si>
    <t>alexandra.collao@consultor.wom.cl</t>
  </si>
  <si>
    <t>lorena.ardiles@consultor.wom.cl</t>
  </si>
  <si>
    <t>FACHAVEP</t>
  </si>
  <si>
    <t>JAMARINM</t>
  </si>
  <si>
    <t>CSGODOYP</t>
  </si>
  <si>
    <t>JATOROB</t>
  </si>
  <si>
    <t>KLMUNOZD</t>
  </si>
  <si>
    <t>RDCORNEA</t>
  </si>
  <si>
    <t>VIRODRIC</t>
  </si>
  <si>
    <t>PCCARCAV</t>
  </si>
  <si>
    <t>PAGONZAS</t>
  </si>
  <si>
    <t>KABRIONP</t>
  </si>
  <si>
    <t>NEGONZAP</t>
  </si>
  <si>
    <t>RANUNEZD</t>
  </si>
  <si>
    <t>DIGOMEZC</t>
  </si>
  <si>
    <t>HEGEVEB</t>
  </si>
  <si>
    <t>VPCARRAC</t>
  </si>
  <si>
    <t>francisco.chavez@consultor.wom.cl</t>
  </si>
  <si>
    <t>jorge.marin@consultor.wom.cl</t>
  </si>
  <si>
    <t>cristina.godoy@consultor.wom.cl</t>
  </si>
  <si>
    <t>karla.munoz@consultor.wom.cl</t>
  </si>
  <si>
    <t>rosario.cornejo@consultor.wom.cl</t>
  </si>
  <si>
    <t>valeska.rodriguez@consultor.wom.cl</t>
  </si>
  <si>
    <t>paulo.carcamo@consultor.wom.cl</t>
  </si>
  <si>
    <t>patricia.gonzalez@consultor.wom.cl</t>
  </si>
  <si>
    <t>karen.briones@consultor.wom.cl</t>
  </si>
  <si>
    <t>nicole.gonzalez.p@consultor.wom.cl</t>
  </si>
  <si>
    <t>rodrigo.nunez@consultor.wom.cl</t>
  </si>
  <si>
    <t>diego.gomez@consultor.wom.cl</t>
  </si>
  <si>
    <t>hans.geve@consultor.wom.cl</t>
  </si>
  <si>
    <t>valentina.carrasco@consultor.wom.cl</t>
  </si>
  <si>
    <t>jocelyn.gomez@consultor.wom.cl</t>
  </si>
  <si>
    <t>ignacio.alvares@consultor.wom.cl</t>
  </si>
  <si>
    <t>Piloto de Ventas</t>
  </si>
  <si>
    <t>No cumplimiento de TMO</t>
  </si>
  <si>
    <t>Motivos de salud</t>
  </si>
  <si>
    <t>Site</t>
  </si>
  <si>
    <t>LEONOR EMILIA</t>
  </si>
  <si>
    <t>SALAZAR  REYES</t>
  </si>
  <si>
    <t>XIMENA SOLEDAD</t>
  </si>
  <si>
    <t>GASCON GASCON</t>
  </si>
  <si>
    <t>CASTILLO ITURRIETA</t>
  </si>
  <si>
    <t>JULY MELISSA</t>
  </si>
  <si>
    <t>ALVAREZ FUENTES</t>
  </si>
  <si>
    <t>LESLY CAROL</t>
  </si>
  <si>
    <t>KAREN STEPHANIE</t>
  </si>
  <si>
    <t>VALENZUELA VALENZUELA</t>
  </si>
  <si>
    <t>YANIRA ESTEFANIA</t>
  </si>
  <si>
    <t>MOLINA REYES</t>
  </si>
  <si>
    <t>FRANCHESKA KARINA</t>
  </si>
  <si>
    <t>RODRIGUEZ ARDILES</t>
  </si>
  <si>
    <t>YAJAIRA BELEN</t>
  </si>
  <si>
    <t>RAMOS CASTRO</t>
  </si>
  <si>
    <t>BORIS OMAR</t>
  </si>
  <si>
    <t>LOPEZ HENRIQUEZ</t>
  </si>
  <si>
    <t>SANTANA HERNANDEZ</t>
  </si>
  <si>
    <t>CERDA NAVARRO</t>
  </si>
  <si>
    <t>KEVIN ALEJANDRO</t>
  </si>
  <si>
    <t>LEON CORTES</t>
  </si>
  <si>
    <t>CRISTOPHER FRANCISCO</t>
  </si>
  <si>
    <t>LOPEZ VARAS</t>
  </si>
  <si>
    <t>FABIOLA EUGENIA</t>
  </si>
  <si>
    <t>CALDERON YAÑEZ</t>
  </si>
  <si>
    <t>GUILLERMO JONATHAN</t>
  </si>
  <si>
    <t>LORENA ANDREA</t>
  </si>
  <si>
    <t>RIVERA ROMERO</t>
  </si>
  <si>
    <t>ADELINA MARLENE</t>
  </si>
  <si>
    <t>AGÜERO BEROIZ</t>
  </si>
  <si>
    <t>RODRIGUEZ LA FUENTE</t>
  </si>
  <si>
    <t>11723514-9</t>
  </si>
  <si>
    <t>13941973-1</t>
  </si>
  <si>
    <t>13421554-2</t>
  </si>
  <si>
    <t>16436340-6</t>
  </si>
  <si>
    <t>16043824-K</t>
  </si>
  <si>
    <t>19947865-6</t>
  </si>
  <si>
    <t>17885747-9</t>
  </si>
  <si>
    <t>19507215-9</t>
  </si>
  <si>
    <t>14137426-5</t>
  </si>
  <si>
    <t>17722231-3</t>
  </si>
  <si>
    <t>13250000-2</t>
  </si>
  <si>
    <t>18711226-5</t>
  </si>
  <si>
    <t>18999569-5</t>
  </si>
  <si>
    <t>16822218-1</t>
  </si>
  <si>
    <t>11807299-5</t>
  </si>
  <si>
    <t>19302394-0</t>
  </si>
  <si>
    <t>17625719-9</t>
  </si>
  <si>
    <t>17294832-4</t>
  </si>
  <si>
    <t>LESALAZR</t>
  </si>
  <si>
    <t>XSGASCOG</t>
  </si>
  <si>
    <t>CACASTII</t>
  </si>
  <si>
    <t>JMALVARF</t>
  </si>
  <si>
    <t>LCCASTIF</t>
  </si>
  <si>
    <t>KSVALENV</t>
  </si>
  <si>
    <t>YEMOLINR</t>
  </si>
  <si>
    <t>FKRODRIA</t>
  </si>
  <si>
    <t>YBRAMOSC</t>
  </si>
  <si>
    <t>BOLOPEZH</t>
  </si>
  <si>
    <t>JCSANTAH</t>
  </si>
  <si>
    <t>CACERDAN</t>
  </si>
  <si>
    <t>KALEONC</t>
  </si>
  <si>
    <t>CFLOPEZV</t>
  </si>
  <si>
    <t>FECALDEY</t>
  </si>
  <si>
    <t>GJARANCA</t>
  </si>
  <si>
    <t>LARIVERR</t>
  </si>
  <si>
    <t>AMAGÜERB</t>
  </si>
  <si>
    <t>KARODRIL</t>
  </si>
  <si>
    <t>leonor.salazar@consultor.wom.cl</t>
  </si>
  <si>
    <t>ximena.gascon@consultor.wom.cl</t>
  </si>
  <si>
    <t>carolina.castillo.i@consultor.wom.cl</t>
  </si>
  <si>
    <t>july.alvarez@consultor.wom.cl</t>
  </si>
  <si>
    <t>karen.valenzuela@consultor.wom.cl</t>
  </si>
  <si>
    <t>yanira.molina@consultor.wom.cl</t>
  </si>
  <si>
    <t>francheska.rodriguez@consultor.wom.cl</t>
  </si>
  <si>
    <t>yajaira.ramos@consultor.wom.cl</t>
  </si>
  <si>
    <t>boris.lopez@consultor.wom.cl</t>
  </si>
  <si>
    <t>juan.santana@consultor.wom.cl</t>
  </si>
  <si>
    <t>kevin.leon@consultor.wom.cl</t>
  </si>
  <si>
    <t>cristopher.lopez@consultor.wom.cl</t>
  </si>
  <si>
    <t>fabiola.calderon@consultor.wom.cl</t>
  </si>
  <si>
    <t>guillermo.arancibia@consultor.wom.cl</t>
  </si>
  <si>
    <t>lorena.rivera@consultor.wom.cl</t>
  </si>
  <si>
    <t>adelina.agüero@consultor.wom.cl</t>
  </si>
  <si>
    <t>katherine.rodriguez@consultor.wom.cl</t>
  </si>
  <si>
    <t>ALEJANDRA ANTONELLA</t>
  </si>
  <si>
    <t>SOTO NORAMBUENA</t>
  </si>
  <si>
    <t>MARBENIT JOSELING</t>
  </si>
  <si>
    <t>ORIA BRAVO</t>
  </si>
  <si>
    <t>MARCO ANTONIO</t>
  </si>
  <si>
    <t>MARTINEZ POBLETE</t>
  </si>
  <si>
    <t>LUIS ENRIQUE</t>
  </si>
  <si>
    <t>GOMEZ FLORES</t>
  </si>
  <si>
    <t>LUISA CECILIA</t>
  </si>
  <si>
    <t>CARDENAS SALAS</t>
  </si>
  <si>
    <t>JHONNATHAN ENRIQUE</t>
  </si>
  <si>
    <t>JAVIER OSVALDO</t>
  </si>
  <si>
    <t>ALBANES CARCAMO</t>
  </si>
  <si>
    <t>ABEL DAMIN</t>
  </si>
  <si>
    <t>CALDERA AVILA</t>
  </si>
  <si>
    <t>JULIO GUILLERMO</t>
  </si>
  <si>
    <t>MARTINEZ FERNANDEZ</t>
  </si>
  <si>
    <t>LUIS MIGUEL</t>
  </si>
  <si>
    <t>SANCHEZ ANGARITA</t>
  </si>
  <si>
    <t>CARLOS HERNAN</t>
  </si>
  <si>
    <t>CONTRERAS RODRIGUEZ</t>
  </si>
  <si>
    <t>CARLA ESPERANZA</t>
  </si>
  <si>
    <t>MORALES ESPINOZA</t>
  </si>
  <si>
    <t>CATALINA VANESSA</t>
  </si>
  <si>
    <t>FREDES CISTERNAS</t>
  </si>
  <si>
    <t>ELVIS JOSE</t>
  </si>
  <si>
    <t>GARCIA PEÑALOZA</t>
  </si>
  <si>
    <t>STEFANNIE MARIE</t>
  </si>
  <si>
    <t>ALFARO OLIVARES</t>
  </si>
  <si>
    <t xml:space="preserve">EVELYN EDILIA </t>
  </si>
  <si>
    <t>HECTOR JESUS</t>
  </si>
  <si>
    <t>GARCIA RAVELO</t>
  </si>
  <si>
    <t>WOLFGANG BENITO</t>
  </si>
  <si>
    <t>15966379-5</t>
  </si>
  <si>
    <t>19818867-0</t>
  </si>
  <si>
    <t>25983893-2</t>
  </si>
  <si>
    <t>26584970-9</t>
  </si>
  <si>
    <t>26628481-0</t>
  </si>
  <si>
    <t>15053380-5</t>
  </si>
  <si>
    <t>26521040-6</t>
  </si>
  <si>
    <t>15028514-3</t>
  </si>
  <si>
    <t>17014881-9</t>
  </si>
  <si>
    <t>19769867-5</t>
  </si>
  <si>
    <t>18924411-8</t>
  </si>
  <si>
    <t>26478755-6</t>
  </si>
  <si>
    <t>16463642-9</t>
  </si>
  <si>
    <t>26566164-5</t>
  </si>
  <si>
    <t>AASOTON</t>
  </si>
  <si>
    <t>MJORIAB</t>
  </si>
  <si>
    <t>MAMARTIP</t>
  </si>
  <si>
    <t>LEGOMEZF</t>
  </si>
  <si>
    <t>LCCARDES</t>
  </si>
  <si>
    <t>JHROSALS</t>
  </si>
  <si>
    <t>JOALBANC</t>
  </si>
  <si>
    <t>ADCALDEA</t>
  </si>
  <si>
    <t>JGMARTIF</t>
  </si>
  <si>
    <t>LMSANCHA</t>
  </si>
  <si>
    <t>CHCONTRR</t>
  </si>
  <si>
    <t>CEMORALE</t>
  </si>
  <si>
    <t>CVFREDEC</t>
  </si>
  <si>
    <t>EJGARCIP</t>
  </si>
  <si>
    <t>SMCEBALG</t>
  </si>
  <si>
    <t>SAALFARO</t>
  </si>
  <si>
    <t>HJGARCRI</t>
  </si>
  <si>
    <t>WBORIAB</t>
  </si>
  <si>
    <t>AMAGUERB</t>
  </si>
  <si>
    <t>alejandra.soto@consultor.wom.cl</t>
  </si>
  <si>
    <t>marbenit.oria@consultor.wom.cl</t>
  </si>
  <si>
    <t>marco.martinez@consultor.wom.cl</t>
  </si>
  <si>
    <t>luis.gomez@consultor.wom.cl</t>
  </si>
  <si>
    <t>luisa.cardenas@consultor.wom.cl</t>
  </si>
  <si>
    <t>jhonnathan.rosales@consultor.wom.cl</t>
  </si>
  <si>
    <t>javier.albanes@consultor.wom.cl</t>
  </si>
  <si>
    <t>abel.caldera@consultor.wom.cl</t>
  </si>
  <si>
    <t>julio.martinez@consultor.wom.cl</t>
  </si>
  <si>
    <t>luis.sanchez.a@consultor.wom.cl</t>
  </si>
  <si>
    <t>carlos.contreras@consultor.wom.cl</t>
  </si>
  <si>
    <t>carla.morales@consultor.wom.cl</t>
  </si>
  <si>
    <t>catalina.fredes@consultor.wom.cl</t>
  </si>
  <si>
    <t>elvis.garcia@consultor.wom.cl</t>
  </si>
  <si>
    <t>stefannie.ceballos@consultor.wom.cl</t>
  </si>
  <si>
    <t>sergio.alfaro@consultor.wom.cl</t>
  </si>
  <si>
    <t>hector.garcia.r@consultor.wom.cl</t>
  </si>
  <si>
    <t>wolfgang.oria@consultor.wom.cl</t>
  </si>
  <si>
    <t>09 RRSS</t>
  </si>
  <si>
    <t>VICTOR ESTEBAN</t>
  </si>
  <si>
    <t>AHUMADA CHIRINOS</t>
  </si>
  <si>
    <t>YESSICA XIMENA</t>
  </si>
  <si>
    <t>BREVIS GARNICA</t>
  </si>
  <si>
    <t>KARIN SABINA</t>
  </si>
  <si>
    <t>CORTES FIGUEROA</t>
  </si>
  <si>
    <t>HELGA ADELA</t>
  </si>
  <si>
    <t>PEREDO MENESES</t>
  </si>
  <si>
    <t>TAPIA LARA</t>
  </si>
  <si>
    <t>MELANIE   TAHIRI</t>
  </si>
  <si>
    <t>TABILO ALARCON</t>
  </si>
  <si>
    <t>MONICA MARITZA</t>
  </si>
  <si>
    <t>MENDOZA MENDOZA</t>
  </si>
  <si>
    <t>PAMELA ALEJANDRA</t>
  </si>
  <si>
    <t>ARANDA VERGARA</t>
  </si>
  <si>
    <t>FELIPE MARCO</t>
  </si>
  <si>
    <t>BARRIOS ARAYA</t>
  </si>
  <si>
    <t>JACQUELINE ALEJANDRA</t>
  </si>
  <si>
    <t>VEGA SEURA</t>
  </si>
  <si>
    <t>NICOLE VALENTINA</t>
  </si>
  <si>
    <t>IBARRA JARA</t>
  </si>
  <si>
    <t>STEPHANIE NICOLE</t>
  </si>
  <si>
    <t>CONTRERAS ARAYA</t>
  </si>
  <si>
    <t>SEIDA BARRAZA</t>
  </si>
  <si>
    <t>ROBERTO CARLOS</t>
  </si>
  <si>
    <t>RAVELLO ARANCIBIA</t>
  </si>
  <si>
    <t>MANUEL ALEJANDRO</t>
  </si>
  <si>
    <t>ROJAS HERRAZ</t>
  </si>
  <si>
    <t>FELIPE SEBASTIAN</t>
  </si>
  <si>
    <t>CHANDIA CASTRO</t>
  </si>
  <si>
    <t>SERIN LOPEZ</t>
  </si>
  <si>
    <t>SEBASTIAN ALEJANDRO</t>
  </si>
  <si>
    <t>DIAZ ALVARADO</t>
  </si>
  <si>
    <t>16560115-7</t>
  </si>
  <si>
    <t>17604903-0</t>
  </si>
  <si>
    <t>16554701-2</t>
  </si>
  <si>
    <t>13260492-4</t>
  </si>
  <si>
    <t>13530644-4</t>
  </si>
  <si>
    <t>17465297-K</t>
  </si>
  <si>
    <t>15036847-2</t>
  </si>
  <si>
    <t>12424703-9</t>
  </si>
  <si>
    <t>17979641-4</t>
  </si>
  <si>
    <t>15051170-4</t>
  </si>
  <si>
    <t>18858987-1</t>
  </si>
  <si>
    <t>17722724-2</t>
  </si>
  <si>
    <t>12570464-6</t>
  </si>
  <si>
    <t>14903564-8</t>
  </si>
  <si>
    <t>18580084-9</t>
  </si>
  <si>
    <t>18503711-8</t>
  </si>
  <si>
    <t>19010762-0</t>
  </si>
  <si>
    <t>18012106-4</t>
  </si>
  <si>
    <t>VEAHUMAC</t>
  </si>
  <si>
    <t>YXBREVIG</t>
  </si>
  <si>
    <t>KSCORTEF</t>
  </si>
  <si>
    <t>HAPEREDM</t>
  </si>
  <si>
    <t>CATAPIAL</t>
  </si>
  <si>
    <t>MTTABILA</t>
  </si>
  <si>
    <t>MMMENDOM</t>
  </si>
  <si>
    <t>PAARANDV</t>
  </si>
  <si>
    <t>FMBARRIA</t>
  </si>
  <si>
    <t>JAVEGAS</t>
  </si>
  <si>
    <t>NVIBARRJ</t>
  </si>
  <si>
    <t>SNCONTRA</t>
  </si>
  <si>
    <t>AFSEIDAB</t>
  </si>
  <si>
    <t>RCRAVELA</t>
  </si>
  <si>
    <t>MAROJASH</t>
  </si>
  <si>
    <t>FSCHANDC</t>
  </si>
  <si>
    <t>MJSERINL</t>
  </si>
  <si>
    <t>SADIAZA</t>
  </si>
  <si>
    <t>victor.ahumada.c@consultor.wom.cl</t>
  </si>
  <si>
    <t>yessica.brevis@consultor.wom.cl</t>
  </si>
  <si>
    <t>karin.cortes@consultor.wom.cl</t>
  </si>
  <si>
    <t>helga.peredo@consultor.wom.cl</t>
  </si>
  <si>
    <t>claudio.tapia@consultor.wom.cl</t>
  </si>
  <si>
    <t>melanie.tabilo@consultor.wom.cl</t>
  </si>
  <si>
    <t>monica.mendoza@consultor.wom.cl</t>
  </si>
  <si>
    <t>pamela.aranda@consultor.wom.cl</t>
  </si>
  <si>
    <t>felipe.barrios@consultor.wom.cl</t>
  </si>
  <si>
    <t>jacqueline.vega@consultor.wom.cl</t>
  </si>
  <si>
    <t>nicole.ibarra@consultor.wom.cl</t>
  </si>
  <si>
    <t>stephanie.contreras@consultor.wom.cl</t>
  </si>
  <si>
    <t>alejandra.seida@consultor.wom.cl</t>
  </si>
  <si>
    <t>roberto.ravello@consultor.wom.cl</t>
  </si>
  <si>
    <t>manuel.rojas@consultor.wom.cl</t>
  </si>
  <si>
    <t>felipe.chandia@consultor.wom.cl</t>
  </si>
  <si>
    <t>maria.serin@consultor.wom.cl</t>
  </si>
  <si>
    <t>sebastian.diaz@consultor.wom.cl</t>
  </si>
  <si>
    <t>04 RRSS</t>
  </si>
  <si>
    <t>05 RRSS</t>
  </si>
  <si>
    <t>carolina.cerda.n@consultor.wom.cl</t>
  </si>
  <si>
    <t>julio.egana@consultor.wom.cl</t>
  </si>
  <si>
    <t>YOLY NOHEMI</t>
  </si>
  <si>
    <t>QUINTERO JIMENEZ</t>
  </si>
  <si>
    <t>WILLIAMS ENRIQUE</t>
  </si>
  <si>
    <t>DOMINGUEZ BARRADA</t>
  </si>
  <si>
    <t>26607638-K</t>
  </si>
  <si>
    <t>Coordinador RRSS</t>
  </si>
  <si>
    <t>LUIS FERNANDO</t>
  </si>
  <si>
    <t>HERNANDEZ VILLEGA</t>
  </si>
  <si>
    <t>25979356-4</t>
  </si>
  <si>
    <t>BARBARA CONSTANZA</t>
  </si>
  <si>
    <t>ALFARO ARAYA</t>
  </si>
  <si>
    <t>KATHERINE VALERIA</t>
  </si>
  <si>
    <t>ALVAREZ VARGAS</t>
  </si>
  <si>
    <t>ROXANA DEL CARMEN</t>
  </si>
  <si>
    <t>ARAVENA SALAZAR</t>
  </si>
  <si>
    <t>ALICIA ESTHER</t>
  </si>
  <si>
    <t>BERRIOS CANGANA</t>
  </si>
  <si>
    <t>FABIOLA ANDREA</t>
  </si>
  <si>
    <t>CASTILLO ALFARO</t>
  </si>
  <si>
    <t xml:space="preserve">CAROLINA ANDREA </t>
  </si>
  <si>
    <t xml:space="preserve">CASTILLO SEPULVEDA </t>
  </si>
  <si>
    <t>CHELMES ARREDANDO</t>
  </si>
  <si>
    <t>FIALLOS ESCOBAR </t>
  </si>
  <si>
    <t>MACARENA ANDREA</t>
  </si>
  <si>
    <t>GALLEGUILLOS DÍAZ</t>
  </si>
  <si>
    <t>EDGARDO HERNÁN</t>
  </si>
  <si>
    <t>GÁLVEZ ROJAS</t>
  </si>
  <si>
    <t xml:space="preserve">BARBARA ALEXANDRA </t>
  </si>
  <si>
    <t xml:space="preserve">GUZMAN VIDAL </t>
  </si>
  <si>
    <t>ELIZABETH BETZABE</t>
  </si>
  <si>
    <t>MIRANDA FERNANDEZ</t>
  </si>
  <si>
    <t>CAMILA CAROLINA</t>
  </si>
  <si>
    <t>MORALES BONILLA</t>
  </si>
  <si>
    <t>MUÑOZ ROJAS</t>
  </si>
  <si>
    <t>MARCIA LORENA</t>
  </si>
  <si>
    <t>PINILLA CASTILLO</t>
  </si>
  <si>
    <t xml:space="preserve">DANIELA CAROLINA </t>
  </si>
  <si>
    <t>PIZARRO PASTEN</t>
  </si>
  <si>
    <t>TOMÁS ANTONIO</t>
  </si>
  <si>
    <t>RIVERA TOLEDO</t>
  </si>
  <si>
    <t>ALEJANDRO MANUEL</t>
  </si>
  <si>
    <t>ROCCO LAZO</t>
  </si>
  <si>
    <t xml:space="preserve">YERITZA CAROLINA </t>
  </si>
  <si>
    <t>SAAVEDRA RETAMAL</t>
  </si>
  <si>
    <t>SEGUNDO MANUEL</t>
  </si>
  <si>
    <t>SANDOVAL ESPINOZA</t>
  </si>
  <si>
    <t>SOTO PIZARRO</t>
  </si>
  <si>
    <t>MARTA  ANDREA</t>
  </si>
  <si>
    <t>SOTO BURGOS</t>
  </si>
  <si>
    <t>JUAN PABLO</t>
  </si>
  <si>
    <t>VERA ROBLES</t>
  </si>
  <si>
    <t>SIMON FRANCISCO</t>
  </si>
  <si>
    <t>WILLIAMS PRADO</t>
  </si>
  <si>
    <t xml:space="preserve">GIOVANNA EDELMIRA </t>
  </si>
  <si>
    <t>CORTES CARMONA</t>
  </si>
  <si>
    <t>18003460-9</t>
  </si>
  <si>
    <t>19258292-k</t>
  </si>
  <si>
    <t>12218967-8</t>
  </si>
  <si>
    <t>16892804-1</t>
  </si>
  <si>
    <t>15055204-4</t>
  </si>
  <si>
    <t>16173509-4</t>
  </si>
  <si>
    <t>18632090-5</t>
  </si>
  <si>
    <t>18521243-2</t>
  </si>
  <si>
    <t>18632732-2</t>
  </si>
  <si>
    <t>13018637-8</t>
  </si>
  <si>
    <t>19505210-7</t>
  </si>
  <si>
    <t>19968509-0</t>
  </si>
  <si>
    <t>20006304-K</t>
  </si>
  <si>
    <t>16990677-7</t>
  </si>
  <si>
    <t>12843756-8</t>
  </si>
  <si>
    <t>17979335-0</t>
  </si>
  <si>
    <t>16307361-7</t>
  </si>
  <si>
    <t>19948691-8</t>
  </si>
  <si>
    <t>18757432-3</t>
  </si>
  <si>
    <t>11465845-6</t>
  </si>
  <si>
    <t>18002754-8</t>
  </si>
  <si>
    <t>17494370-2</t>
  </si>
  <si>
    <t>17806323-5</t>
  </si>
  <si>
    <t>13535502-K</t>
  </si>
  <si>
    <t>19207422-3</t>
  </si>
  <si>
    <t>12209924-5</t>
  </si>
  <si>
    <t>BCALFARA</t>
  </si>
  <si>
    <t>KVALVARV</t>
  </si>
  <si>
    <t>RDARAVES</t>
  </si>
  <si>
    <t>AEBERRIC</t>
  </si>
  <si>
    <t>FACASTIA</t>
  </si>
  <si>
    <t>CACASTIS</t>
  </si>
  <si>
    <t>FACHELMA</t>
  </si>
  <si>
    <t>PAFIALLE</t>
  </si>
  <si>
    <t>MAGALLED</t>
  </si>
  <si>
    <t>EHGALVER</t>
  </si>
  <si>
    <t>BAGUZMAV</t>
  </si>
  <si>
    <t>EBMIRANF</t>
  </si>
  <si>
    <t>CCMORALB</t>
  </si>
  <si>
    <t>EAMUNOZR</t>
  </si>
  <si>
    <t>MLPINILC</t>
  </si>
  <si>
    <t>DCPIZARP</t>
  </si>
  <si>
    <t>TARIVERT</t>
  </si>
  <si>
    <t>AMROCCOL</t>
  </si>
  <si>
    <t>YCSAAVER</t>
  </si>
  <si>
    <t>SMSANDOE</t>
  </si>
  <si>
    <t>BASOTOP</t>
  </si>
  <si>
    <t>MASOTOB</t>
  </si>
  <si>
    <t>ANVALDEB</t>
  </si>
  <si>
    <t>JPVERAR</t>
  </si>
  <si>
    <t>SFWILLIP</t>
  </si>
  <si>
    <t>GECORTEC</t>
  </si>
  <si>
    <t>barbara.alfaro@consultor.wom.cl</t>
  </si>
  <si>
    <t>katherine.alvarez@consultor.wom.cl</t>
  </si>
  <si>
    <t>roxana.aravena@consultor.wom.cl</t>
  </si>
  <si>
    <t>alicia.berrios@consultor.wom.cl</t>
  </si>
  <si>
    <t>fabiola.castillo@consultor.wom.cl</t>
  </si>
  <si>
    <t>fabian.chelmes@consultor.wom.cl</t>
  </si>
  <si>
    <t>pablo.fiallos@consultor.wom.cl</t>
  </si>
  <si>
    <t>macarena.galleguillos@consultor.wom.cl</t>
  </si>
  <si>
    <t>edgardo.galvez@consultor.wom.cl</t>
  </si>
  <si>
    <t>barbara.guzman@consultor.wom.cl</t>
  </si>
  <si>
    <t>elizabeth.miranda@consultor.wom.cl</t>
  </si>
  <si>
    <t>camila.morales@consultor.wom.cl</t>
  </si>
  <si>
    <t>elizabeth.munoz.r@consultor.wom.cl</t>
  </si>
  <si>
    <t>marcia.pinilla@consultor.wom.cl</t>
  </si>
  <si>
    <t>daniela.pizarro@consultor.wom.cl</t>
  </si>
  <si>
    <t>tomas.rivera@consultor.wom.cl</t>
  </si>
  <si>
    <t>alejandro.rocco@consultor.wom.cl</t>
  </si>
  <si>
    <t>yeritza.saavedra@consultor.wom.cl</t>
  </si>
  <si>
    <t>segundo.sandoval@consultor.wom.cl</t>
  </si>
  <si>
    <t>betzabel.soto@consultor.wom.cl</t>
  </si>
  <si>
    <t>marta.soto@consultor.wom.cl</t>
  </si>
  <si>
    <t>andres.valdes@consultor.wom.cl</t>
  </si>
  <si>
    <t>juan.vera@consultor.wom.cl</t>
  </si>
  <si>
    <t>simon.williams@consultor.wom.cl</t>
  </si>
  <si>
    <t>giovanna.cortes@consultor.wom.cl</t>
  </si>
  <si>
    <t>18550846-3</t>
  </si>
  <si>
    <t>17190127-8</t>
  </si>
  <si>
    <t>17438953-5</t>
  </si>
  <si>
    <t>17452601-k</t>
  </si>
  <si>
    <t>19468794-k</t>
  </si>
  <si>
    <t>16253234-0</t>
  </si>
  <si>
    <t>18003057-3</t>
  </si>
  <si>
    <t>17800104-3</t>
  </si>
  <si>
    <t>18758927-4</t>
  </si>
  <si>
    <t>18757411-0</t>
  </si>
  <si>
    <t>19251237-9</t>
  </si>
  <si>
    <t>20600128-3</t>
  </si>
  <si>
    <t>18688086-2</t>
  </si>
  <si>
    <t>14142280-4</t>
  </si>
  <si>
    <t>19165035-2</t>
  </si>
  <si>
    <t>17016213-7</t>
  </si>
  <si>
    <t>19256551-0</t>
  </si>
  <si>
    <t>17721154-0</t>
  </si>
  <si>
    <t>16430977-0</t>
  </si>
  <si>
    <t>19387306-5</t>
  </si>
  <si>
    <t>MARIANA FERNANDA</t>
  </si>
  <si>
    <t>ALVARADO CANALES</t>
  </si>
  <si>
    <t>MARIA MAGDALENA</t>
  </si>
  <si>
    <t>ASTUDILLO SANTIBAÑEZ</t>
  </si>
  <si>
    <t>CYNTIA MAKARENA</t>
  </si>
  <si>
    <t>ASTUDILLO BUGUEÑO</t>
  </si>
  <si>
    <t>ROXANA LORETO</t>
  </si>
  <si>
    <t xml:space="preserve">	SEGOVIA CASTILLO</t>
  </si>
  <si>
    <t>CISTERNAS CARVAJAL</t>
  </si>
  <si>
    <t>IGNACIO ALEXIS</t>
  </si>
  <si>
    <t>CORTES HUERTA</t>
  </si>
  <si>
    <t>MARCELA FRANCISCA</t>
  </si>
  <si>
    <t xml:space="preserve">GUERRERO ZEBALLOS </t>
  </si>
  <si>
    <t>NIELLA VALENTINA</t>
  </si>
  <si>
    <t>HARDER MORTOLA</t>
  </si>
  <si>
    <t>YORDAN ARIEL</t>
  </si>
  <si>
    <t>MANZANO AGUILAR</t>
  </si>
  <si>
    <t>OGALDE VEGA</t>
  </si>
  <si>
    <t>ANDREA ELISABETH</t>
  </si>
  <si>
    <t>PONCE GODOY</t>
  </si>
  <si>
    <t>ALFONSO JACOB</t>
  </si>
  <si>
    <t>PUJADO GAJARDO</t>
  </si>
  <si>
    <t>GABRIEL IGNACIO</t>
  </si>
  <si>
    <t>CARLA DANISA</t>
  </si>
  <si>
    <t>ROJAS VALENZUELA</t>
  </si>
  <si>
    <t>NATACHA BELEN</t>
  </si>
  <si>
    <t>SACHY ROMINA</t>
  </si>
  <si>
    <t>SANTANDER CORTES</t>
  </si>
  <si>
    <t>VALENTINA SOLEDAD</t>
  </si>
  <si>
    <t>BARRAZA ROJAS </t>
  </si>
  <si>
    <t>BETZABEL ALEJANDRA</t>
  </si>
  <si>
    <t>EILEEN CONSTANZA</t>
  </si>
  <si>
    <t>VELASQUEZ GONZALEZ</t>
  </si>
  <si>
    <t>YNYIRIAN</t>
  </si>
  <si>
    <t>VINET CORTES</t>
  </si>
  <si>
    <t xml:space="preserve">VALENTINA ANGELICA </t>
  </si>
  <si>
    <t>ARANEDA ROJAS </t>
  </si>
  <si>
    <t>ALFONSO ANTONIO PINTO ARAYA</t>
  </si>
  <si>
    <t>BARBARA ANDREA ROJAS DROGUETT</t>
  </si>
  <si>
    <t>CRISTOBAL ANDRES GALLEGOS VALENCIA</t>
  </si>
  <si>
    <t>JONATHAN ANDRES GONZALEZ HIDALGO</t>
  </si>
  <si>
    <t>JONNATHAN ANDRES GONZALEZ MORENO</t>
  </si>
  <si>
    <t>JOSE ARTURO CAMPOS CANIBILO</t>
  </si>
  <si>
    <t>JULIO ENRIQUE EGAÑA TABILO</t>
  </si>
  <si>
    <t>MINERVA MAKARENA ROJAS VARAS</t>
  </si>
  <si>
    <t>PALOMA JACQUELINE ARAYA MUÑOZ</t>
  </si>
  <si>
    <t>PAULA ANGELINA ELGUEDA MADARIAGA</t>
  </si>
  <si>
    <t>VICTOR MANUEL BERRIOS OSORES</t>
  </si>
  <si>
    <t>MELANIE IVONNE MORALES NORAMBUENA</t>
  </si>
  <si>
    <t>MARIA GABRIELA</t>
  </si>
  <si>
    <t>ESCALONA RAMOS</t>
  </si>
  <si>
    <t xml:space="preserve">MARIA DE LOS ANGELES </t>
  </si>
  <si>
    <t>RAMIREZ BELISARIO</t>
  </si>
  <si>
    <t>HERNANDEZ RODRIGUEZ</t>
  </si>
  <si>
    <t>GELYAN JOSMAR</t>
  </si>
  <si>
    <t>PARICA ZEIDEN</t>
  </si>
  <si>
    <t>ARMIN EDUARDO</t>
  </si>
  <si>
    <t>GONZALEZ PARRA</t>
  </si>
  <si>
    <t>VICTOR ADOLFO</t>
  </si>
  <si>
    <t>NAVAS RODRIGUEZ</t>
  </si>
  <si>
    <t>QUIJADA VASQUEZ</t>
  </si>
  <si>
    <t>ROMAN PEÑA</t>
  </si>
  <si>
    <t>ALFREDO ADELIS</t>
  </si>
  <si>
    <t>ALDANA GONZALEZ</t>
  </si>
  <si>
    <t>ISADORA FRANCISCA</t>
  </si>
  <si>
    <t>MARIN ARAYA</t>
  </si>
  <si>
    <t>NELSON ISMAEL</t>
  </si>
  <si>
    <t>MARTINEZ MATA</t>
  </si>
  <si>
    <t>IGNACIO FERNANDO</t>
  </si>
  <si>
    <t>PIZARRO PERALTA</t>
  </si>
  <si>
    <t>STEPHANID DE LA PAZ</t>
  </si>
  <si>
    <t>TRIGO SILVA</t>
  </si>
  <si>
    <t>ANDREA VERONICA</t>
  </si>
  <si>
    <t>OSUNA BASTIDAS</t>
  </si>
  <si>
    <t>JOHELIS KARINA</t>
  </si>
  <si>
    <t>ALBORNOZ POZO</t>
  </si>
  <si>
    <t>VANESSA</t>
  </si>
  <si>
    <t>ROSERO GONZALEZ</t>
  </si>
  <si>
    <t>JULIO ALBERTO</t>
  </si>
  <si>
    <t>PERALTA GUEVARA</t>
  </si>
  <si>
    <t>MORALES DEYAN</t>
  </si>
  <si>
    <t>RICHARD JAVIER</t>
  </si>
  <si>
    <t>GUERRERO PEREZ</t>
  </si>
  <si>
    <t>ANDREA NICOL</t>
  </si>
  <si>
    <t>TRIGO ARMIJO</t>
  </si>
  <si>
    <t>LUIS ENRIQUEZ</t>
  </si>
  <si>
    <t>FERNANDEZ DUMONT</t>
  </si>
  <si>
    <t>17626806-9</t>
  </si>
  <si>
    <t>26679363-4</t>
  </si>
  <si>
    <t>26607325-9</t>
  </si>
  <si>
    <t>26587518-1</t>
  </si>
  <si>
    <t>19780603-6</t>
  </si>
  <si>
    <t>18823846-7</t>
  </si>
  <si>
    <t>18790739-K</t>
  </si>
  <si>
    <t>26683039-4</t>
  </si>
  <si>
    <t>26545933-1</t>
  </si>
  <si>
    <t>18757755-1</t>
  </si>
  <si>
    <t>MGESCALR</t>
  </si>
  <si>
    <t>MDRAMIRB</t>
  </si>
  <si>
    <t>DIHERNAR</t>
  </si>
  <si>
    <t>GJPARICZ</t>
  </si>
  <si>
    <t>AEGONZAP</t>
  </si>
  <si>
    <t>VANAVASR</t>
  </si>
  <si>
    <t>MDQUIJAV</t>
  </si>
  <si>
    <t>MGROMANP</t>
  </si>
  <si>
    <t>AAALDANG</t>
  </si>
  <si>
    <t>IFMARINA</t>
  </si>
  <si>
    <t>NIMARTIM</t>
  </si>
  <si>
    <t>IFPIZARP</t>
  </si>
  <si>
    <t>SDTRIGOS</t>
  </si>
  <si>
    <t>AVOSUNAB</t>
  </si>
  <si>
    <t>JKALBORP</t>
  </si>
  <si>
    <t>VROSERG</t>
  </si>
  <si>
    <t>JAPERALG</t>
  </si>
  <si>
    <t>AMMORALD</t>
  </si>
  <si>
    <t>RJGUERRP</t>
  </si>
  <si>
    <t>ANTRIGOA</t>
  </si>
  <si>
    <t>LEFERNAD</t>
  </si>
  <si>
    <t>maria.escalona@consultor.wom.cl</t>
  </si>
  <si>
    <t>maria.ramirez.b@consultor.wom.cl</t>
  </si>
  <si>
    <t>david.hernandez.r@consultor.wom.cl</t>
  </si>
  <si>
    <t>gelyan.parica@consultor.wom.cl</t>
  </si>
  <si>
    <t>armin.gonzalez@consultor.wom.cl</t>
  </si>
  <si>
    <t>victor.navas@consultor.wom.cl</t>
  </si>
  <si>
    <t>margelis.quijada@consultor.wom.cl</t>
  </si>
  <si>
    <t>maria.roman.p@consultor.wom.cl</t>
  </si>
  <si>
    <t>alfredo.aldana@consultor.wom.cl</t>
  </si>
  <si>
    <t>isadora.marin@consultor.wom.cl</t>
  </si>
  <si>
    <t>nelson.martinez@consultor.wom.cl</t>
  </si>
  <si>
    <t>ignacio.pizarro@consultor.wom.cl</t>
  </si>
  <si>
    <t>stephanid.trigo@consultor.wom.cl</t>
  </si>
  <si>
    <t>andrea.osuna@consultor.wom.cl</t>
  </si>
  <si>
    <t>johelis.albornoz@consultor.wom.cl</t>
  </si>
  <si>
    <t>vanessa.rosero@consultor.wom.cl</t>
  </si>
  <si>
    <t>julio.peralta@consultor.wom.cl</t>
  </si>
  <si>
    <t>ana.morales@consultor.wom.cl</t>
  </si>
  <si>
    <t>richard.guerrero@consultor.wom.cl</t>
  </si>
  <si>
    <t>andrea.trigo@consultor.wom.cl</t>
  </si>
  <si>
    <t>luis.fernandez@consultor.wom.cl</t>
  </si>
  <si>
    <t>10 RRSS</t>
  </si>
  <si>
    <t>MFALVARC</t>
  </si>
  <si>
    <t>MMASTUDS</t>
  </si>
  <si>
    <t>CMASTUDB</t>
  </si>
  <si>
    <t>RLSEGOC</t>
  </si>
  <si>
    <t>MFCISTEC</t>
  </si>
  <si>
    <t>IACORTEH</t>
  </si>
  <si>
    <t>MFGUERRZ</t>
  </si>
  <si>
    <t>NVHARDEM</t>
  </si>
  <si>
    <t>mariana.alvarado@consultor.wom.cl</t>
  </si>
  <si>
    <t>maria.astudillo.s@consultor.wom.cl</t>
  </si>
  <si>
    <t>cyntia.astudillo@consultor.wom.cl</t>
  </si>
  <si>
    <t>roxana.segovia@consultor.wom.cl</t>
  </si>
  <si>
    <t>maria.cisternas.c@consultor.wom.cl</t>
  </si>
  <si>
    <t>ignacio.cortes@consultor.wom.cl</t>
  </si>
  <si>
    <t>marcela.guerrero@consultor.wom.cl</t>
  </si>
  <si>
    <t>niella.harder@consultor.wom.cl</t>
  </si>
  <si>
    <t>YAMANZAA</t>
  </si>
  <si>
    <t>FAOGALDV</t>
  </si>
  <si>
    <t>AEPONCEG</t>
  </si>
  <si>
    <t>AJPUJADG</t>
  </si>
  <si>
    <t>GIPUJADG</t>
  </si>
  <si>
    <t>CDROJASV</t>
  </si>
  <si>
    <t>NBROJASV</t>
  </si>
  <si>
    <t>SRSANTAC</t>
  </si>
  <si>
    <t>VSBARRAR</t>
  </si>
  <si>
    <t>yordan.manzano@consultor.wom.cl</t>
  </si>
  <si>
    <t>felipe.ogalde@consultor.wom.cl</t>
  </si>
  <si>
    <t>andrea.ponce@consultor.wom.cl</t>
  </si>
  <si>
    <t>alfonso.pujado@consultor.wom.cl</t>
  </si>
  <si>
    <t>gabriel.pujado@consultor.wom.cl</t>
  </si>
  <si>
    <t>natacha.rojas@consultor.wom.cl</t>
  </si>
  <si>
    <t>sachy.santander@consultor.wom.cl</t>
  </si>
  <si>
    <t>valentina.barraza@consultor.wom.cl</t>
  </si>
  <si>
    <t>ECVELASG</t>
  </si>
  <si>
    <t>YVINETC</t>
  </si>
  <si>
    <t>VAARANER</t>
  </si>
  <si>
    <t>eileen.velasquez@consultor.wom.cl</t>
  </si>
  <si>
    <t>ynyirian.vinet@consultor.wom.cl</t>
  </si>
  <si>
    <t>valentina.araneda@consultor.wom.cl</t>
  </si>
  <si>
    <t>joselyn.aracena@consultor.wom.cl</t>
  </si>
  <si>
    <t>JAARACEA</t>
  </si>
  <si>
    <t>GIUSEPPE  GIULIANO</t>
  </si>
  <si>
    <t>VICENCIO LOPEZ</t>
  </si>
  <si>
    <t>GIOVANNI ANTOINE</t>
  </si>
  <si>
    <t>RAMIREZ MORENO</t>
  </si>
  <si>
    <t>JAVIERA DEL CARMEN</t>
  </si>
  <si>
    <t>MOLINA AGUIRRE</t>
  </si>
  <si>
    <t>MIGUEL IGNACIO</t>
  </si>
  <si>
    <t>RIQUELME BASTIAS</t>
  </si>
  <si>
    <t>VALERIA SOFIA</t>
  </si>
  <si>
    <t>PASTEN PINILLA</t>
  </si>
  <si>
    <t>MARIA ELENA</t>
  </si>
  <si>
    <t>QUEZADA VERA</t>
  </si>
  <si>
    <t>CORNELIO ENRIQUE</t>
  </si>
  <si>
    <t>ANDRADE  RODRIGUEZ</t>
  </si>
  <si>
    <t>MARIA TERESA</t>
  </si>
  <si>
    <t>GUERRERO TAPIA</t>
  </si>
  <si>
    <t xml:space="preserve">OMAR ANDRES </t>
  </si>
  <si>
    <t>MELO GODOY</t>
  </si>
  <si>
    <t>YUBERLIT ARACELLY</t>
  </si>
  <si>
    <t>CAMPUSANO LAZCANO</t>
  </si>
  <si>
    <t>ANGUITA VILLALOBOS</t>
  </si>
  <si>
    <t>JAVIERA ANNETT</t>
  </si>
  <si>
    <t>ANGEL CAMPUSANO</t>
  </si>
  <si>
    <t>DAVID ALEXIS</t>
  </si>
  <si>
    <t>GUERRERO EGAÑA</t>
  </si>
  <si>
    <t>JOSEFA SILVANA</t>
  </si>
  <si>
    <t>CERDA LOPEZ</t>
  </si>
  <si>
    <t>YOSELIN ALEJANDRA</t>
  </si>
  <si>
    <t>ABARZUA RIVERA</t>
  </si>
  <si>
    <t>GGVICENL</t>
  </si>
  <si>
    <t>GARAMIRM</t>
  </si>
  <si>
    <t>JDMOLINA</t>
  </si>
  <si>
    <t>MIRIQUEB</t>
  </si>
  <si>
    <t>JFPASTEP</t>
  </si>
  <si>
    <t>MEQUEZAV</t>
  </si>
  <si>
    <t>CEANDRAR</t>
  </si>
  <si>
    <t>MTGUERRT</t>
  </si>
  <si>
    <t>OAMELOG</t>
  </si>
  <si>
    <t>YACAMPUL</t>
  </si>
  <si>
    <t>MNANGUIV</t>
  </si>
  <si>
    <t>JAANGELC</t>
  </si>
  <si>
    <t>DAGUERRE</t>
  </si>
  <si>
    <t>JDTAPIAC</t>
  </si>
  <si>
    <t>JSCERDAL</t>
  </si>
  <si>
    <t>YAABARZR</t>
  </si>
  <si>
    <t>18889684-7</t>
  </si>
  <si>
    <t>19947841-9</t>
  </si>
  <si>
    <t>18758023-4</t>
  </si>
  <si>
    <t>19506162-9</t>
  </si>
  <si>
    <t>18986176-1</t>
  </si>
  <si>
    <t>17934328-2</t>
  </si>
  <si>
    <t>13751420-6</t>
  </si>
  <si>
    <t>13972920-K</t>
  </si>
  <si>
    <t>12220700-5</t>
  </si>
  <si>
    <t>16443343-9</t>
  </si>
  <si>
    <t>19349019-0</t>
  </si>
  <si>
    <t>19460484-K</t>
  </si>
  <si>
    <t>19257966-K</t>
  </si>
  <si>
    <t>15673976-6</t>
  </si>
  <si>
    <t>19506611-6</t>
  </si>
  <si>
    <t>18504622-2</t>
  </si>
  <si>
    <t>giuseppe.vicencio@consultor.wom.cl</t>
  </si>
  <si>
    <t>giovanni.ramirez@consultor.wom.cl</t>
  </si>
  <si>
    <t>miguel.riquelme@consultor.wom.cl</t>
  </si>
  <si>
    <t>juan.pasten@consultor.wom.cl</t>
  </si>
  <si>
    <t>maria.quezada@consultor.wom.cl</t>
  </si>
  <si>
    <t>cornelio.andrade@consultor.wom.cl</t>
  </si>
  <si>
    <t>maria.guerrero@consultor.wom.cl</t>
  </si>
  <si>
    <t>omar.melo@consultor.wom.cl</t>
  </si>
  <si>
    <t>yuberlit.campusano@consultor.wom.cl</t>
  </si>
  <si>
    <t>matias.anguita@consultor.wom.cl</t>
  </si>
  <si>
    <t>javiera.angel@consultor.wom.cl</t>
  </si>
  <si>
    <t>david.guerrero@consultor.wom.cl</t>
  </si>
  <si>
    <t>juana.tapia@consultor.wom.cl</t>
  </si>
  <si>
    <t>josefa.cerda@consultor.wom.cl</t>
  </si>
  <si>
    <t>yoselin.abarzua@consultor.wom.cl</t>
  </si>
  <si>
    <t>20741116-7</t>
  </si>
  <si>
    <t>15371933-0</t>
  </si>
  <si>
    <t>15912311-1</t>
  </si>
  <si>
    <t>17721463-9</t>
  </si>
  <si>
    <t>18758453-1</t>
  </si>
  <si>
    <t>15276736-6</t>
  </si>
  <si>
    <t>19427006-2</t>
  </si>
  <si>
    <t>18709279-5</t>
  </si>
  <si>
    <t>12877069-0</t>
  </si>
  <si>
    <t>19659628-3</t>
  </si>
  <si>
    <t>15593806-4</t>
  </si>
  <si>
    <t>19287179-4</t>
  </si>
  <si>
    <t>15594767-5</t>
  </si>
  <si>
    <t>19662460-0</t>
  </si>
  <si>
    <t>17121254-5</t>
  </si>
  <si>
    <t>11346112-8</t>
  </si>
  <si>
    <t>17277497-0</t>
  </si>
  <si>
    <t>15801620-6</t>
  </si>
  <si>
    <t>9517870-7</t>
  </si>
  <si>
    <t>12800795-4</t>
  </si>
  <si>
    <t>18583111-6</t>
  </si>
  <si>
    <t>19770907-3</t>
  </si>
  <si>
    <t>13876176-2</t>
  </si>
  <si>
    <t>14131845-4</t>
  </si>
  <si>
    <t>16988297-5</t>
  </si>
  <si>
    <t>TOMAS ANDRES</t>
  </si>
  <si>
    <t>ARAYA ORELLANA</t>
  </si>
  <si>
    <t>MARIO ANDRES</t>
  </si>
  <si>
    <t xml:space="preserve">CHRISTIAN JOSE </t>
  </si>
  <si>
    <t>VILLARROEL GARRIGA</t>
  </si>
  <si>
    <t>TAMARA ANDREA</t>
  </si>
  <si>
    <t>MUÑOZ TAMBLAY</t>
  </si>
  <si>
    <t>GENESIS GALILEA</t>
  </si>
  <si>
    <t>MONTES MONTES</t>
  </si>
  <si>
    <t>SOTO ZAPATA</t>
  </si>
  <si>
    <t>JEISON DANIEL</t>
  </si>
  <si>
    <t>RAMIREZ ESPINOZA</t>
  </si>
  <si>
    <t>KAREN KIARA</t>
  </si>
  <si>
    <t>ROA VILLAVICENCIO</t>
  </si>
  <si>
    <t>SOLEDAD CAROLINA</t>
  </si>
  <si>
    <t>GUERRA DRECKMANN</t>
  </si>
  <si>
    <t>BORIS ALEJANDRO</t>
  </si>
  <si>
    <t>ESPINOZA MARIN</t>
  </si>
  <si>
    <t>SEGOVIA ARAYA</t>
  </si>
  <si>
    <t>DAMARIT DEL PILAR</t>
  </si>
  <si>
    <t>SEGOVIA ALARCON</t>
  </si>
  <si>
    <t>LESLIE MACARENA</t>
  </si>
  <si>
    <t>IRIARTE DIAZ</t>
  </si>
  <si>
    <t>JAVIERA ROCIO</t>
  </si>
  <si>
    <t>VILLALOBOS PEREZ</t>
  </si>
  <si>
    <t>ALEJANDRO  MILENKO</t>
  </si>
  <si>
    <t>MERCADO PAVLETIC</t>
  </si>
  <si>
    <t>JAVIER FRANCISCO</t>
  </si>
  <si>
    <t>ORDENES PASTEN</t>
  </si>
  <si>
    <t>GERMAN IGOR</t>
  </si>
  <si>
    <t>PEREZ OYARZÚN</t>
  </si>
  <si>
    <t>MIGUEL ALFONSO</t>
  </si>
  <si>
    <t>SALAS ZEPEDA</t>
  </si>
  <si>
    <t>TIMANA VIVERO</t>
  </si>
  <si>
    <t>ANDREA CAROLINA</t>
  </si>
  <si>
    <t>GUZMAN URETA</t>
  </si>
  <si>
    <t>KIARA STEFANIA</t>
  </si>
  <si>
    <t>BARRERA ZULOAGA</t>
  </si>
  <si>
    <t>CRISTOPHER STEPHEN</t>
  </si>
  <si>
    <t>JESSICA DEL CARMEN</t>
  </si>
  <si>
    <t>FERRADA ALVAREZ</t>
  </si>
  <si>
    <t>GUADALUPE  DE LAS MERCEDES</t>
  </si>
  <si>
    <t>HENRIQUEZ RODRIGUEZ</t>
  </si>
  <si>
    <t>MARLEN ESTEFANIA</t>
  </si>
  <si>
    <t>TAARAYAO</t>
  </si>
  <si>
    <t>MALETELC</t>
  </si>
  <si>
    <t>CJVILLAG</t>
  </si>
  <si>
    <t>TAMUNOZT</t>
  </si>
  <si>
    <t>ALSOTOZ</t>
  </si>
  <si>
    <t>JDRAMIRE</t>
  </si>
  <si>
    <t>KKROAV</t>
  </si>
  <si>
    <t>SCGUERRD</t>
  </si>
  <si>
    <t>BAESPINM</t>
  </si>
  <si>
    <t>NESEGOVA</t>
  </si>
  <si>
    <t>DPSEGOVA</t>
  </si>
  <si>
    <t>LMIRIARD</t>
  </si>
  <si>
    <t>JRVILLAP</t>
  </si>
  <si>
    <t>AMMERCAP</t>
  </si>
  <si>
    <t>JFORDENP</t>
  </si>
  <si>
    <t>GIPEREZO</t>
  </si>
  <si>
    <t>MASALASZ</t>
  </si>
  <si>
    <t>PATIMANV</t>
  </si>
  <si>
    <t>ACGUZMAU</t>
  </si>
  <si>
    <t>KSBARREZ</t>
  </si>
  <si>
    <t>CSORDENV</t>
  </si>
  <si>
    <t>JDFERRAA</t>
  </si>
  <si>
    <t>GDHENRIR</t>
  </si>
  <si>
    <t>MEMENDOS</t>
  </si>
  <si>
    <t>tomas.araya@consultor.wom.cl</t>
  </si>
  <si>
    <t>mario.letelier@consultor.wom.cl</t>
  </si>
  <si>
    <t>christian.villarroel@consultor.wom.cl</t>
  </si>
  <si>
    <t>tamara.munoz@consultor.wom.cl</t>
  </si>
  <si>
    <t>genesis.montes@consultor.wom.cl</t>
  </si>
  <si>
    <t>andres.soto@consultor.wom.cl</t>
  </si>
  <si>
    <t>jeison.ramirez@consultor.wom.cl</t>
  </si>
  <si>
    <t>karen.roa@consultor.wom.cl</t>
  </si>
  <si>
    <t>soledad.guerra@consultor.wom.cl</t>
  </si>
  <si>
    <t>boris.espinoza@consultor.wom.cl</t>
  </si>
  <si>
    <t>nelson.segovia@consultor.wom.cl</t>
  </si>
  <si>
    <t>damarit.segovia@consultor.wom.cl</t>
  </si>
  <si>
    <t>leslie.iriarte@consultor.wom.cl</t>
  </si>
  <si>
    <t>javiera.villalobos@consultor.wom.cl</t>
  </si>
  <si>
    <t>alejandro.mercado@consultor.wom.cl</t>
  </si>
  <si>
    <t>javier.ordenes@consultor.wom.cl</t>
  </si>
  <si>
    <t>german.perez@consultor.wom.cl</t>
  </si>
  <si>
    <t>miguel.salas@consultor.wom.cl</t>
  </si>
  <si>
    <t>pedro.timana@consultor.wom.cl</t>
  </si>
  <si>
    <t>andrea.guzman@consultor.wom.cl</t>
  </si>
  <si>
    <t>kiara.barrera@consultor.wom.cl</t>
  </si>
  <si>
    <t>cristopher.ordenes@consultor.wom.cl</t>
  </si>
  <si>
    <t>jessica.ferrada@consultor.wom.cl</t>
  </si>
  <si>
    <t>ignacio.alvarez.r@consultor.wom.cl</t>
  </si>
  <si>
    <t>guadalupe.henriquez@consultor.wom.cl</t>
  </si>
  <si>
    <t>marlen.mendoza@consultor.wom.cl</t>
  </si>
  <si>
    <t>MARCELA CAROLINA</t>
  </si>
  <si>
    <t>MOLINA FUENTEALBA</t>
  </si>
  <si>
    <t>SEGOVIA ANFRUNS</t>
  </si>
  <si>
    <t>LUIS RICARDO</t>
  </si>
  <si>
    <t>OLIVARES COFRE</t>
  </si>
  <si>
    <t>RONALD LEANDRO</t>
  </si>
  <si>
    <t>GALVEZ TAPIA</t>
  </si>
  <si>
    <t>DIEGO IGNACIO</t>
  </si>
  <si>
    <t>LOPEZ SAGREDO</t>
  </si>
  <si>
    <t>CYNTHIA ANDREA</t>
  </si>
  <si>
    <t>RODRIGUEZ FIBLA</t>
  </si>
  <si>
    <t>PIERA ALTAIRA</t>
  </si>
  <si>
    <t>FARIAS CUEVAS</t>
  </si>
  <si>
    <t>SANDRA VALERIA</t>
  </si>
  <si>
    <t>FLORES SANTANDER</t>
  </si>
  <si>
    <t>BRANDON NICOLAS</t>
  </si>
  <si>
    <t>ESPINDOLA RODRIGUEZ</t>
  </si>
  <si>
    <t>GABRIELA CONSTANZA</t>
  </si>
  <si>
    <t>MATIAS ALVARO</t>
  </si>
  <si>
    <t>OCHOA YAÑEZ</t>
  </si>
  <si>
    <t>ESTEFANIA KARINA</t>
  </si>
  <si>
    <t>GALVEZ GUERRERO</t>
  </si>
  <si>
    <t>MARIA ISABEL</t>
  </si>
  <si>
    <t>AVILA ARAYA</t>
  </si>
  <si>
    <t>ORMEÑO RODRIGUEZ</t>
  </si>
  <si>
    <t>FUENTES PASTENE</t>
  </si>
  <si>
    <t>PRISCILA YOHANA</t>
  </si>
  <si>
    <t>RAMIREZ QUICHILLAO</t>
  </si>
  <si>
    <t>RODRIGUEZ CANGANA</t>
  </si>
  <si>
    <t>KAREN VERONICA</t>
  </si>
  <si>
    <t>MONTES NOVOA</t>
  </si>
  <si>
    <t>DINA ROSA</t>
  </si>
  <si>
    <t>SARRIA CROOKER</t>
  </si>
  <si>
    <t>SOLANGE ANGELICA</t>
  </si>
  <si>
    <t>BRITO ALAMOS</t>
  </si>
  <si>
    <t>DANIELA CALYPSO</t>
  </si>
  <si>
    <t>PERELMAN CHELLEW</t>
  </si>
  <si>
    <t>17768058-3</t>
  </si>
  <si>
    <t>16913679-3</t>
  </si>
  <si>
    <t>18011581-1</t>
  </si>
  <si>
    <t>17721246-6</t>
  </si>
  <si>
    <t>19506662-0</t>
  </si>
  <si>
    <t>15594169-3</t>
  </si>
  <si>
    <t>16349420-5</t>
  </si>
  <si>
    <t>15384591-3</t>
  </si>
  <si>
    <t>19983803-2</t>
  </si>
  <si>
    <t>17762228-1</t>
  </si>
  <si>
    <t>18003776-4</t>
  </si>
  <si>
    <t>19256359-3</t>
  </si>
  <si>
    <t>18924016-3</t>
  </si>
  <si>
    <t>16410689-6</t>
  </si>
  <si>
    <t>17167842-0</t>
  </si>
  <si>
    <t>16878779-0</t>
  </si>
  <si>
    <t>18397383-5</t>
  </si>
  <si>
    <t>18835569-2</t>
  </si>
  <si>
    <t>12118521-0</t>
  </si>
  <si>
    <t>18316408-2</t>
  </si>
  <si>
    <t>17264964-5</t>
  </si>
  <si>
    <t>MCMOLINF</t>
  </si>
  <si>
    <t>NASEGOVA</t>
  </si>
  <si>
    <t>LROLIVAC</t>
  </si>
  <si>
    <t>RLGALVET</t>
  </si>
  <si>
    <t>DILOPEZS</t>
  </si>
  <si>
    <t>PAFARIAC</t>
  </si>
  <si>
    <t>SVFLORES</t>
  </si>
  <si>
    <t>BNESPINR</t>
  </si>
  <si>
    <t>GCDIAZR</t>
  </si>
  <si>
    <t>MAOCHOAY</t>
  </si>
  <si>
    <t>EKGALVEG</t>
  </si>
  <si>
    <t>MIAVILAA</t>
  </si>
  <si>
    <t>KSORMENR</t>
  </si>
  <si>
    <t>MJFUENTP</t>
  </si>
  <si>
    <t>PYRAMIRQ</t>
  </si>
  <si>
    <t>MJRODRIC</t>
  </si>
  <si>
    <t>KVMONTEN</t>
  </si>
  <si>
    <t>DRSARRIC</t>
  </si>
  <si>
    <t>SABRITOA</t>
  </si>
  <si>
    <t>DCPERELC</t>
  </si>
  <si>
    <t>marcela.molina@consultor.wom.cl</t>
  </si>
  <si>
    <t>nicole.segovia@consultor.wom.cl</t>
  </si>
  <si>
    <t>luis.olivares@consultor.wom.cl</t>
  </si>
  <si>
    <t>ronald.galvez@consultor.wom.cl</t>
  </si>
  <si>
    <t>diego.lopez.s@consultor.wom.cl</t>
  </si>
  <si>
    <t>cynthia.rodriguez@consultor.wom.cl</t>
  </si>
  <si>
    <t>piera.farias@consultor.wom.cl</t>
  </si>
  <si>
    <t>brandon.espindola@consultor.wom.cl</t>
  </si>
  <si>
    <t>gabriela.diaz@consultor.wom.cl</t>
  </si>
  <si>
    <t>matias.ochoa@consultor.wom.cl</t>
  </si>
  <si>
    <t>estefania.galvez@consultor.wom.cl</t>
  </si>
  <si>
    <t>maria.avila@consultor.wom.cl</t>
  </si>
  <si>
    <t>karina.ormeno@consultor.wom.cl</t>
  </si>
  <si>
    <t>maria.fuentes@consultor.wom.cl</t>
  </si>
  <si>
    <t>priscila.ramirez@consultor.wom.cl</t>
  </si>
  <si>
    <t>maria.rodriguez@consultor.wom.cl</t>
  </si>
  <si>
    <t>karen.montes@consultor.wom.cl</t>
  </si>
  <si>
    <t>dina.sarria@consultor.wom.cl</t>
  </si>
  <si>
    <t>solange.brito@consultor.wom.cl</t>
  </si>
  <si>
    <t>daniela.perelman@consultor.wom.cl</t>
  </si>
  <si>
    <t>carolina.castillo.s@consultor.wom.cl</t>
  </si>
  <si>
    <t>America Quinteros</t>
  </si>
  <si>
    <t>FRANCISCO JAVIER SUAREZ VEGA</t>
  </si>
  <si>
    <t>katherina.nunez@consultor.wom.cl</t>
  </si>
  <si>
    <t>EDUARDO JEAN-PAUL</t>
  </si>
  <si>
    <t>HERNANDEZ PIZARRO</t>
  </si>
  <si>
    <t>YENIFER SOLEDAD</t>
  </si>
  <si>
    <t>VEGA ILLANES</t>
  </si>
  <si>
    <t>GIOVANNA VALERIA</t>
  </si>
  <si>
    <t>SALDES ROJAS</t>
  </si>
  <si>
    <t>CAROLINA NICOLE</t>
  </si>
  <si>
    <t>VARAS AGUILERA</t>
  </si>
  <si>
    <t>CASSANDRA BETSABETH</t>
  </si>
  <si>
    <t>CORTES BARRIENTOS</t>
  </si>
  <si>
    <t>MONICA FRANCISCA</t>
  </si>
  <si>
    <t>RIVEROS SALAS</t>
  </si>
  <si>
    <t>FRANCISCA JAVIERA</t>
  </si>
  <si>
    <t>FUENZALIDA DIAZ</t>
  </si>
  <si>
    <t>KAREN YUVITZA</t>
  </si>
  <si>
    <t>RIVERA SAN MARTIN</t>
  </si>
  <si>
    <t>SOLANGE FERNANDA</t>
  </si>
  <si>
    <t>GALVEZ ECHEVERRIA</t>
  </si>
  <si>
    <t>DAMIAN ELIAS</t>
  </si>
  <si>
    <t>ACOSTA GUERRA</t>
  </si>
  <si>
    <t> ELIANA ALEJANDRA</t>
  </si>
  <si>
    <t>BRAVO SUAREZ</t>
  </si>
  <si>
    <t>NICOLAS EDUARDO</t>
  </si>
  <si>
    <t>ALVAREZ CODOCEO</t>
  </si>
  <si>
    <t>LAGUNAS MOLINA</t>
  </si>
  <si>
    <t>CATALINA IVONNE</t>
  </si>
  <si>
    <t>ZAMORANO ABURTO</t>
  </si>
  <si>
    <t>BENJAMIN ALEXANDER</t>
  </si>
  <si>
    <t>PERALTA URIBE</t>
  </si>
  <si>
    <t>CHRISTEL ELIZABETH</t>
  </si>
  <si>
    <t>MENDEZ SANHUEZA</t>
  </si>
  <si>
    <t>BESSY HASLEY</t>
  </si>
  <si>
    <t>MACIAS SANCHEZ</t>
  </si>
  <si>
    <t>DANIELA FRANCISCA</t>
  </si>
  <si>
    <t>RODRIGUEZ OYARCE</t>
  </si>
  <si>
    <t>PABLO SEBASTIAN</t>
  </si>
  <si>
    <t>OGALDE BOYD</t>
  </si>
  <si>
    <t>CARLOS HUGO SEBASTIAN</t>
  </si>
  <si>
    <t>VEGA CUELLO</t>
  </si>
  <si>
    <t>BENJAMIN ISAAC</t>
  </si>
  <si>
    <t xml:space="preserve">VARAS CARDENAS </t>
  </si>
  <si>
    <t>Maria Fernanda Diaz</t>
  </si>
  <si>
    <t>19826073-8</t>
  </si>
  <si>
    <t>17810837-9</t>
  </si>
  <si>
    <t>20007397-5</t>
  </si>
  <si>
    <t>16769894-8</t>
  </si>
  <si>
    <t>17465323-2</t>
  </si>
  <si>
    <t>18709281-7</t>
  </si>
  <si>
    <t>18351894-1</t>
  </si>
  <si>
    <t>18632164-2</t>
  </si>
  <si>
    <t>19931994-9</t>
  </si>
  <si>
    <t>18518218-5</t>
  </si>
  <si>
    <t>16442506-1</t>
  </si>
  <si>
    <t>17451738-K</t>
  </si>
  <si>
    <t>19256499-9</t>
  </si>
  <si>
    <t>20498167-1</t>
  </si>
  <si>
    <t>18654427-7</t>
  </si>
  <si>
    <t>18882801-9</t>
  </si>
  <si>
    <t>13530474-3</t>
  </si>
  <si>
    <t>18754835-7</t>
  </si>
  <si>
    <t>20036502-K</t>
  </si>
  <si>
    <t>10470316-K</t>
  </si>
  <si>
    <t>19949409-0</t>
  </si>
  <si>
    <t>RALAGUNM</t>
  </si>
  <si>
    <t>CIZAMORA</t>
  </si>
  <si>
    <t>BAPERALU</t>
  </si>
  <si>
    <t>CEMENDES</t>
  </si>
  <si>
    <t>BHMACIAS</t>
  </si>
  <si>
    <t>DFRODRIO</t>
  </si>
  <si>
    <t>PSOGALDB</t>
  </si>
  <si>
    <t>CHVEGAC</t>
  </si>
  <si>
    <t>BIVARASC</t>
  </si>
  <si>
    <t>EJHERNAP</t>
  </si>
  <si>
    <t>YSVEGAI</t>
  </si>
  <si>
    <t>GVSALDER</t>
  </si>
  <si>
    <t>CNVARASA</t>
  </si>
  <si>
    <t>CBCORTEB</t>
  </si>
  <si>
    <t>MFRIVERS</t>
  </si>
  <si>
    <t>FJFUENZD</t>
  </si>
  <si>
    <t>KYRIVERS</t>
  </si>
  <si>
    <t>SFGALVEE</t>
  </si>
  <si>
    <t>DEACOSTG</t>
  </si>
  <si>
    <t>EABRAVOS</t>
  </si>
  <si>
    <t>NEALVARC</t>
  </si>
  <si>
    <t>ricardo.lagunas@consultor.wom.cl</t>
  </si>
  <si>
    <t>catalina.zamorano@consultor.wom.cl</t>
  </si>
  <si>
    <t>benjamin.peralta@consultor.wom.cl</t>
  </si>
  <si>
    <t>christel.mendez@consultor.wom.cl</t>
  </si>
  <si>
    <t>bessy.macias@consultor.wom.cl</t>
  </si>
  <si>
    <t>daniela.rodriguez@consultor.wom.cl</t>
  </si>
  <si>
    <t>pablo.ogalde@consultor.wom.cl</t>
  </si>
  <si>
    <t>carlos.vega@consultor.wom.cl</t>
  </si>
  <si>
    <t>benjamin.varas@consultor.wom.cl</t>
  </si>
  <si>
    <t>eduardo.hernandez@consultor.wom.cl</t>
  </si>
  <si>
    <t>yenifer.vega@consultor.wom.cl</t>
  </si>
  <si>
    <t>giovanna.saldes@consultor.wom.cl</t>
  </si>
  <si>
    <t>carolina.varas@consultor.wom.cl</t>
  </si>
  <si>
    <t>cassandra.cortes@consultor.wom.cl</t>
  </si>
  <si>
    <t>monica.riveros@consultor.wom.cl</t>
  </si>
  <si>
    <t>francisca.fuenzalida@consultor.wom.cl</t>
  </si>
  <si>
    <t>karen.rivera.s@consultor.wom.cl</t>
  </si>
  <si>
    <t>solange.galvez@consultor.wom.cl</t>
  </si>
  <si>
    <t>damian.acostaguerra@consultor.wom.cl</t>
  </si>
  <si>
    <t>eliana.bravo@consultor.wom.cl</t>
  </si>
  <si>
    <t>nicolas.alvarez.c@consultor.wom.cl</t>
  </si>
  <si>
    <t>Datos</t>
  </si>
  <si>
    <t>33142402-1</t>
  </si>
  <si>
    <t>33141984-2</t>
  </si>
  <si>
    <t>33101897-K</t>
  </si>
  <si>
    <t>33148146-7</t>
  </si>
  <si>
    <t>33153663-6</t>
  </si>
  <si>
    <t>Jefe de Servicio</t>
  </si>
  <si>
    <t>ULISES</t>
  </si>
  <si>
    <t>LA ROSA PEREZ</t>
  </si>
  <si>
    <t>LITOBAR ANDREINA AVILA GARCIA</t>
  </si>
  <si>
    <t>YURI MARLON SANTIAGO</t>
  </si>
  <si>
    <t xml:space="preserve">YURI MARLON SANTIAGO ANGULO SALDAÑA </t>
  </si>
  <si>
    <t>YORMAN JOSE</t>
  </si>
  <si>
    <t xml:space="preserve">YORMAN JOSE HERNANDEZ USECHE </t>
  </si>
  <si>
    <t>ULISES LA ROSA PEREZ</t>
  </si>
  <si>
    <t>YOLY NOHEMI QUINTERO JIMENEZ</t>
  </si>
  <si>
    <t>WILLIAMS ENRIQUE DOMINGUEZ BARRADA</t>
  </si>
  <si>
    <t>KATTERINE ANDREA CUADRA MARIN</t>
  </si>
  <si>
    <t>19538707-9</t>
  </si>
  <si>
    <t>16849822-5</t>
  </si>
  <si>
    <t>16488612-3</t>
  </si>
  <si>
    <t>18531644-0</t>
  </si>
  <si>
    <t>18755141-2</t>
  </si>
  <si>
    <t>19205381-1</t>
  </si>
  <si>
    <t>19414846-1</t>
  </si>
  <si>
    <t>18494749-8</t>
  </si>
  <si>
    <t>16059840-9</t>
  </si>
  <si>
    <t>19619041-4</t>
  </si>
  <si>
    <t>19041575-9</t>
  </si>
  <si>
    <t>15006397-3</t>
  </si>
  <si>
    <t>18001732-1</t>
  </si>
  <si>
    <t>17175029-6</t>
  </si>
  <si>
    <t>19771230-9</t>
  </si>
  <si>
    <t>13013785-7</t>
  </si>
  <si>
    <t>17721070-6</t>
  </si>
  <si>
    <t>19348914-1</t>
  </si>
  <si>
    <t>BRAYAN CRISTOFER</t>
  </si>
  <si>
    <t xml:space="preserve">OPAZO NUÑEZ </t>
  </si>
  <si>
    <t xml:space="preserve">SEPULVEDA BAHAMONDES </t>
  </si>
  <si>
    <t xml:space="preserve">CHAVEZ VALDIVIA </t>
  </si>
  <si>
    <t>EDUARDO IGNACIO</t>
  </si>
  <si>
    <t xml:space="preserve">CRISOSTOMO CRISOSTOMO </t>
  </si>
  <si>
    <t>OSVALDO ENRIQUE</t>
  </si>
  <si>
    <t xml:space="preserve">ROBLES CORTES </t>
  </si>
  <si>
    <t xml:space="preserve">GUZMAN REYES </t>
  </si>
  <si>
    <t>LISANDRA IVANNA</t>
  </si>
  <si>
    <t>ACUÑA RODRIGUEZ</t>
  </si>
  <si>
    <t>RICHARD ANTONIO</t>
  </si>
  <si>
    <t xml:space="preserve">POZO POZO </t>
  </si>
  <si>
    <t xml:space="preserve">LEAL RAMIREZ </t>
  </si>
  <si>
    <t>JAIME NICOLAS</t>
  </si>
  <si>
    <t xml:space="preserve">CORTES VARGAS </t>
  </si>
  <si>
    <t>KARLA STEFANIA</t>
  </si>
  <si>
    <t xml:space="preserve">ROBLEDO LAGOS </t>
  </si>
  <si>
    <t>ALMA DEL CARMEN</t>
  </si>
  <si>
    <t xml:space="preserve">MANRIQUEZ MEDINA </t>
  </si>
  <si>
    <t>LAURA FERNANDA</t>
  </si>
  <si>
    <t xml:space="preserve">ROJAS ARDILES </t>
  </si>
  <si>
    <t>HILDA ISABEL</t>
  </si>
  <si>
    <t xml:space="preserve">NARBONA VERA </t>
  </si>
  <si>
    <t>MARYORIE SILVANA</t>
  </si>
  <si>
    <t xml:space="preserve">ARANCIBIA MARAMBIO </t>
  </si>
  <si>
    <t>ROXANA PAOLA DE LOURDES</t>
  </si>
  <si>
    <t xml:space="preserve">ROCES HERRERA </t>
  </si>
  <si>
    <t>MARIA VALERIA</t>
  </si>
  <si>
    <t xml:space="preserve">CORTES PIZARRO </t>
  </si>
  <si>
    <t xml:space="preserve">CLAVERIA GONZALEZ </t>
  </si>
  <si>
    <t>BCOPAZON</t>
  </si>
  <si>
    <t>DASEPULB</t>
  </si>
  <si>
    <t>OACHAVEV</t>
  </si>
  <si>
    <t>EICRISOC</t>
  </si>
  <si>
    <t>OEROBLEC</t>
  </si>
  <si>
    <t>MJGUZMAR</t>
  </si>
  <si>
    <t>LIACUNAR</t>
  </si>
  <si>
    <t>RAPOZOP</t>
  </si>
  <si>
    <t>PALEALR</t>
  </si>
  <si>
    <t>JNCORTEV</t>
  </si>
  <si>
    <t>KSROBLEL</t>
  </si>
  <si>
    <t>ADMANRIM</t>
  </si>
  <si>
    <t>LFROJASA</t>
  </si>
  <si>
    <t>HINARBOV</t>
  </si>
  <si>
    <t>MSARANCM</t>
  </si>
  <si>
    <t>RPROCESH</t>
  </si>
  <si>
    <t>MVCORTEP</t>
  </si>
  <si>
    <t>FICLAVEG</t>
  </si>
  <si>
    <t>brayan.opazo@consultor.wom.cl</t>
  </si>
  <si>
    <t>daniela.sepulveda@consultor.wom.cl</t>
  </si>
  <si>
    <t>oscar.chavez@consultor.wom.cl</t>
  </si>
  <si>
    <t>eduardo.crisostomo@consultor.wom.cl</t>
  </si>
  <si>
    <t>osvaldo.robles@consultor.wom.cl</t>
  </si>
  <si>
    <t>maria.guzman@consultor.wom.cl</t>
  </si>
  <si>
    <t>lisandra.acuna@consultor.wom.cl</t>
  </si>
  <si>
    <t>richard.pozo@consultor.wom.cl</t>
  </si>
  <si>
    <t>paola.leal@consultor.wom.cl</t>
  </si>
  <si>
    <t>jaime.cortes@consultor.wom.cl</t>
  </si>
  <si>
    <t>karla.robledo@consultor.wom.cl</t>
  </si>
  <si>
    <t>alma.manriquez@consultor.wom.cl</t>
  </si>
  <si>
    <t>laura.rojas.a@consultor.wom.cl</t>
  </si>
  <si>
    <t>hilda.narbona@consultor.wom.cl</t>
  </si>
  <si>
    <t>maryorie.arancibia@consultor.wom.cl</t>
  </si>
  <si>
    <t>roxana.roces@consultor.wom.cl</t>
  </si>
  <si>
    <t>maria.cortes.pi@consultor.wom.cl</t>
  </si>
  <si>
    <t>felipe.claveria@consultor.wom.cl</t>
  </si>
  <si>
    <t>KANUNEZF</t>
  </si>
  <si>
    <t>GGMONTE</t>
  </si>
  <si>
    <t>17112779-3</t>
  </si>
  <si>
    <t>16120502-8</t>
  </si>
  <si>
    <t>13798348-6</t>
  </si>
  <si>
    <t>12806523-7</t>
  </si>
  <si>
    <t>16308172-5</t>
  </si>
  <si>
    <t>19145514-2</t>
  </si>
  <si>
    <t>17015639-0</t>
  </si>
  <si>
    <t>18059981-9</t>
  </si>
  <si>
    <t>14099541-K</t>
  </si>
  <si>
    <t>17799682-3</t>
  </si>
  <si>
    <t>15912221-2</t>
  </si>
  <si>
    <t>17452809-8</t>
  </si>
  <si>
    <t>17979291-5</t>
  </si>
  <si>
    <t>16436387-2</t>
  </si>
  <si>
    <t>18036696-2</t>
  </si>
  <si>
    <t>17722006-K</t>
  </si>
  <si>
    <t>13017399-3</t>
  </si>
  <si>
    <t>15999471-6</t>
  </si>
  <si>
    <t>9793354-5</t>
  </si>
  <si>
    <t>19257497-8</t>
  </si>
  <si>
    <t>15004765-K</t>
  </si>
  <si>
    <t>13013550-1</t>
  </si>
  <si>
    <t>17545005-K</t>
  </si>
  <si>
    <t>18938467-K</t>
  </si>
  <si>
    <t>BEATRIZ PALOMA ANTONIA</t>
  </si>
  <si>
    <t>PERALTA LOPEZ</t>
  </si>
  <si>
    <t xml:space="preserve">NICOLE ANDREE </t>
  </si>
  <si>
    <t>FRIANT ORREGO</t>
  </si>
  <si>
    <t xml:space="preserve">JORGE ANDRES </t>
  </si>
  <si>
    <t xml:space="preserve">RENE ALBERTO </t>
  </si>
  <si>
    <t>LAGOS VEJAR</t>
  </si>
  <si>
    <t xml:space="preserve">VINKA ADRIANA </t>
  </si>
  <si>
    <t>BASAURE SANHUEZA</t>
  </si>
  <si>
    <t xml:space="preserve">CAROLINA ALEJANDRA </t>
  </si>
  <si>
    <t>OSORES AVALOS</t>
  </si>
  <si>
    <t xml:space="preserve">CECILIA ISABEL </t>
  </si>
  <si>
    <t>LERA TORRES</t>
  </si>
  <si>
    <t xml:space="preserve">GRINELDO ORLANDO </t>
  </si>
  <si>
    <t>ORTIZ GUAJARDO</t>
  </si>
  <si>
    <t xml:space="preserve">DENISSE CAROLINA </t>
  </si>
  <si>
    <t>ZAMORA SALAS</t>
  </si>
  <si>
    <t xml:space="preserve">ZULEMA SUHELLEN </t>
  </si>
  <si>
    <t>DIAZ BAEZ</t>
  </si>
  <si>
    <t xml:space="preserve">FRANCISCA ARACELI </t>
  </si>
  <si>
    <t>EVELYN DEL PILA</t>
  </si>
  <si>
    <t>LOPEZ CUELLO</t>
  </si>
  <si>
    <t xml:space="preserve">MAURICIO JAVIER </t>
  </si>
  <si>
    <t>MOROSO MOROSO</t>
  </si>
  <si>
    <t xml:space="preserve">BASTIAN FELIPE </t>
  </si>
  <si>
    <t>CASTILLO ROJAS</t>
  </si>
  <si>
    <t xml:space="preserve">CHRISTIAN SEBASTIAN </t>
  </si>
  <si>
    <t>CORTES VILLARROEL</t>
  </si>
  <si>
    <t xml:space="preserve">ROMINA CONSTANZA </t>
  </si>
  <si>
    <t>PIZARRO JORQUERA</t>
  </si>
  <si>
    <t xml:space="preserve">CONSTANZA PALMIRA </t>
  </si>
  <si>
    <t>DUBO CUEVAS</t>
  </si>
  <si>
    <t xml:space="preserve">RICARDO ALBERTO </t>
  </si>
  <si>
    <t xml:space="preserve">CLAUDIA IVONNE </t>
  </si>
  <si>
    <t>ANGEL CORTES</t>
  </si>
  <si>
    <t xml:space="preserve">ERNESTO ANGELO </t>
  </si>
  <si>
    <t>ORADINI RIQUELME</t>
  </si>
  <si>
    <t xml:space="preserve">MILTON JAVIER </t>
  </si>
  <si>
    <t>DIAZ PSIJAS</t>
  </si>
  <si>
    <t xml:space="preserve">XAVIER ORLANDO </t>
  </si>
  <si>
    <t>SALINAS MORGADO</t>
  </si>
  <si>
    <t xml:space="preserve">ROBERTO FABIAN </t>
  </si>
  <si>
    <t xml:space="preserve">PAULA CHRISTINE </t>
  </si>
  <si>
    <t>PONCE RIQUELME</t>
  </si>
  <si>
    <t xml:space="preserve">CAMILA ANDREA </t>
  </si>
  <si>
    <t>DIAZ ALARCON</t>
  </si>
  <si>
    <t xml:space="preserve">THEARE FRANCISCA </t>
  </si>
  <si>
    <t>HERRAS VELIZ</t>
  </si>
  <si>
    <t xml:space="preserve">TREICY NATALIA </t>
  </si>
  <si>
    <t>BPPERALL</t>
  </si>
  <si>
    <t>NAFRIANO</t>
  </si>
  <si>
    <t>RALAGOSV</t>
  </si>
  <si>
    <t>VABASAUS</t>
  </si>
  <si>
    <t>CAOSOREA</t>
  </si>
  <si>
    <t>CILERAT</t>
  </si>
  <si>
    <t>GOORTIZG</t>
  </si>
  <si>
    <t>DCZAMORS</t>
  </si>
  <si>
    <t>ZSDIAZB</t>
  </si>
  <si>
    <t>FAROJASR</t>
  </si>
  <si>
    <t>EDLOPEZC</t>
  </si>
  <si>
    <t>MJMOROSM</t>
  </si>
  <si>
    <t>BFCASTIR</t>
  </si>
  <si>
    <t>CSCORTEV</t>
  </si>
  <si>
    <t>RCPIZARJ</t>
  </si>
  <si>
    <t>CPDUBOC</t>
  </si>
  <si>
    <t>CIANGELC</t>
  </si>
  <si>
    <t>EAORADIR</t>
  </si>
  <si>
    <t>MJDIAZP</t>
  </si>
  <si>
    <t>XOSALINM</t>
  </si>
  <si>
    <t>RFMACHUB</t>
  </si>
  <si>
    <t>PCPONCER</t>
  </si>
  <si>
    <t>CADIAZA</t>
  </si>
  <si>
    <t>TFHERRAV</t>
  </si>
  <si>
    <t>beatriz.peralta@consultor.wom.cl</t>
  </si>
  <si>
    <t>nicole.friant@consultor.wom.cl</t>
  </si>
  <si>
    <t>rene.lagos@consultor.wom.cl</t>
  </si>
  <si>
    <t>vinka.basaure@consultor.wom.cl</t>
  </si>
  <si>
    <t>carolina.osores@consultor.wom.cl</t>
  </si>
  <si>
    <t>cecilia.lera@consultor.wom.cl</t>
  </si>
  <si>
    <t>grineldo.ortiz@consultor.wom.cl</t>
  </si>
  <si>
    <t>denisse.zamora@consultor.wom.cl</t>
  </si>
  <si>
    <t>zulema.diaz@consultor.wom.cl</t>
  </si>
  <si>
    <t>francisca.rojas@consultor.wom.cl</t>
  </si>
  <si>
    <t>evelyn.lopez@consultor.wom.cl</t>
  </si>
  <si>
    <t>mauricio.moroso@consultor.wom.cl</t>
  </si>
  <si>
    <t>bastian.castillo@consultor.wom.cl</t>
  </si>
  <si>
    <t>christian.cortes@consultor.wom.cl</t>
  </si>
  <si>
    <t>romina.pizarro@consultor.wom.cl</t>
  </si>
  <si>
    <t>constanza.dubo@consultor.wom.cl</t>
  </si>
  <si>
    <t>claudia.angel@consultor.wom.cl</t>
  </si>
  <si>
    <t>ernesto.oradini@consultor.wom.cl</t>
  </si>
  <si>
    <t>milton.diaz@consultor.wom.cl</t>
  </si>
  <si>
    <t>xavier.salinas@consultor.wom.cl</t>
  </si>
  <si>
    <t>roberto.machuca@consultor.wom.cl</t>
  </si>
  <si>
    <t>paula.ponce@consultor.wom.cl</t>
  </si>
  <si>
    <t>theare.herras@consultor.wom.cl</t>
  </si>
  <si>
    <t>KASSANDRA MAKARENA</t>
  </si>
  <si>
    <t>ESQUIVEL ESQUIVEL</t>
  </si>
  <si>
    <t>SOLEDAD PAZ</t>
  </si>
  <si>
    <t>MENESES PIZARRO</t>
  </si>
  <si>
    <t>CARLA CONSTANZA</t>
  </si>
  <si>
    <t>CONTADOR CONTRERAS</t>
  </si>
  <si>
    <t>MATIAS IGNACIO</t>
  </si>
  <si>
    <t>VILLANUEVA CONCHA</t>
  </si>
  <si>
    <t>CASTILLO CANIBILO</t>
  </si>
  <si>
    <t>CAROLINE DE LOS ANGELES</t>
  </si>
  <si>
    <t>ZEPEDA FREDES</t>
  </si>
  <si>
    <t>BARRAZA ARREDONDO</t>
  </si>
  <si>
    <t>KATHERINE NATALIE</t>
  </si>
  <si>
    <t>MANRIQUEZ BRAVO</t>
  </si>
  <si>
    <t>VALERIA FERNANDA</t>
  </si>
  <si>
    <t>AGUIRRE ESPEJO</t>
  </si>
  <si>
    <t>LUCIA SARAI</t>
  </si>
  <si>
    <t>ALCAINO PEZO</t>
  </si>
  <si>
    <t>ALEJANDRO HERNAN</t>
  </si>
  <si>
    <t>AGUIRRE MUNDACA</t>
  </si>
  <si>
    <t>DANALIA DEL CARMEN</t>
  </si>
  <si>
    <t>RIQUELME GOMEZ</t>
  </si>
  <si>
    <t>ANA RAQUEL</t>
  </si>
  <si>
    <t>MUÑOZ CARVAJAL</t>
  </si>
  <si>
    <t>ODETTE NATHALIE</t>
  </si>
  <si>
    <t>MARTINEZ SEQUEIRA</t>
  </si>
  <si>
    <t>ROXANA DE LAS NIEVES</t>
  </si>
  <si>
    <t>ARRIAGADA ALBORNOZ</t>
  </si>
  <si>
    <t>YOHANKA YUDIZA</t>
  </si>
  <si>
    <t>BAEZ CARRIZO</t>
  </si>
  <si>
    <t>KAREN ANDRE</t>
  </si>
  <si>
    <t>PETIT GONZALEZ</t>
  </si>
  <si>
    <t>CATALINA ANAIS</t>
  </si>
  <si>
    <t>JEANETTE ALEJANDRA</t>
  </si>
  <si>
    <t>GAMBOA HIDALGO</t>
  </si>
  <si>
    <t>19436033-9</t>
  </si>
  <si>
    <t>15929613-k</t>
  </si>
  <si>
    <t>17212770-3</t>
  </si>
  <si>
    <t>19459103-9</t>
  </si>
  <si>
    <t>17451575-1</t>
  </si>
  <si>
    <t>18317894-6</t>
  </si>
  <si>
    <t>18919736-5</t>
  </si>
  <si>
    <t>17362621-5</t>
  </si>
  <si>
    <t>18003422-6</t>
  </si>
  <si>
    <t>19949146-6</t>
  </si>
  <si>
    <t>17773641-4</t>
  </si>
  <si>
    <t>19823525-3</t>
  </si>
  <si>
    <t>15056244-9</t>
  </si>
  <si>
    <t>17438531-9</t>
  </si>
  <si>
    <t>14066598-3</t>
  </si>
  <si>
    <t>19339082-K</t>
  </si>
  <si>
    <t>15051216-6</t>
  </si>
  <si>
    <t>20287921-7</t>
  </si>
  <si>
    <t>15539174-K</t>
  </si>
  <si>
    <t>KMESQUIE</t>
  </si>
  <si>
    <t>SPMENESP</t>
  </si>
  <si>
    <t>CCCONTAC</t>
  </si>
  <si>
    <t>MIVILLAC</t>
  </si>
  <si>
    <t>NACASTIC</t>
  </si>
  <si>
    <t>CDZEPEDF</t>
  </si>
  <si>
    <t>DABARRAA</t>
  </si>
  <si>
    <t>KNMANRIB</t>
  </si>
  <si>
    <t>VFAGUIRE</t>
  </si>
  <si>
    <t>LSALCAIP</t>
  </si>
  <si>
    <t>AHAGUIRM</t>
  </si>
  <si>
    <t>DDRIQUEG</t>
  </si>
  <si>
    <t>ARMUNOZC</t>
  </si>
  <si>
    <t>ONMARTIS</t>
  </si>
  <si>
    <t>RDARRIAA</t>
  </si>
  <si>
    <t>YYBAEZC</t>
  </si>
  <si>
    <t>KAPETITG</t>
  </si>
  <si>
    <t>JAGAMBOH</t>
  </si>
  <si>
    <t>kassandra.esquivel@consultor.wom.cl</t>
  </si>
  <si>
    <t>soledad.meneses@consultor.wom.cl</t>
  </si>
  <si>
    <t>carla.contador@consultor.wom.cl</t>
  </si>
  <si>
    <t>matias.villanueva@consultor.wom.cl</t>
  </si>
  <si>
    <t>nicole.castillo@consultor.wom.cl</t>
  </si>
  <si>
    <t>caroline.zepeda@consultor.wom.cl</t>
  </si>
  <si>
    <t>diego.barraza@consultor.wom.cl</t>
  </si>
  <si>
    <t>katherine.manriquez@consultor.wom.cl</t>
  </si>
  <si>
    <t>valeria.aguirre@consultor.wom.cl</t>
  </si>
  <si>
    <t>lucia.alcaino@consultor.wom.cl</t>
  </si>
  <si>
    <t>alejandro.aguirre@consultor.wom.cl</t>
  </si>
  <si>
    <t>danalia.riquelme@consultor.wom.cl</t>
  </si>
  <si>
    <t>ana.munoz@consultor.wom.cl</t>
  </si>
  <si>
    <t>odette.martinez@consultor.wom.cl</t>
  </si>
  <si>
    <t>roxana.arriagada@consultor.wom.cl</t>
  </si>
  <si>
    <t>yohanka.baez@consultor.wom.cl</t>
  </si>
  <si>
    <t>karen.petit@consultor.wom.cl</t>
  </si>
  <si>
    <t>catalina.rojas@consultor.wom.cl</t>
  </si>
  <si>
    <t>jeanette.gamboa@consultor.wom.cl</t>
  </si>
  <si>
    <t>18324525-2</t>
  </si>
  <si>
    <t>16462037-9</t>
  </si>
  <si>
    <t>17174222-6</t>
  </si>
  <si>
    <t>17830511-5</t>
  </si>
  <si>
    <t>18903815-1</t>
  </si>
  <si>
    <t>17721175-3</t>
  </si>
  <si>
    <t>19348529-4</t>
  </si>
  <si>
    <t>18003204-5</t>
  </si>
  <si>
    <t>19348961-3</t>
  </si>
  <si>
    <t>17127979-8</t>
  </si>
  <si>
    <t>17867224-K</t>
  </si>
  <si>
    <t>18759233-K</t>
  </si>
  <si>
    <t>19947657-2</t>
  </si>
  <si>
    <t>19463464-1</t>
  </si>
  <si>
    <t>18081908-8</t>
  </si>
  <si>
    <t>18740688-9</t>
  </si>
  <si>
    <t>18403586-3</t>
  </si>
  <si>
    <t>17302219-0</t>
  </si>
  <si>
    <t>18496076-1</t>
  </si>
  <si>
    <t>14117213-1</t>
  </si>
  <si>
    <t>12862023-0</t>
  </si>
  <si>
    <t>DAFNE DAYENU</t>
  </si>
  <si>
    <t>MALDONADO ALCAYAGA</t>
  </si>
  <si>
    <t>CIFUENTES CARVAJAL</t>
  </si>
  <si>
    <t>CARVAJAL COLQUE</t>
  </si>
  <si>
    <t>CAROLINA XIMENA</t>
  </si>
  <si>
    <t>HERNANDEZ VARGAS</t>
  </si>
  <si>
    <t>NICOLAS GONZALO</t>
  </si>
  <si>
    <t>NAVARRETE TORO</t>
  </si>
  <si>
    <t>URRA SEGURA</t>
  </si>
  <si>
    <t>ISLA PIZARRO</t>
  </si>
  <si>
    <t>HIARA RACHEL</t>
  </si>
  <si>
    <t>LUIS MATIAS</t>
  </si>
  <si>
    <t>MARMOLEJO LIZANA</t>
  </si>
  <si>
    <t>KARLA VALESKA</t>
  </si>
  <si>
    <t>LAGUE ALCAYAGA</t>
  </si>
  <si>
    <t>GUILLERMO MAURICIO</t>
  </si>
  <si>
    <t>PASTEN TAPIA</t>
  </si>
  <si>
    <t>DEVORA PATRICIA DEL CARMEN</t>
  </si>
  <si>
    <t>ALCAYAGA BURDILES</t>
  </si>
  <si>
    <t>ALQUINTA ANGEL</t>
  </si>
  <si>
    <t>MIGUEL ESTEBAN</t>
  </si>
  <si>
    <t>NAVARRETE YAGUI</t>
  </si>
  <si>
    <t>MARIELA IGNACIA</t>
  </si>
  <si>
    <t>MUÑOZ MONDACA</t>
  </si>
  <si>
    <t>ROBERTO YIRI LANKO</t>
  </si>
  <si>
    <t>GONZALEZ TRISKA</t>
  </si>
  <si>
    <t>JOCELYN DENNISE</t>
  </si>
  <si>
    <t>ALARCON TERRAZA</t>
  </si>
  <si>
    <t>TABILO ROJAS</t>
  </si>
  <si>
    <t>SUSANA DE LOS ANGELES</t>
  </si>
  <si>
    <t>MARTINEZ ORTEGA</t>
  </si>
  <si>
    <t>ROCIO FRANCISCA MARANA-THA</t>
  </si>
  <si>
    <t>HEREDIA CESPEDES</t>
  </si>
  <si>
    <t>DDMALDOA</t>
  </si>
  <si>
    <t>RFHEREDC</t>
  </si>
  <si>
    <t>CACIFUEC</t>
  </si>
  <si>
    <t>CACARVAC</t>
  </si>
  <si>
    <t>CXHERNAV</t>
  </si>
  <si>
    <t>NGNAVART</t>
  </si>
  <si>
    <t>CAURRAS</t>
  </si>
  <si>
    <t>EAISLAP</t>
  </si>
  <si>
    <t>HRVERGAC</t>
  </si>
  <si>
    <t>LMMARMOL</t>
  </si>
  <si>
    <t>KVLAGUEA</t>
  </si>
  <si>
    <t>GMPASTET</t>
  </si>
  <si>
    <t>DPALCAYB</t>
  </si>
  <si>
    <t>DIALQUIA</t>
  </si>
  <si>
    <t>MENAVARY</t>
  </si>
  <si>
    <t>MIMUNOZM</t>
  </si>
  <si>
    <t>RYGONZAT</t>
  </si>
  <si>
    <t>FAGONZAT</t>
  </si>
  <si>
    <t>JDALARCT</t>
  </si>
  <si>
    <t>GATABILR</t>
  </si>
  <si>
    <t>SDMARTIO</t>
  </si>
  <si>
    <t>dafne.maldonado@consultor.wom.cl</t>
  </si>
  <si>
    <t>rocio.heredia@consultor.wom.cl</t>
  </si>
  <si>
    <t>carolina.cifuentes@consultor.wom.cl</t>
  </si>
  <si>
    <t>cristian.carvajal.c@consultor.wom.cl</t>
  </si>
  <si>
    <t>carolina.hernandez@consultor.wom.cl</t>
  </si>
  <si>
    <t>nicolas.navarrete@consultor.wom.cl</t>
  </si>
  <si>
    <t>camila.urra@consultor.wom.cl</t>
  </si>
  <si>
    <t>elizabeth.isla@consultor.wom.cl</t>
  </si>
  <si>
    <t>hiara.vergara@consultor.wom.cl</t>
  </si>
  <si>
    <t>luis.marmolejo@consultor.wom.cl</t>
  </si>
  <si>
    <t>karla.lague@consultor.wom.cl</t>
  </si>
  <si>
    <t>guillermo.pasten@consultor.wom.cl</t>
  </si>
  <si>
    <t>devora.alcayaga@consultor.wom.cl</t>
  </si>
  <si>
    <t>daniel.alquinta@consultor.wom.cl</t>
  </si>
  <si>
    <t>miguel.navarrete@consultor.wom.cl</t>
  </si>
  <si>
    <t>mariela.munoz.m@consultor.wom.cl</t>
  </si>
  <si>
    <t>roberto.gonzalez.t@consultor.wom.cl</t>
  </si>
  <si>
    <t>francisco.gonzalez@consultor.wom.cl</t>
  </si>
  <si>
    <t>jocelyn.alarcon@consultor.wom.cl</t>
  </si>
  <si>
    <t>gonzalo.tabilo@consultor.wom.cl</t>
  </si>
  <si>
    <t>susana.martinez@consultor.wom.cl</t>
  </si>
  <si>
    <t>ANDREA LORENA</t>
  </si>
  <si>
    <t>18495546-6</t>
  </si>
  <si>
    <t>18633928-2</t>
  </si>
  <si>
    <t>19021703-5</t>
  </si>
  <si>
    <t>19843058-7</t>
  </si>
  <si>
    <t>19499403-6</t>
  </si>
  <si>
    <t>16189457-5</t>
  </si>
  <si>
    <t>17998271-4</t>
  </si>
  <si>
    <t>18233276-3</t>
  </si>
  <si>
    <t>15595439-6</t>
  </si>
  <si>
    <t>15027124-K</t>
  </si>
  <si>
    <t>15885506-2</t>
  </si>
  <si>
    <t>15913002-9</t>
  </si>
  <si>
    <t>20342026-9</t>
  </si>
  <si>
    <t>15588280-8</t>
  </si>
  <si>
    <t>17171974-7</t>
  </si>
  <si>
    <t>20007200-6</t>
  </si>
  <si>
    <t>19347363-6</t>
  </si>
  <si>
    <t>14189406-4</t>
  </si>
  <si>
    <t>16687473-4</t>
  </si>
  <si>
    <t>13874921-5</t>
  </si>
  <si>
    <t>17453431-4</t>
  </si>
  <si>
    <t>19698406-2</t>
  </si>
  <si>
    <t>20407647-2</t>
  </si>
  <si>
    <t xml:space="preserve">GOMEZ TOLMO </t>
  </si>
  <si>
    <t xml:space="preserve"> LISSETT LORETO</t>
  </si>
  <si>
    <t>VALENZUELA GUERRERO</t>
  </si>
  <si>
    <t xml:space="preserve"> JAVIERA NATALIA</t>
  </si>
  <si>
    <t>ASTUDILLO OSORIO</t>
  </si>
  <si>
    <t>SANTIS FLORES</t>
  </si>
  <si>
    <t>CINTHYA GISELA</t>
  </si>
  <si>
    <t xml:space="preserve">NAVARRO CARRASCO </t>
  </si>
  <si>
    <t xml:space="preserve">RAMIREZ ALTAMIRANO </t>
  </si>
  <si>
    <t>FABIOLA ANTONIA</t>
  </si>
  <si>
    <t xml:space="preserve">VALDIVIA VALDIVIA </t>
  </si>
  <si>
    <t>JAVIERA CONSTANZA</t>
  </si>
  <si>
    <t xml:space="preserve">ESQUIVEL ALBERTAZZO </t>
  </si>
  <si>
    <t>BRYAN JOSE</t>
  </si>
  <si>
    <t xml:space="preserve">VILLALOBOS ROBLES </t>
  </si>
  <si>
    <t>NICOLE GERALDINE</t>
  </si>
  <si>
    <t xml:space="preserve">CERENIC GONZALEZ </t>
  </si>
  <si>
    <t>PRISCILLA DEL CARMEN</t>
  </si>
  <si>
    <t xml:space="preserve">DIAZ PINTO </t>
  </si>
  <si>
    <t>SILEY MARIBELLA</t>
  </si>
  <si>
    <t xml:space="preserve">ALVAREZ ARACENA </t>
  </si>
  <si>
    <t xml:space="preserve"> KATHERINE LILIAN</t>
  </si>
  <si>
    <t>PARRA ESPINOSA</t>
  </si>
  <si>
    <t>VALERIE PAOLA</t>
  </si>
  <si>
    <t xml:space="preserve">MURILLO BADILLA </t>
  </si>
  <si>
    <t>DANIEL ALEXIS</t>
  </si>
  <si>
    <t xml:space="preserve">TRONCOSO SILVA </t>
  </si>
  <si>
    <t>ISABEL ALEJANDRA</t>
  </si>
  <si>
    <t xml:space="preserve">MELLA URRUTIA </t>
  </si>
  <si>
    <t>CRISTIAN NICOLAS</t>
  </si>
  <si>
    <t xml:space="preserve">IRIBARREN SOLARI </t>
  </si>
  <si>
    <t>CRISTIAN MATIAS</t>
  </si>
  <si>
    <t xml:space="preserve">CARRASCO PERALTA </t>
  </si>
  <si>
    <t xml:space="preserve">ACEITUNO ACEITUNO </t>
  </si>
  <si>
    <t>EVA GUISELLA</t>
  </si>
  <si>
    <t xml:space="preserve">PEREZ GODOY </t>
  </si>
  <si>
    <t>YOCELIN DEL CARMEN</t>
  </si>
  <si>
    <t xml:space="preserve">CASTRO GODOY </t>
  </si>
  <si>
    <t>YOANY ALEJANDRO</t>
  </si>
  <si>
    <t xml:space="preserve">ARAYA OLIVARES </t>
  </si>
  <si>
    <t>JASMIN PAOLA</t>
  </si>
  <si>
    <t>CORTES MADRID</t>
  </si>
  <si>
    <t>MARIA BELEN</t>
  </si>
  <si>
    <t xml:space="preserve">RIVERA CORDOVEZ </t>
  </si>
  <si>
    <t>CAGOMEZT</t>
  </si>
  <si>
    <t>ENMONTER</t>
  </si>
  <si>
    <t>LLVALENG</t>
  </si>
  <si>
    <t>JNASTUDO</t>
  </si>
  <si>
    <t>FASANTIF</t>
  </si>
  <si>
    <t>CGNAVARC</t>
  </si>
  <si>
    <t>CERAMIRA</t>
  </si>
  <si>
    <t>FAVALDIV</t>
  </si>
  <si>
    <t>JCESQUIA</t>
  </si>
  <si>
    <t>BJVILLAR</t>
  </si>
  <si>
    <t>NGCERENG</t>
  </si>
  <si>
    <t>PDDIAZP</t>
  </si>
  <si>
    <t>SMALVARA</t>
  </si>
  <si>
    <t>KLPARRAE</t>
  </si>
  <si>
    <t>VPMURILB</t>
  </si>
  <si>
    <t>DATRONCS</t>
  </si>
  <si>
    <t>IAMELLAU</t>
  </si>
  <si>
    <t>CNIRIBAS</t>
  </si>
  <si>
    <t>CMCARRAP</t>
  </si>
  <si>
    <t>PAACEITA</t>
  </si>
  <si>
    <t>EGPEREZG</t>
  </si>
  <si>
    <t>YDCASTRG</t>
  </si>
  <si>
    <t>YAARAYAO</t>
  </si>
  <si>
    <t>JPCORTEM</t>
  </si>
  <si>
    <t>MBRIVERC</t>
  </si>
  <si>
    <t>camila.gomez@consultor.wom.cl</t>
  </si>
  <si>
    <t>enzo.montecinos@consultor.wom.cl</t>
  </si>
  <si>
    <t>lissett.valenzuela@consultor.wom.cl</t>
  </si>
  <si>
    <t>javiera.astudillo@consultor.wom.cl</t>
  </si>
  <si>
    <t>francisca.santis@consultor.wom.cl</t>
  </si>
  <si>
    <t>cinthya.navarro@consultor.wom.cl</t>
  </si>
  <si>
    <t>catalina.ramirez@consultor.wom.cl</t>
  </si>
  <si>
    <t>fabiola.valdivia@consultor.wom.cl</t>
  </si>
  <si>
    <t>javiera.esquivel@consultor.wom.cl</t>
  </si>
  <si>
    <t>bryan.villalobos@consultor.wom.cl</t>
  </si>
  <si>
    <t>nicole.cerenic@consultor.wom.cl</t>
  </si>
  <si>
    <t>priscilla.diaz@consultor.wom.cl</t>
  </si>
  <si>
    <t>siley.alvarez@consultor.wom.cl</t>
  </si>
  <si>
    <t>katherine.parra@consultor.wom.cl</t>
  </si>
  <si>
    <t>valerie.murillo@consultor.wom.cl</t>
  </si>
  <si>
    <t>daniel.troncoso@consultor.wom.cl</t>
  </si>
  <si>
    <t>isabel.mella@consultor.wom.cl</t>
  </si>
  <si>
    <t>cristian.iribarren@consultor.wom.cl</t>
  </si>
  <si>
    <t>cristian.carrasco@consultor.wom.cl</t>
  </si>
  <si>
    <t>paula.aceituno@consultor.wom.cl</t>
  </si>
  <si>
    <t>eva.perez@consultor.wom.cl</t>
  </si>
  <si>
    <t>yocelin.castro@consultor.wom.cl</t>
  </si>
  <si>
    <t>yoany.araya@consultor.wom.cl</t>
  </si>
  <si>
    <t>jasmin.cortes@consultor.wom.cl</t>
  </si>
  <si>
    <t>maria.rivera.c@consultor.wom.cl</t>
  </si>
  <si>
    <t>TAMARA BELEN</t>
  </si>
  <si>
    <t xml:space="preserve">CALLEJAS ANGEL </t>
  </si>
  <si>
    <t>DANIEL RODRIGO</t>
  </si>
  <si>
    <t xml:space="preserve">AROS AROS </t>
  </si>
  <si>
    <t>MILENKA FERNANDA</t>
  </si>
  <si>
    <t xml:space="preserve">CELIS VERA </t>
  </si>
  <si>
    <t>CONTANZA MACARENA</t>
  </si>
  <si>
    <t xml:space="preserve">CASTILLO AMANTE </t>
  </si>
  <si>
    <t>ALISSON MALU</t>
  </si>
  <si>
    <t xml:space="preserve">AEULTT ZEPEDA </t>
  </si>
  <si>
    <t>VALENTINA MAURICIA ANAHI</t>
  </si>
  <si>
    <t xml:space="preserve">CORTES SAAVEDRA </t>
  </si>
  <si>
    <t xml:space="preserve">GOMEZ DIAZ </t>
  </si>
  <si>
    <t>FABIAN EDUARDO</t>
  </si>
  <si>
    <t xml:space="preserve">ESPINOZA FLORES </t>
  </si>
  <si>
    <t>CRISTOPHER ALEJANDRO</t>
  </si>
  <si>
    <t xml:space="preserve">MARIN CONTRERAS </t>
  </si>
  <si>
    <t>DEISY ANDREA</t>
  </si>
  <si>
    <t xml:space="preserve">NUÑEZ SANCHEZ </t>
  </si>
  <si>
    <t>LEYLA SOLEDAD</t>
  </si>
  <si>
    <t xml:space="preserve">HONORES CASTILLO </t>
  </si>
  <si>
    <t>CAMILA PAULINA</t>
  </si>
  <si>
    <t xml:space="preserve">SALAS ARDILES </t>
  </si>
  <si>
    <t>NADIA YACARY</t>
  </si>
  <si>
    <t xml:space="preserve">ARAYA LAZCANO </t>
  </si>
  <si>
    <t>JUAN ANTONIO</t>
  </si>
  <si>
    <t xml:space="preserve">COLLANTE FARIAS </t>
  </si>
  <si>
    <t xml:space="preserve">CORTES QUIROZ </t>
  </si>
  <si>
    <t xml:space="preserve">GOMEZ OLIVARES </t>
  </si>
  <si>
    <t>KATHERINE CONSTANZA</t>
  </si>
  <si>
    <t xml:space="preserve">CALDERA PALLAUTA </t>
  </si>
  <si>
    <t>PRISCILLA DEL PILAR</t>
  </si>
  <si>
    <t xml:space="preserve">FERNANDEZ ORELLANA </t>
  </si>
  <si>
    <t>OSVALDO CRISTOFER</t>
  </si>
  <si>
    <t xml:space="preserve">VILLAR HERRERA </t>
  </si>
  <si>
    <t>CONSUELO IGNACIA</t>
  </si>
  <si>
    <t xml:space="preserve">ARAYA MERCADO </t>
  </si>
  <si>
    <t>19322123-8</t>
  </si>
  <si>
    <t>16596013-0</t>
  </si>
  <si>
    <t>19996774-6</t>
  </si>
  <si>
    <t>18758891-K</t>
  </si>
  <si>
    <t>16388781-9</t>
  </si>
  <si>
    <t>17645132-7</t>
  </si>
  <si>
    <t>16878735-9</t>
  </si>
  <si>
    <t>19506766-K</t>
  </si>
  <si>
    <t>18923829-0</t>
  </si>
  <si>
    <t>19054610-1</t>
  </si>
  <si>
    <t>17074860-3</t>
  </si>
  <si>
    <t>17452274-K</t>
  </si>
  <si>
    <t>18495755-8</t>
  </si>
  <si>
    <t>16117787-3</t>
  </si>
  <si>
    <t>18278386-2</t>
  </si>
  <si>
    <t>17628603-2</t>
  </si>
  <si>
    <t>17295024-8</t>
  </si>
  <si>
    <t>19207595-5</t>
  </si>
  <si>
    <t>19979721-2</t>
  </si>
  <si>
    <t>20006514-K</t>
  </si>
  <si>
    <t>Catherine Barraza</t>
  </si>
  <si>
    <t>18/05/1996</t>
  </si>
  <si>
    <t>02/08/1986</t>
  </si>
  <si>
    <t>15/10/1998</t>
  </si>
  <si>
    <t>08/11/1994</t>
  </si>
  <si>
    <t>12/10/1985</t>
  </si>
  <si>
    <t>05/12/1991</t>
  </si>
  <si>
    <t>25/03/1984</t>
  </si>
  <si>
    <t>05/06/1997</t>
  </si>
  <si>
    <t>16/04/1995</t>
  </si>
  <si>
    <t>12/03/1995</t>
  </si>
  <si>
    <t>28/04/1989</t>
  </si>
  <si>
    <t>25/01/1990</t>
  </si>
  <si>
    <t>06/12/1993</t>
  </si>
  <si>
    <t>02/11/1985</t>
  </si>
  <si>
    <t>17/10/1992</t>
  </si>
  <si>
    <t>27/03/1990</t>
  </si>
  <si>
    <t>01/01/1990</t>
  </si>
  <si>
    <t>29/07/1996</t>
  </si>
  <si>
    <t>21/02/1999</t>
  </si>
  <si>
    <t>08/06/1999</t>
  </si>
  <si>
    <t>TBCALLEA</t>
  </si>
  <si>
    <t>DRAROSA</t>
  </si>
  <si>
    <t>MFCELISV</t>
  </si>
  <si>
    <t>CMCASTIA</t>
  </si>
  <si>
    <t>AMAEULTZ</t>
  </si>
  <si>
    <t>VMCORTES</t>
  </si>
  <si>
    <t>MAGOMEZD</t>
  </si>
  <si>
    <t>FEESPINF</t>
  </si>
  <si>
    <t>CAMARINC</t>
  </si>
  <si>
    <t>DANUNEZS</t>
  </si>
  <si>
    <t>LSHONORC</t>
  </si>
  <si>
    <t>CPSALASA</t>
  </si>
  <si>
    <t>NYARAYAL</t>
  </si>
  <si>
    <t>JACOLLAF</t>
  </si>
  <si>
    <t>FACORTEQ</t>
  </si>
  <si>
    <t>FIGOMEZO</t>
  </si>
  <si>
    <t>KCCALDEP</t>
  </si>
  <si>
    <t>PDFERNAO</t>
  </si>
  <si>
    <t>OCVILLAH</t>
  </si>
  <si>
    <t>CIARAYAM</t>
  </si>
  <si>
    <t>tamara.callejas@consultor.wom.cl</t>
  </si>
  <si>
    <t>daniel.aros@consultor.wom.cl</t>
  </si>
  <si>
    <t>milenka.celis@consultor.wom.cl</t>
  </si>
  <si>
    <t>contanza.castillo@consultor.wom.cl</t>
  </si>
  <si>
    <t>alisson.aeultt@consultor.wom.cl</t>
  </si>
  <si>
    <t>valentina.cortes@consultor.wom.cl</t>
  </si>
  <si>
    <t>miguel.gomez@consultor.wom.cl</t>
  </si>
  <si>
    <t>fabian.espinoza@consultor.wom.cl</t>
  </si>
  <si>
    <t>cristopher.marin@consultor.wom.cl</t>
  </si>
  <si>
    <t>deisy.nunez@consultor.wom.cl</t>
  </si>
  <si>
    <t>leyla.honores@consultor.wom.cl</t>
  </si>
  <si>
    <t>camila.salas@consultor.wom.cl</t>
  </si>
  <si>
    <t>nadia.araya@consultor.wom.cl</t>
  </si>
  <si>
    <t>juan.collante@consultor.wom.cl</t>
  </si>
  <si>
    <t>felipe.cortes@consultor.wom.cl</t>
  </si>
  <si>
    <t>felipe.gomez@consultor.wom.cl</t>
  </si>
  <si>
    <t>katherine.caldera@consultor.wom.cl</t>
  </si>
  <si>
    <t>priscilla.fernandez@consultor.wom.cl</t>
  </si>
  <si>
    <t>osvaldo.villar@consultor.wom.cl</t>
  </si>
  <si>
    <t>consuelo.araya@consultor.wom.cl</t>
  </si>
  <si>
    <t>Q. Ejecutivos</t>
  </si>
  <si>
    <t>19455917-8</t>
  </si>
  <si>
    <t>17277439-3</t>
  </si>
  <si>
    <t>19347359-8</t>
  </si>
  <si>
    <t>17725492-4</t>
  </si>
  <si>
    <t>19318472-3</t>
  </si>
  <si>
    <t>19683836-8</t>
  </si>
  <si>
    <t>18493438-8</t>
  </si>
  <si>
    <t>18922550-4</t>
  </si>
  <si>
    <t>18668081-2</t>
  </si>
  <si>
    <t>20007078-K</t>
  </si>
  <si>
    <t>16840240-6</t>
  </si>
  <si>
    <t>19678408-K</t>
  </si>
  <si>
    <t>16382761-1</t>
  </si>
  <si>
    <t>17711414-6</t>
  </si>
  <si>
    <t>19683971-2</t>
  </si>
  <si>
    <t>18952653-9</t>
  </si>
  <si>
    <t>15035894-9</t>
  </si>
  <si>
    <t>19662113-K</t>
  </si>
  <si>
    <t xml:space="preserve">DIEZ AGUIRRE </t>
  </si>
  <si>
    <t>SILVANA DEL PILAR</t>
  </si>
  <si>
    <t xml:space="preserve">SANTA MARIA RODRIGUEZ </t>
  </si>
  <si>
    <t>JULIO ANTONIO</t>
  </si>
  <si>
    <t xml:space="preserve">CONTRERAS ANACONA </t>
  </si>
  <si>
    <t xml:space="preserve">PINO OLIVARES </t>
  </si>
  <si>
    <t xml:space="preserve">SANCHEZ STANGE </t>
  </si>
  <si>
    <t>ISAMAR CARMEN</t>
  </si>
  <si>
    <t xml:space="preserve">GALLEGOS VIDAL </t>
  </si>
  <si>
    <t>DANIEL ANTONIO</t>
  </si>
  <si>
    <t xml:space="preserve">SOTO JULIA </t>
  </si>
  <si>
    <t>JUAN ANTONIO DE JESUS</t>
  </si>
  <si>
    <t xml:space="preserve">PASTEN PASTEN </t>
  </si>
  <si>
    <t>DIEGO ALONSO</t>
  </si>
  <si>
    <t xml:space="preserve">ESPINOZA VIVANCO </t>
  </si>
  <si>
    <t>BENJAMIN CALEB ABSALOM</t>
  </si>
  <si>
    <t xml:space="preserve">PEDRAZA TAPIA </t>
  </si>
  <si>
    <t xml:space="preserve">HUERTA CORTES </t>
  </si>
  <si>
    <t>JACOB SALOMON</t>
  </si>
  <si>
    <t xml:space="preserve">ASTUDILLO SALINAS </t>
  </si>
  <si>
    <t>KIRA NICOLL</t>
  </si>
  <si>
    <t xml:space="preserve">DERAMOND MAZUELA </t>
  </si>
  <si>
    <t>VICTOR MANUEL EMILIO</t>
  </si>
  <si>
    <t xml:space="preserve">OLLARZU JELVEZ </t>
  </si>
  <si>
    <t>ANDRES ANTONIO</t>
  </si>
  <si>
    <t xml:space="preserve">INOSTROZA MEDEL </t>
  </si>
  <si>
    <t>ESTEFANIA DEL ROSARIO</t>
  </si>
  <si>
    <t xml:space="preserve">CORTES HERRERA </t>
  </si>
  <si>
    <t>NEVENKA DEL CARMEN</t>
  </si>
  <si>
    <t xml:space="preserve">CHINGA CALLEJAS </t>
  </si>
  <si>
    <t>FRANCIA CAROLINA</t>
  </si>
  <si>
    <t xml:space="preserve">ZARRICUETA CORTES </t>
  </si>
  <si>
    <t>RJDIEZA</t>
  </si>
  <si>
    <t>SDSANTAR</t>
  </si>
  <si>
    <t>JACONTRA</t>
  </si>
  <si>
    <t>FIPINOO</t>
  </si>
  <si>
    <t>MASANCHE</t>
  </si>
  <si>
    <t>ICGALLEV</t>
  </si>
  <si>
    <t>DASOTOJ</t>
  </si>
  <si>
    <t>JAPASTEP</t>
  </si>
  <si>
    <t>DAESPINV</t>
  </si>
  <si>
    <t>BCPEDRAT</t>
  </si>
  <si>
    <t>VFHUERTC</t>
  </si>
  <si>
    <t>JSASTUDS</t>
  </si>
  <si>
    <t>KNDERAMM</t>
  </si>
  <si>
    <t>VMOLLARJ</t>
  </si>
  <si>
    <t>AAINOSTM</t>
  </si>
  <si>
    <t>EDCORTEH</t>
  </si>
  <si>
    <t>NDCHINGC</t>
  </si>
  <si>
    <t>FCZARRIC</t>
  </si>
  <si>
    <t>richard.diez@consultor.wom.cl</t>
  </si>
  <si>
    <t>silvana.santamaria@consultor.wom.cl</t>
  </si>
  <si>
    <t>julio.contreras@consultor.wom.cl</t>
  </si>
  <si>
    <t>francisco.pino@consultor.wom.cl</t>
  </si>
  <si>
    <t>marcos.sanchez@consultor.wom.cl</t>
  </si>
  <si>
    <t>isamar.gallegos@consultor.wom.cl</t>
  </si>
  <si>
    <t>daniel.soto@consultor.wom.cl</t>
  </si>
  <si>
    <t>diego.espinoza@consultor.wom.cl</t>
  </si>
  <si>
    <t>benjamin.pedraza@consultor.wom.cl</t>
  </si>
  <si>
    <t>valeria.huerta@consultor.wom.cl</t>
  </si>
  <si>
    <t>jacob.astudillo@consultor.wom.cl</t>
  </si>
  <si>
    <t>kira.deramond@consultor.wom.cl</t>
  </si>
  <si>
    <t>victor.ollarzu@consultor.wom.cl</t>
  </si>
  <si>
    <t>andres.inostroza@consultor.wom.cl</t>
  </si>
  <si>
    <t>estefania.cortes@consultor.wom.cl</t>
  </si>
  <si>
    <t>nevenka.chinga@consultor.wom.cl</t>
  </si>
  <si>
    <t>francia.zarricueta@consultor.wom.cl</t>
  </si>
  <si>
    <t>Televentas</t>
  </si>
  <si>
    <t>Licencia Maternal Pre y Post Natal</t>
  </si>
  <si>
    <t>26630939-2</t>
  </si>
  <si>
    <t>26312904-0</t>
  </si>
  <si>
    <t>25995172-0</t>
  </si>
  <si>
    <t>26281965-5</t>
  </si>
  <si>
    <t>26396310-5</t>
  </si>
  <si>
    <t>26855971-K</t>
  </si>
  <si>
    <t>26728535-7</t>
  </si>
  <si>
    <t>26744461-7</t>
  </si>
  <si>
    <t>20342301-2</t>
  </si>
  <si>
    <t>25720198-8</t>
  </si>
  <si>
    <t>26635447-9</t>
  </si>
  <si>
    <t>MARIANA EUFEMIA DE LOS ÁNGELES</t>
  </si>
  <si>
    <t>PÉREZ CABRERA</t>
  </si>
  <si>
    <t xml:space="preserve">LISKEYLA </t>
  </si>
  <si>
    <t>MATA CAMPOS</t>
  </si>
  <si>
    <t>ANILETTE ELIZA</t>
  </si>
  <si>
    <t>ZÁRATE SILVA</t>
  </si>
  <si>
    <t>JOSÉ ALEXANDER</t>
  </si>
  <si>
    <t>ESCALONA ROJAS</t>
  </si>
  <si>
    <t>DANIEL ERNESTO</t>
  </si>
  <si>
    <t>BETANCOURT VILLAHERMOSA</t>
  </si>
  <si>
    <t>GABRIELA DAYAN</t>
  </si>
  <si>
    <t>BARRIOS TREJO</t>
  </si>
  <si>
    <t>ENDER JAVIER</t>
  </si>
  <si>
    <t>PIÑA ROJAS</t>
  </si>
  <si>
    <t>YOLANDA AMERICA</t>
  </si>
  <si>
    <t>PÉREZ COLMENAREZ</t>
  </si>
  <si>
    <t>MARCOS DAVID</t>
  </si>
  <si>
    <t xml:space="preserve">BARRERA CAMPOS </t>
  </si>
  <si>
    <t>CAMILO ANDRÉS</t>
  </si>
  <si>
    <t>MOSQUERA RODRÍGUEZ</t>
  </si>
  <si>
    <t>ROXANA KATERINE</t>
  </si>
  <si>
    <t>RODRIGUEZ MELENDEZ</t>
  </si>
  <si>
    <t>07/12/1993</t>
  </si>
  <si>
    <t>16/11/1990</t>
  </si>
  <si>
    <t>09/01/1990</t>
  </si>
  <si>
    <t>06/02/1984</t>
  </si>
  <si>
    <t>08/04/1996</t>
  </si>
  <si>
    <t>07/02/1998</t>
  </si>
  <si>
    <t>14/08/1994</t>
  </si>
  <si>
    <t>08/06/1996</t>
  </si>
  <si>
    <t>Jeremy Torres</t>
  </si>
  <si>
    <t>11 RRSS</t>
  </si>
  <si>
    <t>JESUS MATIAS</t>
  </si>
  <si>
    <t xml:space="preserve">HERRAS VELIZ </t>
  </si>
  <si>
    <t>20400861-2</t>
  </si>
  <si>
    <t>JMHERRAV</t>
  </si>
  <si>
    <t>jesus.herras@consultor.wom.cl</t>
  </si>
  <si>
    <t>05/01/2000</t>
  </si>
  <si>
    <t>JENNIFER ANDREA</t>
  </si>
  <si>
    <t xml:space="preserve">FIGUEROA ARQUEROS </t>
  </si>
  <si>
    <t>MICHELLE CONSTANZA</t>
  </si>
  <si>
    <t xml:space="preserve">FLORES PAVEZ </t>
  </si>
  <si>
    <t xml:space="preserve">RODRIGUEZ ESCOBAR </t>
  </si>
  <si>
    <t xml:space="preserve">BARRAZA ARAYA </t>
  </si>
  <si>
    <t>LEONARDO LEANDRO</t>
  </si>
  <si>
    <t xml:space="preserve">FERNANDEZ GARCIA </t>
  </si>
  <si>
    <t>LEANDRO HERNAN</t>
  </si>
  <si>
    <t xml:space="preserve">ESCOBAR CASTILLO </t>
  </si>
  <si>
    <t>DARIO ESTEBAN</t>
  </si>
  <si>
    <t xml:space="preserve">GUERRERO MUÑOZ </t>
  </si>
  <si>
    <t>CATALINA MARLEN</t>
  </si>
  <si>
    <t xml:space="preserve">FLORES GALLARDO </t>
  </si>
  <si>
    <t>CARLOS NICOLAS</t>
  </si>
  <si>
    <t xml:space="preserve">ALCAYAGA SILVA </t>
  </si>
  <si>
    <t>DIEGO ALEXIS</t>
  </si>
  <si>
    <t xml:space="preserve">GALLARDO SALINAS </t>
  </si>
  <si>
    <t>DAVID GUILLERMO</t>
  </si>
  <si>
    <t xml:space="preserve">CARVAJAL AHUMADA </t>
  </si>
  <si>
    <t>TAMARA FERNANDA</t>
  </si>
  <si>
    <t xml:space="preserve">SANTANDER RODRIGUEZ </t>
  </si>
  <si>
    <t>IVANNA ORLANDA</t>
  </si>
  <si>
    <t xml:space="preserve">MORALES ORELLANA </t>
  </si>
  <si>
    <t>YARITZA ALEJANDRA</t>
  </si>
  <si>
    <t xml:space="preserve">CHEPILLO GALVEZ </t>
  </si>
  <si>
    <t>ELIZABETH CATALINA</t>
  </si>
  <si>
    <t xml:space="preserve">MENDEZ ARSENDIGA </t>
  </si>
  <si>
    <t>VANESSA CAROLINA</t>
  </si>
  <si>
    <t xml:space="preserve">BRAVO ARAYA </t>
  </si>
  <si>
    <t>JOSELYN VERONICA</t>
  </si>
  <si>
    <t xml:space="preserve">JIMENEZ BRIONES </t>
  </si>
  <si>
    <t>MICHELLE JENNIFER</t>
  </si>
  <si>
    <t xml:space="preserve">CODOCEO PATZI </t>
  </si>
  <si>
    <t>NICOLAS FRANCISCO</t>
  </si>
  <si>
    <t xml:space="preserve">CASTRO ESCAIDA </t>
  </si>
  <si>
    <t>MARIA DE LOS ANGELES</t>
  </si>
  <si>
    <t xml:space="preserve">ROMERO SANDOVAL </t>
  </si>
  <si>
    <t xml:space="preserve">SANTIBAÑEZ PORTILLA </t>
  </si>
  <si>
    <t>FELIPE OMAR</t>
  </si>
  <si>
    <t xml:space="preserve">ZUÑIGA CARVALLO </t>
  </si>
  <si>
    <t>JOSEMIGUEL</t>
  </si>
  <si>
    <t>YANINA ANDREA</t>
  </si>
  <si>
    <t xml:space="preserve">CUELLO VILLALOBOS </t>
  </si>
  <si>
    <t>16307618-7</t>
  </si>
  <si>
    <t>19559908-4</t>
  </si>
  <si>
    <t>18003426-9</t>
  </si>
  <si>
    <t>17980056-K</t>
  </si>
  <si>
    <t>17722000-0</t>
  </si>
  <si>
    <t>18493407-8</t>
  </si>
  <si>
    <t>19257188-K</t>
  </si>
  <si>
    <t>20253842-8</t>
  </si>
  <si>
    <t>18860611-3</t>
  </si>
  <si>
    <t>19207273-5</t>
  </si>
  <si>
    <t>17226302-K</t>
  </si>
  <si>
    <t>19660290-9</t>
  </si>
  <si>
    <t>18709894-7</t>
  </si>
  <si>
    <t>20025674-3</t>
  </si>
  <si>
    <t>18858297-4</t>
  </si>
  <si>
    <t>17805196-2</t>
  </si>
  <si>
    <t>18646032-4</t>
  </si>
  <si>
    <t>18986384-5</t>
  </si>
  <si>
    <t>19308747-7</t>
  </si>
  <si>
    <t>17022828-6</t>
  </si>
  <si>
    <t>20168305-K</t>
  </si>
  <si>
    <t>19189827-3</t>
  </si>
  <si>
    <t>19257341-6</t>
  </si>
  <si>
    <t>17117266-7</t>
  </si>
  <si>
    <t>14/06/1986</t>
  </si>
  <si>
    <t>04/04/1997</t>
  </si>
  <si>
    <t>13/05/1992</t>
  </si>
  <si>
    <t>08/11/1991</t>
  </si>
  <si>
    <t>27/12/1990</t>
  </si>
  <si>
    <t>01/02/1993</t>
  </si>
  <si>
    <t>08/03/1996</t>
  </si>
  <si>
    <t>28/03/2001</t>
  </si>
  <si>
    <t>29/05/1994</t>
  </si>
  <si>
    <t>13/11/1995</t>
  </si>
  <si>
    <t>30/01/1989</t>
  </si>
  <si>
    <t>09/06/1997</t>
  </si>
  <si>
    <t>11/01/1994</t>
  </si>
  <si>
    <t>14/04/1998</t>
  </si>
  <si>
    <t>08/03/1993</t>
  </si>
  <si>
    <t>10/12/1990</t>
  </si>
  <si>
    <t>08/04/1994</t>
  </si>
  <si>
    <t>09/10/1995</t>
  </si>
  <si>
    <t>20/05/1996</t>
  </si>
  <si>
    <t>07/01/1988</t>
  </si>
  <si>
    <t>23/10/1999</t>
  </si>
  <si>
    <t>16/01/1995</t>
  </si>
  <si>
    <t>13/05/1986</t>
  </si>
  <si>
    <t>22/01/1996</t>
  </si>
  <si>
    <t>KARLA KARIN AVENDAÑO MARIN</t>
  </si>
  <si>
    <t>JAFIGUEA</t>
  </si>
  <si>
    <t>MCFLOREP</t>
  </si>
  <si>
    <t>MERODRIE</t>
  </si>
  <si>
    <t>MABARRAZ</t>
  </si>
  <si>
    <t>LLFERNAG</t>
  </si>
  <si>
    <t>LHESCOBC</t>
  </si>
  <si>
    <t>DEGUERRM</t>
  </si>
  <si>
    <t>CMFLOREG</t>
  </si>
  <si>
    <t>CNALCAYS</t>
  </si>
  <si>
    <t>DAGALLAS</t>
  </si>
  <si>
    <t>DGCARVAA</t>
  </si>
  <si>
    <t>TFSANTAR</t>
  </si>
  <si>
    <t>IOMORALO</t>
  </si>
  <si>
    <t>YACHEPIG</t>
  </si>
  <si>
    <t>ECMENDEA</t>
  </si>
  <si>
    <t>VCBRAVOA</t>
  </si>
  <si>
    <t>JVJIMENB</t>
  </si>
  <si>
    <t>MJCODOCP</t>
  </si>
  <si>
    <t>NFCASTRE</t>
  </si>
  <si>
    <t>MDROMERS</t>
  </si>
  <si>
    <t>JMSANTIP</t>
  </si>
  <si>
    <t>FOZUNIGC</t>
  </si>
  <si>
    <t>JVALENV</t>
  </si>
  <si>
    <t>YACUELLV</t>
  </si>
  <si>
    <t>jennifer.figueroa@consultor.wom.cl</t>
  </si>
  <si>
    <t>marco.barraza@consultor.wom.cl</t>
  </si>
  <si>
    <t>leonardo.fernandez@consultor.wom.cl</t>
  </si>
  <si>
    <t>leandro.escobar@consultor.wom.cl</t>
  </si>
  <si>
    <t>dario.guerrero@consultor.wom.cl</t>
  </si>
  <si>
    <t>catalina.flores@consultor.wom.cl</t>
  </si>
  <si>
    <t>carlos.alcayaga@consultor.wom.cl</t>
  </si>
  <si>
    <t>diego.gallardo@consultor.wom.cl</t>
  </si>
  <si>
    <t>david.carvajal@consultor.wom.cl</t>
  </si>
  <si>
    <t>tamara.santander@consultor.wom.cl</t>
  </si>
  <si>
    <t>ivanna.morales@consultor.wom.cl</t>
  </si>
  <si>
    <t>yaritza.chepillo@consultor.wom.cl</t>
  </si>
  <si>
    <t>elizabeth.mendez@consultor.wom.cl</t>
  </si>
  <si>
    <t>vanessa.bravo@consultor.wom.cl</t>
  </si>
  <si>
    <t>joselyn.jimenez@consultor.wom.cl</t>
  </si>
  <si>
    <t>michelle.codoceo@consultor.wom.cl</t>
  </si>
  <si>
    <t>nicolas.castro@consultor.wom.cl</t>
  </si>
  <si>
    <t>maria.romero@consultor.wom.cl</t>
  </si>
  <si>
    <t>jose.santibanez@consultor.wom.cl</t>
  </si>
  <si>
    <t>felipe.zuniga@consultor.wom.cl</t>
  </si>
  <si>
    <t>josemiguel.valenzuela@consultor.wom.cl</t>
  </si>
  <si>
    <t>yanina.cuello@consultor.wom.cl</t>
  </si>
  <si>
    <t>MEPEREZC</t>
  </si>
  <si>
    <t>LMATAC</t>
  </si>
  <si>
    <t>AEZARATS</t>
  </si>
  <si>
    <t>JAESCALR</t>
  </si>
  <si>
    <t>DEBETANV</t>
  </si>
  <si>
    <t>JLROJASP</t>
  </si>
  <si>
    <t>GDBARRIT</t>
  </si>
  <si>
    <t>EJPINAR</t>
  </si>
  <si>
    <t>YAPEREZC</t>
  </si>
  <si>
    <t>MDBARREC</t>
  </si>
  <si>
    <t>CAMOSQUR</t>
  </si>
  <si>
    <t>RKRODRIM</t>
  </si>
  <si>
    <t>mariana.perez@consultor.wom.cl</t>
  </si>
  <si>
    <t>liskeyla.mata@consultor.wom.cl</t>
  </si>
  <si>
    <t>anilette.zarate@consultor.wom.cl</t>
  </si>
  <si>
    <t>jose.escalona@consultor.wom.cl</t>
  </si>
  <si>
    <t>daniel.betancourt@consultor.wom.cl</t>
  </si>
  <si>
    <t>jose.rojas.p@consultor.wom.cl</t>
  </si>
  <si>
    <t>gabriela.barrios@consultor.wom.cl</t>
  </si>
  <si>
    <t>ender.pina@consultor.wom.cl</t>
  </si>
  <si>
    <t>yolanda.perez@consultor.wom.cl</t>
  </si>
  <si>
    <t>marcos.barrera@consultor.wom.cl</t>
  </si>
  <si>
    <t>camilo.mosquera@consultor.wom.cl</t>
  </si>
  <si>
    <t>roxana.rodriguez@consultor.wom.cl</t>
  </si>
  <si>
    <t>23/08/1989</t>
  </si>
  <si>
    <t>12/01/1990</t>
  </si>
  <si>
    <t>13/01/1996</t>
  </si>
  <si>
    <t>02/10/1994</t>
  </si>
  <si>
    <t>10/09/1999</t>
  </si>
  <si>
    <t>03/09/1998</t>
  </si>
  <si>
    <t>20/08/1990</t>
  </si>
  <si>
    <t>12/12/1990</t>
  </si>
  <si>
    <t>30/01/1900</t>
  </si>
  <si>
    <t>16/02/1993</t>
  </si>
  <si>
    <t>16/05/1994</t>
  </si>
  <si>
    <t>11/06/1988</t>
  </si>
  <si>
    <t>18/07/1986</t>
  </si>
  <si>
    <t>03/08/1997</t>
  </si>
  <si>
    <t>22/05/1995</t>
  </si>
  <si>
    <t>02/05/1985</t>
  </si>
  <si>
    <t>09/02/1998</t>
  </si>
  <si>
    <t>18136626-5</t>
  </si>
  <si>
    <t>17277312-5</t>
  </si>
  <si>
    <t>19242850-5</t>
  </si>
  <si>
    <t>15035759-4</t>
  </si>
  <si>
    <t>17993534-1</t>
  </si>
  <si>
    <t>17261060-9</t>
  </si>
  <si>
    <t>19171210-2</t>
  </si>
  <si>
    <t>16705650-4</t>
  </si>
  <si>
    <t>18442027-9</t>
  </si>
  <si>
    <t>19258249-0</t>
  </si>
  <si>
    <t>17542576-4</t>
  </si>
  <si>
    <t>18985552-4</t>
  </si>
  <si>
    <t>15500919-5</t>
  </si>
  <si>
    <t>19001290-5</t>
  </si>
  <si>
    <t>19256553-7</t>
  </si>
  <si>
    <t>16688706-2</t>
  </si>
  <si>
    <t>19557898-2</t>
  </si>
  <si>
    <t>17024428-1</t>
  </si>
  <si>
    <t>16308631-K</t>
  </si>
  <si>
    <t>16788425-3</t>
  </si>
  <si>
    <t>20107692-7</t>
  </si>
  <si>
    <t>15052882-8</t>
  </si>
  <si>
    <t>FRANCISCA IGNACIA</t>
  </si>
  <si>
    <t xml:space="preserve">HIDALGO VILLALON </t>
  </si>
  <si>
    <t>PAOLA FRANCESCA</t>
  </si>
  <si>
    <t xml:space="preserve">TORRES AREYUNA </t>
  </si>
  <si>
    <t>YASNA KARINA</t>
  </si>
  <si>
    <t xml:space="preserve">ROJAS LATAPIAT </t>
  </si>
  <si>
    <t xml:space="preserve">MARTINEZ MIRANDA </t>
  </si>
  <si>
    <t>ANDRES NICOLAS</t>
  </si>
  <si>
    <t xml:space="preserve">VALDES BELLENGER </t>
  </si>
  <si>
    <t xml:space="preserve">TRONCOSO BURGOS </t>
  </si>
  <si>
    <t>CAMILO IGNACIO</t>
  </si>
  <si>
    <t xml:space="preserve">GLASER CURINAO </t>
  </si>
  <si>
    <t>LESLIE KARINA</t>
  </si>
  <si>
    <t xml:space="preserve">VERGARA VERGARA </t>
  </si>
  <si>
    <t>RUBEN MARCOS</t>
  </si>
  <si>
    <t xml:space="preserve">GONZALEZ MEDINA </t>
  </si>
  <si>
    <t>TAMARA CONSTANZA</t>
  </si>
  <si>
    <t xml:space="preserve">CHAVEZ SEGOVIA </t>
  </si>
  <si>
    <t>ESTEFANIA MARICELA</t>
  </si>
  <si>
    <t xml:space="preserve">MOYA CHACANA </t>
  </si>
  <si>
    <t>MANUEL ALFREDO</t>
  </si>
  <si>
    <t xml:space="preserve">CASTILLO TAPIA </t>
  </si>
  <si>
    <t>ANNUAR KARIM</t>
  </si>
  <si>
    <t xml:space="preserve">NARA NARA </t>
  </si>
  <si>
    <t>DANIELA ALEJANDRA</t>
  </si>
  <si>
    <t>ERICK MATIAS</t>
  </si>
  <si>
    <t xml:space="preserve">BARRAZA ROJAS </t>
  </si>
  <si>
    <t>ALEJANDRO ANTONIO</t>
  </si>
  <si>
    <t xml:space="preserve">SAAVEDRA GONZALEZ </t>
  </si>
  <si>
    <t>GAMALIEL MATIAS</t>
  </si>
  <si>
    <t xml:space="preserve">GARCIA DIAZ </t>
  </si>
  <si>
    <t>AGUSTIN MILCIADES</t>
  </si>
  <si>
    <t xml:space="preserve">OSORIO OSSES </t>
  </si>
  <si>
    <t>CINDY XIMENA</t>
  </si>
  <si>
    <t xml:space="preserve">CISTERNAS LEDEZMA </t>
  </si>
  <si>
    <t xml:space="preserve">BRAVO CAROCA </t>
  </si>
  <si>
    <t>DANIA ALEJANDRA</t>
  </si>
  <si>
    <t xml:space="preserve">HUERAMAN ZAVALA </t>
  </si>
  <si>
    <t>LETICIA ANDREA</t>
  </si>
  <si>
    <t xml:space="preserve">DAZA DAZA </t>
  </si>
  <si>
    <t>FIHIDALV</t>
  </si>
  <si>
    <t>PFTORREA</t>
  </si>
  <si>
    <t>TILARRAA</t>
  </si>
  <si>
    <t>YKROJASL</t>
  </si>
  <si>
    <t>EAMARTIM</t>
  </si>
  <si>
    <t>FSTRONCB</t>
  </si>
  <si>
    <t>CIGLASEC</t>
  </si>
  <si>
    <t>LKVERGAV</t>
  </si>
  <si>
    <t>RMGONZAM</t>
  </si>
  <si>
    <t>TCCHAVES</t>
  </si>
  <si>
    <t>EMMOYAC</t>
  </si>
  <si>
    <t>MACASTIT</t>
  </si>
  <si>
    <t>AKNARAN</t>
  </si>
  <si>
    <t>DALUENGV</t>
  </si>
  <si>
    <t>EMBARRAR</t>
  </si>
  <si>
    <t>AASAAVEG</t>
  </si>
  <si>
    <t>GMGARCID</t>
  </si>
  <si>
    <t>AMOSORIO</t>
  </si>
  <si>
    <t>CXCISTEL</t>
  </si>
  <si>
    <t>JABRAVOC</t>
  </si>
  <si>
    <t>DAHUERAZ</t>
  </si>
  <si>
    <t>LADAZAD</t>
  </si>
  <si>
    <t>francisca.hidalgo@consultor.wom.cl</t>
  </si>
  <si>
    <t>paola.torres@consultor.wom.cl</t>
  </si>
  <si>
    <t>tomas.larrain@consultor.wom.cl</t>
  </si>
  <si>
    <t>yasna.rojas@consultor.wom.cl</t>
  </si>
  <si>
    <t>evelyn.martinez@consultor.wom.cl</t>
  </si>
  <si>
    <t>felipe.troncoso@consultor.wom.cl</t>
  </si>
  <si>
    <t>camilo.glaser@consultor.wom.cl</t>
  </si>
  <si>
    <t>leslie.vergara@consultor.wom.cl</t>
  </si>
  <si>
    <t>ruben.gonzalez@consultor.wom.cl</t>
  </si>
  <si>
    <t>tamara.chavez@consultor.wom.cl</t>
  </si>
  <si>
    <t>estefania.moya@consultor.wom.cl</t>
  </si>
  <si>
    <t>manuel.castillo@consultor.wom.cl</t>
  </si>
  <si>
    <t>annuar.nara@consultor.wom.cl</t>
  </si>
  <si>
    <t>daniela.luengo@consultor.wom.cl</t>
  </si>
  <si>
    <t>erick.barraza@consultor.wom.cl</t>
  </si>
  <si>
    <t>alejandro.saavedra@consultor.wom.cl</t>
  </si>
  <si>
    <t>gamaliel.garcia@consultor.wom.cl</t>
  </si>
  <si>
    <t>agustin.osorio@consultor.wom.cl</t>
  </si>
  <si>
    <t>cindy.cisternas@consultor.wom.cl</t>
  </si>
  <si>
    <t>javier.bravo@consultor.wom.cl</t>
  </si>
  <si>
    <t>dania.hueraman@consultor.wom.cl</t>
  </si>
  <si>
    <t>leticia.daza@consultor.wom.cl</t>
  </si>
  <si>
    <t>18923528-3</t>
  </si>
  <si>
    <t>19505580-7</t>
  </si>
  <si>
    <t>15052138-6</t>
  </si>
  <si>
    <t>16748629-0</t>
  </si>
  <si>
    <t>15055473-K</t>
  </si>
  <si>
    <t>16054249-7</t>
  </si>
  <si>
    <t>17965727-9</t>
  </si>
  <si>
    <t>18493476-0</t>
  </si>
  <si>
    <t>15612021-9</t>
  </si>
  <si>
    <t>17485189-1</t>
  </si>
  <si>
    <t>19507037-7</t>
  </si>
  <si>
    <t>19021903-8</t>
  </si>
  <si>
    <t>15021244-8</t>
  </si>
  <si>
    <t>18007083-4</t>
  </si>
  <si>
    <t>19347695-3</t>
  </si>
  <si>
    <t>18495441-9</t>
  </si>
  <si>
    <t>20006244-2</t>
  </si>
  <si>
    <t>27/02/1995</t>
  </si>
  <si>
    <t>10/12/1996</t>
  </si>
  <si>
    <t>06/09/1983</t>
  </si>
  <si>
    <t>08/03/1988</t>
  </si>
  <si>
    <t>08/10/1982</t>
  </si>
  <si>
    <t>12/09/1985</t>
  </si>
  <si>
    <t>05/11/1991</t>
  </si>
  <si>
    <t>13/02/1993</t>
  </si>
  <si>
    <t>13/11/1983</t>
  </si>
  <si>
    <t>19/06/1991</t>
  </si>
  <si>
    <t>10/05/1990</t>
  </si>
  <si>
    <t>05/08/1997</t>
  </si>
  <si>
    <t>10/01/1996</t>
  </si>
  <si>
    <t>17/06/1982</t>
  </si>
  <si>
    <t>04/08/1992</t>
  </si>
  <si>
    <t>19/02/1996</t>
  </si>
  <si>
    <t>19/11/1993</t>
  </si>
  <si>
    <t>20/04/1999</t>
  </si>
  <si>
    <t>DIEGO ARMANDO</t>
  </si>
  <si>
    <t>GONZALEZ BARRIA</t>
  </si>
  <si>
    <t>ESTAY CONTRERAS</t>
  </si>
  <si>
    <t>JOHANNA ISABEL</t>
  </si>
  <si>
    <t>TORO PUJADO</t>
  </si>
  <si>
    <t>MATIAS EMILIO</t>
  </si>
  <si>
    <t>RODRIGUEZ RUIZ</t>
  </si>
  <si>
    <t>ELIAS DARWIN</t>
  </si>
  <si>
    <t>PIZARRO VELIZ</t>
  </si>
  <si>
    <t>DAYHINN VERONICA</t>
  </si>
  <si>
    <t>ALVAREZ ORTIZ</t>
  </si>
  <si>
    <t>GUISSELA ALEJANDRA</t>
  </si>
  <si>
    <t>VICENCIO VICENCIO</t>
  </si>
  <si>
    <t>GISSELLA DEL CARMEN</t>
  </si>
  <si>
    <t>DIAZ TELLO</t>
  </si>
  <si>
    <t>PEDRO PATRICIO</t>
  </si>
  <si>
    <t>LOPEZ BORDONES</t>
  </si>
  <si>
    <t>MICHELLE KARINA</t>
  </si>
  <si>
    <t>ARTEAGA VELOZO</t>
  </si>
  <si>
    <t>VANNIA PAZ</t>
  </si>
  <si>
    <t>GUZMAN VALDES</t>
  </si>
  <si>
    <t>MARIELA ANTONIA</t>
  </si>
  <si>
    <t>ALFARO CALDERON</t>
  </si>
  <si>
    <t>YANNET CECILIA</t>
  </si>
  <si>
    <t>BUGUEÑO CASTILLO</t>
  </si>
  <si>
    <t>CRISTIAN OMAR</t>
  </si>
  <si>
    <t>VILLEGAS CORTES</t>
  </si>
  <si>
    <t>IVONNE SOLEDAD</t>
  </si>
  <si>
    <t>CARVAJAL RODRIGUEZ</t>
  </si>
  <si>
    <t>SIAMMARA ARLINES</t>
  </si>
  <si>
    <t>ZAPATA JERALDO</t>
  </si>
  <si>
    <t>JEREMY HUGO TORRES SMITH</t>
  </si>
  <si>
    <t>DAGONZAB</t>
  </si>
  <si>
    <t>GAESTAYC</t>
  </si>
  <si>
    <t>JITOROP</t>
  </si>
  <si>
    <t>MERODRIR</t>
  </si>
  <si>
    <t>EDPIZARV</t>
  </si>
  <si>
    <t>DVALVARO</t>
  </si>
  <si>
    <t>GAVICENV</t>
  </si>
  <si>
    <t>GDDIAZT</t>
  </si>
  <si>
    <t>PPLOPEZB</t>
  </si>
  <si>
    <t>MKARTEAV</t>
  </si>
  <si>
    <t>VPGUZMAV</t>
  </si>
  <si>
    <t>MAALFARC</t>
  </si>
  <si>
    <t>YCBUGUEC</t>
  </si>
  <si>
    <t>COVILLEC</t>
  </si>
  <si>
    <t>CAROJAS</t>
  </si>
  <si>
    <t>ISCARVAR</t>
  </si>
  <si>
    <t>SAZAPATJ</t>
  </si>
  <si>
    <t>diego.gonzalez@consultor.wom.cl</t>
  </si>
  <si>
    <t>gabriela.estay@consultor.wom.cl</t>
  </si>
  <si>
    <t>johanna.toro@consultor.wom.cl</t>
  </si>
  <si>
    <t>matias.rodriguez@consultor.wom.cl</t>
  </si>
  <si>
    <t>elias.pizarro@consultor.wom.cl</t>
  </si>
  <si>
    <t>dayhinn.alvarez@consultor.wom.cl</t>
  </si>
  <si>
    <t>guissela.vicencio@consultor.wom.cl</t>
  </si>
  <si>
    <t>gissella.diaz@consultor.wom.cl</t>
  </si>
  <si>
    <t>pedro.lopez@consultor.wom.cl</t>
  </si>
  <si>
    <t>michelle.arteaga@consultor.wom.cl</t>
  </si>
  <si>
    <t>vannia.guzman@consultor.wom.cl</t>
  </si>
  <si>
    <t>mariela.alfaro@consultor.wom.cl</t>
  </si>
  <si>
    <t>yannet.bugueno@consultor.wom.cl</t>
  </si>
  <si>
    <t>cristian.villegas.c@consultor.wom.cl</t>
  </si>
  <si>
    <t>ivonne.carvajal@consultor.wom.cl</t>
  </si>
  <si>
    <t>siammara.zapata@consultor.wom.cl</t>
  </si>
  <si>
    <t>Termino de contrato</t>
  </si>
  <si>
    <t>CARRASCO VALDES</t>
  </si>
  <si>
    <t>26821680-4</t>
  </si>
  <si>
    <t>26682407-6</t>
  </si>
  <si>
    <t>26778264-4</t>
  </si>
  <si>
    <t>26886452-0</t>
  </si>
  <si>
    <t>26953516-4</t>
  </si>
  <si>
    <t>26680874-7</t>
  </si>
  <si>
    <t>26840974-2</t>
  </si>
  <si>
    <t>Observaciones</t>
  </si>
  <si>
    <t>NATHALIE CECILIA</t>
  </si>
  <si>
    <t xml:space="preserve">TRIGO ROMERO </t>
  </si>
  <si>
    <t xml:space="preserve">CERDA ABARCA </t>
  </si>
  <si>
    <t>DORIS YANTIL CECILIA</t>
  </si>
  <si>
    <t xml:space="preserve">MUÑOZ ALQUINTA </t>
  </si>
  <si>
    <t>GEMA EDITH</t>
  </si>
  <si>
    <t>NICOLAS ALEJANDRO</t>
  </si>
  <si>
    <t xml:space="preserve">RAMIREZ ARANCIBIA </t>
  </si>
  <si>
    <t>AYLIN ALEJANDRA</t>
  </si>
  <si>
    <t xml:space="preserve">HIDALGO BRAVO </t>
  </si>
  <si>
    <t>NATALIA DEL CARMEN</t>
  </si>
  <si>
    <t xml:space="preserve">VAZQUEZ LEON </t>
  </si>
  <si>
    <t>KEILY MAILYN</t>
  </si>
  <si>
    <t xml:space="preserve">CARRASCO TELLO </t>
  </si>
  <si>
    <t>DANA ROSA</t>
  </si>
  <si>
    <t xml:space="preserve">CALDERON CORTES </t>
  </si>
  <si>
    <t xml:space="preserve">TIRADO GALLEGUILLOS </t>
  </si>
  <si>
    <t>EDUARDO ENRIQUE IGNACIO</t>
  </si>
  <si>
    <t xml:space="preserve">VEGA CUELLO </t>
  </si>
  <si>
    <t>JENIFFER FRANCESCA</t>
  </si>
  <si>
    <t xml:space="preserve">ZEPEDA ZARRICUETA </t>
  </si>
  <si>
    <t>YISSEI MONSERRAT</t>
  </si>
  <si>
    <t xml:space="preserve">AVALOS BARRAZA </t>
  </si>
  <si>
    <t>CAROL LISSET</t>
  </si>
  <si>
    <t xml:space="preserve">OSSANDON MIRANDA </t>
  </si>
  <si>
    <t xml:space="preserve">CAMPUSANO CANIHUANTE </t>
  </si>
  <si>
    <t>JOSE MANUEL</t>
  </si>
  <si>
    <t xml:space="preserve">SANHUEZA GOMEZ </t>
  </si>
  <si>
    <t>GUILLERMO FERNANDO</t>
  </si>
  <si>
    <t xml:space="preserve">VASQUEZ ACEVEDO </t>
  </si>
  <si>
    <t>FABIOLA ALEJANDRA</t>
  </si>
  <si>
    <t xml:space="preserve">BAHAMONDES BAHAMONDES </t>
  </si>
  <si>
    <t xml:space="preserve">ESPINOSA RIVERA </t>
  </si>
  <si>
    <t>YANIRA ALEXANDRA</t>
  </si>
  <si>
    <t xml:space="preserve">OCAYO CASTILLO </t>
  </si>
  <si>
    <t xml:space="preserve">OCARANZA SEGOVIA </t>
  </si>
  <si>
    <t>DANIELA SKARLETT</t>
  </si>
  <si>
    <t xml:space="preserve">PIÑA MUÑOZ </t>
  </si>
  <si>
    <t>CRISTIAN ENRIQUE</t>
  </si>
  <si>
    <t xml:space="preserve">DIAZ VILLALOBOS </t>
  </si>
  <si>
    <t>RAQUEL NOEMI</t>
  </si>
  <si>
    <t xml:space="preserve">MONTENEGRO CASTILLO </t>
  </si>
  <si>
    <t>CRISTOFER ARIEL</t>
  </si>
  <si>
    <t xml:space="preserve">ALEGRIA GARAY </t>
  </si>
  <si>
    <t>ZINGARA NATALIA</t>
  </si>
  <si>
    <t xml:space="preserve">LATAPIAT LAZCANO </t>
  </si>
  <si>
    <t>SCARLETT GEORGINA MELINA</t>
  </si>
  <si>
    <t>CAMPILLAY SALINAS</t>
  </si>
  <si>
    <t xml:space="preserve">MENESES CORTES </t>
  </si>
  <si>
    <t>19041016-1</t>
  </si>
  <si>
    <t>19258420-5</t>
  </si>
  <si>
    <t>17451919-6</t>
  </si>
  <si>
    <t>15574994-6</t>
  </si>
  <si>
    <t>18923807-K</t>
  </si>
  <si>
    <t>19040675-K</t>
  </si>
  <si>
    <t>19468600-5</t>
  </si>
  <si>
    <t>19769825-K</t>
  </si>
  <si>
    <t>19771411-5</t>
  </si>
  <si>
    <t>12939464-1</t>
  </si>
  <si>
    <t>20407400-3</t>
  </si>
  <si>
    <t>17015554-8</t>
  </si>
  <si>
    <t>19256746-7</t>
  </si>
  <si>
    <t>17362951-6</t>
  </si>
  <si>
    <t>17302269-7</t>
  </si>
  <si>
    <t>17440823-8</t>
  </si>
  <si>
    <t>18364412-2</t>
  </si>
  <si>
    <t>14319219-9</t>
  </si>
  <si>
    <t>19506957-3</t>
  </si>
  <si>
    <t>20274857-0</t>
  </si>
  <si>
    <t>15595586-4</t>
  </si>
  <si>
    <t>19703053-4</t>
  </si>
  <si>
    <t>17294628-3</t>
  </si>
  <si>
    <t>19660878-8</t>
  </si>
  <si>
    <t>19950124-0</t>
  </si>
  <si>
    <t>20457954-7</t>
  </si>
  <si>
    <t>19712287-0</t>
  </si>
  <si>
    <t>18012087-4</t>
  </si>
  <si>
    <t>21/06/1995</t>
  </si>
  <si>
    <t>05/10/1995</t>
  </si>
  <si>
    <t>30/11/1989</t>
  </si>
  <si>
    <t>16/04/1992</t>
  </si>
  <si>
    <t>22/04//1995</t>
  </si>
  <si>
    <t>10/02/1995</t>
  </si>
  <si>
    <t>26/10/1984</t>
  </si>
  <si>
    <t>20/0971997</t>
  </si>
  <si>
    <t>02/06/1998</t>
  </si>
  <si>
    <t>14/09/1976</t>
  </si>
  <si>
    <t>11/10/2000</t>
  </si>
  <si>
    <t>02/10/1988</t>
  </si>
  <si>
    <t>30/12/1995</t>
  </si>
  <si>
    <t>05/10/1989</t>
  </si>
  <si>
    <t>29/09/1989</t>
  </si>
  <si>
    <t>17/02/1990</t>
  </si>
  <si>
    <t>16/12/1992</t>
  </si>
  <si>
    <t>23/09/1976</t>
  </si>
  <si>
    <t>14/07/1997</t>
  </si>
  <si>
    <t>18/10/1999</t>
  </si>
  <si>
    <t>03/02/1984</t>
  </si>
  <si>
    <t>30/04/1997</t>
  </si>
  <si>
    <t>15/11/1989</t>
  </si>
  <si>
    <t>28/08/1997</t>
  </si>
  <si>
    <t>07/07/1992</t>
  </si>
  <si>
    <t>13/08/2000</t>
  </si>
  <si>
    <t>Analista de Calidad</t>
  </si>
  <si>
    <t>Coordinador Call Center</t>
  </si>
  <si>
    <t>Coordinador Calidad y Entrenamiento</t>
  </si>
  <si>
    <t>Supervisor Call Center</t>
  </si>
  <si>
    <t>Supervisor Entrenamiento</t>
  </si>
  <si>
    <t>Entrenador</t>
  </si>
  <si>
    <t>NCTRIGOR</t>
  </si>
  <si>
    <t>FACERDAA</t>
  </si>
  <si>
    <t>DYMUNOZA</t>
  </si>
  <si>
    <t>GERODRID</t>
  </si>
  <si>
    <t>NARAMIRA</t>
  </si>
  <si>
    <t>AAHIDALB</t>
  </si>
  <si>
    <t>NDVAZQUL</t>
  </si>
  <si>
    <t>KMCARRAT</t>
  </si>
  <si>
    <t>DRCALDEC</t>
  </si>
  <si>
    <t>CATIRADG</t>
  </si>
  <si>
    <t>EEVEGAC</t>
  </si>
  <si>
    <t>JFZEPEDZ</t>
  </si>
  <si>
    <t>YMAVALOB</t>
  </si>
  <si>
    <t>CLOSSANM</t>
  </si>
  <si>
    <t>DACAMPUC</t>
  </si>
  <si>
    <t>JMSANHUG</t>
  </si>
  <si>
    <t>GFVASQUA</t>
  </si>
  <si>
    <t>FABAHAMB</t>
  </si>
  <si>
    <t>FIESPINR</t>
  </si>
  <si>
    <t>YAOCAYOC</t>
  </si>
  <si>
    <t>CDOCARAS</t>
  </si>
  <si>
    <t>DSPINAM</t>
  </si>
  <si>
    <t>CEDIAZV</t>
  </si>
  <si>
    <t>RNMONTEC</t>
  </si>
  <si>
    <t>CAALEGRG</t>
  </si>
  <si>
    <t>ZNLATAPL</t>
  </si>
  <si>
    <t>SGCAMPIS</t>
  </si>
  <si>
    <t>JAMENESC</t>
  </si>
  <si>
    <t>nathalie.trigo@consultor.wom.cl</t>
  </si>
  <si>
    <t>doris.munoz@consultor.wom.cl</t>
  </si>
  <si>
    <t>gema.rodriguez@consultor.wom.cl</t>
  </si>
  <si>
    <t>aylin.hidalgo@consultor.wom.cl</t>
  </si>
  <si>
    <t>natalia.vazquez@consultor.wom.cl</t>
  </si>
  <si>
    <t>keily.carrasco@consultor.wom.cl</t>
  </si>
  <si>
    <t>dana.calderon@consultor.wom.cl</t>
  </si>
  <si>
    <t>claudia.tirado@consultor.wom.cl</t>
  </si>
  <si>
    <t>eduardo.vega@consultor.wom.cl</t>
  </si>
  <si>
    <t>jeniffer.zepeda@consultor.wom.cl</t>
  </si>
  <si>
    <t>yissei.avalos@consultor.wom.cl</t>
  </si>
  <si>
    <t>carol.ossandon@consultor.wom.cl</t>
  </si>
  <si>
    <t>daniela.campusano@consultor.wom.cl</t>
  </si>
  <si>
    <t>jose.sanhueza@consultor.wom.cl</t>
  </si>
  <si>
    <t>guillermo.vasquez@consultor.wom.cl</t>
  </si>
  <si>
    <t>fabiola.bahamondes@consultor.wom.cl</t>
  </si>
  <si>
    <t>francisco.espinosa@consultor.wom.cl</t>
  </si>
  <si>
    <t>yanira.ocayo@consultor.wom.cl</t>
  </si>
  <si>
    <t>constanza.ocaranza@consultor.wom.cl</t>
  </si>
  <si>
    <t>daniela.pina@consultor.wom.cl</t>
  </si>
  <si>
    <t>cristian.diaz@consultor.wom.cl</t>
  </si>
  <si>
    <t>raquel.montenegro@consultor.wom.cl</t>
  </si>
  <si>
    <t>cristofer.alegria@consultor.wom.cl</t>
  </si>
  <si>
    <t>zingara.latapiat@consultor.wom.cl</t>
  </si>
  <si>
    <t>scarlett.campillay@consultor.wom.cl</t>
  </si>
  <si>
    <t>jorge.meneses@consultor.wom.cl</t>
  </si>
  <si>
    <t>Cambio de Sede</t>
  </si>
  <si>
    <t>Analista de Operaciones</t>
  </si>
  <si>
    <t>Analista de Turnos</t>
  </si>
  <si>
    <t>WALTER PAOLO SANTANDER CAMPOS</t>
  </si>
  <si>
    <t>Empresas</t>
  </si>
  <si>
    <t>Traspaso</t>
  </si>
  <si>
    <t>RRHH</t>
  </si>
  <si>
    <t>Enfermedad hijo menor de un año</t>
  </si>
  <si>
    <t>Plan Empleado</t>
  </si>
  <si>
    <t>Informado Plan Empleado</t>
  </si>
  <si>
    <t>CATHERINE ESTEFANIA BARRAZA ARAYA</t>
  </si>
  <si>
    <t>DIANA ROSARIO GONZALEZ ANGEL</t>
  </si>
  <si>
    <t>10674525-0</t>
  </si>
  <si>
    <t>Colchagua #515 Tierras Blancas Coquimbo</t>
  </si>
  <si>
    <t>Erasmo Escala 2100, tierras blancas coquimbo</t>
  </si>
  <si>
    <t>Juan Bautista #124 Villa las lomas Coquimbo</t>
  </si>
  <si>
    <t>Pasaje C #135 Tierras Blancas, Coquimbo</t>
  </si>
  <si>
    <t>Pje El Panul 598, San Juan , Coquimbo</t>
  </si>
  <si>
    <t>rio de la laguna 1353 Coquimbo</t>
  </si>
  <si>
    <t>CRISTIAN HUMBERTO TORO PORTILLA</t>
  </si>
  <si>
    <t>MEXICO 2760, LA SERENA</t>
  </si>
  <si>
    <t>mario ramires zepulveda 3301 La Serena</t>
  </si>
  <si>
    <t>Dirección Germán Segura #975, Nova Hacienda , Coquimbo</t>
  </si>
  <si>
    <t>Tarapacá 1535, Tierras Blancas</t>
  </si>
  <si>
    <t>Luis abalos 1781 la serena</t>
  </si>
  <si>
    <t>Los Fresnos 932, La Serena</t>
  </si>
  <si>
    <t>jorge osorio zamora #3280 punta mira sur</t>
  </si>
  <si>
    <t>Pasaje chapilca 770 la serena</t>
  </si>
  <si>
    <t>Mariano Latorre court 1222</t>
  </si>
  <si>
    <t>Balmaceda #2041</t>
  </si>
  <si>
    <t>Dir. Lacamprette 920 ts blancas coquimbo</t>
  </si>
  <si>
    <t>francisco coloane 599 villa peñuela oriente</t>
  </si>
  <si>
    <t>alessandri #1052 T.Blanca coquimbo</t>
  </si>
  <si>
    <t>Los cóndores #936 , peñuelas, coquimbo</t>
  </si>
  <si>
    <t>BENJAMIN ALONSO VEGA CARMONA</t>
  </si>
  <si>
    <t>actor Pedro sienna 3521</t>
  </si>
  <si>
    <t>Julio Maturana 3624</t>
  </si>
  <si>
    <t>nueva cinco #1475 villa talinay</t>
  </si>
  <si>
    <t>Alcalde Bernardo Peña #5016, Las compañias</t>
  </si>
  <si>
    <t>Caupolican #349</t>
  </si>
  <si>
    <t>las palmeras #660 la serena</t>
  </si>
  <si>
    <t>lago galletue #814, coquimbo.</t>
  </si>
  <si>
    <t>RAFAEL OTAROLA 3190 VILLA BICENTENARIO LAS COMPAÑIAS LA SERENA</t>
  </si>
  <si>
    <t>Psj. Viña del Mar #267</t>
  </si>
  <si>
    <t>Los Yuyos #4583</t>
  </si>
  <si>
    <t>Dirección Torres de Tajamar #11</t>
  </si>
  <si>
    <t>Guatemala #3635, Cia Alta, La Serena</t>
  </si>
  <si>
    <t>PASAJE DEMETRIO ROJAS ESPOZ 2608, COMPAÑÍA BAJA, LA SERENA</t>
  </si>
  <si>
    <t>Mercedes Marin del Solar 2100</t>
  </si>
  <si>
    <t>las higueras poniente 652 dpto 303 edificio barlovento condominio nova pacifico</t>
  </si>
  <si>
    <t>pasaje nuevo veintiuno 3386</t>
  </si>
  <si>
    <t>Parque Nacional Las Campanas 1637, Coquimbo</t>
  </si>
  <si>
    <t>Av Rene Shnaider 1648, Bosque San Carlos</t>
  </si>
  <si>
    <t>Ricardo videla pineda 691 condominio pase san carlos III departamento 312 torre A</t>
  </si>
  <si>
    <t>pasaje estación almirante latorre 785 los arrayanes coquimbo</t>
  </si>
  <si>
    <t>Pje capitán Francisco Diaz #1306, villa el sauce, Coquimbo</t>
  </si>
  <si>
    <t>carlos alvarez 371 el agrado de peñuelas</t>
  </si>
  <si>
    <t>Ricardo Olivares 1229 Coquimbo</t>
  </si>
  <si>
    <t>Su santidad pio xll 3260 loteo la cantera</t>
  </si>
  <si>
    <t>manuel.gallardo@consultor.wom.cl</t>
  </si>
  <si>
    <t>Salar de Huasco 1880, Cielos del Valle, Coquimbo</t>
  </si>
  <si>
    <t>avenida suecia #398, Coquimbo</t>
  </si>
  <si>
    <t>Calle Argos #1286 Población, Covico, Coquimbo</t>
  </si>
  <si>
    <t>federico arcos 635 la serena</t>
  </si>
  <si>
    <t>Larrain alcalde #4188</t>
  </si>
  <si>
    <t>colocolo 879, la serena</t>
  </si>
  <si>
    <t>aureliano Sánchez 373 punta mira norte cqbo</t>
  </si>
  <si>
    <t>SALVADOR DONOSO 2912 CÍA ALTA</t>
  </si>
  <si>
    <t>Juan Antonio Rios, 914, Coquimbo</t>
  </si>
  <si>
    <t>pasaje oregon #1307 villa san francisco coquimbo</t>
  </si>
  <si>
    <t>#536 tierras blancas coquimbo</t>
  </si>
  <si>
    <t>papa simplicio #2025 nueva cantera</t>
  </si>
  <si>
    <t>Lagar 1615 villa Doña Gabriela, Cía. Baja la Serena</t>
  </si>
  <si>
    <t>Tarapacá 416, Tierras Blancas, Coquimbo</t>
  </si>
  <si>
    <t>Parque Nacional Las Campanas #1351 coquimbo</t>
  </si>
  <si>
    <t>pasaje rio blanco 1346 bosque san carlos</t>
  </si>
  <si>
    <t>Pasaje Rioseco 1545, el Bosque, Coquimbo</t>
  </si>
  <si>
    <t>av rene schneider 1885, dpto 502A bosque san carlos</t>
  </si>
  <si>
    <t>Avda El Santo N° 1068</t>
  </si>
  <si>
    <t>CARLOS ISAMITT 3212 MILAGRO 1 LA SERENA</t>
  </si>
  <si>
    <t>Los maitenes 277, Sindempart</t>
  </si>
  <si>
    <t>Cardenal José María caro 1586</t>
  </si>
  <si>
    <t>Santa Maria Goretti 1051, pan de azucar, Coquimbo</t>
  </si>
  <si>
    <t>Domingo Gonzalez Rivas 1759, Barrio Universitario , La Serena</t>
  </si>
  <si>
    <t>calle los pinos 2236 Coquimbo</t>
  </si>
  <si>
    <t>Las Cinerarias 4454 villa la Florida, La Serena</t>
  </si>
  <si>
    <t>los alacalufes 1736 portal san ramón</t>
  </si>
  <si>
    <t>los alacalufes 1736, portal san ramon, coquimbo</t>
  </si>
  <si>
    <t>puerto cisne 1275, Tierras blancas</t>
  </si>
  <si>
    <t>Octavio Vera Chamorro 117, Coquimbo</t>
  </si>
  <si>
    <t>Ignacio Serrano 215, Coquimbo</t>
  </si>
  <si>
    <t>La Colina 1486 Colina El Pino, La Serena</t>
  </si>
  <si>
    <t>estados unidos # 94 olivar bajo San jan Coquimbo</t>
  </si>
  <si>
    <t>Regimiento Arica #1333, Coquimbo</t>
  </si>
  <si>
    <t>Los fresnos 832</t>
  </si>
  <si>
    <t>Federico García Lorca 1330 Villa El Sauce Coquimbo</t>
  </si>
  <si>
    <t>Luis Torres Araya 2200 Tierras Blancas</t>
  </si>
  <si>
    <t>Santiago del Apóstol #4191 - La Serena</t>
  </si>
  <si>
    <t>ELIZABETH ANDREA CASTILLO COLLAO</t>
  </si>
  <si>
    <t>Las Espigas 1076. Sindempart, Coquimbo</t>
  </si>
  <si>
    <t>Calle San Ramon, caso Nro 501. Coquimbo</t>
  </si>
  <si>
    <t>Santo Tomás de Aquino 1555. Milagro 2, La Serena</t>
  </si>
  <si>
    <t>Pasaje alcibiades vivencio gonzalez #1424, portal de san ramon tierras blancas,coquimbo</t>
  </si>
  <si>
    <t>Calle San Ramon 691, Torre A 510 Coquimbo</t>
  </si>
  <si>
    <t>av. Regimiento arica 365, condominio doña marina 2, edifico la brisa. Departamento 301. La serena</t>
  </si>
  <si>
    <t>Héctor Cáceres #527</t>
  </si>
  <si>
    <t>Lago Roselott 1330 Bosque San Carlos</t>
  </si>
  <si>
    <t>Pasaje su santidad papa san Gelasio uno 2033, Coquimbo</t>
  </si>
  <si>
    <t>Parque Nacional Pan de Azúcar 1171 El Bosque San Carlos</t>
  </si>
  <si>
    <t>Pasaje Volcán Laskar #2540</t>
  </si>
  <si>
    <t>Calle Antigua 42 depto. 11, La Herradura, Coquimbo</t>
  </si>
  <si>
    <t>Peñuelas norte #186 torre mariana sol 1 depto 1012</t>
  </si>
  <si>
    <t>Pasaje Nuevo Treinta #1507</t>
  </si>
  <si>
    <t>Pasaje Río Palomo Poniente #978, Bosque San Carlos , Coquimbo</t>
  </si>
  <si>
    <t>Parque Trapananda #1174 Bosque San Carlos</t>
  </si>
  <si>
    <t>pasaje guillermo arroyo alvarado #2962, coquimbo</t>
  </si>
  <si>
    <t>Lago Espejo 1527, Bosque San Carlos, Coquimbo</t>
  </si>
  <si>
    <t>AMERICA BELEN QUINTEROS TORRES</t>
  </si>
  <si>
    <t>Carlos lorca # 371 Parte Alta, Coquimbo</t>
  </si>
  <si>
    <t>Parque nacional las campanas 1351, bosque san carlos,coquimbo</t>
  </si>
  <si>
    <t>Luis Ugarte 3455, Coquimbo</t>
  </si>
  <si>
    <t>Pasaje laura contreras 1158 tierras blancas, Coquimbo</t>
  </si>
  <si>
    <t>pasaje papa sotero 1343,villa talinay,la cantera</t>
  </si>
  <si>
    <t>Juan Francisco Gonzalez 131, Villa el Salvador, Coquimbo</t>
  </si>
  <si>
    <t>Parque Nacional Hornopiren #1098, Coquimbo</t>
  </si>
  <si>
    <t>ELIAS ARANGUIZ 932 LOMAS DEL SAUCE</t>
  </si>
  <si>
    <t>Luis Enrique Cerda #2121, Valle Las Pircas, Coquimbo</t>
  </si>
  <si>
    <t>Bartolome Blanche #3473, La Serena</t>
  </si>
  <si>
    <t>Juan Lorenzo Solis Castro #520 Dpto 6-34</t>
  </si>
  <si>
    <t>parque magallanes 1308, bosque san carlos</t>
  </si>
  <si>
    <t>Larrain Alcalde 1110 La Serena</t>
  </si>
  <si>
    <t>Calle Vicuña 659</t>
  </si>
  <si>
    <t>Calafquen 899, peñuelas alto coquimbo</t>
  </si>
  <si>
    <t>Colonia san Ramón parcela n11, Coquimbo</t>
  </si>
  <si>
    <t>Domingo Perez 624, Guayacán, Coquimbo</t>
  </si>
  <si>
    <t>Capellan Carlos Cruzat Hurtado 2813, La Serena</t>
  </si>
  <si>
    <t>Mario peña carreño 5522 La florida la serena</t>
  </si>
  <si>
    <t>Las Dalias #89, Cantera Alta, Coquimbo</t>
  </si>
  <si>
    <t>Los Copihues #1235 Sindempart Coquimbo</t>
  </si>
  <si>
    <t>Calle Montegrande 1250, La Serena</t>
  </si>
  <si>
    <t>Pasaje Argentina #741, San Juan, Coquimbo</t>
  </si>
  <si>
    <t>Ossandon Oriente 60, depto 163, piso 16, El llano</t>
  </si>
  <si>
    <t>yuri.angulo@consultor.wom.cl</t>
  </si>
  <si>
    <t>Av. Pacifico 3505 Dep. 301 Condominio Reinos de Italia torre Napoles</t>
  </si>
  <si>
    <t>Los Pimientos #500, Sindempart</t>
  </si>
  <si>
    <t>Regimiento arica, 301, bloque 1, dpto 214. Coquimbo</t>
  </si>
  <si>
    <t>Mexico con estrella 2898,Compañías Altas</t>
  </si>
  <si>
    <t>Maipu 501, Coquimbo</t>
  </si>
  <si>
    <t>Calle San Ramón con Ricardo Videla P. Condominio Paseo San Carlos III. Depto. 104 B. Sector El Bosque, Coquimbo</t>
  </si>
  <si>
    <t>Avenida pacífico 3505, depto 214</t>
  </si>
  <si>
    <t>Pasaje Nuevo Cinco #3272, Villa Talinay, Coquimbo</t>
  </si>
  <si>
    <t>Rene schneider 1611, bosque san carlos, coquimbo</t>
  </si>
  <si>
    <t>cruz del molino 26 , edificio espacio 1 depto 409</t>
  </si>
  <si>
    <t>Los Ruiles #671, Bosque San Carlos, Coquimbo</t>
  </si>
  <si>
    <t>juan francisco gonzález #132 villa el salvador, coquimbo</t>
  </si>
  <si>
    <t>luis.hernandez@consultor.wom.cl</t>
  </si>
  <si>
    <t>Verona 362 puerta del mar</t>
  </si>
  <si>
    <t>Luis enrique cerda #2121, villa las pircas, Coquimbo</t>
  </si>
  <si>
    <t>Rio Palomo Poniente 978 Bosque San Carlos,Coquimbo</t>
  </si>
  <si>
    <t>Calle rio Quilimari 910, coquimbo</t>
  </si>
  <si>
    <t>rene shnnaider 1629 bosque san carlos coquimbo</t>
  </si>
  <si>
    <t>Pasaje Cerro grande 3228 La Serena</t>
  </si>
  <si>
    <t>Amado Flores 2075 Milagro II</t>
  </si>
  <si>
    <t>Ambrosio Valdes 2375-fundo san agustín, Coquimbo</t>
  </si>
  <si>
    <t>Los Ruiles 1416 Portal San Ramon Sur Coquimbo</t>
  </si>
  <si>
    <t>Dario Salas 1111 dpto 1604</t>
  </si>
  <si>
    <t>Gabriela Mistral 2810, La Serena</t>
  </si>
  <si>
    <t>Regimiento Arica 365, depto 101. Torre Tormenta</t>
  </si>
  <si>
    <t>KEVIN CAMILO</t>
  </si>
  <si>
    <t xml:space="preserve">VALDIVIA SEPULVEDA </t>
  </si>
  <si>
    <t>JONATHAN JONADAD</t>
  </si>
  <si>
    <t>MAS Y RUBI URDANETA</t>
  </si>
  <si>
    <t>ANTÓN SALAS</t>
  </si>
  <si>
    <t>LISMARIHEN ANA</t>
  </si>
  <si>
    <t>LARREAL MACHADO</t>
  </si>
  <si>
    <t>PAOLA DESIREE</t>
  </si>
  <si>
    <t>DUNN RODRIGUEZ</t>
  </si>
  <si>
    <t>RODRIGUEZ MATOS</t>
  </si>
  <si>
    <t>JERRY MANUEL</t>
  </si>
  <si>
    <t>GONZALEZ RODRIGUEZ</t>
  </si>
  <si>
    <t>ANA CAROLINA</t>
  </si>
  <si>
    <t>SERRANO RONDON</t>
  </si>
  <si>
    <t>YNGRID KARINA</t>
  </si>
  <si>
    <t>CAMARGO BOADA</t>
  </si>
  <si>
    <t>GRACIELA ALEJANDRA</t>
  </si>
  <si>
    <t>RIVERA MONTES</t>
  </si>
  <si>
    <t>ARGANDOÑA GAETE</t>
  </si>
  <si>
    <t>YUSNELDA JOSEFINA</t>
  </si>
  <si>
    <t>ROMERO SAAVEDRA</t>
  </si>
  <si>
    <t>NELSON ANDRES</t>
  </si>
  <si>
    <t xml:space="preserve">VEGA TORREJON </t>
  </si>
  <si>
    <t>JENNIFER ANDREINA</t>
  </si>
  <si>
    <t>PEROZA CASTILLO</t>
  </si>
  <si>
    <t>SARAI DEL VALLE</t>
  </si>
  <si>
    <t>HERNANDEZ HERNANDEZ</t>
  </si>
  <si>
    <t>LAURA ISABEL</t>
  </si>
  <si>
    <t>MOLINA PULIDO</t>
  </si>
  <si>
    <t>25/09/1981</t>
  </si>
  <si>
    <t>23/11/1988</t>
  </si>
  <si>
    <t>29/04/1977</t>
  </si>
  <si>
    <t>02/07/1980</t>
  </si>
  <si>
    <t>27/03/1980</t>
  </si>
  <si>
    <t>10/12/1978</t>
  </si>
  <si>
    <t>03/01/1985</t>
  </si>
  <si>
    <t>10/07/1991</t>
  </si>
  <si>
    <t>04/04/1995</t>
  </si>
  <si>
    <t>22/07/1981</t>
  </si>
  <si>
    <t>04/06/1994</t>
  </si>
  <si>
    <t>18/07/1992</t>
  </si>
  <si>
    <t>15/12/1983</t>
  </si>
  <si>
    <t>17/11/1989</t>
  </si>
  <si>
    <t>Daniela Castillo</t>
  </si>
  <si>
    <t>13 RRSS</t>
  </si>
  <si>
    <t>18632383-1</t>
  </si>
  <si>
    <t>26958325-8</t>
  </si>
  <si>
    <t>27013610-9</t>
  </si>
  <si>
    <t>26950781-0</t>
  </si>
  <si>
    <t>25801063-9</t>
  </si>
  <si>
    <t>33167469-9</t>
  </si>
  <si>
    <t>26848335-7</t>
  </si>
  <si>
    <t>33197248-7</t>
  </si>
  <si>
    <t>25637655-5</t>
  </si>
  <si>
    <t>19040443-9</t>
  </si>
  <si>
    <t>26762596-4</t>
  </si>
  <si>
    <t>18633521-K</t>
  </si>
  <si>
    <t>26720978-2</t>
  </si>
  <si>
    <t>26796253-7</t>
  </si>
  <si>
    <t>25674765-0</t>
  </si>
  <si>
    <t>26511989-1</t>
  </si>
  <si>
    <t xml:space="preserve">DIAZ HIDALGO </t>
  </si>
  <si>
    <t xml:space="preserve">MUÑOZ JARA </t>
  </si>
  <si>
    <t>GABRIEL DAVID</t>
  </si>
  <si>
    <t xml:space="preserve">VILLALOBOS BARRIOS </t>
  </si>
  <si>
    <t>HAROLD SEGUNDO</t>
  </si>
  <si>
    <t xml:space="preserve">CORTES YAÑEZ </t>
  </si>
  <si>
    <t>BEATRIZ SOLEDAD</t>
  </si>
  <si>
    <t xml:space="preserve">CLAVERIA BRAVO </t>
  </si>
  <si>
    <t>GUSTAVO HERNAN</t>
  </si>
  <si>
    <t xml:space="preserve">ORTIZ ESQUIVEL </t>
  </si>
  <si>
    <t>VALERIA DOMINIQUE</t>
  </si>
  <si>
    <t xml:space="preserve">LOPEZ ARANDA </t>
  </si>
  <si>
    <t>SOLEDAD DEL PILAR</t>
  </si>
  <si>
    <t xml:space="preserve">GOMEZ ROJAS </t>
  </si>
  <si>
    <t xml:space="preserve">CANALES GONZALEZ </t>
  </si>
  <si>
    <t>EVELYN EUGENIA</t>
  </si>
  <si>
    <t xml:space="preserve">AGUILERA MORA </t>
  </si>
  <si>
    <t>CHRISTIAN IGNACIO</t>
  </si>
  <si>
    <t xml:space="preserve">LOPEZ CROCCO </t>
  </si>
  <si>
    <t>MICHEEL ALEJANDRA</t>
  </si>
  <si>
    <t xml:space="preserve">ROJAS GONZALEZ </t>
  </si>
  <si>
    <t>DANIELA ARANXZA</t>
  </si>
  <si>
    <t>KATTYA VALESKA</t>
  </si>
  <si>
    <t xml:space="preserve">TORRES MUÑOZ </t>
  </si>
  <si>
    <t>GONZALO ALEJANDRO</t>
  </si>
  <si>
    <t xml:space="preserve">VILDOSO BOLADOS </t>
  </si>
  <si>
    <t>KAROLYN KAREM</t>
  </si>
  <si>
    <t xml:space="preserve">LEIVA POZO </t>
  </si>
  <si>
    <t>GALADRIEL TABATA</t>
  </si>
  <si>
    <t xml:space="preserve">CORNEJO VARGAS </t>
  </si>
  <si>
    <t>PABLO IGNACIO</t>
  </si>
  <si>
    <t>MATTA RIVERA</t>
  </si>
  <si>
    <t>CAROLINE ESTER</t>
  </si>
  <si>
    <t xml:space="preserve">PUJADO MILLAÑIR </t>
  </si>
  <si>
    <t>AYLIN ELIZABETH</t>
  </si>
  <si>
    <t xml:space="preserve">SEPULVEDA CHRISTIE </t>
  </si>
  <si>
    <t xml:space="preserve">TORO RAMOS </t>
  </si>
  <si>
    <t>DAESHTEAN JEREMIE</t>
  </si>
  <si>
    <t xml:space="preserve">HIDALGO LILLO </t>
  </si>
  <si>
    <t>YEISSY VALENTINA</t>
  </si>
  <si>
    <t xml:space="preserve">ARAYA ZULETA </t>
  </si>
  <si>
    <t>MARCO PATRICIO</t>
  </si>
  <si>
    <t>SALINAS SALFATE</t>
  </si>
  <si>
    <t>10-11-1988</t>
  </si>
  <si>
    <t>30-05-1981</t>
  </si>
  <si>
    <t>02-12-1995</t>
  </si>
  <si>
    <t>04-09-1987</t>
  </si>
  <si>
    <t>15-11-1987</t>
  </si>
  <si>
    <t>05-10-1984</t>
  </si>
  <si>
    <t>22-10-1987</t>
  </si>
  <si>
    <t>05-10-1989</t>
  </si>
  <si>
    <t>28-09-1990</t>
  </si>
  <si>
    <t>21-10-1987</t>
  </si>
  <si>
    <t>04-10-2000</t>
  </si>
  <si>
    <t>15-01-1990</t>
  </si>
  <si>
    <t>17722969-5</t>
  </si>
  <si>
    <t xml:space="preserve">	17025783-9</t>
  </si>
  <si>
    <t>14117602-1</t>
  </si>
  <si>
    <t>19042255-0</t>
  </si>
  <si>
    <t>16581313-8</t>
  </si>
  <si>
    <t>16581760-5</t>
  </si>
  <si>
    <t>15912876-8</t>
  </si>
  <si>
    <t>16791375-K</t>
  </si>
  <si>
    <t>17254372-3</t>
  </si>
  <si>
    <t>17610344-2</t>
  </si>
  <si>
    <t>16667172-8</t>
  </si>
  <si>
    <t>19660633-5</t>
  </si>
  <si>
    <t>18923943-2</t>
  </si>
  <si>
    <t>18968821-0</t>
  </si>
  <si>
    <t>15005789-2</t>
  </si>
  <si>
    <t>15016344-7</t>
  </si>
  <si>
    <t>20407394-5</t>
  </si>
  <si>
    <t>19524948-2</t>
  </si>
  <si>
    <t>19507277-9</t>
  </si>
  <si>
    <t>17369283-8</t>
  </si>
  <si>
    <t>15909526-6</t>
  </si>
  <si>
    <t>20005823-2</t>
  </si>
  <si>
    <t>19154901-5</t>
  </si>
  <si>
    <t>15041914-K</t>
  </si>
  <si>
    <t>NADIAZH</t>
  </si>
  <si>
    <t>DAMUNOZJ</t>
  </si>
  <si>
    <t>GDVILLAB</t>
  </si>
  <si>
    <t>HSCORTEY</t>
  </si>
  <si>
    <t>BSCLAVEB</t>
  </si>
  <si>
    <t>GHORTIZE</t>
  </si>
  <si>
    <t>VDLOPEZA</t>
  </si>
  <si>
    <t>SDGOMEZR</t>
  </si>
  <si>
    <t>CECANALG</t>
  </si>
  <si>
    <t>EEAGUILM</t>
  </si>
  <si>
    <t>CILOPEZC</t>
  </si>
  <si>
    <t>DAPASTEP</t>
  </si>
  <si>
    <t>KVTORREM</t>
  </si>
  <si>
    <t>GAVILDOB</t>
  </si>
  <si>
    <t>KKLEIVAP</t>
  </si>
  <si>
    <t>GTCORNEV</t>
  </si>
  <si>
    <t>PIMATTAR</t>
  </si>
  <si>
    <t>CEPUJADM</t>
  </si>
  <si>
    <t>AESEPULC</t>
  </si>
  <si>
    <t>PATOROR</t>
  </si>
  <si>
    <t>DJHIDALL</t>
  </si>
  <si>
    <t>YVARAYAZ</t>
  </si>
  <si>
    <t>MPSALINS</t>
  </si>
  <si>
    <t>nicole.diaz@consultor.wom.cl</t>
  </si>
  <si>
    <t>daniela.munoz@consultor.wom.cl</t>
  </si>
  <si>
    <t>gabriel.villalobos@consultor.wom.cl</t>
  </si>
  <si>
    <t>harold.cortes@consultor.wom.cl</t>
  </si>
  <si>
    <t>beatriz.claveria@consultor.wom.cl</t>
  </si>
  <si>
    <t>gustavo.ortiz@consultor.wom.cl</t>
  </si>
  <si>
    <t>valeria.lopez@consultor.wom.cl</t>
  </si>
  <si>
    <t>soledad.gomez@consultor.wom.cl</t>
  </si>
  <si>
    <t>cristopher.canales@consultor.wom.cl</t>
  </si>
  <si>
    <t>christian.lopez@consultor.wom.cl</t>
  </si>
  <si>
    <t>micheel.rojas@consultor.wom.cl</t>
  </si>
  <si>
    <t>daniela.pasten@consultor.wom.cl</t>
  </si>
  <si>
    <t>kattya.torres@consultor.wom.cl</t>
  </si>
  <si>
    <t>gonzalo.vildoso@consultor.wom.cl</t>
  </si>
  <si>
    <t>karolyn.leiva@consultor.wom.cl</t>
  </si>
  <si>
    <t>galadriel.cornejo@consultor.wom.cl</t>
  </si>
  <si>
    <t>pablo.matta@consultor.wom.cl</t>
  </si>
  <si>
    <t>caroline.pujado@consultor.wom.cl</t>
  </si>
  <si>
    <t>aylin.sepulveda@consultor.wom.cl</t>
  </si>
  <si>
    <t>patricia.toro@consultor.wom.cl</t>
  </si>
  <si>
    <t>daeshtean.hidalgo@consultor.wom.cl</t>
  </si>
  <si>
    <t>yeissy.araya@consultor.wom.cl</t>
  </si>
  <si>
    <t>marco.salinas@consultor.wom.cl</t>
  </si>
  <si>
    <t>KCVALDIS</t>
  </si>
  <si>
    <t>JJMASY</t>
  </si>
  <si>
    <t>CEANTONS</t>
  </si>
  <si>
    <t>LALARREM</t>
  </si>
  <si>
    <t>PDDUNNR</t>
  </si>
  <si>
    <t>MARODRIM</t>
  </si>
  <si>
    <t>JMGONZAR</t>
  </si>
  <si>
    <t>ACSERRAR</t>
  </si>
  <si>
    <t>YKCAMARB</t>
  </si>
  <si>
    <t>VCARGANG</t>
  </si>
  <si>
    <t>YJROMERS</t>
  </si>
  <si>
    <t>NAVEGAT</t>
  </si>
  <si>
    <t>JAPEROZC</t>
  </si>
  <si>
    <t>SDHERNAH</t>
  </si>
  <si>
    <t>LIMOLINP</t>
  </si>
  <si>
    <t>kevin.valdivia@consultor.wom.cl</t>
  </si>
  <si>
    <t>jonathan.mas@consultor.wom.cl</t>
  </si>
  <si>
    <t>carlos.anton@consultor.wom.cl</t>
  </si>
  <si>
    <t>lismarihen.larreal@consultor.wom.cl</t>
  </si>
  <si>
    <t>paola.dunn@consultor.wom.cl</t>
  </si>
  <si>
    <t>maria.rodriguez.a@consultor.wom.cl</t>
  </si>
  <si>
    <t>jerry.gonzalez@consultor.wom.cl</t>
  </si>
  <si>
    <t>ana.serrano@consultor.wom.cl</t>
  </si>
  <si>
    <t>yngrid.camargo@consultor.wom.cl</t>
  </si>
  <si>
    <t>graciela.rivera@consultor.wom.cl</t>
  </si>
  <si>
    <t>vanessa.argandona@consultor.wom.cl</t>
  </si>
  <si>
    <t>yusnelda.romero@consultor.wom.cl</t>
  </si>
  <si>
    <t>nelson.vega@consultor.wom.cl</t>
  </si>
  <si>
    <t>jennifer.peroza@consultor.wom.cl</t>
  </si>
  <si>
    <t>sarai.hernandez@consultor.wom.cl</t>
  </si>
  <si>
    <t>laura.molina@consultor.wom.cl</t>
  </si>
  <si>
    <t>18633748-4</t>
  </si>
  <si>
    <t>9907494-9</t>
  </si>
  <si>
    <t>18923803-7</t>
  </si>
  <si>
    <t>17934283-9</t>
  </si>
  <si>
    <t>19706293-2</t>
  </si>
  <si>
    <t>19429540-5</t>
  </si>
  <si>
    <t>19349623-7</t>
  </si>
  <si>
    <t>18317786-9</t>
  </si>
  <si>
    <t>18001591-4</t>
  </si>
  <si>
    <t>17727212-4</t>
  </si>
  <si>
    <t>20198273-1</t>
  </si>
  <si>
    <t>18001541-8</t>
  </si>
  <si>
    <t>18183079-4</t>
  </si>
  <si>
    <t>19969585-1</t>
  </si>
  <si>
    <t>19314995-2</t>
  </si>
  <si>
    <t>15033911-1</t>
  </si>
  <si>
    <t>15430451-7</t>
  </si>
  <si>
    <t>19042238-0</t>
  </si>
  <si>
    <t>20514002-6</t>
  </si>
  <si>
    <t>18924131-3</t>
  </si>
  <si>
    <t>18852997-6</t>
  </si>
  <si>
    <t>16443910-0</t>
  </si>
  <si>
    <t>15573834-0</t>
  </si>
  <si>
    <t>17998702-3</t>
  </si>
  <si>
    <t>ALEJANDRO ANDRES</t>
  </si>
  <si>
    <t xml:space="preserve">ARANCIBIA ARANDA </t>
  </si>
  <si>
    <t>DANIELA IRENE</t>
  </si>
  <si>
    <t xml:space="preserve">LAVANDEROS GALAZ </t>
  </si>
  <si>
    <t>AIRON BRIAN</t>
  </si>
  <si>
    <t xml:space="preserve">VELIZ DIAZ </t>
  </si>
  <si>
    <t>LISET ANDREA</t>
  </si>
  <si>
    <t xml:space="preserve">PIZARRO PIZARRO </t>
  </si>
  <si>
    <t>JAVIER NICOLAS</t>
  </si>
  <si>
    <t xml:space="preserve">GONZALEZ MUÑOZ </t>
  </si>
  <si>
    <t>ALEXANDER ANDRES</t>
  </si>
  <si>
    <t xml:space="preserve">QUITRAL BARTSCH </t>
  </si>
  <si>
    <t xml:space="preserve">ELIZALDE BARRAZA </t>
  </si>
  <si>
    <t xml:space="preserve">GONZALEZ GALLARDO </t>
  </si>
  <si>
    <t>ANGELLO GIOVANNI</t>
  </si>
  <si>
    <t xml:space="preserve">LAZO SANTANA </t>
  </si>
  <si>
    <t>NELSON IGNACIO</t>
  </si>
  <si>
    <t xml:space="preserve">GONZALEZ ROJAS </t>
  </si>
  <si>
    <t>SEBASTIAN RODRIGO</t>
  </si>
  <si>
    <t xml:space="preserve">CONCHA BLUAS </t>
  </si>
  <si>
    <t>EMANUEL ALEJANDRO</t>
  </si>
  <si>
    <t xml:space="preserve">CARIS PALACIOS </t>
  </si>
  <si>
    <t>CARLOS ELIAS</t>
  </si>
  <si>
    <t xml:space="preserve">JARA DONOSO </t>
  </si>
  <si>
    <t>YOHANNA CAROLINA</t>
  </si>
  <si>
    <t xml:space="preserve">RAMIREZ MONTECINO </t>
  </si>
  <si>
    <t>NYNOSHKA ALICIA</t>
  </si>
  <si>
    <t xml:space="preserve">LEYTON FUENTES </t>
  </si>
  <si>
    <t>CAROLAINE CRISTAL</t>
  </si>
  <si>
    <t xml:space="preserve">CISTERNAS SEPULVEDA </t>
  </si>
  <si>
    <t>NIDIA MAGDALENA</t>
  </si>
  <si>
    <t xml:space="preserve">ARAYA AVALOS </t>
  </si>
  <si>
    <t>DANITZA CAROLINA</t>
  </si>
  <si>
    <t xml:space="preserve">GOMEZ IBARRA </t>
  </si>
  <si>
    <t>JOISE VALENTINA</t>
  </si>
  <si>
    <t xml:space="preserve">COOZ RIVAS </t>
  </si>
  <si>
    <t>YULISA MARLENE</t>
  </si>
  <si>
    <t xml:space="preserve">CASTRO GALLEGOS </t>
  </si>
  <si>
    <t xml:space="preserve">GUERRERO VERGARA </t>
  </si>
  <si>
    <t xml:space="preserve">ARANCIBIA VARGAS </t>
  </si>
  <si>
    <t>ALBERTO RICARDO</t>
  </si>
  <si>
    <t xml:space="preserve">CISTERNAS DIAZ </t>
  </si>
  <si>
    <t>STHEFANIE PAULINA</t>
  </si>
  <si>
    <t xml:space="preserve">CASTILLO VELASQUEZ </t>
  </si>
  <si>
    <t>02/07/1994</t>
  </si>
  <si>
    <t>15/01/1976</t>
  </si>
  <si>
    <t>14/04/1995</t>
  </si>
  <si>
    <t>18/11/1991</t>
  </si>
  <si>
    <t>16/01/1998</t>
  </si>
  <si>
    <t>03/08/1996</t>
  </si>
  <si>
    <t>31/10/1984</t>
  </si>
  <si>
    <t>15/11/1996</t>
  </si>
  <si>
    <t>07/05/1993</t>
  </si>
  <si>
    <t>08/08/1991</t>
  </si>
  <si>
    <t>05/04/1991</t>
  </si>
  <si>
    <t>10/03/1999</t>
  </si>
  <si>
    <t>29/07/1991</t>
  </si>
  <si>
    <t>02/07/1992</t>
  </si>
  <si>
    <t>21/03/1996</t>
  </si>
  <si>
    <t>05/10/1982</t>
  </si>
  <si>
    <t>05/03/1982</t>
  </si>
  <si>
    <t>26/11/1995</t>
  </si>
  <si>
    <t>27/04/2000</t>
  </si>
  <si>
    <t>26/06/1995</t>
  </si>
  <si>
    <t>09/07/1994</t>
  </si>
  <si>
    <t>17/05/1987</t>
  </si>
  <si>
    <t>07/01/1985</t>
  </si>
  <si>
    <t>Reingreso RRSS</t>
  </si>
  <si>
    <t>AAARANCA</t>
  </si>
  <si>
    <t>DILAVANG</t>
  </si>
  <si>
    <t>ABVELIZD</t>
  </si>
  <si>
    <t>LAPIZARP</t>
  </si>
  <si>
    <t>JNGONZAM</t>
  </si>
  <si>
    <t>AAQUITRB</t>
  </si>
  <si>
    <t>CAELIZAB</t>
  </si>
  <si>
    <t>JVGONZAG</t>
  </si>
  <si>
    <t>AGLAZOS</t>
  </si>
  <si>
    <t>NIGONZAR</t>
  </si>
  <si>
    <t>SRCONCHB</t>
  </si>
  <si>
    <t>EACARISP</t>
  </si>
  <si>
    <t>CEJARAD</t>
  </si>
  <si>
    <t>YCRAMIRM</t>
  </si>
  <si>
    <t>NALEYTOF</t>
  </si>
  <si>
    <t>CCCISTES</t>
  </si>
  <si>
    <t>NMARAYAA</t>
  </si>
  <si>
    <t>DCGOMEZI</t>
  </si>
  <si>
    <t>JVCOOZR</t>
  </si>
  <si>
    <t>YMCASTRG</t>
  </si>
  <si>
    <t>KAGUERRV</t>
  </si>
  <si>
    <t>GAARANCV</t>
  </si>
  <si>
    <t>ARCISTED</t>
  </si>
  <si>
    <t>SPCASTIV</t>
  </si>
  <si>
    <t>alejandro.arancibia@consultor.wom.cl</t>
  </si>
  <si>
    <t>daniela.lavanderos@consultor.wom.cl</t>
  </si>
  <si>
    <t>airon.veliz@consultor.wom.cl</t>
  </si>
  <si>
    <t>liset.pizarro@consultor.wom.cl</t>
  </si>
  <si>
    <t>javier.gonzalez@consultor.wom.cl</t>
  </si>
  <si>
    <t>alexander.quitral@consultor.wom.cl</t>
  </si>
  <si>
    <t>claudio.elizalde@consultor.wom.cl</t>
  </si>
  <si>
    <t>javiera.gonzalez@consultor.wom.cl</t>
  </si>
  <si>
    <t>angello.lazo@consultor.wom.cl</t>
  </si>
  <si>
    <t>nelson.gonzalez@consultor.wom.cl</t>
  </si>
  <si>
    <t>sebastian.concha@consultor.wom.cl</t>
  </si>
  <si>
    <t>emanuel.caris@consultor.wom.cl</t>
  </si>
  <si>
    <t>carlos.jara@consultor.wom.cl</t>
  </si>
  <si>
    <t>yohanna.ramirez@consultor.wom.cl</t>
  </si>
  <si>
    <t>nynoshka.leyton@consultor.wom.cl</t>
  </si>
  <si>
    <t>carolaine.cisternas@consultor.wom.cl</t>
  </si>
  <si>
    <t>nidia.araya@consultor.wom.cl</t>
  </si>
  <si>
    <t>danitza.gomez@consultor.wom.cl</t>
  </si>
  <si>
    <t>joise.cooz@consultor.wom.cl</t>
  </si>
  <si>
    <t>yulisa.castro@consultor.wom.cl</t>
  </si>
  <si>
    <t>katherine.guerrero@consultor.wom.cl</t>
  </si>
  <si>
    <t>gabriela.arancibia@consultor.wom.cl</t>
  </si>
  <si>
    <t>alberto.cisternas@consultor.wom.cl</t>
  </si>
  <si>
    <t>sthefanie.castillo@consultor.wom.cl</t>
  </si>
  <si>
    <t xml:space="preserve">INOSTROZA OSSANDON </t>
  </si>
  <si>
    <t>JESUS ALEJANDRO</t>
  </si>
  <si>
    <t xml:space="preserve">FREDES FREDES </t>
  </si>
  <si>
    <t>DOMINIQUE MICHELLE</t>
  </si>
  <si>
    <t xml:space="preserve">POTT RIVAS </t>
  </si>
  <si>
    <t xml:space="preserve">GONZALEZ DIAZ </t>
  </si>
  <si>
    <t>COSTHIA NICOLAS</t>
  </si>
  <si>
    <t xml:space="preserve">ZEPEDA CARVAJAL </t>
  </si>
  <si>
    <t>CARLOS ANDRES</t>
  </si>
  <si>
    <t xml:space="preserve">OLMOS ALEGRE </t>
  </si>
  <si>
    <t>OSVALDO SEGUNDO</t>
  </si>
  <si>
    <t xml:space="preserve">AVILES CANTO </t>
  </si>
  <si>
    <t>RENE ALEXIS</t>
  </si>
  <si>
    <t xml:space="preserve">SILVA SOLIS </t>
  </si>
  <si>
    <t>REINA DEL CARMEN</t>
  </si>
  <si>
    <t xml:space="preserve">GOMEZ VARAS </t>
  </si>
  <si>
    <t>EDUARDO OMAR</t>
  </si>
  <si>
    <t xml:space="preserve">CONCHA HERNANDEZ </t>
  </si>
  <si>
    <t>LORENA ALEJANDRA</t>
  </si>
  <si>
    <t xml:space="preserve">MUÑOZ MORENO </t>
  </si>
  <si>
    <t>ALBERTO MATIAS</t>
  </si>
  <si>
    <t xml:space="preserve">ARAYA NUÑEZ </t>
  </si>
  <si>
    <t>CATALINA DE LOS ANGELES</t>
  </si>
  <si>
    <t>PABLO ULISES</t>
  </si>
  <si>
    <t xml:space="preserve">TOLOZA REYES </t>
  </si>
  <si>
    <t>RAUL ALEXIS</t>
  </si>
  <si>
    <t xml:space="preserve">BURGOS SEPULVEDA </t>
  </si>
  <si>
    <t xml:space="preserve">GARCIA GARCIA </t>
  </si>
  <si>
    <t xml:space="preserve">GONZALEZ FUENTES </t>
  </si>
  <si>
    <t>JOSHUA LUCAS</t>
  </si>
  <si>
    <t xml:space="preserve">VIELMAS ALFARO </t>
  </si>
  <si>
    <t>ANTONELA YOXZA</t>
  </si>
  <si>
    <t xml:space="preserve">ARAYA PASTEN </t>
  </si>
  <si>
    <t>FRANCOISE LYSETTE</t>
  </si>
  <si>
    <t xml:space="preserve">ESTAY GARDEAZABAL </t>
  </si>
  <si>
    <t>LUIS RODOLFO</t>
  </si>
  <si>
    <t xml:space="preserve">LOPEZ GOMEZ </t>
  </si>
  <si>
    <t>18970726-6</t>
  </si>
  <si>
    <t>20335822-9</t>
  </si>
  <si>
    <t>18248249-8</t>
  </si>
  <si>
    <t>19257218-5</t>
  </si>
  <si>
    <t>19659866-9</t>
  </si>
  <si>
    <t>15968166-1</t>
  </si>
  <si>
    <t>19574633-8</t>
  </si>
  <si>
    <t>17997415-0</t>
  </si>
  <si>
    <t>19780743-1</t>
  </si>
  <si>
    <t>15749239-K</t>
  </si>
  <si>
    <t>16081526-4</t>
  </si>
  <si>
    <t>19040351-3</t>
  </si>
  <si>
    <t>19258232-6</t>
  </si>
  <si>
    <t>13992841-5</t>
  </si>
  <si>
    <t>18946211-5</t>
  </si>
  <si>
    <t>19444033-2</t>
  </si>
  <si>
    <t>17139416-3</t>
  </si>
  <si>
    <t>18178870-4</t>
  </si>
  <si>
    <t>16053438-9</t>
  </si>
  <si>
    <t>16688737-2</t>
  </si>
  <si>
    <t>MARIA JOSE NAVARRETE ESCUDERO</t>
  </si>
  <si>
    <t xml:space="preserve">LETELIER CARVACHO </t>
  </si>
  <si>
    <t xml:space="preserve">DIAZ MIRANDA </t>
  </si>
  <si>
    <t>LUZ ALEJANDRA</t>
  </si>
  <si>
    <t xml:space="preserve">MUÑOZ CERDA </t>
  </si>
  <si>
    <t>BARBARA LISBETH</t>
  </si>
  <si>
    <t xml:space="preserve">LISERA CASTILLO </t>
  </si>
  <si>
    <t>CRISTHOFER LEONARDO</t>
  </si>
  <si>
    <t xml:space="preserve">PARDO ESQUIVEL </t>
  </si>
  <si>
    <t xml:space="preserve">OLIVARES PEÑAFIEL </t>
  </si>
  <si>
    <t>GERARDO ENRIQUE</t>
  </si>
  <si>
    <t>MONTERO ESCOBAR</t>
  </si>
  <si>
    <t>ANA BEATRIZ</t>
  </si>
  <si>
    <t>CORDERO</t>
  </si>
  <si>
    <t>ARIALIS CECILIA</t>
  </si>
  <si>
    <t>VÁSQUEZ TREMONT</t>
  </si>
  <si>
    <t>NAULÍ CAROLINA</t>
  </si>
  <si>
    <t>DAVID MOISES</t>
  </si>
  <si>
    <t>ANDRY DANIEL</t>
  </si>
  <si>
    <t>RUIZ MOLINA</t>
  </si>
  <si>
    <t>LISMARY ANTONIETHA</t>
  </si>
  <si>
    <t>SANCHEZ VALERA</t>
  </si>
  <si>
    <t>EILEEN MARIANA</t>
  </si>
  <si>
    <t>IDROGO TOVAR</t>
  </si>
  <si>
    <t>STEPHANIE</t>
  </si>
  <si>
    <t xml:space="preserve">ESPINOZA PARRA </t>
  </si>
  <si>
    <t>18449966-5</t>
  </si>
  <si>
    <t>20006173-K</t>
  </si>
  <si>
    <t>18399632-0</t>
  </si>
  <si>
    <t>18178206-4</t>
  </si>
  <si>
    <t>18983957-K</t>
  </si>
  <si>
    <t>25954527-7</t>
  </si>
  <si>
    <t>26572967-3</t>
  </si>
  <si>
    <t>26701650-K</t>
  </si>
  <si>
    <t>26867909-K</t>
  </si>
  <si>
    <t>23142119-K</t>
  </si>
  <si>
    <t>09/08/1983</t>
  </si>
  <si>
    <t>29/03/1993</t>
  </si>
  <si>
    <t>01/04/1999</t>
  </si>
  <si>
    <t>04/11/1993</t>
  </si>
  <si>
    <t>10/04/1992</t>
  </si>
  <si>
    <t>01/11/1994</t>
  </si>
  <si>
    <t>17/01/1978</t>
  </si>
  <si>
    <t>12/04/1980</t>
  </si>
  <si>
    <t>27/03/1992</t>
  </si>
  <si>
    <t>23/03/1990</t>
  </si>
  <si>
    <t>29/06/1986</t>
  </si>
  <si>
    <t>30/09/1994</t>
  </si>
  <si>
    <t>13/07/1993</t>
  </si>
  <si>
    <t>16/02/1998</t>
  </si>
  <si>
    <t>02/08/1992</t>
  </si>
  <si>
    <t>14 RRSS</t>
  </si>
  <si>
    <t>Elizabeth Castillo</t>
  </si>
  <si>
    <t>KADIAZM</t>
  </si>
  <si>
    <t>LAMUNOZC</t>
  </si>
  <si>
    <t>BLLISERC</t>
  </si>
  <si>
    <t>CLPARDOE</t>
  </si>
  <si>
    <t>MAOLIVAP</t>
  </si>
  <si>
    <t>GEMONTEE</t>
  </si>
  <si>
    <t>ABCORDE</t>
  </si>
  <si>
    <t>ACVASQUT</t>
  </si>
  <si>
    <t>NCLOPEZC</t>
  </si>
  <si>
    <t>DMMASYU</t>
  </si>
  <si>
    <t>ADRUIZM</t>
  </si>
  <si>
    <t>LASANCHV</t>
  </si>
  <si>
    <t>EMIDROGT</t>
  </si>
  <si>
    <t>SESPINP</t>
  </si>
  <si>
    <t>karina.diaz@consultor.wom.cl</t>
  </si>
  <si>
    <t>luz.munoz@consultor.wom.cl</t>
  </si>
  <si>
    <t>barbara.lisera@consultor.wom.cl</t>
  </si>
  <si>
    <t>cristhofer.pardo@consultor.wom.cl</t>
  </si>
  <si>
    <t>manuel.olivares@consultor.wom.cl</t>
  </si>
  <si>
    <t>gerardo.montero@consultor.wom.cl</t>
  </si>
  <si>
    <t>ana.cordero@consultor.wom.cl</t>
  </si>
  <si>
    <t>arialis.vasquez@consultor.wom.cl</t>
  </si>
  <si>
    <t>nauli.lopez@consultor.wom.cl</t>
  </si>
  <si>
    <t>david.masyrubi@consultor.wom.cl</t>
  </si>
  <si>
    <t>andry.ruiz@consultor.wom.cl</t>
  </si>
  <si>
    <t>lismary.sanchez@consultor.wom.cl</t>
  </si>
  <si>
    <t>eileen.idrogo@consultor.wom.cl</t>
  </si>
  <si>
    <t>stephanie.espinoza@consultor.wom.cl</t>
  </si>
  <si>
    <t>27079491-2</t>
  </si>
  <si>
    <t>26950220-7</t>
  </si>
  <si>
    <t>FAINOSTO</t>
  </si>
  <si>
    <t>JAFREDEF</t>
  </si>
  <si>
    <t>DMPOTTR</t>
  </si>
  <si>
    <t>FIGONZAD</t>
  </si>
  <si>
    <t>CNZEPEDC</t>
  </si>
  <si>
    <t>CAOLMOSA</t>
  </si>
  <si>
    <t>OSAVILEC</t>
  </si>
  <si>
    <t>RASILVAS</t>
  </si>
  <si>
    <t>RDGOMEZV</t>
  </si>
  <si>
    <t>EOCONCHH</t>
  </si>
  <si>
    <t>LAMUNOZM</t>
  </si>
  <si>
    <t>AMARAYAN</t>
  </si>
  <si>
    <t>CDDUBOC</t>
  </si>
  <si>
    <t>PUTOLOZR</t>
  </si>
  <si>
    <t>RABURGOS</t>
  </si>
  <si>
    <t>VSGONZAF</t>
  </si>
  <si>
    <t>JLVIELMA</t>
  </si>
  <si>
    <t>AYARAYAP</t>
  </si>
  <si>
    <t>FLESTAYG</t>
  </si>
  <si>
    <t>FAGUERRS</t>
  </si>
  <si>
    <t>LRLOPEZG</t>
  </si>
  <si>
    <t>felipe.inostroza@consultor.wom.cl</t>
  </si>
  <si>
    <t>jesus.fredes@consultor.wom.cl</t>
  </si>
  <si>
    <t>dominique.pott@consultor.wom.cl</t>
  </si>
  <si>
    <t>felipe.gonzalez.d@consultor.wom.cl</t>
  </si>
  <si>
    <t>costhia.zepeda@consultor.wom.cl</t>
  </si>
  <si>
    <t>carlos.olmos@consultor.wom.cl</t>
  </si>
  <si>
    <t>osvaldo.aviles@consultor.wom.cl</t>
  </si>
  <si>
    <t>rene.silva@consultor.wom.cl</t>
  </si>
  <si>
    <t>reina.gomez@consultor.wom.cl</t>
  </si>
  <si>
    <t>eduardo.concha@consultor.wom.cl</t>
  </si>
  <si>
    <t>lorena.munoz@consultor.wom.cl</t>
  </si>
  <si>
    <t>alberto.araya@consultor.wom.cl</t>
  </si>
  <si>
    <t>catalina.dubo@consultor.wom.cl</t>
  </si>
  <si>
    <t>pablo.toloza@consultor.wom.cl</t>
  </si>
  <si>
    <t>raul.burgos@consultor.wom.cl</t>
  </si>
  <si>
    <t>valeria.gonzalez@consultor.wom.cl</t>
  </si>
  <si>
    <t>joshua.vielmas@consultor.wom.cl</t>
  </si>
  <si>
    <t>antonela.araya@consultor.wom.cl</t>
  </si>
  <si>
    <t>francoise.estay@consultor.wom.cl</t>
  </si>
  <si>
    <t>fabiola.guerra@consultor.wom.cl</t>
  </si>
  <si>
    <t>luis.lopez@consultor.wom.cl</t>
  </si>
  <si>
    <t>Patologia del Embarazo</t>
  </si>
  <si>
    <t>Gestión EPA</t>
  </si>
  <si>
    <t>GEVE BURGOS</t>
  </si>
  <si>
    <t>17453359-8</t>
  </si>
  <si>
    <t>19348881-1</t>
  </si>
  <si>
    <t>16505128-9</t>
  </si>
  <si>
    <t>18880855-7</t>
  </si>
  <si>
    <t>19951017-7</t>
  </si>
  <si>
    <t>15126243-0</t>
  </si>
  <si>
    <t>19729488-4</t>
  </si>
  <si>
    <t>19023525-4</t>
  </si>
  <si>
    <t>14110918-9</t>
  </si>
  <si>
    <t>17325149-1</t>
  </si>
  <si>
    <t>18633654-2</t>
  </si>
  <si>
    <t>15467691-0</t>
  </si>
  <si>
    <t>19099517-8</t>
  </si>
  <si>
    <t>19185197-8</t>
  </si>
  <si>
    <t>15572140-5</t>
  </si>
  <si>
    <t>18449858-8</t>
  </si>
  <si>
    <t>20717500-5</t>
  </si>
  <si>
    <t>20025789-8</t>
  </si>
  <si>
    <t>19964187-5</t>
  </si>
  <si>
    <t>RODRIGO JEAN LUCAS ALEJANDRO</t>
  </si>
  <si>
    <t xml:space="preserve">SANTANDER SANTANDER </t>
  </si>
  <si>
    <t>PAULA FERNANDA</t>
  </si>
  <si>
    <t xml:space="preserve">BERENGUELA LAMAS </t>
  </si>
  <si>
    <t>EDUARDO AMBROSIO</t>
  </si>
  <si>
    <t xml:space="preserve">OLMOS BARRAZA </t>
  </si>
  <si>
    <t>ARLIN ALEJANDRA</t>
  </si>
  <si>
    <t xml:space="preserve">QUIERO ALVAREZ </t>
  </si>
  <si>
    <t>MICHELLE ALESANDRA</t>
  </si>
  <si>
    <t xml:space="preserve">ARAYA MAYA </t>
  </si>
  <si>
    <t>ROBERTO FELIPE</t>
  </si>
  <si>
    <t xml:space="preserve">CONTRERAS RIVERA </t>
  </si>
  <si>
    <t>VALENTINA ADRIANA</t>
  </si>
  <si>
    <t xml:space="preserve">ARNAIZ RIOS </t>
  </si>
  <si>
    <t>NIKOLAS ANTONIO</t>
  </si>
  <si>
    <t xml:space="preserve">SANCHEZ REBOLLEDO </t>
  </si>
  <si>
    <t xml:space="preserve">ROJAS REYES </t>
  </si>
  <si>
    <t>ADOLFO ANDRES</t>
  </si>
  <si>
    <t xml:space="preserve">CORTES MARTINEZ </t>
  </si>
  <si>
    <t xml:space="preserve">MORALES RAMIREZ </t>
  </si>
  <si>
    <t>JAEN EDUARDO</t>
  </si>
  <si>
    <t xml:space="preserve">YAPUR IBACACHE </t>
  </si>
  <si>
    <t>SEBASTIAN EDUARDO</t>
  </si>
  <si>
    <t xml:space="preserve">FERRADA REYES </t>
  </si>
  <si>
    <t>CONSTANZA JAVIERA</t>
  </si>
  <si>
    <t xml:space="preserve">BALCAZAR APABLAZA </t>
  </si>
  <si>
    <t>GENESIS ANDREA</t>
  </si>
  <si>
    <t xml:space="preserve">FUENTES DIAZ </t>
  </si>
  <si>
    <t xml:space="preserve">DURAN YAÑEZ </t>
  </si>
  <si>
    <t>YULI ANDREA</t>
  </si>
  <si>
    <t xml:space="preserve">ZARRICUETA GARCIA </t>
  </si>
  <si>
    <t>CRISTOBAL ALEJANDRO</t>
  </si>
  <si>
    <t xml:space="preserve">NUÑEZ DIAZ </t>
  </si>
  <si>
    <t>DIANA DEL ROSARIO</t>
  </si>
  <si>
    <t xml:space="preserve">CARVALLO AGUILERA </t>
  </si>
  <si>
    <t>ROSITA EYZADORA</t>
  </si>
  <si>
    <t xml:space="preserve">CASTRO ALFARO </t>
  </si>
  <si>
    <t>17/07/1990</t>
  </si>
  <si>
    <t>08/08/1996</t>
  </si>
  <si>
    <t>20/04/1987</t>
  </si>
  <si>
    <t>22/07/1994</t>
  </si>
  <si>
    <t>06/07/1998</t>
  </si>
  <si>
    <t>27/10/1983</t>
  </si>
  <si>
    <t>31/05/1997</t>
  </si>
  <si>
    <t>20/02/1995</t>
  </si>
  <si>
    <t>10/06/1999</t>
  </si>
  <si>
    <t>22/04/1981</t>
  </si>
  <si>
    <t>18/09/1989</t>
  </si>
  <si>
    <t>21/06/1994</t>
  </si>
  <si>
    <t>18/03//1982</t>
  </si>
  <si>
    <t>20/12/1995</t>
  </si>
  <si>
    <t>10/08/1995</t>
  </si>
  <si>
    <t>27/07/1983</t>
  </si>
  <si>
    <t>21/01/1993</t>
  </si>
  <si>
    <t>22/02/2001</t>
  </si>
  <si>
    <t>21/12/1998</t>
  </si>
  <si>
    <t>25/05/1998</t>
  </si>
  <si>
    <t>pablo.garcia@consultor.wom.cl</t>
  </si>
  <si>
    <t>PSGARCIG</t>
  </si>
  <si>
    <t>CESAR PATRICIO SOLER VARGAS</t>
  </si>
  <si>
    <t xml:space="preserve"> VIANNEY MARILYN</t>
  </si>
  <si>
    <t>SOZA VALENCIA</t>
  </si>
  <si>
    <t xml:space="preserve">POZO RIVERA </t>
  </si>
  <si>
    <t>JOAN MANUEL</t>
  </si>
  <si>
    <t xml:space="preserve">CARVAJAL FLORES </t>
  </si>
  <si>
    <t>BELLA MARITZA</t>
  </si>
  <si>
    <t xml:space="preserve">HENRIQUEZ CASANOVA </t>
  </si>
  <si>
    <t>VALERIA CATALINA</t>
  </si>
  <si>
    <t xml:space="preserve">YAÑEZ LAMAS </t>
  </si>
  <si>
    <t>DAMARIS SOLEDAD</t>
  </si>
  <si>
    <t xml:space="preserve">MORAGA HERNANDEZ </t>
  </si>
  <si>
    <t>PATRICIO ELIAS</t>
  </si>
  <si>
    <t xml:space="preserve">PEREZ GAETE </t>
  </si>
  <si>
    <t>MARCELO ANTONIO</t>
  </si>
  <si>
    <t xml:space="preserve">CARDENAS RODRIGUEZ </t>
  </si>
  <si>
    <t>JONATHAN EDGARDO</t>
  </si>
  <si>
    <t xml:space="preserve">YAÑEZ MARDONES </t>
  </si>
  <si>
    <t>JOSE LUIS</t>
  </si>
  <si>
    <t xml:space="preserve">CANTO QUIROGA </t>
  </si>
  <si>
    <t>ROMINA FRANCESCA</t>
  </si>
  <si>
    <t xml:space="preserve">TAPIA URRUTIA </t>
  </si>
  <si>
    <t xml:space="preserve">ORDENES VILLALOBOS </t>
  </si>
  <si>
    <t xml:space="preserve">COSTANZI TOLMO </t>
  </si>
  <si>
    <t>CONSTANZA MICHELLE</t>
  </si>
  <si>
    <t xml:space="preserve">ACOSTA SOTO </t>
  </si>
  <si>
    <t xml:space="preserve">PIZARRO TORRES </t>
  </si>
  <si>
    <t>CLAUDIO ALFREDO</t>
  </si>
  <si>
    <t xml:space="preserve">ALVAREZ TEJADA </t>
  </si>
  <si>
    <t xml:space="preserve">ARAYA AGUILERA </t>
  </si>
  <si>
    <t>KIMBERLY DANIELA</t>
  </si>
  <si>
    <t xml:space="preserve">CORTES GONZALEZ </t>
  </si>
  <si>
    <t>YOMALY DANIELA</t>
  </si>
  <si>
    <t xml:space="preserve">TORRES PAREDES </t>
  </si>
  <si>
    <t>20912194-8</t>
  </si>
  <si>
    <t>19101764-1</t>
  </si>
  <si>
    <t>19103613-1</t>
  </si>
  <si>
    <t>18316230-6</t>
  </si>
  <si>
    <t>16263021-0</t>
  </si>
  <si>
    <t>18889794-0</t>
  </si>
  <si>
    <t>19085791-3</t>
  </si>
  <si>
    <t>19178705-6</t>
  </si>
  <si>
    <t>19770589-2</t>
  </si>
  <si>
    <t>18674826-3</t>
  </si>
  <si>
    <t>15052232-3</t>
  </si>
  <si>
    <t>15563717-K</t>
  </si>
  <si>
    <t>18879824-1</t>
  </si>
  <si>
    <t>13223173-7</t>
  </si>
  <si>
    <t>17294807-3</t>
  </si>
  <si>
    <t>18952292-4</t>
  </si>
  <si>
    <t>18493555-4</t>
  </si>
  <si>
    <t>14/11/2001</t>
  </si>
  <si>
    <t>22/06/1995</t>
  </si>
  <si>
    <t>04/12/1995</t>
  </si>
  <si>
    <t>27/08/1992</t>
  </si>
  <si>
    <t>14/03/1986</t>
  </si>
  <si>
    <t>01/05/1995</t>
  </si>
  <si>
    <t>25/12/1995</t>
  </si>
  <si>
    <t>24/10/1995</t>
  </si>
  <si>
    <t>17/01/1998</t>
  </si>
  <si>
    <t>29/12/1991</t>
  </si>
  <si>
    <t>11/08/1982</t>
  </si>
  <si>
    <t>25/02/1983</t>
  </si>
  <si>
    <t>10/03/1998</t>
  </si>
  <si>
    <t>06/04/1997</t>
  </si>
  <si>
    <t>07/06/1994</t>
  </si>
  <si>
    <t>11/08/1998</t>
  </si>
  <si>
    <t>24/09/1975</t>
  </si>
  <si>
    <t>07/12/1989</t>
  </si>
  <si>
    <t>17/10/1994</t>
  </si>
  <si>
    <t>24/02/1993</t>
  </si>
  <si>
    <t>Traspaso a TLV</t>
  </si>
  <si>
    <t>ENDER JAVIER PIÑA ROJAS</t>
  </si>
  <si>
    <t>MJGONZAM</t>
  </si>
  <si>
    <t>VMSOZAV</t>
  </si>
  <si>
    <t>NAPOZOR</t>
  </si>
  <si>
    <t>JMCARVAF</t>
  </si>
  <si>
    <t>BMHENRIC</t>
  </si>
  <si>
    <t>VCYANEZL</t>
  </si>
  <si>
    <t>DSMORAGH</t>
  </si>
  <si>
    <t>PEPEREZG</t>
  </si>
  <si>
    <t>MACARDER</t>
  </si>
  <si>
    <t>JEYANEZM</t>
  </si>
  <si>
    <t>JLCANTOQ</t>
  </si>
  <si>
    <t>RFTAPIAU</t>
  </si>
  <si>
    <t>CMACOSTS</t>
  </si>
  <si>
    <t>CAALVART</t>
  </si>
  <si>
    <t>NAARAAAY</t>
  </si>
  <si>
    <t>KDCORTEG</t>
  </si>
  <si>
    <t>YDTORREP</t>
  </si>
  <si>
    <t>maria.gonzalez.m@consultor.wom.cl</t>
  </si>
  <si>
    <t>vianney.soza@consultor.wom.cl</t>
  </si>
  <si>
    <t>nicolas.pozo@consultor.wom.cl</t>
  </si>
  <si>
    <t>joan.carvajal@consultor.wom.cl</t>
  </si>
  <si>
    <t>bella.henriquez@consultor.wom.cl</t>
  </si>
  <si>
    <t>valeria.yanez@consultor.wom.cl</t>
  </si>
  <si>
    <t>damaris.moraga@consultor.wom.cl</t>
  </si>
  <si>
    <t>patricio.perez@consultor.wom.cl</t>
  </si>
  <si>
    <t>marcelo.cardenas@consultor.wom.cl</t>
  </si>
  <si>
    <t>jonathan.yanez@consultor.wom.cl</t>
  </si>
  <si>
    <t>jose.canto@consultor.wom.cl</t>
  </si>
  <si>
    <t>romina.tapia@consultor.wom.cl</t>
  </si>
  <si>
    <t>constanza.acosta@consultor.wom.cl</t>
  </si>
  <si>
    <t>claudio.alvarez@consultor.wom.cl</t>
  </si>
  <si>
    <t>nicole.araya@consultor.wom.cl</t>
  </si>
  <si>
    <t>kimberly.cortes@consultor.wom.cl</t>
  </si>
  <si>
    <t>yomaly.torres@consultor.wom.cl</t>
  </si>
  <si>
    <t>RJSANTAS</t>
  </si>
  <si>
    <t>PFBERENL</t>
  </si>
  <si>
    <t>EAOLMOSB</t>
  </si>
  <si>
    <t>AAQUIERA</t>
  </si>
  <si>
    <t>MAARAYAM</t>
  </si>
  <si>
    <t>RFCONTRR</t>
  </si>
  <si>
    <t>VAARNAIR</t>
  </si>
  <si>
    <t>NASANCHR</t>
  </si>
  <si>
    <t>CAROJRSA</t>
  </si>
  <si>
    <t>AACORTEM</t>
  </si>
  <si>
    <t>FAMORALR</t>
  </si>
  <si>
    <t>JEYAPURI</t>
  </si>
  <si>
    <t>SEFERRAR</t>
  </si>
  <si>
    <t>CJBALCAA</t>
  </si>
  <si>
    <t>GAFUENTD</t>
  </si>
  <si>
    <t>RADURANY</t>
  </si>
  <si>
    <t>YAZARRIG</t>
  </si>
  <si>
    <t>CANUNEZD</t>
  </si>
  <si>
    <t>DDCARVAA</t>
  </si>
  <si>
    <t>RECASTRA</t>
  </si>
  <si>
    <t>rodrigo.santander@consultor.wom.cl</t>
  </si>
  <si>
    <t>paula.berenguela@consultor.wom.cl</t>
  </si>
  <si>
    <t>eduardo.olmos@consultor.wom.cl</t>
  </si>
  <si>
    <t>arlin.quiero@consultor.wom.cl</t>
  </si>
  <si>
    <t>michelle.araya@consultor.wom.cl</t>
  </si>
  <si>
    <t>roberto.contreras@consultor.wom.cl</t>
  </si>
  <si>
    <t>valentina.arnaiz@consultor.wom.cl</t>
  </si>
  <si>
    <t>nikolas.sanchez@consultor.wom.cl</t>
  </si>
  <si>
    <t>adolfo.cortes@consultor.wom.cl</t>
  </si>
  <si>
    <t>felipe.morales.r@consultor.wom.cl</t>
  </si>
  <si>
    <t>jaen.yapur@consultor.wom.cl</t>
  </si>
  <si>
    <t>sebastian.ferrada@consultor.wom.cl</t>
  </si>
  <si>
    <t>constanza.balcazar@consultor.wom.cl</t>
  </si>
  <si>
    <t>genesis.fuentes@consultor.wom.cl</t>
  </si>
  <si>
    <t>rodrigo.duran@consultor.wom.cl</t>
  </si>
  <si>
    <t>yuli.zarricueta@consultor.wom.cl</t>
  </si>
  <si>
    <t>cristobal.nunez@consultor.wom.cl</t>
  </si>
  <si>
    <t>diana.carvallo@consultor.wom.cl</t>
  </si>
  <si>
    <t>rosita.castro@consultor.wom.cl</t>
  </si>
  <si>
    <t>RODRIGUEZ DIAZ</t>
  </si>
  <si>
    <t>GUERRA SEGOVIA</t>
  </si>
  <si>
    <t>13873709-8</t>
  </si>
  <si>
    <t>27127369-K</t>
  </si>
  <si>
    <t>27085902-K</t>
  </si>
  <si>
    <t>27146837-7</t>
  </si>
  <si>
    <t>44213427-8</t>
  </si>
  <si>
    <t>RAMOS RIVERA</t>
  </si>
  <si>
    <t>IRARRAZABAL BRICEÑO</t>
  </si>
  <si>
    <t>VALENTINA ALEXANDRA</t>
  </si>
  <si>
    <t>PICHINAO GODOY</t>
  </si>
  <si>
    <t>BARRIENTOS ORDENES</t>
  </si>
  <si>
    <t>CEBALLOS GONZALEZ</t>
  </si>
  <si>
    <t>MARGELIS DAIREN</t>
  </si>
  <si>
    <t>LOPEZ CENTENO</t>
  </si>
  <si>
    <t>27157100-3</t>
  </si>
  <si>
    <t>27168769-9</t>
  </si>
  <si>
    <t>16521711-K</t>
  </si>
  <si>
    <t>20718286-9</t>
  </si>
  <si>
    <t>19853860-4</t>
  </si>
  <si>
    <t>18318386-9</t>
  </si>
  <si>
    <t>19347934-0</t>
  </si>
  <si>
    <t>18949224-3</t>
  </si>
  <si>
    <t>17866097-7</t>
  </si>
  <si>
    <t>17786733-0</t>
  </si>
  <si>
    <t>19614389-0</t>
  </si>
  <si>
    <t>18092101-K</t>
  </si>
  <si>
    <t>19257934-1</t>
  </si>
  <si>
    <t xml:space="preserve">Alejandro Esteban </t>
  </si>
  <si>
    <t>Perez Perez</t>
  </si>
  <si>
    <t>Rocio Alejandra</t>
  </si>
  <si>
    <t>Rojas Ortiz</t>
  </si>
  <si>
    <t>Yessenia Marlene</t>
  </si>
  <si>
    <t>Gonzalez Silva</t>
  </si>
  <si>
    <t>Carla Belen</t>
  </si>
  <si>
    <t>Garcia Lopez</t>
  </si>
  <si>
    <t>Valentina Esperanza</t>
  </si>
  <si>
    <t>Maldonado Ramirez</t>
  </si>
  <si>
    <t>Daniela Andrea</t>
  </si>
  <si>
    <t>Muñoz Cisternas</t>
  </si>
  <si>
    <t xml:space="preserve">Edward Alberto </t>
  </si>
  <si>
    <t>Antiquera Leon</t>
  </si>
  <si>
    <t xml:space="preserve">Gabriel Danilo </t>
  </si>
  <si>
    <t xml:space="preserve">Miranda Chacon </t>
  </si>
  <si>
    <t xml:space="preserve">Belen Alejandra </t>
  </si>
  <si>
    <t>Cabello Pinto</t>
  </si>
  <si>
    <t>Fuentes Muñoz</t>
  </si>
  <si>
    <t xml:space="preserve">Yojhan Fernando </t>
  </si>
  <si>
    <t>Flores Veliz</t>
  </si>
  <si>
    <t xml:space="preserve">Tomas Ignacio </t>
  </si>
  <si>
    <t>Larrain Araya</t>
  </si>
  <si>
    <t>01-07-1986</t>
  </si>
  <si>
    <t>26-07-2001</t>
  </si>
  <si>
    <t>29-08-1998</t>
  </si>
  <si>
    <t>02-05-1996</t>
  </si>
  <si>
    <t>22-07-1993</t>
  </si>
  <si>
    <t>03-04-1996</t>
  </si>
  <si>
    <t>23-02-1995</t>
  </si>
  <si>
    <t>23-10-1991</t>
  </si>
  <si>
    <t>16-09-1991</t>
  </si>
  <si>
    <t>26-11-1997</t>
  </si>
  <si>
    <t>07-08-1992</t>
  </si>
  <si>
    <t>03-07-1996</t>
  </si>
  <si>
    <t>27-06-1995</t>
  </si>
  <si>
    <t>Thomas Ignacio</t>
  </si>
  <si>
    <t>AEPEREZP</t>
  </si>
  <si>
    <t>RAROJASO</t>
  </si>
  <si>
    <t>YMGONZAS</t>
  </si>
  <si>
    <t>CBGARCIL</t>
  </si>
  <si>
    <t>VEMALDOR</t>
  </si>
  <si>
    <t>DAMUNOZC</t>
  </si>
  <si>
    <t>EAANTIQL</t>
  </si>
  <si>
    <t>GDMIRANC</t>
  </si>
  <si>
    <t>BACABELP</t>
  </si>
  <si>
    <t>CIFUENTM</t>
  </si>
  <si>
    <t>YFFLOREV</t>
  </si>
  <si>
    <t>alejandro.perez@consultor.wom.cl</t>
  </si>
  <si>
    <t>rocio.rojas@consultor.wom.cl</t>
  </si>
  <si>
    <t>yessenia.gonzalez@consultor.wom.cl</t>
  </si>
  <si>
    <t>carla.garcia@consultor.wom.cl</t>
  </si>
  <si>
    <t>valentina.maldonado@consultor.wom.cl</t>
  </si>
  <si>
    <t>edward.antiquera@consultor.wom.cl</t>
  </si>
  <si>
    <t>gabriel.miranda@consultor.wom.cl</t>
  </si>
  <si>
    <t>belen.cabello@consultor.wom.cl</t>
  </si>
  <si>
    <t>thomas.fuentes@consultor.wom.cl</t>
  </si>
  <si>
    <t>yojhan.flores@consultor.wom.cl</t>
  </si>
  <si>
    <t>15 RRSS</t>
  </si>
  <si>
    <t>GABRIELA ANDREA GOMEZ QUIVIC</t>
  </si>
  <si>
    <t>Teletrabajo</t>
  </si>
  <si>
    <t>Si</t>
  </si>
  <si>
    <t>No</t>
  </si>
  <si>
    <t>COVACEVICH CARVAJAL</t>
  </si>
  <si>
    <t>JOAN DOMINIQUE</t>
  </si>
  <si>
    <t>ESTAY GONZALEZ</t>
  </si>
  <si>
    <t>MARIA JOSE NIVETH</t>
  </si>
  <si>
    <t>GONZALEZ HERRERA</t>
  </si>
  <si>
    <t>MELISSA OLENKA</t>
  </si>
  <si>
    <t>JOAQUIN FIOD</t>
  </si>
  <si>
    <t>LEIVA YARYES</t>
  </si>
  <si>
    <t>BELEN ANAYS</t>
  </si>
  <si>
    <t>CORONA ROJAS</t>
  </si>
  <si>
    <t>GOMEZ YAÑEZ</t>
  </si>
  <si>
    <t>JESSICA KARINE</t>
  </si>
  <si>
    <t>REDLICH ECHEVERRIA</t>
  </si>
  <si>
    <t>CRISTINA ANDREA</t>
  </si>
  <si>
    <t>CORTES VILLAR</t>
  </si>
  <si>
    <t>LUENGO VILLAVICENCIO</t>
  </si>
  <si>
    <t>VILLALOBOS ROMERO</t>
  </si>
  <si>
    <t>CORTES GUEVARA</t>
  </si>
  <si>
    <t>YUBITZA NAYADET</t>
  </si>
  <si>
    <t>MANRIQUEZ HERNANDEZ</t>
  </si>
  <si>
    <t>HERNANDEZ TORRES</t>
  </si>
  <si>
    <t>FRANCISCA VANGELI</t>
  </si>
  <si>
    <t xml:space="preserve">ROMERO ADAROS </t>
  </si>
  <si>
    <t>19349327-0</t>
  </si>
  <si>
    <t>19257722-5</t>
  </si>
  <si>
    <t>18138140-K</t>
  </si>
  <si>
    <t>17624665-0</t>
  </si>
  <si>
    <t>16581986-1</t>
  </si>
  <si>
    <t>19491902-6</t>
  </si>
  <si>
    <t>19451416-6</t>
  </si>
  <si>
    <t>19649817-6</t>
  </si>
  <si>
    <t>16054079-6</t>
  </si>
  <si>
    <t>16705250-9</t>
  </si>
  <si>
    <t>17721725-5</t>
  </si>
  <si>
    <t>18003344-0</t>
  </si>
  <si>
    <t>16213224-5</t>
  </si>
  <si>
    <t>18922809-0</t>
  </si>
  <si>
    <t>18360274-8</t>
  </si>
  <si>
    <t>20127019-7</t>
  </si>
  <si>
    <t>Leticia Cabrera</t>
  </si>
  <si>
    <t>19349784-5</t>
  </si>
  <si>
    <t>17626689-9</t>
  </si>
  <si>
    <t>18317730-3</t>
  </si>
  <si>
    <t>18689508-8</t>
  </si>
  <si>
    <t>18758610-0</t>
  </si>
  <si>
    <t>20006417-8</t>
  </si>
  <si>
    <t>17721996-7</t>
  </si>
  <si>
    <t>19458609-4</t>
  </si>
  <si>
    <t>19660284-4</t>
  </si>
  <si>
    <t>20059588-2</t>
  </si>
  <si>
    <t>18606494-1</t>
  </si>
  <si>
    <t>19041006-4</t>
  </si>
  <si>
    <t>16054518-6</t>
  </si>
  <si>
    <t>18482690-9</t>
  </si>
  <si>
    <t>14711485-0</t>
  </si>
  <si>
    <t>FLORENCIA ALICIA</t>
  </si>
  <si>
    <t>BERCOVICH CONTRERAS</t>
  </si>
  <si>
    <t>PAULA CAROLINA</t>
  </si>
  <si>
    <t xml:space="preserve">MENDIETA IBACACHE </t>
  </si>
  <si>
    <t>KATYA JESENIA</t>
  </si>
  <si>
    <t xml:space="preserve">BARAHONA LOPEZ </t>
  </si>
  <si>
    <t xml:space="preserve">ACUÑA CORTES </t>
  </si>
  <si>
    <t xml:space="preserve">MIRANDA DIAZ </t>
  </si>
  <si>
    <t>SOFIA EUGENIA XIMENA</t>
  </si>
  <si>
    <t xml:space="preserve">DIAZ CORTES </t>
  </si>
  <si>
    <t>JENNY JAZMIN</t>
  </si>
  <si>
    <t xml:space="preserve">CASTILLO ARAYA </t>
  </si>
  <si>
    <t xml:space="preserve">LATORRE LATORRE </t>
  </si>
  <si>
    <t>ALEJANDRA DEL PILAR</t>
  </si>
  <si>
    <t xml:space="preserve">RAMOS RAMOS </t>
  </si>
  <si>
    <t>NORMA PIA</t>
  </si>
  <si>
    <t xml:space="preserve">FILIDEI FILIDEI </t>
  </si>
  <si>
    <t>NATANAEL ANDRES</t>
  </si>
  <si>
    <t xml:space="preserve">SALAMANCA SANCHEZ </t>
  </si>
  <si>
    <t xml:space="preserve">ESPINOZA GAETE </t>
  </si>
  <si>
    <t>FRANCIA ATENEA</t>
  </si>
  <si>
    <t xml:space="preserve">NIETO MIRANDA </t>
  </si>
  <si>
    <t>ANA MERCEDES</t>
  </si>
  <si>
    <t xml:space="preserve">RAMBAY SALAZAR </t>
  </si>
  <si>
    <t>DACOVACC</t>
  </si>
  <si>
    <t>JDESTAYG</t>
  </si>
  <si>
    <t>MJGONZAH</t>
  </si>
  <si>
    <t>CAMOLINA</t>
  </si>
  <si>
    <t>MOARAYAA</t>
  </si>
  <si>
    <t>JFLEIVAY</t>
  </si>
  <si>
    <t>BACORONR</t>
  </si>
  <si>
    <t>SAGOMEZY</t>
  </si>
  <si>
    <t>JKREDLIE</t>
  </si>
  <si>
    <t>CACORTEV</t>
  </si>
  <si>
    <t>CCVILLAR</t>
  </si>
  <si>
    <t>CJCORTEG</t>
  </si>
  <si>
    <t>YNMANRIH</t>
  </si>
  <si>
    <t>MAHERNAT</t>
  </si>
  <si>
    <t>FVROMERA</t>
  </si>
  <si>
    <t>daniel.covacevich@consultor.wom.cl</t>
  </si>
  <si>
    <t>joan.estay@consultor.wom.cl</t>
  </si>
  <si>
    <t>maria.gonzalez.h@consultor.wom.cl</t>
  </si>
  <si>
    <t>constanza.molina@consultor.wom.cl</t>
  </si>
  <si>
    <t>melissa.araya@consultor.wom.cl</t>
  </si>
  <si>
    <t>manuel.diaz@consultor.wom.cl</t>
  </si>
  <si>
    <t>joaquin.leiva@consultor.wom.cl</t>
  </si>
  <si>
    <t>belen.corona@consultor.wom.cl</t>
  </si>
  <si>
    <t>sergio.gomez@consultor.wom.cl</t>
  </si>
  <si>
    <t>jessica.redlich@consultor.wom.cl</t>
  </si>
  <si>
    <t>cristina.cortes@consultor.wom.cl</t>
  </si>
  <si>
    <t>camila.villalobos@consultor.wom.cl</t>
  </si>
  <si>
    <t>constanza.cortes@consultor.wom.cl</t>
  </si>
  <si>
    <t>yubitza.manriquez@consultor.wom.cl</t>
  </si>
  <si>
    <t>miguel.hernandez@consultor.wom.cl</t>
  </si>
  <si>
    <t>francisca.romero.a@consultor.wom.cl</t>
  </si>
  <si>
    <t xml:space="preserve">Estado </t>
  </si>
  <si>
    <t xml:space="preserve">Aplica capacitación WA </t>
  </si>
  <si>
    <t xml:space="preserve">Licencia </t>
  </si>
  <si>
    <t>No aplica</t>
  </si>
  <si>
    <t>27087001-5</t>
  </si>
  <si>
    <t>FABERCOC</t>
  </si>
  <si>
    <t>PCMENDII</t>
  </si>
  <si>
    <t>KJBARAHL</t>
  </si>
  <si>
    <t>PAACUNAC</t>
  </si>
  <si>
    <t>AAMIRAND</t>
  </si>
  <si>
    <t>SEDIAZC</t>
  </si>
  <si>
    <t>JJCASTIA</t>
  </si>
  <si>
    <t>DILATORL</t>
  </si>
  <si>
    <t>ADRAMOSR</t>
  </si>
  <si>
    <t>NPFILIDF</t>
  </si>
  <si>
    <t>NASALAMS</t>
  </si>
  <si>
    <t>RAESPING</t>
  </si>
  <si>
    <t>FANIETOM</t>
  </si>
  <si>
    <t>FJDIAZF</t>
  </si>
  <si>
    <t>AMRAMBAS</t>
  </si>
  <si>
    <t>florencia.bercovich@consultor.wom.cl</t>
  </si>
  <si>
    <t>paula.mendieta@consultor.wom.cl</t>
  </si>
  <si>
    <t>katya.barahona@consultor.wom.cl</t>
  </si>
  <si>
    <t>pablo.acuna@consultor.wom.cl</t>
  </si>
  <si>
    <t>andres.miranda@consultor.wom.cl</t>
  </si>
  <si>
    <t>sofia.diaz@consultor.wom.cl</t>
  </si>
  <si>
    <t>jenny.castillo@consultor.wom.cl</t>
  </si>
  <si>
    <t>diego.latorre@consultor.wom.cl</t>
  </si>
  <si>
    <t>norma.filidei@consultor.wom.cl</t>
  </si>
  <si>
    <t>natanael.salamanca@consultor.wom.cl</t>
  </si>
  <si>
    <t>rodrigo.espinoza.g@consultor.wom.cl</t>
  </si>
  <si>
    <t>francia.nieto@consultor.wom.cl</t>
  </si>
  <si>
    <t>ana.rambay@consultor.wom.cl</t>
  </si>
  <si>
    <t>27117816-6</t>
  </si>
  <si>
    <t>27000974-3</t>
  </si>
  <si>
    <t>26209778-1</t>
  </si>
  <si>
    <t>27131902-9</t>
  </si>
  <si>
    <t>27089710-K</t>
  </si>
  <si>
    <t>26173310-2</t>
  </si>
  <si>
    <t>27181563-8</t>
  </si>
  <si>
    <t>26798285-6</t>
  </si>
  <si>
    <t>26463811-9</t>
  </si>
  <si>
    <t>26467524-3</t>
  </si>
  <si>
    <t>25921763-6</t>
  </si>
  <si>
    <t>16307407-9</t>
  </si>
  <si>
    <t>18318153-k</t>
  </si>
  <si>
    <t>19538383-9</t>
  </si>
  <si>
    <t>MARIELY ANDREINA</t>
  </si>
  <si>
    <t>COLINA GUARECUCO</t>
  </si>
  <si>
    <t xml:space="preserve">NORBELIS DEL VALLE </t>
  </si>
  <si>
    <t>BERRIOS LAGUNA</t>
  </si>
  <si>
    <t xml:space="preserve">YASULITH DEL VALLE </t>
  </si>
  <si>
    <t>GÓMEZ MESA</t>
  </si>
  <si>
    <t>YOELIS CAROLINA</t>
  </si>
  <si>
    <t>CHAVEZ FUENMAYOR</t>
  </si>
  <si>
    <t xml:space="preserve">LUIS DAVID </t>
  </si>
  <si>
    <t>VÁSQUEZ VELÁSQUEZ</t>
  </si>
  <si>
    <t>JOHN</t>
  </si>
  <si>
    <t>BARREIRO CRESPO</t>
  </si>
  <si>
    <t>FABIOLA ANDREINA</t>
  </si>
  <si>
    <t>ZOZAYA CARETTO</t>
  </si>
  <si>
    <t>JENNIFER DEL CARMEN</t>
  </si>
  <si>
    <t xml:space="preserve">CARLOS JAVIER </t>
  </si>
  <si>
    <t>HIGUEREY HIGUEREY</t>
  </si>
  <si>
    <t xml:space="preserve">MARÍA ALEJANDRA </t>
  </si>
  <si>
    <t>ARÉVALO ARAGÓN</t>
  </si>
  <si>
    <t>BETSY GIOVANNA</t>
  </si>
  <si>
    <t>VEGA CASTRO</t>
  </si>
  <si>
    <t>NAYARETT ANDREA</t>
  </si>
  <si>
    <t>TORO NORAMBUENA</t>
  </si>
  <si>
    <t xml:space="preserve">ENZO NICOLÁS </t>
  </si>
  <si>
    <t>MONTECINOS RIVERA</t>
  </si>
  <si>
    <t xml:space="preserve">GONZALO ANTONIO </t>
  </si>
  <si>
    <t>JIMENEZ FERNANDEZ</t>
  </si>
  <si>
    <t>16 RRSS</t>
  </si>
  <si>
    <t>MACOLING</t>
  </si>
  <si>
    <t>NDBERRIL</t>
  </si>
  <si>
    <t>YDGOMEZM</t>
  </si>
  <si>
    <t>YCCHAVEF</t>
  </si>
  <si>
    <t>LDVASQUV</t>
  </si>
  <si>
    <t>JBARREC</t>
  </si>
  <si>
    <t>FAZOZAYC</t>
  </si>
  <si>
    <t>JDPEREZI</t>
  </si>
  <si>
    <t>CJHIGUEH</t>
  </si>
  <si>
    <t>MAAREVAA</t>
  </si>
  <si>
    <t>BGVEGAC</t>
  </si>
  <si>
    <t>NATORON</t>
  </si>
  <si>
    <t>GAJIMENF</t>
  </si>
  <si>
    <t>mariely.colina@consultor.wom.cl</t>
  </si>
  <si>
    <t>norbelis.berrios@consultor.wom.cl</t>
  </si>
  <si>
    <t>yasulith.gomez@consultor.wom.cl</t>
  </si>
  <si>
    <t>yoelis.chavez@consultor.wom.cl</t>
  </si>
  <si>
    <t>luis.vasquez@consultor.wom.cl</t>
  </si>
  <si>
    <t>john.barreiro@consultor.wom.cl</t>
  </si>
  <si>
    <t>fabiola.zozaya@consultor.wom.cl</t>
  </si>
  <si>
    <t>jennifer.perez@consultor.wom.cl</t>
  </si>
  <si>
    <t>carlos.higuerey@consultor.wom.cl</t>
  </si>
  <si>
    <t>maria.arevalo@consultor.wom.cl</t>
  </si>
  <si>
    <t>betsy.vega@consultor.wom.cl</t>
  </si>
  <si>
    <t>nayarett.toro@consultor.wom.cl</t>
  </si>
  <si>
    <t>gonzalo.jimenez@consultor.wom.cl</t>
  </si>
  <si>
    <t>NANCY CECILIA</t>
  </si>
  <si>
    <t xml:space="preserve">GALLEGUILLOS ROJAS </t>
  </si>
  <si>
    <t>ROSARIO BETZABE</t>
  </si>
  <si>
    <t xml:space="preserve">MUÑOZ YAÑEZ </t>
  </si>
  <si>
    <t xml:space="preserve">GALLARDO COLLAO </t>
  </si>
  <si>
    <t>CECILIA ANDREA</t>
  </si>
  <si>
    <t xml:space="preserve">ALFARO TORRES </t>
  </si>
  <si>
    <t>NORMAN RENE</t>
  </si>
  <si>
    <t xml:space="preserve">WILDE URIBE </t>
  </si>
  <si>
    <t>ABRAHAM IGNACIO</t>
  </si>
  <si>
    <t xml:space="preserve">GONZALEZ NUÑEZ </t>
  </si>
  <si>
    <t xml:space="preserve">GONZALEZ CONTRERAS </t>
  </si>
  <si>
    <t>SAMUEL IGNACIO</t>
  </si>
  <si>
    <t>CARMONA MERCADO</t>
  </si>
  <si>
    <t>CLAUDIO ANTONIO</t>
  </si>
  <si>
    <t xml:space="preserve">TOLEDO VEGA </t>
  </si>
  <si>
    <t xml:space="preserve">SANTANDER JIMENEZ </t>
  </si>
  <si>
    <t>ANDRES EDUARDO</t>
  </si>
  <si>
    <t xml:space="preserve">FONCEA CARDENAS </t>
  </si>
  <si>
    <t>EVA INDER</t>
  </si>
  <si>
    <t xml:space="preserve">AGUILERA CORTES </t>
  </si>
  <si>
    <t>JUAN JESUS</t>
  </si>
  <si>
    <t>PEÑA FIGUEROA</t>
  </si>
  <si>
    <t>VANIA ALEJANDRA</t>
  </si>
  <si>
    <t xml:space="preserve">VALENZUELA GUERRERO </t>
  </si>
  <si>
    <t>YESSENIA ALEJANDRA</t>
  </si>
  <si>
    <t xml:space="preserve">VIDELA NAVEA </t>
  </si>
  <si>
    <t>ROBERTO ISAI</t>
  </si>
  <si>
    <t xml:space="preserve">SALDIAS RIQUELME </t>
  </si>
  <si>
    <t xml:space="preserve">MEDINA INOSTROZA </t>
  </si>
  <si>
    <t>19278641-K</t>
  </si>
  <si>
    <t>19038624-4</t>
  </si>
  <si>
    <t>18632079-4</t>
  </si>
  <si>
    <t>16444261-6</t>
  </si>
  <si>
    <t>18179616-2</t>
  </si>
  <si>
    <t>19625332-7</t>
  </si>
  <si>
    <t>17288590-K</t>
  </si>
  <si>
    <t>20167152-3</t>
  </si>
  <si>
    <t>17847067-1</t>
  </si>
  <si>
    <t>18710134-4</t>
  </si>
  <si>
    <t>18495535-0</t>
  </si>
  <si>
    <t>19710537-2</t>
  </si>
  <si>
    <t>16059601-5</t>
  </si>
  <si>
    <t>17721671-2</t>
  </si>
  <si>
    <t>19737617-1</t>
  </si>
  <si>
    <t>19459442-9</t>
  </si>
  <si>
    <t>17745852-k</t>
  </si>
  <si>
    <t>19695537-2</t>
  </si>
  <si>
    <t>NCGALLER</t>
  </si>
  <si>
    <t>RBMUNOZY</t>
  </si>
  <si>
    <t>PDGALLAC</t>
  </si>
  <si>
    <t>CAALFARO</t>
  </si>
  <si>
    <t>NRWILDEU</t>
  </si>
  <si>
    <t>AIBARRAR</t>
  </si>
  <si>
    <t>TBGONZAN</t>
  </si>
  <si>
    <t>MIGONZAC</t>
  </si>
  <si>
    <t>SICARMOM</t>
  </si>
  <si>
    <t>CATOLEDV</t>
  </si>
  <si>
    <t>FASANTAJ</t>
  </si>
  <si>
    <t>AEFONCEC</t>
  </si>
  <si>
    <t>EIAGUILC</t>
  </si>
  <si>
    <t>JJPENAF</t>
  </si>
  <si>
    <t>VAVALENG</t>
  </si>
  <si>
    <t>YAVIDELN</t>
  </si>
  <si>
    <t>RISALDIR</t>
  </si>
  <si>
    <t>DIMEDINI</t>
  </si>
  <si>
    <t>camila.penaloza@consultor.wom.cl</t>
  </si>
  <si>
    <t>nancy.galleguillos@consultor.wom.cl</t>
  </si>
  <si>
    <t>rosario.munoz@consultor.wom.cl</t>
  </si>
  <si>
    <t>paulina.gallardo@consultor.wom.cl</t>
  </si>
  <si>
    <t>cecilia.alfaro@consultor.wom.cl</t>
  </si>
  <si>
    <t>norman.wilde@consultor.wom.cl</t>
  </si>
  <si>
    <t>abraham.barraza@consultor.wom.cl</t>
  </si>
  <si>
    <t>tamara.gonzalez@consultor.wom.cl</t>
  </si>
  <si>
    <t>maria.gonzalez.c@consultor.wom.cl</t>
  </si>
  <si>
    <t>samuel.carmona@consultor.wom.cl</t>
  </si>
  <si>
    <t>claudio.toledo@consultor.wom.cl</t>
  </si>
  <si>
    <t>felipe.santander@consultor.wom.cl</t>
  </si>
  <si>
    <t>andres.foncea@consultor.wom.cl</t>
  </si>
  <si>
    <t>eva.aguilera@consultor.wom.cl</t>
  </si>
  <si>
    <t>juan.pena@consultor.wom.cl</t>
  </si>
  <si>
    <t>vania.valenzuela@consultor.wom.cl</t>
  </si>
  <si>
    <t>yessenia.videla@consultor.wom.cl</t>
  </si>
  <si>
    <t>roberto.saldias@consultor.wom.cl</t>
  </si>
  <si>
    <t>diego.medina@consultor.wom.cl</t>
  </si>
  <si>
    <t>Ingresador</t>
  </si>
  <si>
    <t>Team Leader Crosselling</t>
  </si>
  <si>
    <t>MANDIAZD</t>
  </si>
  <si>
    <t>27168753-2</t>
  </si>
  <si>
    <t>Fecha Inicio Licencia</t>
  </si>
  <si>
    <t>Fecha Fin Licencia</t>
  </si>
  <si>
    <t>Coordinador Cross Customer Care</t>
  </si>
  <si>
    <t>RAILEF VILLANUEVA</t>
  </si>
  <si>
    <t>diego.railef@wom.cl</t>
  </si>
  <si>
    <t>18468520-5</t>
  </si>
  <si>
    <t>SASHA MICHELLE BERTOLOTTO SIFUENTES</t>
  </si>
  <si>
    <t>15035814-0</t>
  </si>
  <si>
    <t>27275684-8</t>
  </si>
  <si>
    <t>CESAR ANTONIO</t>
  </si>
  <si>
    <t xml:space="preserve">CORTES MONSALVEZ </t>
  </si>
  <si>
    <t>JENNIFER ESTER</t>
  </si>
  <si>
    <t xml:space="preserve">ORREGO CRUZ </t>
  </si>
  <si>
    <t>ANYELA EDITH</t>
  </si>
  <si>
    <t xml:space="preserve">HERRERA GONZALEZ </t>
  </si>
  <si>
    <t xml:space="preserve">OLAVE POBLETE </t>
  </si>
  <si>
    <t>GABRIELA DE LOURDES</t>
  </si>
  <si>
    <t xml:space="preserve">NITOR SANCHEZ </t>
  </si>
  <si>
    <t>DORIS HARLET</t>
  </si>
  <si>
    <t xml:space="preserve">OYANADER ALBORNOZ </t>
  </si>
  <si>
    <t>HELEN SOFIA</t>
  </si>
  <si>
    <t xml:space="preserve">MATURANA FIGUEROA </t>
  </si>
  <si>
    <t>PAOLA FERNANDA</t>
  </si>
  <si>
    <t xml:space="preserve">LEYTON GALLEGUILLOS </t>
  </si>
  <si>
    <t>SEBASTIAN ELIAS</t>
  </si>
  <si>
    <t xml:space="preserve">TABILO ROJAS </t>
  </si>
  <si>
    <t>SEFORA AYLEEN</t>
  </si>
  <si>
    <t xml:space="preserve">LOBOS ROJAS </t>
  </si>
  <si>
    <t xml:space="preserve">ALVAREZ VELASQUEZ </t>
  </si>
  <si>
    <t>JOHANS ANDRES</t>
  </si>
  <si>
    <t xml:space="preserve">PEREZ ESPINA </t>
  </si>
  <si>
    <t xml:space="preserve">MORENO ESPINOZA </t>
  </si>
  <si>
    <t xml:space="preserve">ROSALES BUSTOS </t>
  </si>
  <si>
    <t>CHRISTOPHER AARON</t>
  </si>
  <si>
    <t xml:space="preserve">BUSTAMANTE RODRIGUEZ </t>
  </si>
  <si>
    <t xml:space="preserve">LARA BASCUÑAN </t>
  </si>
  <si>
    <t xml:space="preserve">LUZ CECILIA </t>
  </si>
  <si>
    <t xml:space="preserve">GONZALEZ CORTES </t>
  </si>
  <si>
    <t>CANDELARIA BETSABET</t>
  </si>
  <si>
    <t xml:space="preserve">AHUMADA AVILA </t>
  </si>
  <si>
    <t>17850707-9</t>
  </si>
  <si>
    <t>16183211-1</t>
  </si>
  <si>
    <t>17037245-K</t>
  </si>
  <si>
    <t>18002382-8</t>
  </si>
  <si>
    <t>15285573-7</t>
  </si>
  <si>
    <t>15052802-K</t>
  </si>
  <si>
    <t>16580153-9</t>
  </si>
  <si>
    <t>15997689-0</t>
  </si>
  <si>
    <t>17722021-3</t>
  </si>
  <si>
    <t>19312438-0</t>
  </si>
  <si>
    <t>17.625.896-9</t>
  </si>
  <si>
    <t>18528839-0</t>
  </si>
  <si>
    <t>19569550-4</t>
  </si>
  <si>
    <t>19728434-K</t>
  </si>
  <si>
    <t>19225313-6</t>
  </si>
  <si>
    <t>15842681-1</t>
  </si>
  <si>
    <t>17871670-0</t>
  </si>
  <si>
    <t>16729197-K</t>
  </si>
  <si>
    <t>Falta grave al contrato</t>
  </si>
  <si>
    <t xml:space="preserve">ARAYA PUENTES </t>
  </si>
  <si>
    <t xml:space="preserve">CARMONA ZEPEDA </t>
  </si>
  <si>
    <t>FRANCISCA MONTSERRAT</t>
  </si>
  <si>
    <t xml:space="preserve">FIGUEROA ARANCIBIA </t>
  </si>
  <si>
    <t>ANA CRISTINA</t>
  </si>
  <si>
    <t xml:space="preserve">CORTES CASANGA </t>
  </si>
  <si>
    <t>SEBASTIAN NICOLAS</t>
  </si>
  <si>
    <t xml:space="preserve">OYANEDEL FERNANDEZ </t>
  </si>
  <si>
    <t>JOSE MARIA</t>
  </si>
  <si>
    <t xml:space="preserve">BALLESTER GODOY </t>
  </si>
  <si>
    <t>ESKARLEN DANIELA</t>
  </si>
  <si>
    <t xml:space="preserve">OYANADEL ANDRADES </t>
  </si>
  <si>
    <t xml:space="preserve">RUBILAR RAMOS </t>
  </si>
  <si>
    <t>ALAN ESTEBAN</t>
  </si>
  <si>
    <t xml:space="preserve">GAMBOA BELLSHAM </t>
  </si>
  <si>
    <t>FERNANDA MAUREEN</t>
  </si>
  <si>
    <t xml:space="preserve">ESCOBAR DUARTE </t>
  </si>
  <si>
    <t>GIANCARLO IGNACIO</t>
  </si>
  <si>
    <t xml:space="preserve">BORDONARO PEÑAILILLO </t>
  </si>
  <si>
    <t xml:space="preserve">NAVEA OPAZO </t>
  </si>
  <si>
    <t>NOELIA ISABEL</t>
  </si>
  <si>
    <t xml:space="preserve">VEGA CORTES </t>
  </si>
  <si>
    <t xml:space="preserve">CORDERO GALVEZ </t>
  </si>
  <si>
    <t>19042049-3</t>
  </si>
  <si>
    <t>18632203-7</t>
  </si>
  <si>
    <t>19660333-6</t>
  </si>
  <si>
    <t>16974013-5</t>
  </si>
  <si>
    <t>20168072-7</t>
  </si>
  <si>
    <t>18293810-6</t>
  </si>
  <si>
    <t>18984292-9</t>
  </si>
  <si>
    <t>19660954-7</t>
  </si>
  <si>
    <t>15571979-6</t>
  </si>
  <si>
    <t>20062440-8</t>
  </si>
  <si>
    <t>18633773-5</t>
  </si>
  <si>
    <t>16059620-1</t>
  </si>
  <si>
    <t>21035906-0</t>
  </si>
  <si>
    <t>CACORTEM</t>
  </si>
  <si>
    <t>JEORREGC</t>
  </si>
  <si>
    <t>AEHERREG</t>
  </si>
  <si>
    <t>EFOLAVEP</t>
  </si>
  <si>
    <t>GDNITORS</t>
  </si>
  <si>
    <t>DHOYANAA</t>
  </si>
  <si>
    <t>HSMATURF</t>
  </si>
  <si>
    <t>PFLEYTOG</t>
  </si>
  <si>
    <t>SETABILR</t>
  </si>
  <si>
    <t>SALOBOSR</t>
  </si>
  <si>
    <t>JFALVAVE</t>
  </si>
  <si>
    <t>JAPEREZE</t>
  </si>
  <si>
    <t>IAMORENE</t>
  </si>
  <si>
    <t>JPROSALB</t>
  </si>
  <si>
    <t>CABUSTAR</t>
  </si>
  <si>
    <t>SALARAB</t>
  </si>
  <si>
    <t>LCGONZCO</t>
  </si>
  <si>
    <t>CBAHUMAA</t>
  </si>
  <si>
    <t>cesar.cortes@consultor.wom.cl</t>
  </si>
  <si>
    <t>jennifer.orrego@consultor.wom.cl</t>
  </si>
  <si>
    <t>anyela.herrera@consultor.wom.cl</t>
  </si>
  <si>
    <t>eduardo.olave@consultor.wom.cl</t>
  </si>
  <si>
    <t>gabriela.nitor@consultor.wom.cl</t>
  </si>
  <si>
    <t>doris.oyanader@consultor.wom.cl</t>
  </si>
  <si>
    <t>helen.maturana@consultor.wom.cl</t>
  </si>
  <si>
    <t>paola.leyton@consultor.wom.cl</t>
  </si>
  <si>
    <t>sebastian.tabilo@consultor.wom.cl</t>
  </si>
  <si>
    <t>sefora.lobos@consultor.wom.cl</t>
  </si>
  <si>
    <t>juan.alvarez@consultor.wom.cl</t>
  </si>
  <si>
    <t>johans.perez@consultor.wom.cl</t>
  </si>
  <si>
    <t>ignacio.moreno@consultor.wom.cl</t>
  </si>
  <si>
    <t>javiera.rosales@consultor.wom.cl</t>
  </si>
  <si>
    <t>christopher.bustamante@consultor.wom.cl</t>
  </si>
  <si>
    <t>sergio.lara@consultor.wom.cl</t>
  </si>
  <si>
    <t>luz.gonzalez@consultor.wom.cl</t>
  </si>
  <si>
    <t>candelaria.ahumada@consultor.wom.cl</t>
  </si>
  <si>
    <t>Fecha</t>
  </si>
  <si>
    <t>CAÑAS HERRERA</t>
  </si>
  <si>
    <t>CIARAYAP</t>
  </si>
  <si>
    <t>RICARMOZ</t>
  </si>
  <si>
    <t>FMFIGUEA</t>
  </si>
  <si>
    <t>ACCORTEC</t>
  </si>
  <si>
    <t>SNOYANEF</t>
  </si>
  <si>
    <t>JMBALLEG</t>
  </si>
  <si>
    <t>EDOYANAA</t>
  </si>
  <si>
    <t>GIRUBILR</t>
  </si>
  <si>
    <t>AEGAMBOB</t>
  </si>
  <si>
    <t>FMESCOBD</t>
  </si>
  <si>
    <t>GIBORDOP</t>
  </si>
  <si>
    <t>VMNAVEAO</t>
  </si>
  <si>
    <t>NIVEGAC</t>
  </si>
  <si>
    <t>camilo.araya@consultor.wom.cl</t>
  </si>
  <si>
    <t>rodrigo.carmona@consultor.wom.cl</t>
  </si>
  <si>
    <t>francisca.figueroa@consultor.wom.cl</t>
  </si>
  <si>
    <t>ana.cortes@consultor.wom.cl</t>
  </si>
  <si>
    <t>sebastian.oyanedel@consultor.wom.cl</t>
  </si>
  <si>
    <t>jose.ballester@consultor.wom.cl</t>
  </si>
  <si>
    <t>eskarlen.oyanadel@consultor.wom.cl</t>
  </si>
  <si>
    <t>gonzalo.rubilar@consultor.wom.cl</t>
  </si>
  <si>
    <t>alan.gamboa@consultor.wom.cl</t>
  </si>
  <si>
    <t>fernanda.escobar@consultor.wom.cl</t>
  </si>
  <si>
    <t>giancarlo.bordonaro@consultor.wom.cl</t>
  </si>
  <si>
    <t>victor.navea@consultor.wom.cl</t>
  </si>
  <si>
    <t>noelia.vega@consultor.wom.cl</t>
  </si>
  <si>
    <t xml:space="preserve">REYES VERA </t>
  </si>
  <si>
    <t xml:space="preserve">CASTILLO ZEPEDA </t>
  </si>
  <si>
    <t xml:space="preserve">ARANCIBIA VELIZ </t>
  </si>
  <si>
    <t>KATTY LYNN</t>
  </si>
  <si>
    <t xml:space="preserve">TELLO PIZARRO </t>
  </si>
  <si>
    <t>PATRICIA BEATRIZ</t>
  </si>
  <si>
    <t xml:space="preserve">HIDALGO NUÑEZ </t>
  </si>
  <si>
    <t>STEPHANIE ANDREA</t>
  </si>
  <si>
    <t xml:space="preserve">VARGAS AGUIRRE </t>
  </si>
  <si>
    <t>RICARDO ALEXIS</t>
  </si>
  <si>
    <t xml:space="preserve">GALLARDO CORTES </t>
  </si>
  <si>
    <t>HELIO ADAN</t>
  </si>
  <si>
    <t xml:space="preserve">MUÑOZ PAZ </t>
  </si>
  <si>
    <t>ELIZABETH CAROLINA</t>
  </si>
  <si>
    <t xml:space="preserve">JIMENEZ CORTES </t>
  </si>
  <si>
    <t>DIEGO FELIPE</t>
  </si>
  <si>
    <t xml:space="preserve">BRICEÑO ROJAS </t>
  </si>
  <si>
    <t>MACARENA ISABEL</t>
  </si>
  <si>
    <t xml:space="preserve">FEBRE CORTES </t>
  </si>
  <si>
    <t>RUBEN FELIPE</t>
  </si>
  <si>
    <t>CESAR GABRIEL</t>
  </si>
  <si>
    <t xml:space="preserve">ARRIAZA CEBALLOS </t>
  </si>
  <si>
    <t>LUIS ANGEL</t>
  </si>
  <si>
    <t xml:space="preserve">LINO TOBAR </t>
  </si>
  <si>
    <t xml:space="preserve">BAILEZ ARAVENA </t>
  </si>
  <si>
    <t>FADEL ALFREDO</t>
  </si>
  <si>
    <t xml:space="preserve">VEJAR MILLA </t>
  </si>
  <si>
    <t>WILSON ROBERTO</t>
  </si>
  <si>
    <t xml:space="preserve">EGAÑA TABILO </t>
  </si>
  <si>
    <t>VANIA LORENA</t>
  </si>
  <si>
    <t xml:space="preserve">MANCILLA PARDO </t>
  </si>
  <si>
    <t>20977505-0</t>
  </si>
  <si>
    <t>18758263-6</t>
  </si>
  <si>
    <t>18924545-9</t>
  </si>
  <si>
    <t>18012374-1</t>
  </si>
  <si>
    <t>18575043-4</t>
  </si>
  <si>
    <t>18924219-0</t>
  </si>
  <si>
    <t>17369274-9</t>
  </si>
  <si>
    <t>17452770-9</t>
  </si>
  <si>
    <t>15572615-6</t>
  </si>
  <si>
    <t>18924310-3</t>
  </si>
  <si>
    <t>18036909-0</t>
  </si>
  <si>
    <t>17016001-0</t>
  </si>
  <si>
    <t>18178860-7</t>
  </si>
  <si>
    <t>18506242-2</t>
  </si>
  <si>
    <t>17678521-7</t>
  </si>
  <si>
    <t>14364668-8</t>
  </si>
  <si>
    <t>18754406-8</t>
  </si>
  <si>
    <t>18748056-6</t>
  </si>
  <si>
    <t>17909942-K</t>
  </si>
  <si>
    <t>REINGRESO</t>
  </si>
  <si>
    <t>STEFFANO GONZALO ANDRES</t>
  </si>
  <si>
    <t>CBCASTIZ</t>
  </si>
  <si>
    <t>FAARANCV</t>
  </si>
  <si>
    <t>KLTELLOP</t>
  </si>
  <si>
    <t>PBHIDALN</t>
  </si>
  <si>
    <t>SAVARGAA</t>
  </si>
  <si>
    <t>RAGALLAC</t>
  </si>
  <si>
    <t>HAMUNOZP</t>
  </si>
  <si>
    <t>ECJIMENC</t>
  </si>
  <si>
    <t>DFBRICER</t>
  </si>
  <si>
    <t>MIFEBREC</t>
  </si>
  <si>
    <t>ANOLIVAL</t>
  </si>
  <si>
    <t>RFARAYAA</t>
  </si>
  <si>
    <t>CGARRIAC</t>
  </si>
  <si>
    <t>LALINOT</t>
  </si>
  <si>
    <t>FJBAILEA</t>
  </si>
  <si>
    <t>FAVEJARM</t>
  </si>
  <si>
    <t>WREGANAT</t>
  </si>
  <si>
    <t>VLMANCIP</t>
  </si>
  <si>
    <t>SGREYESV</t>
  </si>
  <si>
    <t>steffano.reyes@consultor.wom.cl</t>
  </si>
  <si>
    <t>constanza.castillo@consultor.wom.cl</t>
  </si>
  <si>
    <t>felipe.arancibia.v@consultor.wom.cl</t>
  </si>
  <si>
    <t>katty.tello@consultor.wom.cl</t>
  </si>
  <si>
    <t>patricia.hidalgo@consultor.wom.cl</t>
  </si>
  <si>
    <t>stephanie.vargas@consultor.wom.cl</t>
  </si>
  <si>
    <t>ricardo.gallardo@consultor.wom.cl</t>
  </si>
  <si>
    <t>helio.munoz@consultor.wom.cl</t>
  </si>
  <si>
    <t>elizabeth.jimenez@consultor.wom.cl</t>
  </si>
  <si>
    <t>diego.briceno@consultor.wom.cl</t>
  </si>
  <si>
    <t>macarena.febre@consultor.wom.cl</t>
  </si>
  <si>
    <t>andrea.olivares@consultor.wom.cl</t>
  </si>
  <si>
    <t>ruben.araya@consultor.wom.cl</t>
  </si>
  <si>
    <t>cesar.arriaza@consultor.wom.cl</t>
  </si>
  <si>
    <t>luis.lino@consultor.wom.cl</t>
  </si>
  <si>
    <t>francisco.bailez@consultor.wom.cl</t>
  </si>
  <si>
    <t>fadel.vejar@consultor.wom.cl</t>
  </si>
  <si>
    <t>wilson.egana@consultor.wom.cl</t>
  </si>
  <si>
    <t>vania.mancilla@consultor.wom.cl</t>
  </si>
  <si>
    <t>19499159-2</t>
  </si>
  <si>
    <t>17979296-6</t>
  </si>
  <si>
    <t>18598435-4</t>
  </si>
  <si>
    <t>18169773-3</t>
  </si>
  <si>
    <t>18014641-5</t>
  </si>
  <si>
    <t>19660209-7</t>
  </si>
  <si>
    <t>19661231-9</t>
  </si>
  <si>
    <t>19771065-9</t>
  </si>
  <si>
    <t>19662124-5</t>
  </si>
  <si>
    <t>15014593-7</t>
  </si>
  <si>
    <t>17624755-K</t>
  </si>
  <si>
    <t>17847315-8</t>
  </si>
  <si>
    <t>18449936-3</t>
  </si>
  <si>
    <t>19352036-7</t>
  </si>
  <si>
    <t>18632848-5</t>
  </si>
  <si>
    <t>19952170-5</t>
  </si>
  <si>
    <t>19584688-K</t>
  </si>
  <si>
    <t>18889451-8</t>
  </si>
  <si>
    <t>18747705-0</t>
  </si>
  <si>
    <t>18495185-1</t>
  </si>
  <si>
    <t>19056684-6</t>
  </si>
  <si>
    <t>16686805-K</t>
  </si>
  <si>
    <t>17714145-3</t>
  </si>
  <si>
    <t>18375163-8</t>
  </si>
  <si>
    <t>20407230-2</t>
  </si>
  <si>
    <t>YOSELYN MARGOT</t>
  </si>
  <si>
    <t xml:space="preserve">SANTANDER CABELLO </t>
  </si>
  <si>
    <t xml:space="preserve">CIFUENTES LASTRA </t>
  </si>
  <si>
    <t xml:space="preserve">ROJAS MAUREIRA </t>
  </si>
  <si>
    <t>ROLANDO SEBASTIAN</t>
  </si>
  <si>
    <t xml:space="preserve">MIRANDA OLGUIN </t>
  </si>
  <si>
    <t>ALVARO DANIEL</t>
  </si>
  <si>
    <t xml:space="preserve">ALDANA RUBIO </t>
  </si>
  <si>
    <t>YARIKSA CAROLINA</t>
  </si>
  <si>
    <t xml:space="preserve">AVALOS MARIN </t>
  </si>
  <si>
    <t>BARBARA DEL PILAR</t>
  </si>
  <si>
    <t xml:space="preserve">MASSU FIGUEROA </t>
  </si>
  <si>
    <t>CAMILA IGNACIA</t>
  </si>
  <si>
    <t xml:space="preserve">GUTIERREZ OLIVARES </t>
  </si>
  <si>
    <t>ELIANA CRISTINA</t>
  </si>
  <si>
    <t xml:space="preserve">ARAYA SOTO </t>
  </si>
  <si>
    <t>MANUEL FERNANDO</t>
  </si>
  <si>
    <t xml:space="preserve">GIL DEL PINO </t>
  </si>
  <si>
    <t xml:space="preserve">RODRIGUEZ CAMPOS </t>
  </si>
  <si>
    <t>TAMARA HUGUETTE</t>
  </si>
  <si>
    <t xml:space="preserve">VERGARA GONZALEZ </t>
  </si>
  <si>
    <t xml:space="preserve">MANRIQUEZ MANRIQUEZ </t>
  </si>
  <si>
    <t>JOSELINE ROMINA</t>
  </si>
  <si>
    <t xml:space="preserve">PARRA ARAYA </t>
  </si>
  <si>
    <t>FRANCISCO ADAN</t>
  </si>
  <si>
    <t xml:space="preserve">CONTRERAS ARAYA </t>
  </si>
  <si>
    <t>SOFIA FERNANDA</t>
  </si>
  <si>
    <t xml:space="preserve">PUEL NUÑEZ </t>
  </si>
  <si>
    <t xml:space="preserve">GUERRA IZQUIERDO </t>
  </si>
  <si>
    <t>ALEJANDRO ORLANDO</t>
  </si>
  <si>
    <t xml:space="preserve">ZAMORA MAUREIRA </t>
  </si>
  <si>
    <t>TERESA ALEJANDRA</t>
  </si>
  <si>
    <t xml:space="preserve">ROJAS OLIVARES </t>
  </si>
  <si>
    <t>FRANCISCO JAVIER ANDRES</t>
  </si>
  <si>
    <t xml:space="preserve">MONTERO GUERRERO </t>
  </si>
  <si>
    <t>MARICEL ANDREA</t>
  </si>
  <si>
    <t xml:space="preserve">BONILLA GALVEZ </t>
  </si>
  <si>
    <t>LESLIE SOLEDAD</t>
  </si>
  <si>
    <t xml:space="preserve">PINTO ARAYA </t>
  </si>
  <si>
    <t>HECTOR LUIS</t>
  </si>
  <si>
    <t xml:space="preserve">ALFARO MERCADO </t>
  </si>
  <si>
    <t>ESTRELLA JAVIERA</t>
  </si>
  <si>
    <t xml:space="preserve">CORTES OSVEN </t>
  </si>
  <si>
    <t>23949035-2</t>
  </si>
  <si>
    <t>27070379-8</t>
  </si>
  <si>
    <t>26768322-0</t>
  </si>
  <si>
    <t>26255314-0</t>
  </si>
  <si>
    <t>26819972-1</t>
  </si>
  <si>
    <t>27101567-4</t>
  </si>
  <si>
    <t>26151599-7</t>
  </si>
  <si>
    <t>25779400-8</t>
  </si>
  <si>
    <t>27140054-3</t>
  </si>
  <si>
    <t>26756744-1</t>
  </si>
  <si>
    <t>26678829-0</t>
  </si>
  <si>
    <t>26716223-9</t>
  </si>
  <si>
    <t>22596344-4</t>
  </si>
  <si>
    <t>27038861-2</t>
  </si>
  <si>
    <t>26918638-0</t>
  </si>
  <si>
    <t>26802293-7</t>
  </si>
  <si>
    <t>26119033-8</t>
  </si>
  <si>
    <t>26746146-5</t>
  </si>
  <si>
    <t>24968134-2</t>
  </si>
  <si>
    <t>24682261-1</t>
  </si>
  <si>
    <t>18825141-2</t>
  </si>
  <si>
    <t>MAYRA ALEJANDRA</t>
  </si>
  <si>
    <t>RODRIGUEZ GUTIERREZ</t>
  </si>
  <si>
    <t xml:space="preserve">ISMEIRA DEL VALLE JOSEFINA </t>
  </si>
  <si>
    <t xml:space="preserve">ROMERO SAAVEDRA </t>
  </si>
  <si>
    <t xml:space="preserve">GABRIEL ARTURO </t>
  </si>
  <si>
    <t xml:space="preserve">HERNÁNDEZ RODRÍGUEZ </t>
  </si>
  <si>
    <t xml:space="preserve">JOSÉ ALBERTO </t>
  </si>
  <si>
    <t>FERNÁNDEZ APONTE</t>
  </si>
  <si>
    <t xml:space="preserve">MARIA ALEJANDRA </t>
  </si>
  <si>
    <t>ARAUJO CASTILLO</t>
  </si>
  <si>
    <t xml:space="preserve">LOURDES CAROLINA </t>
  </si>
  <si>
    <t xml:space="preserve">IRIARTE MORILLO </t>
  </si>
  <si>
    <t xml:space="preserve">CARLOS EDUARDO </t>
  </si>
  <si>
    <t>JUSTO VALECILLOS</t>
  </si>
  <si>
    <t xml:space="preserve">CLARIBEL DEL CARMEN </t>
  </si>
  <si>
    <t>GUEVARA GONZALEZ</t>
  </si>
  <si>
    <t xml:space="preserve">ESTHER LUCRECIA </t>
  </si>
  <si>
    <t>LARA RUMBOS</t>
  </si>
  <si>
    <t xml:space="preserve">RONAL </t>
  </si>
  <si>
    <t xml:space="preserve">RODRÍGUEZ AGUDELO </t>
  </si>
  <si>
    <t xml:space="preserve">YONNY GREGORIO </t>
  </si>
  <si>
    <t>GÓMEZ PINEDA</t>
  </si>
  <si>
    <t xml:space="preserve">CLARA YAMEL </t>
  </si>
  <si>
    <t xml:space="preserve">JUÁREZ MOYANO </t>
  </si>
  <si>
    <t xml:space="preserve">ESTHER VALENTINA </t>
  </si>
  <si>
    <t>MEJÍA DÍAZ</t>
  </si>
  <si>
    <t xml:space="preserve">MARIVIC DEL VALLE </t>
  </si>
  <si>
    <t>MONTILLA HERNANDEZ</t>
  </si>
  <si>
    <t xml:space="preserve">YANDERLIN CAROLINA </t>
  </si>
  <si>
    <t>MEJIAS LLANOS</t>
  </si>
  <si>
    <t xml:space="preserve">MIGUEL EDUARDO </t>
  </si>
  <si>
    <t>CARTA RIVERA</t>
  </si>
  <si>
    <t xml:space="preserve">LUIS ANGEL </t>
  </si>
  <si>
    <t>BRICEÑO CARRERO</t>
  </si>
  <si>
    <t xml:space="preserve">CARLOS JOSÉ </t>
  </si>
  <si>
    <t>RANGEL OROZCO</t>
  </si>
  <si>
    <t xml:space="preserve">ERIKA MANUELA </t>
  </si>
  <si>
    <t>ARIAS MORALES</t>
  </si>
  <si>
    <t xml:space="preserve">VICTOR HUGO </t>
  </si>
  <si>
    <t xml:space="preserve">CHICA CARDENAS </t>
  </si>
  <si>
    <t>ANA SARAY ALEJANDRA</t>
  </si>
  <si>
    <t>MIRANDA RUIZ</t>
  </si>
  <si>
    <t>18Sept CC</t>
  </si>
  <si>
    <t>18Sept RRSS</t>
  </si>
  <si>
    <t>Nacionalidad</t>
  </si>
  <si>
    <t>VENEZOLANA</t>
  </si>
  <si>
    <t>ARGENTINA</t>
  </si>
  <si>
    <t>COLOMBIANA</t>
  </si>
  <si>
    <t>ECUATORIANA</t>
  </si>
  <si>
    <t>CHILENA</t>
  </si>
  <si>
    <t>MAPINOM</t>
  </si>
  <si>
    <t>YMSANTAC</t>
  </si>
  <si>
    <t>MACIFUEL</t>
  </si>
  <si>
    <t>MAROJASM</t>
  </si>
  <si>
    <t>RSMIRANO</t>
  </si>
  <si>
    <t>ADALDANR</t>
  </si>
  <si>
    <t>YCAVALOM</t>
  </si>
  <si>
    <t>BDMASSUF</t>
  </si>
  <si>
    <t>CIGUTIEO</t>
  </si>
  <si>
    <t>ECARAYAS</t>
  </si>
  <si>
    <t>MFGILD</t>
  </si>
  <si>
    <t>DFRODRIC</t>
  </si>
  <si>
    <t>THVERGAG</t>
  </si>
  <si>
    <t>FIMANRIM</t>
  </si>
  <si>
    <t>JRPARRAA</t>
  </si>
  <si>
    <t>FACONTRA</t>
  </si>
  <si>
    <t>SFPUELN</t>
  </si>
  <si>
    <t>CIGUERRI</t>
  </si>
  <si>
    <t>AOZAMORM</t>
  </si>
  <si>
    <t>TAROJASO</t>
  </si>
  <si>
    <t>MABONILG</t>
  </si>
  <si>
    <t>LSPINTOA</t>
  </si>
  <si>
    <t>HLALFARM</t>
  </si>
  <si>
    <t>EJCORTEO</t>
  </si>
  <si>
    <t>mario.pino@consultor.wom.cl</t>
  </si>
  <si>
    <t>yoselyn.santander@consultor.wom.cl</t>
  </si>
  <si>
    <t>maria.cifuentes@consultor.wom.cl</t>
  </si>
  <si>
    <t>mauricio.rojas@consultor.wom.cl</t>
  </si>
  <si>
    <t>rolando.miranda@consultor.wom.cl</t>
  </si>
  <si>
    <t>alvaro.aldana@consultor.wom.cl</t>
  </si>
  <si>
    <t>yariksa.avalos@consultor.wom.cl</t>
  </si>
  <si>
    <t>barbara.massu@consultor.wom.cl</t>
  </si>
  <si>
    <t>camila.gutierrez.o@consultor.wom.cl</t>
  </si>
  <si>
    <t>eliana.araya.s@consultor.wom.cl</t>
  </si>
  <si>
    <t>manuel.gil@consultor.wom.cl</t>
  </si>
  <si>
    <t>daniela.rodriguez.c@consultor.wom.cl</t>
  </si>
  <si>
    <t>tamara.vergara@consultor.wom.cl</t>
  </si>
  <si>
    <t>fabian.manriquez@consultor.wom.cl</t>
  </si>
  <si>
    <t>joseline.parra@consultor.wom.cl</t>
  </si>
  <si>
    <t>francisco.contreras@consultor.wom.cl</t>
  </si>
  <si>
    <t>sofia.puel@consultor.wom.cl</t>
  </si>
  <si>
    <t>camila.guerra@consultor.wom.cl</t>
  </si>
  <si>
    <t>alejandro.zamora@consultor.wom.cl</t>
  </si>
  <si>
    <t>teresa.rojas@consultor.wom.cl</t>
  </si>
  <si>
    <t>maricel.bonilla@consultor.wom.cl</t>
  </si>
  <si>
    <t>leslie.pinto@consultor.wom.cl</t>
  </si>
  <si>
    <t>hector.alfaro.m@consultor.wom.cl</t>
  </si>
  <si>
    <t>estrella.cortes@consultor.wom.cl</t>
  </si>
  <si>
    <t>19349477-3</t>
  </si>
  <si>
    <t>19207147-K</t>
  </si>
  <si>
    <t>16580272-1</t>
  </si>
  <si>
    <t>17979278-8</t>
  </si>
  <si>
    <t>15593939-7</t>
  </si>
  <si>
    <t>18494552-5</t>
  </si>
  <si>
    <t>18217502-1</t>
  </si>
  <si>
    <t>16941124-7</t>
  </si>
  <si>
    <t>19945358-0</t>
  </si>
  <si>
    <t>19041071-4</t>
  </si>
  <si>
    <t>19267444-1</t>
  </si>
  <si>
    <t>20151481-9</t>
  </si>
  <si>
    <t>19257200-2</t>
  </si>
  <si>
    <t>19935332-2</t>
  </si>
  <si>
    <t>18180040-2</t>
  </si>
  <si>
    <t>18575149-K</t>
  </si>
  <si>
    <t>17452589-7</t>
  </si>
  <si>
    <t>17434373-K</t>
  </si>
  <si>
    <t>13536356-1</t>
  </si>
  <si>
    <t>19252434-2</t>
  </si>
  <si>
    <t>BYTIARE JESUS KIRMARY</t>
  </si>
  <si>
    <t xml:space="preserve">ALDAY SAVE </t>
  </si>
  <si>
    <t xml:space="preserve">ESPINDOLA NUÑEZ </t>
  </si>
  <si>
    <t>CARLA PATRICIA</t>
  </si>
  <si>
    <t xml:space="preserve">LARA ALUCEMA </t>
  </si>
  <si>
    <t>GIORGIO ANTONIO</t>
  </si>
  <si>
    <t xml:space="preserve">PASTEN SILVA </t>
  </si>
  <si>
    <t>GUILLERMO ESTEBAN</t>
  </si>
  <si>
    <t xml:space="preserve">MOYA CORTES </t>
  </si>
  <si>
    <t>GLORIA JEANNETTE</t>
  </si>
  <si>
    <t xml:space="preserve">MUÑOZ SAEZ </t>
  </si>
  <si>
    <t xml:space="preserve">TORRES VEGA </t>
  </si>
  <si>
    <t>TAMARA KATYHUCHCA</t>
  </si>
  <si>
    <t xml:space="preserve">ALVAREZ GARCIA </t>
  </si>
  <si>
    <t xml:space="preserve">CUARTAS YAÑEZ </t>
  </si>
  <si>
    <t xml:space="preserve">NAVIA RETAMALES </t>
  </si>
  <si>
    <t>DANYA GISSELLE</t>
  </si>
  <si>
    <t xml:space="preserve">MOLINA ALVAREZ </t>
  </si>
  <si>
    <t>VICTOR MARIO</t>
  </si>
  <si>
    <t xml:space="preserve">VELIZ MUÑOZ </t>
  </si>
  <si>
    <t xml:space="preserve">ROJAS PIZARRO </t>
  </si>
  <si>
    <t>ROSE MERY</t>
  </si>
  <si>
    <t xml:space="preserve">ARDILES FLORES </t>
  </si>
  <si>
    <t>SONIA ELVIRA</t>
  </si>
  <si>
    <t xml:space="preserve">MIRANDA QUINAN </t>
  </si>
  <si>
    <t>DIEGO ALEJANDRO</t>
  </si>
  <si>
    <t xml:space="preserve">LA PAZ GONZALEZ </t>
  </si>
  <si>
    <t>SILVANA ANGELA</t>
  </si>
  <si>
    <t xml:space="preserve">BUGUEÑO ORTEGA </t>
  </si>
  <si>
    <t>MARIA EDITH</t>
  </si>
  <si>
    <t xml:space="preserve">CASTILLO ROJAS </t>
  </si>
  <si>
    <t xml:space="preserve">ANTEQUERA FERNANDEZ </t>
  </si>
  <si>
    <t>CESAR ISIDRO</t>
  </si>
  <si>
    <t xml:space="preserve">MUNDACA RIVERA </t>
  </si>
  <si>
    <t xml:space="preserve">CORRALES ZAMBRANO </t>
  </si>
  <si>
    <t>26-10-1996</t>
  </si>
  <si>
    <t>12-02-1995</t>
  </si>
  <si>
    <t>10-07-1995</t>
  </si>
  <si>
    <t>06-01-1987</t>
  </si>
  <si>
    <t>15-07-1991</t>
  </si>
  <si>
    <t>06-04-1983</t>
  </si>
  <si>
    <t>10-10-1992</t>
  </si>
  <si>
    <t>30-09-1988</t>
  </si>
  <si>
    <t>22-07-1998</t>
  </si>
  <si>
    <t>03-01-1995</t>
  </si>
  <si>
    <t>31-10-1995</t>
  </si>
  <si>
    <t>02-03-1999</t>
  </si>
  <si>
    <t>06-03-1996</t>
  </si>
  <si>
    <t>09-05-1986</t>
  </si>
  <si>
    <t>08-01-1993</t>
  </si>
  <si>
    <t>19-08-1994</t>
  </si>
  <si>
    <t>20-03-1990</t>
  </si>
  <si>
    <t>10-02-1990</t>
  </si>
  <si>
    <t>24-02-1979</t>
  </si>
  <si>
    <t>04-11-1995</t>
  </si>
  <si>
    <t>FJMONTEG</t>
  </si>
  <si>
    <t>MAIRODRI</t>
  </si>
  <si>
    <t>IDROMERS</t>
  </si>
  <si>
    <t>GAHERNAR</t>
  </si>
  <si>
    <t>JAFERNAA</t>
  </si>
  <si>
    <t>MAARAUJC</t>
  </si>
  <si>
    <t>LCIRIARM</t>
  </si>
  <si>
    <t>CEJUSTOV</t>
  </si>
  <si>
    <t>CDGUEVAG</t>
  </si>
  <si>
    <t>ELLARAR</t>
  </si>
  <si>
    <t>RRODRIA</t>
  </si>
  <si>
    <t>YGGOMEZP</t>
  </si>
  <si>
    <t>CYJUAREM</t>
  </si>
  <si>
    <t>EVMEJIAD</t>
  </si>
  <si>
    <t>MDMONTIH</t>
  </si>
  <si>
    <t>YCMEJIAL</t>
  </si>
  <si>
    <t>MECARTAR</t>
  </si>
  <si>
    <t>LABRICEC</t>
  </si>
  <si>
    <t>CJRANGEO</t>
  </si>
  <si>
    <t>EMARIASM</t>
  </si>
  <si>
    <t>VHCHICAC</t>
  </si>
  <si>
    <t>ASMIRANR</t>
  </si>
  <si>
    <t>mayra.rodriguez@consultor.wom.cl</t>
  </si>
  <si>
    <t>ismeira.romero@consultor.wom.cl</t>
  </si>
  <si>
    <t>gabriel.hernandez@consultor.wom.cl</t>
  </si>
  <si>
    <t>jose.fernandez@consultor.wom.cl</t>
  </si>
  <si>
    <t>maria.araujo@consultor.wom.cl</t>
  </si>
  <si>
    <t>lourdes.iriarte@consultor.wom.cl</t>
  </si>
  <si>
    <t>carlos.justo@consultor.wom.cl</t>
  </si>
  <si>
    <t>claribel.guevara@consultor.wom.cl</t>
  </si>
  <si>
    <t>esther.lara@consultor.wom.cl</t>
  </si>
  <si>
    <t>ronal.rodriguez@consultor.wom.cl</t>
  </si>
  <si>
    <t>yonny.gomez@consultor.wom.cl</t>
  </si>
  <si>
    <t>clara.juarez@consultor.wom.cl</t>
  </si>
  <si>
    <t>esther.mejia@consultor.wom.cl</t>
  </si>
  <si>
    <t>marivic.montilla@consultor.wom.cl</t>
  </si>
  <si>
    <t>yanderlin.mejias@consultor.wom.cl</t>
  </si>
  <si>
    <t>miguel.carta@consultor.wom.cl</t>
  </si>
  <si>
    <t>luis.briceno@consultor.wom.cl</t>
  </si>
  <si>
    <t>carlos.rangel@consultor.wom.cl</t>
  </si>
  <si>
    <t>erika.arias@consultor.wom.cl</t>
  </si>
  <si>
    <t>victor.chica@consultor.wom.cl</t>
  </si>
  <si>
    <t>ana.miranda.r@consultor.wom.cl</t>
  </si>
  <si>
    <t>26139443-k</t>
  </si>
  <si>
    <t>25821100-6</t>
  </si>
  <si>
    <t>23249638-k</t>
  </si>
  <si>
    <t>27106518-3</t>
  </si>
  <si>
    <t>26685552-4</t>
  </si>
  <si>
    <t>25853312-7</t>
  </si>
  <si>
    <t>26304864-4</t>
  </si>
  <si>
    <t>15769855-9</t>
  </si>
  <si>
    <t>16133677-7</t>
  </si>
  <si>
    <t>18011644-3</t>
  </si>
  <si>
    <t>18712742-4</t>
  </si>
  <si>
    <t>15642889-2</t>
  </si>
  <si>
    <t>19041777-8</t>
  </si>
  <si>
    <t>20085388-1</t>
  </si>
  <si>
    <t>16634253-8</t>
  </si>
  <si>
    <t>17014911-4</t>
  </si>
  <si>
    <t>JESUS EDUARDO</t>
  </si>
  <si>
    <t>FARIAS</t>
  </si>
  <si>
    <t>ROSIBEL GREISMAR</t>
  </si>
  <si>
    <t>PALACIOS MEJIAS</t>
  </si>
  <si>
    <t>MARCELO</t>
  </si>
  <si>
    <t>CALDERON PACASA</t>
  </si>
  <si>
    <t>JONATHAN LUIS</t>
  </si>
  <si>
    <t>VILLALBA CABALLERO</t>
  </si>
  <si>
    <t>JOSUE LEONARDO</t>
  </si>
  <si>
    <t>CASTILLO SALCEDO</t>
  </si>
  <si>
    <t>KATIUSKA LISBETH</t>
  </si>
  <si>
    <t>SOTO DE GONZALEZ</t>
  </si>
  <si>
    <t>MARIA CAROLIA</t>
  </si>
  <si>
    <t>BRAVO VALBUENA</t>
  </si>
  <si>
    <t>SEGUNDO MAXIMILIANO</t>
  </si>
  <si>
    <t xml:space="preserve">OPAZO CARDENAS </t>
  </si>
  <si>
    <t>JEANS DANIEL</t>
  </si>
  <si>
    <t xml:space="preserve">TORO CAMPUSANO </t>
  </si>
  <si>
    <t xml:space="preserve">CRUCHAGA QUINTEROS </t>
  </si>
  <si>
    <t>GONZALO</t>
  </si>
  <si>
    <t xml:space="preserve">CAMPOS MEZA </t>
  </si>
  <si>
    <t xml:space="preserve">ZEPEDA SOTO </t>
  </si>
  <si>
    <t>AARON JESUS</t>
  </si>
  <si>
    <t xml:space="preserve">OTAROLA MARQUEZ </t>
  </si>
  <si>
    <t xml:space="preserve">INOSTROZA VILLARROEL </t>
  </si>
  <si>
    <t>PAULETTE ANGELINA</t>
  </si>
  <si>
    <t xml:space="preserve">LEON ROBLEDO </t>
  </si>
  <si>
    <t>17 RRSS</t>
  </si>
  <si>
    <t>19343611-0</t>
  </si>
  <si>
    <t>19060605-8</t>
  </si>
  <si>
    <t>13645646-6</t>
  </si>
  <si>
    <t>13761411-1</t>
  </si>
  <si>
    <t>20866529-4</t>
  </si>
  <si>
    <t>19467768-5</t>
  </si>
  <si>
    <t>19770935-9</t>
  </si>
  <si>
    <t>20627127-2</t>
  </si>
  <si>
    <t>20151739-7</t>
  </si>
  <si>
    <t>18506286-4</t>
  </si>
  <si>
    <t>19177688-7</t>
  </si>
  <si>
    <t>18493725-5</t>
  </si>
  <si>
    <t>17651937-1</t>
  </si>
  <si>
    <t>14107826-7</t>
  </si>
  <si>
    <t>19348284-8</t>
  </si>
  <si>
    <t>18913466-5</t>
  </si>
  <si>
    <t>19349414-5</t>
  </si>
  <si>
    <t>19661552-0</t>
  </si>
  <si>
    <t>18633783-2</t>
  </si>
  <si>
    <t>15017510-0</t>
  </si>
  <si>
    <t>19769838-1</t>
  </si>
  <si>
    <t>17036928-9</t>
  </si>
  <si>
    <t>13763493-7</t>
  </si>
  <si>
    <t>19803054-6</t>
  </si>
  <si>
    <t>19662183-0</t>
  </si>
  <si>
    <t>18177630-7</t>
  </si>
  <si>
    <t>17452293-6</t>
  </si>
  <si>
    <t>13761901-6</t>
  </si>
  <si>
    <t>13877978-5</t>
  </si>
  <si>
    <t>20151855-5</t>
  </si>
  <si>
    <t>17243191-7</t>
  </si>
  <si>
    <t>18450613-0</t>
  </si>
  <si>
    <t>CRISTOPHER NICOLAS</t>
  </si>
  <si>
    <t xml:space="preserve">ARANCIBIA VENEGAS </t>
  </si>
  <si>
    <t xml:space="preserve">ALARCON FLORES </t>
  </si>
  <si>
    <t>YOSSELIN ALEJANDRA</t>
  </si>
  <si>
    <t xml:space="preserve">CASTILLO VILLAGRAN </t>
  </si>
  <si>
    <t>LUISA GABRIELA</t>
  </si>
  <si>
    <t xml:space="preserve">ENCINA BAHAMONDES </t>
  </si>
  <si>
    <t>DIEGO IGNACIO DE JESUS</t>
  </si>
  <si>
    <t xml:space="preserve">FARIAS ARAYA </t>
  </si>
  <si>
    <t>TAMARA ARLETTE</t>
  </si>
  <si>
    <t xml:space="preserve">LEMUS ARCOS </t>
  </si>
  <si>
    <t>BYRON GUSTAVO</t>
  </si>
  <si>
    <t xml:space="preserve">TELLO ORTIZ </t>
  </si>
  <si>
    <t>SAMUEL LEONARDO HERNAN</t>
  </si>
  <si>
    <t xml:space="preserve">CERDA FIGUEROA </t>
  </si>
  <si>
    <t>NICOLAS FRANCISCO ALEJANDRO</t>
  </si>
  <si>
    <t xml:space="preserve">VALENZUELA OGALDE </t>
  </si>
  <si>
    <t xml:space="preserve">PEREIRA SALINAS </t>
  </si>
  <si>
    <t xml:space="preserve">REJAS VIVANCO </t>
  </si>
  <si>
    <t>LUCAS MATIAS</t>
  </si>
  <si>
    <t xml:space="preserve">GALLARDO DROGUETT </t>
  </si>
  <si>
    <t xml:space="preserve">QUINTEROS RUIZ </t>
  </si>
  <si>
    <t>VIVIANA PAMELA</t>
  </si>
  <si>
    <t xml:space="preserve">LOPEZ DIAZ </t>
  </si>
  <si>
    <t>POULETTE AYLEEN</t>
  </si>
  <si>
    <t xml:space="preserve">ITURRA TAPIA </t>
  </si>
  <si>
    <t>GIORGIO IGNACIO</t>
  </si>
  <si>
    <t xml:space="preserve">PALOPOLI OLIVIER </t>
  </si>
  <si>
    <t>CAMILA LISETTE</t>
  </si>
  <si>
    <t xml:space="preserve">MORALES RODRIGUEZ </t>
  </si>
  <si>
    <t>VALESCA ANDREA</t>
  </si>
  <si>
    <t xml:space="preserve">ZEPEDA SANCHEZ </t>
  </si>
  <si>
    <t xml:space="preserve">GALLEGUILLOS GALLEGUILLOS </t>
  </si>
  <si>
    <t>PRISCILLA DEL ROSARIO</t>
  </si>
  <si>
    <t xml:space="preserve">MILLA CARREÑO </t>
  </si>
  <si>
    <t>VALERIA PATRICIA</t>
  </si>
  <si>
    <t xml:space="preserve">BONILLA VERGARA </t>
  </si>
  <si>
    <t>GABRIELA INES</t>
  </si>
  <si>
    <t xml:space="preserve">JAÑA AVENDAÑO </t>
  </si>
  <si>
    <t xml:space="preserve">CHAVEZ OLIVARES </t>
  </si>
  <si>
    <t>VANIA ANDREA</t>
  </si>
  <si>
    <t xml:space="preserve">SALINAS KURTE </t>
  </si>
  <si>
    <t>FABIAN ALEXIS</t>
  </si>
  <si>
    <t xml:space="preserve">SIERRA JUICA </t>
  </si>
  <si>
    <t xml:space="preserve">ALBANES ALBANES </t>
  </si>
  <si>
    <t>JANIRE NATALIA</t>
  </si>
  <si>
    <t xml:space="preserve">JURE ALVEAR </t>
  </si>
  <si>
    <t>CAROLINA ESTHER</t>
  </si>
  <si>
    <t xml:space="preserve">MARIN TORO </t>
  </si>
  <si>
    <t xml:space="preserve"> JANET DARINKA</t>
  </si>
  <si>
    <t>MONZON CICKOVIC</t>
  </si>
  <si>
    <t xml:space="preserve">ALDAY NUÑEZ </t>
  </si>
  <si>
    <t>FRANCO PAOLO</t>
  </si>
  <si>
    <t xml:space="preserve">GUERRA FLORES </t>
  </si>
  <si>
    <t>JOSE PABLO</t>
  </si>
  <si>
    <t xml:space="preserve">VILLANUEVA DIAZ </t>
  </si>
  <si>
    <t>BJALDAYS</t>
  </si>
  <si>
    <t>BVESPINN</t>
  </si>
  <si>
    <t>CPLARAA</t>
  </si>
  <si>
    <t>GAPASTES</t>
  </si>
  <si>
    <t>GEMOYAC</t>
  </si>
  <si>
    <t>GJMUNOZS</t>
  </si>
  <si>
    <t>CETORREV</t>
  </si>
  <si>
    <t>TKALVARG</t>
  </si>
  <si>
    <t>NACUARTY</t>
  </si>
  <si>
    <t>NANAVIAR</t>
  </si>
  <si>
    <t>DGMOLINA</t>
  </si>
  <si>
    <t>VMVELIZM</t>
  </si>
  <si>
    <t>DIROJASP</t>
  </si>
  <si>
    <t>RMARDILF</t>
  </si>
  <si>
    <t>SEMIRANQ</t>
  </si>
  <si>
    <t>DALAPAG</t>
  </si>
  <si>
    <t>SABUGUEO</t>
  </si>
  <si>
    <t>MECASTIR</t>
  </si>
  <si>
    <t>FOANTEQF</t>
  </si>
  <si>
    <t>CIMUNDAR</t>
  </si>
  <si>
    <t>FICORRAZ</t>
  </si>
  <si>
    <t>bytiare.alday@consultor.wom.cl</t>
  </si>
  <si>
    <t>bianca.espindola@consultor.wom.cl</t>
  </si>
  <si>
    <t>carla.lara@consultor.wom.cl</t>
  </si>
  <si>
    <t>giorgio.pasten@consultor.wom.cl</t>
  </si>
  <si>
    <t>guillermo.moya@consultor.wom.cl</t>
  </si>
  <si>
    <t>gloria.munoz@consultor.wom.cl</t>
  </si>
  <si>
    <t>carlos.torres@consultor.wom.cl</t>
  </si>
  <si>
    <t>tamara.alvarez@consultor.wom.cl</t>
  </si>
  <si>
    <t>nicolas.cuartas@consultor.wom.cl</t>
  </si>
  <si>
    <t>nicolas.navia@consultor.wom.cl</t>
  </si>
  <si>
    <t>danya.molina@consultor.wom.cl</t>
  </si>
  <si>
    <t>victor.veliz@consultor.wom.cl</t>
  </si>
  <si>
    <t>diego.rojas.p@consultor.wom.cl</t>
  </si>
  <si>
    <t>rose.ardiles@consultor.wom.cl</t>
  </si>
  <si>
    <t>sonia.miranda@consultor.wom.cl</t>
  </si>
  <si>
    <t>diego.lapaz@consultor.wom.cl</t>
  </si>
  <si>
    <t>silvana.bugueno@consultor.wom.cl</t>
  </si>
  <si>
    <t>maria.castillo@consultor.wom.cl</t>
  </si>
  <si>
    <t>francisco.antequera@consultor.wom.cl</t>
  </si>
  <si>
    <t>cesar.mundaca@consultor.wom.cl</t>
  </si>
  <si>
    <t>felipe.corrales@consultor.wom.cl</t>
  </si>
  <si>
    <t>francisco.montero.g@consultor.wom.cl</t>
  </si>
  <si>
    <t>JEFARIA</t>
  </si>
  <si>
    <t>RGPALACM</t>
  </si>
  <si>
    <t>MCALDEP</t>
  </si>
  <si>
    <t>JLVILLAC</t>
  </si>
  <si>
    <t>JLCASTIS</t>
  </si>
  <si>
    <t>KLSOTOD</t>
  </si>
  <si>
    <t>MCBRAVOV</t>
  </si>
  <si>
    <t>SMRAMOSR</t>
  </si>
  <si>
    <t>JAOPAZOC</t>
  </si>
  <si>
    <t>JDTOROC</t>
  </si>
  <si>
    <t>SECRUCHQ</t>
  </si>
  <si>
    <t>GCAMPOM</t>
  </si>
  <si>
    <t>DAZEPEDS</t>
  </si>
  <si>
    <t>AJOTAROM</t>
  </si>
  <si>
    <t>VAINOSTV</t>
  </si>
  <si>
    <t>PALEONR</t>
  </si>
  <si>
    <t>jesus.farias@consultor.wom.cl</t>
  </si>
  <si>
    <t>rosibel.palacios@consultor.wom.cl</t>
  </si>
  <si>
    <t>marcelo.calderon@consultor.wom.cl</t>
  </si>
  <si>
    <t>jonathan.villalba@consultor.wom.cl</t>
  </si>
  <si>
    <t>josue.castillo@consultor.wom.cl</t>
  </si>
  <si>
    <t>katiuska.soto@consultor.wom.cl</t>
  </si>
  <si>
    <t>maria.bravo@consultor.wom.cl</t>
  </si>
  <si>
    <t>segundo.ramos@consultor.wom.cl</t>
  </si>
  <si>
    <t>joselyn.opazo@consultor.wom.cl</t>
  </si>
  <si>
    <t>jeans.toro@consultor.wom.cl</t>
  </si>
  <si>
    <t>sebastian.cruchaga@consultor.wom.cl</t>
  </si>
  <si>
    <t>gonzalo.campos@consultor.wom.cl</t>
  </si>
  <si>
    <t>diego.zepeda@consultor.wom.cl</t>
  </si>
  <si>
    <t>aaron.otarola@consultor.wom.cl</t>
  </si>
  <si>
    <t>vanessa.inostroza@consultor.wom.cl</t>
  </si>
  <si>
    <t>paulette.leon@consultor.wom.cl</t>
  </si>
  <si>
    <t>CNARANCV</t>
  </si>
  <si>
    <t>MAALARCF</t>
  </si>
  <si>
    <t>YACASTIV</t>
  </si>
  <si>
    <t>LGENCINB</t>
  </si>
  <si>
    <t>DIFARIAA</t>
  </si>
  <si>
    <t>TALEMUSA</t>
  </si>
  <si>
    <t>BGTELLOO</t>
  </si>
  <si>
    <t>SLCERDAF</t>
  </si>
  <si>
    <t>NFVALENO</t>
  </si>
  <si>
    <t>PAPEREIS</t>
  </si>
  <si>
    <t>FJREJASV</t>
  </si>
  <si>
    <t>LMGALLAD</t>
  </si>
  <si>
    <t>CAQUINTR</t>
  </si>
  <si>
    <t>VPLOPEZD</t>
  </si>
  <si>
    <t>PAITURRT</t>
  </si>
  <si>
    <t>GIPALOPO</t>
  </si>
  <si>
    <t>CLMORALR</t>
  </si>
  <si>
    <t>VAZEPEDS</t>
  </si>
  <si>
    <t>CFGALLEG</t>
  </si>
  <si>
    <t>PDMILLAC</t>
  </si>
  <si>
    <t>VPBONILV</t>
  </si>
  <si>
    <t>GIJANAA</t>
  </si>
  <si>
    <t>CACHAVEO</t>
  </si>
  <si>
    <t>VASALINK</t>
  </si>
  <si>
    <t>FASIERRJ</t>
  </si>
  <si>
    <t>FJALBANA</t>
  </si>
  <si>
    <t>JNJUREA</t>
  </si>
  <si>
    <t>CEMARINT</t>
  </si>
  <si>
    <t>JDMONZOC</t>
  </si>
  <si>
    <t>SAALDAYN</t>
  </si>
  <si>
    <t>FPGUERRF</t>
  </si>
  <si>
    <t>JPVILLAD</t>
  </si>
  <si>
    <t>cristopher.arancibia@consultor.wom.cl</t>
  </si>
  <si>
    <t>miguel.alarcon@consultor.wom.cl</t>
  </si>
  <si>
    <t>yosselin.castillo@consultor.wom.cl</t>
  </si>
  <si>
    <t>luisa.encina@consultor.wom.cl</t>
  </si>
  <si>
    <t>diego.farias@consultor.wom.cl</t>
  </si>
  <si>
    <t>tamara.lemus@consultor.wom.cl</t>
  </si>
  <si>
    <t>byron.tello@consultor.wom.cl</t>
  </si>
  <si>
    <t>samuel.cerda@consultor.wom.cl</t>
  </si>
  <si>
    <t>nicolas.valenzuela.o@consultor.wom.cl</t>
  </si>
  <si>
    <t>pamela.pereira@consultor.wom.cl</t>
  </si>
  <si>
    <t>francisco.rejas@consultor.wom.cl</t>
  </si>
  <si>
    <t>lucas.gallardo@consultor.wom.cl</t>
  </si>
  <si>
    <t>carolina.quinteros@consultor.wom.cl</t>
  </si>
  <si>
    <t>viviana.lopez@consultor.wom.cl</t>
  </si>
  <si>
    <t>poulette.iturra@consultor.wom.cl</t>
  </si>
  <si>
    <t>giorgio.palopoli@consultor.wom.cl</t>
  </si>
  <si>
    <t>camila.morales.r@consultor.wom.cl</t>
  </si>
  <si>
    <t>valesca.zepeda@consultor.wom.cl</t>
  </si>
  <si>
    <t>camila.galleguillos@consultor.wom.cl</t>
  </si>
  <si>
    <t>priscilla.milla@consultor.wom.cl</t>
  </si>
  <si>
    <t>valeria.bonilla@consultor.wom.cl</t>
  </si>
  <si>
    <t>gabriela.jana@consultor.wom.cl</t>
  </si>
  <si>
    <t>carolina.chavez@consultor.wom.cl</t>
  </si>
  <si>
    <t>vania.salinas@consultor.wom.cl</t>
  </si>
  <si>
    <t>fabian.sierra@consultor.wom.cl</t>
  </si>
  <si>
    <t>francisco.albanes@consultor.wom.cl</t>
  </si>
  <si>
    <t>janire.jure@consultor.wom.cl</t>
  </si>
  <si>
    <t>carolina.marin@consultor.wom.cl</t>
  </si>
  <si>
    <t>janet.monzon@consultor.wom.cl</t>
  </si>
  <si>
    <t>sebastian.alday@consultor.wom.cl</t>
  </si>
  <si>
    <t>franco.guerra@consultor.wom.cl</t>
  </si>
  <si>
    <t>jose.villanueva@consultor.wom.cl</t>
  </si>
  <si>
    <t>20007063-1</t>
  </si>
  <si>
    <t>19661853-8</t>
  </si>
  <si>
    <t>18450582-7</t>
  </si>
  <si>
    <t>19546647-5</t>
  </si>
  <si>
    <t>18179082-2</t>
  </si>
  <si>
    <t>19046198-K</t>
  </si>
  <si>
    <t>17625180-8</t>
  </si>
  <si>
    <t>20718662-7</t>
  </si>
  <si>
    <t>13224091-4</t>
  </si>
  <si>
    <t>20228686-0</t>
  </si>
  <si>
    <t>17163272-2</t>
  </si>
  <si>
    <t>19125603-4</t>
  </si>
  <si>
    <t>19057356-7</t>
  </si>
  <si>
    <t>18082284-4</t>
  </si>
  <si>
    <t>18627655-8</t>
  </si>
  <si>
    <t>17934325-8</t>
  </si>
  <si>
    <t>16552020-3</t>
  </si>
  <si>
    <t>17240665-3</t>
  </si>
  <si>
    <t>18985310-6</t>
  </si>
  <si>
    <t>17902703-8</t>
  </si>
  <si>
    <t>19395770-6</t>
  </si>
  <si>
    <t>18317162-3</t>
  </si>
  <si>
    <t>18688574-0</t>
  </si>
  <si>
    <t>18353652-4</t>
  </si>
  <si>
    <t>17036896-7</t>
  </si>
  <si>
    <t>18003812-4</t>
  </si>
  <si>
    <t>19520481-0</t>
  </si>
  <si>
    <t>18986317-9</t>
  </si>
  <si>
    <t>19282769-8</t>
  </si>
  <si>
    <t>18003453-6</t>
  </si>
  <si>
    <t>13638994-7</t>
  </si>
  <si>
    <t>19303102-1</t>
  </si>
  <si>
    <t>13425123-9</t>
  </si>
  <si>
    <t>18002640-1</t>
  </si>
  <si>
    <t>16264786-5</t>
  </si>
  <si>
    <t>16354833-K</t>
  </si>
  <si>
    <t>18003861-2</t>
  </si>
  <si>
    <t xml:space="preserve">ROCIO BELEN </t>
  </si>
  <si>
    <t>URBINA MUÑOZ</t>
  </si>
  <si>
    <t xml:space="preserve">CONSTANZA VALENTINA </t>
  </si>
  <si>
    <t>HUERTA MUÑOZ</t>
  </si>
  <si>
    <t xml:space="preserve">CARLOS JOHAN </t>
  </si>
  <si>
    <t>GONZALEZ GAETE</t>
  </si>
  <si>
    <t xml:space="preserve">VALERIA ANDREA </t>
  </si>
  <si>
    <t>RETAMALES RETAMALES</t>
  </si>
  <si>
    <t xml:space="preserve">EDGARDO ALBERTO </t>
  </si>
  <si>
    <t>PEREZ HERRERA</t>
  </si>
  <si>
    <t xml:space="preserve">KEVIN FERNANDO </t>
  </si>
  <si>
    <t>FLORES CASTRO</t>
  </si>
  <si>
    <t xml:space="preserve">PIA BELEN </t>
  </si>
  <si>
    <t>GONZALEZ CARDENAS</t>
  </si>
  <si>
    <t xml:space="preserve">CESAR JEREMIAS </t>
  </si>
  <si>
    <t>BRICEÑO VALDERRAMA</t>
  </si>
  <si>
    <t xml:space="preserve">ROXANA BEATRIZ </t>
  </si>
  <si>
    <t>ROJAS CARMONA</t>
  </si>
  <si>
    <t xml:space="preserve">BASTIAN IGNACIO </t>
  </si>
  <si>
    <t>ESTAY RIVERA</t>
  </si>
  <si>
    <t xml:space="preserve">TABATA LIZBETH </t>
  </si>
  <si>
    <t>ZAMORANO IBARRA</t>
  </si>
  <si>
    <t xml:space="preserve">MARIA CONSTANZA INES </t>
  </si>
  <si>
    <t>ORTIZ ESPOZ</t>
  </si>
  <si>
    <t xml:space="preserve">BEATRIZ ALEJANDRA </t>
  </si>
  <si>
    <t>TOBAR VILLALOBOS</t>
  </si>
  <si>
    <t xml:space="preserve">LETICIA GISSELLE </t>
  </si>
  <si>
    <t>COLLIO MONTUPIL</t>
  </si>
  <si>
    <t xml:space="preserve">KATIUSCA CHANTAL </t>
  </si>
  <si>
    <t>ITURRA PEREZ</t>
  </si>
  <si>
    <t xml:space="preserve">YARELA ROCIO </t>
  </si>
  <si>
    <t>VELIZ ASTORGA</t>
  </si>
  <si>
    <t xml:space="preserve">JOSE IGNACIO </t>
  </si>
  <si>
    <t>GODOI CABALLERO</t>
  </si>
  <si>
    <t xml:space="preserve">CESAR IGNACIO </t>
  </si>
  <si>
    <t>CATALAN PALLAHUALA</t>
  </si>
  <si>
    <t xml:space="preserve">JOAQUIN IGNACIO </t>
  </si>
  <si>
    <t>OSSANDON GOMEZ</t>
  </si>
  <si>
    <t xml:space="preserve">JOSE MIGUEL </t>
  </si>
  <si>
    <t>CORTEZ GARCIA</t>
  </si>
  <si>
    <t xml:space="preserve">MARIT JOCE DEL ROSARIO </t>
  </si>
  <si>
    <t xml:space="preserve">JUAN PABLO </t>
  </si>
  <si>
    <t>MARTINEZ SANTUS</t>
  </si>
  <si>
    <t xml:space="preserve">IGNACIO NICOLAS </t>
  </si>
  <si>
    <t>AQUEA ARAYA</t>
  </si>
  <si>
    <t xml:space="preserve">LUIS JOSE ANTONIO </t>
  </si>
  <si>
    <t>TORREJON FLORES</t>
  </si>
  <si>
    <t xml:space="preserve">LUCAS JULIAN </t>
  </si>
  <si>
    <t>CERDA JERALDO</t>
  </si>
  <si>
    <t xml:space="preserve">JONATHAN EDUARDO </t>
  </si>
  <si>
    <t>SEGUEL PONCE</t>
  </si>
  <si>
    <t xml:space="preserve">GUSTAVO ADOLFO </t>
  </si>
  <si>
    <t>INOSTROZA MELLA</t>
  </si>
  <si>
    <t xml:space="preserve">FRANCISCO IGNACIO </t>
  </si>
  <si>
    <t>MORGADO SAN FRANCISCO</t>
  </si>
  <si>
    <t xml:space="preserve">IGNACIO ALEJANDRO </t>
  </si>
  <si>
    <t>ZAPATA POBLETE</t>
  </si>
  <si>
    <t>YANIRA ANDREA</t>
  </si>
  <si>
    <t xml:space="preserve"> MARIN RIVERA</t>
  </si>
  <si>
    <t xml:space="preserve">HECTOR ALFREDO </t>
  </si>
  <si>
    <t>ROJAS IZQUIERDO</t>
  </si>
  <si>
    <t xml:space="preserve">SEBASTIAN PATRICIO </t>
  </si>
  <si>
    <t xml:space="preserve">CRISTIAN JOSE </t>
  </si>
  <si>
    <t>AGUILERA VILLAR</t>
  </si>
  <si>
    <t xml:space="preserve">CONSTANZA CAROLINA </t>
  </si>
  <si>
    <t>MARZAL BUGUEÑO</t>
  </si>
  <si>
    <t xml:space="preserve">MARIA JOSE </t>
  </si>
  <si>
    <t>CATALAN PEÑA</t>
  </si>
  <si>
    <t xml:space="preserve">CLAUDIO CESAR </t>
  </si>
  <si>
    <t>GUERRA PERALTA</t>
  </si>
  <si>
    <t xml:space="preserve">NICOLE ANDREA </t>
  </si>
  <si>
    <t>CORTES TORO</t>
  </si>
  <si>
    <t>26812159-5</t>
  </si>
  <si>
    <t>26386631-2</t>
  </si>
  <si>
    <t>25487550-3</t>
  </si>
  <si>
    <t>33153377-7</t>
  </si>
  <si>
    <t>26268493-8</t>
  </si>
  <si>
    <t>27304143-5</t>
  </si>
  <si>
    <t>26720603-1</t>
  </si>
  <si>
    <t>27088655-8</t>
  </si>
  <si>
    <t>26556670-7</t>
  </si>
  <si>
    <t>26417924-6</t>
  </si>
  <si>
    <t>25938442-7</t>
  </si>
  <si>
    <t>26885383-9</t>
  </si>
  <si>
    <t>22616305-0</t>
  </si>
  <si>
    <t>24755304-5</t>
  </si>
  <si>
    <t>24528490-k</t>
  </si>
  <si>
    <t>13232166-3</t>
  </si>
  <si>
    <t>19948247-5</t>
  </si>
  <si>
    <t>16554667-9</t>
  </si>
  <si>
    <t>20342025-0</t>
  </si>
  <si>
    <t>17605570-7</t>
  </si>
  <si>
    <t>19505524-6</t>
  </si>
  <si>
    <t>17964667-6</t>
  </si>
  <si>
    <t xml:space="preserve">JOSE DAVID </t>
  </si>
  <si>
    <t>MUÑOZ RODRIGUEZ</t>
  </si>
  <si>
    <t>DAVIXSON JESUS</t>
  </si>
  <si>
    <t>MEDINA SOSA</t>
  </si>
  <si>
    <t xml:space="preserve">YOSMARLIN NAZARETH </t>
  </si>
  <si>
    <t xml:space="preserve">MONTILLA CIVILA </t>
  </si>
  <si>
    <t>YOVANA CAROLINA</t>
  </si>
  <si>
    <t>MATHEUS TORRES</t>
  </si>
  <si>
    <t xml:space="preserve">EFREN ANTONIO </t>
  </si>
  <si>
    <t>SOTO ORTEGA</t>
  </si>
  <si>
    <t xml:space="preserve">CARLOS DANIEL </t>
  </si>
  <si>
    <t>TORRES CHACON</t>
  </si>
  <si>
    <t>MAYLIN MARGARETH</t>
  </si>
  <si>
    <t>NUÑEZ SANZONETTY</t>
  </si>
  <si>
    <t xml:space="preserve">YONAIKER JOSE </t>
  </si>
  <si>
    <t>RONDON BEJARANO</t>
  </si>
  <si>
    <t xml:space="preserve">JORGE DANIEL </t>
  </si>
  <si>
    <t>SALAS RAMIREZ</t>
  </si>
  <si>
    <t xml:space="preserve">EARVING JOSE PASTOR </t>
  </si>
  <si>
    <t>ESCALONA HERNANDEZ</t>
  </si>
  <si>
    <t xml:space="preserve">MARIO JESUS </t>
  </si>
  <si>
    <t>CAMPOS LABARCA</t>
  </si>
  <si>
    <t xml:space="preserve">JORGE YGNACIO </t>
  </si>
  <si>
    <t>PEREZ CALDERON</t>
  </si>
  <si>
    <t xml:space="preserve">MAIDA SOFIA </t>
  </si>
  <si>
    <t>CORREA ANAYA</t>
  </si>
  <si>
    <t xml:space="preserve">CARINA EMPERATRIZ </t>
  </si>
  <si>
    <t>OLIVARES ANGELES</t>
  </si>
  <si>
    <t>GARCIA MONTERO</t>
  </si>
  <si>
    <t xml:space="preserve">CRISTIAN GIOVANNI </t>
  </si>
  <si>
    <t xml:space="preserve">JOYCE ELIZABETH </t>
  </si>
  <si>
    <t xml:space="preserve">MANUEL ANTONIO </t>
  </si>
  <si>
    <t xml:space="preserve">VALESKA ROMINA </t>
  </si>
  <si>
    <t>TRIGO TRUJILLO</t>
  </si>
  <si>
    <t xml:space="preserve">BRYANT </t>
  </si>
  <si>
    <t>RODRIGO BADILLA</t>
  </si>
  <si>
    <t xml:space="preserve">VICTOR JOSE MANUEL </t>
  </si>
  <si>
    <t>NARVAEZ BOLBARAN</t>
  </si>
  <si>
    <t xml:space="preserve">MARCO ANDRES </t>
  </si>
  <si>
    <t>LAMAS CONTRERAS</t>
  </si>
  <si>
    <t xml:space="preserve">FRANCISCA JAVIERA </t>
  </si>
  <si>
    <t>ALVARADO RIVAS</t>
  </si>
  <si>
    <t>04-01-1999</t>
  </si>
  <si>
    <t>25-12-1991</t>
  </si>
  <si>
    <t>02-11-1990</t>
  </si>
  <si>
    <t>17-01-1985</t>
  </si>
  <si>
    <t>20-10-1992</t>
  </si>
  <si>
    <t>17-08-1990</t>
  </si>
  <si>
    <t>20-02-1981</t>
  </si>
  <si>
    <t>16-12-1998</t>
  </si>
  <si>
    <t>01-09-1988</t>
  </si>
  <si>
    <t>14-08-1999</t>
  </si>
  <si>
    <t>13-09-1984</t>
  </si>
  <si>
    <t>05-04-1990</t>
  </si>
  <si>
    <t>29-12-1989</t>
  </si>
  <si>
    <t>14-06-1985</t>
  </si>
  <si>
    <t>06-07-1986</t>
  </si>
  <si>
    <t>28-05-1981</t>
  </si>
  <si>
    <t>05-10-1993</t>
  </si>
  <si>
    <t>18-02-1977</t>
  </si>
  <si>
    <t>05-08-1998</t>
  </si>
  <si>
    <t>28-07-1994</t>
  </si>
  <si>
    <t>19-12-1986</t>
  </si>
  <si>
    <t>21-02-1996</t>
  </si>
  <si>
    <t>03-08-1990</t>
  </si>
  <si>
    <t>01-12-1996</t>
  </si>
  <si>
    <t>14-07-1991</t>
  </si>
  <si>
    <t>18 RRSS</t>
  </si>
  <si>
    <t>PERUANA</t>
  </si>
  <si>
    <t>16183201-4</t>
  </si>
  <si>
    <t>18178183-1</t>
  </si>
  <si>
    <t>18645477-4</t>
  </si>
  <si>
    <t>19207298-0</t>
  </si>
  <si>
    <t>18749969-0</t>
  </si>
  <si>
    <t>13927393-1</t>
  </si>
  <si>
    <t>16313759-3</t>
  </si>
  <si>
    <t>16803381-8</t>
  </si>
  <si>
    <t>18923093-1</t>
  </si>
  <si>
    <t>15055981-2</t>
  </si>
  <si>
    <t>20127355-2</t>
  </si>
  <si>
    <t>17625977-9</t>
  </si>
  <si>
    <t>19692887-1</t>
  </si>
  <si>
    <t>19042367-0</t>
  </si>
  <si>
    <t>18984678-9</t>
  </si>
  <si>
    <t>18755680-5</t>
  </si>
  <si>
    <t>18632954-6</t>
  </si>
  <si>
    <t>17390865-2</t>
  </si>
  <si>
    <t xml:space="preserve">KAREN ALEJANDRA </t>
  </si>
  <si>
    <t>ALVAREZ MANTEROLA</t>
  </si>
  <si>
    <t xml:space="preserve">FELIPE ANDRES </t>
  </si>
  <si>
    <t>VEGA ROMERO</t>
  </si>
  <si>
    <t>MARTINEZ ALVARADO</t>
  </si>
  <si>
    <t xml:space="preserve">DANAE AMORY </t>
  </si>
  <si>
    <t>BOUTTORE PASTEN</t>
  </si>
  <si>
    <t xml:space="preserve">ALEXANDRA ELIZABETH </t>
  </si>
  <si>
    <t>FERREIRA DUARTE</t>
  </si>
  <si>
    <t>KAROLA</t>
  </si>
  <si>
    <t xml:space="preserve">OJEDA ALVAREZ </t>
  </si>
  <si>
    <t xml:space="preserve">JEAN DANIEL </t>
  </si>
  <si>
    <t>MONARDES VILLALOBOS</t>
  </si>
  <si>
    <t xml:space="preserve">JAVIER IGNACIO </t>
  </si>
  <si>
    <t>GUZMAN SALDIAS</t>
  </si>
  <si>
    <t>CORTES VERGARA</t>
  </si>
  <si>
    <t xml:space="preserve">MARISOL DEL CARMEN </t>
  </si>
  <si>
    <t>BAEZA FLORES</t>
  </si>
  <si>
    <t xml:space="preserve">VICTORIA ANGELICA </t>
  </si>
  <si>
    <t>VELASQUEZ PEREZ</t>
  </si>
  <si>
    <t xml:space="preserve">CLAUDIA CAMILA </t>
  </si>
  <si>
    <t>RABUCO MUNDACA</t>
  </si>
  <si>
    <t xml:space="preserve">NICOLAS MATIAS </t>
  </si>
  <si>
    <t xml:space="preserve">JOSE RAMON </t>
  </si>
  <si>
    <t>BARRIOS LASALAS</t>
  </si>
  <si>
    <t xml:space="preserve">VALERIA SARAY </t>
  </si>
  <si>
    <t>CORTES SALAS</t>
  </si>
  <si>
    <t xml:space="preserve">JOCELYN ROXANA </t>
  </si>
  <si>
    <t>GONZALEZ SOTO</t>
  </si>
  <si>
    <t xml:space="preserve">ALBERTO GABRIEL </t>
  </si>
  <si>
    <t>CARO ACEVEDO</t>
  </si>
  <si>
    <t>22-04-1985</t>
  </si>
  <si>
    <t>22-04-1992</t>
  </si>
  <si>
    <t>22-02-1994</t>
  </si>
  <si>
    <t>12-12-1995</t>
  </si>
  <si>
    <t>22-03-1980</t>
  </si>
  <si>
    <t>11-07-1986</t>
  </si>
  <si>
    <t>21-01-1988</t>
  </si>
  <si>
    <t>09-12-1994</t>
  </si>
  <si>
    <t>25-12-1982</t>
  </si>
  <si>
    <t>30-11-1999</t>
  </si>
  <si>
    <t>07-01-1991</t>
  </si>
  <si>
    <t>07-12-1997</t>
  </si>
  <si>
    <t>03-12-1995</t>
  </si>
  <si>
    <t>08-02-1995</t>
  </si>
  <si>
    <t>01-01-1994</t>
  </si>
  <si>
    <t>23-02-1994</t>
  </si>
  <si>
    <t>27-02-1990</t>
  </si>
  <si>
    <t>HECTOR ENRIQUE</t>
  </si>
  <si>
    <t xml:space="preserve">BRAVO ARACENA </t>
  </si>
  <si>
    <t>13425328-2</t>
  </si>
  <si>
    <t>HEBRAVOA</t>
  </si>
  <si>
    <t>hector.bravo@consultor.wom.cl</t>
  </si>
  <si>
    <t>RBURBINM</t>
  </si>
  <si>
    <t>CVHUERTM</t>
  </si>
  <si>
    <t>CJGONZAG</t>
  </si>
  <si>
    <t>VARETAMR</t>
  </si>
  <si>
    <t>EAPEREZH</t>
  </si>
  <si>
    <t>KFFLOREC</t>
  </si>
  <si>
    <t>PBGONZAC</t>
  </si>
  <si>
    <t>CJBRICEV</t>
  </si>
  <si>
    <t>RBEROJAS</t>
  </si>
  <si>
    <t>BIESTAYR</t>
  </si>
  <si>
    <t>TLZAMORI</t>
  </si>
  <si>
    <t>MCORTIZE</t>
  </si>
  <si>
    <t>BATOBARV</t>
  </si>
  <si>
    <t>LGCOLLIM</t>
  </si>
  <si>
    <t>KCITURRP</t>
  </si>
  <si>
    <t>YRVELIZA</t>
  </si>
  <si>
    <t>JIGODOIC</t>
  </si>
  <si>
    <t>CICATALP</t>
  </si>
  <si>
    <t>JIOSSANG</t>
  </si>
  <si>
    <t>JMCORTEG</t>
  </si>
  <si>
    <t>MJCASTIN</t>
  </si>
  <si>
    <t>JPMARTIS</t>
  </si>
  <si>
    <t>INAQUEAA</t>
  </si>
  <si>
    <t>LJTORREF</t>
  </si>
  <si>
    <t>LJCERDAJ</t>
  </si>
  <si>
    <t>JESEGUEP</t>
  </si>
  <si>
    <t>GAINOSTM</t>
  </si>
  <si>
    <t>FIMORGAS</t>
  </si>
  <si>
    <t>IAZAPATP</t>
  </si>
  <si>
    <t>YAMARINR</t>
  </si>
  <si>
    <t>HAROJASI</t>
  </si>
  <si>
    <t>SPCASTRF</t>
  </si>
  <si>
    <t>CJAGUILV</t>
  </si>
  <si>
    <t>CCMARZAB</t>
  </si>
  <si>
    <t>MJCATALP</t>
  </si>
  <si>
    <t>CCGUERPE</t>
  </si>
  <si>
    <t>NACORTET</t>
  </si>
  <si>
    <t>rocio.urbina@consultor.wom.cl</t>
  </si>
  <si>
    <t>constanza.huerta@consultor.wom.cl</t>
  </si>
  <si>
    <t>carlos.gonzalez@consultor.wom.cl</t>
  </si>
  <si>
    <t>valeria.retamales@consultor.wom.cl</t>
  </si>
  <si>
    <t>edgardo.perez@consultor.wom.cl</t>
  </si>
  <si>
    <t>kevin.flores@consultor.wom.cl</t>
  </si>
  <si>
    <t>pia.gonzalez@consultor.wom.cl</t>
  </si>
  <si>
    <t>cesar.briceno@consultor.wom.cl</t>
  </si>
  <si>
    <t>roxana.rojas@consultor.wom.cl</t>
  </si>
  <si>
    <t>bastian.estay@consultor.wom.cl</t>
  </si>
  <si>
    <t>tabata.zamorano@consultor.wom.cl</t>
  </si>
  <si>
    <t>beatriz.tobar@consultor.wom.cl</t>
  </si>
  <si>
    <t>leticia.collio@consultor.wom.cl</t>
  </si>
  <si>
    <t>katiusca.iturra@consultor.wom.cl</t>
  </si>
  <si>
    <t>yarela.veliz@consultor.wom.cl</t>
  </si>
  <si>
    <t>jose.godoi@consultor.wom.cl</t>
  </si>
  <si>
    <t>cesar.catalan@consultor.wom.cl</t>
  </si>
  <si>
    <t>joaquin.ossandon@consultor.wom.cl</t>
  </si>
  <si>
    <t>jose.cortez@consultor.wom.cl</t>
  </si>
  <si>
    <t>marit.castillo@consultor.wom.cl</t>
  </si>
  <si>
    <t>juan.martinez@consultor.wom.cl</t>
  </si>
  <si>
    <t>ignacio.aquea@consultor.wom.cl</t>
  </si>
  <si>
    <t>luis.torrejon@consultor.wom.cl</t>
  </si>
  <si>
    <t>lucas.cerda@consultor.wom.cl</t>
  </si>
  <si>
    <t>jonathan.seguel@consultor.wom.cl</t>
  </si>
  <si>
    <t>gustavo.inostroza@consultor.wom.cl</t>
  </si>
  <si>
    <t>francisco.morgado@consultor.wom.cl</t>
  </si>
  <si>
    <t>ignacio.zapata@consultor.wom.cl</t>
  </si>
  <si>
    <t>yanira.marin@consultor.wom.cl</t>
  </si>
  <si>
    <t>hector.rojas@consultor.wom.cl</t>
  </si>
  <si>
    <t>sebastian.castro@consultor.wom.cl</t>
  </si>
  <si>
    <t>cristian.aguilera@consultor.wom.cl</t>
  </si>
  <si>
    <t>constanza.marzal@consultor.wom.cl</t>
  </si>
  <si>
    <t>maria.catalan@consultor.wom.cl</t>
  </si>
  <si>
    <t>claudio.guerra@consultor.wom.cl</t>
  </si>
  <si>
    <t>nicole.cortes@consultor.wom.cl</t>
  </si>
  <si>
    <t>Recambio</t>
  </si>
  <si>
    <t>JDMUNOZR</t>
  </si>
  <si>
    <t>DJMEDINS</t>
  </si>
  <si>
    <t>GDNIEVET</t>
  </si>
  <si>
    <t>YNMONTIC</t>
  </si>
  <si>
    <t>EZAMBR</t>
  </si>
  <si>
    <t>YCMATHET</t>
  </si>
  <si>
    <t>EASOTOO</t>
  </si>
  <si>
    <t>CDTORREC</t>
  </si>
  <si>
    <t>MMNUNEZS</t>
  </si>
  <si>
    <t>YJRONDOB</t>
  </si>
  <si>
    <t>JDSALASR</t>
  </si>
  <si>
    <t>EJESCALH</t>
  </si>
  <si>
    <t>MJCAMPOL</t>
  </si>
  <si>
    <t>JYPEREZC</t>
  </si>
  <si>
    <t>MSCORREA</t>
  </si>
  <si>
    <t>CEOLIVAA</t>
  </si>
  <si>
    <t>LAGARCIM</t>
  </si>
  <si>
    <t>CGGRAGEO</t>
  </si>
  <si>
    <t>JEROJASC</t>
  </si>
  <si>
    <t>VRTRIGOT</t>
  </si>
  <si>
    <t>BRODRIB</t>
  </si>
  <si>
    <t>VJNARVAB</t>
  </si>
  <si>
    <t>MALAMASC</t>
  </si>
  <si>
    <t>FJALVARR</t>
  </si>
  <si>
    <t>jose.munoz.r@consultor.wom.cl</t>
  </si>
  <si>
    <t>davixson.medina@consultor.wom.cl</t>
  </si>
  <si>
    <t>genesis.nieves@consultor.wom.cl</t>
  </si>
  <si>
    <t>yosmarlin.montilla@consultor.wom.cl</t>
  </si>
  <si>
    <t>enyerve.zambrano@consultor.wom.cl</t>
  </si>
  <si>
    <t>yovana.matheus@consultor.wom.cl</t>
  </si>
  <si>
    <t>efren.soto@consultor.wom.cl</t>
  </si>
  <si>
    <t>carlos.torres.c@consultor.wom.cl</t>
  </si>
  <si>
    <t>maylin.nunez@consultor.wom.cl</t>
  </si>
  <si>
    <t>yonaiker.rondon@consultor.wom.cl</t>
  </si>
  <si>
    <t>jorge.salas@consultor.wom.cl</t>
  </si>
  <si>
    <t>earving.escalona@consultor.wom.cl</t>
  </si>
  <si>
    <t>mario.campos@consultor.wom.cl</t>
  </si>
  <si>
    <t>jorge.perez@consultor.wom.cl</t>
  </si>
  <si>
    <t>maida.correa@consultor.wom.cl</t>
  </si>
  <si>
    <t>carina.olivares@consultor.wom.cl</t>
  </si>
  <si>
    <t>luis.garcia@consultor.wom.cl</t>
  </si>
  <si>
    <t>cristian.grage@consultor.wom.cl</t>
  </si>
  <si>
    <t>joyce.rojas@consultor.wom.cl</t>
  </si>
  <si>
    <t>valeska.trigo@consultor.wom.cl</t>
  </si>
  <si>
    <t>bryant.rodrigo@consultor.wom.cl</t>
  </si>
  <si>
    <t>victor.narvaez@consultor.wom.cl</t>
  </si>
  <si>
    <t>marco.lamas@consultor.wom.cl</t>
  </si>
  <si>
    <t>francisca.alvarado@consultor.wom.cl</t>
  </si>
  <si>
    <t xml:space="preserve">PABLO IGNACIO </t>
  </si>
  <si>
    <t>ARAYA PASTEN</t>
  </si>
  <si>
    <t xml:space="preserve">NATHALYA CONSTANZA IVANYA </t>
  </si>
  <si>
    <t>PACHECO HEREDIA</t>
  </si>
  <si>
    <t xml:space="preserve">MELANIE RAFAELA </t>
  </si>
  <si>
    <t>ZAMBRANO INOSTROZA</t>
  </si>
  <si>
    <t xml:space="preserve">EVELYN LUCERO </t>
  </si>
  <si>
    <t>CARVAJAL CONTRERAS</t>
  </si>
  <si>
    <t xml:space="preserve">KATHERINE ISABELLA NINOSKA </t>
  </si>
  <si>
    <t>PERALTA JOFRE</t>
  </si>
  <si>
    <t xml:space="preserve">CRISTOBAL GABRIEL </t>
  </si>
  <si>
    <t>TAPIA MORAGA</t>
  </si>
  <si>
    <t xml:space="preserve">OSCAR MAURICIO </t>
  </si>
  <si>
    <t>SALINAS SEPULVEDA</t>
  </si>
  <si>
    <t xml:space="preserve">ALEXANDER ALFREDO </t>
  </si>
  <si>
    <t>ACOSTA DIAZ</t>
  </si>
  <si>
    <t>RIQUELME MONROY</t>
  </si>
  <si>
    <t xml:space="preserve">DAVID ANDRES </t>
  </si>
  <si>
    <t>PEÑA MOYA</t>
  </si>
  <si>
    <t xml:space="preserve">FRANCISCO ELIAS </t>
  </si>
  <si>
    <t>RIVEROS CARVAJAL</t>
  </si>
  <si>
    <t xml:space="preserve">PABLO MARCELO </t>
  </si>
  <si>
    <t>ROBLES ROBLES</t>
  </si>
  <si>
    <t xml:space="preserve">JESSICA PAOLA </t>
  </si>
  <si>
    <t>QUEZADA FUENTES</t>
  </si>
  <si>
    <t xml:space="preserve">ALEJANDRO ALFONSO </t>
  </si>
  <si>
    <t>ALTAMIRANO URBINA</t>
  </si>
  <si>
    <t xml:space="preserve">ANITA ALDANA LUMINALDA </t>
  </si>
  <si>
    <t>TRIGO RIVADENEIRA</t>
  </si>
  <si>
    <t xml:space="preserve">EDGARDO JOSE </t>
  </si>
  <si>
    <t>RAMOS OLIVARES</t>
  </si>
  <si>
    <t>OYARZUN VIDAL</t>
  </si>
  <si>
    <t xml:space="preserve">MARINA SOLEDAD </t>
  </si>
  <si>
    <t>MARQUEZ RAMOS</t>
  </si>
  <si>
    <t xml:space="preserve">DAVID PIERRE ANDRES </t>
  </si>
  <si>
    <t>GUICHARROUSSE QUIJADA</t>
  </si>
  <si>
    <t xml:space="preserve">BASTIAN GABRIEL </t>
  </si>
  <si>
    <t>GAETE CALLEJAS</t>
  </si>
  <si>
    <t xml:space="preserve">GIANNINA ANDREA </t>
  </si>
  <si>
    <t>GALLEGUILLOS GALLEGUILLOS</t>
  </si>
  <si>
    <t xml:space="preserve">ALEJANDRA VALENTINA </t>
  </si>
  <si>
    <t>GAJARDO GONZALEZ</t>
  </si>
  <si>
    <t xml:space="preserve">GARY ALLAN </t>
  </si>
  <si>
    <t>VILLALOBOS VALENZUELA</t>
  </si>
  <si>
    <t xml:space="preserve">JOHAN CARLOS </t>
  </si>
  <si>
    <t>MARAMBIO RIVAS</t>
  </si>
  <si>
    <t xml:space="preserve">CAMILA FERNANDA </t>
  </si>
  <si>
    <t>TORRES HIDALGO</t>
  </si>
  <si>
    <t xml:space="preserve">CRISTOPHER BRANDON </t>
  </si>
  <si>
    <t>ANDRADE ASTABURUAGA</t>
  </si>
  <si>
    <t xml:space="preserve">FRANCISCO ANIBAL </t>
  </si>
  <si>
    <t>SOTO MOLINA</t>
  </si>
  <si>
    <t xml:space="preserve">CRISTOBAL ENRIQUE </t>
  </si>
  <si>
    <t>ARQUEROS CASTILLO</t>
  </si>
  <si>
    <t xml:space="preserve">JUAN IGNACIO </t>
  </si>
  <si>
    <t>CERDA ASTUDILLO</t>
  </si>
  <si>
    <t xml:space="preserve">RODRIGO ALBERTO </t>
  </si>
  <si>
    <t>PUEBLA GENERAL</t>
  </si>
  <si>
    <t xml:space="preserve">PRISCILLA VALESKA </t>
  </si>
  <si>
    <t>18494562-2</t>
  </si>
  <si>
    <t>18632738-1</t>
  </si>
  <si>
    <t>19052153-2</t>
  </si>
  <si>
    <t>18074509-2</t>
  </si>
  <si>
    <t>17308905-8</t>
  </si>
  <si>
    <t>18450515-0</t>
  </si>
  <si>
    <t>14319371-3</t>
  </si>
  <si>
    <t>20864293-6</t>
  </si>
  <si>
    <t>20346954-3</t>
  </si>
  <si>
    <t>15333403-K</t>
  </si>
  <si>
    <t>17055360-8</t>
  </si>
  <si>
    <t>15572899-K</t>
  </si>
  <si>
    <t>18092512-0</t>
  </si>
  <si>
    <t>18201971-2</t>
  </si>
  <si>
    <t>19295987-K</t>
  </si>
  <si>
    <t>14115112-6</t>
  </si>
  <si>
    <t>16187763-8</t>
  </si>
  <si>
    <t>18003402-1</t>
  </si>
  <si>
    <t>17770612-4</t>
  </si>
  <si>
    <t>21892364-K</t>
  </si>
  <si>
    <t>18632389-0</t>
  </si>
  <si>
    <t>18631921-4</t>
  </si>
  <si>
    <t>19660953-9</t>
  </si>
  <si>
    <t>20447005-7</t>
  </si>
  <si>
    <t>19349995-3</t>
  </si>
  <si>
    <t>19539390-7</t>
  </si>
  <si>
    <t>15909163-5</t>
  </si>
  <si>
    <t>19771128-0</t>
  </si>
  <si>
    <t>16162446-2</t>
  </si>
  <si>
    <t>17919321-3</t>
  </si>
  <si>
    <t>17721421-3</t>
  </si>
  <si>
    <t>23-07-1993</t>
  </si>
  <si>
    <t>23-01-1994</t>
  </si>
  <si>
    <t>07-08-1995</t>
  </si>
  <si>
    <t>20-01-1992</t>
  </si>
  <si>
    <t>10-08-1989</t>
  </si>
  <si>
    <t>13-11-1993</t>
  </si>
  <si>
    <t>20-09-1976</t>
  </si>
  <si>
    <t>13-11-2001</t>
  </si>
  <si>
    <t>23-04-1997</t>
  </si>
  <si>
    <t>23-01-1984</t>
  </si>
  <si>
    <t>28-01-1989</t>
  </si>
  <si>
    <t>07-11-1983</t>
  </si>
  <si>
    <t>04-09-1992</t>
  </si>
  <si>
    <t>27-11-1992</t>
  </si>
  <si>
    <t>01-07-1981</t>
  </si>
  <si>
    <t>19-08-1985</t>
  </si>
  <si>
    <t>14-05-1992</t>
  </si>
  <si>
    <t>25-06-1991</t>
  </si>
  <si>
    <t>13-03-1997</t>
  </si>
  <si>
    <t>06-12-1993</t>
  </si>
  <si>
    <t>27-09-1993</t>
  </si>
  <si>
    <t>08-09-1997</t>
  </si>
  <si>
    <t>13-03-2000</t>
  </si>
  <si>
    <t>07-01-1997</t>
  </si>
  <si>
    <t>20-08-1997</t>
  </si>
  <si>
    <t>21-12-1984</t>
  </si>
  <si>
    <t>17-04-1998</t>
  </si>
  <si>
    <t>05-10-1985</t>
  </si>
  <si>
    <t>08-06-1991</t>
  </si>
  <si>
    <t>08-10-1990</t>
  </si>
  <si>
    <t>KAALVARM</t>
  </si>
  <si>
    <t>FAVEGAR</t>
  </si>
  <si>
    <t>NAMARTIA</t>
  </si>
  <si>
    <t>DABOUTTP</t>
  </si>
  <si>
    <t>AEFERRED</t>
  </si>
  <si>
    <t>KOJEDAA</t>
  </si>
  <si>
    <t>JDMONARV</t>
  </si>
  <si>
    <t>JIGUZMAS</t>
  </si>
  <si>
    <t>CICORTEV</t>
  </si>
  <si>
    <t>MDBAEZAF</t>
  </si>
  <si>
    <t>VAVELASP</t>
  </si>
  <si>
    <t>CCRABUCM</t>
  </si>
  <si>
    <t>NMCASTIN</t>
  </si>
  <si>
    <t>JRBARRIL</t>
  </si>
  <si>
    <t>VSCORTES</t>
  </si>
  <si>
    <t>JRGONZSO</t>
  </si>
  <si>
    <t>AGBARRIL</t>
  </si>
  <si>
    <t>NACAROA</t>
  </si>
  <si>
    <t>karen.alvarez@consultor.wom.cl</t>
  </si>
  <si>
    <t>felipe.vega@consultor.wom.cl</t>
  </si>
  <si>
    <t>nicole.martinez.a@consultor.wom.cl</t>
  </si>
  <si>
    <t>danae.bouttore@consultor.wom.cl</t>
  </si>
  <si>
    <t>alexandra.ferreira@consultor.wom.cl</t>
  </si>
  <si>
    <t>karola.ojeda@consultor.wom.cl</t>
  </si>
  <si>
    <t>jean.monardes@consultor.wom.cl</t>
  </si>
  <si>
    <t>javier.guzman@consultor.wom.cl</t>
  </si>
  <si>
    <t>cesar.cortes.v@consultor.wom.cl</t>
  </si>
  <si>
    <t>marisol.baeza@consultor.wom.cl</t>
  </si>
  <si>
    <t>victoria.velasquez@consultor.wom.cl</t>
  </si>
  <si>
    <t>claudia.rabuco@consultor.wom.cl</t>
  </si>
  <si>
    <t>nicolas.castillo@consultor.wom.cl</t>
  </si>
  <si>
    <t>jose.barrios@consultor.wom.cl</t>
  </si>
  <si>
    <t>jocelyn.gonzalez@consultor.wom.cl</t>
  </si>
  <si>
    <t>alberto.barrios@consultor.wom.cl</t>
  </si>
  <si>
    <t>nicole.caro@consultor.wom.cl</t>
  </si>
  <si>
    <t>PIARAYAP</t>
  </si>
  <si>
    <t>NCPACHEH</t>
  </si>
  <si>
    <t>MRZAMBRI</t>
  </si>
  <si>
    <t>ELCARVAC</t>
  </si>
  <si>
    <t>KIPERALJ</t>
  </si>
  <si>
    <t>CGTAPIAM</t>
  </si>
  <si>
    <t>OMSALINS</t>
  </si>
  <si>
    <t>AAACOSTD</t>
  </si>
  <si>
    <t>MJRIQUEM</t>
  </si>
  <si>
    <t>DAPENAM</t>
  </si>
  <si>
    <t>FERIVERC</t>
  </si>
  <si>
    <t>PMROBLER</t>
  </si>
  <si>
    <t>JPQUEZAF</t>
  </si>
  <si>
    <t>AAALTAMU</t>
  </si>
  <si>
    <t>AATRIGOR</t>
  </si>
  <si>
    <t>EJRAMOSO</t>
  </si>
  <si>
    <t>CGOYARZV</t>
  </si>
  <si>
    <t>MSMARQUR</t>
  </si>
  <si>
    <t>DPGUICHQ</t>
  </si>
  <si>
    <t>BGGAETEC</t>
  </si>
  <si>
    <t>GAGALLEG</t>
  </si>
  <si>
    <t>AVGAJARG</t>
  </si>
  <si>
    <t>GAVILLAV</t>
  </si>
  <si>
    <t>JCMARAMR</t>
  </si>
  <si>
    <t>CFTORREH</t>
  </si>
  <si>
    <t>CBANDRAA</t>
  </si>
  <si>
    <t>FASOTOM</t>
  </si>
  <si>
    <t>CEARQUEC</t>
  </si>
  <si>
    <t>JICERDAA</t>
  </si>
  <si>
    <t>RAPUEBLG</t>
  </si>
  <si>
    <t>PVSOZAV</t>
  </si>
  <si>
    <t>pablo.araya@consultor.wom.cl</t>
  </si>
  <si>
    <t>nathalya.pacheco@consultor.wom.cl</t>
  </si>
  <si>
    <t>melanie.zambrano@consultor.wom.cl</t>
  </si>
  <si>
    <t>evelyn.carvajal@consultor.wom.cl</t>
  </si>
  <si>
    <t>katherine.peralta@consultor.wom.cl</t>
  </si>
  <si>
    <t>cristobal.tapia@consultor.wom.cl</t>
  </si>
  <si>
    <t>oscar.salinas@consultor.wom.cl</t>
  </si>
  <si>
    <t>alexander.acosta@consultor.wom.cl</t>
  </si>
  <si>
    <t>maria.riquelme@consultor.wom.cl</t>
  </si>
  <si>
    <t>david.pena@consultor.wom.cl</t>
  </si>
  <si>
    <t>francisco.riveros@consultor.wom.cl</t>
  </si>
  <si>
    <t>pablo.robles@consultor.wom.cl</t>
  </si>
  <si>
    <t>jessica.quezada@consultor.wom.cl</t>
  </si>
  <si>
    <t>alejandro.altamirano@consultor.wom.cl</t>
  </si>
  <si>
    <t>anita.trigo@consultor.wom.cl</t>
  </si>
  <si>
    <t>edgardo.ramos@consultor.wom.cl</t>
  </si>
  <si>
    <t>cristobal.oyarzun@consultor.wom.cl</t>
  </si>
  <si>
    <t>marina.marquez@consultor.wom.cl</t>
  </si>
  <si>
    <t>david.guicharrousse@consultor.wom.cl</t>
  </si>
  <si>
    <t>bastian.gaete@consultor.wom.cl</t>
  </si>
  <si>
    <t>giannina.galleguillos@consultor.wom.cl</t>
  </si>
  <si>
    <t>alejandra.gajardo@consultor.wom.cl</t>
  </si>
  <si>
    <t>gary.villalobos@consultor.wom.cl</t>
  </si>
  <si>
    <t>johan.marambio@consultor.wom.cl</t>
  </si>
  <si>
    <t>camila.torres@consultor.wom.cl</t>
  </si>
  <si>
    <t>cristopher.andrade@consultor.wom.cl</t>
  </si>
  <si>
    <t>francisco.soto@consultor.wom.cl</t>
  </si>
  <si>
    <t>cristobal.arqueros@consultor.wom.cl</t>
  </si>
  <si>
    <t>juan.cerda@consultor.wom.cl</t>
  </si>
  <si>
    <t>rodrigo.puebla@consultor.wom.cl</t>
  </si>
  <si>
    <t>priscilla.soza@consultor.wom.cl</t>
  </si>
  <si>
    <t>12871225-9</t>
  </si>
  <si>
    <t>20228797-2</t>
  </si>
  <si>
    <t>20092663-3</t>
  </si>
  <si>
    <t>19949869-K</t>
  </si>
  <si>
    <t>18825249-4</t>
  </si>
  <si>
    <t>17015807-5</t>
  </si>
  <si>
    <t>19574364-9</t>
  </si>
  <si>
    <t>19164919-2</t>
  </si>
  <si>
    <t>19460600-1</t>
  </si>
  <si>
    <t>19251182-8</t>
  </si>
  <si>
    <t>20006608-1</t>
  </si>
  <si>
    <t>18494794-3</t>
  </si>
  <si>
    <t>19770515-9</t>
  </si>
  <si>
    <t>16715936-2</t>
  </si>
  <si>
    <t>18477638-3</t>
  </si>
  <si>
    <t>17409770-4</t>
  </si>
  <si>
    <t>19870968-9</t>
  </si>
  <si>
    <t>17980267-8</t>
  </si>
  <si>
    <t>18907136-1</t>
  </si>
  <si>
    <t>18632878-7</t>
  </si>
  <si>
    <t>16838501-3</t>
  </si>
  <si>
    <t xml:space="preserve">VIVIANA SOLEDAD </t>
  </si>
  <si>
    <t>VARGAS CAMPOS</t>
  </si>
  <si>
    <t xml:space="preserve">GIANFRANCO STEFANO </t>
  </si>
  <si>
    <t>CARACCIOLO RIVERA</t>
  </si>
  <si>
    <t xml:space="preserve">KATHARINNA AYLINN </t>
  </si>
  <si>
    <t>VALDIVIA PEREZ</t>
  </si>
  <si>
    <t xml:space="preserve">MATIAS RODRIGO </t>
  </si>
  <si>
    <t>ARANCIBIA ALVAREZ</t>
  </si>
  <si>
    <t xml:space="preserve">MARIO ANDRES </t>
  </si>
  <si>
    <t>PINO MIRANDA</t>
  </si>
  <si>
    <t xml:space="preserve">FRANCISCA PATRICIA </t>
  </si>
  <si>
    <t>AGUIRRE SANTOS</t>
  </si>
  <si>
    <t xml:space="preserve">RICARDO ALEJANDRO </t>
  </si>
  <si>
    <t>CASTRO ADARO</t>
  </si>
  <si>
    <t xml:space="preserve">PAZ BELEN DEL ROSARIO </t>
  </si>
  <si>
    <t>ALCOTA GALAZ</t>
  </si>
  <si>
    <t xml:space="preserve">NICOLE CATALINA </t>
  </si>
  <si>
    <t>HERNANDEZ BENITEZ</t>
  </si>
  <si>
    <t xml:space="preserve">OMAR NICOLAS </t>
  </si>
  <si>
    <t>FERNANDEZ ARCOS</t>
  </si>
  <si>
    <t xml:space="preserve">ERICA NATALIA </t>
  </si>
  <si>
    <t>CERECEDA MANCILLA</t>
  </si>
  <si>
    <t xml:space="preserve">ROCIO ALEJANDRA </t>
  </si>
  <si>
    <t>SALINAS MARAMBIO</t>
  </si>
  <si>
    <t xml:space="preserve">CLAUDIA PAULINA </t>
  </si>
  <si>
    <t>LARRAGUIBEL RIVERA</t>
  </si>
  <si>
    <t xml:space="preserve">VAITIARE ANDREA </t>
  </si>
  <si>
    <t>RAMIREZ THOMPSON</t>
  </si>
  <si>
    <t xml:space="preserve">CLAUDIA ANDREA </t>
  </si>
  <si>
    <t>OJEDA ARTEAGA</t>
  </si>
  <si>
    <t xml:space="preserve">JUAN MANUEL </t>
  </si>
  <si>
    <t>RIVERA URIBE</t>
  </si>
  <si>
    <t xml:space="preserve">HUMBERTO ANTONIO </t>
  </si>
  <si>
    <t>JULIO CONTRERAS</t>
  </si>
  <si>
    <t xml:space="preserve">MIGUEL ANGEL </t>
  </si>
  <si>
    <t>ARAYA SANTANDER</t>
  </si>
  <si>
    <t xml:space="preserve">CLAUDIA PAMELA </t>
  </si>
  <si>
    <t>ENCINA ESPINOZA</t>
  </si>
  <si>
    <t xml:space="preserve">CONSTANZA ANDREA </t>
  </si>
  <si>
    <t>GALAZ FARIAS</t>
  </si>
  <si>
    <t xml:space="preserve">VALENTINA JAVIERA </t>
  </si>
  <si>
    <t>ZAMORA PALMA</t>
  </si>
  <si>
    <t xml:space="preserve">NATALIA MARIBEL </t>
  </si>
  <si>
    <t>VASQUEZ RETAMAL</t>
  </si>
  <si>
    <t>11-07-1975</t>
  </si>
  <si>
    <t>31-05-2000</t>
  </si>
  <si>
    <t>06-07-1999</t>
  </si>
  <si>
    <t>19-02-1999</t>
  </si>
  <si>
    <t>08-02-1997</t>
  </si>
  <si>
    <t>14-07-1995</t>
  </si>
  <si>
    <t>18-12-1988</t>
  </si>
  <si>
    <t>17-01-2001</t>
  </si>
  <si>
    <t>13-11-1995</t>
  </si>
  <si>
    <t>02-01-1998</t>
  </si>
  <si>
    <t>08-04-1996</t>
  </si>
  <si>
    <t>29-06-1999</t>
  </si>
  <si>
    <t>26-08-1993</t>
  </si>
  <si>
    <t>29-12-1997</t>
  </si>
  <si>
    <t>13-10-1987</t>
  </si>
  <si>
    <t>05-01-1990</t>
  </si>
  <si>
    <t>06-12-1998</t>
  </si>
  <si>
    <t>08-01-1992</t>
  </si>
  <si>
    <t>24-11-1994</t>
  </si>
  <si>
    <t>17-02-1994</t>
  </si>
  <si>
    <t>30-03-1988</t>
  </si>
  <si>
    <t>27315843-K</t>
  </si>
  <si>
    <t>27072009-9</t>
  </si>
  <si>
    <t>CAMACARO ESCALONA</t>
  </si>
  <si>
    <t>GENESIS ELIMAR</t>
  </si>
  <si>
    <t>VSVARGAC</t>
  </si>
  <si>
    <t>GSCARACR</t>
  </si>
  <si>
    <t>KAVALDIP</t>
  </si>
  <si>
    <t>MRARANCA</t>
  </si>
  <si>
    <t>FPAGUIRS</t>
  </si>
  <si>
    <t>PBALCOTG</t>
  </si>
  <si>
    <t>NCHERNAB</t>
  </si>
  <si>
    <t>ONFERNAA</t>
  </si>
  <si>
    <t>ENCERECM</t>
  </si>
  <si>
    <t>RASALINM</t>
  </si>
  <si>
    <t>CPLARRAR</t>
  </si>
  <si>
    <t>VARAMIRT</t>
  </si>
  <si>
    <t>CAOJEDAA</t>
  </si>
  <si>
    <t>JMRIVERU</t>
  </si>
  <si>
    <t>HAJULIOC</t>
  </si>
  <si>
    <t>MAARAYAS</t>
  </si>
  <si>
    <t>CPENCINE</t>
  </si>
  <si>
    <t>CAGALAZF</t>
  </si>
  <si>
    <t>VJZAMORP</t>
  </si>
  <si>
    <t>NMVASQUR</t>
  </si>
  <si>
    <t>BAUBEDAL</t>
  </si>
  <si>
    <t>viviana.vargas@consultor.wom.cl</t>
  </si>
  <si>
    <t>gianfranco.caracciolo@consultor.wom.cl</t>
  </si>
  <si>
    <t>katharinna.valdivia@consultor.wom.cl</t>
  </si>
  <si>
    <t>matias.arancibia@consultor.wom.cl</t>
  </si>
  <si>
    <t>francisca.aguirre@consultor.wom.cl</t>
  </si>
  <si>
    <t>ricardo.castro@consultor.wom.cl</t>
  </si>
  <si>
    <t>paz.alcota@consultor.wom.cl</t>
  </si>
  <si>
    <t>nicole.hernandez@consultor.wom.cl</t>
  </si>
  <si>
    <t>omar.fernandez@consultor.wom.cl</t>
  </si>
  <si>
    <t>erica.cereceda@consultor.wom.cl</t>
  </si>
  <si>
    <t>rocio.salinas@consultor.wom.cl</t>
  </si>
  <si>
    <t>claudia.larraguibel@consultor.wom.cl</t>
  </si>
  <si>
    <t>vaitiare.ramirez@consultor.wom.cl</t>
  </si>
  <si>
    <t>claudia.ojeda@consultor.wom.cl</t>
  </si>
  <si>
    <t>juan.rivera@consultor.wom.cl</t>
  </si>
  <si>
    <t>humberto.julio@consultor.wom.cl</t>
  </si>
  <si>
    <t>miguel.araya@consultor.wom.cl</t>
  </si>
  <si>
    <t>claudia.encina@consultor.wom.cl</t>
  </si>
  <si>
    <t>constanza.galaz@consultor.wom.cl</t>
  </si>
  <si>
    <t>valentina.zamora@consultor.wom.cl</t>
  </si>
  <si>
    <t>natalia.vasquez@consultor.wom.cl</t>
  </si>
  <si>
    <t>19712052-5</t>
  </si>
  <si>
    <t>18495260-2</t>
  </si>
  <si>
    <t>19258137-0</t>
  </si>
  <si>
    <t>17530584-K</t>
  </si>
  <si>
    <t>19661968-2</t>
  </si>
  <si>
    <t>19467745-6</t>
  </si>
  <si>
    <t>19944880-3</t>
  </si>
  <si>
    <t>20135507-9</t>
  </si>
  <si>
    <t>19849605-7</t>
  </si>
  <si>
    <t>16687142-5</t>
  </si>
  <si>
    <t>18632852-3</t>
  </si>
  <si>
    <t>18889598-0</t>
  </si>
  <si>
    <t>19964235-9</t>
  </si>
  <si>
    <t>19770298-2</t>
  </si>
  <si>
    <t>20281309-7</t>
  </si>
  <si>
    <t>17452625-7</t>
  </si>
  <si>
    <t>19506238-2</t>
  </si>
  <si>
    <t>19040531-1</t>
  </si>
  <si>
    <t>19350182-6</t>
  </si>
  <si>
    <t>17999144-6</t>
  </si>
  <si>
    <t>13949902-6</t>
  </si>
  <si>
    <t>20441791-1</t>
  </si>
  <si>
    <t>15574963-6</t>
  </si>
  <si>
    <t>19256925-7</t>
  </si>
  <si>
    <t>16785362-5</t>
  </si>
  <si>
    <t>18006758-2</t>
  </si>
  <si>
    <t>20127188-6</t>
  </si>
  <si>
    <t>20406908-5</t>
  </si>
  <si>
    <t xml:space="preserve">YULIZA JAVIERA </t>
  </si>
  <si>
    <t>SILVA ALVAREZ</t>
  </si>
  <si>
    <t xml:space="preserve">ORLANDO JAVIER </t>
  </si>
  <si>
    <t>DIAZ MARCIAL</t>
  </si>
  <si>
    <t xml:space="preserve">CAMILA SINAI </t>
  </si>
  <si>
    <t>TORRES FLORES</t>
  </si>
  <si>
    <t xml:space="preserve">ALEX JAIR </t>
  </si>
  <si>
    <t>MUÑOZ PUENTE</t>
  </si>
  <si>
    <t xml:space="preserve">CLAUDIO ALEJANDRO </t>
  </si>
  <si>
    <t>DIAZ CISTERNAS</t>
  </si>
  <si>
    <t xml:space="preserve">DANNERY CRISTINA </t>
  </si>
  <si>
    <t>BARRAZA GALLARDO</t>
  </si>
  <si>
    <t xml:space="preserve">JOHANA ALEXANDRA </t>
  </si>
  <si>
    <t>ZELADA DELGADO</t>
  </si>
  <si>
    <t xml:space="preserve">SCARLET DAYANA </t>
  </si>
  <si>
    <t>ROJAS GUERRERO</t>
  </si>
  <si>
    <t xml:space="preserve">IVY KRISTELL </t>
  </si>
  <si>
    <t>YAZIGI MONTESINOS</t>
  </si>
  <si>
    <t xml:space="preserve">ENZO HAMETT </t>
  </si>
  <si>
    <t>FARIAS FLORES</t>
  </si>
  <si>
    <t xml:space="preserve">OSCAR ANDRES </t>
  </si>
  <si>
    <t>ROJAS LAZO</t>
  </si>
  <si>
    <t xml:space="preserve">SEBASTIAN ANDRES </t>
  </si>
  <si>
    <t>ALDUNATE QUIROGA</t>
  </si>
  <si>
    <t xml:space="preserve">EDGARD IGNACIO </t>
  </si>
  <si>
    <t>OCARANZA OCHOA</t>
  </si>
  <si>
    <t xml:space="preserve">NEVENKA BELEN </t>
  </si>
  <si>
    <t>MILLA TORRES</t>
  </si>
  <si>
    <t xml:space="preserve">JAVIERA IGNACIA </t>
  </si>
  <si>
    <t>PAILLALEF ACUÑA</t>
  </si>
  <si>
    <t xml:space="preserve">MARIA EUGENIA </t>
  </si>
  <si>
    <t xml:space="preserve">ERIK HERNAN </t>
  </si>
  <si>
    <t>FLORES MUÑOZ</t>
  </si>
  <si>
    <t xml:space="preserve">GENESIS FRANCISCA </t>
  </si>
  <si>
    <t>ROJAS LOPEZ</t>
  </si>
  <si>
    <t xml:space="preserve">TAMARA BELEN </t>
  </si>
  <si>
    <t>GAMBOA ROBLES</t>
  </si>
  <si>
    <t xml:space="preserve">MARCO NICOLAS </t>
  </si>
  <si>
    <t>DE LA PUENTE URQUIETA</t>
  </si>
  <si>
    <t xml:space="preserve">ELIZABETH OLIVIA </t>
  </si>
  <si>
    <t>DURAN ORTIZ</t>
  </si>
  <si>
    <t xml:space="preserve">MERY CAROLINA </t>
  </si>
  <si>
    <t>BACHO ORDENES</t>
  </si>
  <si>
    <t xml:space="preserve">PAMELA SOLEDAD </t>
  </si>
  <si>
    <t>PIZARRO MENESES</t>
  </si>
  <si>
    <t xml:space="preserve">JUAN GUILLERMO </t>
  </si>
  <si>
    <t>EGAÑA FAJARDO</t>
  </si>
  <si>
    <t>YEPXENIA ANDREA</t>
  </si>
  <si>
    <t xml:space="preserve"> FIGUEROA BAEZ</t>
  </si>
  <si>
    <t xml:space="preserve">OSVALDO ANTONIO </t>
  </si>
  <si>
    <t>CAÑETE CANALES</t>
  </si>
  <si>
    <t xml:space="preserve">ALONDRA ANTONELLA </t>
  </si>
  <si>
    <t>CORTES CASTILLO</t>
  </si>
  <si>
    <t xml:space="preserve">JESSENIA JAZMIN </t>
  </si>
  <si>
    <t>HUERTA EGAÑA</t>
  </si>
  <si>
    <t>22-01-1998</t>
  </si>
  <si>
    <t>27-10-1993</t>
  </si>
  <si>
    <t>09-08-1996</t>
  </si>
  <si>
    <t>04-12-1990</t>
  </si>
  <si>
    <t>19-01-1998</t>
  </si>
  <si>
    <t>02-02-1997</t>
  </si>
  <si>
    <t>29-04-1998</t>
  </si>
  <si>
    <t>25-10-1999</t>
  </si>
  <si>
    <t>19-11-1997</t>
  </si>
  <si>
    <t>12-09-1987</t>
  </si>
  <si>
    <t>15-02-1994</t>
  </si>
  <si>
    <t>22-11-1994</t>
  </si>
  <si>
    <t>24-09-1998</t>
  </si>
  <si>
    <t>24-11-1997</t>
  </si>
  <si>
    <t>19-08-2000</t>
  </si>
  <si>
    <t>25-03-1990</t>
  </si>
  <si>
    <t>21-03-1997</t>
  </si>
  <si>
    <t>11-04-1995</t>
  </si>
  <si>
    <t>30-01-1997</t>
  </si>
  <si>
    <t>08-10-1992</t>
  </si>
  <si>
    <t>08-06-1980</t>
  </si>
  <si>
    <t>10-07-2000</t>
  </si>
  <si>
    <t>23-06-1992</t>
  </si>
  <si>
    <t>22-01-1996</t>
  </si>
  <si>
    <t>06-08-1987</t>
  </si>
  <si>
    <t>14-07-1992</t>
  </si>
  <si>
    <t>25-08-1999</t>
  </si>
  <si>
    <t>24-07-2000</t>
  </si>
  <si>
    <t>19551874-2</t>
  </si>
  <si>
    <t xml:space="preserve">FERNANDA BELEN </t>
  </si>
  <si>
    <t>ZEPEDA ALCAIDE</t>
  </si>
  <si>
    <t>GRACE OTTESEN</t>
  </si>
  <si>
    <t>YJSILVAA</t>
  </si>
  <si>
    <t>OJDIAZM</t>
  </si>
  <si>
    <t>CSTORREF</t>
  </si>
  <si>
    <t>AJMUNOZP</t>
  </si>
  <si>
    <t>CADIACI</t>
  </si>
  <si>
    <t>DCBARRAG</t>
  </si>
  <si>
    <t>JAZELADD</t>
  </si>
  <si>
    <t>SDROJASG</t>
  </si>
  <si>
    <t>IKYAZIGM</t>
  </si>
  <si>
    <t>EHFARIFL</t>
  </si>
  <si>
    <t>OAROJASL</t>
  </si>
  <si>
    <t>SAALDUNQ</t>
  </si>
  <si>
    <t>EIOCARAO</t>
  </si>
  <si>
    <t>NBMILLAT</t>
  </si>
  <si>
    <t>JIPAILLA</t>
  </si>
  <si>
    <t>MEALFARR</t>
  </si>
  <si>
    <t>GFROJASL</t>
  </si>
  <si>
    <t>TBGAMBOR</t>
  </si>
  <si>
    <t>MNDELAU</t>
  </si>
  <si>
    <t>EODURANO</t>
  </si>
  <si>
    <t>MCBACHOO</t>
  </si>
  <si>
    <t>PSPIZARM</t>
  </si>
  <si>
    <t>JGEGANAF</t>
  </si>
  <si>
    <t>YAFIGUEB</t>
  </si>
  <si>
    <t>OACANETC</t>
  </si>
  <si>
    <t>AACORTEC</t>
  </si>
  <si>
    <t>JJHUERTE</t>
  </si>
  <si>
    <t>FBZEPEDA</t>
  </si>
  <si>
    <t>yuliza.silva@consultor.wom.cl</t>
  </si>
  <si>
    <t>orlando.diaz@consultor.wom.cl</t>
  </si>
  <si>
    <t>camila.torres.f@consultor.wom.cl</t>
  </si>
  <si>
    <t>alex.munoz@consultor.wom.cl</t>
  </si>
  <si>
    <t>claudio.diaz@consultor.wom.cl</t>
  </si>
  <si>
    <t>dannery.barraza@consultor.wom.cl</t>
  </si>
  <si>
    <t>johana.zelada@consultor.wom.cl</t>
  </si>
  <si>
    <t>scarlet.rojas@consultor.wom.cl</t>
  </si>
  <si>
    <t>ivy.yazigi@consultor.wom.cl</t>
  </si>
  <si>
    <t>enzo.farias.f@consultor.wom.cl</t>
  </si>
  <si>
    <t>oscar.rojas@consultor.wom.cl</t>
  </si>
  <si>
    <t>sebastian.aldunate@consultor.wom.cl</t>
  </si>
  <si>
    <t>edgard.ocaranza@consultor.wom.cl</t>
  </si>
  <si>
    <t>nevenka.milla.t@consultor.wom.cl</t>
  </si>
  <si>
    <t>javiera.paillalef@consultor.wom.cl</t>
  </si>
  <si>
    <t>maria.alfaro@consultor.wom.cl</t>
  </si>
  <si>
    <t>genesis.rojas.f@consultor.wom.cl</t>
  </si>
  <si>
    <t>tamara.gamboa@consultor.wom.cl</t>
  </si>
  <si>
    <t>marco.delapuente@consultor.wom.cl</t>
  </si>
  <si>
    <t>elizabeth.duran.o@consultor.wom.cl</t>
  </si>
  <si>
    <t>mery.bacho@consultor.wom.cl</t>
  </si>
  <si>
    <t>pamela.pizarro@consultor.wom.cl</t>
  </si>
  <si>
    <t>juan.egana@consultor.wom.cl</t>
  </si>
  <si>
    <t>yepxenia.figueroa@consultor.wom.cl</t>
  </si>
  <si>
    <t>osvaldo.canete@consultor.wom.cl</t>
  </si>
  <si>
    <t>alondra.cortes@consultor.wom.cl</t>
  </si>
  <si>
    <t>jessenia.huerta@consultor.wom.cl</t>
  </si>
  <si>
    <t>fernanda.zepeda@consultor.wom.cl</t>
  </si>
  <si>
    <t>EHFLOREM</t>
  </si>
  <si>
    <t>erikhernan.flores@consultor.wom.cl</t>
  </si>
  <si>
    <t>18313695-K</t>
  </si>
  <si>
    <t>20798276-8</t>
  </si>
  <si>
    <t>19662305-1</t>
  </si>
  <si>
    <t>18003896-5</t>
  </si>
  <si>
    <t>18324645-3</t>
  </si>
  <si>
    <t>18520356-5</t>
  </si>
  <si>
    <t>18823549-2</t>
  </si>
  <si>
    <t>18201052-9</t>
  </si>
  <si>
    <t>18632725-K</t>
  </si>
  <si>
    <t>19442978-9</t>
  </si>
  <si>
    <t>13998294-0</t>
  </si>
  <si>
    <t xml:space="preserve">MACARENA ALEJANDRA </t>
  </si>
  <si>
    <t>VIDAL DONOSO</t>
  </si>
  <si>
    <t xml:space="preserve">OSVALDO ANDRES </t>
  </si>
  <si>
    <t>BARRAZA MAYA</t>
  </si>
  <si>
    <t xml:space="preserve">ROMINA BERLINDA </t>
  </si>
  <si>
    <t>ANGEL GARCIA</t>
  </si>
  <si>
    <t xml:space="preserve">PAULINA MELISSA </t>
  </si>
  <si>
    <t>CUELLO CORTES</t>
  </si>
  <si>
    <t xml:space="preserve">CAMILA CONSTANZA </t>
  </si>
  <si>
    <t>IBARBE PAEZ</t>
  </si>
  <si>
    <t xml:space="preserve">MACARENA ELISA </t>
  </si>
  <si>
    <t>DIAZ TAPIA</t>
  </si>
  <si>
    <t xml:space="preserve">NATALIA SOLEDAD </t>
  </si>
  <si>
    <t xml:space="preserve">FABIAN EDGARDO </t>
  </si>
  <si>
    <t>ACUÑA CODOCEO</t>
  </si>
  <si>
    <t xml:space="preserve">YESENIA SOLEDAD </t>
  </si>
  <si>
    <t>IBACETA MUÑOZ</t>
  </si>
  <si>
    <t xml:space="preserve">ANDRES ISRAEL </t>
  </si>
  <si>
    <t>ARANEDA DIAZ</t>
  </si>
  <si>
    <t xml:space="preserve">ANDREA SOLEDAD </t>
  </si>
  <si>
    <t>MANCILLA LIZAMA</t>
  </si>
  <si>
    <t>En Capacitación</t>
  </si>
  <si>
    <t>21-11-1992</t>
  </si>
  <si>
    <t>15-11-2001</t>
  </si>
  <si>
    <t>07-03-1998</t>
  </si>
  <si>
    <t>05-08-1992</t>
  </si>
  <si>
    <t>04-02-1994</t>
  </si>
  <si>
    <t>30-03-1993</t>
  </si>
  <si>
    <t>13-06-1994</t>
  </si>
  <si>
    <t>01-07-1992</t>
  </si>
  <si>
    <t>21-01-1994</t>
  </si>
  <si>
    <t>16-03-1997</t>
  </si>
  <si>
    <t>09-12-1980</t>
  </si>
  <si>
    <t>Marcos Sanchez</t>
  </si>
  <si>
    <t>Paso a TLV</t>
  </si>
  <si>
    <t>MAVIDALD</t>
  </si>
  <si>
    <t>OABARRAM</t>
  </si>
  <si>
    <t>RBANGELG</t>
  </si>
  <si>
    <t>PMCUELLC</t>
  </si>
  <si>
    <t>CCIBARBP</t>
  </si>
  <si>
    <t>MEDIAZT</t>
  </si>
  <si>
    <t>NSJULIOC</t>
  </si>
  <si>
    <t>FEACUNAC</t>
  </si>
  <si>
    <t>YSIBACEM</t>
  </si>
  <si>
    <t>AIARANED</t>
  </si>
  <si>
    <t>ASMANCIL</t>
  </si>
  <si>
    <t>macarena.vidal@consultor.wom.cl</t>
  </si>
  <si>
    <t>osvaldo.barraza@consultor.wom.cl</t>
  </si>
  <si>
    <t>romina.angel@consultor.wom.cl</t>
  </si>
  <si>
    <t>paulina.cuello@consultor.wom.cl</t>
  </si>
  <si>
    <t>camila.ibarbe@consultor.wom.cl</t>
  </si>
  <si>
    <t>macarena.diaz@consultor.wom.cl</t>
  </si>
  <si>
    <t>natalia.julio@consultor.wom.cl</t>
  </si>
  <si>
    <t>fabian.acuna@consultor.wom.cl</t>
  </si>
  <si>
    <t>yesenia.ibaceta@consultor.wom.cl</t>
  </si>
  <si>
    <t>andres.araneda@consultor.wom.cl</t>
  </si>
  <si>
    <t>andrea.mancilla@consultor.wom.cl</t>
  </si>
  <si>
    <t>ENYERVE ANTONY</t>
  </si>
  <si>
    <t>ZAMORA MAUREIRA</t>
  </si>
  <si>
    <t>27329458-9</t>
  </si>
  <si>
    <t xml:space="preserve">NICOLE ANDREA DIAZ HIDALGO </t>
  </si>
  <si>
    <t>16557534-2</t>
  </si>
  <si>
    <t>18827475-7</t>
  </si>
  <si>
    <t>19951338-9</t>
  </si>
  <si>
    <t>17293661-K</t>
  </si>
  <si>
    <t>16054583-6</t>
  </si>
  <si>
    <t>18575053-1</t>
  </si>
  <si>
    <t>19949118-0</t>
  </si>
  <si>
    <t>20006758-4</t>
  </si>
  <si>
    <t>18752282-K</t>
  </si>
  <si>
    <t>17794825-K</t>
  </si>
  <si>
    <t>20117836-3</t>
  </si>
  <si>
    <t>19256546-4</t>
  </si>
  <si>
    <t>20406553-5</t>
  </si>
  <si>
    <t>20005712-0</t>
  </si>
  <si>
    <t>20054407-2</t>
  </si>
  <si>
    <t xml:space="preserve">HECTOR ANDRES </t>
  </si>
  <si>
    <t>MEDINA CHAVEZ</t>
  </si>
  <si>
    <t xml:space="preserve">ISABEL TERESITA DE JESUS </t>
  </si>
  <si>
    <t>CANO JARAMILLO</t>
  </si>
  <si>
    <t xml:space="preserve">LUIS CRISTOBAL </t>
  </si>
  <si>
    <t>RODRIGUEZ ROJAS</t>
  </si>
  <si>
    <t xml:space="preserve">ROBERTO CARLOS </t>
  </si>
  <si>
    <t xml:space="preserve">PATRICIA MAKARENA </t>
  </si>
  <si>
    <t>GOMEZ ZAMORA</t>
  </si>
  <si>
    <t xml:space="preserve">YIMARA MABEL </t>
  </si>
  <si>
    <t>VILLALOBOS HENRIQUEZ</t>
  </si>
  <si>
    <t xml:space="preserve">YANCO </t>
  </si>
  <si>
    <t>ALVARADO SALFATE</t>
  </si>
  <si>
    <t xml:space="preserve">NAYARET ISABEL </t>
  </si>
  <si>
    <t>SALDIVAR ARQUEROS</t>
  </si>
  <si>
    <t xml:space="preserve">NICOLAS IGNACIO </t>
  </si>
  <si>
    <t>AROSTICA VIDAURRE</t>
  </si>
  <si>
    <t xml:space="preserve">JOAQUIN FELIPE </t>
  </si>
  <si>
    <t>GUERRA ROLDAN</t>
  </si>
  <si>
    <t xml:space="preserve">CONSTANZA FRANCISCA </t>
  </si>
  <si>
    <t>VARELA ARAYA</t>
  </si>
  <si>
    <t xml:space="preserve">DIEGO FRANCISCO </t>
  </si>
  <si>
    <t>PEREIRA CASTRO</t>
  </si>
  <si>
    <t xml:space="preserve">NAYAVEL ESTEFANIA </t>
  </si>
  <si>
    <t>OGALDE BERRIOS</t>
  </si>
  <si>
    <t xml:space="preserve">KEVIN </t>
  </si>
  <si>
    <t>CARTER VERDUGO</t>
  </si>
  <si>
    <t>YANABEL SORAYA</t>
  </si>
  <si>
    <t>28-05-1987</t>
  </si>
  <si>
    <t>01-06-1995</t>
  </si>
  <si>
    <t>27-06-1998</t>
  </si>
  <si>
    <t>02-07-1989</t>
  </si>
  <si>
    <t>23-12-1985</t>
  </si>
  <si>
    <t>20-02-1994</t>
  </si>
  <si>
    <t>19-11-1998</t>
  </si>
  <si>
    <t>27-07-1999</t>
  </si>
  <si>
    <t>27-11-1994</t>
  </si>
  <si>
    <t>30-10-1990</t>
  </si>
  <si>
    <t>26-11-1998</t>
  </si>
  <si>
    <t>21-11-1995</t>
  </si>
  <si>
    <t>15-04-2000</t>
  </si>
  <si>
    <t>30-01-1999</t>
  </si>
  <si>
    <t>08-01-1999</t>
  </si>
  <si>
    <t>Paola Dunn</t>
  </si>
  <si>
    <t>Analista de Indicador de CC</t>
  </si>
  <si>
    <t>MENDOZA SAN MARTIN</t>
  </si>
  <si>
    <t>HAMEDINC</t>
  </si>
  <si>
    <t>ITCANOJ</t>
  </si>
  <si>
    <t>LCRODRIR</t>
  </si>
  <si>
    <t>RCROJASS</t>
  </si>
  <si>
    <t>PMGOMEZZ</t>
  </si>
  <si>
    <t>YMVILLAH</t>
  </si>
  <si>
    <t>YALVARS</t>
  </si>
  <si>
    <t>NISALDIA</t>
  </si>
  <si>
    <t>NIAROSTV</t>
  </si>
  <si>
    <t>JFGUERRR</t>
  </si>
  <si>
    <t>CFVARELA</t>
  </si>
  <si>
    <t>DFPEREIC</t>
  </si>
  <si>
    <t>NEOGALDB</t>
  </si>
  <si>
    <t>KCARTEV</t>
  </si>
  <si>
    <t>YSMUNOZT</t>
  </si>
  <si>
    <t>hector.medina@consultor.wom.cl</t>
  </si>
  <si>
    <t>isabel.cano@consultor.wom.cl</t>
  </si>
  <si>
    <t>luis.rodriguez.c@consultor.wom.cl</t>
  </si>
  <si>
    <t>roberto.rojas@consultor.wom.cl</t>
  </si>
  <si>
    <t>patricia.gomez@consultor.wom.cl</t>
  </si>
  <si>
    <t>yimara.villalobos@consultor.wom.cl</t>
  </si>
  <si>
    <t>yanco.alvarado@consultor.wom.cl</t>
  </si>
  <si>
    <t>nayaret.saldivar@consultor.wom.cl</t>
  </si>
  <si>
    <t>nicolas.arostica@consultor.wom.cl</t>
  </si>
  <si>
    <t>joaquin.guerra@consultor.wom.cl</t>
  </si>
  <si>
    <t>constanza.varela@consultor.wom.cl</t>
  </si>
  <si>
    <t>diego.pereira@consultor.wom.cl</t>
  </si>
  <si>
    <t>nayavel.ogalde@consultor.wom.cl</t>
  </si>
  <si>
    <t>kevin.carter@consultor.wom.cl</t>
  </si>
  <si>
    <t>yanabel.munoz@consultor.wom.cl</t>
  </si>
  <si>
    <t>27367534-5</t>
  </si>
  <si>
    <t>19463758-6</t>
  </si>
  <si>
    <t>18179563-8</t>
  </si>
  <si>
    <t>18357400-0</t>
  </si>
  <si>
    <t>18502116-5</t>
  </si>
  <si>
    <t>19666851-9</t>
  </si>
  <si>
    <t>17643835-5</t>
  </si>
  <si>
    <t>19353062-1</t>
  </si>
  <si>
    <t>18823524-7</t>
  </si>
  <si>
    <t>19350285-7</t>
  </si>
  <si>
    <t>17831241-3</t>
  </si>
  <si>
    <t>19407390-9</t>
  </si>
  <si>
    <t>16800544-K</t>
  </si>
  <si>
    <t>19282551-2</t>
  </si>
  <si>
    <t>20406050-9</t>
  </si>
  <si>
    <t>18757927-9</t>
  </si>
  <si>
    <t>18708096-7</t>
  </si>
  <si>
    <t>19948906-2</t>
  </si>
  <si>
    <t>17625938-8</t>
  </si>
  <si>
    <t>19692622-4</t>
  </si>
  <si>
    <t xml:space="preserve">PAULA BERNARDA </t>
  </si>
  <si>
    <t>PLAZA SALAS</t>
  </si>
  <si>
    <t xml:space="preserve">EMA LUZPERFINA </t>
  </si>
  <si>
    <t>FLORES ZAPATA</t>
  </si>
  <si>
    <t xml:space="preserve">PATRICIO ANTONIO </t>
  </si>
  <si>
    <t>CRIADO SILVA</t>
  </si>
  <si>
    <t xml:space="preserve">FRANCISCO ANTONIO </t>
  </si>
  <si>
    <t>VARAS GALLOSO</t>
  </si>
  <si>
    <t xml:space="preserve">ALEJANDRA ANDREA </t>
  </si>
  <si>
    <t>LUNA CORTES</t>
  </si>
  <si>
    <t xml:space="preserve">LEXYAN VALESKA </t>
  </si>
  <si>
    <t>ARRIAGADA TORRES</t>
  </si>
  <si>
    <t xml:space="preserve">GUILLERMO ANDRES </t>
  </si>
  <si>
    <t>PINO RAMOS</t>
  </si>
  <si>
    <t xml:space="preserve">SOLANGE ANDREA </t>
  </si>
  <si>
    <t>HERRERA ZAMORA</t>
  </si>
  <si>
    <t xml:space="preserve">CARLOS ALBERTO </t>
  </si>
  <si>
    <t>MORGADO QUIROGA</t>
  </si>
  <si>
    <t xml:space="preserve">CARLA FRANCISCA </t>
  </si>
  <si>
    <t>ORTIZ ACEVEDO</t>
  </si>
  <si>
    <t xml:space="preserve">CAROLA LILIAN </t>
  </si>
  <si>
    <t>TORREALBA MARTINEZ</t>
  </si>
  <si>
    <t xml:space="preserve">SAMANTHA CECILIA </t>
  </si>
  <si>
    <t>HERNANDEZ FLORES</t>
  </si>
  <si>
    <t>MONTESINO GOMEZ</t>
  </si>
  <si>
    <t xml:space="preserve">DANIELA PILAR ANDREA </t>
  </si>
  <si>
    <t>RIVERA GALARCE</t>
  </si>
  <si>
    <t xml:space="preserve">BRYAN MAXIMILIANO </t>
  </si>
  <si>
    <t>CORREA CASTRO</t>
  </si>
  <si>
    <t>ZUÑIGA FUENTES</t>
  </si>
  <si>
    <t xml:space="preserve">JOAQUIN ALEJANDRO </t>
  </si>
  <si>
    <t>CISTERNAS TAPIA</t>
  </si>
  <si>
    <t xml:space="preserve">JUAN CARLOS </t>
  </si>
  <si>
    <t>MOLINA HENRIQUEZ</t>
  </si>
  <si>
    <t xml:space="preserve">KIMBERLY STEFANY </t>
  </si>
  <si>
    <t>BRAVO CORTES</t>
  </si>
  <si>
    <t>08-02-1998</t>
  </si>
  <si>
    <t>29-10-1992</t>
  </si>
  <si>
    <t>10-10-1993</t>
  </si>
  <si>
    <t>25-06-1997</t>
  </si>
  <si>
    <t>12-05-1990</t>
  </si>
  <si>
    <t>29-05-1996</t>
  </si>
  <si>
    <t>19-04-1994</t>
  </si>
  <si>
    <t>11-02-1997</t>
  </si>
  <si>
    <t>07-07-1991</t>
  </si>
  <si>
    <t>13-05-1996</t>
  </si>
  <si>
    <t>15-05-1988</t>
  </si>
  <si>
    <t>23-03-1996</t>
  </si>
  <si>
    <t>16-02-2000</t>
  </si>
  <si>
    <t>28-06-1994</t>
  </si>
  <si>
    <t>06-11-1994</t>
  </si>
  <si>
    <t>25-10-1998</t>
  </si>
  <si>
    <t>31-12-1990</t>
  </si>
  <si>
    <t>14-11-1997</t>
  </si>
  <si>
    <t>HENRIQUEZ CASONE</t>
  </si>
  <si>
    <t>19352896-1</t>
  </si>
  <si>
    <t>13358394-7</t>
  </si>
  <si>
    <t>19296183-1</t>
  </si>
  <si>
    <t>20127294-7</t>
  </si>
  <si>
    <t>18986309-8</t>
  </si>
  <si>
    <t>16687292-8</t>
  </si>
  <si>
    <t>20456800-6</t>
  </si>
  <si>
    <t>19864403-K</t>
  </si>
  <si>
    <t>20965720-1</t>
  </si>
  <si>
    <t>20005925-5</t>
  </si>
  <si>
    <t>18654429-3</t>
  </si>
  <si>
    <t>16053958-5</t>
  </si>
  <si>
    <t>20798008-0</t>
  </si>
  <si>
    <t xml:space="preserve">JUAN ALEJANDRO </t>
  </si>
  <si>
    <t>ALEGRIA GALLEGUILLOS</t>
  </si>
  <si>
    <t xml:space="preserve">CAROLINA MARISOL </t>
  </si>
  <si>
    <t>ROJAS CANTILLANA</t>
  </si>
  <si>
    <t>BARRERA VALERO</t>
  </si>
  <si>
    <t xml:space="preserve">JAVIERA </t>
  </si>
  <si>
    <t>SIMON ROSAS</t>
  </si>
  <si>
    <t xml:space="preserve">BRENDALY YASNARA </t>
  </si>
  <si>
    <t>ZAPATA GALVEZ</t>
  </si>
  <si>
    <t xml:space="preserve">DANISSA CLARA </t>
  </si>
  <si>
    <t>MARIN VILLALOBOS</t>
  </si>
  <si>
    <t xml:space="preserve">JAVIERA KATHERINNE </t>
  </si>
  <si>
    <t>CAMPOS CAMPOS</t>
  </si>
  <si>
    <t xml:space="preserve">JESHUA SIDDHARTA </t>
  </si>
  <si>
    <t xml:space="preserve">FRANCISCA NALLELY </t>
  </si>
  <si>
    <t>HERNANDEZ MONTERO</t>
  </si>
  <si>
    <t xml:space="preserve">CAMILA PATRICIA </t>
  </si>
  <si>
    <t>PEÑALOZA ASCENCIO</t>
  </si>
  <si>
    <t>DIAZ GONZALEZ</t>
  </si>
  <si>
    <t xml:space="preserve">JEIMY CONSTANZA </t>
  </si>
  <si>
    <t>SALAS ARAVENA</t>
  </si>
  <si>
    <t xml:space="preserve">FERNANDO ALEJANDRO </t>
  </si>
  <si>
    <t>ALVAREZ GODOY</t>
  </si>
  <si>
    <t xml:space="preserve">ROCIO DE LOURDES </t>
  </si>
  <si>
    <t>HENRIQUEZ CARMONA</t>
  </si>
  <si>
    <t>12-03-1996</t>
  </si>
  <si>
    <t>06-02-1978</t>
  </si>
  <si>
    <t>15-12-1995</t>
  </si>
  <si>
    <t>27-11-1991</t>
  </si>
  <si>
    <t>12-09-1995</t>
  </si>
  <si>
    <t>01-10-1987</t>
  </si>
  <si>
    <t>11-03-2000</t>
  </si>
  <si>
    <t>10-09-1998</t>
  </si>
  <si>
    <t>20-01-2002</t>
  </si>
  <si>
    <t>19-02-1996</t>
  </si>
  <si>
    <t>11-02-1999</t>
  </si>
  <si>
    <t>18-11-1993</t>
  </si>
  <si>
    <t>04-09-1985</t>
  </si>
  <si>
    <t>25-09-2001</t>
  </si>
  <si>
    <t>PBPLAZAS</t>
  </si>
  <si>
    <t>ELFLOREZ</t>
  </si>
  <si>
    <t>PACRIADS</t>
  </si>
  <si>
    <t>FAVARASG</t>
  </si>
  <si>
    <t>AALUNAC</t>
  </si>
  <si>
    <t>LVARRIAT</t>
  </si>
  <si>
    <t>GAPINOR</t>
  </si>
  <si>
    <t>SAHERREZ</t>
  </si>
  <si>
    <t>CAMORGAQ</t>
  </si>
  <si>
    <t>CFORTIZA</t>
  </si>
  <si>
    <t>CLTORREM</t>
  </si>
  <si>
    <t>SCHERNAF</t>
  </si>
  <si>
    <t>JDMONTEG</t>
  </si>
  <si>
    <t>DPRIVERG</t>
  </si>
  <si>
    <t>BMCORREC</t>
  </si>
  <si>
    <t>CAZUNIGF</t>
  </si>
  <si>
    <t>JACISTET</t>
  </si>
  <si>
    <t>JCMOLINH</t>
  </si>
  <si>
    <t>KSBRAVOC</t>
  </si>
  <si>
    <t>paula.plaza@consultor.wom.cl</t>
  </si>
  <si>
    <t>ema.flores@consultor.wom.cl</t>
  </si>
  <si>
    <t>patricio.criado@consultor.wom.cl</t>
  </si>
  <si>
    <t>francisco.varas@consultor.wom.cl</t>
  </si>
  <si>
    <t>alejandra.luna@consultor.wom.cl</t>
  </si>
  <si>
    <t>lexyan.arriagada@consultor.wom.cl</t>
  </si>
  <si>
    <t>guillermo.pino@consultor.wom.cl</t>
  </si>
  <si>
    <t>solange.herrera@consultor.wom.cl</t>
  </si>
  <si>
    <t>carlos.morgado@consultor.wom.cl</t>
  </si>
  <si>
    <t>carla.ortiz@consultor.wom.cl</t>
  </si>
  <si>
    <t>carola.torrealba@consultor.wom.cl</t>
  </si>
  <si>
    <t>samantha.hernandez@consultor.wom.cl</t>
  </si>
  <si>
    <t>jose.montesino@consultor.wom.cl</t>
  </si>
  <si>
    <t>daniela.rivera.g@consultor.wom.cl</t>
  </si>
  <si>
    <t>bryan.correa@consultor.wom.cl</t>
  </si>
  <si>
    <t>camila.zuniga@consultor.wom.cl</t>
  </si>
  <si>
    <t>joaquin.cisternas@consultor.wom.cl</t>
  </si>
  <si>
    <t>juan.molina.h@consultor.wom.cl</t>
  </si>
  <si>
    <t>kimberly.bravo@consultor.wom.cl</t>
  </si>
  <si>
    <t>ROJAS PEREZ</t>
  </si>
  <si>
    <t>15675126-K</t>
  </si>
  <si>
    <t>18520549-5</t>
  </si>
  <si>
    <t>PEREZ INOJOZA</t>
  </si>
  <si>
    <t>EAC EPA</t>
  </si>
  <si>
    <t>Supervisor EPA</t>
  </si>
  <si>
    <t>19661964-K</t>
  </si>
  <si>
    <t>15818275-0</t>
  </si>
  <si>
    <t>18508595-3</t>
  </si>
  <si>
    <t>19770734-8</t>
  </si>
  <si>
    <t>19257918-K</t>
  </si>
  <si>
    <t>18495778-7</t>
  </si>
  <si>
    <t>14004149-1</t>
  </si>
  <si>
    <t>19256377-1</t>
  </si>
  <si>
    <t>17950282-8</t>
  </si>
  <si>
    <t>19666203-0</t>
  </si>
  <si>
    <t>17462668-5</t>
  </si>
  <si>
    <t>21009323-0</t>
  </si>
  <si>
    <t>20050497-6</t>
  </si>
  <si>
    <t>19864479-K</t>
  </si>
  <si>
    <t>20407325-2</t>
  </si>
  <si>
    <t>20406172-6</t>
  </si>
  <si>
    <t>16549275-7</t>
  </si>
  <si>
    <t>19771969-9</t>
  </si>
  <si>
    <t>20441824-1</t>
  </si>
  <si>
    <t>18580114-4</t>
  </si>
  <si>
    <t>20846410-8</t>
  </si>
  <si>
    <t>16566199-0</t>
  </si>
  <si>
    <t>19348197-3</t>
  </si>
  <si>
    <t>20313591-2</t>
  </si>
  <si>
    <t>19450750-K</t>
  </si>
  <si>
    <t>19900328-3</t>
  </si>
  <si>
    <t xml:space="preserve">CINTHIA VALENTINA </t>
  </si>
  <si>
    <t>ROJAS SALFATE</t>
  </si>
  <si>
    <t xml:space="preserve">CRISTIAN ALEJANDRO </t>
  </si>
  <si>
    <t>VILLANUEVA SALAS</t>
  </si>
  <si>
    <t xml:space="preserve">KAREN PAULINA </t>
  </si>
  <si>
    <t>ALFARO PEREZ</t>
  </si>
  <si>
    <t xml:space="preserve">JACQUELINE ELIZABETH </t>
  </si>
  <si>
    <t>CONTRERAS BARRAZA</t>
  </si>
  <si>
    <t xml:space="preserve">AYLEEN SCARLETTE </t>
  </si>
  <si>
    <t>CAIMANQUE NARRIAS</t>
  </si>
  <si>
    <t xml:space="preserve">PATRICIA ALEJANDRA </t>
  </si>
  <si>
    <t>BORDONES MOLINA</t>
  </si>
  <si>
    <t xml:space="preserve">FELIPE ANTONIO </t>
  </si>
  <si>
    <t>GUTIERREZ CERDA</t>
  </si>
  <si>
    <t xml:space="preserve">GREGORIE GERARDO </t>
  </si>
  <si>
    <t>ARCOS VEJAR</t>
  </si>
  <si>
    <t>MOYA TEJEDO</t>
  </si>
  <si>
    <t xml:space="preserve">NAYARETT VALENTINA </t>
  </si>
  <si>
    <t>VENEGAS CASTILLO</t>
  </si>
  <si>
    <t xml:space="preserve">MARINA ISABEL </t>
  </si>
  <si>
    <t>NAVARRO RAMIREZ</t>
  </si>
  <si>
    <t xml:space="preserve">ERIC IGNACIO </t>
  </si>
  <si>
    <t>URIBE CALLEJAS</t>
  </si>
  <si>
    <t xml:space="preserve">SALOMON ISAIAS </t>
  </si>
  <si>
    <t>MORAGA HERNANDEZ</t>
  </si>
  <si>
    <t xml:space="preserve">FRANCISCA TIARE </t>
  </si>
  <si>
    <t>TORRES TORO</t>
  </si>
  <si>
    <t xml:space="preserve">ALEXIS IGNACIO </t>
  </si>
  <si>
    <t>LEDEZMA RIVERA</t>
  </si>
  <si>
    <t>OPAZO HENRIQUEZ</t>
  </si>
  <si>
    <t>JOCELYN MACARENA</t>
  </si>
  <si>
    <t xml:space="preserve"> HENRIQUEZ CASONE</t>
  </si>
  <si>
    <t xml:space="preserve">ELSA CATALINA </t>
  </si>
  <si>
    <t>ARDILES RIVERA</t>
  </si>
  <si>
    <t xml:space="preserve">GABRIEL OCTAVIO PATRICIO </t>
  </si>
  <si>
    <t>JOFRE ROMERO</t>
  </si>
  <si>
    <t xml:space="preserve">MILLARAY ALEJANDRA </t>
  </si>
  <si>
    <t>HIDALGO MEZA</t>
  </si>
  <si>
    <t xml:space="preserve">VIVIANA MARGARITA </t>
  </si>
  <si>
    <t>VIZCARRA VIDAL</t>
  </si>
  <si>
    <t>GODOY NAVEA</t>
  </si>
  <si>
    <t xml:space="preserve">FRANCISCA YIGHOLEET CARINA </t>
  </si>
  <si>
    <t>GARAY ZAMORA</t>
  </si>
  <si>
    <t xml:space="preserve">ALBA ROSARIO </t>
  </si>
  <si>
    <t>RODRIGUEZ NUÑEZ</t>
  </si>
  <si>
    <t xml:space="preserve">SHIREL KATRINA </t>
  </si>
  <si>
    <t>ARAYA VEGA</t>
  </si>
  <si>
    <t>25-01-1998</t>
  </si>
  <si>
    <t>04-03-1984</t>
  </si>
  <si>
    <t>18-01-1994</t>
  </si>
  <si>
    <t>06-02-1998</t>
  </si>
  <si>
    <t>26-06-1996</t>
  </si>
  <si>
    <t>12-01-1994</t>
  </si>
  <si>
    <t>23-10-1981</t>
  </si>
  <si>
    <t>01-11-1995</t>
  </si>
  <si>
    <t>09-09-1988</t>
  </si>
  <si>
    <t>23-12-1989</t>
  </si>
  <si>
    <t>04-05-2002</t>
  </si>
  <si>
    <t>23-03-1999</t>
  </si>
  <si>
    <t>08-10-1998</t>
  </si>
  <si>
    <t>29-09-2000</t>
  </si>
  <si>
    <t>03-03-2000</t>
  </si>
  <si>
    <t>25-02-1987</t>
  </si>
  <si>
    <t>12-09-1998</t>
  </si>
  <si>
    <t>13-09-2000</t>
  </si>
  <si>
    <t>20-11-1993</t>
  </si>
  <si>
    <t>17-09-2001</t>
  </si>
  <si>
    <t>01-01-1987</t>
  </si>
  <si>
    <t>11-05-1996</t>
  </si>
  <si>
    <t>06-02-2001</t>
  </si>
  <si>
    <t>03-10-1996</t>
  </si>
  <si>
    <t>26-01-1998</t>
  </si>
  <si>
    <t>RUT</t>
  </si>
  <si>
    <t>Nombres </t>
  </si>
  <si>
    <t>Apellidos </t>
  </si>
  <si>
    <t>Canal </t>
  </si>
  <si>
    <t>Responsable Canal</t>
  </si>
  <si>
    <t>email(consultor)</t>
  </si>
  <si>
    <t>Direccion</t>
  </si>
  <si>
    <t>Region</t>
  </si>
  <si>
    <t>Provincia</t>
  </si>
  <si>
    <t>Comuna</t>
  </si>
  <si>
    <t>Donde deseas habilitar el Plan Womers?</t>
  </si>
  <si>
    <t>Número de teléfono donde deseas habilitar el Plan Womers (569xxxxxxxx)</t>
  </si>
  <si>
    <t>yoly.quintero@conultor.wom.cl</t>
  </si>
  <si>
    <t>williams.dominguez@consultor.wom.cl</t>
  </si>
  <si>
    <t>Customer Care</t>
  </si>
  <si>
    <t>Katherine Vera</t>
  </si>
  <si>
    <t>ulises.larosa@consultor.wom.cl</t>
  </si>
  <si>
    <t>ALEXANDER RENE</t>
  </si>
  <si>
    <t>26859579-1</t>
  </si>
  <si>
    <t>Supervisor de Planificación</t>
  </si>
  <si>
    <t>alexander.pina@holdtech.cl</t>
  </si>
  <si>
    <t>26633272-6</t>
  </si>
  <si>
    <t>CALLE PEDRO MOLINA 3120, PUNTA MIRA NORTE</t>
  </si>
  <si>
    <t>Coquimbo</t>
  </si>
  <si>
    <t>Elqui</t>
  </si>
  <si>
    <t>ALFALFARES HUERTO 5</t>
  </si>
  <si>
    <t>RICARDO SCHWENN 3279, LA PAMPA</t>
  </si>
  <si>
    <t>PASAJE LOS ESTRIBOS 1767, VILLA EL ROMERO</t>
  </si>
  <si>
    <t>LLANQUIHUE 744, TIERRAS BLANCAS</t>
  </si>
  <si>
    <t>ANTONIO HERREROS 3062, LAS COMPAÑIAS</t>
  </si>
  <si>
    <t>LOS TULIPANES 410, SINDEMPART</t>
  </si>
  <si>
    <t>PASAJE VICTOR DOMINGO SILVA ORIENTE 1633, TIERRAS BLANCAS</t>
  </si>
  <si>
    <t>FRANCISCO CABELLO 590, PUNTA MIRA SUR</t>
  </si>
  <si>
    <t>MARIA JANCINA DURAN 112 - PAN DE AZUCAR</t>
  </si>
  <si>
    <t>KUYUM 3397 - VILLA EL INCA</t>
  </si>
  <si>
    <t>PASAJE LUIS UGARTE 3464 - PUNTA MIRA</t>
  </si>
  <si>
    <t>LOS YUYOS 4568 - LA FLORIDA</t>
  </si>
  <si>
    <t xml:space="preserve">AV. VIÑA DEL MAR 2867 </t>
  </si>
  <si>
    <t xml:space="preserve">SS PAPA SAN LINO 1347 - VILLA TALINAY </t>
  </si>
  <si>
    <t>PARCELA 45 SITIO 30 - PAN DE AZUCAR</t>
  </si>
  <si>
    <t>PSJ LOS QUISCOS 021</t>
  </si>
  <si>
    <t>MARCIAL MARTINEZ CUADROS 118, VILLA DON CRISTÓBAL</t>
  </si>
  <si>
    <t>JORGE MIRANDA 1630, VILLA LAMBERT</t>
  </si>
  <si>
    <t>DON NOLBERTO, PARCELA 30, PAN DE AZUCAR</t>
  </si>
  <si>
    <t>VENEZUELA 2480, COMPAÑÍA ALTA</t>
  </si>
  <si>
    <t>ARGANDOÑA 830, PARTE ALTA</t>
  </si>
  <si>
    <t xml:space="preserve">CALLE CURICO 559, TIERRAS BLANCAS </t>
  </si>
  <si>
    <t xml:space="preserve">PASAJE TOTORAL 3777, CIA ALTA </t>
  </si>
  <si>
    <t>PASAJE MANUEL CORTES 1760</t>
  </si>
  <si>
    <t xml:space="preserve">PASAJE LAS GAVIOTAS 880, PEÑUELA </t>
  </si>
  <si>
    <t xml:space="preserve">CALLE CURICO 770, TIERRAS BLANCAS </t>
  </si>
  <si>
    <t xml:space="preserve">ELEUTERIO RAMIREZ 926, EL LLANO </t>
  </si>
  <si>
    <t xml:space="preserve">WENSENLAO VARGAS 826, EL LLANO </t>
  </si>
  <si>
    <t xml:space="preserve">PASAJE PINTOR ENRIQUE BERTRIX  3036, CIA ALTA </t>
  </si>
  <si>
    <t>AVENIDA PEREIRA 1121, BLOK ZA DPTO 121</t>
  </si>
  <si>
    <t xml:space="preserve">ANTONIO LARRAGUIBEL 3037, CIA ALTA </t>
  </si>
  <si>
    <t>psje. kellen 3531</t>
  </si>
  <si>
    <t>CIELOS DEL VALLE</t>
  </si>
  <si>
    <t>claudia martinez 634</t>
  </si>
  <si>
    <t>AV. HORTENSIA BUSTAMANTE 3559, Condominio Reino de España</t>
  </si>
  <si>
    <t>Calle San Ramón 681, Bosque San Carlos</t>
  </si>
  <si>
    <t xml:space="preserve">Pedro Antonio olivares pinto 428 Punta mira los clarines </t>
  </si>
  <si>
    <t>Av. Libertad 578, Puertas del Mar</t>
  </si>
  <si>
    <t>PASAJE PAPA SAN GELASIO 2032, LA CANTERA</t>
  </si>
  <si>
    <t>PASAJE ISLA DE CHILOÉ 3512</t>
  </si>
  <si>
    <t>JORGE MEDINA ESTEVEZ 3154, VILLA TALINAY</t>
  </si>
  <si>
    <t>LAGO RIÑIHUE 2053, ALTO PEÑUELAS</t>
  </si>
  <si>
    <t>Anibal Pinto 6390, Vista azul torre gemini piso 2 dtp 22</t>
  </si>
  <si>
    <t>CALLE LIRA 308 - EL LLANO</t>
  </si>
  <si>
    <t>AV. ISLÓN 2566, COMPAÑÍA BAJA</t>
  </si>
  <si>
    <t>VICTOR TABORGA VEGA 1300, CIELOS DEL VALLE</t>
  </si>
  <si>
    <t>CONDOMINIO JARDINES DE PINAMAR 1738</t>
  </si>
  <si>
    <t>AV. PACÍFICO 3160</t>
  </si>
  <si>
    <t>los tulipanes 81</t>
  </si>
  <si>
    <t>Calle San Ramon 681, Bosque San Carlos</t>
  </si>
  <si>
    <t>PASAJE LAGO LACAR 1552, BOSQUE SAN CARLOS</t>
  </si>
  <si>
    <t>VICTOR LIRA 1006</t>
  </si>
  <si>
    <t>REGIMIENTO ARICA 301 - CONDOMINIO DOÑA MARIA</t>
  </si>
  <si>
    <t>AV ARAUCO 4348 VILLA LA FLORIDA</t>
  </si>
  <si>
    <t>BALMACEDA 4475, PAMPA BAJA</t>
  </si>
  <si>
    <t>TOCOPILLA 581 - VILLA LAS MARGARITAS</t>
  </si>
  <si>
    <t>AV. RENE SCHNEIDER 2031 DPTO 705 TORRE 1</t>
  </si>
  <si>
    <t xml:space="preserve">AV. RENE SCHNEIDER 2031 DPTO 704 </t>
  </si>
  <si>
    <t>RIO DE LA LAGUNA 1353 DPTO C308 - EL BOSQUE SAN CARLOS</t>
  </si>
  <si>
    <t>CALLE SAN RAMÓN 681, BOSQUE SAN CARLOS</t>
  </si>
  <si>
    <t>PAMPA BAJA 2482</t>
  </si>
  <si>
    <t>Fecha de Información</t>
  </si>
  <si>
    <t>juan.alegria@consultor.wom.cl</t>
  </si>
  <si>
    <t>carolina.rojas@consultor.wom.cl</t>
  </si>
  <si>
    <t>natalia.barrera@consultor.wom.cl</t>
  </si>
  <si>
    <t>javiera.simon@consultor.wom.cl</t>
  </si>
  <si>
    <t>brendaly.zapata@consultor.wom.cl</t>
  </si>
  <si>
    <t>danissa.marin@consultor.wom.cl</t>
  </si>
  <si>
    <t>javiera.campos@consultor.wom.cl</t>
  </si>
  <si>
    <t>jeshua.gonzalez@consultor.wom.cl</t>
  </si>
  <si>
    <t>francisca.hernandez@consultor.wom.cl</t>
  </si>
  <si>
    <t>claudia.diaz@consultor.wom.cl</t>
  </si>
  <si>
    <t>jeimy.salas@consultor.wom.cl</t>
  </si>
  <si>
    <t>fernando.alvarez@consultor.wom.cl</t>
  </si>
  <si>
    <t>rocio.henriquez@consultor.wom.cl</t>
  </si>
  <si>
    <t xml:space="preserve">ANGELICA DEL ROSARIO </t>
  </si>
  <si>
    <t>LOPEZ CASTILLO</t>
  </si>
  <si>
    <t>19174295-8</t>
  </si>
  <si>
    <t>Reingreso Call Center</t>
  </si>
  <si>
    <t>JAALEGRG</t>
  </si>
  <si>
    <t>CMROJASC</t>
  </si>
  <si>
    <t>NSBARREV</t>
  </si>
  <si>
    <t>JSIMONR</t>
  </si>
  <si>
    <t>BYZAPATG</t>
  </si>
  <si>
    <t>DCMARINV</t>
  </si>
  <si>
    <t>JKCAMPOC</t>
  </si>
  <si>
    <t>JSGONZAC</t>
  </si>
  <si>
    <t>FNHERNAM</t>
  </si>
  <si>
    <t>CPPENALA</t>
  </si>
  <si>
    <t>CADIAZG</t>
  </si>
  <si>
    <t>JCSALASA</t>
  </si>
  <si>
    <t>FAALVARG</t>
  </si>
  <si>
    <t>RDHENRIC</t>
  </si>
  <si>
    <t>ADLOPEZC</t>
  </si>
  <si>
    <t>angelica.lopez.c@consultor.wom.cl</t>
  </si>
  <si>
    <t>20502755-6</t>
  </si>
  <si>
    <t>17015804-0</t>
  </si>
  <si>
    <t>18634386-7</t>
  </si>
  <si>
    <t>19660580-0</t>
  </si>
  <si>
    <t>21155478-9</t>
  </si>
  <si>
    <t>19947875-3</t>
  </si>
  <si>
    <t>18757919-8</t>
  </si>
  <si>
    <t>19977610-K</t>
  </si>
  <si>
    <t>21059179-6</t>
  </si>
  <si>
    <t>17330583-4</t>
  </si>
  <si>
    <t>18924274-3</t>
  </si>
  <si>
    <t xml:space="preserve">15501184-k </t>
  </si>
  <si>
    <t>18827677-6</t>
  </si>
  <si>
    <t>19041524-4</t>
  </si>
  <si>
    <t>16566508-2</t>
  </si>
  <si>
    <t>19134716-1</t>
  </si>
  <si>
    <t xml:space="preserve">JAVIERA ALEJANDRA </t>
  </si>
  <si>
    <t>PASTEN FLORES</t>
  </si>
  <si>
    <t xml:space="preserve">PRISCILLA PAULETTE </t>
  </si>
  <si>
    <t>ARQUEROS ZARRICUETA</t>
  </si>
  <si>
    <t xml:space="preserve">FRANCISCA ANDREA </t>
  </si>
  <si>
    <t>ASTUDILLO IBARRA</t>
  </si>
  <si>
    <t xml:space="preserve">CARLA ANDREA </t>
  </si>
  <si>
    <t>RODRIGUEZ PIZARRO</t>
  </si>
  <si>
    <t xml:space="preserve">FRANCISCA CAROLINA </t>
  </si>
  <si>
    <t>ARAYA BURGOS</t>
  </si>
  <si>
    <t xml:space="preserve">JAVIERA FERNANDA </t>
  </si>
  <si>
    <t>RIVERA DURAN</t>
  </si>
  <si>
    <t xml:space="preserve">ARACELY ANDREA </t>
  </si>
  <si>
    <t xml:space="preserve">VALENTINA IGNACIA </t>
  </si>
  <si>
    <t>VELASQUEZ ASTUDILLO</t>
  </si>
  <si>
    <t xml:space="preserve">SEBASTIAN ALFREDO </t>
  </si>
  <si>
    <t>SARZOSA ROJAS</t>
  </si>
  <si>
    <t xml:space="preserve">ANDREA NATALIE </t>
  </si>
  <si>
    <t>OLIVARES LOPEZ</t>
  </si>
  <si>
    <t xml:space="preserve">FERNANDA ANDREA </t>
  </si>
  <si>
    <t>VALDERRAMA CORTES</t>
  </si>
  <si>
    <t xml:space="preserve">KATHERINE ALEXANDRA </t>
  </si>
  <si>
    <t>RIVERA GODOY</t>
  </si>
  <si>
    <t xml:space="preserve">LORENA ANDREA </t>
  </si>
  <si>
    <t>BASTIAS TAPIA</t>
  </si>
  <si>
    <t xml:space="preserve">CARLOS ALFONSO </t>
  </si>
  <si>
    <t>GOMEZ MOLINA</t>
  </si>
  <si>
    <t xml:space="preserve">SEBASTIAN MATIAS </t>
  </si>
  <si>
    <t>ACOSTA BRICEÑO</t>
  </si>
  <si>
    <t xml:space="preserve">DIEGO ALBERTO </t>
  </si>
  <si>
    <t>AGUIRRE CAMPUSANO</t>
  </si>
  <si>
    <t xml:space="preserve">VICTORIA VALENTINA </t>
  </si>
  <si>
    <t>JARA IBARRA</t>
  </si>
  <si>
    <t>16-05-2001</t>
  </si>
  <si>
    <t>12-11-1988</t>
  </si>
  <si>
    <t>27-01-1994</t>
  </si>
  <si>
    <t>11-07-1997</t>
  </si>
  <si>
    <t>01-11-2002</t>
  </si>
  <si>
    <t>31-05-1998</t>
  </si>
  <si>
    <t>30-06-1994</t>
  </si>
  <si>
    <t>21-09-1998</t>
  </si>
  <si>
    <t>21-06-2002</t>
  </si>
  <si>
    <t>19-12-1988</t>
  </si>
  <si>
    <t>18-08-1989</t>
  </si>
  <si>
    <t>18-07-1995</t>
  </si>
  <si>
    <t>21-01-1983</t>
  </si>
  <si>
    <t>19-11-1994</t>
  </si>
  <si>
    <t>24-08-1995</t>
  </si>
  <si>
    <t>17-09-1987</t>
  </si>
  <si>
    <t>02-08-1995</t>
  </si>
  <si>
    <t>JAPASTEF</t>
  </si>
  <si>
    <t>PPARQUEZ</t>
  </si>
  <si>
    <t>FAASTUDI</t>
  </si>
  <si>
    <t>CARODRIP</t>
  </si>
  <si>
    <t>FCARAYAB</t>
  </si>
  <si>
    <t>JFRIVERD</t>
  </si>
  <si>
    <t>AAMARINA</t>
  </si>
  <si>
    <t>VIVELASA</t>
  </si>
  <si>
    <t>SASARZOR</t>
  </si>
  <si>
    <t>FAVALDEC</t>
  </si>
  <si>
    <t>KARIVERG</t>
  </si>
  <si>
    <t>LABASTIT</t>
  </si>
  <si>
    <t>CAGOMEZM</t>
  </si>
  <si>
    <t>SMACOSTB</t>
  </si>
  <si>
    <t>DAAGUICA</t>
  </si>
  <si>
    <t>VVJARAI</t>
  </si>
  <si>
    <t>javiera.pasten.f@consultor.wom.cl</t>
  </si>
  <si>
    <t>priscilla.arqueros@consultor.wom.cl</t>
  </si>
  <si>
    <t>francisca.astudillo@consultor.wom.cl</t>
  </si>
  <si>
    <t>carla.rodriguez@consultor.wom.cl</t>
  </si>
  <si>
    <t>francisca.araya@consultor.wom.cl</t>
  </si>
  <si>
    <t>javiera.rivera@consultor.wom.cl</t>
  </si>
  <si>
    <t>aracely.marin@consultor.wom.cl</t>
  </si>
  <si>
    <t>valentina.velasquez@consultor.wom.cl</t>
  </si>
  <si>
    <t>sebastian.sarzosa@consultor.wom.cl</t>
  </si>
  <si>
    <t>fernanda.valderrama@consultor.wom.cl</t>
  </si>
  <si>
    <t>katherine.rivera@consultor.wom.cl</t>
  </si>
  <si>
    <t>lorena.bastias@consultor.wom.cl</t>
  </si>
  <si>
    <t>carlos.gomez@consultor.wom.cl</t>
  </si>
  <si>
    <t>sebastian.acosta@consultor.wom.cl</t>
  </si>
  <si>
    <t>diego.aguirre.c@consultor.wom.cl</t>
  </si>
  <si>
    <t>victoria.jara@consultor.wom.cl</t>
  </si>
  <si>
    <t>18689642-4</t>
  </si>
  <si>
    <t>19685357-K</t>
  </si>
  <si>
    <t>18757921-K</t>
  </si>
  <si>
    <t>18484306-4</t>
  </si>
  <si>
    <t>16660156-8</t>
  </si>
  <si>
    <t>19506073-8</t>
  </si>
  <si>
    <t>20406037-1</t>
  </si>
  <si>
    <t>19118321-5</t>
  </si>
  <si>
    <t>19866977-6</t>
  </si>
  <si>
    <t>19400319-6</t>
  </si>
  <si>
    <t>19770886-7</t>
  </si>
  <si>
    <t>19350139-7</t>
  </si>
  <si>
    <t>16647010-2</t>
  </si>
  <si>
    <t>19042089-2</t>
  </si>
  <si>
    <t>18362628-0</t>
  </si>
  <si>
    <t>20006563-8</t>
  </si>
  <si>
    <t>19659575-9</t>
  </si>
  <si>
    <t>18589134-8</t>
  </si>
  <si>
    <t xml:space="preserve">DANIEL IGNACIO </t>
  </si>
  <si>
    <t>SAAVEDRA CORTES</t>
  </si>
  <si>
    <t xml:space="preserve">ANTONIA TERESA </t>
  </si>
  <si>
    <t>MALDONADO ESPEJO</t>
  </si>
  <si>
    <t xml:space="preserve">ARETA MELANIA </t>
  </si>
  <si>
    <t>HICHE VALDIVIA</t>
  </si>
  <si>
    <t xml:space="preserve">MARCELA PAZ </t>
  </si>
  <si>
    <t>LILLO CASTILLO</t>
  </si>
  <si>
    <t xml:space="preserve">GERSON IGNACIO </t>
  </si>
  <si>
    <t>FUENTES BENAVIDES</t>
  </si>
  <si>
    <t xml:space="preserve">JOSE MANUEL </t>
  </si>
  <si>
    <t>VALDIVIA GUAJARDO</t>
  </si>
  <si>
    <t xml:space="preserve">ELISA MIGUELINA </t>
  </si>
  <si>
    <t>LOPEZ GUERRA</t>
  </si>
  <si>
    <t xml:space="preserve">FRANCISCA ELIZABETH </t>
  </si>
  <si>
    <t>TOLEDO CIFUENTES</t>
  </si>
  <si>
    <t>GONZALEZ ANDUEZA</t>
  </si>
  <si>
    <t xml:space="preserve">WILSON ANDRES </t>
  </si>
  <si>
    <t>SOTO SALAZAR</t>
  </si>
  <si>
    <t xml:space="preserve">TOMAS JOAQUIN </t>
  </si>
  <si>
    <t xml:space="preserve">BARBARA JAVIERA </t>
  </si>
  <si>
    <t>ROJAS AGUIRRE</t>
  </si>
  <si>
    <t xml:space="preserve">SUSANA CATHERINE </t>
  </si>
  <si>
    <t>CID ARREDONDO</t>
  </si>
  <si>
    <t xml:space="preserve">MICHAEL </t>
  </si>
  <si>
    <t>VILLALOBOS PEREA</t>
  </si>
  <si>
    <t xml:space="preserve">JAVIER ALBERTO </t>
  </si>
  <si>
    <t>GONZALEZ ABALOS</t>
  </si>
  <si>
    <t>PALACIOS FLORES</t>
  </si>
  <si>
    <t xml:space="preserve">CARLOS ALEXIS </t>
  </si>
  <si>
    <t>AGUIRRE CASTILLO</t>
  </si>
  <si>
    <t xml:space="preserve">MARIA FERNANDA </t>
  </si>
  <si>
    <t>24-08-1994</t>
  </si>
  <si>
    <t>03-06-1998</t>
  </si>
  <si>
    <t>09-03-1993</t>
  </si>
  <si>
    <t>18-08-1987</t>
  </si>
  <si>
    <t>23-02-1997</t>
  </si>
  <si>
    <t>10-12-1999</t>
  </si>
  <si>
    <t>15-01-1995</t>
  </si>
  <si>
    <t>05-09-1996</t>
  </si>
  <si>
    <t>10-06-1998</t>
  </si>
  <si>
    <t>16-10-1987</t>
  </si>
  <si>
    <t>07-11-1995</t>
  </si>
  <si>
    <t>06-04-1993</t>
  </si>
  <si>
    <t>21-06-1999</t>
  </si>
  <si>
    <t>21-02-1997</t>
  </si>
  <si>
    <t>20-08-1993</t>
  </si>
  <si>
    <t>20459379-5</t>
  </si>
  <si>
    <t xml:space="preserve">MATIAS NICOLAS </t>
  </si>
  <si>
    <t>RIVERA AGUIRRE</t>
  </si>
  <si>
    <t>Gestión Epa</t>
  </si>
  <si>
    <t>cristian.villanueva@consultor.wom.cl</t>
  </si>
  <si>
    <t>karen.alfaro@consultor.wom.cl</t>
  </si>
  <si>
    <t>maria.moya@consultor.wom.cl</t>
  </si>
  <si>
    <t>eric.uribe@consultor.wom.cl</t>
  </si>
  <si>
    <t>alexis.ledezma@consultor.wom.cl</t>
  </si>
  <si>
    <t>jocelyn.henriquez@consultor.wom.cl</t>
  </si>
  <si>
    <t>elsa.rojas@consultor.wom.cl</t>
  </si>
  <si>
    <t>gabriel.jofre@consultor.wom.cl</t>
  </si>
  <si>
    <t>shirel.araya@consultor.wom.cl</t>
  </si>
  <si>
    <t>maria.opazo@consultor.wom.cl</t>
  </si>
  <si>
    <t>cinthia.rojas@consultor.wom.cl</t>
  </si>
  <si>
    <t>jacqueline.contreras@consultor.wom.cl</t>
  </si>
  <si>
    <t>ayleen.caimanque@consultor.wom.cl</t>
  </si>
  <si>
    <t>patricia.bordones@consultor.wom.cl</t>
  </si>
  <si>
    <t>felipe.gutierrez@consultor.wom.cl</t>
  </si>
  <si>
    <t>gregorie.arcos@consultor.wom.cl</t>
  </si>
  <si>
    <t>nayarett.venegas@consultor.wom.cl</t>
  </si>
  <si>
    <t>marina.navarro@consultor.wom.cl</t>
  </si>
  <si>
    <t>salomon.moraga@consultor.wom.cl</t>
  </si>
  <si>
    <t>francisca.torres@consultor.wom.cl</t>
  </si>
  <si>
    <t>constanza.ardiles@consultor.wom.cl</t>
  </si>
  <si>
    <t>millaray.hidalgo@consultor.wom.cl</t>
  </si>
  <si>
    <t>viviana.vizcarra@consultor.wom.cl</t>
  </si>
  <si>
    <t>claudia.godoy.n@consultor.wom.cl</t>
  </si>
  <si>
    <t>francisca.garay@consultor.wom.cl</t>
  </si>
  <si>
    <t>alba.rodriguez@consultor.wom.cl</t>
  </si>
  <si>
    <t>CVROJASS</t>
  </si>
  <si>
    <t>CAVILLAS</t>
  </si>
  <si>
    <t>KPALFARP</t>
  </si>
  <si>
    <t>JECONTRB</t>
  </si>
  <si>
    <t>ASCAIMAN</t>
  </si>
  <si>
    <t>PABORDOM</t>
  </si>
  <si>
    <t>FAGUTIEC</t>
  </si>
  <si>
    <t>GGARCOSV</t>
  </si>
  <si>
    <t>MJMOYAT</t>
  </si>
  <si>
    <t>NVVENEGC</t>
  </si>
  <si>
    <t>MINAVARR</t>
  </si>
  <si>
    <t>EIURIBEC</t>
  </si>
  <si>
    <t>SIMORAGH</t>
  </si>
  <si>
    <t>FTTORRET</t>
  </si>
  <si>
    <t>AILEDEZR</t>
  </si>
  <si>
    <t>MEOPAZOH</t>
  </si>
  <si>
    <t>JMHENRIC</t>
  </si>
  <si>
    <t>ECROJASC</t>
  </si>
  <si>
    <t>CCARDILR</t>
  </si>
  <si>
    <t>GOJOFRER</t>
  </si>
  <si>
    <t>MAHIDALM</t>
  </si>
  <si>
    <t>VMVIZCAV</t>
  </si>
  <si>
    <t>CCGODOYN</t>
  </si>
  <si>
    <t>FYGARAYZ</t>
  </si>
  <si>
    <t>ARRODRIN</t>
  </si>
  <si>
    <t>SKARAYAV</t>
  </si>
  <si>
    <t>JSIMON</t>
  </si>
  <si>
    <t>DCMARIN</t>
  </si>
  <si>
    <t>FNHERNA</t>
  </si>
  <si>
    <t>FAALVAR</t>
  </si>
  <si>
    <t>CPPENAL</t>
  </si>
  <si>
    <t>CMROJAS</t>
  </si>
  <si>
    <t>JCSALAS</t>
  </si>
  <si>
    <t>JAALEGR</t>
  </si>
  <si>
    <t>NSBARRE</t>
  </si>
  <si>
    <t>BYZAPAT</t>
  </si>
  <si>
    <t>JKCAMPO</t>
  </si>
  <si>
    <t>JSGONZA</t>
  </si>
  <si>
    <t>CADIAZ</t>
  </si>
  <si>
    <t>RDHENRI</t>
  </si>
  <si>
    <t>DISAAVEC</t>
  </si>
  <si>
    <t>ATMALDOE</t>
  </si>
  <si>
    <t>AMHICHEV</t>
  </si>
  <si>
    <t>MPLILLOC</t>
  </si>
  <si>
    <t>GIFUENTB</t>
  </si>
  <si>
    <t>JMVALDIG</t>
  </si>
  <si>
    <t>EMLOPEZG</t>
  </si>
  <si>
    <t>FETOLEDC</t>
  </si>
  <si>
    <t>TBGONZAA</t>
  </si>
  <si>
    <t>WASOTOS</t>
  </si>
  <si>
    <t>TJMARTIA</t>
  </si>
  <si>
    <t>BJROJASA</t>
  </si>
  <si>
    <t>SCCIDA</t>
  </si>
  <si>
    <t>MVILLAP</t>
  </si>
  <si>
    <t>JAGONZAA</t>
  </si>
  <si>
    <t>FJPALACF</t>
  </si>
  <si>
    <t>CAAGUIRC</t>
  </si>
  <si>
    <t>MFGARAYZ</t>
  </si>
  <si>
    <t>daniel.saavedra@consultor.wom.cl</t>
  </si>
  <si>
    <t>antonia.maldonado@consultor.wom.cl</t>
  </si>
  <si>
    <t>areta.hiche@consultor.wom.cl</t>
  </si>
  <si>
    <t>marcela.lillo@consultor.wom.cl</t>
  </si>
  <si>
    <t>gerson.fuentes@consultor.wom.cl</t>
  </si>
  <si>
    <t>jose.valdivia@consultor.wom.cl</t>
  </si>
  <si>
    <t>elisa.lopez@consultor.wom.cl</t>
  </si>
  <si>
    <t>francisca.toledo@consultor.wom.cl</t>
  </si>
  <si>
    <t>wilson.soto@consultor.wom.cl</t>
  </si>
  <si>
    <t>tomas.martinez@consultor.wom.cl</t>
  </si>
  <si>
    <t>barbara.rojas.a@consultor.wom.cl</t>
  </si>
  <si>
    <t>susana.cid@consultor.wom.cl</t>
  </si>
  <si>
    <t>michael.villalobos@consultor.wom.cl</t>
  </si>
  <si>
    <t>javier.gonzalez.a@consultor.wom.cl</t>
  </si>
  <si>
    <t>francisco.palacios@consultor.wom.cl</t>
  </si>
  <si>
    <t>carlos.aguirre@consultor.wom.cl</t>
  </si>
  <si>
    <t>maria.garay@consultor.wom.cl</t>
  </si>
  <si>
    <t>19769962-0</t>
  </si>
  <si>
    <t>19554855-2</t>
  </si>
  <si>
    <t>19463303-3</t>
  </si>
  <si>
    <t>19563016-K</t>
  </si>
  <si>
    <t>21146566-2</t>
  </si>
  <si>
    <t>16979390-5</t>
  </si>
  <si>
    <t>17909814-8</t>
  </si>
  <si>
    <t>18758349-7</t>
  </si>
  <si>
    <t>20858522-3</t>
  </si>
  <si>
    <t xml:space="preserve">CAROLIN ANDREA </t>
  </si>
  <si>
    <t xml:space="preserve">MARIA PAZ </t>
  </si>
  <si>
    <t>GUZMAN CASTILLO</t>
  </si>
  <si>
    <t xml:space="preserve">JESUS IGNACIO </t>
  </si>
  <si>
    <t>BUSTAMANTE BUSTAMANTE</t>
  </si>
  <si>
    <t xml:space="preserve">PATRICIA ISABEL </t>
  </si>
  <si>
    <t>ROMERO ARENAS</t>
  </si>
  <si>
    <t xml:space="preserve">ZACK MOURRICE </t>
  </si>
  <si>
    <t>RIVERS MONTESINOS</t>
  </si>
  <si>
    <t>MANZO REYES</t>
  </si>
  <si>
    <t xml:space="preserve">STEPHANIE SAYONARA </t>
  </si>
  <si>
    <t>OYARZO SEPULVEDA</t>
  </si>
  <si>
    <t xml:space="preserve">STEPHANIE DOMINIQUE </t>
  </si>
  <si>
    <t>REBOLLEDO ARAYA</t>
  </si>
  <si>
    <t xml:space="preserve">BIANCA GABRIELLE </t>
  </si>
  <si>
    <t>DUSSUEL REPETTO</t>
  </si>
  <si>
    <t xml:space="preserve">MIGUEL ALEJANDRO </t>
  </si>
  <si>
    <t>ARENAS MEDINA</t>
  </si>
  <si>
    <t xml:space="preserve">FABIAN MATIAS </t>
  </si>
  <si>
    <t>SANCHA AGUILERA</t>
  </si>
  <si>
    <t xml:space="preserve">GALIA FRANCISCA </t>
  </si>
  <si>
    <t xml:space="preserve">DIEGO PABLO </t>
  </si>
  <si>
    <t>CRUZ PLAZA</t>
  </si>
  <si>
    <t xml:space="preserve">JORDAN ALEXIS </t>
  </si>
  <si>
    <t>VERGARA CORTES</t>
  </si>
  <si>
    <t xml:space="preserve">ALEX MAURICIO </t>
  </si>
  <si>
    <t>RODRIGUEZ PASTRAN</t>
  </si>
  <si>
    <t xml:space="preserve">SANDRA LORENA </t>
  </si>
  <si>
    <t>CARRASCO ALVAREZ</t>
  </si>
  <si>
    <t xml:space="preserve">NATALIA BEATRIZ </t>
  </si>
  <si>
    <t>GONZALEZ JAIME</t>
  </si>
  <si>
    <t xml:space="preserve">ANDREA PATRICIA </t>
  </si>
  <si>
    <t xml:space="preserve">GIULIANNA VALENTINA </t>
  </si>
  <si>
    <t>JOPIA CORTES</t>
  </si>
  <si>
    <t xml:space="preserve">MAGDALENA GLORIA </t>
  </si>
  <si>
    <t>ARMSTRONG IBAÑEZ</t>
  </si>
  <si>
    <t xml:space="preserve">GEZ GERS EZEQUIEL </t>
  </si>
  <si>
    <t>ALVAN MIO</t>
  </si>
  <si>
    <t xml:space="preserve">KATHERINE ANAIS </t>
  </si>
  <si>
    <t>BRAVO GUERRA</t>
  </si>
  <si>
    <t>19104637-4</t>
  </si>
  <si>
    <t>17253129-6</t>
  </si>
  <si>
    <t>19252975-1</t>
  </si>
  <si>
    <t>19539138-6</t>
  </si>
  <si>
    <t>18495673-K</t>
  </si>
  <si>
    <t>19312115-2</t>
  </si>
  <si>
    <t>18757338-6</t>
  </si>
  <si>
    <t>19256157-4</t>
  </si>
  <si>
    <t>19302398-3</t>
  </si>
  <si>
    <t>20997585-8</t>
  </si>
  <si>
    <t>18002478-6</t>
  </si>
  <si>
    <t>21905306-1</t>
  </si>
  <si>
    <t>20167618-5</t>
  </si>
  <si>
    <t>01-03-1995</t>
  </si>
  <si>
    <t>30-09-1989</t>
  </si>
  <si>
    <t>28-06-1996</t>
  </si>
  <si>
    <t>29-06-1997</t>
  </si>
  <si>
    <t>18-12-1993</t>
  </si>
  <si>
    <t>28-11-1995</t>
  </si>
  <si>
    <t>14-03-1994</t>
  </si>
  <si>
    <t>27-09-1995</t>
  </si>
  <si>
    <t>17-09-1996</t>
  </si>
  <si>
    <t>08-04-2002</t>
  </si>
  <si>
    <t>17-12-1991</t>
  </si>
  <si>
    <t>16-05-1989</t>
  </si>
  <si>
    <t>24-07-1999</t>
  </si>
  <si>
    <t>MNRIVERA</t>
  </si>
  <si>
    <t>matias.rivera@consultor.wom.cl</t>
  </si>
  <si>
    <t>BGDUSSUR</t>
  </si>
  <si>
    <t>CACAMPAI</t>
  </si>
  <si>
    <t>JIBUSTAB</t>
  </si>
  <si>
    <t>MPGUZMAC</t>
  </si>
  <si>
    <t>PIROMERA</t>
  </si>
  <si>
    <t>SSOYARZS</t>
  </si>
  <si>
    <t>SDREBOLA</t>
  </si>
  <si>
    <t>VJMANZOR</t>
  </si>
  <si>
    <t>ZMRIVERM</t>
  </si>
  <si>
    <t>bianca.dussuel@consultor.wom.cl</t>
  </si>
  <si>
    <t>carolin.campana@consultor.wom.cl</t>
  </si>
  <si>
    <t>jesus.bustamante@consultor.wom.cl</t>
  </si>
  <si>
    <t>patricia.romero@consultor.wom.cl</t>
  </si>
  <si>
    <t>stephanie.oyarzo@consultor.wom.cl</t>
  </si>
  <si>
    <t>stephanie.rebolledo@consultor.wom.cl</t>
  </si>
  <si>
    <t>valentina.manzo@consultor.wom.cl</t>
  </si>
  <si>
    <t>zack.rivers@consultor.wom.cl</t>
  </si>
  <si>
    <t>Analista de Indicador</t>
  </si>
  <si>
    <t>Coordinador de Servicio</t>
  </si>
  <si>
    <t>AMRODRIP</t>
  </si>
  <si>
    <t>APZELADD</t>
  </si>
  <si>
    <t>DPCRUZP</t>
  </si>
  <si>
    <t>FMSANCHA</t>
  </si>
  <si>
    <t>GFJOFRER</t>
  </si>
  <si>
    <t>GGALVANM</t>
  </si>
  <si>
    <t>GVJOPIAC</t>
  </si>
  <si>
    <t>JAVERGAC</t>
  </si>
  <si>
    <t>KABRAVOG</t>
  </si>
  <si>
    <t>MGARMSTI</t>
  </si>
  <si>
    <t>MAARENAM</t>
  </si>
  <si>
    <t>NBGONZAJ</t>
  </si>
  <si>
    <t>SLCARRAA</t>
  </si>
  <si>
    <t>alex.rodriguez@consultor.wom.cl</t>
  </si>
  <si>
    <t>andrea.zelada@consultor.wom.cl</t>
  </si>
  <si>
    <t>diego.cruz@consultor.wom.cl</t>
  </si>
  <si>
    <t>fabian.sancha@consultor.wom.cl</t>
  </si>
  <si>
    <t>galia.jofre@consultor.wom.cl</t>
  </si>
  <si>
    <t>gez.alvan@consultor.wom.cl</t>
  </si>
  <si>
    <t>giulianna.jopia@consultor.wom.cl</t>
  </si>
  <si>
    <t>jordan.vergara@consultor.wom.cl</t>
  </si>
  <si>
    <t>katherine.bravo@consultor.wom.cl</t>
  </si>
  <si>
    <t>magdalena.armstrong@consultor.wom.cl</t>
  </si>
  <si>
    <t>miguel.arenas@consultor.wom.cl</t>
  </si>
  <si>
    <t>natalia.gonzalez.j@consultor.wom.cl</t>
  </si>
  <si>
    <t>sandra.carrasco@consultor.wom.cl</t>
  </si>
  <si>
    <t>Temuco</t>
  </si>
  <si>
    <t>THOMAS EDUARDO</t>
  </si>
  <si>
    <t>HÖGER GALLEGOS</t>
  </si>
  <si>
    <t>19324589-7</t>
  </si>
  <si>
    <t>thomas.hoger@consultor.wom.cl</t>
  </si>
  <si>
    <t>SI</t>
  </si>
  <si>
    <t>NO</t>
  </si>
  <si>
    <t>no</t>
  </si>
  <si>
    <t>si</t>
  </si>
  <si>
    <t>ACVASQTR</t>
  </si>
  <si>
    <t>Pje. Las lilas #382, La Florida</t>
  </si>
  <si>
    <t>Psje. Gabriela Mistral #174 Villa el Faro</t>
  </si>
  <si>
    <t>Araucanía 5431 condominio Espacio la florida ll</t>
  </si>
  <si>
    <t>Calle Las vertientes 2141</t>
  </si>
  <si>
    <t xml:space="preserve">PASAJE JOSE SANTOS GONZALEZ 14 TIERRAS BLANCAS </t>
  </si>
  <si>
    <t>SANTIAGO APOSTOL 4067, DEPTO 218-C, EL MILAGRO II</t>
  </si>
  <si>
    <t xml:space="preserve">PSJE.  RECTOR FELIPE CALLEJAS 4544,  VILLA LA CRUZ CIA ALTA </t>
  </si>
  <si>
    <t xml:space="preserve">RAFAEL ALBERTO 74, VILLA PEÑUELA </t>
  </si>
  <si>
    <t xml:space="preserve">CALLE BALADA 3500 , BARRIO GABRIELA </t>
  </si>
  <si>
    <t>CALLE EDUARDO FREI MONTALVA 121 LOTE 4 - LA RINCONADA</t>
  </si>
  <si>
    <t>LOS PENSAMIENTOS 523 - SINDEMPART</t>
  </si>
  <si>
    <t>LOS AYMARAS 1701 - PORTAL SAN RAMOS</t>
  </si>
  <si>
    <t>AV. ESTADIO 4917</t>
  </si>
  <si>
    <t>MANUEL RODRIGUEZ 101 - DPTO 101</t>
  </si>
  <si>
    <t>EL SAUCE 1133 - SINDEMPART</t>
  </si>
  <si>
    <t xml:space="preserve">Nueva es avenida Nueva uno 3182, sector talinay </t>
  </si>
  <si>
    <t>LAGO RIÑIHUE 2053 - ALTO PEÑUELAS</t>
  </si>
  <si>
    <t>JORGE PEÑA HEN 837</t>
  </si>
  <si>
    <t>ALBERTO ROJAS 275 - PUNTA MIRA</t>
  </si>
  <si>
    <t>ALGARROBO 2856 - POBLACION VIÑA</t>
  </si>
  <si>
    <t>BRAZIL 3102 - COMPAÑIA ALTA</t>
  </si>
  <si>
    <t>LOS PESCADORES 5301, - CONDOMINIO GRAN MARINA PEÑUELAS</t>
  </si>
  <si>
    <t xml:space="preserve">MANUEL RODRIGUEZ 101, DEPTO101 BLOCK 1 </t>
  </si>
  <si>
    <t>PSJ. NUEVO 19 1482 - VILLA TALINAY</t>
  </si>
  <si>
    <t>AVENIDA PEÑUELAS NORTE 190</t>
  </si>
  <si>
    <t>CALLE FEDERICO ARCOS 397, CONDOMINIO ALTOS DE SERENA 4</t>
  </si>
  <si>
    <t>JUAN ANTONIO RIOS 29</t>
  </si>
  <si>
    <t>AVENIDA ESTADIO 3442</t>
  </si>
  <si>
    <t>AV. CRUZ DEL MOLINO 326 COND. ESPACIO II TORRE A DPTO 406</t>
  </si>
  <si>
    <t>AVENIDA ISLON 2566</t>
  </si>
  <si>
    <t xml:space="preserve">AVENIDA RENE SCHNEIDER 2031, CONDOMINIO NOVA HACIENDA </t>
  </si>
  <si>
    <t>CAPELLAN CARLOS CRUZAT HURTADO 2813</t>
  </si>
  <si>
    <t xml:space="preserve">CAMILO HENRIQUEZ 1401 PARTE ALTA </t>
  </si>
  <si>
    <t xml:space="preserve">PSJE. PARQUE TAMANGO # 1593, BOSQUE SAN CARLOS </t>
  </si>
  <si>
    <t xml:space="preserve">PASAJE SALAR DE TACA 606, CIELO DEL VALLE </t>
  </si>
  <si>
    <t xml:space="preserve">LOS OLIVOS 9, LA HERRADURA </t>
  </si>
  <si>
    <t xml:space="preserve">PASAJE LAS CAMPANAS 1201, VILLA EL ROMERO CIA ALTA </t>
  </si>
  <si>
    <t>CONDOMINIO COSTA COQUIMBO, MAIPU 501 DPTO. 1505</t>
  </si>
  <si>
    <t>Numero WOM</t>
  </si>
  <si>
    <t>Numero Nuevo</t>
  </si>
  <si>
    <t xml:space="preserve">JUAN ISAIAS </t>
  </si>
  <si>
    <t>AGUILAR RAIMAPO</t>
  </si>
  <si>
    <t xml:space="preserve">YARITZA NICOLE </t>
  </si>
  <si>
    <t>TABILO LOPEZ</t>
  </si>
  <si>
    <t xml:space="preserve">CAMILO ANDRES </t>
  </si>
  <si>
    <t>ARAYA COLLAO</t>
  </si>
  <si>
    <t xml:space="preserve">GERALDINE ANDREA </t>
  </si>
  <si>
    <t>ROJAS CASTAÑEDA</t>
  </si>
  <si>
    <t>ANDREA MAKARENA</t>
  </si>
  <si>
    <t xml:space="preserve"> CORREA MONDACA</t>
  </si>
  <si>
    <t xml:space="preserve">EDUARDO PABLO </t>
  </si>
  <si>
    <t>GODOY FUNEZ</t>
  </si>
  <si>
    <t>19817045-3</t>
  </si>
  <si>
    <t>17974669-7</t>
  </si>
  <si>
    <t>20407315-5</t>
  </si>
  <si>
    <t>19396573-3</t>
  </si>
  <si>
    <t>20457760-9</t>
  </si>
  <si>
    <t>18177656-0</t>
  </si>
  <si>
    <t>16-10-1997</t>
  </si>
  <si>
    <t>12-12-1991</t>
  </si>
  <si>
    <t>15-07-2020</t>
  </si>
  <si>
    <t>22-07-2000</t>
  </si>
  <si>
    <t>06-02-1992</t>
  </si>
  <si>
    <t>GABRIELA CONSTANZA DIAZ RIVERA</t>
  </si>
  <si>
    <t>YILDA ROXANA</t>
  </si>
  <si>
    <t>MALDONADO CAMACHO</t>
  </si>
  <si>
    <t xml:space="preserve">BARBARA CATALINA </t>
  </si>
  <si>
    <t>VENEGAS GOMEZ</t>
  </si>
  <si>
    <t>YARILDA DEL CARMEN</t>
  </si>
  <si>
    <t>FERNÁNDEZ AZUAJE</t>
  </si>
  <si>
    <t xml:space="preserve">MILEIDY MAYRIN </t>
  </si>
  <si>
    <t xml:space="preserve">GONZALEZ ALAYON </t>
  </si>
  <si>
    <t xml:space="preserve">JAMES ALBERT </t>
  </si>
  <si>
    <t xml:space="preserve">WILFREDO ANDRES </t>
  </si>
  <si>
    <t>ALARCON FIGUEROA</t>
  </si>
  <si>
    <t xml:space="preserve">CLAUDIO ANDRES </t>
  </si>
  <si>
    <t>RIVERA PARRA</t>
  </si>
  <si>
    <t>YASMARY</t>
  </si>
  <si>
    <t>TROCONIS</t>
  </si>
  <si>
    <t xml:space="preserve">CAROLINA NICOLE </t>
  </si>
  <si>
    <t>ARDILES JOPIA</t>
  </si>
  <si>
    <t xml:space="preserve">BARBARA ANTONIA </t>
  </si>
  <si>
    <t>FUENTES ROMAN</t>
  </si>
  <si>
    <t xml:space="preserve">PATRICIA PRISCILLA </t>
  </si>
  <si>
    <t xml:space="preserve">DANIZA ANDREA </t>
  </si>
  <si>
    <t>TORRES CORTES</t>
  </si>
  <si>
    <t>18580660-K</t>
  </si>
  <si>
    <t>26428163-6</t>
  </si>
  <si>
    <t>20456984-3</t>
  </si>
  <si>
    <t>26492499-5</t>
  </si>
  <si>
    <t>18757908-2</t>
  </si>
  <si>
    <t>19989907-4</t>
  </si>
  <si>
    <t>17363909-0</t>
  </si>
  <si>
    <t>19574330-4</t>
  </si>
  <si>
    <t>20543854-8</t>
  </si>
  <si>
    <t>20168436-6</t>
  </si>
  <si>
    <t>05-05-1999</t>
  </si>
  <si>
    <t>29-07-1997</t>
  </si>
  <si>
    <t>22-12-1993</t>
  </si>
  <si>
    <t>06-04-2000</t>
  </si>
  <si>
    <t>30-11-1991</t>
  </si>
  <si>
    <t>29-01-1989</t>
  </si>
  <si>
    <t>16-06-1994</t>
  </si>
  <si>
    <t>03-08-1998</t>
  </si>
  <si>
    <t>24-02-1990</t>
  </si>
  <si>
    <t>22-10-1985</t>
  </si>
  <si>
    <t>10-01-2001</t>
  </si>
  <si>
    <t>28-12-2000</t>
  </si>
  <si>
    <t>19-12-1989</t>
  </si>
  <si>
    <t>31-10-1999</t>
  </si>
  <si>
    <t>26923220-K</t>
  </si>
  <si>
    <t xml:space="preserve">CHILENA </t>
  </si>
  <si>
    <t>01 FO</t>
  </si>
  <si>
    <t>Fibra Optica</t>
  </si>
  <si>
    <t>EAC Fibra Optica</t>
  </si>
  <si>
    <t>karla.romero@consultor.wom.cl</t>
  </si>
  <si>
    <t>constanza.suazo@consultor.wom.cl</t>
  </si>
  <si>
    <t>eduardo.montecino@consultor.wom.cl</t>
  </si>
  <si>
    <t>angelica.munoz@consultor.wom.cl</t>
  </si>
  <si>
    <t>karen.gonzalez@consultor.wom.cl</t>
  </si>
  <si>
    <t>carlos.riffo@consultor.wom.cl</t>
  </si>
  <si>
    <t>monica.pimentel@consultor.wom.cl</t>
  </si>
  <si>
    <t>jocelyn.gallegos@consultor.wom.cl</t>
  </si>
  <si>
    <t>erica.romero@consultor.wom.cl</t>
  </si>
  <si>
    <t>romina.parra@consultor.wom.cl</t>
  </si>
  <si>
    <t>hugo.bastias@consultor.wom.cl</t>
  </si>
  <si>
    <t>KIROMERT</t>
  </si>
  <si>
    <t>CCSUAZOM</t>
  </si>
  <si>
    <t>TEHOGERG</t>
  </si>
  <si>
    <t>EAMONTEO</t>
  </si>
  <si>
    <t>KVGONZAC</t>
  </si>
  <si>
    <t>MTPIMENM</t>
  </si>
  <si>
    <t>JEGALLEF</t>
  </si>
  <si>
    <t>RGPARRAB</t>
  </si>
  <si>
    <t>HCBASTIC</t>
  </si>
  <si>
    <t>23321412-4</t>
  </si>
  <si>
    <t>19194820-3</t>
  </si>
  <si>
    <t>19075956-3</t>
  </si>
  <si>
    <t>17206771-9</t>
  </si>
  <si>
    <t>19224540-0</t>
  </si>
  <si>
    <t>17727486-0</t>
  </si>
  <si>
    <t>17983150-3</t>
  </si>
  <si>
    <t>18266304-2</t>
  </si>
  <si>
    <t>18486712-5</t>
  </si>
  <si>
    <t>19477631-4</t>
  </si>
  <si>
    <t>18194950-3</t>
  </si>
  <si>
    <t>KARLA INGHALEIN</t>
  </si>
  <si>
    <t>ROMERO TORRES</t>
  </si>
  <si>
    <t>CONSTANZA CECILIA</t>
  </si>
  <si>
    <t>SUAZO MORALES</t>
  </si>
  <si>
    <t>EDUARDO ALEJANDRO</t>
  </si>
  <si>
    <t>MONTECINO OPAZO</t>
  </si>
  <si>
    <t>ANGELICA MARIA</t>
  </si>
  <si>
    <t>MUÑOZ VELOSO</t>
  </si>
  <si>
    <t>KAREN VANESSA</t>
  </si>
  <si>
    <t>GONZÁLEZ CASTILLO</t>
  </si>
  <si>
    <t>CARLOS RODRIGO</t>
  </si>
  <si>
    <t>RIFFO MUÑOZ</t>
  </si>
  <si>
    <t>MONICA TERESITA</t>
  </si>
  <si>
    <t>PIMENTEL MARTINEZ</t>
  </si>
  <si>
    <t>JOCELYN ESTEFANIA</t>
  </si>
  <si>
    <t>GALLEGOS FUENTES</t>
  </si>
  <si>
    <t>ERICA DEL CARMEN</t>
  </si>
  <si>
    <t>ROMERO ANTINAO</t>
  </si>
  <si>
    <t>ROMINA GABRIELA</t>
  </si>
  <si>
    <t>PARRA BARRERA</t>
  </si>
  <si>
    <t>HUGO CLAUDIO</t>
  </si>
  <si>
    <t>BASTIAS CATALAN</t>
  </si>
  <si>
    <t>Santiago</t>
  </si>
  <si>
    <t xml:space="preserve">CAMILA BELEN </t>
  </si>
  <si>
    <t>PEREZ VILLALOBOS</t>
  </si>
  <si>
    <t xml:space="preserve">JUAN FRANCISCO JAVIER </t>
  </si>
  <si>
    <t>MORENO COFRE</t>
  </si>
  <si>
    <t xml:space="preserve">EMERSON NICOLAS </t>
  </si>
  <si>
    <t>VICUÑA MONDACA</t>
  </si>
  <si>
    <t>FERNANDO DARIO</t>
  </si>
  <si>
    <t xml:space="preserve"> TRIGO PIZARRO</t>
  </si>
  <si>
    <t>NOELIA LEONILA</t>
  </si>
  <si>
    <t>MUÑOZ ORTIZ</t>
  </si>
  <si>
    <t xml:space="preserve">GONZALO OSVALDO </t>
  </si>
  <si>
    <t>SOL CACERES</t>
  </si>
  <si>
    <t xml:space="preserve">VICENTE PATRICIO </t>
  </si>
  <si>
    <t>MILLAR PEREZ</t>
  </si>
  <si>
    <t xml:space="preserve">ANDREA ELIZABETH </t>
  </si>
  <si>
    <t>VELIZ HERRERA</t>
  </si>
  <si>
    <t xml:space="preserve">NICOLAS IVAN </t>
  </si>
  <si>
    <t>GARRIDO SAEZ</t>
  </si>
  <si>
    <t>RIVAS OSSANDON</t>
  </si>
  <si>
    <t xml:space="preserve">MARIA NATALIA </t>
  </si>
  <si>
    <t>GONZALEZ CASTRO</t>
  </si>
  <si>
    <t xml:space="preserve">JOEL IGNACIO </t>
  </si>
  <si>
    <t>HERRERA LEIVA</t>
  </si>
  <si>
    <t xml:space="preserve">JAVIERA NATALIA </t>
  </si>
  <si>
    <t>MEDINA ZAMORA</t>
  </si>
  <si>
    <t xml:space="preserve">PATRICIO ALEJANDRO </t>
  </si>
  <si>
    <t>BASUALTO SANCHEZ</t>
  </si>
  <si>
    <t xml:space="preserve">JUAN ALEXIS </t>
  </si>
  <si>
    <t>TAPIA ESPINOSA</t>
  </si>
  <si>
    <t xml:space="preserve">CLAUDIA ALEJANDRA </t>
  </si>
  <si>
    <t>PILAR PALACIOS</t>
  </si>
  <si>
    <t xml:space="preserve">JOHANA ELIZABETH </t>
  </si>
  <si>
    <t>CORTES CARDENAS</t>
  </si>
  <si>
    <t>19772050-6</t>
  </si>
  <si>
    <t>19459502-6</t>
  </si>
  <si>
    <t>20717657-5</t>
  </si>
  <si>
    <t>19256731-9</t>
  </si>
  <si>
    <t>20964862-8</t>
  </si>
  <si>
    <t>19911641-K</t>
  </si>
  <si>
    <t>20959850-7</t>
  </si>
  <si>
    <t>16425172-1</t>
  </si>
  <si>
    <t>19348332-1</t>
  </si>
  <si>
    <t>20406381-8</t>
  </si>
  <si>
    <t>19419294-0</t>
  </si>
  <si>
    <t>20717567-6</t>
  </si>
  <si>
    <t>18757259-2</t>
  </si>
  <si>
    <t>19825329-4</t>
  </si>
  <si>
    <t>19468670-6</t>
  </si>
  <si>
    <t>18880424-1</t>
  </si>
  <si>
    <t>16893250-2</t>
  </si>
  <si>
    <t>25-09-1998</t>
  </si>
  <si>
    <t>21-04-1997</t>
  </si>
  <si>
    <t>27-03-2001</t>
  </si>
  <si>
    <t>27-12-1995</t>
  </si>
  <si>
    <t>05-02-2002</t>
  </si>
  <si>
    <t>19-12-1998</t>
  </si>
  <si>
    <t>29-01-2002</t>
  </si>
  <si>
    <t>25-11-1986</t>
  </si>
  <si>
    <t>03-06-1996</t>
  </si>
  <si>
    <t>16-04-2000</t>
  </si>
  <si>
    <t>27-02-1997</t>
  </si>
  <si>
    <t>09-03-2001</t>
  </si>
  <si>
    <t>18-03-1994</t>
  </si>
  <si>
    <t>17-03-1998</t>
  </si>
  <si>
    <t>01-08-1997</t>
  </si>
  <si>
    <t>29-07-1994</t>
  </si>
  <si>
    <t>22-09-1988</t>
  </si>
  <si>
    <t>JIAGUILR</t>
  </si>
  <si>
    <t>YNTABILL</t>
  </si>
  <si>
    <t>CAARAYAC</t>
  </si>
  <si>
    <t>GAROJASC</t>
  </si>
  <si>
    <t>AMCORREM</t>
  </si>
  <si>
    <t>EPGODOYF</t>
  </si>
  <si>
    <t>juan.aguilar@consultor.wom.cl</t>
  </si>
  <si>
    <t>yaritza.tabilo@consultor.wom.cl</t>
  </si>
  <si>
    <t>geraldine.rojas@consultor.wom.cl</t>
  </si>
  <si>
    <t>andrea.correa@consultor.wom.cl</t>
  </si>
  <si>
    <t>CBPEREZV</t>
  </si>
  <si>
    <t>JFMORENC</t>
  </si>
  <si>
    <t>ENVICUNM</t>
  </si>
  <si>
    <t>NLMUNOZO</t>
  </si>
  <si>
    <t>GOSOLC</t>
  </si>
  <si>
    <t>VPMILLAP</t>
  </si>
  <si>
    <t>AEVELIZH</t>
  </si>
  <si>
    <t>NIGARRIS</t>
  </si>
  <si>
    <t>JMRIVASO</t>
  </si>
  <si>
    <t>MNGONZAC</t>
  </si>
  <si>
    <t>JIHERREL</t>
  </si>
  <si>
    <t>JNMEDINZ</t>
  </si>
  <si>
    <t>PABASUAS</t>
  </si>
  <si>
    <t>JATAPIAE</t>
  </si>
  <si>
    <t>CAPILARP</t>
  </si>
  <si>
    <t>JECORTEC</t>
  </si>
  <si>
    <t>juan.moreno@consultor.wom.cl</t>
  </si>
  <si>
    <t>emerson.vicuna@consultor.wom.cl</t>
  </si>
  <si>
    <t>noelia.munoz@consultor.wom.cl</t>
  </si>
  <si>
    <t>gonzalo.sol@consultor.wom.cl</t>
  </si>
  <si>
    <t>vicente.millar@consultor.wom.cl</t>
  </si>
  <si>
    <t>andrea.veliz@consultor.wom.cl</t>
  </si>
  <si>
    <t>nicolas.garrido@consultor.wom.cl</t>
  </si>
  <si>
    <t>jose.rivas@consultor.wom.cl</t>
  </si>
  <si>
    <t>maria.gonzalez@consultor.wom.cl</t>
  </si>
  <si>
    <t>joel.herrera@consultor.wom.cl</t>
  </si>
  <si>
    <t>javiera.medina@consultor.wom.cl</t>
  </si>
  <si>
    <t>patricio.basualto@consultor.wom.cl</t>
  </si>
  <si>
    <t>juan.tapia@consultor.wom.cl</t>
  </si>
  <si>
    <t>claudia.pilar@consultor.wom.cl</t>
  </si>
  <si>
    <t>johana.cortes@consultor.wom.cl</t>
  </si>
  <si>
    <t>YRMALDOC</t>
  </si>
  <si>
    <t>BCVENEGG</t>
  </si>
  <si>
    <t>YDFERNAA</t>
  </si>
  <si>
    <t>MMGONZAA</t>
  </si>
  <si>
    <t>JACORTEG</t>
  </si>
  <si>
    <t>WAALARCF</t>
  </si>
  <si>
    <t>CARIVERP</t>
  </si>
  <si>
    <t>YTROCO</t>
  </si>
  <si>
    <t>CNARDILJ</t>
  </si>
  <si>
    <t>BAFUENTR</t>
  </si>
  <si>
    <t>DATORREC</t>
  </si>
  <si>
    <t>yilda.maldonado@consultor.wom.cl</t>
  </si>
  <si>
    <t>barbara.venegas@consultor.wom.cl</t>
  </si>
  <si>
    <t>yarilda.fernandez@consultor.wom.cl</t>
  </si>
  <si>
    <t>mileidy.gonzalez@consultor.wom.cl</t>
  </si>
  <si>
    <t>james.cortes@consultor.wom.cl</t>
  </si>
  <si>
    <t>wilfredo.alarcon@consultor.wom.cl</t>
  </si>
  <si>
    <t>claudio.rivera@consultor.wom.cl</t>
  </si>
  <si>
    <t>yasmary.troconis@consultor.wom.cl</t>
  </si>
  <si>
    <t>carolina.ardiles@consultor.wom.cl</t>
  </si>
  <si>
    <t>daniza.torres@consultor.wom.cl</t>
  </si>
  <si>
    <t>NICOL ANDREA MIRANDA CASTRO</t>
  </si>
  <si>
    <t>NICOL ANDREA</t>
  </si>
  <si>
    <t>MIRANDA CASTRO</t>
  </si>
  <si>
    <t>17359740-1</t>
  </si>
  <si>
    <t xml:space="preserve">CONSTANZA ALEJANDRA </t>
  </si>
  <si>
    <t>WARNER ALVARADO</t>
  </si>
  <si>
    <t xml:space="preserve">CARLOS PATRICIO </t>
  </si>
  <si>
    <t>ALANIZ MORALES</t>
  </si>
  <si>
    <t xml:space="preserve">CATALINA MARLENE </t>
  </si>
  <si>
    <t>LOPEZ LOPEZ</t>
  </si>
  <si>
    <t xml:space="preserve">MARCELA ISABEL VICTORIA </t>
  </si>
  <si>
    <t>ALVAREZ PEREZ</t>
  </si>
  <si>
    <t>OLIVARES SANTANDER</t>
  </si>
  <si>
    <t xml:space="preserve">WALTER PATRICIO </t>
  </si>
  <si>
    <t>GALLEGUILLOS PALMA</t>
  </si>
  <si>
    <t xml:space="preserve">CARIME LYLI </t>
  </si>
  <si>
    <t>MICHEA TAPIA</t>
  </si>
  <si>
    <t xml:space="preserve">ENRIQUE ORLANDO </t>
  </si>
  <si>
    <t>COFRE PACHECO</t>
  </si>
  <si>
    <t xml:space="preserve">ALISON FRANCHESCA </t>
  </si>
  <si>
    <t>VERGARA SOLA</t>
  </si>
  <si>
    <t xml:space="preserve">RAUL ALEXIS </t>
  </si>
  <si>
    <t>BURGOS SEPULVEDA</t>
  </si>
  <si>
    <t xml:space="preserve">WALTER ANTONIO ANDRES </t>
  </si>
  <si>
    <t>OYARZUN CAMPOS</t>
  </si>
  <si>
    <t xml:space="preserve">CRISTOBAL NICOLAS ALBERTO </t>
  </si>
  <si>
    <t>PEÑA VELIZ</t>
  </si>
  <si>
    <t xml:space="preserve">KARINA VICTORIA </t>
  </si>
  <si>
    <t>GONZALEZ ALDUNCE</t>
  </si>
  <si>
    <t xml:space="preserve">KATHERINE VALESKA </t>
  </si>
  <si>
    <t>VALLE TORRES</t>
  </si>
  <si>
    <t xml:space="preserve">BAYRON FELIPE ALFREDO </t>
  </si>
  <si>
    <t>VILLARROEL ARAYA</t>
  </si>
  <si>
    <t xml:space="preserve">BELEN ANTONIA </t>
  </si>
  <si>
    <t>GONZALEZ RAMIREZ</t>
  </si>
  <si>
    <t>ESPINOSA TABILO</t>
  </si>
  <si>
    <t xml:space="preserve">LUCY DE LOURDES </t>
  </si>
  <si>
    <t>CORTES CORTES</t>
  </si>
  <si>
    <t>DIEGO ALEZANDER</t>
  </si>
  <si>
    <t>MELLA COSTA</t>
  </si>
  <si>
    <t>19207421-5</t>
  </si>
  <si>
    <t>17974159-8</t>
  </si>
  <si>
    <t>20344352-8</t>
  </si>
  <si>
    <t>18492420-K</t>
  </si>
  <si>
    <t>17016564-0</t>
  </si>
  <si>
    <t>16893587-0</t>
  </si>
  <si>
    <t>16689375-5</t>
  </si>
  <si>
    <t>17626115-3</t>
  </si>
  <si>
    <t>19506143-2</t>
  </si>
  <si>
    <t>18903193-9</t>
  </si>
  <si>
    <t>19771988-5</t>
  </si>
  <si>
    <t>15425264-9</t>
  </si>
  <si>
    <t>18484350-1</t>
  </si>
  <si>
    <t>20352598-2</t>
  </si>
  <si>
    <t>20863727-4</t>
  </si>
  <si>
    <t>19948146-0</t>
  </si>
  <si>
    <t>15052930-1</t>
  </si>
  <si>
    <t>18359165-7</t>
  </si>
  <si>
    <t>13-09-1991</t>
  </si>
  <si>
    <t>18-07-2000</t>
  </si>
  <si>
    <t>20-03-1994</t>
  </si>
  <si>
    <t>27-03-1989</t>
  </si>
  <si>
    <t>17-11-1988</t>
  </si>
  <si>
    <t>11-04-1988</t>
  </si>
  <si>
    <t>24-01-1991</t>
  </si>
  <si>
    <t>04-03-1997</t>
  </si>
  <si>
    <t>19-09-1994</t>
  </si>
  <si>
    <t>17-10-1994</t>
  </si>
  <si>
    <t>16-09-1998</t>
  </si>
  <si>
    <t>02-11-1982</t>
  </si>
  <si>
    <t>19-05-1993</t>
  </si>
  <si>
    <t>03-01-2001</t>
  </si>
  <si>
    <t>24-08-2001</t>
  </si>
  <si>
    <t>24-12-1982</t>
  </si>
  <si>
    <t>29-03-1992</t>
  </si>
  <si>
    <t>T02</t>
  </si>
  <si>
    <t>T03</t>
  </si>
  <si>
    <t>INES ALEJANDRA</t>
  </si>
  <si>
    <t>COFRE QUEZADA</t>
  </si>
  <si>
    <t>FRESIA NOELIA</t>
  </si>
  <si>
    <t>LLANQUINAO ANTINAO</t>
  </si>
  <si>
    <t>20645884-4</t>
  </si>
  <si>
    <t>17450574-8</t>
  </si>
  <si>
    <t>18438826-k</t>
  </si>
  <si>
    <t>COVARRUBIAS GUERRERO</t>
  </si>
  <si>
    <t>16710710-9</t>
  </si>
  <si>
    <t>PAULA FELISA</t>
  </si>
  <si>
    <t>VERA MARTINEZ</t>
  </si>
  <si>
    <t>ADRIÁN IGNACIO</t>
  </si>
  <si>
    <t>GARRIDO PARRA</t>
  </si>
  <si>
    <t>ORTIZ SÁEZ</t>
  </si>
  <si>
    <t>18498785-6</t>
  </si>
  <si>
    <t>21275961-9</t>
  </si>
  <si>
    <t>16205990-4</t>
  </si>
  <si>
    <t>MOLINA RIVERA</t>
  </si>
  <si>
    <t>19662073-7</t>
  </si>
  <si>
    <t>VEGA VEGA</t>
  </si>
  <si>
    <t>MARJORIE CAROLINA</t>
  </si>
  <si>
    <t>DIEGO ANDRÉS</t>
  </si>
  <si>
    <t>ines.vega@consultor.wom.cl</t>
  </si>
  <si>
    <t>marjorie.cofre@consultor.wom.cl</t>
  </si>
  <si>
    <t>fresia.llanquinao@consultor.wom.cl</t>
  </si>
  <si>
    <t>paloma.molina@consultor.wom.cl</t>
  </si>
  <si>
    <t>diego.ortiz@consultor.wom.cl</t>
  </si>
  <si>
    <t>paula.vera@consultor.wom.cl</t>
  </si>
  <si>
    <t>claudia.covarrubias@consultor.wom.cl</t>
  </si>
  <si>
    <t>adrian.garrido@consultor.wom.cl</t>
  </si>
  <si>
    <t>IAVEGAV</t>
  </si>
  <si>
    <t>MCCOFREQ</t>
  </si>
  <si>
    <t>FNLLANQA</t>
  </si>
  <si>
    <t>PAMOLINR</t>
  </si>
  <si>
    <t>DAORTIZS</t>
  </si>
  <si>
    <t>PFVERAM</t>
  </si>
  <si>
    <t>CCOVARG</t>
  </si>
  <si>
    <t>AIGARRIP</t>
  </si>
  <si>
    <t>fernando.trigo@consultor.wom.cl</t>
  </si>
  <si>
    <t>FDTRIGOP</t>
  </si>
  <si>
    <t>CONSTANZA ISABEL</t>
  </si>
  <si>
    <t>MORAGA INOSTROZA</t>
  </si>
  <si>
    <t xml:space="preserve"> ANSELME ANSELME</t>
  </si>
  <si>
    <t>NICOLE MACARENA URIBE CARO</t>
  </si>
  <si>
    <t>URIBE CARO</t>
  </si>
  <si>
    <t>GENEVIEVE FRANCOISE</t>
  </si>
  <si>
    <t>19293809-0</t>
  </si>
  <si>
    <t>16529800-4</t>
  </si>
  <si>
    <t>17914563-4</t>
  </si>
  <si>
    <t>T04</t>
  </si>
  <si>
    <t xml:space="preserve">ROCIO ANAHI </t>
  </si>
  <si>
    <t xml:space="preserve">YORDAN ARIEL </t>
  </si>
  <si>
    <t xml:space="preserve">MICHEL ALEJANDRA </t>
  </si>
  <si>
    <t>ZAMBRA JELVES</t>
  </si>
  <si>
    <t xml:space="preserve">ANGELINA VALESCA </t>
  </si>
  <si>
    <t>ROJAS ORDENES</t>
  </si>
  <si>
    <t xml:space="preserve">DHARYEN CARLOS </t>
  </si>
  <si>
    <t>CARREÑO VERA</t>
  </si>
  <si>
    <t xml:space="preserve">SKARLETT ANTONIA </t>
  </si>
  <si>
    <t>LEYTON FUENTES</t>
  </si>
  <si>
    <t>EGAÑA GALLARDO</t>
  </si>
  <si>
    <t xml:space="preserve">FABIAN ARTURO ALEXANDER </t>
  </si>
  <si>
    <t>MARIN INFANTA</t>
  </si>
  <si>
    <t xml:space="preserve">EFRAIN GILBERTO </t>
  </si>
  <si>
    <t xml:space="preserve">CESAR ANDRES RAYMUNDO DE PEÑAFORT </t>
  </si>
  <si>
    <t>CANALES CANALES</t>
  </si>
  <si>
    <t xml:space="preserve">GABRIELA MONSERRATT </t>
  </si>
  <si>
    <t>SANTANDER IMALAY</t>
  </si>
  <si>
    <t xml:space="preserve">FELIPE DANIEL </t>
  </si>
  <si>
    <t>CORDOVA PEREIRA</t>
  </si>
  <si>
    <t xml:space="preserve">CARLOS ROBERTO </t>
  </si>
  <si>
    <t>MARTINEZ CASTRO</t>
  </si>
  <si>
    <t xml:space="preserve">RUTH CONSTANZA LORETO </t>
  </si>
  <si>
    <t>GODOY ROJAS</t>
  </si>
  <si>
    <t xml:space="preserve">CAMILO IVAN </t>
  </si>
  <si>
    <t>GALVEZ BAEZA</t>
  </si>
  <si>
    <t xml:space="preserve">NICOLE ESTEFANY </t>
  </si>
  <si>
    <t>ARENAS YENKIS</t>
  </si>
  <si>
    <t xml:space="preserve">ARRLYNSS IBETH </t>
  </si>
  <si>
    <t>VEAS TAPIA</t>
  </si>
  <si>
    <t>JUAN EMILIO</t>
  </si>
  <si>
    <t>ESPINOZA AMBIADO</t>
  </si>
  <si>
    <t>CRISTIAN PATRICIO</t>
  </si>
  <si>
    <t>SILVA MILLAR</t>
  </si>
  <si>
    <t>JONATHAN ENRIQUE</t>
  </si>
  <si>
    <t>VALLE MUÑOZ</t>
  </si>
  <si>
    <t xml:space="preserve">PABLO ANDRES </t>
  </si>
  <si>
    <t>MILLAPAN BARRIGA</t>
  </si>
  <si>
    <t>KATHERINNE</t>
  </si>
  <si>
    <t>URRA MARDONES</t>
  </si>
  <si>
    <t>CAMILO ALEJANDRO</t>
  </si>
  <si>
    <t>ENCINA RODRIGUEZ</t>
  </si>
  <si>
    <t>20405837-7</t>
  </si>
  <si>
    <t>16981767-7</t>
  </si>
  <si>
    <t>21009108-4</t>
  </si>
  <si>
    <t>20799818-4</t>
  </si>
  <si>
    <t>16791577-9</t>
  </si>
  <si>
    <t>19968839-1</t>
  </si>
  <si>
    <t>19300955-7</t>
  </si>
  <si>
    <t>16555587-2</t>
  </si>
  <si>
    <t>18178525-K</t>
  </si>
  <si>
    <t>17626353-9</t>
  </si>
  <si>
    <t>19252453-9</t>
  </si>
  <si>
    <t>17294838-3</t>
  </si>
  <si>
    <t>20406845-3</t>
  </si>
  <si>
    <t>20006420-8</t>
  </si>
  <si>
    <t>20317399-7</t>
  </si>
  <si>
    <t>18876428-2</t>
  </si>
  <si>
    <t>17584971-8</t>
  </si>
  <si>
    <t>18726836-2</t>
  </si>
  <si>
    <t>17917917-2</t>
  </si>
  <si>
    <t>19476904-0</t>
  </si>
  <si>
    <t>20088818-9</t>
  </si>
  <si>
    <t>17-02-1998</t>
  </si>
  <si>
    <t>03-11-1994</t>
  </si>
  <si>
    <t>12-01-2000</t>
  </si>
  <si>
    <t>05-11-1987</t>
  </si>
  <si>
    <t>13-05-2002</t>
  </si>
  <si>
    <t>22-10-2002</t>
  </si>
  <si>
    <t>02-03-1988</t>
  </si>
  <si>
    <t>31-12-1998</t>
  </si>
  <si>
    <t>25-01-1996</t>
  </si>
  <si>
    <t>24-03-1987</t>
  </si>
  <si>
    <t>10-06-1992</t>
  </si>
  <si>
    <t>21-02-1991</t>
  </si>
  <si>
    <t>10-12-1989</t>
  </si>
  <si>
    <t>11-07-2000</t>
  </si>
  <si>
    <t>14-05-1999</t>
  </si>
  <si>
    <t>31-07-2000</t>
  </si>
  <si>
    <t>CAWARNEA</t>
  </si>
  <si>
    <t>CPALANIM</t>
  </si>
  <si>
    <t>CMLOPEZL</t>
  </si>
  <si>
    <t>MIALVARP</t>
  </si>
  <si>
    <t>CAOLIVAS</t>
  </si>
  <si>
    <t>WPGALLEP</t>
  </si>
  <si>
    <t>CLMICHET</t>
  </si>
  <si>
    <t>EOCOFREP</t>
  </si>
  <si>
    <t>AFVERGAS</t>
  </si>
  <si>
    <t>WAOYARZC</t>
  </si>
  <si>
    <t>CNPENAV</t>
  </si>
  <si>
    <t>KVGONZAA</t>
  </si>
  <si>
    <t>KVVALLET</t>
  </si>
  <si>
    <t>BFVILLAA</t>
  </si>
  <si>
    <t>BAGONZAR</t>
  </si>
  <si>
    <t>MFESPINT</t>
  </si>
  <si>
    <t>LDCORTEC</t>
  </si>
  <si>
    <t>DAMELLAC</t>
  </si>
  <si>
    <t>constanza.warner@consultor.wom.cl</t>
  </si>
  <si>
    <t>carlos.alaniz@consultor.wom.cl</t>
  </si>
  <si>
    <t>catalina.lopez@consultor.wom.cl</t>
  </si>
  <si>
    <t>marcela.alvarez@consultor.wom.cl</t>
  </si>
  <si>
    <t>carlos.olivares@consultor.wom.cl</t>
  </si>
  <si>
    <t>walter.galleguillos@consultor.wom.cl</t>
  </si>
  <si>
    <t>carime.michea@consultor.wom.cl</t>
  </si>
  <si>
    <t>enrique.cofre@consultor.wom.cl</t>
  </si>
  <si>
    <t>alison.vergara@consultor.wom.cl</t>
  </si>
  <si>
    <t>walter.oyarzun@consultor.wom.cl</t>
  </si>
  <si>
    <t>cristobal.pena@consultor.wom.cl</t>
  </si>
  <si>
    <t>karina.gonzalez.a@consultor.wom.cl</t>
  </si>
  <si>
    <t>katherine.valle@consultor.wom.cl</t>
  </si>
  <si>
    <t>bayron.villarroel@consultor.wom.cl</t>
  </si>
  <si>
    <t>belen.gonzalez.r@consultor.wom.cl</t>
  </si>
  <si>
    <t>maria.espinosa@consultor.wom.cl</t>
  </si>
  <si>
    <t>lucy.cortes@consultor.wom.cl</t>
  </si>
  <si>
    <t>diego.mella@consultor.wom.cl</t>
  </si>
  <si>
    <t>Supervisor Fibra Optica</t>
  </si>
  <si>
    <t>Entrenamiento</t>
  </si>
  <si>
    <t xml:space="preserve">SOLEDAD MALORY </t>
  </si>
  <si>
    <t>MARIN MALDONADO</t>
  </si>
  <si>
    <t xml:space="preserve">SEBASTIAN ALEJANDRO </t>
  </si>
  <si>
    <t>ZAMBRANO MUÑOZ</t>
  </si>
  <si>
    <t xml:space="preserve">MARINA ANDREA </t>
  </si>
  <si>
    <t>ANTILEO CAYUPI</t>
  </si>
  <si>
    <t xml:space="preserve">JAVIER ERNESTO </t>
  </si>
  <si>
    <t>JARA CORTEZ</t>
  </si>
  <si>
    <t>17650532-k</t>
  </si>
  <si>
    <t>18344539-1</t>
  </si>
  <si>
    <t>18323712-8</t>
  </si>
  <si>
    <t>20900168-3</t>
  </si>
  <si>
    <t>T05</t>
  </si>
  <si>
    <t>nicole.uribe@consultor.wom.cl</t>
  </si>
  <si>
    <t>NMURIBEC</t>
  </si>
  <si>
    <t>AVROJASO</t>
  </si>
  <si>
    <t>AIVEAST</t>
  </si>
  <si>
    <t>CAENCINR</t>
  </si>
  <si>
    <t>CIGALVEB</t>
  </si>
  <si>
    <t>CRMARTIC</t>
  </si>
  <si>
    <t>CACANALC</t>
  </si>
  <si>
    <t>CPSILVAM</t>
  </si>
  <si>
    <t>DCCARREV</t>
  </si>
  <si>
    <t>EGVILLAH</t>
  </si>
  <si>
    <t>FAMARINI</t>
  </si>
  <si>
    <t>FDCORDOP</t>
  </si>
  <si>
    <t>GMSANTAI</t>
  </si>
  <si>
    <t>JEEGANAG</t>
  </si>
  <si>
    <t>JEVALLEM</t>
  </si>
  <si>
    <t>JEESPINA</t>
  </si>
  <si>
    <t>KURRAM</t>
  </si>
  <si>
    <t>MAZAMBRJ</t>
  </si>
  <si>
    <t>NEARENAY</t>
  </si>
  <si>
    <t>PAMILLAB</t>
  </si>
  <si>
    <t>RAGONZAR</t>
  </si>
  <si>
    <t>RCGODOYR</t>
  </si>
  <si>
    <t>SALEYTOF</t>
  </si>
  <si>
    <t>angelina.rojas@consultor.wom.cl</t>
  </si>
  <si>
    <t>arrlynss.veas@consultor.wom.cl</t>
  </si>
  <si>
    <t>camilo.encina@consultor.wom.cl</t>
  </si>
  <si>
    <t>camilo.galvez@consultor.wom.cl</t>
  </si>
  <si>
    <t>carlos.martinez.c@consultor.wom.cl</t>
  </si>
  <si>
    <t>cesar.canales@consultor.wom.cl</t>
  </si>
  <si>
    <t>cristian.silva.m@consultor.wom.cl</t>
  </si>
  <si>
    <t>dharyen.carreno@consultor.wom.cl</t>
  </si>
  <si>
    <t>efrain.villalobos@consultor.wom.cl</t>
  </si>
  <si>
    <t>fabian.marin@consultor.wom.cl</t>
  </si>
  <si>
    <t>felipe.cordova@consultor.wom.cl</t>
  </si>
  <si>
    <t>gabriela.santander@consultor.wom.cl</t>
  </si>
  <si>
    <t>johana.egana@consultor.wom.cl</t>
  </si>
  <si>
    <t>jonathan.valle@consultor.wom.cl</t>
  </si>
  <si>
    <t>juan.espinoza.a@consultor.wom.cl</t>
  </si>
  <si>
    <t>katherinne.urra@consultor.wom.cl</t>
  </si>
  <si>
    <t>michel.zambra@consultor.wom.cl</t>
  </si>
  <si>
    <t>nicole.arenas@consultor.wom.cl</t>
  </si>
  <si>
    <t>pablo.millapan@consultor.wom.cl</t>
  </si>
  <si>
    <t>rocio.gonzalez.r@consultor.wom.cl</t>
  </si>
  <si>
    <t>ruth.godoy@consultor.wom.cl</t>
  </si>
  <si>
    <t>skarlett.leyton@consultor.wom.cl</t>
  </si>
  <si>
    <t xml:space="preserve">AMANDA DE LA CRUZ </t>
  </si>
  <si>
    <t>BUSTOS ACUÑA</t>
  </si>
  <si>
    <t xml:space="preserve">PAMELA ALEJANDRA MARGARITA </t>
  </si>
  <si>
    <t>PASTENES MOROSO</t>
  </si>
  <si>
    <t xml:space="preserve">LILIANA NOEMI </t>
  </si>
  <si>
    <t>ROJAS ALVEAR</t>
  </si>
  <si>
    <t xml:space="preserve">ANA CATALINA </t>
  </si>
  <si>
    <t>CATALAN RUIZ</t>
  </si>
  <si>
    <t xml:space="preserve">PRISCILLA MACARENA </t>
  </si>
  <si>
    <t>ALFARO BARRIOS</t>
  </si>
  <si>
    <t xml:space="preserve">MATIAS IGNACIO </t>
  </si>
  <si>
    <t>FAJARDO ALFARO</t>
  </si>
  <si>
    <t xml:space="preserve">MEDDELIZ MELISSA </t>
  </si>
  <si>
    <t>YANQUE LABRA</t>
  </si>
  <si>
    <t xml:space="preserve">MARIO ENRIQUE </t>
  </si>
  <si>
    <t>VALENCIA GARCIA</t>
  </si>
  <si>
    <t xml:space="preserve">PRISCILA BELEN </t>
  </si>
  <si>
    <t>OCARANZA IRIARTE</t>
  </si>
  <si>
    <t xml:space="preserve">TAMARA VALESKA </t>
  </si>
  <si>
    <t>CISTERNAS TORRES</t>
  </si>
  <si>
    <t xml:space="preserve">FRANCO ALEXANDER </t>
  </si>
  <si>
    <t>ACOSTA OLIVARES</t>
  </si>
  <si>
    <t xml:space="preserve">YASMIN ELIANA </t>
  </si>
  <si>
    <t>ALVAREZ NAVARRO</t>
  </si>
  <si>
    <t xml:space="preserve">MACARENA YAMILET </t>
  </si>
  <si>
    <t>CORTES IRARRAZABAL</t>
  </si>
  <si>
    <t xml:space="preserve">CAROLINA MAKARENA </t>
  </si>
  <si>
    <t>ADONES VILLEGAS</t>
  </si>
  <si>
    <t xml:space="preserve">ALEJANDRA PATRICIA </t>
  </si>
  <si>
    <t>MARTINEZ VEGA</t>
  </si>
  <si>
    <t xml:space="preserve">CAMILA FRANCISCA </t>
  </si>
  <si>
    <t>ARAYA ALFARO</t>
  </si>
  <si>
    <t>12867915-4</t>
  </si>
  <si>
    <t>18668375-7</t>
  </si>
  <si>
    <t>18758181-8</t>
  </si>
  <si>
    <t>18136137-9</t>
  </si>
  <si>
    <t>18632496-K</t>
  </si>
  <si>
    <t>19459933-1</t>
  </si>
  <si>
    <t>19271467-2</t>
  </si>
  <si>
    <t>19660332-8</t>
  </si>
  <si>
    <t>18923244-6</t>
  </si>
  <si>
    <t>20166959-6</t>
  </si>
  <si>
    <t>16988823-K</t>
  </si>
  <si>
    <t>18924546-7</t>
  </si>
  <si>
    <t>20407462-3</t>
  </si>
  <si>
    <t>15029037-6</t>
  </si>
  <si>
    <t>19505703-6</t>
  </si>
  <si>
    <t>20005976-K</t>
  </si>
  <si>
    <t>20-04-1975</t>
  </si>
  <si>
    <t>28-05-1994</t>
  </si>
  <si>
    <t>06-08-1994</t>
  </si>
  <si>
    <t>05-03-1992</t>
  </si>
  <si>
    <t>08-12-1993</t>
  </si>
  <si>
    <t>25-07-1997</t>
  </si>
  <si>
    <t>14-06-1997</t>
  </si>
  <si>
    <t>09-01-1995</t>
  </si>
  <si>
    <t>24-04-1999</t>
  </si>
  <si>
    <t>30-01-1988</t>
  </si>
  <si>
    <t>04-09-1995</t>
  </si>
  <si>
    <t>24-09-2000</t>
  </si>
  <si>
    <t>28-08-1986</t>
  </si>
  <si>
    <t>24-12-1996</t>
  </si>
  <si>
    <t>19-01-1999</t>
  </si>
  <si>
    <t>Fabiola Zozaya</t>
  </si>
  <si>
    <t>SMMARINM</t>
  </si>
  <si>
    <t xml:space="preserve">
19506</t>
  </si>
  <si>
    <t>SAZAMBRM</t>
  </si>
  <si>
    <t xml:space="preserve">
19233</t>
  </si>
  <si>
    <t>MAANTILC</t>
  </si>
  <si>
    <t>JEJARAC</t>
  </si>
  <si>
    <t>soledad.marin@consultor.wom.cl</t>
  </si>
  <si>
    <t>sebastian.zambrano@consultor.wom.cl</t>
  </si>
  <si>
    <t>marina.antileo@consultor.wom.cl</t>
  </si>
  <si>
    <t>javier.jara@consultor.wom.cl</t>
  </si>
  <si>
    <t xml:space="preserve">BENJAMIN IGNACIO </t>
  </si>
  <si>
    <t>MARTINEZ ALIAGA</t>
  </si>
  <si>
    <t xml:space="preserve">CAMILA GABRIELA </t>
  </si>
  <si>
    <t>CARMONA CABRERA</t>
  </si>
  <si>
    <t xml:space="preserve">DENISSE GRISEL </t>
  </si>
  <si>
    <t>LAGOS TRIGO</t>
  </si>
  <si>
    <t xml:space="preserve">ERICK ALEJANDRO </t>
  </si>
  <si>
    <t>HERNANDEZ TRIGO</t>
  </si>
  <si>
    <t xml:space="preserve">FELIPE MAXIMILIANO </t>
  </si>
  <si>
    <t>VILLAFAÑA HENRIQUEZ</t>
  </si>
  <si>
    <t>BAEZA JULIO</t>
  </si>
  <si>
    <t xml:space="preserve">IGNACIO MACTHIEL </t>
  </si>
  <si>
    <t>ZEPEDA TORREJON</t>
  </si>
  <si>
    <t xml:space="preserve">JAVIERA ALEXANDRA </t>
  </si>
  <si>
    <t>CONTRERAS VEGA</t>
  </si>
  <si>
    <t xml:space="preserve">JAVIERA PAZ </t>
  </si>
  <si>
    <t>TOLEDO VEGA</t>
  </si>
  <si>
    <t xml:space="preserve">KEVIN ALEX </t>
  </si>
  <si>
    <t>MEDINA VARAS</t>
  </si>
  <si>
    <t xml:space="preserve">MAIRA ALINE </t>
  </si>
  <si>
    <t>GALLEGUILLOS ALQUINTA</t>
  </si>
  <si>
    <t xml:space="preserve">MYRIAM ARACELLY </t>
  </si>
  <si>
    <t>ROMERO MATAMALA</t>
  </si>
  <si>
    <t xml:space="preserve">WALESKA CAROLINA </t>
  </si>
  <si>
    <t>BAUTISTA CERDA</t>
  </si>
  <si>
    <t>21093478-2</t>
  </si>
  <si>
    <t>18256660-8</t>
  </si>
  <si>
    <t>17084833-0</t>
  </si>
  <si>
    <t>20544685-0</t>
  </si>
  <si>
    <t>20718754-2</t>
  </si>
  <si>
    <t>19468688-9</t>
  </si>
  <si>
    <t>21206559-5</t>
  </si>
  <si>
    <t>19104037-6</t>
  </si>
  <si>
    <t>19290133-2</t>
  </si>
  <si>
    <t>18014520-6</t>
  </si>
  <si>
    <t>20126912-1</t>
  </si>
  <si>
    <t>16578767-6</t>
  </si>
  <si>
    <t>20457135-K</t>
  </si>
  <si>
    <t>25-08-2002</t>
  </si>
  <si>
    <t>09-10-1992</t>
  </si>
  <si>
    <t>27-12-1988</t>
  </si>
  <si>
    <t>21-04-2001</t>
  </si>
  <si>
    <t>31-10-2001</t>
  </si>
  <si>
    <t>27-06-1997</t>
  </si>
  <si>
    <t>04-01-2003</t>
  </si>
  <si>
    <t>09-02-1996</t>
  </si>
  <si>
    <t>18-01-1996</t>
  </si>
  <si>
    <t>14-04-1992</t>
  </si>
  <si>
    <t>08-11-1986</t>
  </si>
  <si>
    <t>27-04-2000</t>
  </si>
  <si>
    <t>APMARTIV</t>
  </si>
  <si>
    <t>ADBUSTOA</t>
  </si>
  <si>
    <t>ACCATALR</t>
  </si>
  <si>
    <t>CFARAYAA</t>
  </si>
  <si>
    <t>CMADONEV</t>
  </si>
  <si>
    <t>FAACOSTO</t>
  </si>
  <si>
    <t>LNROJASA</t>
  </si>
  <si>
    <t>MYCORTEI</t>
  </si>
  <si>
    <t>MEVALENG</t>
  </si>
  <si>
    <t>MIFAJARA</t>
  </si>
  <si>
    <t>MMYANQUL</t>
  </si>
  <si>
    <t>PAPASTEM</t>
  </si>
  <si>
    <t>PBOCARAI</t>
  </si>
  <si>
    <t>PMALFARB</t>
  </si>
  <si>
    <t>TVCISTET</t>
  </si>
  <si>
    <t>YEALVARN</t>
  </si>
  <si>
    <t>alejandra.martinez@consultor.wom.cl</t>
  </si>
  <si>
    <t>amanda.bustos@consultor.wom.cl</t>
  </si>
  <si>
    <t>ana.catalan@consultor.wom.cl</t>
  </si>
  <si>
    <t>camila.araya.a@consultor.wom.cl</t>
  </si>
  <si>
    <t>carolina.adones@consultor.wom.cl</t>
  </si>
  <si>
    <t>franco.acosta@consultor.wom.cl</t>
  </si>
  <si>
    <t>liliana.rojas@consultor.wom.cl</t>
  </si>
  <si>
    <t>macarena.cortes@consultor.wom.cl</t>
  </si>
  <si>
    <t>mario.valencia@consultor.wom.cl</t>
  </si>
  <si>
    <t>matias.fajardo@consultor.wom.cl</t>
  </si>
  <si>
    <t>meddeliz.yanque@consultor.wom.cl</t>
  </si>
  <si>
    <t>pamela.pastenes@consultor.wom.cl</t>
  </si>
  <si>
    <t>priscila.ocaranza@consultor.wom.cl</t>
  </si>
  <si>
    <t>priscilla.alfaro@consultor.wom.cl</t>
  </si>
  <si>
    <t>tamara.cisternas@consultor.wom.cl</t>
  </si>
  <si>
    <t>victoria.contreras@consultor.wom.cl</t>
  </si>
  <si>
    <t>yasmin.alvarez@consultor.wom.cl</t>
  </si>
  <si>
    <t>MARTIN GUTIERREZ</t>
  </si>
  <si>
    <t>16838987-6</t>
  </si>
  <si>
    <t>FAMARTIG</t>
  </si>
  <si>
    <t>felipe.martin@consultor.wom.cl</t>
  </si>
  <si>
    <t>Enfermerdad común</t>
  </si>
  <si>
    <t>FELIPE ALEJANDRO MARTIN GUTIERREZ</t>
  </si>
  <si>
    <t>GFANSELA</t>
  </si>
  <si>
    <t>CIMORAGI</t>
  </si>
  <si>
    <t>RUT Supervisor</t>
  </si>
  <si>
    <t>Coordinador</t>
  </si>
  <si>
    <t>TEHGGERG</t>
  </si>
  <si>
    <t>JEGALLFF</t>
  </si>
  <si>
    <t>AMUNZZ</t>
  </si>
  <si>
    <t>CRRIFFMM</t>
  </si>
  <si>
    <t>EROMRR</t>
  </si>
  <si>
    <t xml:space="preserve">VICTORIA SOLEDAD </t>
  </si>
  <si>
    <t>Cuenta de Supervisor</t>
  </si>
  <si>
    <t>Jonathan</t>
  </si>
  <si>
    <t>Jose</t>
  </si>
  <si>
    <t>Maka</t>
  </si>
  <si>
    <t>BIMARTIA</t>
  </si>
  <si>
    <t>CGCARMOC</t>
  </si>
  <si>
    <t>DGLAGOST</t>
  </si>
  <si>
    <t>EAHERNAT</t>
  </si>
  <si>
    <t>FMVILLAH</t>
  </si>
  <si>
    <t>FIBAEZAJ</t>
  </si>
  <si>
    <t>IMZEPEDT</t>
  </si>
  <si>
    <t>JACONTRV</t>
  </si>
  <si>
    <t>JPTOLEDV</t>
  </si>
  <si>
    <t>KAMEDINV</t>
  </si>
  <si>
    <t>MAGALLEA</t>
  </si>
  <si>
    <t>MAROMERM</t>
  </si>
  <si>
    <t>WCBAUTIC</t>
  </si>
  <si>
    <t>benjamin.martinez@consultor.wom.cl</t>
  </si>
  <si>
    <t>camila.carmona@consultor.wom.cl</t>
  </si>
  <si>
    <t>denisse.lagos@consultor.wom.cl</t>
  </si>
  <si>
    <t>erick.hernandez@consultor.wom.cl</t>
  </si>
  <si>
    <t>felipe.villafana@consultor.wom.cl</t>
  </si>
  <si>
    <t>francisco.baeza@consultor.wom.cl</t>
  </si>
  <si>
    <t>ignacio.zepeda@consultor.wom.cl</t>
  </si>
  <si>
    <t>javiera.contreras.v@consultor.wom.cl</t>
  </si>
  <si>
    <t>javiera.toledo@consultor.wom.cl</t>
  </si>
  <si>
    <t>kevin.medina@consultor.wom.cl</t>
  </si>
  <si>
    <t>maira.galleguillos@consultor.wom.cl</t>
  </si>
  <si>
    <t>myriam.romero@consultor.wom.cl</t>
  </si>
  <si>
    <t>waleska.bautista@consultor.wom.cl</t>
  </si>
  <si>
    <t xml:space="preserve">ALEX FRANCISCO </t>
  </si>
  <si>
    <t>ARCE KONIG</t>
  </si>
  <si>
    <t xml:space="preserve">ARNOLD ANDRES </t>
  </si>
  <si>
    <t>ZEPEDA ZARRICUETA</t>
  </si>
  <si>
    <t xml:space="preserve">DARLYN DENNIS </t>
  </si>
  <si>
    <t>OLIVARES CASTILLO</t>
  </si>
  <si>
    <t xml:space="preserve">EMILIA ANGELES </t>
  </si>
  <si>
    <t>MOLINA ROJAS</t>
  </si>
  <si>
    <t>ERNESTO ANDRES</t>
  </si>
  <si>
    <t xml:space="preserve"> FILIDEI MONTOYA</t>
  </si>
  <si>
    <t xml:space="preserve">FRANCHESCA NICOLE </t>
  </si>
  <si>
    <t>JIMENEZ RODRIGUEZ</t>
  </si>
  <si>
    <t>JAVIERA FRANCISCA</t>
  </si>
  <si>
    <t xml:space="preserve"> CORTEZ MUÑOZ</t>
  </si>
  <si>
    <t xml:space="preserve">JOSE MARIO </t>
  </si>
  <si>
    <t>HENRIQUEZ RUBIO</t>
  </si>
  <si>
    <t xml:space="preserve">LEANDRO EMANUEL </t>
  </si>
  <si>
    <t>MARCHANT PAREDES</t>
  </si>
  <si>
    <t>LENYN'S DENYN'S DANKO VANESKO</t>
  </si>
  <si>
    <t>JOFRE OPAZO</t>
  </si>
  <si>
    <t xml:space="preserve">NICOLAS ANDRES </t>
  </si>
  <si>
    <t>AMARO AGUIRRE</t>
  </si>
  <si>
    <t>18461646-7</t>
  </si>
  <si>
    <t>17173404-5</t>
  </si>
  <si>
    <t>20313559-9</t>
  </si>
  <si>
    <t>20618459-0</t>
  </si>
  <si>
    <t>17579081-0</t>
  </si>
  <si>
    <t>19349084-0</t>
  </si>
  <si>
    <t>19258389-6</t>
  </si>
  <si>
    <t>16238101-6</t>
  </si>
  <si>
    <t>21158137-9</t>
  </si>
  <si>
    <t>19911390-9</t>
  </si>
  <si>
    <t>18673955-8</t>
  </si>
  <si>
    <t>15-05-1993</t>
  </si>
  <si>
    <t>12-12-1988</t>
  </si>
  <si>
    <t>26-01-2001</t>
  </si>
  <si>
    <t>13-11-2000</t>
  </si>
  <si>
    <t>29-08-1990</t>
  </si>
  <si>
    <t>10-09-1996</t>
  </si>
  <si>
    <t>16-09-1996</t>
  </si>
  <si>
    <t>05-06-1985</t>
  </si>
  <si>
    <t>05-11-2002</t>
  </si>
  <si>
    <t>10-10-1998</t>
  </si>
  <si>
    <t>14-04-1994</t>
  </si>
  <si>
    <t>02 FO</t>
  </si>
  <si>
    <t>constanza.moraga@consultor.wom.cl</t>
  </si>
  <si>
    <t>nicol.miranda@consultor.wom.cl</t>
  </si>
  <si>
    <t>genevieve.anselme@consultor.wom.cl</t>
  </si>
  <si>
    <t>20542880-1</t>
  </si>
  <si>
    <t>20405881-4</t>
  </si>
  <si>
    <t>16012730-9</t>
  </si>
  <si>
    <t>20587780-0</t>
  </si>
  <si>
    <t>18316770-7</t>
  </si>
  <si>
    <t>15982534-5</t>
  </si>
  <si>
    <t>17999105-5</t>
  </si>
  <si>
    <t>19355427-K</t>
  </si>
  <si>
    <t>17732776-K</t>
  </si>
  <si>
    <t>16580916-5</t>
  </si>
  <si>
    <t>18758394-2</t>
  </si>
  <si>
    <t>19506170-K</t>
  </si>
  <si>
    <t>23769042-7</t>
  </si>
  <si>
    <t>17713790-1</t>
  </si>
  <si>
    <t>18495171-1</t>
  </si>
  <si>
    <t>19256324-0</t>
  </si>
  <si>
    <t xml:space="preserve">ALAINE ALEXANDER JAVIER </t>
  </si>
  <si>
    <t>JOFRE GONZALEZ</t>
  </si>
  <si>
    <t xml:space="preserve">AMAYA IGNACIA </t>
  </si>
  <si>
    <t xml:space="preserve">ANDREA DANIELLE </t>
  </si>
  <si>
    <t>UBILLO ALCAYAGA</t>
  </si>
  <si>
    <t xml:space="preserve">ANGIE DENNIS </t>
  </si>
  <si>
    <t>VERGARA BAEZA</t>
  </si>
  <si>
    <t xml:space="preserve">BRAYAN NICOLAS </t>
  </si>
  <si>
    <t>NOVOA ARRIAGADA</t>
  </si>
  <si>
    <t xml:space="preserve">CARLAS PATRISIA </t>
  </si>
  <si>
    <t>MORALES RIVERA</t>
  </si>
  <si>
    <t xml:space="preserve">CAROLINA MACARENA </t>
  </si>
  <si>
    <t>MATUS QUIROGA</t>
  </si>
  <si>
    <t xml:space="preserve">CLAUDIO ALFONSO </t>
  </si>
  <si>
    <t>HIDALGO PEREZ</t>
  </si>
  <si>
    <t>ENZO FRANCISCO JAVIER</t>
  </si>
  <si>
    <t xml:space="preserve"> LOPEZ MUÑOZ</t>
  </si>
  <si>
    <t>JAVIERA STEFANY</t>
  </si>
  <si>
    <t>ARAYA PEÑA</t>
  </si>
  <si>
    <t xml:space="preserve">KAREN ANDREA </t>
  </si>
  <si>
    <t>LORENZA JULIETTE</t>
  </si>
  <si>
    <t xml:space="preserve"> CORTES GONZALEZ</t>
  </si>
  <si>
    <t>MIRKO MILIVOJ</t>
  </si>
  <si>
    <t>SINOVCIC SOTO</t>
  </si>
  <si>
    <t xml:space="preserve">OLIVER JOSE LUIS </t>
  </si>
  <si>
    <t>RAMIREZ NUÑEZ</t>
  </si>
  <si>
    <t xml:space="preserve"> LEON ROBLEDO</t>
  </si>
  <si>
    <t xml:space="preserve">SOFIA MACARENA </t>
  </si>
  <si>
    <t>VALDERRAMA ACUÑA</t>
  </si>
  <si>
    <t xml:space="preserve">TANYA MEYLEE MIROSLAVA </t>
  </si>
  <si>
    <t>SABANDO SABANDO</t>
  </si>
  <si>
    <t xml:space="preserve">YESSICA CONSTANZA </t>
  </si>
  <si>
    <t>AFARCEK</t>
  </si>
  <si>
    <t>AAZEPEDZ</t>
  </si>
  <si>
    <t xml:space="preserve"> DDOLIVAC</t>
  </si>
  <si>
    <t>EAMOLINR</t>
  </si>
  <si>
    <t>EAFILIDM</t>
  </si>
  <si>
    <t>FNJIMENR</t>
  </si>
  <si>
    <t>JFCORTEM</t>
  </si>
  <si>
    <t>JMHENRIR</t>
  </si>
  <si>
    <t>LEMARCHP</t>
  </si>
  <si>
    <t>LDJOFREO</t>
  </si>
  <si>
    <t>NAAMAROA</t>
  </si>
  <si>
    <t>alex.arce@consultor.wom.cl</t>
  </si>
  <si>
    <t>arnold.zepeda@consultor.wom.cl</t>
  </si>
  <si>
    <t xml:space="preserve"> darlyn.olivares@consultor.wom.cl</t>
  </si>
  <si>
    <t>emilia.molina@consultor.wom.cl</t>
  </si>
  <si>
    <t>ernesto.filidei@consultor.wom.cl</t>
  </si>
  <si>
    <t>franchesca.jimenez@consultor.wom.cl</t>
  </si>
  <si>
    <t>javiera.cortez@consultor.wom.cl</t>
  </si>
  <si>
    <t>jose.henriquez@consultor.wom.cl</t>
  </si>
  <si>
    <t>leandro.marchant@consultor.wom.cl</t>
  </si>
  <si>
    <t>lenyn's.jofre@consultor.wom.cl</t>
  </si>
  <si>
    <t>nicolas.amaro@consultor.wom.cl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</si>
</sst>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[$-F400]h:mm:ss\ AM/PM"/>
    <numFmt numFmtId="165" formatCode="0.0"/>
    <numFmt numFmtId="166" formatCode="0.0%"/>
  </numFmts>
  <fonts count="127" x14ac:knownFonts="1">
    <font>
      <sz val="8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name val="Calibri"/>
      <family val="2"/>
      <scheme val="minor"/>
    </font>
    <font>
      <sz val="9"/>
      <color theme="1"/>
      <name val="Calibri"/>
      <family val="2"/>
    </font>
    <font>
      <sz val="11"/>
      <color theme="1"/>
      <name val="Calibri"/>
      <family val="2"/>
      <scheme val="minor"/>
    </font>
    <font>
      <u/>
      <sz val="8"/>
      <color theme="10"/>
      <name val="Calibri"/>
      <family val="2"/>
    </font>
    <font>
      <sz val="9"/>
      <color theme="0"/>
      <name val="Calibri"/>
      <family val="2"/>
      <scheme val="minor"/>
    </font>
    <font>
      <sz val="9"/>
      <color rgb="FF000000"/>
      <name val="Calibri"/>
      <family val="2"/>
    </font>
    <font>
      <b/>
      <sz val="8"/>
      <color theme="1"/>
      <name val="Calibri"/>
      <family val="2"/>
    </font>
    <font>
      <b/>
      <sz val="9"/>
      <color theme="1"/>
      <name val="Calibri"/>
      <family val="2"/>
    </font>
    <font>
      <sz val="9"/>
      <name val="Calibri"/>
      <family val="2"/>
    </font>
    <font>
      <sz val="8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</font>
    <font>
      <u/>
      <sz val="9"/>
      <color theme="10"/>
      <name val="Calibri"/>
      <family val="2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rgb="FF612A8A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</borders>
  <cellStyleXfs count="52">
    <xf numFmtId="0" fontId="0" fillId="0" borderId="0"/>
    <xf numFmtId="164" fontId="98" fillId="0" borderId="0"/>
    <xf numFmtId="0" fontId="94" fillId="0" borderId="0"/>
    <xf numFmtId="9" fontId="94" fillId="0" borderId="0" applyFont="0" applyFill="0" applyBorder="0" applyAlignment="0" applyProtection="0"/>
    <xf numFmtId="164" fontId="94" fillId="0" borderId="0"/>
    <xf numFmtId="164" fontId="94" fillId="0" borderId="0"/>
    <xf numFmtId="164" fontId="94" fillId="0" borderId="0"/>
    <xf numFmtId="0" fontId="99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107" fillId="0" borderId="3" applyNumberFormat="0" applyFill="0" applyAlignment="0" applyProtection="0"/>
    <xf numFmtId="0" fontId="108" fillId="0" borderId="4" applyNumberFormat="0" applyFill="0" applyAlignment="0" applyProtection="0"/>
    <xf numFmtId="0" fontId="109" fillId="0" borderId="5" applyNumberFormat="0" applyFill="0" applyAlignment="0" applyProtection="0"/>
    <xf numFmtId="0" fontId="109" fillId="0" borderId="0" applyNumberFormat="0" applyFill="0" applyBorder="0" applyAlignment="0" applyProtection="0"/>
    <xf numFmtId="0" fontId="110" fillId="8" borderId="0" applyNumberFormat="0" applyBorder="0" applyAlignment="0" applyProtection="0"/>
    <xf numFmtId="0" fontId="111" fillId="9" borderId="0" applyNumberFormat="0" applyBorder="0" applyAlignment="0" applyProtection="0"/>
    <xf numFmtId="0" fontId="112" fillId="10" borderId="0" applyNumberFormat="0" applyBorder="0" applyAlignment="0" applyProtection="0"/>
    <xf numFmtId="0" fontId="113" fillId="11" borderId="6" applyNumberFormat="0" applyAlignment="0" applyProtection="0"/>
    <xf numFmtId="0" fontId="114" fillId="12" borderId="7" applyNumberFormat="0" applyAlignment="0" applyProtection="0"/>
    <xf numFmtId="0" fontId="115" fillId="12" borderId="6" applyNumberFormat="0" applyAlignment="0" applyProtection="0"/>
    <xf numFmtId="0" fontId="116" fillId="0" borderId="8" applyNumberFormat="0" applyFill="0" applyAlignment="0" applyProtection="0"/>
    <xf numFmtId="0" fontId="117" fillId="13" borderId="9" applyNumberFormat="0" applyAlignment="0" applyProtection="0"/>
    <xf numFmtId="0" fontId="118" fillId="0" borderId="0" applyNumberFormat="0" applyFill="0" applyBorder="0" applyAlignment="0" applyProtection="0"/>
    <xf numFmtId="0" fontId="94" fillId="14" borderId="10" applyNumberFormat="0" applyFont="0" applyAlignment="0" applyProtection="0"/>
    <xf numFmtId="0" fontId="119" fillId="0" borderId="0" applyNumberFormat="0" applyFill="0" applyBorder="0" applyAlignment="0" applyProtection="0"/>
    <xf numFmtId="0" fontId="120" fillId="0" borderId="11" applyNumberFormat="0" applyFill="0" applyAlignment="0" applyProtection="0"/>
    <xf numFmtId="0" fontId="121" fillId="15" borderId="0" applyNumberFormat="0" applyBorder="0" applyAlignment="0" applyProtection="0"/>
    <xf numFmtId="0" fontId="94" fillId="16" borderId="0" applyNumberFormat="0" applyBorder="0" applyAlignment="0" applyProtection="0"/>
    <xf numFmtId="0" fontId="94" fillId="17" borderId="0" applyNumberFormat="0" applyBorder="0" applyAlignment="0" applyProtection="0"/>
    <xf numFmtId="0" fontId="94" fillId="18" borderId="0" applyNumberFormat="0" applyBorder="0" applyAlignment="0" applyProtection="0"/>
    <xf numFmtId="0" fontId="121" fillId="19" borderId="0" applyNumberFormat="0" applyBorder="0" applyAlignment="0" applyProtection="0"/>
    <xf numFmtId="0" fontId="94" fillId="20" borderId="0" applyNumberFormat="0" applyBorder="0" applyAlignment="0" applyProtection="0"/>
    <xf numFmtId="0" fontId="94" fillId="21" borderId="0" applyNumberFormat="0" applyBorder="0" applyAlignment="0" applyProtection="0"/>
    <xf numFmtId="0" fontId="94" fillId="22" borderId="0" applyNumberFormat="0" applyBorder="0" applyAlignment="0" applyProtection="0"/>
    <xf numFmtId="0" fontId="121" fillId="23" borderId="0" applyNumberFormat="0" applyBorder="0" applyAlignment="0" applyProtection="0"/>
    <xf numFmtId="0" fontId="94" fillId="24" borderId="0" applyNumberFormat="0" applyBorder="0" applyAlignment="0" applyProtection="0"/>
    <xf numFmtId="0" fontId="94" fillId="25" borderId="0" applyNumberFormat="0" applyBorder="0" applyAlignment="0" applyProtection="0"/>
    <xf numFmtId="0" fontId="94" fillId="26" borderId="0" applyNumberFormat="0" applyBorder="0" applyAlignment="0" applyProtection="0"/>
    <xf numFmtId="0" fontId="121" fillId="27" borderId="0" applyNumberFormat="0" applyBorder="0" applyAlignment="0" applyProtection="0"/>
    <xf numFmtId="0" fontId="94" fillId="28" borderId="0" applyNumberFormat="0" applyBorder="0" applyAlignment="0" applyProtection="0"/>
    <xf numFmtId="0" fontId="94" fillId="29" borderId="0" applyNumberFormat="0" applyBorder="0" applyAlignment="0" applyProtection="0"/>
    <xf numFmtId="0" fontId="94" fillId="30" borderId="0" applyNumberFormat="0" applyBorder="0" applyAlignment="0" applyProtection="0"/>
    <xf numFmtId="0" fontId="121" fillId="31" borderId="0" applyNumberFormat="0" applyBorder="0" applyAlignment="0" applyProtection="0"/>
    <xf numFmtId="0" fontId="94" fillId="32" borderId="0" applyNumberFormat="0" applyBorder="0" applyAlignment="0" applyProtection="0"/>
    <xf numFmtId="0" fontId="94" fillId="33" borderId="0" applyNumberFormat="0" applyBorder="0" applyAlignment="0" applyProtection="0"/>
    <xf numFmtId="0" fontId="94" fillId="34" borderId="0" applyNumberFormat="0" applyBorder="0" applyAlignment="0" applyProtection="0"/>
    <xf numFmtId="0" fontId="121" fillId="35" borderId="0" applyNumberFormat="0" applyBorder="0" applyAlignment="0" applyProtection="0"/>
    <xf numFmtId="0" fontId="94" fillId="36" borderId="0" applyNumberFormat="0" applyBorder="0" applyAlignment="0" applyProtection="0"/>
    <xf numFmtId="0" fontId="94" fillId="37" borderId="0" applyNumberFormat="0" applyBorder="0" applyAlignment="0" applyProtection="0"/>
    <xf numFmtId="0" fontId="94" fillId="38" borderId="0" applyNumberFormat="0" applyBorder="0" applyAlignment="0" applyProtection="0"/>
    <xf numFmtId="9" fontId="122" fillId="0" borderId="0" applyFont="0" applyFill="0" applyBorder="0" applyAlignment="0" applyProtection="0"/>
    <xf numFmtId="0" fontId="70" fillId="0" borderId="0"/>
    <xf numFmtId="0" fontId="122" fillId="0" borderId="0"/>
  </cellStyleXfs>
  <cellXfs count="212">
    <xf numFmtId="0" fontId="0" fillId="0" borderId="0" xfId="0"/>
    <xf numFmtId="0" fontId="97" fillId="0" borderId="0" xfId="0" applyFont="1"/>
    <xf numFmtId="0" fontId="97" fillId="0" borderId="0" xfId="0" applyFont="1" applyAlignment="1">
      <alignment horizontal="center" vertical="center"/>
    </xf>
    <xf numFmtId="14" fontId="97" fillId="0" borderId="0" xfId="0" applyNumberFormat="1" applyFont="1" applyAlignment="1">
      <alignment horizontal="center" vertical="center"/>
    </xf>
    <xf numFmtId="0" fontId="95" fillId="2" borderId="2" xfId="0" applyFont="1" applyFill="1" applyBorder="1" applyAlignment="1">
      <alignment horizontal="center" vertical="center" wrapText="1"/>
    </xf>
    <xf numFmtId="14" fontId="95" fillId="2" borderId="2" xfId="0" applyNumberFormat="1" applyFont="1" applyFill="1" applyBorder="1" applyAlignment="1">
      <alignment horizontal="center" vertical="center" wrapText="1"/>
    </xf>
    <xf numFmtId="0" fontId="95" fillId="2" borderId="1" xfId="0" applyFont="1" applyFill="1" applyBorder="1" applyAlignment="1">
      <alignment horizontal="center" vertical="center" wrapText="1"/>
    </xf>
    <xf numFmtId="0" fontId="96" fillId="3" borderId="2" xfId="0" applyFont="1" applyFill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0" applyNumberFormat="1"/>
    <xf numFmtId="165" fontId="0" fillId="0" borderId="0" xfId="0" applyNumberFormat="1"/>
    <xf numFmtId="0" fontId="95" fillId="0" borderId="0" xfId="0" applyFont="1" applyAlignment="1">
      <alignment horizontal="center" vertical="center" wrapText="1"/>
    </xf>
    <xf numFmtId="0" fontId="100" fillId="2" borderId="2" xfId="0" applyFont="1" applyFill="1" applyBorder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14" fontId="101" fillId="0" borderId="0" xfId="0" applyNumberFormat="1" applyFont="1" applyAlignment="1">
      <alignment horizontal="center" vertical="center"/>
    </xf>
    <xf numFmtId="0" fontId="101" fillId="0" borderId="0" xfId="0" applyFont="1"/>
    <xf numFmtId="0" fontId="102" fillId="0" borderId="0" xfId="0" applyFont="1" applyAlignment="1">
      <alignment horizontal="center" vertical="center"/>
    </xf>
    <xf numFmtId="0" fontId="102" fillId="0" borderId="0" xfId="0" applyFont="1"/>
    <xf numFmtId="3" fontId="0" fillId="0" borderId="0" xfId="0" applyNumberFormat="1"/>
    <xf numFmtId="3" fontId="102" fillId="0" borderId="0" xfId="0" applyNumberFormat="1" applyFont="1"/>
    <xf numFmtId="17" fontId="95" fillId="2" borderId="2" xfId="0" applyNumberFormat="1" applyFont="1" applyFill="1" applyBorder="1" applyAlignment="1">
      <alignment horizontal="center" vertical="center" wrapText="1"/>
    </xf>
    <xf numFmtId="0" fontId="103" fillId="0" borderId="0" xfId="0" applyFont="1" applyAlignment="1">
      <alignment horizontal="center" vertical="center"/>
    </xf>
    <xf numFmtId="0" fontId="97" fillId="0" borderId="0" xfId="0" applyNumberFormat="1" applyFont="1" applyAlignment="1">
      <alignment horizontal="center" vertical="center"/>
    </xf>
    <xf numFmtId="0" fontId="0" fillId="0" borderId="0" xfId="0" applyNumberFormat="1"/>
    <xf numFmtId="0" fontId="104" fillId="0" borderId="0" xfId="0" applyFont="1" applyAlignment="1">
      <alignment horizontal="center" vertical="center"/>
    </xf>
    <xf numFmtId="0" fontId="95" fillId="2" borderId="2" xfId="0" applyNumberFormat="1" applyFont="1" applyFill="1" applyBorder="1" applyAlignment="1">
      <alignment horizontal="center" vertical="center" wrapText="1"/>
    </xf>
    <xf numFmtId="0" fontId="93" fillId="0" borderId="0" xfId="0" applyFont="1" applyAlignment="1">
      <alignment horizontal="center" vertical="center"/>
    </xf>
    <xf numFmtId="0" fontId="93" fillId="0" borderId="0" xfId="0" applyNumberFormat="1" applyFont="1" applyAlignment="1">
      <alignment horizontal="center" vertical="center"/>
    </xf>
    <xf numFmtId="14" fontId="9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2" fillId="0" borderId="0" xfId="0" applyNumberFormat="1" applyFont="1" applyAlignment="1">
      <alignment horizontal="center" vertical="center"/>
    </xf>
    <xf numFmtId="14" fontId="92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0" fillId="5" borderId="0" xfId="0" applyFont="1" applyFill="1" applyAlignment="1">
      <alignment horizontal="center" vertical="center"/>
    </xf>
    <xf numFmtId="0" fontId="90" fillId="0" borderId="0" xfId="0" applyFont="1"/>
    <xf numFmtId="14" fontId="90" fillId="0" borderId="0" xfId="0" applyNumberFormat="1" applyFont="1" applyAlignment="1">
      <alignment horizontal="center" vertical="center"/>
    </xf>
    <xf numFmtId="0" fontId="90" fillId="0" borderId="0" xfId="0" applyNumberFormat="1" applyFont="1" applyAlignment="1">
      <alignment horizontal="center" vertical="center"/>
    </xf>
    <xf numFmtId="17" fontId="90" fillId="0" borderId="0" xfId="0" applyNumberFormat="1" applyFont="1" applyAlignment="1">
      <alignment horizontal="center" vertical="center"/>
    </xf>
    <xf numFmtId="1" fontId="90" fillId="0" borderId="0" xfId="0" applyNumberFormat="1" applyFont="1" applyAlignment="1">
      <alignment horizontal="center" vertical="center"/>
    </xf>
    <xf numFmtId="0" fontId="90" fillId="0" borderId="0" xfId="0" applyFont="1" applyFill="1" applyAlignment="1">
      <alignment horizontal="center" vertical="center"/>
    </xf>
    <xf numFmtId="14" fontId="90" fillId="0" borderId="0" xfId="0" applyNumberFormat="1" applyFont="1" applyFill="1" applyAlignment="1">
      <alignment horizontal="center" vertical="center"/>
    </xf>
    <xf numFmtId="0" fontId="90" fillId="5" borderId="0" xfId="0" applyNumberFormat="1" applyFont="1" applyFill="1" applyAlignment="1">
      <alignment horizontal="center" vertical="center"/>
    </xf>
    <xf numFmtId="0" fontId="90" fillId="5" borderId="0" xfId="0" applyFont="1" applyFill="1"/>
    <xf numFmtId="0" fontId="123" fillId="0" borderId="0" xfId="7" applyFont="1" applyAlignment="1">
      <alignment horizontal="center" vertical="center"/>
    </xf>
    <xf numFmtId="0" fontId="90" fillId="4" borderId="0" xfId="0" applyFont="1" applyFill="1" applyAlignment="1">
      <alignment horizontal="center" vertical="center"/>
    </xf>
    <xf numFmtId="0" fontId="90" fillId="0" borderId="0" xfId="0" applyFont="1" applyAlignment="1">
      <alignment horizontal="center"/>
    </xf>
    <xf numFmtId="0" fontId="90" fillId="0" borderId="0" xfId="0" applyFont="1" applyAlignment="1">
      <alignment horizontal="center" vertical="center" wrapText="1"/>
    </xf>
    <xf numFmtId="17" fontId="90" fillId="0" borderId="0" xfId="0" applyNumberFormat="1" applyFont="1"/>
    <xf numFmtId="0" fontId="90" fillId="0" borderId="0" xfId="0" applyNumberFormat="1" applyFont="1"/>
    <xf numFmtId="0" fontId="89" fillId="0" borderId="0" xfId="0" applyFont="1" applyAlignment="1">
      <alignment horizontal="center" vertical="center"/>
    </xf>
    <xf numFmtId="14" fontId="8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center" vertical="center"/>
    </xf>
    <xf numFmtId="0" fontId="87" fillId="0" borderId="0" xfId="0" applyFont="1" applyAlignment="1">
      <alignment horizontal="center" vertical="center"/>
    </xf>
    <xf numFmtId="0" fontId="87" fillId="0" borderId="0" xfId="0" applyNumberFormat="1" applyFont="1" applyAlignment="1">
      <alignment horizontal="center" vertical="center"/>
    </xf>
    <xf numFmtId="14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 vertical="center"/>
    </xf>
    <xf numFmtId="14" fontId="86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 vertical="center"/>
    </xf>
    <xf numFmtId="0" fontId="84" fillId="0" borderId="0" xfId="0" applyFont="1" applyAlignment="1">
      <alignment horizontal="center" vertical="center"/>
    </xf>
    <xf numFmtId="0" fontId="83" fillId="0" borderId="0" xfId="0" applyFont="1" applyAlignment="1">
      <alignment horizontal="center" vertical="center"/>
    </xf>
    <xf numFmtId="0" fontId="8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78" fillId="0" borderId="0" xfId="0" applyFont="1" applyAlignment="1">
      <alignment horizontal="center" vertical="center"/>
    </xf>
    <xf numFmtId="0" fontId="77" fillId="0" borderId="0" xfId="0" applyFont="1" applyAlignment="1">
      <alignment horizontal="center" vertical="center"/>
    </xf>
    <xf numFmtId="0" fontId="76" fillId="0" borderId="0" xfId="0" applyFont="1" applyAlignment="1">
      <alignment horizontal="center" vertical="center"/>
    </xf>
    <xf numFmtId="0" fontId="75" fillId="0" borderId="0" xfId="0" applyFont="1" applyAlignment="1">
      <alignment horizontal="center" vertical="center"/>
    </xf>
    <xf numFmtId="14" fontId="7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 vertical="center"/>
    </xf>
    <xf numFmtId="0" fontId="74" fillId="0" borderId="0" xfId="0" applyNumberFormat="1" applyFont="1" applyAlignment="1">
      <alignment horizontal="center" vertical="center"/>
    </xf>
    <xf numFmtId="14" fontId="74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2" fillId="0" borderId="0" xfId="0" applyNumberFormat="1" applyFont="1" applyAlignment="1">
      <alignment horizontal="center" vertical="center"/>
    </xf>
    <xf numFmtId="14" fontId="72" fillId="0" borderId="0" xfId="0" applyNumberFormat="1" applyFont="1" applyAlignment="1">
      <alignment horizontal="center" vertical="center"/>
    </xf>
    <xf numFmtId="17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6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4" fillId="0" borderId="0" xfId="0" applyFont="1" applyAlignment="1">
      <alignment horizontal="center" vertical="center"/>
    </xf>
    <xf numFmtId="0" fontId="63" fillId="0" borderId="0" xfId="0" applyFont="1" applyAlignment="1">
      <alignment horizontal="center" vertical="center"/>
    </xf>
    <xf numFmtId="14" fontId="62" fillId="0" borderId="0" xfId="0" applyNumberFormat="1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0" fillId="0" borderId="0" xfId="0" applyNumberFormat="1" applyFont="1" applyAlignment="1">
      <alignment horizontal="center" vertical="center"/>
    </xf>
    <xf numFmtId="14" fontId="60" fillId="0" borderId="0" xfId="0" applyNumberFormat="1" applyFont="1" applyAlignment="1">
      <alignment horizontal="center" vertical="center"/>
    </xf>
    <xf numFmtId="17" fontId="60" fillId="0" borderId="0" xfId="0" applyNumberFormat="1" applyFont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8" fillId="0" borderId="0" xfId="0" applyFont="1" applyAlignment="1">
      <alignment horizontal="center" vertical="center"/>
    </xf>
    <xf numFmtId="14" fontId="58" fillId="0" borderId="0" xfId="0" applyNumberFormat="1" applyFont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56" fillId="0" borderId="0" xfId="0" applyFont="1" applyAlignment="1">
      <alignment horizontal="center" vertical="center"/>
    </xf>
    <xf numFmtId="14" fontId="56" fillId="0" borderId="0" xfId="0" applyNumberFormat="1" applyFont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54" fillId="0" borderId="0" xfId="0" applyNumberFormat="1" applyFont="1" applyAlignment="1">
      <alignment horizontal="center" vertical="center"/>
    </xf>
    <xf numFmtId="14" fontId="54" fillId="0" borderId="0" xfId="0" applyNumberFormat="1" applyFont="1" applyAlignment="1">
      <alignment horizontal="center" vertical="center"/>
    </xf>
    <xf numFmtId="17" fontId="54" fillId="0" borderId="0" xfId="0" applyNumberFormat="1" applyFont="1" applyAlignment="1">
      <alignment horizontal="center" vertical="center"/>
    </xf>
    <xf numFmtId="0" fontId="53" fillId="0" borderId="0" xfId="0" applyFont="1" applyAlignment="1">
      <alignment horizontal="center" vertical="center"/>
    </xf>
    <xf numFmtId="14" fontId="53" fillId="0" borderId="0" xfId="0" applyNumberFormat="1" applyFont="1" applyAlignment="1">
      <alignment horizontal="center" vertical="center"/>
    </xf>
    <xf numFmtId="14" fontId="52" fillId="0" borderId="0" xfId="0" applyNumberFormat="1" applyFont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0" xfId="0" applyNumberFormat="1" applyFont="1" applyAlignment="1">
      <alignment horizontal="center" vertical="center"/>
    </xf>
    <xf numFmtId="17" fontId="52" fillId="0" borderId="0" xfId="0" applyNumberFormat="1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48" fillId="0" borderId="0" xfId="0" applyFont="1" applyAlignment="1">
      <alignment horizontal="center" vertical="center"/>
    </xf>
    <xf numFmtId="14" fontId="48" fillId="0" borderId="0" xfId="0" applyNumberFormat="1" applyFont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47" fillId="0" borderId="0" xfId="0" applyNumberFormat="1" applyFont="1" applyAlignment="1">
      <alignment horizontal="center" vertical="center"/>
    </xf>
    <xf numFmtId="14" fontId="47" fillId="0" borderId="0" xfId="0" applyNumberFormat="1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/>
    </xf>
    <xf numFmtId="14" fontId="72" fillId="0" borderId="0" xfId="0" applyNumberFormat="1" applyFont="1" applyFill="1" applyAlignment="1">
      <alignment horizontal="center" vertical="center"/>
    </xf>
    <xf numFmtId="0" fontId="44" fillId="0" borderId="0" xfId="0" applyFont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2" fillId="0" borderId="0" xfId="0" applyFont="1" applyAlignment="1">
      <alignment horizontal="center" vertical="center"/>
    </xf>
    <xf numFmtId="14" fontId="41" fillId="0" borderId="0" xfId="0" applyNumberFormat="1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14" fontId="37" fillId="0" borderId="0" xfId="0" applyNumberFormat="1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4" fontId="52" fillId="0" borderId="0" xfId="0" applyNumberFormat="1" applyFont="1" applyFill="1" applyAlignment="1">
      <alignment horizontal="center" vertical="center"/>
    </xf>
    <xf numFmtId="14" fontId="36" fillId="0" borderId="0" xfId="0" applyNumberFormat="1" applyFont="1" applyFill="1" applyAlignment="1">
      <alignment horizontal="center" vertical="center"/>
    </xf>
    <xf numFmtId="14" fontId="35" fillId="0" borderId="0" xfId="0" applyNumberFormat="1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2" fillId="0" borderId="0" xfId="0" applyNumberFormat="1" applyFont="1" applyAlignment="1">
      <alignment horizontal="center" vertical="center"/>
    </xf>
    <xf numFmtId="14" fontId="32" fillId="0" borderId="0" xfId="0" applyNumberFormat="1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4" fontId="31" fillId="0" borderId="0" xfId="0" applyNumberFormat="1" applyFont="1" applyFill="1" applyAlignment="1">
      <alignment horizontal="center" vertical="center"/>
    </xf>
    <xf numFmtId="0" fontId="30" fillId="0" borderId="0" xfId="0" applyFont="1" applyAlignment="1">
      <alignment horizontal="center" vertical="center"/>
    </xf>
    <xf numFmtId="166" fontId="30" fillId="0" borderId="0" xfId="49" applyNumberFormat="1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96" fillId="3" borderId="2" xfId="0" applyNumberFormat="1" applyFont="1" applyFill="1" applyBorder="1" applyAlignment="1">
      <alignment horizontal="center" vertical="center" wrapText="1"/>
    </xf>
    <xf numFmtId="14" fontId="60" fillId="0" borderId="0" xfId="0" applyNumberFormat="1" applyFont="1" applyFill="1" applyAlignment="1">
      <alignment horizontal="center" vertical="center"/>
    </xf>
    <xf numFmtId="14" fontId="54" fillId="0" borderId="0" xfId="0" applyNumberFormat="1" applyFont="1" applyFill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14" fontId="17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4" fontId="15" fillId="0" borderId="0" xfId="0" applyNumberFormat="1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14" fontId="10" fillId="0" borderId="0" xfId="0" applyNumberFormat="1" applyFont="1" applyAlignment="1">
      <alignment horizontal="center" vertical="center"/>
    </xf>
    <xf numFmtId="14" fontId="10" fillId="0" borderId="0" xfId="0" applyNumberFormat="1" applyFont="1" applyFill="1" applyAlignment="1">
      <alignment horizontal="center" vertical="center"/>
    </xf>
    <xf numFmtId="17" fontId="10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14" fontId="6" fillId="0" borderId="0" xfId="0" applyNumberFormat="1" applyFont="1" applyAlignment="1">
      <alignment horizontal="center" vertical="center"/>
    </xf>
    <xf numFmtId="14" fontId="6" fillId="0" borderId="0" xfId="0" applyNumberFormat="1" applyFont="1" applyFill="1" applyAlignment="1">
      <alignment horizontal="center" vertical="center"/>
    </xf>
    <xf numFmtId="17" fontId="6" fillId="0" borderId="0" xfId="0" applyNumberFormat="1" applyFont="1" applyAlignment="1">
      <alignment horizontal="center" vertical="center"/>
    </xf>
    <xf numFmtId="16" fontId="0" fillId="0" borderId="13" xfId="0" applyNumberFormat="1" applyBorder="1"/>
    <xf numFmtId="0" fontId="0" fillId="0" borderId="13" xfId="0" applyBorder="1"/>
    <xf numFmtId="16" fontId="0" fillId="0" borderId="14" xfId="0" applyNumberFormat="1" applyBorder="1"/>
    <xf numFmtId="0" fontId="0" fillId="0" borderId="14" xfId="0" applyBorder="1"/>
    <xf numFmtId="0" fontId="102" fillId="0" borderId="12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14" fontId="1" fillId="0" borderId="0" xfId="0" applyNumberFormat="1" applyFont="1" applyFill="1" applyAlignment="1">
      <alignment horizontal="center" vertical="center"/>
    </xf>
    <xf numFmtId="17" fontId="1" fillId="0" borderId="0" xfId="0" applyNumberFormat="1" applyFont="1" applyAlignment="1">
      <alignment horizontal="center" vertical="center"/>
    </xf>
    <xf numFmtId="0" fontId="1" fillId="5" borderId="0" xfId="0" applyNumberFormat="1" applyFont="1" applyFill="1" applyAlignment="1">
      <alignment horizontal="center" vertical="center"/>
    </xf>
    <xf numFmtId="0" fontId="90" fillId="0" borderId="0" xfId="0" applyNumberFormat="1" applyFont="1" applyFill="1" applyAlignment="1">
      <alignment horizontal="center" vertical="center"/>
    </xf>
    <xf numFmtId="0" fontId="54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166" fontId="1" fillId="0" borderId="0" xfId="49" applyNumberFormat="1" applyFont="1" applyAlignment="1">
      <alignment horizontal="center" vertical="center"/>
    </xf>
    <xf numFmtId="0" fontId="102" fillId="6" borderId="12" xfId="0" applyFont="1" applyFill="1" applyBorder="1" applyAlignment="1">
      <alignment horizontal="center" vertical="center"/>
    </xf>
    <xf numFmtId="0" fontId="102" fillId="6" borderId="12" xfId="0" applyFont="1" applyFill="1" applyBorder="1" applyAlignment="1">
      <alignment horizontal="center" vertical="center" wrapText="1"/>
    </xf>
    <xf numFmtId="0" fontId="124" fillId="0" borderId="0" xfId="0" applyFont="1"/>
    <xf numFmtId="0" fontId="125" fillId="0" borderId="0" xfId="0" applyFont="1"/>
    <xf numFmtId="14" fontId="124" fillId="0" borderId="0" xfId="0" applyNumberFormat="1" applyFont="1"/>
    <xf numFmtId="0" fontId="126" fillId="6" borderId="12" xfId="0" applyFont="1" applyFill="1" applyBorder="1" applyAlignment="1">
      <alignment horizontal="center" vertical="center"/>
    </xf>
    <xf numFmtId="0" fontId="125" fillId="7" borderId="0" xfId="0" applyFont="1" applyFill="1"/>
    <xf numFmtId="0" fontId="102" fillId="6" borderId="13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</cellXfs>
  <cellStyles count="52">
    <cellStyle name="20% - Énfasis1 2" xfId="26" xr:uid="{F19FFD96-75BB-4DAF-AC63-C79497187FCB}"/>
    <cellStyle name="20% - Énfasis2 2" xfId="30" xr:uid="{70BACD48-A5F6-453F-A38A-DD7E6B2C22CA}"/>
    <cellStyle name="20% - Énfasis3 2" xfId="34" xr:uid="{0DB41ECA-7D85-4E61-978E-033F07084DE8}"/>
    <cellStyle name="20% - Énfasis4 2" xfId="38" xr:uid="{26665791-5DDA-4C43-A381-CEC63BA9F6DD}"/>
    <cellStyle name="20% - Énfasis5 2" xfId="42" xr:uid="{1AC2AD52-89EA-4FAF-8C23-B24AF387C151}"/>
    <cellStyle name="20% - Énfasis6 2" xfId="46" xr:uid="{4055780A-CE9C-4EE8-A1B3-C41EA463490F}"/>
    <cellStyle name="40% - Énfasis1 2" xfId="27" xr:uid="{E9998499-A519-437C-93B8-2A0845C7326B}"/>
    <cellStyle name="40% - Énfasis2 2" xfId="31" xr:uid="{62643B0C-939B-428F-AF26-81EB6CA55AC4}"/>
    <cellStyle name="40% - Énfasis3 2" xfId="35" xr:uid="{8721548B-AFEE-45DB-BE6B-A4FADAD6585D}"/>
    <cellStyle name="40% - Énfasis4 2" xfId="39" xr:uid="{BC19170B-C0D1-4A3A-940E-556E6264FB21}"/>
    <cellStyle name="40% - Énfasis5 2" xfId="43" xr:uid="{B73C7886-6D6B-4F72-A067-D45A1533EA1F}"/>
    <cellStyle name="40% - Énfasis6 2" xfId="47" xr:uid="{649F21AF-5D4B-413A-BD72-701888D03B08}"/>
    <cellStyle name="60% - Énfasis1 2" xfId="28" xr:uid="{5F99C65C-078B-4E01-ADF9-9CC91A07F801}"/>
    <cellStyle name="60% - Énfasis2 2" xfId="32" xr:uid="{8639FE8A-9CE6-4810-9EA7-6A3F887A9A71}"/>
    <cellStyle name="60% - Énfasis3 2" xfId="36" xr:uid="{290C356B-9E47-4976-AB02-4871090E080C}"/>
    <cellStyle name="60% - Énfasis4 2" xfId="40" xr:uid="{CC45FEF8-27B7-4986-AAC4-F0411EFB30CC}"/>
    <cellStyle name="60% - Énfasis5 2" xfId="44" xr:uid="{731159CD-C771-47EF-A8D7-9928E0A161BE}"/>
    <cellStyle name="60% - Énfasis6 2" xfId="48" xr:uid="{E117372A-BAAF-4677-A911-5879C8D3B851}"/>
    <cellStyle name="Bueno 2" xfId="13" xr:uid="{5BA0894E-9C2D-4D19-8268-8B68B49C8938}"/>
    <cellStyle name="Cálculo 2" xfId="18" xr:uid="{8D55EE16-4AE9-4985-AB72-95DAABFB85EC}"/>
    <cellStyle name="Celda de comprobación 2" xfId="20" xr:uid="{DD94DBDC-EA9A-43CF-8C08-4437DFF7C151}"/>
    <cellStyle name="Celda vinculada 2" xfId="19" xr:uid="{8B19BC4E-97A8-43A0-A6B4-BF8E13AAF2D7}"/>
    <cellStyle name="Encabezado 1 2" xfId="9" xr:uid="{008B503A-E392-4C72-8A8E-AA3ED96CD243}"/>
    <cellStyle name="Encabezado 4 2" xfId="12" xr:uid="{BE9D94E8-6D59-4459-8C16-5B4AED3D4158}"/>
    <cellStyle name="Énfasis1 2" xfId="25" xr:uid="{3D1CD0D2-74A8-4C74-B431-184A08675C6E}"/>
    <cellStyle name="Énfasis2 2" xfId="29" xr:uid="{C5EF5AEE-0783-424E-A0EB-FB4EB85FDDDE}"/>
    <cellStyle name="Énfasis3 2" xfId="33" xr:uid="{811E4925-C184-4412-94E5-80E9E5699D85}"/>
    <cellStyle name="Énfasis4 2" xfId="37" xr:uid="{AB73AA3D-3E80-420E-AD33-CA60D59FC46F}"/>
    <cellStyle name="Énfasis5 2" xfId="41" xr:uid="{AD6BCDD7-0525-43C2-BDC4-E206582DFD5E}"/>
    <cellStyle name="Énfasis6 2" xfId="45" xr:uid="{21142374-E7A0-42F4-81A4-30931E5C55EB}"/>
    <cellStyle name="Entrada 2" xfId="16" xr:uid="{55EEF8EB-8709-4D9B-BC84-BEF116546071}"/>
    <cellStyle name="Hipervínculo" xfId="7" builtinId="8"/>
    <cellStyle name="Incorrecto 2" xfId="14" xr:uid="{EF78B467-1AA8-4B87-8485-ED535326C14A}"/>
    <cellStyle name="Neutral 2" xfId="15" xr:uid="{A6AB3E7B-BCA5-4B29-9135-2C954EAB4234}"/>
    <cellStyle name="Normal" xfId="0" builtinId="0"/>
    <cellStyle name="Normal 2" xfId="2" xr:uid="{00000000-0005-0000-0000-000030000000}"/>
    <cellStyle name="Normal 2 2 2 2" xfId="1" xr:uid="{99EE9CB5-EE39-49E9-A53F-27D80863A496}"/>
    <cellStyle name="Normal 3" xfId="50" xr:uid="{21E812C8-7857-4185-9E9C-1CCE7A3F4100}"/>
    <cellStyle name="Normal 33" xfId="4" xr:uid="{D5A2A6B8-826B-4786-B942-4DD4CE63B66E}"/>
    <cellStyle name="Normal 34" xfId="5" xr:uid="{1B6E1320-A342-4871-8343-914AC36BB2A1}"/>
    <cellStyle name="Normal 36" xfId="6" xr:uid="{C99FD062-F507-4E29-A96F-CE0D7F637AFE}"/>
    <cellStyle name="Normal 4" xfId="51" xr:uid="{95867A1F-7CD9-4E91-9023-1F84EEED0089}"/>
    <cellStyle name="Notas 2" xfId="22" xr:uid="{BE3EDA93-BB39-4709-BE5F-80D7A27F7CDF}"/>
    <cellStyle name="Porcentaje" xfId="49" builtinId="5"/>
    <cellStyle name="Porcentaje 2" xfId="3" xr:uid="{00000000-0005-0000-0000-000034000000}"/>
    <cellStyle name="Salida 2" xfId="17" xr:uid="{2A7478C6-A278-44A9-B35E-068F6A9F6839}"/>
    <cellStyle name="Texto de advertencia 2" xfId="21" xr:uid="{64E2F4A2-41B3-4CA3-B1AD-0E2479263972}"/>
    <cellStyle name="Texto explicativo 2" xfId="23" xr:uid="{E1E4D1CD-7BE3-4ADB-B058-1917ABE732F8}"/>
    <cellStyle name="Título" xfId="8" builtinId="15" customBuiltin="1"/>
    <cellStyle name="Título 2 2" xfId="10" xr:uid="{AFEDECBA-7645-4537-9C53-89249847E786}"/>
    <cellStyle name="Título 3 2" xfId="11" xr:uid="{1AB5BA57-5A61-47AE-9613-752BBBB8C22A}"/>
    <cellStyle name="Total 2" xfId="24" xr:uid="{A7A303C1-35DF-45E7-8BE2-76CA6E6AF726}"/>
  </cellStyles>
  <dxfs count="125">
    <dxf>
      <alignment horizont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612A8A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1" tint="0.499984740745262"/>
        </left>
        <right style="thin">
          <color theme="1" tint="0.499984740745262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22" formatCode="mmm/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22" formatCode="mmm/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top style="thin">
          <color theme="1" tint="0.499984740745262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612A8A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1" tint="0.499984740745262"/>
        </left>
        <right style="thin">
          <color theme="1" tint="0.499984740745262"/>
        </right>
        <top/>
        <bottom/>
      </border>
    </dxf>
    <dxf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  <dxf>
      <fill>
        <patternFill>
          <bgColor rgb="FFF3E7FD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  <dxf>
      <fill>
        <patternFill>
          <bgColor rgb="FF562AA6"/>
        </patternFill>
      </fill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</dxfs>
  <tableStyles count="1" defaultTableStyle="TableStyleMedium2" defaultPivotStyle="PivotStyleLight16">
    <tableStyle name="Estilo de tabla 1" pivot="0" count="3" xr9:uid="{7ED10D55-6CE3-4332-9FD0-8483E7D9412C}">
      <tableStyleElement type="headerRow" dxfId="124"/>
      <tableStyleElement type="firstRowStripe" dxfId="123"/>
      <tableStyleElement type="secondRowStripe" dxfId="122"/>
    </tableStyle>
  </tableStyles>
  <colors>
    <mruColors>
      <color rgb="FFF3E7FD"/>
      <color rgb="FF562AA6"/>
      <color rgb="FF612A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rman Hernandez" refreshedDate="44256.540575810184" createdVersion="6" refreshedVersion="6" minRefreshableVersion="3" recordCount="2247" xr:uid="{9B95A401-5395-4EE7-A289-2507F3915F4D}">
  <cacheSource type="worksheet">
    <worksheetSource ref="A1:AU1048576" sheet="BBDD EAC"/>
  </cacheSource>
  <cacheFields count="47">
    <cacheField name="Site" numFmtId="0">
      <sharedItems containsBlank="1"/>
    </cacheField>
    <cacheField name="Cargo" numFmtId="0">
      <sharedItems containsBlank="1" count="10">
        <s v="EAC Call Center"/>
        <s v="EAC Cobranzas"/>
        <s v="EAC EPA"/>
        <s v="EAC Fibra Optica"/>
        <s v="EAC RRSS"/>
        <s v="Piloto de Ventas II"/>
        <s v="Televentas"/>
        <m/>
        <s v="Piloto ALTO TRAFICO" u="1"/>
        <s v="Gestión EPA" u="1"/>
      </sharedItems>
    </cacheField>
    <cacheField name="Servicio" numFmtId="0">
      <sharedItems containsBlank="1"/>
    </cacheField>
    <cacheField name="Site_Ciudad" numFmtId="0">
      <sharedItems containsBlank="1"/>
    </cacheField>
    <cacheField name="Rut" numFmtId="0">
      <sharedItems containsBlank="1"/>
    </cacheField>
    <cacheField name="D-V" numFmtId="0">
      <sharedItems containsBlank="1"/>
    </cacheField>
    <cacheField name="RutDV" numFmtId="0">
      <sharedItems containsBlank="1" containsMixedTypes="1" containsNumber="1" containsInteger="1" minValue="18114694" maxValue="266624867"/>
    </cacheField>
    <cacheField name="Usuario Red" numFmtId="0">
      <sharedItems containsBlank="1"/>
    </cacheField>
    <cacheField name="Nombre Completo" numFmtId="0">
      <sharedItems containsBlank="1"/>
    </cacheField>
    <cacheField name="Nombres" numFmtId="0">
      <sharedItems containsBlank="1"/>
    </cacheField>
    <cacheField name="Apellidos" numFmtId="0">
      <sharedItems containsBlank="1"/>
    </cacheField>
    <cacheField name="Estado" numFmtId="0">
      <sharedItems containsBlank="1" count="4">
        <s v="Vigente"/>
        <s v="No Vigente"/>
        <m/>
        <s v="Baja" u="1"/>
      </sharedItems>
    </cacheField>
    <cacheField name="Motivo" numFmtId="0">
      <sharedItems containsBlank="1" count="9">
        <s v="Activo"/>
        <s v="En Capacitación"/>
        <s v="Licencia"/>
        <s v="Baja"/>
        <s v="Baja "/>
        <s v="Baja en capacitación"/>
        <s v="Traspaso"/>
        <m/>
        <s v="Vacaciones" u="1"/>
      </sharedItems>
    </cacheField>
    <cacheField name="Sub-Motivo" numFmtId="0">
      <sharedItems containsBlank="1"/>
    </cacheField>
    <cacheField name="Detalle de Baja" numFmtId="0">
      <sharedItems containsBlank="1"/>
    </cacheField>
    <cacheField name="Fecha Baja" numFmtId="0">
      <sharedItems containsNonDate="0" containsDate="1" containsString="0" containsBlank="1" minDate="2017-04-05T00:00:00" maxDate="2021-02-27T00:00:00"/>
    </cacheField>
    <cacheField name="Observaciones" numFmtId="0">
      <sharedItems containsBlank="1"/>
    </cacheField>
    <cacheField name="Inicio Licencia" numFmtId="14">
      <sharedItems containsNonDate="0" containsDate="1" containsString="0" containsBlank="1" minDate="2021-01-01T00:00:00" maxDate="2021-03-03T00:00:00"/>
    </cacheField>
    <cacheField name="Fin Licencia" numFmtId="14">
      <sharedItems containsNonDate="0" containsDate="1" containsString="0" containsBlank="1" minDate="2021-02-25T00:00:00" maxDate="2021-05-02T00:00:00"/>
    </cacheField>
    <cacheField name="Inicio Vacaciones" numFmtId="14">
      <sharedItems containsNonDate="0" containsString="0" containsBlank="1"/>
    </cacheField>
    <cacheField name="Fin Vacaciones" numFmtId="14">
      <sharedItems containsNonDate="0" containsString="0" containsBlank="1"/>
    </cacheField>
    <cacheField name="Fecha de Nacimiento" numFmtId="14">
      <sharedItems containsDate="1" containsBlank="1" containsMixedTypes="1" minDate="1955-06-28T00:00:00" maxDate="2020-12-28T00:00:00"/>
    </cacheField>
    <cacheField name="Supervisor" numFmtId="0">
      <sharedItems containsBlank="1"/>
    </cacheField>
    <cacheField name="RUT Supervisor" numFmtId="0">
      <sharedItems containsBlank="1"/>
    </cacheField>
    <cacheField name="Coordinador" numFmtId="0">
      <sharedItems containsBlank="1" containsMixedTypes="1" containsNumber="1" containsInteger="1" minValue="0" maxValue="0"/>
    </cacheField>
    <cacheField name="Fecha Ingreso Capacitación" numFmtId="0">
      <sharedItems containsNonDate="0" containsDate="1" containsString="0" containsBlank="1" minDate="2017-03-05T00:00:00" maxDate="2021-02-23T00:00:00"/>
    </cacheField>
    <cacheField name="Fecha Fin Capacitación" numFmtId="0">
      <sharedItems containsNonDate="0" containsDate="1" containsString="0" containsBlank="1" minDate="2017-06-30T00:00:00" maxDate="2021-02-23T00:00:00"/>
    </cacheField>
    <cacheField name="Certificó (S/N)" numFmtId="0">
      <sharedItems containsBlank="1"/>
    </cacheField>
    <cacheField name="Fecha Ingreso Plataforma" numFmtId="0">
      <sharedItems containsNonDate="0" containsDate="1" containsString="0" containsBlank="1" minDate="2017-06-03T00:00:00" maxDate="2021-02-24T00:00:00"/>
    </cacheField>
    <cacheField name="Usuario Siebel" numFmtId="0">
      <sharedItems containsBlank="1"/>
    </cacheField>
    <cacheField name="Genesys" numFmtId="0">
      <sharedItems containsBlank="1"/>
    </cacheField>
    <cacheField name="ID" numFmtId="0">
      <sharedItems containsBlank="1" containsMixedTypes="1" containsNumber="1" containsInteger="1" minValue="11511" maxValue="70236"/>
    </cacheField>
    <cacheField name="Mail" numFmtId="0">
      <sharedItems containsBlank="1"/>
    </cacheField>
    <cacheField name="VTA Segunda Linea" numFmtId="0">
      <sharedItems containsString="0" containsBlank="1" containsNumber="1" containsInteger="1" minValue="45" maxValue="45"/>
    </cacheField>
    <cacheField name="Postpago" numFmtId="0">
      <sharedItems containsNonDate="0" containsString="0" containsBlank="1"/>
    </cacheField>
    <cacheField name="PEI" numFmtId="0">
      <sharedItems containsBlank="1" containsMixedTypes="1" containsNumber="1" containsInteger="1" minValue="1" maxValue="104"/>
    </cacheField>
    <cacheField name="Formador" numFmtId="0">
      <sharedItems containsBlank="1"/>
    </cacheField>
    <cacheField name="Jornada" numFmtId="0">
      <sharedItems containsBlank="1" containsMixedTypes="1" containsNumber="1" containsInteger="1" minValue="30" maxValue="45" count="4">
        <n v="30"/>
        <n v="45"/>
        <m/>
        <s v=""/>
      </sharedItems>
    </cacheField>
    <cacheField name="Turno" numFmtId="0">
      <sharedItems containsBlank="1"/>
    </cacheField>
    <cacheField name="FTE" numFmtId="0">
      <sharedItems containsBlank="1" containsMixedTypes="1" containsNumber="1" containsInteger="1" minValue="1" maxValue="1"/>
    </cacheField>
    <cacheField name="fecha" numFmtId="0">
      <sharedItems containsNonDate="0" containsDate="1" containsString="0" containsBlank="1" minDate="2021-03-01T00:00:00" maxDate="2021-03-02T00:00:00"/>
    </cacheField>
    <cacheField name="dias" numFmtId="0">
      <sharedItems containsBlank="1" containsMixedTypes="1" containsNumber="1" containsInteger="1" minValue="6" maxValue="1367"/>
    </cacheField>
    <cacheField name="Fecha de cambio" numFmtId="0">
      <sharedItems containsNonDate="0" containsDate="1" containsString="0" containsBlank="1" minDate="2018-04-02T00:00:00" maxDate="2020-12-10T00:00:00"/>
    </cacheField>
    <cacheField name="Mes Baja" numFmtId="0">
      <sharedItems containsDate="1" containsBlank="1" containsMixedTypes="1" minDate="2017-04-01T00:00:00" maxDate="2021-02-02T00:00:00"/>
    </cacheField>
    <cacheField name="Mes Ingreso" numFmtId="17">
      <sharedItems containsDate="1" containsBlank="1" containsMixedTypes="1" minDate="2017-06-01T00:00:00" maxDate="2021-02-02T00:00:00"/>
    </cacheField>
    <cacheField name="Plan Empleado" numFmtId="0">
      <sharedItems containsBlank="1"/>
    </cacheField>
    <cacheField name="Informado Plan Emplea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rman Hernandez" refreshedDate="44256.540576388892" createdVersion="6" refreshedVersion="6" minRefreshableVersion="3" recordCount="2247" xr:uid="{2FBEC92C-B0EA-4BBA-9ED1-CC44A734A529}">
  <cacheSource type="worksheet">
    <worksheetSource ref="A1:AS1048576" sheet="BBDD EAC"/>
  </cacheSource>
  <cacheFields count="45">
    <cacheField name="Site" numFmtId="0">
      <sharedItems containsBlank="1"/>
    </cacheField>
    <cacheField name="Cargo" numFmtId="0">
      <sharedItems containsBlank="1" count="11">
        <s v="EAC Call Center"/>
        <s v="EAC Cobranzas"/>
        <s v="EAC EPA"/>
        <s v="EAC Fibra Optica"/>
        <s v="EAC RRSS"/>
        <s v="Piloto de Ventas II"/>
        <s v="Televentas"/>
        <m/>
        <s v="Piloto ALTO TRAFICO" u="1"/>
        <s v="Piloto EPA" u="1"/>
        <s v="Gestión EPA" u="1"/>
      </sharedItems>
    </cacheField>
    <cacheField name="Servicio" numFmtId="0">
      <sharedItems containsBlank="1"/>
    </cacheField>
    <cacheField name="Site_Ciudad" numFmtId="0">
      <sharedItems containsBlank="1"/>
    </cacheField>
    <cacheField name="Rut" numFmtId="0">
      <sharedItems containsBlank="1"/>
    </cacheField>
    <cacheField name="D-V" numFmtId="0">
      <sharedItems containsBlank="1"/>
    </cacheField>
    <cacheField name="RutDV" numFmtId="0">
      <sharedItems containsBlank="1" containsMixedTypes="1" containsNumber="1" containsInteger="1" minValue="18114694" maxValue="266624867"/>
    </cacheField>
    <cacheField name="Usuario Red" numFmtId="0">
      <sharedItems containsBlank="1"/>
    </cacheField>
    <cacheField name="Nombre Completo" numFmtId="0">
      <sharedItems containsBlank="1"/>
    </cacheField>
    <cacheField name="Nombres" numFmtId="0">
      <sharedItems containsBlank="1"/>
    </cacheField>
    <cacheField name="Apellidos" numFmtId="0">
      <sharedItems containsBlank="1"/>
    </cacheField>
    <cacheField name="Estado" numFmtId="0">
      <sharedItems containsBlank="1" count="4">
        <s v="Vigente"/>
        <s v="No Vigente"/>
        <m/>
        <s v="Baja" u="1"/>
      </sharedItems>
    </cacheField>
    <cacheField name="Motivo" numFmtId="0">
      <sharedItems containsBlank="1" count="11">
        <s v="Activo"/>
        <s v="En Capacitación"/>
        <s v="Licencia"/>
        <s v="Baja"/>
        <s v="Baja "/>
        <s v="Baja en capacitación"/>
        <s v="Traspaso"/>
        <m/>
        <s v="Vacaciones" u="1"/>
        <s v="Transición" u="1"/>
        <s v="En Transición" u="1"/>
      </sharedItems>
    </cacheField>
    <cacheField name="Sub-Motivo" numFmtId="0">
      <sharedItems containsBlank="1"/>
    </cacheField>
    <cacheField name="Detalle de Baja" numFmtId="0">
      <sharedItems containsBlank="1"/>
    </cacheField>
    <cacheField name="Fecha Baja" numFmtId="0">
      <sharedItems containsNonDate="0" containsDate="1" containsString="0" containsBlank="1" minDate="2017-04-05T00:00:00" maxDate="2021-02-27T00:00:00"/>
    </cacheField>
    <cacheField name="Observaciones" numFmtId="0">
      <sharedItems containsBlank="1"/>
    </cacheField>
    <cacheField name="Inicio Licencia" numFmtId="14">
      <sharedItems containsNonDate="0" containsDate="1" containsString="0" containsBlank="1" minDate="2021-01-01T00:00:00" maxDate="2021-03-03T00:00:00"/>
    </cacheField>
    <cacheField name="Fin Licencia" numFmtId="14">
      <sharedItems containsNonDate="0" containsDate="1" containsString="0" containsBlank="1" minDate="2021-02-25T00:00:00" maxDate="2021-05-02T00:00:00"/>
    </cacheField>
    <cacheField name="Inicio Vacaciones" numFmtId="14">
      <sharedItems containsNonDate="0" containsString="0" containsBlank="1"/>
    </cacheField>
    <cacheField name="Fin Vacaciones" numFmtId="14">
      <sharedItems containsNonDate="0" containsString="0" containsBlank="1"/>
    </cacheField>
    <cacheField name="Fecha de Nacimiento" numFmtId="14">
      <sharedItems containsDate="1" containsBlank="1" containsMixedTypes="1" minDate="1955-06-28T00:00:00" maxDate="2020-12-28T00:00:00"/>
    </cacheField>
    <cacheField name="Supervisor" numFmtId="0">
      <sharedItems containsBlank="1" count="48">
        <s v="PALOMA JACQUELINE ARAYA MUÑOZ"/>
        <s v="JOSE ARTURO CAMPOS CANIBILO"/>
        <s v="BARBARA ANDREA ROJAS DROGUETT"/>
        <s v="GABRIELA ANDREA GOMEZ QUIVIC"/>
        <s v="CESAR PATRICIO SOLER VARGAS"/>
        <s v="PAULA ANGELINA ELGUEDA MADARIAGA"/>
        <s v="JONATHAN ANDRES GONZALEZ HIDALGO"/>
        <s v="MINERVA MAKARENA ROJAS VARAS"/>
        <s v="WALTER PAOLO SANTANDER CAMPOS"/>
        <s v="ELIZABETH ANDREA CASTILLO COLLAO"/>
        <s v="GABRIELA CONSTANZA DIAZ RIVERA"/>
        <s v="JEREMY HUGO TORRES SMITH"/>
        <s v="DIANA ROSARIO GONZALEZ ANGEL"/>
        <s v="CATHERINE ESTEFANIA BARRAZA ARAYA"/>
        <s v="NICOLE ANDREA DIAZ HIDALGO "/>
        <s v="ENDER JAVIER PIÑA ROJAS"/>
        <s v="NICOL ANDREA MIRANDA CASTRO"/>
        <s v="FELIPE ALEJANDRO MARTIN GUTIERREZ"/>
        <s v="AMERICA BELEN QUINTEROS TORRES"/>
        <s v="Leticia Cabrera"/>
        <m/>
        <s v="VICTOR MANUEL BERRIOS OSORES"/>
        <s v="ALFONSO ANTONIO PINTO ARAYA"/>
        <s v="CRISTOBAL ANDRES GALLEGOS VALENCIA"/>
        <s v="JULIO ENRIQUE EGAÑA TABILO"/>
        <s v="YURI MARLON SANTIAGO ANGULO SALDAÑA "/>
        <s v="MELANIE IVONNE MORALES NORAMBUENA"/>
        <s v="FRANCISCO JAVIER SUAREZ VEGA"/>
        <s v="Yesenia Sepulveda"/>
        <s v="America Quinteros"/>
        <s v="Julia Arancibia"/>
        <s v="Maria Fernanda Diaz"/>
        <s v="Gabriela Toro"/>
        <s v="Rocio Silva"/>
        <s v="Katterine Cuadra"/>
        <s v="Merelyn Marin"/>
        <s v="Catherine Barraza"/>
        <s v="Daniela Castillo"/>
        <s v="Marcos Sanchez"/>
        <s v="Paola Dunn"/>
        <s v="Fabiola Zozaya"/>
        <s v="BENJAMIN ALONSO VEGA CARMONA"/>
        <s v="WILLIAMS ENRIQUE DOMINGUEZ BARRADA"/>
        <s v="JONNATHAN ANDRES GONZALEZ MORENO"/>
        <s v="MARIA JOSE NAVARRETE ESCUDERO"/>
        <s v="KARLA KARIN AVENDAÑO MARIN"/>
        <s v="Elizabeth Castillo"/>
        <s v="ASIGNAR" u="1"/>
      </sharedItems>
    </cacheField>
    <cacheField name="RUT Supervisor" numFmtId="0">
      <sharedItems containsBlank="1"/>
    </cacheField>
    <cacheField name="Coordinador" numFmtId="0">
      <sharedItems containsBlank="1" containsMixedTypes="1" containsNumber="1" containsInteger="1" minValue="0" maxValue="0"/>
    </cacheField>
    <cacheField name="Fecha Ingreso Capacitación" numFmtId="0">
      <sharedItems containsNonDate="0" containsDate="1" containsString="0" containsBlank="1" minDate="2017-03-05T00:00:00" maxDate="2021-02-23T00:00:00"/>
    </cacheField>
    <cacheField name="Fecha Fin Capacitación" numFmtId="0">
      <sharedItems containsNonDate="0" containsDate="1" containsString="0" containsBlank="1" minDate="2017-06-30T00:00:00" maxDate="2021-02-23T00:00:00"/>
    </cacheField>
    <cacheField name="Certificó (S/N)" numFmtId="0">
      <sharedItems containsBlank="1"/>
    </cacheField>
    <cacheField name="Fecha Ingreso Plataforma" numFmtId="0">
      <sharedItems containsNonDate="0" containsDate="1" containsString="0" containsBlank="1" minDate="2017-06-03T00:00:00" maxDate="2021-02-24T00:00:00"/>
    </cacheField>
    <cacheField name="Usuario Siebel" numFmtId="0">
      <sharedItems containsBlank="1"/>
    </cacheField>
    <cacheField name="Genesys" numFmtId="0">
      <sharedItems containsBlank="1"/>
    </cacheField>
    <cacheField name="ID" numFmtId="0">
      <sharedItems containsBlank="1" containsMixedTypes="1" containsNumber="1" containsInteger="1" minValue="11511" maxValue="70236"/>
    </cacheField>
    <cacheField name="Mail" numFmtId="0">
      <sharedItems containsBlank="1"/>
    </cacheField>
    <cacheField name="VTA Segunda Linea" numFmtId="0">
      <sharedItems containsString="0" containsBlank="1" containsNumber="1" containsInteger="1" minValue="45" maxValue="45"/>
    </cacheField>
    <cacheField name="Postpago" numFmtId="0">
      <sharedItems containsNonDate="0" containsString="0" containsBlank="1"/>
    </cacheField>
    <cacheField name="PEI" numFmtId="0">
      <sharedItems containsBlank="1" containsMixedTypes="1" containsNumber="1" containsInteger="1" minValue="1" maxValue="104"/>
    </cacheField>
    <cacheField name="Formador" numFmtId="0">
      <sharedItems containsBlank="1"/>
    </cacheField>
    <cacheField name="Jornada" numFmtId="0">
      <sharedItems containsBlank="1" containsMixedTypes="1" containsNumber="1" containsInteger="1" minValue="30" maxValue="45" count="4">
        <n v="30"/>
        <n v="45"/>
        <m/>
        <s v=""/>
      </sharedItems>
    </cacheField>
    <cacheField name="Turno" numFmtId="0">
      <sharedItems containsBlank="1"/>
    </cacheField>
    <cacheField name="FTE" numFmtId="0">
      <sharedItems containsBlank="1" containsMixedTypes="1" containsNumber="1" containsInteger="1" minValue="1" maxValue="1"/>
    </cacheField>
    <cacheField name="fecha" numFmtId="0">
      <sharedItems containsNonDate="0" containsDate="1" containsString="0" containsBlank="1" minDate="2021-03-01T00:00:00" maxDate="2021-03-02T00:00:00"/>
    </cacheField>
    <cacheField name="dias" numFmtId="0">
      <sharedItems containsBlank="1" containsMixedTypes="1" containsNumber="1" containsInteger="1" minValue="6" maxValue="1367"/>
    </cacheField>
    <cacheField name="Fecha de cambio" numFmtId="0">
      <sharedItems containsNonDate="0" containsDate="1" containsString="0" containsBlank="1" minDate="2018-04-02T00:00:00" maxDate="2020-12-10T00:00:00"/>
    </cacheField>
    <cacheField name="Mes Baja" numFmtId="0">
      <sharedItems containsDate="1" containsBlank="1" containsMixedTypes="1" minDate="2017-04-01T00:00:00" maxDate="2021-02-02T00:00:00"/>
    </cacheField>
    <cacheField name="Mes Ingreso" numFmtId="17">
      <sharedItems containsDate="1" containsBlank="1" containsMixedTypes="1" minDate="2017-06-01T00:00:00" maxDate="2021-02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47">
  <r>
    <s v="Holdtech"/>
    <x v="0"/>
    <s v="Masivo"/>
    <s v="La Serena"/>
    <s v="19275207"/>
    <s v="8"/>
    <s v="19275207-8"/>
    <s v="BAMACHUB"/>
    <s v="BENJAMIN ALEXIS MACHUCA BECERRA"/>
    <s v="BENJAMIN ALEXIS"/>
    <s v="MACHUCA BECERRA"/>
    <x v="0"/>
    <x v="0"/>
    <m/>
    <m/>
    <m/>
    <m/>
    <m/>
    <m/>
    <m/>
    <m/>
    <d v="1996-08-16T00:00:00"/>
    <s v="PALOMA JACQUELINE ARAYA MUÑOZ"/>
    <s v="15054416-5"/>
    <s v="FRANCISCO JAVIER SUAREZ VEGA"/>
    <d v="2017-07-20T00:00:00"/>
    <d v="2017-08-11T00:00:00"/>
    <s v="S"/>
    <d v="2017-08-01T00:00:00"/>
    <s v="BAMACHUB"/>
    <s v="BAMACHUB"/>
    <n v="19098"/>
    <s v="benjamin.machuca@consultor.wom.cl"/>
    <m/>
    <m/>
    <n v="5"/>
    <s v="Claudio Villafaña"/>
    <x v="0"/>
    <s v="Diurno"/>
    <s v=""/>
    <d v="2021-03-01T00:00:00"/>
    <n v="1308"/>
    <m/>
    <s v=""/>
    <d v="2017-08-01T00:00:00"/>
    <s v="Si"/>
    <s v="Si"/>
  </r>
  <r>
    <s v="Holdtech"/>
    <x v="0"/>
    <s v="Empresas"/>
    <s v="La Serena"/>
    <s v="15982846"/>
    <s v="8"/>
    <s v="15982846-8"/>
    <s v="VVHENRIC"/>
    <s v="VANESSA VERONICA HENRIQUEZ CASONE"/>
    <s v="VANESSA VERONICA"/>
    <s v="HENRIQUEZ CASONE"/>
    <x v="0"/>
    <x v="0"/>
    <m/>
    <m/>
    <m/>
    <m/>
    <m/>
    <m/>
    <m/>
    <m/>
    <d v="1985-08-03T00:00:00"/>
    <s v="JOSE ARTURO CAMPOS CANIBILO"/>
    <s v="18354359-8"/>
    <s v="FRANCISCO JAVIER SUAREZ VEGA"/>
    <d v="2017-09-25T00:00:00"/>
    <d v="2017-10-05T00:00:00"/>
    <s v="S"/>
    <d v="2018-03-09T00:00:00"/>
    <s v="VVHENRIC"/>
    <s v="VVHENRIC"/>
    <n v="19033"/>
    <s v="vanessa.henriquez@consultor.wom.cl"/>
    <m/>
    <m/>
    <n v="9"/>
    <s v="Daniela Gonzalez"/>
    <x v="1"/>
    <s v="Diurno"/>
    <n v="1"/>
    <d v="2021-03-01T00:00:00"/>
    <n v="1088"/>
    <m/>
    <s v=""/>
    <d v="2018-03-01T00:00:00"/>
    <s v="Si"/>
    <s v="Si"/>
  </r>
  <r>
    <s v="Holdtech"/>
    <x v="0"/>
    <s v="Empresas"/>
    <s v="La Serena"/>
    <s v="19041876"/>
    <s v="6"/>
    <s v="19041876-6"/>
    <s v="PHLOPEZC"/>
    <s v="PABLO HERNAN LOPEZ CONTRERAS"/>
    <s v="PABLO HERNAN"/>
    <s v="LOPEZ CONTRERAS"/>
    <x v="0"/>
    <x v="0"/>
    <m/>
    <m/>
    <m/>
    <m/>
    <m/>
    <m/>
    <m/>
    <m/>
    <d v="1995-09-19T00:00:00"/>
    <s v="BARBARA ANDREA ROJAS DROGUETT"/>
    <s v="15909479-0"/>
    <s v="ULISES LA ROSA PEREZ"/>
    <d v="2017-10-06T00:00:00"/>
    <d v="2017-10-27T00:00:00"/>
    <s v="S"/>
    <d v="2017-11-02T00:00:00"/>
    <s v="PHLOPEZC"/>
    <s v="PHLOPEZC"/>
    <n v="19132"/>
    <s v="pablo.lopez@consultor.wom.cl"/>
    <m/>
    <m/>
    <n v="10"/>
    <s v="Katterine Cuadra"/>
    <x v="0"/>
    <s v="Diurno"/>
    <s v=""/>
    <d v="2021-03-01T00:00:00"/>
    <n v="1215"/>
    <m/>
    <s v=""/>
    <d v="2017-11-01T00:00:00"/>
    <s v="Si"/>
    <s v="Si"/>
  </r>
  <r>
    <s v="Holdtech"/>
    <x v="0"/>
    <s v="Empresas"/>
    <s v="La Serena"/>
    <s v="17174997"/>
    <s v="2"/>
    <s v="17174997-2"/>
    <s v="EJMONARO"/>
    <s v="EDUARDO JAVIER MONARDEZ ORTIZ"/>
    <s v="EDUARDO JAVIER"/>
    <s v="MONARDEZ ORTIZ"/>
    <x v="0"/>
    <x v="0"/>
    <m/>
    <m/>
    <m/>
    <m/>
    <m/>
    <m/>
    <m/>
    <m/>
    <d v="1989-07-28T00:00:00"/>
    <s v="PALOMA JACQUELINE ARAYA MUÑOZ"/>
    <s v="15054416-5"/>
    <s v="FRANCISCO JAVIER SUAREZ VEGA"/>
    <d v="2017-10-13T00:00:00"/>
    <d v="2017-11-06T00:00:00"/>
    <s v="S"/>
    <d v="2017-11-07T00:00:00"/>
    <s v="EJMONARO"/>
    <s v="EJMONARO"/>
    <n v="19004"/>
    <s v="eduardo.monardez@consultor.wom.cl"/>
    <m/>
    <m/>
    <n v="11"/>
    <s v="Daniela Gonzalez"/>
    <x v="0"/>
    <s v="Diurno"/>
    <s v=""/>
    <d v="2021-03-01T00:00:00"/>
    <n v="1210"/>
    <m/>
    <s v=""/>
    <d v="2017-11-01T00:00:00"/>
    <s v="Si"/>
    <s v="Si"/>
  </r>
  <r>
    <s v="Holdtech"/>
    <x v="0"/>
    <s v="Masivo"/>
    <s v="La Serena"/>
    <s v="12805395"/>
    <s v="6"/>
    <s v="12805395-6"/>
    <s v="PAFERNAT"/>
    <s v="PAOLA ANDREA FERNANDEZ TABILO"/>
    <s v="PAOLA ANDREA"/>
    <s v="FERNANDEZ TABILO"/>
    <x v="0"/>
    <x v="0"/>
    <m/>
    <m/>
    <m/>
    <m/>
    <m/>
    <m/>
    <m/>
    <m/>
    <d v="1974-12-21T00:00:00"/>
    <s v="GABRIELA ANDREA GOMEZ QUIVIC"/>
    <s v="18632202-9"/>
    <s v="FRANCISCO JAVIER SUAREZ VEGA"/>
    <d v="2017-11-08T00:00:00"/>
    <d v="2017-11-24T00:00:00"/>
    <s v="S"/>
    <d v="2017-11-28T00:00:00"/>
    <s v="PAFERNAT"/>
    <s v="PAFERNAT"/>
    <n v="19122"/>
    <s v="paola.fernandez@consultor.wom.cl"/>
    <m/>
    <m/>
    <n v="12"/>
    <s v="Julia Arancibia"/>
    <x v="1"/>
    <s v="Diurno"/>
    <n v="1"/>
    <d v="2021-03-01T00:00:00"/>
    <n v="1189"/>
    <d v="2020-12-07T00:00:00"/>
    <s v=""/>
    <d v="2017-11-01T00:00:00"/>
    <s v="Si"/>
    <s v="Si"/>
  </r>
  <r>
    <s v="Holdtech"/>
    <x v="0"/>
    <s v="Nocturno"/>
    <s v="La Serena"/>
    <s v="18318183"/>
    <s v="1"/>
    <s v="18318183-1"/>
    <s v="NAARAYAA"/>
    <s v="NICOL ALEXANDRA ARAYA ALQUINTA"/>
    <s v="NICOL ALEXANDRA"/>
    <s v="ARAYA ALQUINTA"/>
    <x v="0"/>
    <x v="0"/>
    <m/>
    <m/>
    <m/>
    <m/>
    <m/>
    <m/>
    <m/>
    <m/>
    <d v="1993-07-09T00:00:00"/>
    <s v="PALOMA JACQUELINE ARAYA MUÑOZ"/>
    <s v="15054416-5"/>
    <s v="FRANCISCO JAVIER SUAREZ VEGA"/>
    <d v="2017-12-20T00:00:00"/>
    <d v="2017-12-11T00:00:00"/>
    <s v="S"/>
    <d v="2018-01-13T00:00:00"/>
    <s v="NAARAYAA"/>
    <s v="NAARAYAA"/>
    <n v="19183"/>
    <s v="nicol.araya@consultor.wom.cl"/>
    <m/>
    <m/>
    <n v="16"/>
    <s v="Julia Arancibia"/>
    <x v="1"/>
    <s v="Nocturno"/>
    <n v="1"/>
    <d v="2021-03-01T00:00:00"/>
    <n v="1143"/>
    <m/>
    <s v=""/>
    <d v="2018-01-01T00:00:00"/>
    <s v="Si"/>
    <s v="Si"/>
  </r>
  <r>
    <s v="Holdtech"/>
    <x v="0"/>
    <s v="Nocturno"/>
    <s v="La Serena"/>
    <s v="18217688"/>
    <s v="5"/>
    <s v="18217688-5"/>
    <s v="AIDIAZA"/>
    <s v="ARACELY IVONNE DIAZ ARACENA"/>
    <s v="ARACELY IVONNE"/>
    <s v="DIAZ ARACENA"/>
    <x v="0"/>
    <x v="0"/>
    <m/>
    <m/>
    <m/>
    <m/>
    <m/>
    <m/>
    <m/>
    <m/>
    <d v="1993-02-15T00:00:00"/>
    <s v="CESAR PATRICIO SOLER VARGAS"/>
    <s v="17016833-K"/>
    <s v="ULISES LA ROSA PEREZ"/>
    <d v="2018-04-09T00:00:00"/>
    <d v="2018-04-26T00:00:00"/>
    <s v="S"/>
    <d v="2018-05-01T00:00:00"/>
    <s v="AIDIAZA"/>
    <s v="AIDIAZA"/>
    <n v="19151"/>
    <s v="aracely.diaz@consultor.wom.cl"/>
    <m/>
    <m/>
    <n v="27"/>
    <s v="Julia Arancibia"/>
    <x v="1"/>
    <s v="Nocturno"/>
    <n v="1"/>
    <d v="2021-03-01T00:00:00"/>
    <n v="1035"/>
    <m/>
    <s v=""/>
    <d v="2018-05-01T00:00:00"/>
    <s v="Si"/>
    <s v="Si"/>
  </r>
  <r>
    <s v="Holdtech"/>
    <x v="0"/>
    <s v="Empresas"/>
    <s v="La Serena"/>
    <s v="18317017"/>
    <s v="1"/>
    <s v="18317017-1"/>
    <s v="FEOLIVAD"/>
    <s v="FELIPE EDGARDO OLIVARES DUBO"/>
    <s v="FELIPE EDGARDO"/>
    <s v="OLIVARES DUBO"/>
    <x v="0"/>
    <x v="0"/>
    <m/>
    <m/>
    <m/>
    <m/>
    <m/>
    <m/>
    <m/>
    <m/>
    <m/>
    <s v="PAULA ANGELINA ELGUEDA MADARIAGA"/>
    <s v="14109923-K"/>
    <s v="WILLIAMS ENRIQUE DOMINGUEZ BARRADA"/>
    <d v="2018-04-26T00:00:00"/>
    <d v="2018-05-17T00:00:00"/>
    <s v="S"/>
    <d v="2018-05-19T00:00:00"/>
    <s v="FEOLIVAD"/>
    <s v="FEOLIVAD"/>
    <n v="19225"/>
    <s v="felipe.olivares@consultor.wom.cl"/>
    <m/>
    <m/>
    <n v="28"/>
    <s v="Merelyn Marin"/>
    <x v="1"/>
    <s v="Diurno"/>
    <n v="1"/>
    <d v="2021-03-01T00:00:00"/>
    <n v="1017"/>
    <m/>
    <s v=""/>
    <d v="2018-05-01T00:00:00"/>
    <s v="Si"/>
    <s v="Si"/>
  </r>
  <r>
    <s v="Holdtech"/>
    <x v="0"/>
    <s v="Empresas"/>
    <s v="La Serena"/>
    <s v="17879542"/>
    <s v="2"/>
    <s v="17879542-2"/>
    <s v="DVVERGAH"/>
    <s v="DANIELA VIVIANA VERGARA HERNANDEZ"/>
    <s v="DANIELA VIVIANA"/>
    <s v="VERGARA HERNANDEZ"/>
    <x v="0"/>
    <x v="0"/>
    <m/>
    <m/>
    <m/>
    <m/>
    <m/>
    <m/>
    <m/>
    <m/>
    <m/>
    <s v="JONATHAN ANDRES GONZALEZ HIDALGO"/>
    <s v="16732649-8"/>
    <s v="ULISES LA ROSA PEREZ"/>
    <d v="2018-04-26T00:00:00"/>
    <d v="2018-05-17T00:00:00"/>
    <s v="S"/>
    <d v="2018-05-18T00:00:00"/>
    <s v="DVVERGAH"/>
    <s v="DVVERGAH"/>
    <n v="19214"/>
    <s v="daniela.vergara@consultor.wom.cl"/>
    <m/>
    <m/>
    <n v="28"/>
    <s v="Merelyn Marin"/>
    <x v="0"/>
    <s v="Diurno"/>
    <s v=""/>
    <d v="2021-03-01T00:00:00"/>
    <n v="1018"/>
    <m/>
    <s v=""/>
    <d v="2018-05-01T00:00:00"/>
    <s v="Si"/>
    <s v="Si"/>
  </r>
  <r>
    <s v="Holdtech"/>
    <x v="0"/>
    <s v="Nocturno"/>
    <s v="La Serena"/>
    <s v="17530464"/>
    <s v="9"/>
    <s v="17530464-9"/>
    <s v="APCARRES"/>
    <s v="ANGELICA PATRICIA CARRERA SILVA"/>
    <s v="ANGELICA PATRICIA"/>
    <s v="CARRERA SILVA"/>
    <x v="0"/>
    <x v="0"/>
    <m/>
    <m/>
    <m/>
    <m/>
    <m/>
    <m/>
    <m/>
    <m/>
    <m/>
    <s v="MINERVA MAKARENA ROJAS VARAS"/>
    <s v="17902552-3"/>
    <s v="ULISES LA ROSA PEREZ"/>
    <d v="2018-04-26T00:00:00"/>
    <d v="2018-05-17T00:00:00"/>
    <s v="S"/>
    <d v="2018-05-18T00:00:00"/>
    <s v="APCARRES"/>
    <s v="APCARRES"/>
    <n v="19154"/>
    <s v="angelica.carrera@consultor.wom.cl"/>
    <m/>
    <m/>
    <n v="28"/>
    <s v="Merelyn Marin"/>
    <x v="1"/>
    <s v="Nocturno"/>
    <n v="1"/>
    <d v="2021-03-01T00:00:00"/>
    <n v="1018"/>
    <m/>
    <s v=""/>
    <d v="2018-05-01T00:00:00"/>
    <s v="Si"/>
    <s v="Si"/>
  </r>
  <r>
    <s v="Holdtech"/>
    <x v="0"/>
    <s v="Masivo"/>
    <s v="La Serena"/>
    <s v="16688677"/>
    <s v="5"/>
    <s v="16688677-5"/>
    <s v="CEDIAZM"/>
    <s v="CAROLINA ELIZABETH DIAZ MIRANDA"/>
    <s v="CAROLINA ELIZABETH"/>
    <s v="DIAZ MIRANDA"/>
    <x v="0"/>
    <x v="0"/>
    <m/>
    <m/>
    <m/>
    <m/>
    <m/>
    <m/>
    <m/>
    <m/>
    <d v="1988-04-08T00:00:00"/>
    <s v="PAULA ANGELINA ELGUEDA MADARIAGA"/>
    <s v="14109923-K"/>
    <s v="WILLIAMS ENRIQUE DOMINGUEZ BARRADA"/>
    <d v="2018-05-09T00:00:00"/>
    <d v="2018-05-29T00:00:00"/>
    <s v="S"/>
    <d v="2018-06-01T00:00:00"/>
    <s v="CEDIAZM"/>
    <s v="CEDIAZM"/>
    <n v="19279"/>
    <s v="carolina.diaz.m@consultor.wom.cl"/>
    <m/>
    <m/>
    <n v="29"/>
    <s v="Julia Arancibia"/>
    <x v="1"/>
    <s v="Diurno"/>
    <n v="1"/>
    <d v="2021-03-01T00:00:00"/>
    <n v="1004"/>
    <m/>
    <s v=""/>
    <d v="2018-06-01T00:00:00"/>
    <s v="Si"/>
    <s v="Si"/>
  </r>
  <r>
    <s v="Holdtech"/>
    <x v="0"/>
    <s v="Masivo"/>
    <s v="La Serena"/>
    <s v="18687561"/>
    <s v="3"/>
    <s v="18687561-3"/>
    <s v="VAROJASR"/>
    <s v="VERONICA ANGELICA ROJAS ROJAS"/>
    <s v="VERONICA ANGELICA"/>
    <s v="ROJAS ROJAS"/>
    <x v="0"/>
    <x v="0"/>
    <m/>
    <m/>
    <m/>
    <m/>
    <m/>
    <m/>
    <m/>
    <m/>
    <d v="1993-11-13T00:00:00"/>
    <s v="PALOMA JACQUELINE ARAYA MUÑOZ"/>
    <s v="15054416-5"/>
    <s v="FRANCISCO JAVIER SUAREZ VEGA"/>
    <d v="2017-06-04T00:00:00"/>
    <d v="2018-06-25T00:00:00"/>
    <m/>
    <d v="2018-06-27T00:00:00"/>
    <s v="VAROJASR"/>
    <s v="VAROJASR"/>
    <n v="19289"/>
    <s v="veronica.rojas@consultor.wom.cl"/>
    <m/>
    <m/>
    <n v="31"/>
    <s v="Gabriela Toro"/>
    <x v="1"/>
    <s v="Diurno"/>
    <n v="1"/>
    <d v="2021-03-01T00:00:00"/>
    <n v="978"/>
    <m/>
    <s v=""/>
    <d v="2018-06-01T00:00:00"/>
    <s v="Si"/>
    <s v="Si"/>
  </r>
  <r>
    <s v="Holdtech"/>
    <x v="0"/>
    <s v="Masivo"/>
    <s v="La Serena"/>
    <s v="19506039"/>
    <s v="8"/>
    <s v="19506039-8"/>
    <s v="CFIRARRB"/>
    <s v="CAMILA FRANCISCA IRARRAZABAL BRICEÑO"/>
    <s v="CAMILA FRANCISCA"/>
    <s v="IRARRAZABAL BRICEÑO"/>
    <x v="0"/>
    <x v="0"/>
    <m/>
    <m/>
    <m/>
    <m/>
    <m/>
    <m/>
    <m/>
    <m/>
    <d v="1997-02-03T00:00:00"/>
    <s v="WALTER PAOLO SANTANDER CAMPOS"/>
    <s v="13974946-4"/>
    <s v="FRANCISCO JAVIER SUAREZ VEGA"/>
    <d v="2018-06-28T00:00:00"/>
    <d v="2018-07-20T00:00:00"/>
    <s v="S"/>
    <d v="2018-07-24T00:00:00"/>
    <s v="CFIRARRB"/>
    <s v="CFIRARRB"/>
    <n v="19104"/>
    <s v="camila.irarrazabal@consultor.wom.cl"/>
    <m/>
    <m/>
    <n v="33"/>
    <s v="Rocío Silva"/>
    <x v="0"/>
    <s v="Diurno"/>
    <s v=""/>
    <d v="2021-03-01T00:00:00"/>
    <n v="951"/>
    <m/>
    <s v=""/>
    <d v="2018-07-01T00:00:00"/>
    <s v="Si"/>
    <s v="Si"/>
  </r>
  <r>
    <s v="Holdtech"/>
    <x v="0"/>
    <s v="Empresas"/>
    <s v="La Serena"/>
    <s v="16419823"/>
    <s v="5"/>
    <s v="16419823-5"/>
    <s v="CDESPEJG"/>
    <s v="CAROLINA DE LOS ANGELES ESPEJO GALLARDO"/>
    <s v="CAROLINA DE LOS ANGELES"/>
    <s v="ESPEJO GALLARDO"/>
    <x v="0"/>
    <x v="0"/>
    <m/>
    <m/>
    <m/>
    <m/>
    <m/>
    <m/>
    <m/>
    <m/>
    <d v="1985-12-28T00:00:00"/>
    <s v="PAULA ANGELINA ELGUEDA MADARIAGA"/>
    <s v="14109923-K"/>
    <s v="WILLIAMS ENRIQUE DOMINGUEZ BARRADA"/>
    <d v="2018-07-30T00:00:00"/>
    <d v="2018-08-13T00:00:00"/>
    <s v="S"/>
    <d v="2018-08-14T00:00:00"/>
    <s v="CDESPEJG"/>
    <s v="CDESPEJG"/>
    <n v="19024"/>
    <s v="carolina.espejo@consultor.wom.cl"/>
    <m/>
    <m/>
    <n v="35"/>
    <s v="Merelyn Marin"/>
    <x v="0"/>
    <s v="Diurno"/>
    <s v=""/>
    <d v="2021-03-01T00:00:00"/>
    <n v="930"/>
    <d v="2018-09-28T00:00:00"/>
    <s v=""/>
    <d v="2018-08-01T00:00:00"/>
    <s v="Si"/>
    <s v="Si"/>
  </r>
  <r>
    <s v="Holdtech"/>
    <x v="0"/>
    <s v="Masivo"/>
    <s v="La Serena"/>
    <s v="17655938"/>
    <s v="1"/>
    <s v="17655938-1"/>
    <s v="GVVILCAV"/>
    <s v="GISHLAYNE VIOLENA VILCA VEGA"/>
    <s v="GISHLAYNE VIOLENA"/>
    <s v="VILCA VEGA"/>
    <x v="0"/>
    <x v="0"/>
    <m/>
    <m/>
    <m/>
    <m/>
    <m/>
    <m/>
    <m/>
    <m/>
    <d v="1991-04-26T00:00:00"/>
    <s v="MINERVA MAKARENA ROJAS VARAS"/>
    <s v="17902552-3"/>
    <s v="ULISES LA ROSA PEREZ"/>
    <d v="2018-08-08T00:00:00"/>
    <d v="2018-08-29T00:00:00"/>
    <s v="S"/>
    <d v="2018-09-03T00:00:00"/>
    <s v="GVVILCAV"/>
    <s v="GVVILCAV"/>
    <n v="19170"/>
    <s v="gishlayne.vilca@consultor.wom.cl"/>
    <m/>
    <m/>
    <n v="36"/>
    <s v="Julia Arancibia"/>
    <x v="0"/>
    <s v="Diurno"/>
    <s v=""/>
    <d v="2021-03-01T00:00:00"/>
    <n v="910"/>
    <m/>
    <s v=""/>
    <d v="2018-09-01T00:00:00"/>
    <s v="Si"/>
    <s v="Si"/>
  </r>
  <r>
    <s v="Holdtech"/>
    <x v="0"/>
    <s v="Empresas"/>
    <s v="La Serena"/>
    <s v="18494092"/>
    <s v="2"/>
    <s v="18494092-2"/>
    <s v="VAAGUILM"/>
    <s v="VALENTINA ALEXANDRA AGUILERA MORALES"/>
    <s v="VALENTINA ALEXANDRA"/>
    <s v="AGUILERA MORALES"/>
    <x v="0"/>
    <x v="0"/>
    <m/>
    <m/>
    <m/>
    <m/>
    <m/>
    <m/>
    <m/>
    <m/>
    <d v="1993-05-12T00:00:00"/>
    <s v="BARBARA ANDREA ROJAS DROGUETT"/>
    <s v="15909479-0"/>
    <s v="ULISES LA ROSA PEREZ"/>
    <d v="2018-08-21T00:00:00"/>
    <d v="2018-09-10T00:00:00"/>
    <s v="S"/>
    <d v="2018-09-11T00:00:00"/>
    <s v="VAAGUILM"/>
    <s v="VAAGUILM"/>
    <n v="19194"/>
    <s v="valentina.aguilera@consultor.wom.cl"/>
    <m/>
    <m/>
    <n v="37"/>
    <s v="Merelyn Marin"/>
    <x v="0"/>
    <s v="Diurno"/>
    <s v=""/>
    <d v="2021-03-01T00:00:00"/>
    <n v="902"/>
    <m/>
    <s v=""/>
    <d v="2018-09-01T00:00:00"/>
    <s v="Si"/>
    <s v="Si"/>
  </r>
  <r>
    <s v="Holdtech"/>
    <x v="0"/>
    <s v="Masivo"/>
    <s v="La Serena"/>
    <s v="18277000"/>
    <s v="0"/>
    <s v="18277000-0"/>
    <s v="SGVERAS"/>
    <s v="SCARLET GIOVANNA VERA SILVA"/>
    <s v="SCARLET GIOVANNA"/>
    <s v="VERA SILVA"/>
    <x v="0"/>
    <x v="0"/>
    <m/>
    <m/>
    <m/>
    <m/>
    <m/>
    <m/>
    <m/>
    <m/>
    <d v="1992-08-15T00:00:00"/>
    <s v="JOSE ARTURO CAMPOS CANIBILO"/>
    <s v="18354359-8"/>
    <s v="FRANCISCO JAVIER SUAREZ VEGA"/>
    <d v="2018-10-08T00:00:00"/>
    <d v="2018-10-25T00:00:00"/>
    <m/>
    <d v="2018-10-26T00:00:00"/>
    <s v="SGVERAS"/>
    <s v="SGVERAS"/>
    <n v="19253"/>
    <s v="scarlet.vera@consultor.wom.cl"/>
    <m/>
    <m/>
    <n v="41"/>
    <s v="Merelyn Marin"/>
    <x v="0"/>
    <s v="Diurno"/>
    <s v=""/>
    <d v="2021-03-01T00:00:00"/>
    <n v="857"/>
    <m/>
    <s v=""/>
    <d v="2018-10-01T00:00:00"/>
    <s v="Si"/>
    <s v="Si"/>
  </r>
  <r>
    <s v="Holdtech"/>
    <x v="0"/>
    <s v="Recambio"/>
    <s v="La Serena"/>
    <s v="19257621"/>
    <s v="0"/>
    <s v="19257621-0"/>
    <s v="MABARRAA"/>
    <s v="MACARENA ALEJANDRA BARRAZA ABARCA"/>
    <s v="MACARENA ALEJANDRA"/>
    <s v="BARRAZA ABARCA"/>
    <x v="0"/>
    <x v="0"/>
    <m/>
    <m/>
    <m/>
    <m/>
    <m/>
    <m/>
    <m/>
    <m/>
    <d v="1996-05-25T00:00:00"/>
    <s v="PALOMA JACQUELINE ARAYA MUÑOZ"/>
    <s v="15054416-5"/>
    <s v="FRANCISCO JAVIER SUAREZ VEGA"/>
    <d v="2018-11-22T00:00:00"/>
    <d v="2018-12-12T00:00:00"/>
    <m/>
    <d v="2018-12-14T00:00:00"/>
    <s v="MABARRAA"/>
    <s v="MABARRAA"/>
    <n v="19011"/>
    <s v="macarena.barraza@consultor.wom.cl"/>
    <m/>
    <m/>
    <n v="44"/>
    <s v="Yesenia Sepulveda"/>
    <x v="1"/>
    <s v="Diurno"/>
    <n v="1"/>
    <d v="2021-03-01T00:00:00"/>
    <n v="808"/>
    <m/>
    <s v=""/>
    <d v="2018-12-01T00:00:00"/>
    <s v="Si"/>
    <s v="Si"/>
  </r>
  <r>
    <s v="Holdtech"/>
    <x v="0"/>
    <s v="Masivo"/>
    <s v="La Serena"/>
    <s v="19351229"/>
    <s v="1"/>
    <s v="19351229-1"/>
    <s v="DAACUNAT"/>
    <s v="DEBORA ANDREA ACUÑA TAPIA"/>
    <s v="DEBORA ANDREA"/>
    <s v="ACUÑA TAPIA"/>
    <x v="0"/>
    <x v="0"/>
    <m/>
    <m/>
    <m/>
    <m/>
    <m/>
    <m/>
    <m/>
    <m/>
    <d v="1996-03-13T00:00:00"/>
    <s v="WALTER PAOLO SANTANDER CAMPOS"/>
    <s v="13974946-4"/>
    <s v="FRANCISCO JAVIER SUAREZ VEGA"/>
    <d v="2017-06-04T00:00:00"/>
    <d v="2018-06-25T00:00:00"/>
    <m/>
    <d v="2019-01-18T00:00:00"/>
    <s v="DAACUNAT"/>
    <s v="DAACUNAT"/>
    <n v="19006"/>
    <s v="debora.acuna@consultor.wom.cl"/>
    <m/>
    <m/>
    <n v="47"/>
    <s v="Gabriela Toro"/>
    <x v="1"/>
    <s v="Diurno"/>
    <n v="1"/>
    <d v="2021-03-01T00:00:00"/>
    <n v="773"/>
    <m/>
    <s v=""/>
    <d v="2019-01-01T00:00:00"/>
    <s v="Si"/>
    <s v="Si"/>
  </r>
  <r>
    <s v="Holdtech"/>
    <x v="0"/>
    <s v="Empresas"/>
    <s v="La Serena"/>
    <s v="18503711"/>
    <s v="8"/>
    <s v="18503711-8"/>
    <s v="FSCHANDC"/>
    <s v="FELIPE SEBASTIAN CHANDIA CASTRO"/>
    <s v="FELIPE SEBASTIAN"/>
    <s v="CHANDIA CASTRO"/>
    <x v="0"/>
    <x v="0"/>
    <m/>
    <m/>
    <m/>
    <m/>
    <m/>
    <m/>
    <m/>
    <m/>
    <d v="1994-07-13T00:00:00"/>
    <s v="ELIZABETH ANDREA CASTILLO COLLAO"/>
    <s v="18631932-K"/>
    <s v="WILLIAMS ENRIQUE DOMINGUEZ BARRADA"/>
    <d v="2019-01-10T00:00:00"/>
    <d v="2019-01-28T00:00:00"/>
    <m/>
    <d v="2019-02-01T00:00:00"/>
    <s v="FSCHANDC"/>
    <s v="FSCHANDC"/>
    <n v="19207"/>
    <s v="felipe.chandia@consultor.wom.cl"/>
    <m/>
    <m/>
    <n v="48"/>
    <s v="Julia Arancibia"/>
    <x v="0"/>
    <s v="Diurno"/>
    <s v=""/>
    <d v="2021-03-01T00:00:00"/>
    <n v="759"/>
    <m/>
    <s v=""/>
    <d v="2019-02-01T00:00:00"/>
    <s v="Si"/>
    <s v="Si"/>
  </r>
  <r>
    <s v="Holdtech"/>
    <x v="0"/>
    <s v="Masivo"/>
    <s v="La Serena"/>
    <s v="17979335"/>
    <s v="0"/>
    <s v="17979335-0"/>
    <s v="DCPIZARP"/>
    <s v="DANIELA CAROLINA PIZARRO PASTEN"/>
    <s v="DANIELA CAROLINA "/>
    <s v="PIZARRO PASTEN"/>
    <x v="0"/>
    <x v="0"/>
    <m/>
    <m/>
    <m/>
    <m/>
    <m/>
    <m/>
    <m/>
    <m/>
    <d v="1991-08-20T00:00:00"/>
    <s v="GABRIELA CONSTANZA DIAZ RIVERA"/>
    <s v="17762228-1"/>
    <s v="FRANCISCO JAVIER SUAREZ VEGA"/>
    <d v="2019-01-28T00:00:00"/>
    <d v="2019-02-11T00:00:00"/>
    <m/>
    <d v="2019-02-12T00:00:00"/>
    <s v="DCPIZARP"/>
    <s v="DCPIZARP"/>
    <n v="19202"/>
    <s v="daniela.pizarro@consultor.wom.cl"/>
    <m/>
    <m/>
    <n v="49"/>
    <s v="Yesenia Sepulveda"/>
    <x v="0"/>
    <s v="Diurno"/>
    <s v=""/>
    <d v="2021-03-01T00:00:00"/>
    <n v="748"/>
    <m/>
    <s v=""/>
    <d v="2019-02-01T00:00:00"/>
    <s v="Si"/>
    <s v="Si"/>
  </r>
  <r>
    <s v="Holdtech"/>
    <x v="0"/>
    <s v="Recambio"/>
    <s v="La Serena"/>
    <s v="13535502"/>
    <s v="K"/>
    <s v="13535502-K"/>
    <s v="JPVERAR"/>
    <s v="JUAN PABLO VERA ROBLES"/>
    <s v="JUAN PABLO"/>
    <s v="VERA ROBLES"/>
    <x v="0"/>
    <x v="0"/>
    <m/>
    <m/>
    <m/>
    <m/>
    <m/>
    <m/>
    <m/>
    <m/>
    <d v="1979-12-10T00:00:00"/>
    <s v="GABRIELA CONSTANZA DIAZ RIVERA"/>
    <s v="17762228-1"/>
    <s v="FRANCISCO JAVIER SUAREZ VEGA"/>
    <d v="2019-01-28T00:00:00"/>
    <d v="2019-02-11T00:00:00"/>
    <m/>
    <d v="2019-02-12T00:00:00"/>
    <s v="JPVERAR"/>
    <s v="JPVERAR"/>
    <n v="19249"/>
    <s v="juan.vera@consultor.wom.cl"/>
    <m/>
    <m/>
    <n v="49"/>
    <s v="Yesenia Sepulveda"/>
    <x v="1"/>
    <s v="Diurno"/>
    <n v="1"/>
    <d v="2021-03-01T00:00:00"/>
    <n v="748"/>
    <m/>
    <s v=""/>
    <d v="2019-02-01T00:00:00"/>
    <s v="Si"/>
    <s v="Si"/>
  </r>
  <r>
    <s v="Holdtech"/>
    <x v="0"/>
    <s v="Masivo"/>
    <s v="La Serena"/>
    <s v="15912311"/>
    <s v="1"/>
    <s v="15912311-1"/>
    <s v="CJVILLAG"/>
    <s v="CHRISTIAN JOSE VILLARROEL GARRIGA"/>
    <s v="CHRISTIAN JOSE "/>
    <s v="VILLARROEL GARRIGA"/>
    <x v="0"/>
    <x v="0"/>
    <m/>
    <m/>
    <m/>
    <m/>
    <m/>
    <m/>
    <m/>
    <m/>
    <d v="1984-07-08T00:00:00"/>
    <s v="MINERVA MAKARENA ROJAS VARAS"/>
    <s v="17902552-3"/>
    <s v="ULISES LA ROSA PEREZ"/>
    <d v="2019-03-05T00:00:00"/>
    <d v="2019-03-26T00:00:00"/>
    <m/>
    <d v="2019-03-28T00:00:00"/>
    <s v="CJVILLAG"/>
    <s v="CJVILLAG"/>
    <n v="19259"/>
    <s v="christian.villarroel@consultor.wom.cl"/>
    <m/>
    <m/>
    <n v="52"/>
    <s v="Julia Arancibia"/>
    <x v="0"/>
    <s v="Diurno"/>
    <s v=""/>
    <d v="2021-03-01T00:00:00"/>
    <n v="704"/>
    <m/>
    <s v=""/>
    <d v="2019-03-01T00:00:00"/>
    <s v="Si"/>
    <s v="Si"/>
  </r>
  <r>
    <s v="Holdtech"/>
    <x v="0"/>
    <s v="Nocturno"/>
    <s v="La Serena"/>
    <s v="18003776"/>
    <s v="4"/>
    <s v="18003776-4"/>
    <s v="MAOCHOAY"/>
    <s v="MATIAS ALVARO OCHOA YAÑEZ"/>
    <s v="MATIAS ALVARO"/>
    <s v="OCHOA YAÑEZ"/>
    <x v="0"/>
    <x v="0"/>
    <m/>
    <m/>
    <m/>
    <m/>
    <m/>
    <m/>
    <m/>
    <m/>
    <d v="1992-07-19T00:00:00"/>
    <s v="GABRIELA ANDREA GOMEZ QUIVIC"/>
    <s v="18632202-9"/>
    <s v="FRANCISCO JAVIER SUAREZ VEGA"/>
    <d v="2019-03-18T00:00:00"/>
    <d v="2019-04-08T00:00:00"/>
    <m/>
    <d v="2019-04-13T00:00:00"/>
    <s v="MAOCHOAY"/>
    <s v="MAOCHOAY"/>
    <n v="19287"/>
    <s v="matias.ochoa@consultor.wom.cl"/>
    <m/>
    <m/>
    <n v="53"/>
    <s v="America Quinteros"/>
    <x v="1"/>
    <s v="Nocturno"/>
    <n v="1"/>
    <d v="2021-03-01T00:00:00"/>
    <n v="688"/>
    <m/>
    <s v=""/>
    <d v="2019-04-01T00:00:00"/>
    <s v="Si"/>
    <s v="Si"/>
  </r>
  <r>
    <s v="Holdtech"/>
    <x v="0"/>
    <s v="Nocturno"/>
    <s v="La Serena"/>
    <s v="12118521"/>
    <s v="0"/>
    <s v="12118521-0"/>
    <s v="DRSARRIC"/>
    <s v="DINA ROSA SARRIA CROOKER"/>
    <s v="DINA ROSA"/>
    <s v="SARRIA CROOKER"/>
    <x v="0"/>
    <x v="0"/>
    <m/>
    <m/>
    <m/>
    <m/>
    <m/>
    <m/>
    <m/>
    <m/>
    <d v="1970-11-11T00:00:00"/>
    <s v="BARBARA ANDREA ROJAS DROGUETT"/>
    <s v="15909479-0"/>
    <s v="ULISES LA ROSA PEREZ"/>
    <d v="2019-03-18T00:00:00"/>
    <d v="2019-04-08T00:00:00"/>
    <m/>
    <d v="2019-04-13T00:00:00"/>
    <s v="DRSARRIC"/>
    <s v="DRSARRIC"/>
    <n v="19336"/>
    <s v="dina.sarria@consultor.wom.cl"/>
    <m/>
    <m/>
    <n v="53"/>
    <s v="America Quinteros"/>
    <x v="1"/>
    <s v="Nocturno"/>
    <n v="1"/>
    <d v="2021-03-01T00:00:00"/>
    <n v="688"/>
    <m/>
    <s v=""/>
    <d v="2019-04-01T00:00:00"/>
    <s v="Si"/>
    <s v="Si"/>
  </r>
  <r>
    <s v="Holdtech"/>
    <x v="0"/>
    <s v="Masivo"/>
    <s v="La Serena"/>
    <s v="16349420"/>
    <s v="5"/>
    <s v="16349420-5"/>
    <s v="PAFARIAC"/>
    <s v="PIERA ALTAIRA FARIAS CUEVAS"/>
    <s v="PIERA ALTAIRA"/>
    <s v="FARIAS CUEVAS"/>
    <x v="0"/>
    <x v="0"/>
    <m/>
    <m/>
    <m/>
    <m/>
    <m/>
    <m/>
    <m/>
    <m/>
    <d v="1986-02-08T00:00:00"/>
    <s v="WALTER PAOLO SANTANDER CAMPOS"/>
    <s v="13974946-4"/>
    <s v="FRANCISCO JAVIER SUAREZ VEGA"/>
    <d v="2019-03-18T00:00:00"/>
    <d v="2019-04-08T00:00:00"/>
    <m/>
    <d v="2019-04-13T00:00:00"/>
    <s v="PAFARIAC"/>
    <s v="PAFARIAC"/>
    <n v="19230"/>
    <s v="piera.farias@consultor.wom.cl"/>
    <m/>
    <m/>
    <n v="53"/>
    <s v="America Quinteros"/>
    <x v="1"/>
    <s v="Diurno"/>
    <n v="1"/>
    <d v="2021-03-01T00:00:00"/>
    <n v="688"/>
    <m/>
    <s v=""/>
    <d v="2019-04-01T00:00:00"/>
    <s v="Si"/>
    <s v="Si"/>
  </r>
  <r>
    <s v="Holdtech"/>
    <x v="0"/>
    <s v="Datos"/>
    <s v="La Serena"/>
    <s v="18632164"/>
    <s v="2"/>
    <s v="18632164-2"/>
    <s v="CHVEGAC"/>
    <s v="CARLOS HUGO SEBASTIAN VEGA CUELLO"/>
    <s v="CARLOS HUGO SEBASTIAN"/>
    <s v="VEGA CUELLO"/>
    <x v="0"/>
    <x v="0"/>
    <m/>
    <m/>
    <m/>
    <m/>
    <m/>
    <m/>
    <m/>
    <m/>
    <d v="1993-10-25T00:00:00"/>
    <s v="GABRIELA CONSTANZA DIAZ RIVERA"/>
    <s v="17762228-1"/>
    <s v="FRANCISCO JAVIER SUAREZ VEGA"/>
    <d v="2019-03-27T00:00:00"/>
    <d v="2019-04-19T00:00:00"/>
    <m/>
    <d v="2019-04-23T00:00:00"/>
    <s v="CHVEGAC"/>
    <s v="CHVEGAC"/>
    <n v="19069"/>
    <s v="carlos.vega@consultor.wom.cl"/>
    <m/>
    <m/>
    <n v="54"/>
    <s v="Maria Fernanda Diaz"/>
    <x v="1"/>
    <s v="Diurno"/>
    <n v="1"/>
    <d v="2021-03-01T00:00:00"/>
    <n v="678"/>
    <m/>
    <s v=""/>
    <d v="2019-04-01T00:00:00"/>
    <s v="Si"/>
    <s v="Si"/>
  </r>
  <r>
    <s v="Holdtech"/>
    <x v="0"/>
    <s v="Empresas"/>
    <s v="La Serena"/>
    <s v="18709281"/>
    <s v="7"/>
    <s v="18709281-7"/>
    <s v="DFRODRIO"/>
    <s v="DANIELA FRANCISCA RODRIGUEZ OYARCE"/>
    <s v="DANIELA FRANCISCA"/>
    <s v="RODRIGUEZ OYARCE"/>
    <x v="0"/>
    <x v="0"/>
    <m/>
    <m/>
    <m/>
    <m/>
    <m/>
    <m/>
    <m/>
    <m/>
    <d v="1995-12-06T00:00:00"/>
    <s v="PALOMA JACQUELINE ARAYA MUÑOZ"/>
    <s v="15054416-5"/>
    <s v="FRANCISCO JAVIER SUAREZ VEGA"/>
    <d v="2019-03-27T00:00:00"/>
    <d v="2019-04-19T00:00:00"/>
    <m/>
    <d v="2019-04-23T00:00:00"/>
    <s v="DFRODRIO"/>
    <s v="DFRODRIO"/>
    <n v="19032"/>
    <s v="daniela.rodriguez@consultor.wom.cl"/>
    <m/>
    <m/>
    <n v="54"/>
    <s v="Maria Fernanda Diaz"/>
    <x v="0"/>
    <s v="Diurno"/>
    <s v=""/>
    <d v="2021-03-01T00:00:00"/>
    <n v="678"/>
    <m/>
    <s v=""/>
    <d v="2019-04-01T00:00:00"/>
    <s v="Si"/>
    <s v="Si"/>
  </r>
  <r>
    <s v="Holdtech"/>
    <x v="0"/>
    <s v="Masivo"/>
    <s v="La Serena"/>
    <s v="18351894"/>
    <s v="1"/>
    <s v="18351894-1"/>
    <s v="PSOGALDB"/>
    <s v="PABLO SEBASTIAN OGALDE BOYD"/>
    <s v="PABLO SEBASTIAN"/>
    <s v="OGALDE BOYD"/>
    <x v="0"/>
    <x v="0"/>
    <m/>
    <m/>
    <m/>
    <m/>
    <m/>
    <m/>
    <m/>
    <m/>
    <d v="1992-11-09T00:00:00"/>
    <s v="PAULA ANGELINA ELGUEDA MADARIAGA"/>
    <s v="14109923-K"/>
    <s v="WILLIAMS ENRIQUE DOMINGUEZ BARRADA"/>
    <d v="2019-03-27T00:00:00"/>
    <d v="2019-04-19T00:00:00"/>
    <m/>
    <d v="2019-04-23T00:00:00"/>
    <s v="PSOGALDB"/>
    <s v="PSOGALDB"/>
    <n v="19036"/>
    <s v="pablo.ogalde@consultor.wom.cl"/>
    <m/>
    <m/>
    <n v="54"/>
    <s v="Maria Fernanda Diaz"/>
    <x v="0"/>
    <s v="Diurno"/>
    <s v=""/>
    <d v="2021-03-01T00:00:00"/>
    <n v="678"/>
    <m/>
    <s v=""/>
    <d v="2019-04-01T00:00:00"/>
    <s v="Si"/>
    <s v="Si"/>
  </r>
  <r>
    <s v="Holdtech"/>
    <x v="0"/>
    <s v="Masivo"/>
    <s v="La Serena"/>
    <s v="20007397"/>
    <s v="5"/>
    <s v="20007397-5"/>
    <s v="BAPERALU"/>
    <s v="BENJAMIN ALEXANDER PERALTA URIBE"/>
    <s v="BENJAMIN ALEXANDER"/>
    <s v="PERALTA URIBE"/>
    <x v="0"/>
    <x v="0"/>
    <m/>
    <m/>
    <m/>
    <m/>
    <m/>
    <m/>
    <m/>
    <m/>
    <d v="1999-11-22T00:00:00"/>
    <s v="JEREMY HUGO TORRES SMITH"/>
    <s v="19505248-4"/>
    <s v="WILLIAMS ENRIQUE DOMINGUEZ BARRADA"/>
    <d v="2019-03-27T00:00:00"/>
    <d v="2019-04-19T00:00:00"/>
    <m/>
    <d v="2019-04-23T00:00:00"/>
    <s v="BAPERALU"/>
    <s v="BAPERALU"/>
    <n v="19244"/>
    <s v="benjamin.peralta@consultor.wom.cl"/>
    <m/>
    <m/>
    <n v="54"/>
    <s v="Maria Fernanda Diaz"/>
    <x v="0"/>
    <s v="Diurno"/>
    <s v=""/>
    <d v="2021-03-01T00:00:00"/>
    <n v="678"/>
    <d v="2020-12-01T00:00:00"/>
    <s v=""/>
    <d v="2019-04-01T00:00:00"/>
    <s v="Si"/>
    <s v="Si"/>
  </r>
  <r>
    <s v="Holdtech"/>
    <x v="0"/>
    <s v="Masivo"/>
    <s v="La Serena"/>
    <s v="19041575"/>
    <s v="9"/>
    <s v="19041575-9"/>
    <s v="KSROBLEL"/>
    <s v="KARLA STEFANIA ROBLEDO LAGOS"/>
    <s v="KARLA STEFANIA"/>
    <s v="ROBLEDO LAGOS "/>
    <x v="0"/>
    <x v="0"/>
    <m/>
    <m/>
    <m/>
    <m/>
    <m/>
    <m/>
    <m/>
    <m/>
    <d v="1995-08-26T00:00:00"/>
    <s v="MINERVA MAKARENA ROJAS VARAS"/>
    <s v="17902552-3"/>
    <s v="ULISES LA ROSA PEREZ"/>
    <d v="2019-05-15T00:00:00"/>
    <d v="2019-06-05T00:00:00"/>
    <m/>
    <d v="2019-06-07T00:00:00"/>
    <s v="KSROBLEL"/>
    <s v="KSROBLEL"/>
    <n v="19085"/>
    <s v="karla.robledo@consultor.wom.cl"/>
    <m/>
    <m/>
    <n v="57"/>
    <s v="Maria Fernanda Diaz"/>
    <x v="0"/>
    <s v="Diurno"/>
    <s v=""/>
    <d v="2021-03-01T00:00:00"/>
    <n v="633"/>
    <m/>
    <s v=""/>
    <d v="2019-06-01T00:00:00"/>
    <s v="Si"/>
    <s v="Si"/>
  </r>
  <r>
    <s v="Holdtech"/>
    <x v="0"/>
    <s v="Masivo"/>
    <s v="La Serena"/>
    <s v="18531644"/>
    <s v="0"/>
    <s v="18531644-0"/>
    <s v="EICRISOC"/>
    <s v="EDUARDO IGNACIO CRISOSTOMO CRISOSTOMO"/>
    <s v="EDUARDO IGNACIO"/>
    <s v="CRISOSTOMO CRISOSTOMO "/>
    <x v="0"/>
    <x v="0"/>
    <m/>
    <m/>
    <m/>
    <m/>
    <m/>
    <m/>
    <m/>
    <m/>
    <d v="1993-09-13T00:00:00"/>
    <s v="DIANA ROSARIO GONZALEZ ANGEL"/>
    <s v="16893047-K"/>
    <s v="FRANCISCO JAVIER SUAREZ VEGA"/>
    <d v="2019-05-15T00:00:00"/>
    <d v="2019-06-05T00:00:00"/>
    <m/>
    <d v="2019-06-07T00:00:00"/>
    <s v="EICRISOC"/>
    <s v="EICRISOC"/>
    <n v="19121"/>
    <s v="eduardo.crisostomo@consultor.wom.cl"/>
    <m/>
    <m/>
    <n v="57"/>
    <s v="Maria Fernanda Diaz"/>
    <x v="0"/>
    <s v="Diurno"/>
    <s v=""/>
    <d v="2021-03-01T00:00:00"/>
    <n v="633"/>
    <m/>
    <s v=""/>
    <d v="2019-06-01T00:00:00"/>
    <s v="Si"/>
    <s v="Si"/>
  </r>
  <r>
    <s v="Holdtech"/>
    <x v="0"/>
    <s v="Empresas"/>
    <s v="La Serena"/>
    <s v="17722006"/>
    <s v="K"/>
    <s v="17722006-K"/>
    <s v="CPDUBOC"/>
    <s v="CONSTANZA PALMIRA DUBO CUEVAS"/>
    <s v="CONSTANZA PALMIRA "/>
    <s v="DUBO CUEVAS"/>
    <x v="0"/>
    <x v="0"/>
    <m/>
    <m/>
    <m/>
    <m/>
    <m/>
    <m/>
    <m/>
    <m/>
    <d v="1990-12-28T00:00:00"/>
    <s v="MINERVA MAKARENA ROJAS VARAS"/>
    <s v="17902552-3"/>
    <s v="ULISES LA ROSA PEREZ"/>
    <d v="2019-05-27T00:00:00"/>
    <d v="2019-06-14T00:00:00"/>
    <m/>
    <d v="2019-06-17T00:00:00"/>
    <s v="CPDUBOC"/>
    <s v="CPDUBOC"/>
    <n v="19118"/>
    <s v="constanza.dubo@consultor.wom.cl"/>
    <m/>
    <m/>
    <n v="58"/>
    <s v="Julia Arancibia"/>
    <x v="0"/>
    <s v="Diurno"/>
    <s v=""/>
    <d v="2021-03-01T00:00:00"/>
    <n v="623"/>
    <m/>
    <s v=""/>
    <d v="2019-06-01T00:00:00"/>
    <s v="Si"/>
    <s v="Si"/>
  </r>
  <r>
    <s v="Holdtech"/>
    <x v="0"/>
    <s v="Masivo"/>
    <s v="La Serena"/>
    <s v="19463464"/>
    <s v="1"/>
    <s v="19463464-1"/>
    <s v="DIALQUIA"/>
    <s v="DANIEL IGNACIO ALQUINTA ANGEL"/>
    <s v="DANIEL IGNACIO"/>
    <s v="ALQUINTA ANGEL"/>
    <x v="0"/>
    <x v="0"/>
    <m/>
    <m/>
    <m/>
    <m/>
    <m/>
    <m/>
    <m/>
    <m/>
    <d v="1997-06-09T00:00:00"/>
    <s v="JONATHAN ANDRES GONZALEZ HIDALGO"/>
    <s v="16732649-8"/>
    <s v="ULISES LA ROSA PEREZ"/>
    <d v="2019-06-04T00:00:00"/>
    <d v="2019-06-24T00:00:00"/>
    <m/>
    <d v="2019-06-25T00:00:00"/>
    <s v="DIALQUIA"/>
    <s v="DIALQUIA"/>
    <n v="19084"/>
    <s v="daniel.alquinta@consultor.wom.cl"/>
    <m/>
    <m/>
    <n v="59"/>
    <s v="America Quinteros"/>
    <x v="1"/>
    <s v="Diurno"/>
    <n v="1"/>
    <d v="2021-03-01T00:00:00"/>
    <n v="615"/>
    <m/>
    <s v=""/>
    <d v="2019-06-01T00:00:00"/>
    <s v="Si"/>
    <s v="Si"/>
  </r>
  <r>
    <s v="Holdtech"/>
    <x v="0"/>
    <s v="Masivo"/>
    <s v="La Serena"/>
    <s v="19947657"/>
    <s v="2"/>
    <s v="19947657-2"/>
    <s v="DPALCAYB"/>
    <s v="DEVORA PATRICIA DEL CARMEN ALCAYAGA BURDILES"/>
    <s v="DEVORA PATRICIA DEL CARMEN"/>
    <s v="ALCAYAGA BURDILES"/>
    <x v="0"/>
    <x v="0"/>
    <m/>
    <m/>
    <m/>
    <m/>
    <m/>
    <m/>
    <m/>
    <m/>
    <d v="1998-05-05T00:00:00"/>
    <s v="BARBARA ANDREA ROJAS DROGUETT"/>
    <s v="15909479-0"/>
    <s v="ULISES LA ROSA PEREZ"/>
    <d v="2019-06-04T00:00:00"/>
    <d v="2019-06-24T00:00:00"/>
    <m/>
    <d v="2019-06-25T00:00:00"/>
    <s v="DPALCAYB"/>
    <s v="DPALCAYB"/>
    <n v="19075"/>
    <s v="devora.alcayaga@consultor.wom.cl"/>
    <m/>
    <m/>
    <n v="59"/>
    <s v="America Quinteros"/>
    <x v="1"/>
    <s v="Diurno"/>
    <n v="1"/>
    <d v="2021-03-01T00:00:00"/>
    <n v="615"/>
    <m/>
    <s v=""/>
    <d v="2019-06-01T00:00:00"/>
    <s v="Si"/>
    <s v="Si"/>
  </r>
  <r>
    <s v="Holdtech"/>
    <x v="0"/>
    <s v="Prepago"/>
    <s v="La Serena"/>
    <s v="14066598"/>
    <s v="3"/>
    <s v="14066598-3"/>
    <s v="RDARRIAA"/>
    <s v="ROXANA DE LAS NIEVES ARRIAGADA ALBORNOZ"/>
    <s v="ROXANA DE LAS NIEVES"/>
    <s v="ARRIAGADA ALBORNOZ"/>
    <x v="0"/>
    <x v="0"/>
    <m/>
    <m/>
    <m/>
    <m/>
    <m/>
    <m/>
    <m/>
    <m/>
    <d v="1981-05-05T00:00:00"/>
    <s v="WALTER PAOLO SANTANDER CAMPOS"/>
    <s v="13974946-4"/>
    <s v="FRANCISCO JAVIER SUAREZ VEGA"/>
    <d v="2019-06-12T00:00:00"/>
    <d v="2019-07-01T00:00:00"/>
    <m/>
    <d v="2019-07-04T00:00:00"/>
    <s v="RDARRIAA"/>
    <s v="RDARRIAA"/>
    <n v="19301"/>
    <s v="roxana.arriagada@consultor.wom.cl"/>
    <m/>
    <m/>
    <n v="60"/>
    <s v="Maria Fernanda Diaz"/>
    <x v="0"/>
    <s v="Diurno"/>
    <s v=""/>
    <d v="2021-03-01T00:00:00"/>
    <n v="606"/>
    <m/>
    <s v=""/>
    <d v="2019-07-01T00:00:00"/>
    <s v="Si"/>
    <s v="Si"/>
  </r>
  <r>
    <s v="Holdtech"/>
    <x v="0"/>
    <s v="Recambio"/>
    <s v="La Serena"/>
    <s v="18003422"/>
    <s v="6"/>
    <s v="18003422-6"/>
    <s v="VFAGUIRE"/>
    <s v="VALERIA FERNANDA AGUIRRE ESPEJO"/>
    <s v="VALERIA FERNANDA"/>
    <s v="AGUIRRE ESPEJO"/>
    <x v="0"/>
    <x v="0"/>
    <m/>
    <m/>
    <m/>
    <m/>
    <m/>
    <m/>
    <m/>
    <m/>
    <d v="1992-05-22T00:00:00"/>
    <s v="MINERVA MAKARENA ROJAS VARAS"/>
    <s v="17902552-3"/>
    <s v="ULISES LA ROSA PEREZ"/>
    <d v="2019-06-12T00:00:00"/>
    <d v="2019-07-01T00:00:00"/>
    <m/>
    <d v="2019-07-04T00:00:00"/>
    <s v="VFAGUIRE"/>
    <s v="VFAGUIRE"/>
    <n v="19177"/>
    <s v="valeria.aguirre@consultor.wom.cl"/>
    <m/>
    <m/>
    <n v="60"/>
    <s v="Maria Fernanda Diaz"/>
    <x v="0"/>
    <s v="Diurno"/>
    <s v=""/>
    <d v="2021-03-01T00:00:00"/>
    <n v="606"/>
    <m/>
    <s v=""/>
    <d v="2019-07-01T00:00:00"/>
    <s v="Si"/>
    <s v="Si"/>
  </r>
  <r>
    <s v="Holdtech"/>
    <x v="0"/>
    <s v="Masivo"/>
    <s v="La Serena"/>
    <s v="19843058"/>
    <s v="7"/>
    <s v="19843058-7"/>
    <s v="FASANTIF"/>
    <s v="FRANCISCA ANDREA SANTIS FLORES"/>
    <s v="FRANCISCA ANDREA"/>
    <s v="SANTIS FLORES"/>
    <x v="0"/>
    <x v="0"/>
    <m/>
    <m/>
    <m/>
    <m/>
    <m/>
    <m/>
    <m/>
    <m/>
    <d v="1997-10-05T00:00:00"/>
    <s v="PALOMA JACQUELINE ARAYA MUÑOZ"/>
    <s v="15054416-5"/>
    <s v="FRANCISCO JAVIER SUAREZ VEGA"/>
    <d v="2019-06-24T00:00:00"/>
    <d v="2019-07-16T00:00:00"/>
    <m/>
    <d v="2019-07-17T00:00:00"/>
    <s v="FASANTIF"/>
    <s v="FASANTIF"/>
    <n v="19150"/>
    <s v="francisca.santis@consultor.wom.cl"/>
    <m/>
    <m/>
    <n v="61"/>
    <s v="Julia Arancibia"/>
    <x v="0"/>
    <s v="Diurno"/>
    <s v=""/>
    <d v="2021-03-01T00:00:00"/>
    <n v="593"/>
    <m/>
    <s v=""/>
    <d v="2019-07-01T00:00:00"/>
    <s v="Si"/>
    <s v="Si"/>
  </r>
  <r>
    <s v="Holdtech"/>
    <x v="0"/>
    <s v="Empresas"/>
    <s v="La Serena"/>
    <s v="17453431"/>
    <s v="4"/>
    <s v="17453431-4"/>
    <s v="YAARAYAO"/>
    <s v="YOANY ALEJANDRO ARAYA OLIVARES"/>
    <s v="YOANY ALEJANDRO"/>
    <s v="ARAYA OLIVARES "/>
    <x v="0"/>
    <x v="0"/>
    <m/>
    <m/>
    <m/>
    <m/>
    <m/>
    <m/>
    <m/>
    <m/>
    <d v="1990-07-29T00:00:00"/>
    <s v="JONATHAN ANDRES GONZALEZ HIDALGO"/>
    <s v="16732649-8"/>
    <s v="ULISES LA ROSA PEREZ"/>
    <d v="2019-06-24T00:00:00"/>
    <d v="2019-07-16T00:00:00"/>
    <m/>
    <d v="2019-07-17T00:00:00"/>
    <s v="YAARAYAO"/>
    <s v="YAARAYAO"/>
    <n v="19325"/>
    <s v="yoany.araya@consultor.wom.cl"/>
    <m/>
    <m/>
    <n v="61"/>
    <s v="Julia Arancibia"/>
    <x v="1"/>
    <s v="Diurno"/>
    <n v="1"/>
    <d v="2021-03-01T00:00:00"/>
    <n v="593"/>
    <m/>
    <s v=""/>
    <d v="2019-07-01T00:00:00"/>
    <s v="Si"/>
    <s v="Si"/>
  </r>
  <r>
    <s v="Holdtech"/>
    <x v="0"/>
    <s v="Empresas"/>
    <s v="La Serena"/>
    <s v="19559908"/>
    <s v="4"/>
    <s v="19559908-4"/>
    <s v="MCFLOREP"/>
    <s v="MICHELLE CONSTANZA FLORES PAVEZ"/>
    <s v="MICHELLE CONSTANZA"/>
    <s v="FLORES PAVEZ "/>
    <x v="0"/>
    <x v="0"/>
    <m/>
    <m/>
    <m/>
    <m/>
    <m/>
    <m/>
    <m/>
    <m/>
    <s v="04/04/1997"/>
    <s v="DIANA ROSARIO GONZALEZ ANGEL"/>
    <s v="16893047-K"/>
    <s v="FRANCISCO JAVIER SUAREZ VEGA"/>
    <d v="2019-07-29T00:00:00"/>
    <d v="2019-08-20T00:00:00"/>
    <m/>
    <d v="2019-08-23T00:00:00"/>
    <s v="MCFLOREP"/>
    <s v="MCFLOREP"/>
    <n v="19346"/>
    <s v="michelle.flores@consultor.wom.cl"/>
    <m/>
    <m/>
    <n v="64"/>
    <s v="Maria Fernanda Diaz"/>
    <x v="1"/>
    <s v="Diurno"/>
    <n v="1"/>
    <d v="2021-03-01T00:00:00"/>
    <n v="556"/>
    <m/>
    <s v=""/>
    <d v="2019-08-01T00:00:00"/>
    <s v="Si"/>
    <s v="Si"/>
  </r>
  <r>
    <s v="Holdtech"/>
    <x v="0"/>
    <s v="Empresas"/>
    <s v="La Serena"/>
    <s v="17722000"/>
    <s v="0"/>
    <s v="17722000-0"/>
    <s v="LLFERNAG"/>
    <s v="LEONARDO LEANDRO FERNANDEZ GARCIA"/>
    <s v="LEONARDO LEANDRO"/>
    <s v="FERNANDEZ GARCIA "/>
    <x v="0"/>
    <x v="0"/>
    <m/>
    <m/>
    <m/>
    <m/>
    <m/>
    <m/>
    <m/>
    <m/>
    <s v="27/12/1990"/>
    <s v="BARBARA ANDREA ROJAS DROGUETT"/>
    <s v="15909479-0"/>
    <s v="ULISES LA ROSA PEREZ"/>
    <d v="2019-07-29T00:00:00"/>
    <d v="2019-08-20T00:00:00"/>
    <m/>
    <d v="2019-08-23T00:00:00"/>
    <s v="LLFERNAG"/>
    <s v="LLFERNAG"/>
    <n v="19349"/>
    <s v="leonardo.fernandez@consultor.wom.cl"/>
    <m/>
    <m/>
    <n v="64"/>
    <s v="Maria Fernanda Diaz"/>
    <x v="1"/>
    <s v="Diurno"/>
    <n v="1"/>
    <d v="2021-03-01T00:00:00"/>
    <n v="556"/>
    <m/>
    <s v=""/>
    <d v="2019-08-01T00:00:00"/>
    <s v="Si"/>
    <s v="Si"/>
  </r>
  <r>
    <s v="Holdtech"/>
    <x v="0"/>
    <s v="Prepago"/>
    <s v="La Serena"/>
    <s v="18709894"/>
    <s v="7"/>
    <s v="18709894-7"/>
    <s v="IOMORALO"/>
    <s v="IVANNA ORLANDA MORALES ORELLANA"/>
    <s v="IVANNA ORLANDA"/>
    <s v="MORALES ORELLANA "/>
    <x v="0"/>
    <x v="0"/>
    <m/>
    <m/>
    <m/>
    <m/>
    <m/>
    <m/>
    <m/>
    <m/>
    <s v="11/01/1994"/>
    <s v="BARBARA ANDREA ROJAS DROGUETT"/>
    <s v="15909479-0"/>
    <s v="ULISES LA ROSA PEREZ"/>
    <d v="2019-07-29T00:00:00"/>
    <d v="2019-08-20T00:00:00"/>
    <m/>
    <d v="2019-08-23T00:00:00"/>
    <s v="IOMORALO"/>
    <s v="IOMORALO"/>
    <n v="19309"/>
    <s v="ivanna.morales@consultor.wom.cl"/>
    <m/>
    <m/>
    <n v="64"/>
    <s v="Maria Fernanda Diaz"/>
    <x v="1"/>
    <s v="Diurno"/>
    <n v="1"/>
    <d v="2021-03-01T00:00:00"/>
    <n v="556"/>
    <m/>
    <s v=""/>
    <d v="2019-08-01T00:00:00"/>
    <s v="Si"/>
    <s v="Si"/>
  </r>
  <r>
    <s v="Holdtech"/>
    <x v="0"/>
    <s v="Empresas"/>
    <s v="La Serena"/>
    <s v="19256553"/>
    <s v="7"/>
    <s v="19256553-7"/>
    <s v="EMBARRAR"/>
    <s v="ERICK MATIAS BARRAZA ROJAS"/>
    <s v="ERICK MATIAS"/>
    <s v="BARRAZA ROJAS "/>
    <x v="0"/>
    <x v="0"/>
    <m/>
    <m/>
    <m/>
    <m/>
    <m/>
    <m/>
    <m/>
    <m/>
    <d v="1995-11-23T00:00:00"/>
    <s v="BARBARA ANDREA ROJAS DROGUETT"/>
    <s v="15909479-0"/>
    <s v="ULISES LA ROSA PEREZ"/>
    <d v="2019-08-12T00:00:00"/>
    <d v="2019-09-02T00:00:00"/>
    <m/>
    <d v="2019-09-03T00:00:00"/>
    <s v="EMBARRAR"/>
    <s v="EMBARRAR"/>
    <n v="19099"/>
    <s v="erick.barraza@consultor.wom.cl"/>
    <m/>
    <m/>
    <n v="65"/>
    <s v="America Quinteros"/>
    <x v="1"/>
    <s v="Diurno"/>
    <n v="1"/>
    <d v="2021-03-01T00:00:00"/>
    <n v="545"/>
    <m/>
    <s v=""/>
    <d v="2019-09-01T00:00:00"/>
    <s v="Si"/>
    <s v="Si"/>
  </r>
  <r>
    <s v="Holdtech"/>
    <x v="0"/>
    <s v="Empresas"/>
    <s v="La Serena"/>
    <s v="16705650"/>
    <s v="4"/>
    <s v="16705650-4"/>
    <s v="LKVERGAV"/>
    <s v="LESLIE KARINA VERGARA VERGARA"/>
    <s v="LESLIE KARINA"/>
    <s v="VERGARA VERGARA "/>
    <x v="0"/>
    <x v="0"/>
    <m/>
    <m/>
    <m/>
    <m/>
    <m/>
    <m/>
    <m/>
    <m/>
    <d v="1988-01-21T00:00:00"/>
    <s v="PALOMA JACQUELINE ARAYA MUÑOZ"/>
    <s v="15054416-5"/>
    <s v="FRANCISCO JAVIER SUAREZ VEGA"/>
    <d v="2019-08-12T00:00:00"/>
    <d v="2019-09-02T00:00:00"/>
    <m/>
    <d v="2019-09-03T00:00:00"/>
    <s v="LKVERGAV"/>
    <s v="LKVERGAV"/>
    <n v="19360"/>
    <s v="leslie.vergara@consultor.wom.cl"/>
    <m/>
    <m/>
    <n v="65"/>
    <s v="America Quinteros"/>
    <x v="1"/>
    <s v="Diurno"/>
    <n v="1"/>
    <d v="2021-03-01T00:00:00"/>
    <n v="545"/>
    <m/>
    <s v=""/>
    <d v="2019-09-01T00:00:00"/>
    <s v="Si"/>
    <s v="Si"/>
  </r>
  <r>
    <s v="Holdtech"/>
    <x v="0"/>
    <s v="Empresas"/>
    <s v="La Serena"/>
    <s v="18136626"/>
    <s v="5"/>
    <s v="18136626-5"/>
    <s v="FIHIDALV"/>
    <s v="FRANCISCA IGNACIA HIDALGO VILLALON"/>
    <s v="FRANCISCA IGNACIA"/>
    <s v="HIDALGO VILLALON "/>
    <x v="0"/>
    <x v="0"/>
    <m/>
    <m/>
    <m/>
    <m/>
    <m/>
    <m/>
    <m/>
    <m/>
    <d v="1992-12-13T00:00:00"/>
    <s v="WALTER PAOLO SANTANDER CAMPOS"/>
    <s v="13974946-4"/>
    <s v="FRANCISCO JAVIER SUAREZ VEGA"/>
    <d v="2019-08-12T00:00:00"/>
    <d v="2019-09-02T00:00:00"/>
    <m/>
    <d v="2019-09-03T00:00:00"/>
    <s v="FIHIDALV"/>
    <s v="FIHIDALV"/>
    <n v="19362"/>
    <s v="francisca.hidalgo@consultor.wom.cl"/>
    <m/>
    <m/>
    <n v="65"/>
    <s v="America Quinteros"/>
    <x v="1"/>
    <s v="Diurno"/>
    <n v="1"/>
    <d v="2021-03-01T00:00:00"/>
    <n v="545"/>
    <m/>
    <s v=""/>
    <d v="2019-09-01T00:00:00"/>
    <s v="Si"/>
    <s v="Si"/>
  </r>
  <r>
    <s v="Holdtech"/>
    <x v="0"/>
    <s v="Masivo"/>
    <s v="La Serena"/>
    <s v="20006244"/>
    <s v="2"/>
    <s v="20006244-2"/>
    <s v="SAZAPATJ"/>
    <s v="SIAMMARA ARLINES ZAPATA JERALDO"/>
    <s v="SIAMMARA ARLINES"/>
    <s v="ZAPATA JERALDO"/>
    <x v="0"/>
    <x v="0"/>
    <m/>
    <m/>
    <m/>
    <m/>
    <m/>
    <m/>
    <m/>
    <m/>
    <s v="20/04/1999"/>
    <s v="PALOMA JACQUELINE ARAYA MUÑOZ"/>
    <s v="15054416-5"/>
    <s v="FRANCISCO JAVIER SUAREZ VEGA"/>
    <d v="2019-08-21T00:00:00"/>
    <d v="2019-09-10T00:00:00"/>
    <m/>
    <d v="2019-09-12T00:00:00"/>
    <s v="SAZAPATJ"/>
    <s v="SAZAPATJ"/>
    <n v="19223"/>
    <s v="siammara.zapata@consultor.wom.cl"/>
    <m/>
    <m/>
    <n v="66"/>
    <s v="Catherine Barraza"/>
    <x v="0"/>
    <s v="Diurno"/>
    <s v=""/>
    <d v="2021-03-01T00:00:00"/>
    <n v="536"/>
    <m/>
    <s v=""/>
    <d v="2019-09-01T00:00:00"/>
    <s v="Si"/>
    <s v="No"/>
  </r>
  <r>
    <s v="Holdtech"/>
    <x v="0"/>
    <s v="Empresas"/>
    <s v="La Serena"/>
    <s v="12939464"/>
    <s v="1"/>
    <s v="12939464-1"/>
    <s v="CATIRADG"/>
    <s v="CLAUDIA ANDREA TIRADO GALLEGUILLOS"/>
    <s v="CLAUDIA ANDREA"/>
    <s v="TIRADO GALLEGUILLOS "/>
    <x v="0"/>
    <x v="0"/>
    <m/>
    <m/>
    <m/>
    <m/>
    <m/>
    <m/>
    <m/>
    <m/>
    <s v="14/09/1976"/>
    <s v="WALTER PAOLO SANTANDER CAMPOS"/>
    <s v="13974946-4"/>
    <s v="FRANCISCO JAVIER SUAREZ VEGA"/>
    <d v="2019-10-02T00:00:00"/>
    <d v="2019-10-29T00:00:00"/>
    <m/>
    <d v="2019-10-30T00:00:00"/>
    <s v="CATIRADG"/>
    <s v="CATIRADG"/>
    <n v="19241"/>
    <s v="claudia.tirado@consultor.wom.cl"/>
    <m/>
    <m/>
    <n v="67"/>
    <s v="America Quinteros"/>
    <x v="1"/>
    <s v="Diurno"/>
    <n v="1"/>
    <d v="2021-03-01T00:00:00"/>
    <n v="488"/>
    <m/>
    <s v=""/>
    <d v="2019-10-01T00:00:00"/>
    <s v="Si"/>
    <s v="Si"/>
  </r>
  <r>
    <s v="Holdtech"/>
    <x v="0"/>
    <s v="Empresas"/>
    <s v="La Serena"/>
    <s v="17015554"/>
    <s v="8"/>
    <s v="17015554-8"/>
    <s v="JFZEPEDZ"/>
    <s v="JENIFFER FRANCESCA ZEPEDA ZARRICUETA"/>
    <s v="JENIFFER FRANCESCA"/>
    <s v="ZEPEDA ZARRICUETA "/>
    <x v="0"/>
    <x v="0"/>
    <m/>
    <m/>
    <m/>
    <m/>
    <m/>
    <m/>
    <m/>
    <m/>
    <s v="02/10/1988"/>
    <s v="JONATHAN ANDRES GONZALEZ HIDALGO"/>
    <s v="16732649-8"/>
    <s v="ULISES LA ROSA PEREZ"/>
    <d v="2019-10-02T00:00:00"/>
    <d v="2019-10-29T00:00:00"/>
    <m/>
    <d v="2019-10-30T00:00:00"/>
    <s v="JFZEPEDZ"/>
    <s v="JFZEPEDZ"/>
    <n v="19034"/>
    <s v="jeniffer.zepeda@consultor.wom.cl"/>
    <m/>
    <m/>
    <n v="67"/>
    <s v="America Quinteros"/>
    <x v="1"/>
    <s v="Diurno"/>
    <n v="1"/>
    <d v="2021-03-01T00:00:00"/>
    <n v="488"/>
    <m/>
    <s v=""/>
    <d v="2019-10-01T00:00:00"/>
    <s v="Si"/>
    <s v="Si"/>
  </r>
  <r>
    <s v="Holdtech"/>
    <x v="0"/>
    <s v="Recambio"/>
    <s v="La Serena"/>
    <s v="19771411"/>
    <s v="5"/>
    <s v="19771411-5"/>
    <s v="DRCALDEC"/>
    <s v="DANA ROSA CALDERON CORTES"/>
    <s v="DANA ROSA"/>
    <s v="CALDERON CORTES "/>
    <x v="0"/>
    <x v="0"/>
    <m/>
    <m/>
    <m/>
    <m/>
    <m/>
    <m/>
    <m/>
    <m/>
    <s v="02/06/1998"/>
    <s v="PAULA ANGELINA ELGUEDA MADARIAGA"/>
    <s v="14109923-K"/>
    <s v="WILLIAMS ENRIQUE DOMINGUEZ BARRADA"/>
    <d v="2019-10-02T00:00:00"/>
    <d v="2019-10-29T00:00:00"/>
    <m/>
    <d v="2019-10-30T00:00:00"/>
    <s v="DRCALDEC"/>
    <s v="DRCALDEC"/>
    <n v="19240"/>
    <s v="dana.calderon@consultor.wom.cl"/>
    <m/>
    <m/>
    <n v="67"/>
    <s v="America Quinteros"/>
    <x v="1"/>
    <s v="Diurno"/>
    <n v="1"/>
    <d v="2021-03-01T00:00:00"/>
    <n v="488"/>
    <m/>
    <s v=""/>
    <d v="2019-10-01T00:00:00"/>
    <s v="Si"/>
    <s v="Si"/>
  </r>
  <r>
    <s v="Holdtech"/>
    <x v="0"/>
    <s v="Recambio"/>
    <s v="La Serena"/>
    <s v="18364412"/>
    <s v="2"/>
    <s v="18364412-2"/>
    <s v="GFVASQUA"/>
    <s v="GUILLERMO FERNANDO VASQUEZ ACEVEDO"/>
    <s v="GUILLERMO FERNANDO"/>
    <s v="VASQUEZ ACEVEDO "/>
    <x v="0"/>
    <x v="0"/>
    <m/>
    <m/>
    <m/>
    <m/>
    <m/>
    <m/>
    <m/>
    <m/>
    <s v="16/12/1992"/>
    <s v="PAULA ANGELINA ELGUEDA MADARIAGA"/>
    <s v="14109923-K"/>
    <s v="WILLIAMS ENRIQUE DOMINGUEZ BARRADA"/>
    <d v="2019-10-02T00:00:00"/>
    <d v="2019-10-29T00:00:00"/>
    <m/>
    <d v="2019-10-30T00:00:00"/>
    <s v="GFVASQUA"/>
    <s v="GFVASQUA"/>
    <n v="19089"/>
    <s v="guillermo.vasquez@consultor.wom.cl"/>
    <m/>
    <m/>
    <n v="67"/>
    <s v="America Quinteros"/>
    <x v="1"/>
    <s v="Diurno"/>
    <n v="1"/>
    <d v="2021-03-01T00:00:00"/>
    <n v="488"/>
    <m/>
    <s v=""/>
    <d v="2019-10-01T00:00:00"/>
    <s v="Si"/>
    <s v="Si"/>
  </r>
  <r>
    <s v="Holdtech"/>
    <x v="0"/>
    <s v="Nocturno"/>
    <s v="La Serena"/>
    <s v="17254372"/>
    <s v="3"/>
    <s v="17254372-3"/>
    <s v="CECANALG"/>
    <s v="CRISTOPHER EDUARDO CANALES GONZALEZ"/>
    <s v="CRISTOPHER EDUARDO"/>
    <s v="CANALES GONZALEZ "/>
    <x v="0"/>
    <x v="0"/>
    <m/>
    <m/>
    <m/>
    <m/>
    <m/>
    <m/>
    <m/>
    <m/>
    <s v="05-10-1989"/>
    <s v="GABRIELA CONSTANZA DIAZ RIVERA"/>
    <s v="17762228-1"/>
    <s v="FRANCISCO JAVIER SUAREZ VEGA"/>
    <d v="2019-11-19T00:00:00"/>
    <d v="2019-12-10T00:00:00"/>
    <m/>
    <d v="2019-12-12T00:00:00"/>
    <s v="CECANALG"/>
    <s v="CECANALG"/>
    <n v="19167"/>
    <s v="cristopher.canales@consultor.wom.cl"/>
    <m/>
    <m/>
    <n v="68"/>
    <s v="Yesenia Sepulveda"/>
    <x v="1"/>
    <s v="Nocturno"/>
    <n v="1"/>
    <d v="2021-03-01T00:00:00"/>
    <n v="445"/>
    <m/>
    <s v=""/>
    <d v="2019-12-01T00:00:00"/>
    <s v="Si"/>
    <s v="Si"/>
  </r>
  <r>
    <s v="Holdtech"/>
    <x v="0"/>
    <s v="Empresas"/>
    <s v="La Serena"/>
    <s v="19507277"/>
    <s v="9"/>
    <s v="19507277-9"/>
    <s v="CEPUJADM"/>
    <s v="CAROLINE ESTER PUJADO MILLAÑIR"/>
    <s v="CAROLINE ESTER"/>
    <s v="PUJADO MILLAÑIR "/>
    <x v="0"/>
    <x v="0"/>
    <m/>
    <m/>
    <m/>
    <m/>
    <m/>
    <m/>
    <m/>
    <m/>
    <d v="1997-09-12T00:00:00"/>
    <s v="BARBARA ANDREA ROJAS DROGUETT"/>
    <s v="15909479-0"/>
    <s v="ULISES LA ROSA PEREZ"/>
    <d v="2019-11-19T00:00:00"/>
    <d v="2019-12-10T00:00:00"/>
    <m/>
    <d v="2019-12-12T00:00:00"/>
    <s v="CEPUJADM"/>
    <s v="CEPUJADM"/>
    <n v="19072"/>
    <s v="caroline.pujado@consultor.wom.cl"/>
    <m/>
    <m/>
    <n v="68"/>
    <s v="Yesenia Sepulveda"/>
    <x v="1"/>
    <s v="Diurno"/>
    <n v="1"/>
    <d v="2021-03-01T00:00:00"/>
    <n v="445"/>
    <m/>
    <s v=""/>
    <d v="2019-12-01T00:00:00"/>
    <s v="Si"/>
    <s v="Si"/>
  </r>
  <r>
    <s v="Holdtech"/>
    <x v="0"/>
    <s v="Datos"/>
    <s v="La Serena"/>
    <s v="19042255"/>
    <s v="0"/>
    <s v="19042255-0"/>
    <s v="HSCORTEY"/>
    <s v="HAROLD SEGUNDO CORTES YAÑEZ"/>
    <s v="HAROLD SEGUNDO"/>
    <s v="CORTES YAÑEZ "/>
    <x v="0"/>
    <x v="0"/>
    <m/>
    <m/>
    <m/>
    <m/>
    <m/>
    <m/>
    <m/>
    <m/>
    <s v="02-12-1995"/>
    <s v="GABRIELA CONSTANZA DIAZ RIVERA"/>
    <s v="17762228-1"/>
    <s v="FRANCISCO JAVIER SUAREZ VEGA"/>
    <d v="2019-11-19T00:00:00"/>
    <d v="2019-12-10T00:00:00"/>
    <m/>
    <d v="2019-12-12T00:00:00"/>
    <s v="HSCORTEY"/>
    <s v="HSCORTEY"/>
    <n v="19140"/>
    <s v="harold.cortes@consultor.wom.cl"/>
    <m/>
    <m/>
    <n v="68"/>
    <s v="Yesenia Sepulveda"/>
    <x v="1"/>
    <s v="Diurno"/>
    <n v="1"/>
    <d v="2021-03-01T00:00:00"/>
    <n v="445"/>
    <m/>
    <s v=""/>
    <d v="2019-12-01T00:00:00"/>
    <s v="Si"/>
    <s v="Si"/>
  </r>
  <r>
    <s v="Holdtech"/>
    <x v="0"/>
    <s v="Empresas"/>
    <s v="La Serena"/>
    <s v="16791375"/>
    <s v="K"/>
    <s v="16791375-K"/>
    <s v="SDGOMEZR"/>
    <s v="SOLEDAD DEL PILAR GOMEZ ROJAS"/>
    <s v="SOLEDAD DEL PILAR"/>
    <s v="GOMEZ ROJAS "/>
    <x v="0"/>
    <x v="0"/>
    <m/>
    <m/>
    <m/>
    <m/>
    <m/>
    <m/>
    <m/>
    <m/>
    <s v="22-10-1987"/>
    <s v="CESAR PATRICIO SOLER VARGAS"/>
    <s v="17016833-K"/>
    <s v="ULISES LA ROSA PEREZ"/>
    <d v="2019-11-19T00:00:00"/>
    <d v="2019-12-10T00:00:00"/>
    <m/>
    <d v="2019-12-12T00:00:00"/>
    <s v="SDGOMEZR"/>
    <s v="SDGOMEZR"/>
    <n v="19161"/>
    <s v="soledad.gomez@consultor.wom.cl"/>
    <m/>
    <m/>
    <n v="68"/>
    <s v="Yesenia Sepulveda"/>
    <x v="0"/>
    <s v="Diurno"/>
    <s v=""/>
    <d v="2021-03-01T00:00:00"/>
    <n v="445"/>
    <m/>
    <s v=""/>
    <d v="2019-12-01T00:00:00"/>
    <s v="Si"/>
    <s v="Si"/>
  </r>
  <r>
    <s v="Holdtech"/>
    <x v="0"/>
    <s v="Empresas"/>
    <s v="La Serena"/>
    <s v="18852997"/>
    <s v="6"/>
    <s v="18852997-6"/>
    <s v="GAARANCV"/>
    <s v="GABRIELA ALEJANDRA ARANCIBIA VARGAS"/>
    <s v="GABRIELA ALEJANDRA"/>
    <s v="ARANCIBIA VARGAS "/>
    <x v="0"/>
    <x v="0"/>
    <m/>
    <m/>
    <m/>
    <m/>
    <m/>
    <m/>
    <m/>
    <m/>
    <s v="09/07/1994"/>
    <s v="JONATHAN ANDRES GONZALEZ HIDALGO"/>
    <s v="16732649-8"/>
    <s v="ULISES LA ROSA PEREZ"/>
    <d v="2019-11-28T00:00:00"/>
    <d v="2019-12-19T00:00:00"/>
    <m/>
    <d v="2019-12-23T00:00:00"/>
    <s v="GAARANCV"/>
    <s v="GAARANCV"/>
    <n v="19313"/>
    <s v="gabriela.arancibia@consultor.wom.cl"/>
    <m/>
    <m/>
    <n v="69"/>
    <s v="Maria Fernanda Diaz"/>
    <x v="0"/>
    <s v="Diurno"/>
    <s v=""/>
    <d v="2021-03-01T00:00:00"/>
    <n v="434"/>
    <m/>
    <s v=""/>
    <d v="2019-12-01T00:00:00"/>
    <s v="Si"/>
    <s v="Si"/>
  </r>
  <r>
    <s v="Holdtech"/>
    <x v="0"/>
    <s v="Recambio"/>
    <s v="La Serena"/>
    <s v="15573834"/>
    <s v="0"/>
    <s v="15573834-0"/>
    <s v="SPCASTIV"/>
    <s v="STHEFANIE PAULINA CASTILLO VELASQUEZ"/>
    <s v="STHEFANIE PAULINA"/>
    <s v="CASTILLO VELASQUEZ "/>
    <x v="0"/>
    <x v="0"/>
    <m/>
    <m/>
    <m/>
    <m/>
    <m/>
    <m/>
    <m/>
    <m/>
    <s v="07/01/1985"/>
    <s v="GABRIELA CONSTANZA DIAZ RIVERA"/>
    <s v="17762228-1"/>
    <s v="FRANCISCO JAVIER SUAREZ VEGA"/>
    <d v="2019-11-28T00:00:00"/>
    <d v="2019-12-19T00:00:00"/>
    <m/>
    <d v="2019-12-23T00:00:00"/>
    <s v="SPCASTIV"/>
    <s v="SPCASTIV"/>
    <n v="19317"/>
    <s v="sthefanie.castillo@consultor.wom.cl"/>
    <m/>
    <m/>
    <n v="69"/>
    <s v="Maria Fernanda Diaz"/>
    <x v="1"/>
    <s v="Diurno"/>
    <n v="1"/>
    <d v="2021-03-01T00:00:00"/>
    <n v="434"/>
    <m/>
    <s v=""/>
    <d v="2019-12-01T00:00:00"/>
    <s v="Si"/>
    <s v="Si"/>
  </r>
  <r>
    <s v="Holdtech"/>
    <x v="0"/>
    <s v="Empresas"/>
    <s v="La Serena"/>
    <s v="19706293"/>
    <s v="2"/>
    <s v="19706293-2"/>
    <s v="JNGONZAM"/>
    <s v="JAVIER NICOLAS GONZALEZ MUÑOZ"/>
    <s v="JAVIER NICOLAS"/>
    <s v="GONZALEZ MUÑOZ "/>
    <x v="0"/>
    <x v="0"/>
    <m/>
    <m/>
    <m/>
    <m/>
    <m/>
    <m/>
    <m/>
    <m/>
    <s v="16/01/1998"/>
    <s v="GABRIELA CONSTANZA DIAZ RIVERA"/>
    <s v="17762228-1"/>
    <s v="FRANCISCO JAVIER SUAREZ VEGA"/>
    <d v="2019-11-28T00:00:00"/>
    <d v="2019-12-19T00:00:00"/>
    <m/>
    <d v="2019-12-23T00:00:00"/>
    <s v="JNGONZAM"/>
    <s v="JNGONZAM"/>
    <n v="19271"/>
    <s v="javier.gonzalez@consultor.wom.cl"/>
    <m/>
    <m/>
    <n v="69"/>
    <s v="Maria Fernanda Diaz"/>
    <x v="1"/>
    <s v="Diurno"/>
    <n v="1"/>
    <d v="2021-03-01T00:00:00"/>
    <n v="434"/>
    <m/>
    <s v=""/>
    <d v="2019-12-01T00:00:00"/>
    <s v="Si"/>
    <s v="Si"/>
  </r>
  <r>
    <s v="Holdtech"/>
    <x v="0"/>
    <s v="Empresas"/>
    <s v="La Serena"/>
    <s v="18178870"/>
    <s v="4"/>
    <s v="18178870-4"/>
    <s v="AYARAYAP"/>
    <s v="ANTONELA YOXZA ARAYA PASTEN"/>
    <s v="ANTONELA YOXZA"/>
    <s v="ARAYA PASTEN "/>
    <x v="0"/>
    <x v="0"/>
    <m/>
    <m/>
    <m/>
    <m/>
    <m/>
    <m/>
    <m/>
    <m/>
    <d v="1992-02-09T00:00:00"/>
    <s v="BARBARA ANDREA ROJAS DROGUETT"/>
    <s v="15909479-0"/>
    <s v="ULISES LA ROSA PEREZ"/>
    <d v="2019-12-09T00:00:00"/>
    <d v="2019-12-30T00:00:00"/>
    <m/>
    <d v="2020-01-07T00:00:00"/>
    <s v="AYARAYAP"/>
    <s v="AYARAYAP"/>
    <n v="19330"/>
    <s v="antonela.araya@consultor.wom.cl"/>
    <m/>
    <m/>
    <n v="70"/>
    <s v="America Quinteros"/>
    <x v="1"/>
    <s v="Diurno"/>
    <n v="1"/>
    <d v="2021-03-01T00:00:00"/>
    <n v="419"/>
    <m/>
    <s v=""/>
    <d v="2020-01-01T00:00:00"/>
    <s v="Si"/>
    <s v="Si"/>
  </r>
  <r>
    <s v="Holdtech"/>
    <x v="0"/>
    <s v="Nocturno"/>
    <s v="La Serena"/>
    <s v="16688737"/>
    <s v="2"/>
    <s v="16688737-2"/>
    <s v="LRLOPEZG"/>
    <s v="LUIS RODOLFO LOPEZ GOMEZ"/>
    <s v="LUIS RODOLFO"/>
    <s v="LOPEZ GOMEZ "/>
    <x v="0"/>
    <x v="0"/>
    <m/>
    <m/>
    <m/>
    <m/>
    <m/>
    <m/>
    <m/>
    <m/>
    <d v="1988-04-16T00:00:00"/>
    <s v="CATHERINE ESTEFANIA BARRAZA ARAYA"/>
    <s v="19207174-7"/>
    <s v="ULISES LA ROSA PEREZ"/>
    <d v="2019-12-09T00:00:00"/>
    <d v="2019-12-30T00:00:00"/>
    <m/>
    <d v="2020-01-07T00:00:00"/>
    <s v="LRLOPEZG"/>
    <s v="LRLOPEZG"/>
    <n v="19334"/>
    <s v="luis.lopez@consultor.wom.cl"/>
    <m/>
    <m/>
    <n v="70"/>
    <s v="America Quinteros"/>
    <x v="1"/>
    <s v="Nocturno"/>
    <n v="1"/>
    <d v="2021-03-01T00:00:00"/>
    <n v="419"/>
    <m/>
    <s v=""/>
    <d v="2020-01-01T00:00:00"/>
    <s v="Si"/>
    <s v="Si"/>
  </r>
  <r>
    <s v="Holdtech"/>
    <x v="0"/>
    <s v="Prepago"/>
    <s v="La Serena"/>
    <s v="18316230"/>
    <s v="6"/>
    <s v="18316230-6"/>
    <s v="JMCARVAF"/>
    <s v="JOAN MANUEL CARVAJAL FLORES"/>
    <s v="JOAN MANUEL"/>
    <s v="CARVAJAL FLORES "/>
    <x v="0"/>
    <x v="0"/>
    <m/>
    <m/>
    <m/>
    <m/>
    <m/>
    <m/>
    <m/>
    <m/>
    <s v="27/08/1992"/>
    <s v="CESAR PATRICIO SOLER VARGAS"/>
    <s v="17016833-K"/>
    <s v="ULISES LA ROSA PEREZ"/>
    <d v="2020-01-14T00:00:00"/>
    <d v="2020-02-04T00:00:00"/>
    <m/>
    <d v="2020-02-06T00:00:00"/>
    <s v="JMCARVAF"/>
    <s v="JMCARVAF"/>
    <n v="19345"/>
    <s v="joan.carvajal@consultor.wom.cl"/>
    <m/>
    <m/>
    <n v="72"/>
    <s v="America Quinteros"/>
    <x v="1"/>
    <s v="Diurno"/>
    <n v="1"/>
    <d v="2021-03-01T00:00:00"/>
    <n v="389"/>
    <m/>
    <s v=""/>
    <d v="2020-02-01T00:00:00"/>
    <s v="Si"/>
    <s v="Si"/>
  </r>
  <r>
    <s v="Holdtech"/>
    <x v="0"/>
    <s v="Recambio"/>
    <s v="La Serena"/>
    <s v="18493555"/>
    <s v="4"/>
    <s v="18493555-4"/>
    <s v="YDTORREP"/>
    <s v="YOMALY DANIELA TORRES PAREDES"/>
    <s v="YOMALY DANIELA"/>
    <s v="TORRES PAREDES "/>
    <x v="0"/>
    <x v="0"/>
    <m/>
    <m/>
    <m/>
    <m/>
    <m/>
    <m/>
    <m/>
    <m/>
    <s v="24/02/1993"/>
    <s v="PAULA ANGELINA ELGUEDA MADARIAGA"/>
    <s v="14109923-K"/>
    <s v="WILLIAMS ENRIQUE DOMINGUEZ BARRADA"/>
    <d v="2020-01-14T00:00:00"/>
    <d v="2020-02-04T00:00:00"/>
    <m/>
    <d v="2020-02-06T00:00:00"/>
    <s v="YDTORREP"/>
    <s v="YDTORREP"/>
    <n v="19339"/>
    <s v="yomaly.torres@consultor.wom.cl"/>
    <m/>
    <m/>
    <n v="72"/>
    <s v="America Quinteros"/>
    <x v="0"/>
    <s v="Diurno"/>
    <s v=""/>
    <d v="2021-03-01T00:00:00"/>
    <n v="389"/>
    <m/>
    <s v=""/>
    <d v="2020-02-01T00:00:00"/>
    <s v="Si"/>
    <s v="Si"/>
  </r>
  <r>
    <s v="Holdtech"/>
    <x v="0"/>
    <s v="Empresas"/>
    <s v="La Serena"/>
    <s v="18003344"/>
    <s v="0"/>
    <s v="18003344-0"/>
    <s v="CCVILLAR"/>
    <s v="CAMILA CONSTANZA VILLALOBOS ROMERO"/>
    <s v="CAMILA CONSTANZA"/>
    <s v="VILLALOBOS ROMERO"/>
    <x v="0"/>
    <x v="0"/>
    <m/>
    <m/>
    <m/>
    <m/>
    <m/>
    <m/>
    <m/>
    <m/>
    <d v="1992-05-03T00:00:00"/>
    <s v="MINERVA MAKARENA ROJAS VARAS"/>
    <s v="17902552-3"/>
    <s v="ULISES LA ROSA PEREZ"/>
    <d v="2020-03-18T00:00:00"/>
    <d v="2020-04-07T00:00:00"/>
    <m/>
    <d v="2020-04-09T00:00:00"/>
    <s v="CCVILLAR"/>
    <s v="CCVILLAR"/>
    <n v="19278"/>
    <s v="camila.villalobos@consultor.wom.cl"/>
    <m/>
    <m/>
    <n v="73"/>
    <s v="Leticia Cabrera"/>
    <x v="1"/>
    <s v="Diurno"/>
    <n v="1"/>
    <d v="2021-03-01T00:00:00"/>
    <n v="326"/>
    <m/>
    <s v=""/>
    <d v="2020-04-01T00:00:00"/>
    <s v="Si"/>
    <s v="Si"/>
  </r>
  <r>
    <s v="Holdtech"/>
    <x v="0"/>
    <s v="Recambio"/>
    <s v="La Serena"/>
    <s v="16213224"/>
    <s v="5"/>
    <s v="16213224-5"/>
    <s v="CJCORTEG"/>
    <s v="CONSTANZA JAVIERA CORTES GUEVARA"/>
    <s v="CONSTANZA JAVIERA"/>
    <s v="CORTES GUEVARA"/>
    <x v="0"/>
    <x v="0"/>
    <m/>
    <m/>
    <m/>
    <m/>
    <m/>
    <m/>
    <m/>
    <m/>
    <d v="1986-11-24T00:00:00"/>
    <s v="CESAR PATRICIO SOLER VARGAS"/>
    <s v="17016833-K"/>
    <s v="ULISES LA ROSA PEREZ"/>
    <d v="2020-03-18T00:00:00"/>
    <d v="2020-04-07T00:00:00"/>
    <m/>
    <d v="2020-04-09T00:00:00"/>
    <s v="CJCORTEG"/>
    <s v="CJCORTEG"/>
    <n v="19281"/>
    <s v="constanza.cortes@consultor.wom.cl"/>
    <m/>
    <m/>
    <n v="73"/>
    <s v="Leticia Cabrera"/>
    <x v="1"/>
    <s v="Diurno"/>
    <n v="1"/>
    <d v="2021-03-01T00:00:00"/>
    <n v="326"/>
    <m/>
    <s v=""/>
    <d v="2020-04-01T00:00:00"/>
    <s v="Si"/>
    <s v="Si"/>
  </r>
  <r>
    <s v="Holdtech"/>
    <x v="0"/>
    <s v="Masivo"/>
    <s v="La Serena"/>
    <s v="19257722"/>
    <s v="5"/>
    <s v="19257722-5"/>
    <s v="JDESTAYG"/>
    <s v="JOAN DOMINIQUE ESTAY GONZALEZ"/>
    <s v="JOAN DOMINIQUE"/>
    <s v="ESTAY GONZALEZ"/>
    <x v="0"/>
    <x v="0"/>
    <m/>
    <m/>
    <m/>
    <m/>
    <m/>
    <m/>
    <m/>
    <m/>
    <d v="1996-06-08T00:00:00"/>
    <s v="BARBARA ANDREA ROJAS DROGUETT"/>
    <s v="15909479-0"/>
    <s v="ULISES LA ROSA PEREZ"/>
    <d v="2020-03-18T00:00:00"/>
    <d v="2020-04-07T00:00:00"/>
    <m/>
    <d v="2020-04-09T00:00:00"/>
    <s v="JDESTAYG"/>
    <s v="JDESTAYG"/>
    <n v="19049"/>
    <s v="joan.estay@consultor.wom.cl"/>
    <m/>
    <m/>
    <n v="73"/>
    <s v="Leticia Cabrera"/>
    <x v="0"/>
    <s v="Diurno"/>
    <s v=""/>
    <d v="2021-03-01T00:00:00"/>
    <n v="326"/>
    <m/>
    <s v=""/>
    <d v="2020-04-01T00:00:00"/>
    <s v="Si"/>
    <s v="Si"/>
  </r>
  <r>
    <s v="Holdtech"/>
    <x v="0"/>
    <s v="Prepago"/>
    <s v="La Serena"/>
    <s v="19491902"/>
    <s v="6"/>
    <s v="19491902-6"/>
    <s v="MANDIAZD"/>
    <s v="MANUEL ANTONIO DIAZ DIAZ"/>
    <s v="MANUEL ANTONIO"/>
    <s v="DIAZ DIAZ"/>
    <x v="0"/>
    <x v="0"/>
    <m/>
    <m/>
    <m/>
    <m/>
    <m/>
    <m/>
    <m/>
    <m/>
    <d v="1996-10-15T00:00:00"/>
    <s v="WALTER PAOLO SANTANDER CAMPOS"/>
    <s v="13974946-4"/>
    <s v="FRANCISCO JAVIER SUAREZ VEGA"/>
    <d v="2020-03-18T00:00:00"/>
    <d v="2020-04-07T00:00:00"/>
    <m/>
    <d v="2020-04-09T00:00:00"/>
    <s v="MADIAZD"/>
    <s v="MANDIAZD"/>
    <n v="19343"/>
    <s v="manuel.diaz@consultor.wom.cl"/>
    <m/>
    <m/>
    <n v="73"/>
    <s v="Leticia Cabrera"/>
    <x v="1"/>
    <s v="Diurno"/>
    <n v="1"/>
    <d v="2021-03-01T00:00:00"/>
    <n v="326"/>
    <m/>
    <s v=""/>
    <d v="2020-04-01T00:00:00"/>
    <s v="Si"/>
    <s v="Si"/>
  </r>
  <r>
    <s v="Holdtech"/>
    <x v="0"/>
    <s v="Masivo"/>
    <s v="La Serena"/>
    <s v="19649817"/>
    <s v="6"/>
    <s v="19649817-6"/>
    <s v="BACORONR"/>
    <s v="BELEN ANAYS CORONA ROJAS"/>
    <s v="BELEN ANAYS"/>
    <s v="CORONA ROJAS"/>
    <x v="0"/>
    <x v="0"/>
    <m/>
    <m/>
    <m/>
    <m/>
    <m/>
    <m/>
    <m/>
    <m/>
    <d v="1998-05-03T00:00:00"/>
    <s v="WALTER PAOLO SANTANDER CAMPOS"/>
    <s v="13974946-4"/>
    <s v="FRANCISCO JAVIER SUAREZ VEGA"/>
    <d v="2020-03-18T00:00:00"/>
    <d v="2020-04-07T00:00:00"/>
    <m/>
    <d v="2020-04-09T00:00:00"/>
    <s v="BACORONR"/>
    <s v="BACORONR"/>
    <n v="19236"/>
    <s v="belen.corona@consultor.wom.cl"/>
    <m/>
    <m/>
    <n v="73"/>
    <s v="Leticia Cabrera"/>
    <x v="0"/>
    <s v="Diurno"/>
    <s v=""/>
    <d v="2021-03-01T00:00:00"/>
    <n v="326"/>
    <m/>
    <s v=""/>
    <d v="2020-04-01T00:00:00"/>
    <s v="Si"/>
    <s v="Si"/>
  </r>
  <r>
    <s v="Holdtech"/>
    <x v="0"/>
    <s v="Recambio"/>
    <s v="La Serena"/>
    <s v="18922809"/>
    <s v="0"/>
    <s v="18922809-0"/>
    <s v="YNMANRIH"/>
    <s v="YUBITZA NAYADET MANRIQUEZ HERNANDEZ"/>
    <s v="YUBITZA NAYADET"/>
    <s v="MANRIQUEZ HERNANDEZ"/>
    <x v="0"/>
    <x v="0"/>
    <m/>
    <m/>
    <m/>
    <m/>
    <m/>
    <m/>
    <m/>
    <m/>
    <d v="1994-11-04T00:00:00"/>
    <s v="BARBARA ANDREA ROJAS DROGUETT"/>
    <s v="15909479-0"/>
    <s v="ULISES LA ROSA PEREZ"/>
    <d v="2020-03-18T00:00:00"/>
    <d v="2020-04-07T00:00:00"/>
    <m/>
    <d v="2020-04-09T00:00:00"/>
    <s v="YNMANRIH"/>
    <s v="YNMANRIH"/>
    <n v="19291"/>
    <s v="yubitza.manriquez@consultor.wom.cl"/>
    <m/>
    <m/>
    <n v="73"/>
    <s v="Leticia Cabrera"/>
    <x v="0"/>
    <s v="Diurno"/>
    <s v=""/>
    <d v="2021-03-01T00:00:00"/>
    <n v="326"/>
    <m/>
    <s v=""/>
    <d v="2020-04-01T00:00:00"/>
    <s v="Si"/>
    <s v="Si"/>
  </r>
  <r>
    <s v="Holdtech"/>
    <x v="0"/>
    <s v="Empresas"/>
    <s v="La Serena"/>
    <s v="19660284"/>
    <s v="4"/>
    <s v="19660284-4"/>
    <s v="ADRAMOSR"/>
    <s v="ALEJANDRA DEL PILAR RAMOS RAMOS"/>
    <s v="ALEJANDRA DEL PILAR"/>
    <s v="RAMOS RAMOS "/>
    <x v="0"/>
    <x v="0"/>
    <m/>
    <m/>
    <m/>
    <m/>
    <m/>
    <m/>
    <m/>
    <m/>
    <d v="1997-06-06T00:00:00"/>
    <s v="BARBARA ANDREA ROJAS DROGUETT"/>
    <s v="15909479-0"/>
    <s v="ULISES LA ROSA PEREZ"/>
    <d v="2020-03-26T00:00:00"/>
    <d v="2020-04-09T00:00:00"/>
    <m/>
    <d v="2020-04-13T00:00:00"/>
    <s v="ADRAMOSR"/>
    <s v="ADRAMOSR"/>
    <n v="19304"/>
    <s v="alejandra.ramos@consultor.wom.cl"/>
    <n v="45"/>
    <m/>
    <n v="74"/>
    <s v="Maria Fernanda Diaz"/>
    <x v="1"/>
    <s v="Diurno"/>
    <n v="1"/>
    <d v="2021-03-01T00:00:00"/>
    <n v="322"/>
    <m/>
    <s v=""/>
    <d v="2020-04-01T00:00:00"/>
    <s v="Si"/>
    <s v="Si"/>
  </r>
  <r>
    <s v="Holdtech"/>
    <x v="0"/>
    <s v="Nocturno"/>
    <s v="La Serena"/>
    <s v="19041006"/>
    <s v="4"/>
    <s v="19041006-4"/>
    <s v="RAESPING"/>
    <s v="RODRIGO ANDRES ESPINOZA GAETE"/>
    <s v="RODRIGO ANDRES"/>
    <s v="ESPINOZA GAETE "/>
    <x v="0"/>
    <x v="0"/>
    <m/>
    <m/>
    <m/>
    <m/>
    <m/>
    <m/>
    <m/>
    <m/>
    <d v="1995-06-25T00:00:00"/>
    <s v="PALOMA JACQUELINE ARAYA MUÑOZ"/>
    <s v="15054416-5"/>
    <s v="FRANCISCO JAVIER SUAREZ VEGA"/>
    <d v="2020-03-26T00:00:00"/>
    <d v="2020-04-09T00:00:00"/>
    <m/>
    <d v="2020-04-13T00:00:00"/>
    <s v="RAESPING"/>
    <s v="RAESPING"/>
    <n v="19331"/>
    <s v="rodrigo.espinoza.g@consultor.wom.cl"/>
    <n v="45"/>
    <m/>
    <n v="74"/>
    <s v="Maria Fernanda Diaz"/>
    <x v="1"/>
    <s v="Nocturno"/>
    <n v="1"/>
    <d v="2021-03-01T00:00:00"/>
    <n v="322"/>
    <m/>
    <s v=""/>
    <d v="2020-04-01T00:00:00"/>
    <s v="Si"/>
    <s v="Si"/>
  </r>
  <r>
    <s v="Holdtech"/>
    <x v="0"/>
    <s v="Recambio"/>
    <s v="La Serena"/>
    <s v="20059588"/>
    <s v="2"/>
    <s v="20059588-2"/>
    <s v="NPFILIDF"/>
    <s v="NORMA PIA FILIDEI FILIDEI"/>
    <s v="NORMA PIA"/>
    <s v="FILIDEI FILIDEI "/>
    <x v="0"/>
    <x v="0"/>
    <m/>
    <m/>
    <m/>
    <m/>
    <m/>
    <m/>
    <m/>
    <m/>
    <d v="1999-04-05T00:00:00"/>
    <s v="CESAR PATRICIO SOLER VARGAS"/>
    <s v="17016833-K"/>
    <s v="ULISES LA ROSA PEREZ"/>
    <d v="2020-03-26T00:00:00"/>
    <d v="2020-04-09T00:00:00"/>
    <m/>
    <d v="2020-04-13T00:00:00"/>
    <s v="NPFILIDF"/>
    <s v="NPFILIDF"/>
    <n v="19322"/>
    <s v="norma.filidei@consultor.wom.cl"/>
    <n v="45"/>
    <m/>
    <n v="74"/>
    <s v="Maria Fernanda Diaz"/>
    <x v="1"/>
    <s v="Diurno"/>
    <n v="1"/>
    <d v="2021-03-01T00:00:00"/>
    <n v="322"/>
    <m/>
    <s v=""/>
    <d v="2020-04-01T00:00:00"/>
    <s v="Si"/>
    <s v="Si"/>
  </r>
  <r>
    <s v="Holdtech"/>
    <x v="0"/>
    <s v="Empresas"/>
    <s v="La Serena"/>
    <s v="19349784"/>
    <s v="5"/>
    <s v="19349784-5"/>
    <s v="FABERCOC"/>
    <s v="FLORENCIA ALICIA BERCOVICH CONTRERAS"/>
    <s v="FLORENCIA ALICIA"/>
    <s v="BERCOVICH CONTRERAS"/>
    <x v="0"/>
    <x v="0"/>
    <m/>
    <m/>
    <m/>
    <m/>
    <m/>
    <m/>
    <m/>
    <m/>
    <d v="1996-12-15T00:00:00"/>
    <s v="MINERVA MAKARENA ROJAS VARAS"/>
    <s v="17902552-3"/>
    <s v="ULISES LA ROSA PEREZ"/>
    <d v="2020-03-26T00:00:00"/>
    <d v="2020-04-09T00:00:00"/>
    <m/>
    <d v="2020-04-13T00:00:00"/>
    <s v="FABERCOC"/>
    <s v="FABERCOC"/>
    <n v="19344"/>
    <s v="florencia.bercovich@consultor.wom.cl"/>
    <n v="45"/>
    <m/>
    <n v="74"/>
    <s v="Maria Fernanda Diaz"/>
    <x v="1"/>
    <s v="Diurno"/>
    <n v="1"/>
    <d v="2021-03-01T00:00:00"/>
    <n v="322"/>
    <m/>
    <s v=""/>
    <d v="2020-04-01T00:00:00"/>
    <s v="Si"/>
    <s v="Si"/>
  </r>
  <r>
    <s v="Holdtech"/>
    <x v="0"/>
    <s v="Empresas"/>
    <s v="La Serena"/>
    <s v="18710134"/>
    <s v="4"/>
    <s v="18710134-4"/>
    <s v="CATOLEDV"/>
    <s v="CLAUDIO ANTONIO TOLEDO VEGA"/>
    <s v="CLAUDIO ANTONIO"/>
    <s v="TOLEDO VEGA "/>
    <x v="0"/>
    <x v="0"/>
    <m/>
    <m/>
    <m/>
    <m/>
    <m/>
    <m/>
    <m/>
    <m/>
    <d v="1994-02-08T00:00:00"/>
    <s v="GABRIELA CONSTANZA DIAZ RIVERA"/>
    <s v="17762228-1"/>
    <s v="FRANCISCO JAVIER SUAREZ VEGA"/>
    <d v="2020-04-13T00:00:00"/>
    <d v="2020-04-18T00:00:00"/>
    <m/>
    <d v="2020-04-20T00:00:00"/>
    <s v="CATOLEDV"/>
    <s v="CATOLEDV"/>
    <n v="19218"/>
    <s v="claudio.toledo@consultor.wom.cl"/>
    <m/>
    <m/>
    <n v="75"/>
    <s v="America Quinteros"/>
    <x v="1"/>
    <s v="Diurno"/>
    <n v="1"/>
    <d v="2021-03-01T00:00:00"/>
    <n v="315"/>
    <m/>
    <s v=""/>
    <d v="2020-04-01T00:00:00"/>
    <s v="Si"/>
    <s v="Si"/>
  </r>
  <r>
    <s v="Holdtech"/>
    <x v="0"/>
    <s v="Prepago"/>
    <s v="La Serena"/>
    <s v="16059601"/>
    <s v="5"/>
    <s v="16059601-5"/>
    <s v="EIAGUILC"/>
    <s v="EVA INDER AGUILERA CORTES"/>
    <s v="EVA INDER"/>
    <s v="AGUILERA CORTES "/>
    <x v="0"/>
    <x v="0"/>
    <m/>
    <m/>
    <m/>
    <m/>
    <m/>
    <m/>
    <m/>
    <m/>
    <d v="1985-03-24T00:00:00"/>
    <s v="NICOLE ANDREA DIAZ HIDALGO "/>
    <s v="17722969-5"/>
    <s v="ULISES LA ROSA PEREZ"/>
    <d v="2020-04-13T00:00:00"/>
    <d v="2020-04-18T00:00:00"/>
    <m/>
    <d v="2020-04-20T00:00:00"/>
    <s v="EIAGUILC"/>
    <s v="EIAGUILC"/>
    <n v="19276"/>
    <s v="eva.aguilera@consultor.wom.cl"/>
    <m/>
    <m/>
    <n v="75"/>
    <s v="America Quinteros"/>
    <x v="1"/>
    <s v="Diurno"/>
    <n v="1"/>
    <d v="2021-03-01T00:00:00"/>
    <n v="315"/>
    <m/>
    <s v=""/>
    <d v="2020-04-01T00:00:00"/>
    <s v="Si"/>
    <s v="Si"/>
  </r>
  <r>
    <s v="Holdtech"/>
    <x v="0"/>
    <s v="Recambio"/>
    <s v="La Serena"/>
    <s v="17847067"/>
    <s v="1"/>
    <s v="17847067-1"/>
    <s v="MIGONZAC"/>
    <s v="MARIA ISABEL GONZALEZ CONTRERAS"/>
    <s v="MARIA ISABEL"/>
    <s v="GONZALEZ CONTRERAS "/>
    <x v="0"/>
    <x v="0"/>
    <m/>
    <m/>
    <m/>
    <m/>
    <m/>
    <m/>
    <m/>
    <m/>
    <d v="1991-07-25T00:00:00"/>
    <s v="WALTER PAOLO SANTANDER CAMPOS"/>
    <s v="13974946-4"/>
    <s v="FRANCISCO JAVIER SUAREZ VEGA"/>
    <d v="2020-04-13T00:00:00"/>
    <d v="2020-04-18T00:00:00"/>
    <m/>
    <d v="2020-04-20T00:00:00"/>
    <s v="MIGONZAC"/>
    <s v="MIGONZAC"/>
    <n v="19188"/>
    <s v="maria.gonzalez.c@consultor.wom.cl"/>
    <m/>
    <m/>
    <n v="75"/>
    <s v="America Quinteros"/>
    <x v="1"/>
    <s v="Diurno"/>
    <n v="1"/>
    <d v="2021-03-01T00:00:00"/>
    <n v="315"/>
    <m/>
    <s v=""/>
    <d v="2020-04-01T00:00:00"/>
    <s v="Si"/>
    <s v="Si"/>
  </r>
  <r>
    <s v="Holdtech"/>
    <x v="0"/>
    <s v="Prepago"/>
    <s v="La Serena"/>
    <s v="17037245"/>
    <s v="K"/>
    <s v="17037245-K"/>
    <s v="AEHERREG"/>
    <s v="ANYELA EDITH HERRERA GONZALEZ"/>
    <s v="ANYELA EDITH"/>
    <s v="HERRERA GONZALEZ "/>
    <x v="0"/>
    <x v="0"/>
    <m/>
    <m/>
    <m/>
    <m/>
    <m/>
    <m/>
    <m/>
    <m/>
    <d v="1989-07-09T00:00:00"/>
    <s v="PALOMA JACQUELINE ARAYA MUÑOZ"/>
    <s v="15054416-5"/>
    <s v="FRANCISCO JAVIER SUAREZ VEGA"/>
    <d v="2020-06-30T00:00:00"/>
    <d v="2020-07-10T00:00:00"/>
    <m/>
    <d v="2020-07-13T00:00:00"/>
    <s v="AEHERREG"/>
    <s v="AEHERREG"/>
    <n v="19178"/>
    <s v="anyela.herrera@consultor.wom.cl"/>
    <m/>
    <m/>
    <n v="76"/>
    <s v="America Quinteros"/>
    <x v="0"/>
    <s v="Diurno"/>
    <s v=""/>
    <d v="2021-03-01T00:00:00"/>
    <n v="231"/>
    <m/>
    <s v=""/>
    <d v="2020-07-01T00:00:00"/>
    <s v="Si"/>
    <s v="Si"/>
  </r>
  <r>
    <s v="Holdtech"/>
    <x v="0"/>
    <s v="Masivo"/>
    <s v="La Serena"/>
    <s v="18002382"/>
    <s v="8"/>
    <s v="18002382-8"/>
    <s v="EFOLAVEP"/>
    <s v="EDUARDO FELIPE OLAVE POBLETE"/>
    <s v="EDUARDO FELIPE"/>
    <s v="OLAVE POBLETE "/>
    <x v="0"/>
    <x v="0"/>
    <m/>
    <m/>
    <m/>
    <m/>
    <m/>
    <m/>
    <m/>
    <m/>
    <d v="1991-11-17T00:00:00"/>
    <s v="CESAR PATRICIO SOLER VARGAS"/>
    <s v="17016833-K"/>
    <s v="ULISES LA ROSA PEREZ"/>
    <d v="2020-06-30T00:00:00"/>
    <d v="2020-07-10T00:00:00"/>
    <m/>
    <d v="2020-07-13T00:00:00"/>
    <s v="EFOLAVEP"/>
    <s v="EFOLAVEP"/>
    <n v="19191"/>
    <s v="eduardo.olave@consultor.wom.cl"/>
    <m/>
    <m/>
    <n v="76"/>
    <s v="America Quinteros"/>
    <x v="1"/>
    <s v="Diurno"/>
    <n v="1"/>
    <d v="2021-03-01T00:00:00"/>
    <n v="231"/>
    <m/>
    <s v=""/>
    <d v="2020-07-01T00:00:00"/>
    <s v="Si"/>
    <s v="Si"/>
  </r>
  <r>
    <s v="Holdtech"/>
    <x v="0"/>
    <s v="Prepago"/>
    <s v="La Serena"/>
    <s v="15842681"/>
    <s v="1"/>
    <s v="15842681-1"/>
    <s v="SALARAB"/>
    <s v="SERGIO ANDRES LARA BASCUÑAN"/>
    <s v="SERGIO ANDRES"/>
    <s v="LARA BASCUÑAN "/>
    <x v="0"/>
    <x v="0"/>
    <m/>
    <m/>
    <m/>
    <m/>
    <m/>
    <m/>
    <m/>
    <m/>
    <d v="1984-10-29T00:00:00"/>
    <s v="PAULA ANGELINA ELGUEDA MADARIAGA"/>
    <s v="14109923-K"/>
    <s v="WILLIAMS ENRIQUE DOMINGUEZ BARRADA"/>
    <d v="2020-06-30T00:00:00"/>
    <d v="2020-07-10T00:00:00"/>
    <m/>
    <d v="2020-07-13T00:00:00"/>
    <s v="SALARAB"/>
    <s v="SALARAB"/>
    <n v="19068"/>
    <s v="sergio.lara@consultor.wom.cl"/>
    <m/>
    <m/>
    <n v="76"/>
    <s v="America Quinteros"/>
    <x v="1"/>
    <s v="Diurno"/>
    <n v="1"/>
    <d v="2021-03-01T00:00:00"/>
    <n v="231"/>
    <m/>
    <s v=""/>
    <d v="2020-07-01T00:00:00"/>
    <s v="Si"/>
    <s v="Si"/>
  </r>
  <r>
    <s v="Holdtech"/>
    <x v="0"/>
    <s v="Masivo"/>
    <s v="La Serena"/>
    <s v="17722021"/>
    <s v="3"/>
    <s v="17722021-3"/>
    <s v="SETABILR"/>
    <s v="SEBASTIAN ELIAS TABILO ROJAS"/>
    <s v="SEBASTIAN ELIAS"/>
    <s v="TABILO ROJAS "/>
    <x v="0"/>
    <x v="0"/>
    <m/>
    <m/>
    <m/>
    <m/>
    <m/>
    <m/>
    <m/>
    <m/>
    <d v="1990-12-21T00:00:00"/>
    <s v="PALOMA JACQUELINE ARAYA MUÑOZ"/>
    <s v="15054416-5"/>
    <s v="FRANCISCO JAVIER SUAREZ VEGA"/>
    <d v="2020-06-30T00:00:00"/>
    <d v="2020-07-10T00:00:00"/>
    <m/>
    <d v="2020-07-13T00:00:00"/>
    <s v="SETABILR"/>
    <s v="SETABILR"/>
    <n v="19256"/>
    <s v="sebastian.tabilo@consultor.wom.cl"/>
    <m/>
    <m/>
    <n v="76"/>
    <s v="America Quinteros"/>
    <x v="0"/>
    <s v="Diurno"/>
    <s v=""/>
    <d v="2021-03-01T00:00:00"/>
    <n v="231"/>
    <m/>
    <s v=""/>
    <d v="2020-07-01T00:00:00"/>
    <s v="Si"/>
    <s v="Si"/>
  </r>
  <r>
    <s v="Holdtech"/>
    <x v="0"/>
    <s v="Recambio"/>
    <s v="La Serena"/>
    <s v="18575043"/>
    <s v="4"/>
    <s v="18575043-4"/>
    <s v="PBHIDALN"/>
    <s v="PATRICIA BEATRIZ HIDALGO NUÑEZ"/>
    <s v="PATRICIA BEATRIZ"/>
    <s v="HIDALGO NUÑEZ "/>
    <x v="0"/>
    <x v="0"/>
    <m/>
    <m/>
    <m/>
    <m/>
    <m/>
    <m/>
    <m/>
    <m/>
    <d v="1994-02-08T00:00:00"/>
    <s v="ENDER JAVIER PIÑA ROJAS"/>
    <s v="26728535-7"/>
    <s v="FRANCISCO JAVIER SUAREZ VEGA"/>
    <d v="2020-07-13T00:00:00"/>
    <d v="2020-07-24T00:00:00"/>
    <m/>
    <d v="2020-07-27T00:00:00"/>
    <s v="PBHIDALN"/>
    <s v="PBHIDALN"/>
    <n v="19219"/>
    <s v="patricia.hidalgo@consultor.wom.cl"/>
    <m/>
    <m/>
    <n v="78"/>
    <s v="Maria Fernanda Diaz"/>
    <x v="1"/>
    <s v="Diurno"/>
    <n v="1"/>
    <d v="2021-03-01T00:00:00"/>
    <n v="217"/>
    <m/>
    <s v=""/>
    <d v="2020-07-01T00:00:00"/>
    <s v="Si"/>
    <s v="Si"/>
  </r>
  <r>
    <s v="Holdtech"/>
    <x v="0"/>
    <s v="Masivo"/>
    <s v="La Serena"/>
    <s v="20977505"/>
    <s v="0"/>
    <s v="20977505-0"/>
    <s v="SGREYESV"/>
    <s v="STEFFANO GONZALO ANDRES REYES VERA"/>
    <s v="STEFFANO GONZALO ANDRES"/>
    <s v="REYES VERA "/>
    <x v="0"/>
    <x v="0"/>
    <m/>
    <m/>
    <m/>
    <m/>
    <m/>
    <m/>
    <m/>
    <m/>
    <d v="1995-07-20T00:00:00"/>
    <s v="CESAR PATRICIO SOLER VARGAS"/>
    <s v="17016833-K"/>
    <s v="ULISES LA ROSA PEREZ"/>
    <d v="2020-07-13T00:00:00"/>
    <d v="2020-07-24T00:00:00"/>
    <m/>
    <d v="2020-07-27T00:00:00"/>
    <s v="SGREYESV"/>
    <s v="SGREYESV"/>
    <n v="19116"/>
    <s v="steffano.reyes@consultor.wom.cl"/>
    <m/>
    <m/>
    <n v="78"/>
    <s v="Maria Fernanda Diaz"/>
    <x v="0"/>
    <s v="Diurno"/>
    <s v=""/>
    <d v="2021-03-01T00:00:00"/>
    <n v="217"/>
    <m/>
    <s v=""/>
    <d v="2020-07-01T00:00:00"/>
    <s v="Si"/>
    <s v="Si"/>
  </r>
  <r>
    <s v="Holdtech"/>
    <x v="0"/>
    <s v="Masivo"/>
    <s v="La Serena"/>
    <s v="18747705"/>
    <s v="0"/>
    <s v="18747705-0"/>
    <s v="AOZAMORM"/>
    <s v="ALEJANDRO ORLANDO ZAMORA MAUREIRA"/>
    <s v="ALEJANDRO ORLANDO"/>
    <s v="ZAMORA MAUREIRA "/>
    <x v="0"/>
    <x v="0"/>
    <m/>
    <m/>
    <m/>
    <m/>
    <m/>
    <m/>
    <m/>
    <m/>
    <d v="1994-01-24T00:00:00"/>
    <s v="DIANA ROSARIO GONZALEZ ANGEL"/>
    <s v="16893047-K"/>
    <s v="FRANCISCO JAVIER SUAREZ VEGA"/>
    <d v="2020-07-20T00:00:00"/>
    <d v="2020-07-30T00:00:00"/>
    <m/>
    <d v="2020-07-31T00:00:00"/>
    <s v="AOZAMORM"/>
    <s v="AOZAMORM"/>
    <n v="19403"/>
    <s v="alejandro.zamora@consultor.wom.cl"/>
    <m/>
    <m/>
    <n v="79"/>
    <s v="America Quinteros"/>
    <x v="1"/>
    <s v="Diurno"/>
    <n v="1"/>
    <d v="2021-03-01T00:00:00"/>
    <n v="213"/>
    <m/>
    <s v=""/>
    <d v="2020-07-01T00:00:00"/>
    <s v="Si"/>
    <s v="Si"/>
  </r>
  <r>
    <s v="Holdtech"/>
    <x v="0"/>
    <s v="Masivo"/>
    <s v="La Serena"/>
    <s v="18889451"/>
    <s v="8"/>
    <s v="18889451-8"/>
    <s v="CIGUERRI"/>
    <s v="CAMILA IGNACIA GUERRA IZQUIERDO"/>
    <s v="CAMILA IGNACIA"/>
    <s v="GUERRA IZQUIERDO "/>
    <x v="0"/>
    <x v="0"/>
    <m/>
    <m/>
    <m/>
    <m/>
    <m/>
    <m/>
    <m/>
    <m/>
    <d v="1994-06-27T00:00:00"/>
    <s v="DIANA ROSARIO GONZALEZ ANGEL"/>
    <s v="16893047-K"/>
    <s v="FRANCISCO JAVIER SUAREZ VEGA"/>
    <d v="2020-07-20T00:00:00"/>
    <d v="2020-07-30T00:00:00"/>
    <m/>
    <d v="2020-07-31T00:00:00"/>
    <s v="CIGUERRI"/>
    <s v="CIGUERRI"/>
    <n v="19079"/>
    <s v="camila.guerra@consultor.wom.cl"/>
    <m/>
    <m/>
    <n v="79"/>
    <s v="America Quinteros"/>
    <x v="0"/>
    <s v="Diurno"/>
    <s v=""/>
    <d v="2021-03-01T00:00:00"/>
    <n v="213"/>
    <m/>
    <s v=""/>
    <d v="2020-07-01T00:00:00"/>
    <s v="Si"/>
    <s v="Si"/>
  </r>
  <r>
    <s v="Holdtech"/>
    <x v="0"/>
    <s v="Masivo"/>
    <s v="La Serena"/>
    <s v="19952170"/>
    <s v="5"/>
    <s v="19952170-5"/>
    <s v="FACONTRA"/>
    <s v="FRANCISCO ADAN CONTRERAS ARAYA"/>
    <s v="FRANCISCO ADAN"/>
    <s v="CONTRERAS ARAYA "/>
    <x v="0"/>
    <x v="0"/>
    <m/>
    <m/>
    <m/>
    <m/>
    <m/>
    <m/>
    <m/>
    <m/>
    <d v="1998-12-22T00:00:00"/>
    <s v="DIANA ROSARIO GONZALEZ ANGEL"/>
    <s v="16893047-K"/>
    <s v="FRANCISCO JAVIER SUAREZ VEGA"/>
    <d v="2020-07-20T00:00:00"/>
    <d v="2020-07-30T00:00:00"/>
    <m/>
    <d v="2020-07-31T00:00:00"/>
    <s v="FACONTRA"/>
    <s v="FACONTRA"/>
    <n v="19401"/>
    <s v="francisco.contreras@consultor.wom.cl"/>
    <m/>
    <m/>
    <n v="79"/>
    <s v="America Quinteros"/>
    <x v="1"/>
    <s v="Diurno"/>
    <n v="1"/>
    <d v="2021-03-01T00:00:00"/>
    <n v="213"/>
    <m/>
    <s v=""/>
    <d v="2020-07-01T00:00:00"/>
    <s v="Si"/>
    <s v="Si"/>
  </r>
  <r>
    <s v="Holdtech"/>
    <x v="0"/>
    <s v="Datos"/>
    <s v="La Serena"/>
    <s v="19056684"/>
    <s v="6"/>
    <s v="19056684-6"/>
    <s v="FJMONTEG"/>
    <s v="FRANCISCO JAVIER ANDRES MONTERO GUERRERO"/>
    <s v="FRANCISCO JAVIER ANDRES"/>
    <s v="MONTERO GUERRERO "/>
    <x v="0"/>
    <x v="0"/>
    <m/>
    <m/>
    <m/>
    <m/>
    <m/>
    <m/>
    <m/>
    <m/>
    <d v="1995-06-13T00:00:00"/>
    <s v="DIANA ROSARIO GONZALEZ ANGEL"/>
    <s v="16893047-K"/>
    <s v="FRANCISCO JAVIER SUAREZ VEGA"/>
    <d v="2020-07-20T00:00:00"/>
    <d v="2020-07-30T00:00:00"/>
    <m/>
    <d v="2020-07-31T00:00:00"/>
    <s v="FJMONTEG"/>
    <s v="FJMONTEG"/>
    <n v="19297"/>
    <s v="francisco.montero.g@consultor.wom.cl"/>
    <m/>
    <m/>
    <n v="79"/>
    <s v="America Quinteros"/>
    <x v="1"/>
    <s v="Diurno"/>
    <n v="1"/>
    <d v="2021-03-01T00:00:00"/>
    <n v="213"/>
    <m/>
    <s v=""/>
    <d v="2020-07-01T00:00:00"/>
    <s v="Si"/>
    <s v="Si"/>
  </r>
  <r>
    <s v="Holdtech"/>
    <x v="0"/>
    <s v="Masivo"/>
    <s v="La Serena"/>
    <s v="17624755"/>
    <s v="K"/>
    <s v="17624755-K"/>
    <s v="MFGILD"/>
    <s v="MANUEL FERNANDO GIL DEL PINO"/>
    <s v="MANUEL FERNANDO"/>
    <s v="GIL DEL PINO "/>
    <x v="0"/>
    <x v="0"/>
    <m/>
    <m/>
    <m/>
    <m/>
    <m/>
    <m/>
    <m/>
    <m/>
    <d v="1990-07-13T00:00:00"/>
    <s v="DIANA ROSARIO GONZALEZ ANGEL"/>
    <s v="16893047-K"/>
    <s v="FRANCISCO JAVIER SUAREZ VEGA"/>
    <d v="2020-07-20T00:00:00"/>
    <d v="2020-07-30T00:00:00"/>
    <m/>
    <d v="2020-07-31T00:00:00"/>
    <s v="MFGILD"/>
    <s v="MFGILD"/>
    <n v="19393"/>
    <s v="manuel.gil@consultor.wom.cl"/>
    <m/>
    <m/>
    <n v="79"/>
    <s v="America Quinteros"/>
    <x v="0"/>
    <s v="Diurno"/>
    <s v=""/>
    <d v="2021-03-01T00:00:00"/>
    <n v="213"/>
    <m/>
    <s v=""/>
    <d v="2020-07-01T00:00:00"/>
    <s v="Si"/>
    <s v="Si"/>
  </r>
  <r>
    <s v="Holdtech"/>
    <x v="0"/>
    <s v="Masivo"/>
    <s v="La Serena"/>
    <s v="18014641"/>
    <s v="5"/>
    <s v="18014641-5"/>
    <s v="RSMIRANO"/>
    <s v="ROLANDO SEBASTIAN MIRANDA OLGUIN"/>
    <s v="ROLANDO SEBASTIAN"/>
    <s v="MIRANDA OLGUIN "/>
    <x v="0"/>
    <x v="0"/>
    <m/>
    <m/>
    <m/>
    <m/>
    <m/>
    <m/>
    <m/>
    <m/>
    <d v="1992-05-03T00:00:00"/>
    <s v="PALOMA JACQUELINE ARAYA MUÑOZ"/>
    <s v="15054416-5"/>
    <s v="FRANCISCO JAVIER SUAREZ VEGA"/>
    <d v="2020-07-20T00:00:00"/>
    <d v="2020-07-30T00:00:00"/>
    <m/>
    <d v="2020-07-31T00:00:00"/>
    <s v="RSMIRANO"/>
    <s v="RSMIRANO"/>
    <n v="19408"/>
    <s v="rolando.miranda@consultor.wom.cl"/>
    <m/>
    <m/>
    <n v="79"/>
    <s v="America Quinteros"/>
    <x v="0"/>
    <s v="Diurno"/>
    <s v=""/>
    <d v="2021-03-01T00:00:00"/>
    <n v="213"/>
    <m/>
    <s v=""/>
    <d v="2020-07-01T00:00:00"/>
    <s v="Si"/>
    <s v="Si"/>
  </r>
  <r>
    <s v="Holdtech"/>
    <x v="0"/>
    <s v="Masivo"/>
    <s v="La Serena"/>
    <s v="19584688"/>
    <s v="K"/>
    <s v="19584688-K"/>
    <s v="SFPUELN"/>
    <s v="SOFIA FERNANDA PUEL NUÑEZ"/>
    <s v="SOFIA FERNANDA"/>
    <s v="PUEL NUÑEZ "/>
    <x v="0"/>
    <x v="0"/>
    <m/>
    <m/>
    <m/>
    <m/>
    <m/>
    <m/>
    <m/>
    <m/>
    <d v="1997-03-27T00:00:00"/>
    <s v="DIANA ROSARIO GONZALEZ ANGEL"/>
    <s v="16893047-K"/>
    <s v="FRANCISCO JAVIER SUAREZ VEGA"/>
    <d v="2020-07-20T00:00:00"/>
    <d v="2020-07-30T00:00:00"/>
    <m/>
    <d v="2020-07-31T00:00:00"/>
    <s v="SFPUELN"/>
    <s v="SFPUELN"/>
    <n v="19402"/>
    <s v="sofia.puel@consultor.wom.cl"/>
    <m/>
    <m/>
    <n v="79"/>
    <s v="America Quinteros"/>
    <x v="1"/>
    <s v="Diurno"/>
    <n v="1"/>
    <d v="2021-03-01T00:00:00"/>
    <n v="213"/>
    <m/>
    <s v=""/>
    <d v="2020-07-01T00:00:00"/>
    <s v="Si"/>
    <s v="Si"/>
  </r>
  <r>
    <s v="Holdtech"/>
    <x v="0"/>
    <s v="Recambio"/>
    <s v="La Serena"/>
    <s v="18495185"/>
    <s v="1"/>
    <s v="18495185-1"/>
    <s v="TAROJASO"/>
    <s v="TERESA ALEJANDRA ROJAS OLIVARES"/>
    <s v="TERESA ALEJANDRA"/>
    <s v="ROJAS OLIVARES "/>
    <x v="0"/>
    <x v="0"/>
    <m/>
    <m/>
    <m/>
    <m/>
    <m/>
    <m/>
    <m/>
    <m/>
    <d v="1993-10-03T00:00:00"/>
    <s v="DIANA ROSARIO GONZALEZ ANGEL"/>
    <s v="16893047-K"/>
    <s v="FRANCISCO JAVIER SUAREZ VEGA"/>
    <d v="2020-07-20T00:00:00"/>
    <d v="2020-07-30T00:00:00"/>
    <m/>
    <d v="2020-07-31T00:00:00"/>
    <s v="TAROJASO"/>
    <s v="TAROJASO"/>
    <n v="19239"/>
    <s v="teresa.rojas@consultor.wom.cl"/>
    <m/>
    <m/>
    <n v="79"/>
    <s v="America Quinteros"/>
    <x v="0"/>
    <s v="Diurno"/>
    <s v=""/>
    <d v="2021-03-01T00:00:00"/>
    <n v="213"/>
    <m/>
    <s v=""/>
    <d v="2020-07-01T00:00:00"/>
    <s v="Si"/>
    <s v="Si"/>
  </r>
  <r>
    <s v="Holdtech"/>
    <x v="0"/>
    <s v="Empresas"/>
    <s v="La Serena"/>
    <s v="18375163"/>
    <s v="8"/>
    <s v="18375163-8"/>
    <s v="HLALFARM"/>
    <s v="HECTOR LUIS ALFARO MERCADO"/>
    <s v="HECTOR LUIS"/>
    <s v="ALFARO MERCADO "/>
    <x v="0"/>
    <x v="0"/>
    <m/>
    <m/>
    <m/>
    <m/>
    <m/>
    <m/>
    <m/>
    <m/>
    <d v="1993-04-20T00:00:00"/>
    <s v="GABRIELA CONSTANZA DIAZ RIVERA"/>
    <s v="17762228-1"/>
    <s v="FRANCISCO JAVIER SUAREZ VEGA"/>
    <d v="2020-07-20T00:00:00"/>
    <d v="2020-07-30T00:00:00"/>
    <m/>
    <d v="2020-07-31T00:00:00"/>
    <s v="HLALFARM"/>
    <s v="HLALFARM"/>
    <n v="19328"/>
    <s v="hector.alfaro.m@consultor.wom.cl"/>
    <m/>
    <m/>
    <n v="79"/>
    <s v="America Quinteros"/>
    <x v="1"/>
    <s v="Diurno"/>
    <n v="1"/>
    <d v="2021-03-01T00:00:00"/>
    <n v="213"/>
    <m/>
    <s v=""/>
    <d v="2020-07-01T00:00:00"/>
    <s v="Si"/>
    <s v="Si"/>
  </r>
  <r>
    <s v="Holdtech"/>
    <x v="0"/>
    <s v="Masivo"/>
    <s v="La Serena"/>
    <s v="18494552"/>
    <s v="5"/>
    <s v="18494552-5"/>
    <s v="CETORREV"/>
    <s v="CARLOS EDUARDO TORRES VEGA"/>
    <s v="CARLOS EDUARDO"/>
    <s v="TORRES VEGA "/>
    <x v="0"/>
    <x v="0"/>
    <m/>
    <m/>
    <m/>
    <m/>
    <m/>
    <m/>
    <m/>
    <m/>
    <s v="22-07-1993"/>
    <s v="MINERVA MAKARENA ROJAS VARAS"/>
    <s v="17902552-3"/>
    <s v="ULISES LA ROSA PEREZ"/>
    <d v="2020-07-27T00:00:00"/>
    <d v="2020-08-11T00:00:00"/>
    <m/>
    <d v="2020-08-12T00:00:00"/>
    <s v="CETORREV"/>
    <s v="CETORREV"/>
    <n v="19247"/>
    <s v="carlos.torres@consultor.wom.cl"/>
    <m/>
    <m/>
    <n v="80"/>
    <s v="Leticia Cabrera"/>
    <x v="1"/>
    <s v="Diurno"/>
    <n v="1"/>
    <d v="2021-03-01T00:00:00"/>
    <n v="201"/>
    <m/>
    <s v=""/>
    <d v="2020-08-01T00:00:00"/>
    <s v="Si"/>
    <s v="Si"/>
  </r>
  <r>
    <s v="Holdtech"/>
    <x v="0"/>
    <s v="Masivo"/>
    <s v="La Serena"/>
    <s v="26746146"/>
    <s v="5"/>
    <s v="26746146-5"/>
    <s v="CJRANGEO"/>
    <s v="CARLOS JOSÉ RANGEL OROZCO"/>
    <s v="CARLOS JOSÉ "/>
    <s v="RANGEL OROZCO"/>
    <x v="0"/>
    <x v="0"/>
    <m/>
    <m/>
    <m/>
    <m/>
    <m/>
    <m/>
    <m/>
    <m/>
    <d v="1993-12-21T00:00:00"/>
    <s v="JEREMY HUGO TORRES SMITH"/>
    <s v="19505248-4"/>
    <s v="WILLIAMS ENRIQUE DOMINGUEZ BARRADA"/>
    <d v="2020-07-23T00:00:00"/>
    <d v="2020-08-06T00:00:00"/>
    <m/>
    <d v="2020-08-07T00:00:00"/>
    <s v="CJRANGEO"/>
    <s v="CJRANGEO"/>
    <n v="19435"/>
    <s v="carlos.rangel@consultor.wom.cl"/>
    <m/>
    <m/>
    <n v="81"/>
    <s v="Daniela Castillo"/>
    <x v="1"/>
    <s v="Diurno"/>
    <n v="1"/>
    <d v="2021-03-01T00:00:00"/>
    <n v="206"/>
    <d v="2020-12-01T00:00:00"/>
    <s v=""/>
    <d v="2020-08-01T00:00:00"/>
    <s v="Si"/>
    <s v="Si"/>
  </r>
  <r>
    <s v="Holdtech"/>
    <x v="0"/>
    <s v="Masivo"/>
    <s v="La Serena"/>
    <s v="27140054"/>
    <s v="3"/>
    <s v="27140054-3"/>
    <s v="ELLARAR"/>
    <s v="ESTHER LUCRECIA LARA RUMBOS"/>
    <s v="ESTHER LUCRECIA "/>
    <s v="LARA RUMBOS"/>
    <x v="0"/>
    <x v="0"/>
    <m/>
    <m/>
    <m/>
    <m/>
    <m/>
    <m/>
    <m/>
    <m/>
    <d v="1985-11-05T00:00:00"/>
    <s v="ENDER JAVIER PIÑA ROJAS"/>
    <s v="26728535-7"/>
    <s v="FRANCISCO JAVIER SUAREZ VEGA"/>
    <d v="2020-07-23T00:00:00"/>
    <d v="2020-08-06T00:00:00"/>
    <m/>
    <d v="2020-08-07T00:00:00"/>
    <s v="ELLARAR"/>
    <s v="ELLARAR"/>
    <n v="19426"/>
    <s v="esther.lara@consultor.wom.cl"/>
    <m/>
    <m/>
    <n v="81"/>
    <s v="Daniela Castillo"/>
    <x v="1"/>
    <s v="Diurno"/>
    <n v="1"/>
    <d v="2021-03-01T00:00:00"/>
    <n v="206"/>
    <d v="2020-10-13T00:00:00"/>
    <s v=""/>
    <d v="2020-08-01T00:00:00"/>
    <s v="Si"/>
    <s v="Si"/>
  </r>
  <r>
    <s v="Holdtech"/>
    <x v="0"/>
    <s v="Masivo"/>
    <s v="La Serena"/>
    <s v="26768322"/>
    <s v="0"/>
    <s v="26768322-0"/>
    <s v="GAHERNAR"/>
    <s v="GABRIEL ARTURO HERNÁNDEZ RODRÍGUEZ"/>
    <s v="GABRIEL ARTURO "/>
    <s v="HERNÁNDEZ RODRÍGUEZ "/>
    <x v="0"/>
    <x v="0"/>
    <m/>
    <m/>
    <m/>
    <m/>
    <m/>
    <m/>
    <m/>
    <m/>
    <d v="1993-04-23T00:00:00"/>
    <s v="ENDER JAVIER PIÑA ROJAS"/>
    <s v="26728535-7"/>
    <s v="FRANCISCO JAVIER SUAREZ VEGA"/>
    <d v="2020-07-23T00:00:00"/>
    <d v="2020-08-06T00:00:00"/>
    <m/>
    <d v="2020-08-07T00:00:00"/>
    <s v="GAHERNAR"/>
    <s v="GAHERNAR"/>
    <n v="19420"/>
    <s v="gabriel.hernandez@consultor.wom.cl"/>
    <m/>
    <m/>
    <n v="81"/>
    <s v="Daniela Castillo"/>
    <x v="1"/>
    <s v="Diurno"/>
    <n v="1"/>
    <d v="2021-03-01T00:00:00"/>
    <n v="206"/>
    <d v="2020-10-13T00:00:00"/>
    <s v=""/>
    <d v="2020-08-01T00:00:00"/>
    <s v="Si"/>
    <s v="Si"/>
  </r>
  <r>
    <s v="Holdtech"/>
    <x v="0"/>
    <s v="Masivo"/>
    <s v="La Serena"/>
    <s v="26255314"/>
    <s v="0"/>
    <s v="26255314-0"/>
    <s v="JAFERNAA"/>
    <s v="JOSÉ ALBERTO FERNÁNDEZ APONTE"/>
    <s v="JOSÉ ALBERTO "/>
    <s v="FERNÁNDEZ APONTE"/>
    <x v="0"/>
    <x v="0"/>
    <m/>
    <m/>
    <m/>
    <m/>
    <m/>
    <m/>
    <m/>
    <m/>
    <d v="1986-05-14T00:00:00"/>
    <s v="ENDER JAVIER PIÑA ROJAS"/>
    <s v="26728535-7"/>
    <s v="FRANCISCO JAVIER SUAREZ VEGA"/>
    <d v="2020-07-23T00:00:00"/>
    <d v="2020-08-06T00:00:00"/>
    <m/>
    <d v="2020-08-07T00:00:00"/>
    <s v="JAFERNAA"/>
    <s v="JAFERNAA"/>
    <n v="19421"/>
    <s v="jose.fernandez@consultor.wom.cl"/>
    <m/>
    <m/>
    <n v="81"/>
    <s v="Daniela Castillo"/>
    <x v="1"/>
    <s v="Diurno"/>
    <n v="1"/>
    <d v="2021-03-01T00:00:00"/>
    <n v="206"/>
    <d v="2020-10-13T00:00:00"/>
    <s v=""/>
    <d v="2020-08-01T00:00:00"/>
    <s v="Si"/>
    <s v="Si"/>
  </r>
  <r>
    <s v="Holdtech"/>
    <x v="0"/>
    <s v="Masivo"/>
    <s v="La Serena"/>
    <s v="23949035"/>
    <s v="2"/>
    <s v="23949035-2"/>
    <s v="MAIRODRI"/>
    <s v="MAYRA ALEJANDRA RODRIGUEZ GUTIERREZ"/>
    <s v="MAYRA ALEJANDRA"/>
    <s v="RODRIGUEZ GUTIERREZ"/>
    <x v="0"/>
    <x v="0"/>
    <m/>
    <m/>
    <m/>
    <m/>
    <m/>
    <m/>
    <m/>
    <m/>
    <d v="1984-12-12T00:00:00"/>
    <s v="ELIZABETH ANDREA CASTILLO COLLAO"/>
    <s v="18631932-K"/>
    <s v="WILLIAMS ENRIQUE DOMINGUEZ BARRADA"/>
    <d v="2020-07-23T00:00:00"/>
    <d v="2020-08-06T00:00:00"/>
    <m/>
    <d v="2020-08-07T00:00:00"/>
    <s v="MAIRODRI"/>
    <s v="MAIRODRI"/>
    <n v="19418"/>
    <s v="mayra.rodriguez@consultor.wom.cl"/>
    <m/>
    <m/>
    <n v="81"/>
    <s v="Daniela Castillo"/>
    <x v="1"/>
    <s v="Diurno"/>
    <n v="1"/>
    <d v="2021-03-01T00:00:00"/>
    <n v="206"/>
    <d v="2020-12-07T00:00:00"/>
    <s v=""/>
    <d v="2020-08-01T00:00:00"/>
    <s v="Si"/>
    <s v="Si"/>
  </r>
  <r>
    <s v="Holdtech"/>
    <x v="0"/>
    <s v="Masivo"/>
    <s v="La Serena"/>
    <s v="26918638"/>
    <s v="0"/>
    <s v="26918638-0"/>
    <s v="YCMEJIAL"/>
    <s v="YANDERLIN CAROLINA MEJIAS LLANOS"/>
    <s v="YANDERLIN CAROLINA "/>
    <s v="MEJIAS LLANOS"/>
    <x v="0"/>
    <x v="0"/>
    <m/>
    <m/>
    <m/>
    <m/>
    <m/>
    <m/>
    <m/>
    <m/>
    <d v="1990-10-16T00:00:00"/>
    <s v="ENDER JAVIER PIÑA ROJAS"/>
    <s v="26728535-7"/>
    <s v="FRANCISCO JAVIER SUAREZ VEGA"/>
    <d v="2020-07-23T00:00:00"/>
    <d v="2020-08-06T00:00:00"/>
    <m/>
    <d v="2020-08-07T00:00:00"/>
    <s v="YCMEJIAL"/>
    <s v="YCMEJIAL"/>
    <n v="19432"/>
    <s v="yanderlin.mejias@consultor.wom.cl"/>
    <m/>
    <m/>
    <n v="81"/>
    <s v="Daniela Castillo"/>
    <x v="1"/>
    <s v="Diurno"/>
    <n v="1"/>
    <d v="2021-03-01T00:00:00"/>
    <n v="206"/>
    <d v="2020-10-13T00:00:00"/>
    <s v=""/>
    <d v="2020-08-01T00:00:00"/>
    <s v="Si"/>
    <s v="Si"/>
  </r>
  <r>
    <s v="Holdtech"/>
    <x v="0"/>
    <s v="Masivo"/>
    <s v="La Serena"/>
    <s v="26678829"/>
    <s v="0"/>
    <s v="26678829-0"/>
    <s v="YGGOMEZP"/>
    <s v="YONNY GREGORIO GÓMEZ PINEDA"/>
    <s v="YONNY GREGORIO "/>
    <s v="GÓMEZ PINEDA"/>
    <x v="0"/>
    <x v="0"/>
    <m/>
    <m/>
    <m/>
    <m/>
    <m/>
    <m/>
    <m/>
    <m/>
    <d v="1989-06-02T00:00:00"/>
    <s v="JOSE ARTURO CAMPOS CANIBILO"/>
    <s v="18354359-8"/>
    <s v="FRANCISCO JAVIER SUAREZ VEGA"/>
    <d v="2020-07-23T00:00:00"/>
    <d v="2020-08-06T00:00:00"/>
    <m/>
    <d v="2020-08-07T00:00:00"/>
    <s v="YGGOMEZP"/>
    <s v="YGGOMEZP"/>
    <n v="19428"/>
    <s v="yonny.gomez@consultor.wom.cl"/>
    <m/>
    <m/>
    <n v="81"/>
    <s v="Daniela Castillo"/>
    <x v="1"/>
    <s v="Diurno"/>
    <n v="1"/>
    <d v="2021-03-01T00:00:00"/>
    <n v="206"/>
    <d v="2020-12-01T00:00:00"/>
    <s v=""/>
    <d v="2020-08-01T00:00:00"/>
    <s v="Si"/>
    <s v="Si"/>
  </r>
  <r>
    <s v="Holdtech"/>
    <x v="0"/>
    <s v="Masivo"/>
    <s v="La Serena"/>
    <s v="13761901"/>
    <s v="6"/>
    <s v="13761901-6"/>
    <s v="CEMARINT"/>
    <s v="CAROLINA ESTHER MARIN TORO"/>
    <s v="CAROLINA ESTHER"/>
    <s v="MARIN TORO "/>
    <x v="0"/>
    <x v="0"/>
    <m/>
    <m/>
    <m/>
    <m/>
    <m/>
    <m/>
    <m/>
    <m/>
    <d v="1980-07-24T00:00:00"/>
    <s v="NICOLE ANDREA DIAZ HIDALGO "/>
    <s v="17722969-5"/>
    <s v="ULISES LA ROSA PEREZ"/>
    <d v="2020-08-03T00:00:00"/>
    <d v="2020-08-19T00:00:00"/>
    <m/>
    <d v="2020-08-20T00:00:00"/>
    <s v="CEMARINT"/>
    <s v="CEMARINT"/>
    <n v="19425"/>
    <s v="carolina.marin@consultor.wom.cl"/>
    <m/>
    <m/>
    <n v="82"/>
    <s v="Maria Fernanda Diaz"/>
    <x v="1"/>
    <s v="Diurno"/>
    <n v="1"/>
    <d v="2021-03-01T00:00:00"/>
    <n v="193"/>
    <m/>
    <s v=""/>
    <d v="2020-08-01T00:00:00"/>
    <s v="Si"/>
    <s v="No"/>
  </r>
  <r>
    <s v="Holdtech"/>
    <x v="0"/>
    <s v="Empresas"/>
    <s v="La Serena"/>
    <s v="19343611"/>
    <s v="0"/>
    <s v="19343611-0"/>
    <s v="CNARANCV"/>
    <s v="CRISTOPHER NICOLAS ARANCIBIA VENEGAS"/>
    <s v="CRISTOPHER NICOLAS"/>
    <s v="ARANCIBIA VENEGAS "/>
    <x v="0"/>
    <x v="0"/>
    <m/>
    <m/>
    <m/>
    <m/>
    <m/>
    <m/>
    <m/>
    <m/>
    <d v="1996-06-26T00:00:00"/>
    <s v="NICOLE ANDREA DIAZ HIDALGO "/>
    <s v="17722969-5"/>
    <s v="ULISES LA ROSA PEREZ"/>
    <d v="2020-08-03T00:00:00"/>
    <d v="2020-08-19T00:00:00"/>
    <m/>
    <d v="2020-08-20T00:00:00"/>
    <s v="CNARANCV"/>
    <s v="CNARANCV"/>
    <n v="19478"/>
    <s v="cristopher.arancibia@consultor.wom.cl"/>
    <m/>
    <m/>
    <n v="82"/>
    <s v="Maria Fernanda Diaz"/>
    <x v="1"/>
    <s v="Diurno"/>
    <n v="1"/>
    <d v="2021-03-01T00:00:00"/>
    <n v="193"/>
    <m/>
    <s v=""/>
    <d v="2020-08-01T00:00:00"/>
    <s v="Si"/>
    <s v="No"/>
  </r>
  <r>
    <s v="Holdtech"/>
    <x v="0"/>
    <s v="Masivo"/>
    <s v="La Serena"/>
    <s v="18177630"/>
    <s v="7"/>
    <s v="18177630-7"/>
    <s v="FJALBANA"/>
    <s v="FRANCISCO JAVIER ALBANES ALBANES"/>
    <s v="FRANCISCO JAVIER"/>
    <s v="ALBANES ALBANES "/>
    <x v="0"/>
    <x v="0"/>
    <m/>
    <m/>
    <m/>
    <m/>
    <m/>
    <m/>
    <m/>
    <m/>
    <d v="1992-01-26T00:00:00"/>
    <s v="NICOLE ANDREA DIAZ HIDALGO "/>
    <s v="17722969-5"/>
    <s v="ULISES LA ROSA PEREZ"/>
    <d v="2020-08-03T00:00:00"/>
    <d v="2020-08-19T00:00:00"/>
    <m/>
    <d v="2020-08-20T00:00:00"/>
    <s v="FJALBANA"/>
    <s v="FJALBANA"/>
    <n v="19338"/>
    <s v="francisco.albanes@consultor.wom.cl"/>
    <m/>
    <m/>
    <n v="82"/>
    <s v="Maria Fernanda Diaz"/>
    <x v="1"/>
    <s v="Diurno"/>
    <n v="1"/>
    <d v="2021-03-01T00:00:00"/>
    <n v="193"/>
    <m/>
    <s v=""/>
    <d v="2020-08-01T00:00:00"/>
    <s v="Si"/>
    <s v="No"/>
  </r>
  <r>
    <s v="Holdtech"/>
    <x v="0"/>
    <s v="Masivo"/>
    <s v="La Serena"/>
    <s v="19769838"/>
    <s v="1"/>
    <s v="19769838-1"/>
    <s v="VPBONILV"/>
    <s v="VALERIA PATRICIA BONILLA VERGARA"/>
    <s v="VALERIA PATRICIA"/>
    <s v="BONILLA VERGARA "/>
    <x v="0"/>
    <x v="0"/>
    <m/>
    <m/>
    <m/>
    <m/>
    <m/>
    <m/>
    <m/>
    <m/>
    <d v="1997-09-17T00:00:00"/>
    <s v="NICOLE ANDREA DIAZ HIDALGO "/>
    <s v="17722969-5"/>
    <s v="ULISES LA ROSA PEREZ"/>
    <d v="2020-08-03T00:00:00"/>
    <d v="2020-08-19T00:00:00"/>
    <m/>
    <d v="2020-08-20T00:00:00"/>
    <s v="VPBONILV"/>
    <s v="VPBONILV"/>
    <n v="19456"/>
    <s v="valeria.bonilla@consultor.wom.cl"/>
    <m/>
    <m/>
    <n v="82"/>
    <s v="Maria Fernanda Diaz"/>
    <x v="1"/>
    <s v="Diurno"/>
    <n v="1"/>
    <d v="2021-03-01T00:00:00"/>
    <n v="193"/>
    <m/>
    <s v=""/>
    <d v="2020-08-01T00:00:00"/>
    <s v="Si"/>
    <s v="No"/>
  </r>
  <r>
    <s v="Holdtech"/>
    <x v="0"/>
    <s v="Masivo"/>
    <s v="La Serena"/>
    <s v="19467768"/>
    <s v="5"/>
    <s v="19467768-5"/>
    <s v="TALEMUSA"/>
    <s v="TAMARA ARLETTE LEMUS ARCOS"/>
    <s v="TAMARA ARLETTE"/>
    <s v="LEMUS ARCOS "/>
    <x v="0"/>
    <x v="0"/>
    <m/>
    <m/>
    <m/>
    <m/>
    <m/>
    <m/>
    <m/>
    <m/>
    <d v="1997-01-15T00:00:00"/>
    <s v="NICOLE ANDREA DIAZ HIDALGO "/>
    <s v="17722969-5"/>
    <s v="ULISES LA ROSA PEREZ"/>
    <d v="2020-08-03T00:00:00"/>
    <d v="2020-08-19T00:00:00"/>
    <m/>
    <d v="2020-08-20T00:00:00"/>
    <s v="TALEMUSA"/>
    <s v="TALEMUSA"/>
    <n v="19442"/>
    <s v="tamara.lemus@consultor.wom.cl"/>
    <m/>
    <m/>
    <n v="82"/>
    <s v="Maria Fernanda Diaz"/>
    <x v="1"/>
    <s v="Diurno"/>
    <n v="1"/>
    <d v="2021-03-01T00:00:00"/>
    <n v="193"/>
    <m/>
    <s v=""/>
    <d v="2020-08-01T00:00:00"/>
    <s v="Si"/>
    <s v="No"/>
  </r>
  <r>
    <s v="Holdtech"/>
    <x v="0"/>
    <s v="Masivo"/>
    <s v="La Serena"/>
    <s v="19057356"/>
    <s v="7"/>
    <s v="19057356-7"/>
    <s v="BATOBARV"/>
    <s v="BEATRIZ ALEJANDRA TOBAR VILLALOBOS"/>
    <s v="BEATRIZ ALEJANDRA "/>
    <s v="TOBAR VILLALOBOS"/>
    <x v="0"/>
    <x v="0"/>
    <m/>
    <m/>
    <m/>
    <m/>
    <m/>
    <m/>
    <m/>
    <m/>
    <d v="1995-07-12T00:00:00"/>
    <s v="CATHERINE ESTEFANIA BARRAZA ARAYA"/>
    <s v="19207174-7"/>
    <s v="ULISES LA ROSA PEREZ"/>
    <d v="2020-08-11T00:00:00"/>
    <d v="2020-08-29T00:00:00"/>
    <m/>
    <d v="2020-08-31T00:00:00"/>
    <s v="BATOBARV"/>
    <s v="BATOBARV"/>
    <n v="19500"/>
    <s v="beatriz.tobar@consultor.wom.cl"/>
    <m/>
    <m/>
    <n v="83"/>
    <s v="America Quinteros"/>
    <x v="1"/>
    <s v="Diurno"/>
    <n v="1"/>
    <d v="2021-03-01T00:00:00"/>
    <n v="182"/>
    <m/>
    <s v=""/>
    <d v="2020-08-01T00:00:00"/>
    <s v="Si"/>
    <s v="No"/>
  </r>
  <r>
    <s v="Holdtech"/>
    <x v="0"/>
    <s v="Masivo"/>
    <s v="La Serena"/>
    <s v="17240665"/>
    <s v="3"/>
    <s v="17240665-3"/>
    <s v="CICATALP"/>
    <s v="CESAR IGNACIO CATALAN PALLAHUALA"/>
    <s v="CESAR IGNACIO "/>
    <s v="CATALAN PALLAHUALA"/>
    <x v="0"/>
    <x v="0"/>
    <m/>
    <m/>
    <m/>
    <m/>
    <m/>
    <m/>
    <m/>
    <m/>
    <d v="1989-09-01T00:00:00"/>
    <s v="CATHERINE ESTEFANIA BARRAZA ARAYA"/>
    <s v="19207174-7"/>
    <s v="ULISES LA ROSA PEREZ"/>
    <d v="2020-08-11T00:00:00"/>
    <d v="2020-08-29T00:00:00"/>
    <m/>
    <d v="2020-08-31T00:00:00"/>
    <s v="CICATALP"/>
    <s v="CICATALP"/>
    <n v="19505"/>
    <s v="cesar.catalan@consultor.wom.cl"/>
    <m/>
    <m/>
    <n v="83"/>
    <s v="America Quinteros"/>
    <x v="1"/>
    <s v="Diurno"/>
    <n v="1"/>
    <d v="2021-03-01T00:00:00"/>
    <n v="182"/>
    <m/>
    <s v=""/>
    <d v="2020-08-01T00:00:00"/>
    <s v="Si"/>
    <s v="No"/>
  </r>
  <r>
    <s v="Holdtech"/>
    <x v="0"/>
    <s v="Masivo"/>
    <s v="La Serena"/>
    <s v="19395770"/>
    <s v="6"/>
    <s v="19395770-6"/>
    <s v="MJCASTIN"/>
    <s v="MARIT JOCE DEL ROSARIO CASTILLO NUÑEZ"/>
    <s v="MARIT JOCE DEL ROSARIO "/>
    <s v="CASTILLO NUÑEZ"/>
    <x v="0"/>
    <x v="0"/>
    <m/>
    <m/>
    <m/>
    <m/>
    <m/>
    <m/>
    <m/>
    <m/>
    <d v="1996-04-14T00:00:00"/>
    <s v="CATHERINE ESTEFANIA BARRAZA ARAYA"/>
    <s v="19207174-7"/>
    <s v="ULISES LA ROSA PEREZ"/>
    <d v="2020-08-11T00:00:00"/>
    <d v="2020-08-29T00:00:00"/>
    <m/>
    <d v="2020-08-31T00:00:00"/>
    <s v="MJCASTIN"/>
    <s v="MJCASTIN"/>
    <n v="19255"/>
    <s v="marit.castillo@consultor.wom.cl"/>
    <m/>
    <m/>
    <n v="83"/>
    <s v="America Quinteros"/>
    <x v="1"/>
    <s v="Diurno"/>
    <n v="1"/>
    <d v="2021-03-01T00:00:00"/>
    <n v="182"/>
    <m/>
    <s v=""/>
    <d v="2020-08-01T00:00:00"/>
    <s v="Si"/>
    <s v="No"/>
  </r>
  <r>
    <s v="Holdtech"/>
    <x v="0"/>
    <s v="Masivo"/>
    <s v="La Serena"/>
    <s v="18082284"/>
    <s v="4"/>
    <s v="18082284-4"/>
    <s v="LGCOLLIM"/>
    <s v="LETICIA GISSELLE COLLIO MONTUPIL"/>
    <s v="LETICIA GISSELLE "/>
    <s v="COLLIO MONTUPIL"/>
    <x v="0"/>
    <x v="0"/>
    <m/>
    <m/>
    <m/>
    <m/>
    <m/>
    <m/>
    <m/>
    <m/>
    <d v="1992-09-15T00:00:00"/>
    <s v="JONATHAN ANDRES GONZALEZ HIDALGO"/>
    <s v="16732649-8"/>
    <s v="ULISES LA ROSA PEREZ"/>
    <d v="2020-08-11T00:00:00"/>
    <d v="2020-08-29T00:00:00"/>
    <m/>
    <d v="2020-08-31T00:00:00"/>
    <s v="LGCOLLIM"/>
    <s v="LGCOLLIM"/>
    <n v="19501"/>
    <s v="leticia.collio@consultor.wom.cl"/>
    <m/>
    <m/>
    <n v="83"/>
    <s v="America Quinteros"/>
    <x v="0"/>
    <s v="Diurno"/>
    <s v=""/>
    <d v="2021-03-01T00:00:00"/>
    <n v="182"/>
    <m/>
    <s v=""/>
    <d v="2020-08-01T00:00:00"/>
    <s v="Si"/>
    <s v="No"/>
  </r>
  <r>
    <s v="Holdtech"/>
    <x v="0"/>
    <s v="Masivo"/>
    <s v="La Serena"/>
    <s v="15055981"/>
    <s v="2"/>
    <s v="15055981-2"/>
    <s v="MDBAEZAF"/>
    <s v="MARISOL DEL CARMEN BAEZA FLORES"/>
    <s v="MARISOL DEL CARMEN "/>
    <s v="BAEZA FLORES"/>
    <x v="0"/>
    <x v="0"/>
    <m/>
    <m/>
    <m/>
    <m/>
    <m/>
    <m/>
    <m/>
    <m/>
    <s v="25-12-1982"/>
    <s v="JONATHAN ANDRES GONZALEZ HIDALGO"/>
    <s v="16732649-8"/>
    <s v="ULISES LA ROSA PEREZ"/>
    <d v="2020-08-17T00:00:00"/>
    <d v="2020-09-01T00:00:00"/>
    <m/>
    <d v="2020-09-02T00:00:00"/>
    <s v="MDBAEZAF"/>
    <s v="MDBAEZAF"/>
    <n v="19208"/>
    <s v="marisol.baeza@consultor.wom.cl"/>
    <m/>
    <m/>
    <n v="84"/>
    <s v="Leticia Cabrera"/>
    <x v="0"/>
    <s v="Diurno"/>
    <s v=""/>
    <d v="2021-03-01T00:00:00"/>
    <n v="180"/>
    <m/>
    <s v=""/>
    <d v="2020-09-01T00:00:00"/>
    <s v="Si"/>
    <s v="No"/>
  </r>
  <r>
    <s v="Holdtech"/>
    <x v="0"/>
    <s v="Masivo"/>
    <s v="La Serena"/>
    <s v="19349995"/>
    <s v="3"/>
    <s v="19349995-3"/>
    <s v="CFTORREH"/>
    <s v="CAMILA FERNANDA TORRES HIDALGO"/>
    <s v="CAMILA FERNANDA "/>
    <s v="TORRES HIDALGO"/>
    <x v="0"/>
    <x v="0"/>
    <m/>
    <m/>
    <m/>
    <m/>
    <m/>
    <m/>
    <m/>
    <m/>
    <s v="07-01-1997"/>
    <s v="JONATHAN ANDRES GONZALEZ HIDALGO"/>
    <s v="16732649-8"/>
    <s v="ULISES LA ROSA PEREZ"/>
    <d v="2020-08-24T00:00:00"/>
    <d v="2020-09-07T00:00:00"/>
    <m/>
    <d v="2020-09-08T00:00:00"/>
    <s v="CFTORREH"/>
    <s v="CFTORREH"/>
    <n v="19494"/>
    <s v="camila.torres@consultor.wom.cl"/>
    <m/>
    <m/>
    <n v="85"/>
    <s v="Maria Fernanda Diaz"/>
    <x v="0"/>
    <s v="Diurno"/>
    <s v=""/>
    <d v="2021-03-01T00:00:00"/>
    <n v="174"/>
    <m/>
    <s v=""/>
    <d v="2020-09-01T00:00:00"/>
    <s v="Si"/>
    <s v="No"/>
  </r>
  <r>
    <s v="Holdtech"/>
    <x v="0"/>
    <s v="Masivo"/>
    <s v="La Serena"/>
    <s v="16187763"/>
    <s v="8"/>
    <s v="16187763-8"/>
    <s v="CGOYARZV"/>
    <s v="CRISTOBAL GABRIEL OYARZUN VIDAL"/>
    <s v="CRISTOBAL GABRIEL "/>
    <s v="OYARZUN VIDAL"/>
    <x v="0"/>
    <x v="0"/>
    <m/>
    <m/>
    <m/>
    <m/>
    <m/>
    <m/>
    <m/>
    <m/>
    <s v="19-08-1985"/>
    <s v="CESAR PATRICIO SOLER VARGAS"/>
    <s v="17016833-K"/>
    <s v="ULISES LA ROSA PEREZ"/>
    <d v="2020-08-24T00:00:00"/>
    <d v="2020-09-07T00:00:00"/>
    <m/>
    <d v="2020-09-08T00:00:00"/>
    <s v="CGOYARZV"/>
    <s v="CGOYARZV"/>
    <m/>
    <s v="cristobal.oyarzun@consultor.wom.cl"/>
    <m/>
    <m/>
    <n v="85"/>
    <s v="Maria Fernanda Diaz"/>
    <x v="1"/>
    <s v="Diurno"/>
    <n v="1"/>
    <d v="2021-03-01T00:00:00"/>
    <n v="174"/>
    <m/>
    <s v=""/>
    <d v="2020-09-01T00:00:00"/>
    <s v="Si"/>
    <s v="No"/>
  </r>
  <r>
    <s v="Holdtech"/>
    <x v="0"/>
    <s v="Masivo"/>
    <s v="La Serena"/>
    <s v="15333403"/>
    <s v="K"/>
    <s v="15333403-K"/>
    <s v="DAPENAM"/>
    <s v="DAVID ANDRES PEÑA MOYA"/>
    <s v="DAVID ANDRES "/>
    <s v="PEÑA MOYA"/>
    <x v="0"/>
    <x v="0"/>
    <m/>
    <m/>
    <m/>
    <m/>
    <m/>
    <m/>
    <m/>
    <m/>
    <s v="23-01-1984"/>
    <s v="NICOLE ANDREA DIAZ HIDALGO "/>
    <s v="17722969-5"/>
    <s v="ULISES LA ROSA PEREZ"/>
    <d v="2020-08-24T00:00:00"/>
    <d v="2020-09-07T00:00:00"/>
    <m/>
    <d v="2020-09-08T00:00:00"/>
    <s v="DAPENAM"/>
    <s v="DAPENAM"/>
    <n v="19457"/>
    <s v="david.pena@consultor.wom.cl"/>
    <m/>
    <m/>
    <n v="85"/>
    <s v="Maria Fernanda Diaz"/>
    <x v="1"/>
    <s v="Diurno"/>
    <n v="1"/>
    <d v="2021-03-01T00:00:00"/>
    <n v="174"/>
    <m/>
    <s v=""/>
    <d v="2020-09-01T00:00:00"/>
    <s v="Si"/>
    <s v="No"/>
  </r>
  <r>
    <s v="Holdtech"/>
    <x v="0"/>
    <s v="Masivo"/>
    <s v="La Serena"/>
    <s v="16715936"/>
    <s v="2"/>
    <s v="16715936-2"/>
    <s v="CAOJEDAA"/>
    <s v="CLAUDIA ANDREA OJEDA ARTEAGA"/>
    <s v="CLAUDIA ANDREA "/>
    <s v="OJEDA ARTEAGA"/>
    <x v="0"/>
    <x v="0"/>
    <m/>
    <m/>
    <m/>
    <m/>
    <m/>
    <m/>
    <m/>
    <m/>
    <s v="13-10-1987"/>
    <s v="GABRIELA ANDREA GOMEZ QUIVIC"/>
    <s v="18632202-9"/>
    <s v="FRANCISCO JAVIER SUAREZ VEGA"/>
    <d v="2020-09-01T00:00:00"/>
    <d v="2020-09-14T00:00:00"/>
    <m/>
    <d v="2020-09-15T00:00:00"/>
    <s v="CAOJEDAA"/>
    <s v="CAOJEDAA"/>
    <n v="19437"/>
    <s v="claudia.ojeda@consultor.wom.cl"/>
    <m/>
    <m/>
    <n v="86"/>
    <s v="America Quinteros"/>
    <x v="1"/>
    <s v="Diurno"/>
    <n v="1"/>
    <d v="2021-03-01T00:00:00"/>
    <n v="167"/>
    <m/>
    <s v=""/>
    <d v="2020-09-01T00:00:00"/>
    <s v="Si"/>
    <s v="No"/>
  </r>
  <r>
    <s v="Holdtech"/>
    <x v="0"/>
    <s v="Masivo"/>
    <s v="La Serena"/>
    <s v="17980267"/>
    <s v="8"/>
    <s v="17980267-8"/>
    <s v="CPENCINE"/>
    <s v="CLAUDIA PAMELA ENCINA ESPINOZA"/>
    <s v="CLAUDIA PAMELA "/>
    <s v="ENCINA ESPINOZA"/>
    <x v="0"/>
    <x v="0"/>
    <m/>
    <m/>
    <m/>
    <m/>
    <m/>
    <m/>
    <m/>
    <m/>
    <s v="08-01-1992"/>
    <s v="CESAR PATRICIO SOLER VARGAS"/>
    <s v="17016833-K"/>
    <s v="ULISES LA ROSA PEREZ"/>
    <d v="2020-09-01T00:00:00"/>
    <d v="2020-09-14T00:00:00"/>
    <m/>
    <d v="2020-09-15T00:00:00"/>
    <s v="CPENCINE"/>
    <s v="CPENCINE"/>
    <n v="19206"/>
    <s v="claudia.encina@consultor.wom.cl"/>
    <m/>
    <m/>
    <n v="86"/>
    <s v="America Quinteros"/>
    <x v="1"/>
    <s v="Diurno"/>
    <n v="1"/>
    <d v="2021-03-01T00:00:00"/>
    <n v="167"/>
    <m/>
    <s v=""/>
    <d v="2020-09-01T00:00:00"/>
    <s v="Si"/>
    <s v="No"/>
  </r>
  <r>
    <s v="Holdtech"/>
    <x v="0"/>
    <s v="Masivo"/>
    <s v="La Serena"/>
    <s v="18825249"/>
    <s v="4"/>
    <s v="18825249-4"/>
    <s v="FPAGUIRS"/>
    <s v="FRANCISCA PATRICIA AGUIRRE SANTOS"/>
    <s v="FRANCISCA PATRICIA "/>
    <s v="AGUIRRE SANTOS"/>
    <x v="0"/>
    <x v="0"/>
    <m/>
    <m/>
    <m/>
    <m/>
    <m/>
    <m/>
    <m/>
    <m/>
    <s v="14-07-1995"/>
    <s v="JEREMY HUGO TORRES SMITH"/>
    <s v="19505248-4"/>
    <s v="WILLIAMS ENRIQUE DOMINGUEZ BARRADA"/>
    <d v="2020-09-01T00:00:00"/>
    <d v="2020-09-14T00:00:00"/>
    <m/>
    <d v="2020-09-15T00:00:00"/>
    <s v="FPAGUIRS"/>
    <s v="FPAGUIRS"/>
    <n v="19480"/>
    <s v="francisca.aguirre@consultor.wom.cl"/>
    <m/>
    <m/>
    <n v="86"/>
    <s v="America Quinteros"/>
    <x v="0"/>
    <s v="Diurno"/>
    <s v=""/>
    <d v="2021-03-01T00:00:00"/>
    <n v="167"/>
    <m/>
    <s v=""/>
    <d v="2020-09-01T00:00:00"/>
    <s v="Si"/>
    <s v="No"/>
  </r>
  <r>
    <s v="Holdtech"/>
    <x v="0"/>
    <s v="Masivo"/>
    <s v="La Serena"/>
    <s v="19574364"/>
    <s v="9"/>
    <s v="19574364-9"/>
    <s v="PBALCOTG"/>
    <s v="PAZ BELEN DEL ROSARIO ALCOTA GALAZ"/>
    <s v="PAZ BELEN DEL ROSARIO "/>
    <s v="ALCOTA GALAZ"/>
    <x v="0"/>
    <x v="0"/>
    <m/>
    <m/>
    <m/>
    <m/>
    <m/>
    <m/>
    <m/>
    <m/>
    <s v="17-01-2001"/>
    <s v="GABRIELA ANDREA GOMEZ QUIVIC"/>
    <s v="18632202-9"/>
    <s v="FRANCISCO JAVIER SUAREZ VEGA"/>
    <d v="2020-09-01T00:00:00"/>
    <d v="2020-09-14T00:00:00"/>
    <m/>
    <d v="2020-09-15T00:00:00"/>
    <s v="PBALCOTG"/>
    <s v="PBALCOTG"/>
    <n v="19479"/>
    <s v="paz.alcota@consultor.wom.cl"/>
    <m/>
    <m/>
    <n v="86"/>
    <s v="America Quinteros"/>
    <x v="0"/>
    <s v="Diurno"/>
    <s v=""/>
    <d v="2021-03-01T00:00:00"/>
    <n v="167"/>
    <m/>
    <s v=""/>
    <d v="2020-09-01T00:00:00"/>
    <s v="Si"/>
    <s v="No"/>
  </r>
  <r>
    <s v="Holdtech"/>
    <x v="0"/>
    <s v="Masivo"/>
    <s v="La Serena"/>
    <s v="17015807"/>
    <s v="5"/>
    <s v="17015807-5"/>
    <s v="RACASTRA"/>
    <s v="RICARDO ALEJANDRO CASTRO ADARO"/>
    <s v="RICARDO ALEJANDRO "/>
    <s v="CASTRO ADARO"/>
    <x v="0"/>
    <x v="0"/>
    <m/>
    <m/>
    <m/>
    <m/>
    <m/>
    <m/>
    <m/>
    <m/>
    <s v="18-12-1988"/>
    <s v="ENDER JAVIER PIÑA ROJAS"/>
    <s v="26728535-7"/>
    <s v="FRANCISCO JAVIER SUAREZ VEGA"/>
    <d v="2020-09-01T00:00:00"/>
    <d v="2020-09-14T00:00:00"/>
    <m/>
    <d v="2020-09-15T00:00:00"/>
    <s v="RACASTRA"/>
    <s v="RACASTRA"/>
    <n v="19482"/>
    <s v="ricardo.castro@consultor.wom.cl"/>
    <m/>
    <m/>
    <n v="86"/>
    <s v="America Quinteros"/>
    <x v="1"/>
    <s v="Diurno"/>
    <n v="1"/>
    <d v="2021-03-01T00:00:00"/>
    <n v="167"/>
    <m/>
    <s v=""/>
    <d v="2020-09-01T00:00:00"/>
    <s v="Si"/>
    <s v="No"/>
  </r>
  <r>
    <s v="Holdtech"/>
    <x v="0"/>
    <s v="Masivo"/>
    <s v="La Serena"/>
    <s v="19251182"/>
    <s v="8"/>
    <s v="19251182-8"/>
    <s v="ENCERECM"/>
    <s v="ERICA NATALIA CERECEDA MANCILLA"/>
    <s v="ERICA NATALIA "/>
    <s v="CERECEDA MANCILLA"/>
    <x v="0"/>
    <x v="0"/>
    <m/>
    <m/>
    <m/>
    <m/>
    <m/>
    <m/>
    <m/>
    <m/>
    <s v="08-04-1996"/>
    <s v="CESAR PATRICIO SOLER VARGAS"/>
    <s v="17016833-K"/>
    <s v="ULISES LA ROSA PEREZ"/>
    <d v="2020-09-01T00:00:00"/>
    <d v="2020-09-14T00:00:00"/>
    <m/>
    <d v="2020-09-15T00:00:00"/>
    <s v="ENCERECM"/>
    <s v="ENCERECM"/>
    <n v="19454"/>
    <s v="erica.cereceda@consultor.wom.cl"/>
    <m/>
    <m/>
    <n v="86"/>
    <s v="America Quinteros"/>
    <x v="0"/>
    <s v="Diurno"/>
    <s v=""/>
    <d v="2021-03-01T00:00:00"/>
    <n v="167"/>
    <m/>
    <s v=""/>
    <d v="2020-09-01T00:00:00"/>
    <s v="Si"/>
    <s v="No"/>
  </r>
  <r>
    <s v="Holdtech"/>
    <x v="0"/>
    <s v="Masivo"/>
    <s v="La Serena"/>
    <s v="20406908"/>
    <s v="5"/>
    <s v="20406908-5"/>
    <s v="JJHUERTE"/>
    <s v="JESSENIA JAZMIN HUERTA EGAÑA"/>
    <s v="JESSENIA JAZMIN "/>
    <s v="HUERTA EGAÑA"/>
    <x v="0"/>
    <x v="0"/>
    <m/>
    <m/>
    <m/>
    <m/>
    <m/>
    <m/>
    <m/>
    <m/>
    <s v="24-07-2000"/>
    <s v="PALOMA JACQUELINE ARAYA MUÑOZ"/>
    <s v="15054416-5"/>
    <s v="FRANCISCO JAVIER SUAREZ VEGA"/>
    <d v="2020-09-07T00:00:00"/>
    <d v="2020-09-17T00:00:00"/>
    <m/>
    <d v="2020-09-18T00:00:00"/>
    <s v="JJHUERTE"/>
    <s v="JJHUERTE"/>
    <n v="19502"/>
    <s v="jessenia.huerta@consultor.wom.cl"/>
    <m/>
    <m/>
    <n v="87"/>
    <s v="Leticia Cabrera"/>
    <x v="0"/>
    <s v="Diurno"/>
    <s v=""/>
    <d v="2021-03-01T00:00:00"/>
    <n v="164"/>
    <m/>
    <s v=""/>
    <d v="2020-09-01T00:00:00"/>
    <s v="Si"/>
    <s v="No"/>
  </r>
  <r>
    <s v="Holdtech"/>
    <x v="0"/>
    <s v="Masivo"/>
    <s v="La Serena"/>
    <s v="19944880"/>
    <s v="3"/>
    <s v="19944880-3"/>
    <s v="JAZELADD"/>
    <s v="JOHANA ALEXANDRA ZELADA DELGADO"/>
    <s v="JOHANA ALEXANDRA "/>
    <s v="ZELADA DELGADO"/>
    <x v="0"/>
    <x v="0"/>
    <m/>
    <m/>
    <m/>
    <m/>
    <m/>
    <m/>
    <m/>
    <m/>
    <s v="29-04-1998"/>
    <s v="CESAR PATRICIO SOLER VARGAS"/>
    <s v="17016833-K"/>
    <s v="ULISES LA ROSA PEREZ"/>
    <d v="2020-09-07T00:00:00"/>
    <d v="2020-09-17T00:00:00"/>
    <m/>
    <d v="2020-09-18T00:00:00"/>
    <s v="JAZELADD"/>
    <s v="JAZELADD"/>
    <n v="19398"/>
    <s v="johana.zelada@consultor.wom.cl"/>
    <m/>
    <m/>
    <n v="87"/>
    <s v="Leticia Cabrera"/>
    <x v="1"/>
    <s v="Diurno"/>
    <n v="1"/>
    <d v="2021-03-01T00:00:00"/>
    <n v="164"/>
    <m/>
    <s v=""/>
    <d v="2020-09-01T00:00:00"/>
    <s v="Si"/>
    <s v="No"/>
  </r>
  <r>
    <s v="Holdtech"/>
    <x v="0"/>
    <s v="Masivo"/>
    <s v="La Serena"/>
    <s v="19040531"/>
    <s v="1"/>
    <s v="19040531-1"/>
    <s v="GFROJASL"/>
    <s v="GENESIS FRANCISCA ROJAS LOPEZ"/>
    <s v="GENESIS FRANCISCA "/>
    <s v="ROJAS LOPEZ"/>
    <x v="0"/>
    <x v="0"/>
    <m/>
    <m/>
    <m/>
    <m/>
    <m/>
    <m/>
    <m/>
    <m/>
    <s v="11-04-1995"/>
    <s v="CATHERINE ESTEFANIA BARRAZA ARAYA"/>
    <s v="19207174-7"/>
    <s v="ULISES LA ROSA PEREZ"/>
    <d v="2020-09-07T00:00:00"/>
    <d v="2020-09-17T00:00:00"/>
    <m/>
    <d v="2020-09-18T00:00:00"/>
    <s v="GFROJASL"/>
    <s v="GFROJASL"/>
    <n v="19475"/>
    <s v="genesis.rojas.f@consultor.wom.cl"/>
    <m/>
    <m/>
    <n v="87"/>
    <s v="Leticia Cabrera"/>
    <x v="0"/>
    <s v="Diurno"/>
    <s v=""/>
    <d v="2021-03-01T00:00:00"/>
    <n v="164"/>
    <m/>
    <s v=""/>
    <d v="2020-09-01T00:00:00"/>
    <s v="Si"/>
    <s v="No"/>
  </r>
  <r>
    <s v="Holdtech"/>
    <x v="0"/>
    <s v="Masivo"/>
    <s v="La Serena"/>
    <s v="20406553"/>
    <s v="5"/>
    <s v="20406553-5"/>
    <s v="NEOGALDB"/>
    <s v="NAYAVEL ESTEFANIA OGALDE BERRIOS"/>
    <s v="NAYAVEL ESTEFANIA "/>
    <s v="OGALDE BERRIOS"/>
    <x v="0"/>
    <x v="0"/>
    <m/>
    <m/>
    <m/>
    <m/>
    <m/>
    <m/>
    <m/>
    <m/>
    <s v="15-04-2000"/>
    <s v="NICOLE ANDREA DIAZ HIDALGO "/>
    <s v="17722969-5"/>
    <s v="ULISES LA ROSA PEREZ"/>
    <d v="2020-10-05T00:00:00"/>
    <d v="2020-10-26T00:00:00"/>
    <m/>
    <d v="2020-10-27T00:00:00"/>
    <s v="NEOGALDB"/>
    <s v="NEOGALDB"/>
    <n v="19348"/>
    <s v="nayavel.ogalde@consultor.wom.cl"/>
    <m/>
    <m/>
    <n v="89"/>
    <s v="Paola Dunn"/>
    <x v="1"/>
    <s v="Diurno"/>
    <n v="1"/>
    <d v="2021-03-01T00:00:00"/>
    <n v="125"/>
    <m/>
    <s v=""/>
    <d v="2020-10-01T00:00:00"/>
    <s v="No"/>
    <s v="No"/>
  </r>
  <r>
    <s v="Holdtech"/>
    <x v="0"/>
    <s v="Masivo"/>
    <s v="La Serena"/>
    <s v="16054583"/>
    <s v="6"/>
    <s v="16054583-6"/>
    <s v="PMGOMEZZ"/>
    <s v="PATRICIA MAKARENA GOMEZ ZAMORA"/>
    <s v="PATRICIA MAKARENA "/>
    <s v="GOMEZ ZAMORA"/>
    <x v="0"/>
    <x v="0"/>
    <m/>
    <m/>
    <m/>
    <m/>
    <m/>
    <m/>
    <m/>
    <m/>
    <s v="23-12-1985"/>
    <s v="JOSE ARTURO CAMPOS CANIBILO"/>
    <s v="18354359-8"/>
    <s v="FRANCISCO JAVIER SUAREZ VEGA"/>
    <d v="2020-10-05T00:00:00"/>
    <d v="2020-10-26T00:00:00"/>
    <m/>
    <d v="2020-10-27T00:00:00"/>
    <s v="PMGOMEZZ"/>
    <s v="PMGOMEZZ"/>
    <n v="19028"/>
    <s v="patricia.gomez@consultor.wom.cl"/>
    <m/>
    <m/>
    <n v="89"/>
    <s v="Paola Dunn"/>
    <x v="0"/>
    <s v="Diurno"/>
    <s v=""/>
    <d v="2021-03-01T00:00:00"/>
    <n v="125"/>
    <m/>
    <s v=""/>
    <d v="2020-10-01T00:00:00"/>
    <s v="No"/>
    <s v="No"/>
  </r>
  <r>
    <s v="Holdtech"/>
    <x v="0"/>
    <s v="Masivo"/>
    <s v="La Serena"/>
    <s v="19949118"/>
    <s v="0"/>
    <s v="19949118-0"/>
    <s v="YALVARS"/>
    <s v="YANCO ALVARADO SALFATE"/>
    <s v="YANCO "/>
    <s v="ALVARADO SALFATE"/>
    <x v="0"/>
    <x v="0"/>
    <m/>
    <m/>
    <m/>
    <m/>
    <m/>
    <m/>
    <m/>
    <m/>
    <s v="19-11-1998"/>
    <s v="CATHERINE ESTEFANIA BARRAZA ARAYA"/>
    <s v="19207174-7"/>
    <s v="ULISES LA ROSA PEREZ"/>
    <d v="2020-10-05T00:00:00"/>
    <d v="2020-10-26T00:00:00"/>
    <m/>
    <d v="2020-10-27T00:00:00"/>
    <s v="YALVARS"/>
    <s v="YALVARS"/>
    <n v="19095"/>
    <s v="yanco.alvarado@consultor.wom.cl"/>
    <m/>
    <m/>
    <n v="89"/>
    <s v="Paola Dunn"/>
    <x v="1"/>
    <s v="Diurno"/>
    <n v="1"/>
    <d v="2021-03-01T00:00:00"/>
    <n v="125"/>
    <m/>
    <s v=""/>
    <d v="2020-10-01T00:00:00"/>
    <s v="No"/>
    <s v="No"/>
  </r>
  <r>
    <s v="Holdtech"/>
    <x v="0"/>
    <s v="Masivo"/>
    <s v="La Serena"/>
    <s v="20005712"/>
    <s v="0"/>
    <s v="20005712-0"/>
    <s v="YSMUNOZT"/>
    <s v="YANABEL SORAYA MUÑOZ TAMBLAY"/>
    <s v="YANABEL SORAYA"/>
    <s v="MUÑOZ TAMBLAY"/>
    <x v="0"/>
    <x v="0"/>
    <m/>
    <m/>
    <m/>
    <m/>
    <m/>
    <m/>
    <m/>
    <m/>
    <s v="08-01-1999"/>
    <s v="PAULA ANGELINA ELGUEDA MADARIAGA"/>
    <s v="14109923-K"/>
    <s v="WILLIAMS ENRIQUE DOMINGUEZ BARRADA"/>
    <d v="2020-10-05T00:00:00"/>
    <d v="2020-10-26T00:00:00"/>
    <m/>
    <d v="2020-10-27T00:00:00"/>
    <s v="YSMUNOZT"/>
    <s v="YSMUNOZT"/>
    <n v="19354"/>
    <s v="yanabel.munoz@consultor.wom.cl"/>
    <m/>
    <m/>
    <n v="89"/>
    <s v="Paola Dunn"/>
    <x v="0"/>
    <s v="Diurno"/>
    <s v=""/>
    <d v="2021-03-01T00:00:00"/>
    <n v="125"/>
    <m/>
    <s v=""/>
    <d v="2020-10-01T00:00:00"/>
    <s v="No"/>
    <s v="No"/>
  </r>
  <r>
    <s v="Holdtech"/>
    <x v="0"/>
    <s v="Masivo"/>
    <s v="La Serena"/>
    <s v="19407390"/>
    <s v="9"/>
    <s v="19407390-9"/>
    <s v="CLTORREM"/>
    <s v="CAROLA LILIAN TORREALBA MARTINEZ"/>
    <s v="CAROLA LILIAN "/>
    <s v="TORREALBA MARTINEZ"/>
    <x v="0"/>
    <x v="0"/>
    <m/>
    <m/>
    <m/>
    <m/>
    <m/>
    <m/>
    <m/>
    <m/>
    <s v="13-05-1996"/>
    <s v="CATHERINE ESTEFANIA BARRAZA ARAYA"/>
    <s v="19207174-7"/>
    <s v="ULISES LA ROSA PEREZ"/>
    <d v="2020-10-19T00:00:00"/>
    <d v="2020-11-07T00:00:00"/>
    <m/>
    <d v="2020-11-09T00:00:00"/>
    <s v="CLTORREM"/>
    <s v="CLTORREM"/>
    <n v="19379"/>
    <s v="carola.torrealba@consultor.wom.cl"/>
    <m/>
    <m/>
    <n v="90"/>
    <s v="Marcos Sanchez"/>
    <x v="1"/>
    <s v="Diurno"/>
    <n v="1"/>
    <d v="2021-03-01T00:00:00"/>
    <n v="112"/>
    <m/>
    <s v=""/>
    <d v="2020-11-01T00:00:00"/>
    <s v="No"/>
    <s v="No"/>
  </r>
  <r>
    <s v="Holdtech"/>
    <x v="0"/>
    <s v="Masivo"/>
    <s v="La Serena"/>
    <s v="18179563"/>
    <s v="8"/>
    <s v="18179563-8"/>
    <s v="ELFLOREZ"/>
    <s v="EMA LUZPERFINA FLORES ZAPATA"/>
    <s v="EMA LUZPERFINA "/>
    <s v="FLORES ZAPATA"/>
    <x v="0"/>
    <x v="0"/>
    <m/>
    <m/>
    <m/>
    <m/>
    <m/>
    <m/>
    <m/>
    <m/>
    <s v="29-10-1992"/>
    <s v="NICOLE ANDREA DIAZ HIDALGO "/>
    <s v="17722969-5"/>
    <s v="ULISES LA ROSA PEREZ"/>
    <d v="2020-10-19T00:00:00"/>
    <d v="2020-11-07T00:00:00"/>
    <m/>
    <d v="2020-11-09T00:00:00"/>
    <s v="ELFLOREZ"/>
    <s v="ELFLOREZ"/>
    <n v="19267"/>
    <s v="ema.flores@consultor.wom.cl"/>
    <m/>
    <m/>
    <n v="90"/>
    <s v="Marcos Sanchez"/>
    <x v="0"/>
    <s v="Diurno"/>
    <s v=""/>
    <d v="2021-03-01T00:00:00"/>
    <n v="112"/>
    <m/>
    <s v=""/>
    <d v="2020-11-01T00:00:00"/>
    <s v="No"/>
    <s v="No"/>
  </r>
  <r>
    <s v="Holdtech"/>
    <x v="0"/>
    <s v="Masivo"/>
    <s v="La Serena"/>
    <s v="19948906"/>
    <s v="2"/>
    <s v="19948906-2"/>
    <s v="JACISTET"/>
    <s v="JOAQUIN ALEJANDRO CISTERNAS TAPIA"/>
    <s v="JOAQUIN ALEJANDRO "/>
    <s v="CISTERNAS TAPIA"/>
    <x v="0"/>
    <x v="0"/>
    <m/>
    <m/>
    <m/>
    <m/>
    <m/>
    <m/>
    <m/>
    <m/>
    <s v="25-10-1998"/>
    <s v="ENDER JAVIER PIÑA ROJAS"/>
    <s v="26728535-7"/>
    <s v="FRANCISCO JAVIER SUAREZ VEGA"/>
    <d v="2020-10-19T00:00:00"/>
    <d v="2020-11-07T00:00:00"/>
    <m/>
    <d v="2020-11-09T00:00:00"/>
    <s v="JACISTET"/>
    <s v="JACISTET"/>
    <n v="19144"/>
    <s v="joaquin.cisternas@consultor.wom.cl"/>
    <m/>
    <m/>
    <n v="90"/>
    <s v="Marcos Sanchez"/>
    <x v="1"/>
    <s v="Diurno"/>
    <n v="1"/>
    <d v="2021-03-01T00:00:00"/>
    <n v="112"/>
    <m/>
    <s v=""/>
    <d v="2020-11-01T00:00:00"/>
    <s v="No"/>
    <s v="No"/>
  </r>
  <r>
    <s v="Holdtech"/>
    <x v="0"/>
    <s v="Masivo"/>
    <s v="La Serena"/>
    <s v="19692622"/>
    <s v="4"/>
    <s v="19692622-4"/>
    <s v="KSBRAVOC"/>
    <s v="KIMBERLY STEFANY BRAVO CORTES"/>
    <s v="KIMBERLY STEFANY "/>
    <s v="BRAVO CORTES"/>
    <x v="0"/>
    <x v="0"/>
    <m/>
    <m/>
    <m/>
    <m/>
    <m/>
    <m/>
    <m/>
    <m/>
    <s v="14-11-1997"/>
    <s v="ENDER JAVIER PIÑA ROJAS"/>
    <s v="26728535-7"/>
    <s v="FRANCISCO JAVIER SUAREZ VEGA"/>
    <d v="2020-10-19T00:00:00"/>
    <d v="2020-11-07T00:00:00"/>
    <m/>
    <d v="2020-11-09T00:00:00"/>
    <s v="KSBRAVOC"/>
    <s v="KSBRAVOC"/>
    <n v="19010"/>
    <s v="kimberly.bravo@consultor.wom.cl"/>
    <m/>
    <m/>
    <n v="90"/>
    <s v="Marcos Sanchez"/>
    <x v="1"/>
    <s v="Diurno"/>
    <n v="1"/>
    <d v="2021-03-01T00:00:00"/>
    <n v="112"/>
    <m/>
    <s v=""/>
    <d v="2020-11-01T00:00:00"/>
    <s v="No"/>
    <s v="No"/>
  </r>
  <r>
    <s v="Holdtech"/>
    <x v="0"/>
    <s v="Masivo"/>
    <s v="La Serena"/>
    <s v="19174295"/>
    <s v="8"/>
    <s v="19174295-8"/>
    <s v="ADLOPEZC"/>
    <s v="ANGELICA DEL ROSARIO LOPEZ CASTILLO"/>
    <s v="ANGELICA DEL ROSARIO "/>
    <s v="LOPEZ CASTILLO"/>
    <x v="0"/>
    <x v="0"/>
    <m/>
    <m/>
    <m/>
    <m/>
    <m/>
    <m/>
    <m/>
    <m/>
    <d v="1995-10-26T00:00:00"/>
    <s v="GABRIELA ANDREA GOMEZ QUIVIC"/>
    <s v="18632202-9"/>
    <s v="FRANCISCO JAVIER SUAREZ VEGA"/>
    <d v="2020-10-26T00:00:00"/>
    <d v="2020-11-30T00:00:00"/>
    <m/>
    <d v="2020-12-01T00:00:00"/>
    <s v="ADLOPEZC"/>
    <s v="ADLOPEZC"/>
    <n v="19411"/>
    <s v="angelica.lopez.c@consultor.wom.cl"/>
    <m/>
    <m/>
    <n v="91"/>
    <s v="Maria Fernanda Diaz"/>
    <x v="1"/>
    <s v="Diurno"/>
    <n v="1"/>
    <d v="2021-03-01T00:00:00"/>
    <n v="90"/>
    <m/>
    <s v=""/>
    <d v="2020-12-01T00:00:00"/>
    <s v="No"/>
    <s v="Si"/>
  </r>
  <r>
    <s v="Holdtech"/>
    <x v="0"/>
    <s v="Masivo"/>
    <s v="La Serena"/>
    <s v="16687292"/>
    <s v="8"/>
    <s v="16687292-8"/>
    <s v="DCMARIN"/>
    <s v="DANISSA CLARA MARIN VILLALOBOS"/>
    <s v="DANISSA CLARA "/>
    <s v="MARIN VILLALOBOS"/>
    <x v="0"/>
    <x v="0"/>
    <m/>
    <m/>
    <m/>
    <m/>
    <m/>
    <m/>
    <m/>
    <m/>
    <s v="01-10-1987"/>
    <s v="CATHERINE ESTEFANIA BARRAZA ARAYA"/>
    <s v="19207174-7"/>
    <s v="ULISES LA ROSA PEREZ"/>
    <d v="2020-10-26T00:00:00"/>
    <d v="2020-11-13T00:00:00"/>
    <m/>
    <d v="2020-11-16T00:00:00"/>
    <s v="DCMARINV"/>
    <s v="DCMARIN"/>
    <m/>
    <s v="danissa.marin@consultor.wom.cl"/>
    <m/>
    <m/>
    <n v="91"/>
    <s v="Maria Fernanda Diaz"/>
    <x v="0"/>
    <s v="Diurno"/>
    <s v=""/>
    <d v="2021-03-01T00:00:00"/>
    <n v="105"/>
    <m/>
    <s v=""/>
    <d v="2020-11-01T00:00:00"/>
    <s v="No"/>
    <s v="No"/>
  </r>
  <r>
    <s v="Holdtech"/>
    <x v="0"/>
    <s v="Masivo"/>
    <s v="La Serena"/>
    <s v="16053958"/>
    <s v="5"/>
    <s v="16053958-5"/>
    <s v="FAALVAR"/>
    <s v="FERNANDO ALEJANDRO ALVAREZ GODOY"/>
    <s v="FERNANDO ALEJANDRO "/>
    <s v="ALVAREZ GODOY"/>
    <x v="0"/>
    <x v="0"/>
    <m/>
    <m/>
    <m/>
    <m/>
    <m/>
    <m/>
    <m/>
    <m/>
    <s v="04-09-1985"/>
    <s v="CATHERINE ESTEFANIA BARRAZA ARAYA"/>
    <s v="19207174-7"/>
    <s v="ULISES LA ROSA PEREZ"/>
    <d v="2020-10-26T00:00:00"/>
    <d v="2020-11-13T00:00:00"/>
    <m/>
    <d v="2020-11-16T00:00:00"/>
    <s v="FAALVARG"/>
    <s v="FAALVAR"/>
    <m/>
    <s v="fernando.alvarez@consultor.wom.cl"/>
    <m/>
    <m/>
    <n v="91"/>
    <s v="Maria Fernanda Diaz"/>
    <x v="1"/>
    <s v="Diurno"/>
    <n v="1"/>
    <d v="2021-03-01T00:00:00"/>
    <n v="105"/>
    <m/>
    <s v=""/>
    <d v="2020-11-01T00:00:00"/>
    <s v="No"/>
    <s v="No"/>
  </r>
  <r>
    <s v="Holdtech"/>
    <x v="0"/>
    <s v="Masivo"/>
    <s v="La Serena"/>
    <s v="20127294"/>
    <s v="7"/>
    <s v="20127294-7"/>
    <s v="JSIMON"/>
    <s v="JAVIERA SIMON ROSAS"/>
    <s v="JAVIERA "/>
    <s v="SIMON ROSAS"/>
    <x v="0"/>
    <x v="0"/>
    <m/>
    <m/>
    <m/>
    <m/>
    <m/>
    <m/>
    <m/>
    <m/>
    <s v="27-11-1991"/>
    <s v="PAULA ANGELINA ELGUEDA MADARIAGA"/>
    <s v="14109923-K"/>
    <s v="WILLIAMS ENRIQUE DOMINGUEZ BARRADA"/>
    <d v="2020-10-26T00:00:00"/>
    <d v="2020-11-13T00:00:00"/>
    <m/>
    <d v="2020-11-16T00:00:00"/>
    <s v="JSIMONR"/>
    <s v="JSIMON"/>
    <m/>
    <s v="javiera.simon@consultor.wom.cl"/>
    <m/>
    <m/>
    <n v="91"/>
    <s v="Maria Fernanda Diaz"/>
    <x v="0"/>
    <s v="Diurno"/>
    <s v=""/>
    <d v="2021-03-01T00:00:00"/>
    <n v="105"/>
    <m/>
    <s v=""/>
    <d v="2020-11-01T00:00:00"/>
    <s v="No"/>
    <s v="No"/>
  </r>
  <r>
    <s v="Holdtech"/>
    <x v="0"/>
    <s v="Masivo"/>
    <s v="La Serena"/>
    <s v="15818275"/>
    <s v="0"/>
    <s v="15818275-0"/>
    <s v="CAVILLAS"/>
    <s v="CRISTIAN ALEJANDRO VILLANUEVA SALAS"/>
    <s v="CRISTIAN ALEJANDRO "/>
    <s v="VILLANUEVA SALAS"/>
    <x v="0"/>
    <x v="0"/>
    <m/>
    <m/>
    <m/>
    <m/>
    <m/>
    <m/>
    <m/>
    <m/>
    <s v="04-03-1984"/>
    <s v="GABRIELA ANDREA GOMEZ QUIVIC"/>
    <s v="18632202-9"/>
    <s v="FRANCISCO JAVIER SUAREZ VEGA"/>
    <d v="2020-11-09T00:00:00"/>
    <d v="2020-11-30T00:00:00"/>
    <m/>
    <d v="2020-12-01T00:00:00"/>
    <s v="CAVILLAS"/>
    <s v="CAVILLAS"/>
    <n v="19397"/>
    <s v="cristian.villanueva@consultor.wom.cl"/>
    <m/>
    <m/>
    <n v="92"/>
    <s v="Leticia Cabrera"/>
    <x v="1"/>
    <s v="Diurno"/>
    <n v="1"/>
    <d v="2021-03-01T00:00:00"/>
    <n v="90"/>
    <m/>
    <s v=""/>
    <d v="2020-12-01T00:00:00"/>
    <s v="No"/>
    <s v="No"/>
  </r>
  <r>
    <s v="Holdtech"/>
    <x v="0"/>
    <s v="Masivo"/>
    <s v="La Serena"/>
    <s v="19661964"/>
    <s v="K"/>
    <s v="19661964-K"/>
    <s v="CVROJASS"/>
    <s v="CINTHIA VALENTINA ROJAS SALFATE"/>
    <s v="CINTHIA VALENTINA "/>
    <s v="ROJAS SALFATE"/>
    <x v="0"/>
    <x v="0"/>
    <m/>
    <m/>
    <m/>
    <m/>
    <m/>
    <m/>
    <m/>
    <m/>
    <s v="25-01-1998"/>
    <s v="CESAR PATRICIO SOLER VARGAS"/>
    <s v="17016833-K"/>
    <s v="ULISES LA ROSA PEREZ"/>
    <d v="2020-11-09T00:00:00"/>
    <d v="2020-11-30T00:00:00"/>
    <m/>
    <d v="2020-12-01T00:00:00"/>
    <s v="CVROJASS"/>
    <s v="CVROJASS"/>
    <n v="19395"/>
    <s v="cinthia.rojas@consultor.wom.cl"/>
    <m/>
    <m/>
    <n v="92"/>
    <s v="Leticia Cabrera"/>
    <x v="0"/>
    <s v="Diurno"/>
    <s v=""/>
    <d v="2021-03-01T00:00:00"/>
    <n v="90"/>
    <m/>
    <s v=""/>
    <d v="2020-12-01T00:00:00"/>
    <s v="No"/>
    <s v="No"/>
  </r>
  <r>
    <s v="Holdtech"/>
    <x v="0"/>
    <s v="Masivo"/>
    <s v="La Serena"/>
    <s v="21009323"/>
    <s v="0"/>
    <s v="21009323-0"/>
    <s v="EIURIBEC"/>
    <s v="ERIC IGNACIO URIBE CALLEJAS"/>
    <s v="ERIC IGNACIO "/>
    <s v="URIBE CALLEJAS"/>
    <x v="0"/>
    <x v="0"/>
    <m/>
    <m/>
    <m/>
    <m/>
    <m/>
    <m/>
    <m/>
    <m/>
    <s v="04-05-2002"/>
    <s v="JONATHAN ANDRES GONZALEZ HIDALGO"/>
    <s v="16732649-8"/>
    <s v="ULISES LA ROSA PEREZ"/>
    <d v="2020-11-09T00:00:00"/>
    <d v="2020-11-30T00:00:00"/>
    <m/>
    <d v="2020-12-01T00:00:00"/>
    <s v="EIURIBEC"/>
    <s v="EIURIBEC"/>
    <n v="19383"/>
    <s v="eric.uribe@consultor.wom.cl"/>
    <m/>
    <m/>
    <n v="92"/>
    <s v="Leticia Cabrera"/>
    <x v="1"/>
    <s v="Diurno"/>
    <n v="1"/>
    <d v="2021-03-01T00:00:00"/>
    <n v="90"/>
    <m/>
    <s v=""/>
    <d v="2020-12-01T00:00:00"/>
    <s v="No"/>
    <s v="No"/>
  </r>
  <r>
    <s v="Holdtech"/>
    <x v="0"/>
    <s v="Masivo"/>
    <s v="La Serena"/>
    <s v="18580114"/>
    <s v="4"/>
    <s v="18580114-4"/>
    <s v="GOJOFRER"/>
    <s v="GABRIEL OCTAVIO PATRICIO JOFRE ROMERO"/>
    <s v="GABRIEL OCTAVIO PATRICIO "/>
    <s v="JOFRE ROMERO"/>
    <x v="0"/>
    <x v="0"/>
    <m/>
    <m/>
    <m/>
    <m/>
    <m/>
    <m/>
    <m/>
    <m/>
    <s v="20-11-1993"/>
    <s v="DIANA ROSARIO GONZALEZ ANGEL"/>
    <s v="16893047-K"/>
    <s v="FRANCISCO JAVIER SUAREZ VEGA"/>
    <d v="2020-11-09T00:00:00"/>
    <d v="2020-11-30T00:00:00"/>
    <m/>
    <d v="2020-12-01T00:00:00"/>
    <s v="GOJOFRER"/>
    <s v="GOJOFRER"/>
    <n v="19125"/>
    <s v="gabriel.jofre@consultor.wom.cl"/>
    <m/>
    <m/>
    <n v="92"/>
    <s v="Leticia Cabrera"/>
    <x v="1"/>
    <s v="Diurno"/>
    <n v="1"/>
    <d v="2021-03-01T00:00:00"/>
    <n v="90"/>
    <m/>
    <s v=""/>
    <d v="2020-12-01T00:00:00"/>
    <s v="No"/>
    <s v="No"/>
  </r>
  <r>
    <s v="Holdtech"/>
    <x v="0"/>
    <s v="Masivo"/>
    <s v="La Serena"/>
    <s v="16549275"/>
    <s v="7"/>
    <s v="16549275-7"/>
    <s v="JMHENRIC"/>
    <s v="JOCELYN MACARENA HENRIQUEZ CASONE"/>
    <s v="JOCELYN MACARENA"/>
    <s v=" HENRIQUEZ CASONE"/>
    <x v="0"/>
    <x v="0"/>
    <m/>
    <m/>
    <m/>
    <m/>
    <m/>
    <m/>
    <m/>
    <m/>
    <s v="25-02-1987"/>
    <s v="CESAR PATRICIO SOLER VARGAS"/>
    <s v="17016833-K"/>
    <s v="ULISES LA ROSA PEREZ"/>
    <d v="2020-11-09T00:00:00"/>
    <d v="2020-11-30T00:00:00"/>
    <m/>
    <d v="2020-12-01T00:00:00"/>
    <s v="JMHENRIC"/>
    <s v="JMHENRIC"/>
    <n v="19258"/>
    <s v="jocelyn.henriquez@consultor.wom.cl"/>
    <m/>
    <m/>
    <n v="92"/>
    <s v="Leticia Cabrera"/>
    <x v="1"/>
    <s v="Diurno"/>
    <n v="1"/>
    <d v="2021-03-01T00:00:00"/>
    <n v="90"/>
    <m/>
    <s v=""/>
    <d v="2020-12-01T00:00:00"/>
    <s v="No"/>
    <s v="No"/>
  </r>
  <r>
    <s v="Holdtech"/>
    <x v="0"/>
    <s v="Masivo"/>
    <s v="La Serena"/>
    <s v="18508595"/>
    <s v="3"/>
    <s v="18508595-3"/>
    <s v="KPALFARP"/>
    <s v="KAREN PAULINA ALFARO PEREZ"/>
    <s v="KAREN PAULINA "/>
    <s v="ALFARO PEREZ"/>
    <x v="0"/>
    <x v="0"/>
    <m/>
    <m/>
    <m/>
    <m/>
    <m/>
    <m/>
    <m/>
    <m/>
    <s v="18-01-1994"/>
    <s v="CATHERINE ESTEFANIA BARRAZA ARAYA"/>
    <s v="19207174-7"/>
    <s v="ULISES LA ROSA PEREZ"/>
    <d v="2020-11-09T00:00:00"/>
    <d v="2020-11-30T00:00:00"/>
    <m/>
    <d v="2020-12-01T00:00:00"/>
    <s v="KPALFARP"/>
    <s v="KPALFARP"/>
    <n v="19407"/>
    <s v="karen.alfaro@consultor.wom.cl"/>
    <m/>
    <m/>
    <n v="92"/>
    <s v="Leticia Cabrera"/>
    <x v="1"/>
    <s v="Diurno"/>
    <n v="1"/>
    <d v="2021-03-01T00:00:00"/>
    <n v="90"/>
    <m/>
    <s v=""/>
    <d v="2020-12-01T00:00:00"/>
    <s v="No"/>
    <s v="No"/>
  </r>
  <r>
    <s v="Holdtech"/>
    <x v="0"/>
    <s v="Masivo"/>
    <s v="La Serena"/>
    <s v="20406172"/>
    <s v="6"/>
    <s v="20406172-6"/>
    <s v="MEOPAZOH"/>
    <s v="MARIA EUGENIA OPAZO HENRIQUEZ"/>
    <s v="MARIA EUGENIA "/>
    <s v="OPAZO HENRIQUEZ"/>
    <x v="0"/>
    <x v="0"/>
    <m/>
    <m/>
    <m/>
    <m/>
    <m/>
    <m/>
    <m/>
    <m/>
    <s v="03-03-2000"/>
    <s v="JOSE ARTURO CAMPOS CANIBILO"/>
    <s v="18354359-8"/>
    <s v="FRANCISCO JAVIER SUAREZ VEGA"/>
    <d v="2020-11-09T00:00:00"/>
    <d v="2020-11-30T00:00:00"/>
    <m/>
    <d v="2020-12-01T00:00:00"/>
    <s v="MEOPAZOH"/>
    <s v="MEOPAZOH"/>
    <n v="19381"/>
    <s v="maria.opazo@consultor.wom.cl"/>
    <m/>
    <m/>
    <n v="92"/>
    <s v="Leticia Cabrera"/>
    <x v="1"/>
    <s v="Diurno"/>
    <n v="1"/>
    <d v="2021-03-01T00:00:00"/>
    <n v="90"/>
    <m/>
    <s v=""/>
    <d v="2020-12-01T00:00:00"/>
    <s v="No"/>
    <s v="No"/>
  </r>
  <r>
    <s v="Holdtech"/>
    <x v="0"/>
    <s v="Masivo"/>
    <s v="La Serena"/>
    <s v="17950282"/>
    <s v="8"/>
    <s v="17950282-8"/>
    <s v="MJMOYAT"/>
    <s v="MARIA JOSE MOYA TEJEDO"/>
    <s v="MARIA JOSE "/>
    <s v="MOYA TEJEDO"/>
    <x v="0"/>
    <x v="0"/>
    <m/>
    <m/>
    <m/>
    <m/>
    <m/>
    <m/>
    <m/>
    <m/>
    <s v="09-09-1988"/>
    <s v="JOSE ARTURO CAMPOS CANIBILO"/>
    <s v="18354359-8"/>
    <s v="FRANCISCO JAVIER SUAREZ VEGA"/>
    <d v="2020-11-09T00:00:00"/>
    <d v="2020-11-30T00:00:00"/>
    <m/>
    <d v="2020-12-01T00:00:00"/>
    <s v="MJMOYAT"/>
    <s v="MJMOYAT"/>
    <n v="11520"/>
    <s v="maria.moya@consultor.wom.cl"/>
    <m/>
    <m/>
    <n v="92"/>
    <s v="Leticia Cabrera"/>
    <x v="1"/>
    <s v="Diurno"/>
    <n v="1"/>
    <d v="2021-03-01T00:00:00"/>
    <n v="90"/>
    <m/>
    <s v=""/>
    <d v="2020-12-01T00:00:00"/>
    <s v="No"/>
    <s v="No"/>
  </r>
  <r>
    <s v="Holdtech"/>
    <x v="0"/>
    <s v="Masivo"/>
    <s v="La Serena"/>
    <s v="20050497"/>
    <s v="6"/>
    <s v="20050497-6"/>
    <s v="SIMORAGH"/>
    <s v="SALOMON ISAIAS MORAGA HERNANDEZ"/>
    <s v="SALOMON ISAIAS "/>
    <s v="MORAGA HERNANDEZ"/>
    <x v="0"/>
    <x v="0"/>
    <m/>
    <m/>
    <m/>
    <m/>
    <m/>
    <m/>
    <m/>
    <m/>
    <s v="23-03-1999"/>
    <s v="JEREMY HUGO TORRES SMITH"/>
    <s v="19505248-4"/>
    <s v="WILLIAMS ENRIQUE DOMINGUEZ BARRADA"/>
    <d v="2020-11-09T00:00:00"/>
    <d v="2020-11-30T00:00:00"/>
    <m/>
    <d v="2020-12-01T00:00:00"/>
    <s v="SIMORAGH"/>
    <s v="SIMORAGH"/>
    <n v="19311"/>
    <s v="salomon.moraga@consultor.wom.cl"/>
    <m/>
    <m/>
    <n v="92"/>
    <s v="Leticia Cabrera"/>
    <x v="0"/>
    <s v="Diurno"/>
    <s v=""/>
    <d v="2021-03-01T00:00:00"/>
    <n v="90"/>
    <m/>
    <s v=""/>
    <d v="2020-12-01T00:00:00"/>
    <s v="No"/>
    <s v="No"/>
  </r>
  <r>
    <s v="Holdtech"/>
    <x v="0"/>
    <s v="Masivo"/>
    <s v="La Serena"/>
    <s v="19256377"/>
    <s v="1"/>
    <s v="19256377-1"/>
    <s v="GGARCOSV"/>
    <s v="GREGORIE GERARDO ARCOS VEJAR"/>
    <s v="GREGORIE GERARDO "/>
    <s v="ARCOS VEJAR"/>
    <x v="0"/>
    <x v="0"/>
    <m/>
    <m/>
    <m/>
    <m/>
    <m/>
    <m/>
    <m/>
    <m/>
    <s v="01-11-1995"/>
    <s v="CESAR PATRICIO SOLER VARGAS"/>
    <s v="17016833-K"/>
    <s v="ULISES LA ROSA PEREZ"/>
    <d v="2020-11-09T00:00:00"/>
    <d v="2020-11-30T00:00:00"/>
    <m/>
    <d v="2020-12-01T00:00:00"/>
    <s v="GGARCOSV"/>
    <s v="GGARCOSV"/>
    <n v="19405"/>
    <s v="gregorie.arcos@consultor.wom.cl"/>
    <m/>
    <m/>
    <n v="92"/>
    <s v="Leticia Cabrera"/>
    <x v="0"/>
    <s v="Diurno"/>
    <s v=""/>
    <d v="2021-03-01T00:00:00"/>
    <n v="90"/>
    <m/>
    <s v=""/>
    <d v="2020-12-01T00:00:00"/>
    <s v="No"/>
    <s v="No"/>
  </r>
  <r>
    <s v="Holdtech"/>
    <x v="0"/>
    <s v="Masivo"/>
    <s v="La Serena"/>
    <s v="19900328"/>
    <s v="3"/>
    <s v="19900328-3"/>
    <s v="SKARAYAV"/>
    <s v="SHIREL KATRINA ARAYA VEGA"/>
    <s v="SHIREL KATRINA "/>
    <s v="ARAYA VEGA"/>
    <x v="0"/>
    <x v="0"/>
    <m/>
    <m/>
    <m/>
    <m/>
    <m/>
    <m/>
    <m/>
    <m/>
    <s v="26-01-1998"/>
    <s v="ELIZABETH ANDREA CASTILLO COLLAO"/>
    <s v="18631932-K"/>
    <s v="WILLIAMS ENRIQUE DOMINGUEZ BARRADA"/>
    <d v="2020-11-09T00:00:00"/>
    <d v="2020-11-30T00:00:00"/>
    <m/>
    <d v="2020-12-01T00:00:00"/>
    <s v="SKARAYAV"/>
    <s v="SKARAYAV"/>
    <n v="19062"/>
    <s v="shirel.araya@consultor.wom.cl"/>
    <m/>
    <m/>
    <n v="92"/>
    <s v="Leticia Cabrera"/>
    <x v="1"/>
    <s v="Diurno"/>
    <n v="1"/>
    <d v="2021-03-01T00:00:00"/>
    <n v="90"/>
    <m/>
    <s v=""/>
    <d v="2020-12-01T00:00:00"/>
    <s v="No"/>
    <s v="No"/>
  </r>
  <r>
    <s v="Holdtech"/>
    <x v="0"/>
    <s v="Masivo"/>
    <s v="La Serena"/>
    <s v="18827677"/>
    <s v="6"/>
    <s v="18827677-6"/>
    <s v="CAGOMEZM"/>
    <s v="CARLOS ALFONSO GOMEZ MOLINA"/>
    <s v="CARLOS ALFONSO "/>
    <s v="GOMEZ MOLINA"/>
    <x v="0"/>
    <x v="0"/>
    <m/>
    <m/>
    <m/>
    <m/>
    <m/>
    <m/>
    <m/>
    <m/>
    <s v="19-11-1994"/>
    <s v="JOSE ARTURO CAMPOS CANIBILO"/>
    <s v="18354359-8"/>
    <s v="FRANCISCO JAVIER SUAREZ VEGA"/>
    <d v="2020-11-23T00:00:00"/>
    <d v="2020-12-11T00:00:00"/>
    <m/>
    <d v="2020-12-14T00:00:00"/>
    <s v="CAGOMEZM"/>
    <s v="CAGOMEZM"/>
    <n v="19448"/>
    <s v="carlos.gomez@consultor.wom.cl"/>
    <m/>
    <m/>
    <n v="93"/>
    <s v="Marcos Sanchez"/>
    <x v="0"/>
    <s v="Diurno"/>
    <s v=""/>
    <d v="2021-03-01T00:00:00"/>
    <n v="77"/>
    <m/>
    <s v=""/>
    <d v="2020-12-01T00:00:00"/>
    <s v="No"/>
    <s v="No"/>
  </r>
  <r>
    <s v="Holdtech"/>
    <x v="0"/>
    <s v="Masivo"/>
    <s v="La Serena"/>
    <s v="19660580"/>
    <s v="0"/>
    <s v="19660580-0"/>
    <s v="CARODRIP"/>
    <s v="CARLA ANDREA RODRIGUEZ PIZARRO"/>
    <s v="CARLA ANDREA "/>
    <s v="RODRIGUEZ PIZARRO"/>
    <x v="0"/>
    <x v="0"/>
    <m/>
    <m/>
    <m/>
    <m/>
    <m/>
    <m/>
    <m/>
    <m/>
    <s v="11-07-1997"/>
    <s v="ELIZABETH ANDREA CASTILLO COLLAO"/>
    <s v="18631932-K"/>
    <s v="WILLIAMS ENRIQUE DOMINGUEZ BARRADA"/>
    <d v="2020-11-23T00:00:00"/>
    <d v="2020-12-11T00:00:00"/>
    <m/>
    <d v="2020-12-14T00:00:00"/>
    <s v="CARODRIP"/>
    <s v="CARODRIP"/>
    <n v="19458"/>
    <s v="carla.rodriguez@consultor.wom.cl"/>
    <m/>
    <m/>
    <n v="93"/>
    <s v="Marcos Sanchez"/>
    <x v="1"/>
    <s v="Diurno"/>
    <n v="1"/>
    <d v="2021-03-01T00:00:00"/>
    <n v="77"/>
    <m/>
    <s v=""/>
    <d v="2020-12-01T00:00:00"/>
    <s v="No"/>
    <s v="No"/>
  </r>
  <r>
    <s v="Holdtech"/>
    <x v="0"/>
    <s v="Masivo"/>
    <s v="La Serena"/>
    <s v="16566508"/>
    <s v="2"/>
    <s v="16566508-2"/>
    <s v="DAAGUICA"/>
    <s v="DIEGO ALBERTO AGUIRRE CAMPUSANO"/>
    <s v="DIEGO ALBERTO "/>
    <s v="AGUIRRE CAMPUSANO"/>
    <x v="0"/>
    <x v="0"/>
    <m/>
    <m/>
    <m/>
    <m/>
    <m/>
    <m/>
    <m/>
    <m/>
    <s v="17-09-1987"/>
    <s v="JOSE ARTURO CAMPOS CANIBILO"/>
    <s v="18354359-8"/>
    <s v="FRANCISCO JAVIER SUAREZ VEGA"/>
    <d v="2020-11-23T00:00:00"/>
    <d v="2020-12-11T00:00:00"/>
    <m/>
    <d v="2020-12-14T00:00:00"/>
    <s v="DAAGUICA"/>
    <s v="DAAGUICA"/>
    <n v="19416"/>
    <s v="diego.aguirre.c@consultor.wom.cl"/>
    <m/>
    <m/>
    <n v="93"/>
    <s v="Marcos Sanchez"/>
    <x v="1"/>
    <s v="Diurno"/>
    <n v="1"/>
    <d v="2021-03-01T00:00:00"/>
    <n v="77"/>
    <m/>
    <s v=""/>
    <d v="2020-12-01T00:00:00"/>
    <s v="No"/>
    <s v="No"/>
  </r>
  <r>
    <s v="Holdtech"/>
    <x v="0"/>
    <s v="Masivo"/>
    <s v="La Serena"/>
    <s v="18634386"/>
    <s v="7"/>
    <s v="18634386-7"/>
    <s v="FAASTUDI"/>
    <s v="FRANCISCA ANDREA ASTUDILLO IBARRA"/>
    <s v="FRANCISCA ANDREA "/>
    <s v="ASTUDILLO IBARRA"/>
    <x v="0"/>
    <x v="0"/>
    <m/>
    <m/>
    <m/>
    <m/>
    <m/>
    <m/>
    <m/>
    <m/>
    <s v="27-01-1994"/>
    <s v="DIANA ROSARIO GONZALEZ ANGEL"/>
    <s v="16893047-K"/>
    <s v="FRANCISCO JAVIER SUAREZ VEGA"/>
    <d v="2020-11-23T00:00:00"/>
    <d v="2020-12-11T00:00:00"/>
    <m/>
    <d v="2020-12-14T00:00:00"/>
    <s v="FAASTUDI"/>
    <s v="FAASTUDI"/>
    <n v="19438"/>
    <s v="francisca.astudillo@consultor.wom.cl"/>
    <m/>
    <m/>
    <n v="93"/>
    <s v="Marcos Sanchez"/>
    <x v="0"/>
    <s v="Diurno"/>
    <s v=""/>
    <d v="2021-03-01T00:00:00"/>
    <n v="77"/>
    <m/>
    <s v=""/>
    <d v="2020-12-01T00:00:00"/>
    <s v="No"/>
    <s v="No"/>
  </r>
  <r>
    <s v="Holdtech"/>
    <x v="0"/>
    <s v="Masivo"/>
    <s v="La Serena"/>
    <s v="19041524"/>
    <s v="4"/>
    <s v="19041524-4"/>
    <s v="SMACOSTB"/>
    <s v="SEBASTIAN MATIAS ACOSTA BRICEÑO"/>
    <s v="SEBASTIAN MATIAS "/>
    <s v="ACOSTA BRICEÑO"/>
    <x v="0"/>
    <x v="0"/>
    <m/>
    <m/>
    <m/>
    <m/>
    <m/>
    <m/>
    <m/>
    <m/>
    <s v="24-08-1995"/>
    <s v="CATHERINE ESTEFANIA BARRAZA ARAYA"/>
    <s v="19207174-7"/>
    <s v="ULISES LA ROSA PEREZ"/>
    <d v="2020-11-23T00:00:00"/>
    <d v="2020-12-11T00:00:00"/>
    <m/>
    <d v="2020-12-14T00:00:00"/>
    <s v="SMACOSTB"/>
    <s v="SMACOSTB"/>
    <n v="19419"/>
    <s v="sebastian.acosta@consultor.wom.cl"/>
    <m/>
    <m/>
    <n v="93"/>
    <s v="Marcos Sanchez"/>
    <x v="1"/>
    <s v="Diurno"/>
    <n v="1"/>
    <d v="2021-03-01T00:00:00"/>
    <n v="77"/>
    <m/>
    <s v=""/>
    <d v="2020-12-01T00:00:00"/>
    <s v="No"/>
    <s v="No"/>
  </r>
  <r>
    <s v="Holdtech"/>
    <x v="0"/>
    <s v="Masivo"/>
    <s v="La Serena"/>
    <s v="19685357"/>
    <s v="K"/>
    <s v="19685357-K"/>
    <s v="ATMALDOE"/>
    <s v="ANTONIA TERESA MALDONADO ESPEJO"/>
    <s v="ANTONIA TERESA "/>
    <s v="MALDONADO ESPEJO"/>
    <x v="0"/>
    <x v="0"/>
    <m/>
    <m/>
    <m/>
    <m/>
    <m/>
    <m/>
    <m/>
    <m/>
    <s v="03-06-1998"/>
    <s v="JEREMY HUGO TORRES SMITH"/>
    <s v="19505248-4"/>
    <s v="WILLIAMS ENRIQUE DOMINGUEZ BARRADA"/>
    <d v="2020-11-30T00:00:00"/>
    <d v="2020-12-21T00:00:00"/>
    <m/>
    <d v="2020-12-22T00:00:00"/>
    <s v="ATMALDOE"/>
    <s v="ATMALDOE"/>
    <n v="19495"/>
    <s v="antonia.maldonado@consultor.wom.cl"/>
    <m/>
    <m/>
    <n v="94"/>
    <s v="Paola Dunn"/>
    <x v="0"/>
    <s v="Diurno"/>
    <s v=""/>
    <d v="2021-03-01T00:00:00"/>
    <n v="69"/>
    <m/>
    <s v=""/>
    <d v="2020-12-01T00:00:00"/>
    <s v="No"/>
    <s v="No"/>
  </r>
  <r>
    <s v="Holdtech"/>
    <x v="0"/>
    <s v="Masivo"/>
    <s v="La Serena"/>
    <s v="16660156"/>
    <s v="8"/>
    <s v="16660156-8"/>
    <s v="GIFUENTB"/>
    <s v="GERSON IGNACIO FUENTES BENAVIDES"/>
    <s v="GERSON IGNACIO "/>
    <s v="FUENTES BENAVIDES"/>
    <x v="0"/>
    <x v="0"/>
    <m/>
    <m/>
    <m/>
    <m/>
    <m/>
    <m/>
    <m/>
    <m/>
    <s v="18-08-1987"/>
    <s v="ELIZABETH ANDREA CASTILLO COLLAO"/>
    <s v="18631932-K"/>
    <s v="WILLIAMS ENRIQUE DOMINGUEZ BARRADA"/>
    <d v="2020-11-30T00:00:00"/>
    <d v="2020-12-21T00:00:00"/>
    <m/>
    <d v="2020-12-22T00:00:00"/>
    <s v="GIFUENTB"/>
    <s v="GIFUENTB"/>
    <n v="19503"/>
    <s v="gerson.fuentes@consultor.wom.cl"/>
    <m/>
    <m/>
    <n v="94"/>
    <s v="Paola Dunn"/>
    <x v="1"/>
    <s v="Diurno"/>
    <n v="1"/>
    <d v="2021-03-01T00:00:00"/>
    <n v="69"/>
    <m/>
    <s v=""/>
    <d v="2020-12-01T00:00:00"/>
    <s v="No"/>
    <s v="No"/>
  </r>
  <r>
    <s v="Holdtech"/>
    <x v="0"/>
    <s v="Masivo"/>
    <s v="La Serena"/>
    <s v="18589134"/>
    <s v="8"/>
    <s v="18589134-8"/>
    <s v="MFGARAYZ"/>
    <s v="MARIA FERNANDA GARAY ZAMORA"/>
    <s v="MARIA FERNANDA "/>
    <s v="GARAY ZAMORA"/>
    <x v="0"/>
    <x v="0"/>
    <m/>
    <m/>
    <m/>
    <m/>
    <m/>
    <m/>
    <m/>
    <m/>
    <s v="20-08-1993"/>
    <s v="PALOMA JACQUELINE ARAYA MUÑOZ"/>
    <s v="15054416-5"/>
    <s v="FRANCISCO JAVIER SUAREZ VEGA"/>
    <d v="2020-11-30T00:00:00"/>
    <d v="2020-12-21T00:00:00"/>
    <m/>
    <d v="2020-12-22T00:00:00"/>
    <s v="MFGARAYZ"/>
    <s v="MFGARAYZ"/>
    <n v="19490"/>
    <s v="maria.garay@consultor.wom.cl"/>
    <m/>
    <m/>
    <n v="94"/>
    <s v="Paola Dunn"/>
    <x v="0"/>
    <s v="Diurno"/>
    <s v=""/>
    <d v="2021-03-01T00:00:00"/>
    <n v="69"/>
    <m/>
    <s v=""/>
    <d v="2020-12-01T00:00:00"/>
    <s v="No"/>
    <s v="No"/>
  </r>
  <r>
    <s v="Holdtech"/>
    <x v="0"/>
    <s v="Masivo"/>
    <s v="La Serena"/>
    <s v="16647010"/>
    <s v="2"/>
    <s v="16647010-2"/>
    <s v="SCCIDA"/>
    <s v="SUSANA CATHERINE CID ARREDONDO"/>
    <s v="SUSANA CATHERINE "/>
    <s v="CID ARREDONDO"/>
    <x v="0"/>
    <x v="0"/>
    <m/>
    <m/>
    <m/>
    <m/>
    <m/>
    <m/>
    <m/>
    <m/>
    <s v="16-10-1987"/>
    <s v="PALOMA JACQUELINE ARAYA MUÑOZ"/>
    <s v="15054416-5"/>
    <s v="FRANCISCO JAVIER SUAREZ VEGA"/>
    <d v="2020-11-30T00:00:00"/>
    <d v="2020-12-21T00:00:00"/>
    <m/>
    <d v="2020-12-22T00:00:00"/>
    <s v="SCCIDA"/>
    <s v="SCCIDA"/>
    <n v="19489"/>
    <s v="susana.cid@consultor.wom.cl"/>
    <m/>
    <m/>
    <n v="94"/>
    <s v="Paola Dunn"/>
    <x v="1"/>
    <s v="Diurno"/>
    <n v="1"/>
    <d v="2021-03-01T00:00:00"/>
    <n v="69"/>
    <m/>
    <s v=""/>
    <d v="2020-12-01T00:00:00"/>
    <s v="No"/>
    <s v="No"/>
  </r>
  <r>
    <s v="Holdtech"/>
    <x v="0"/>
    <s v="Masivo"/>
    <s v="La Serena"/>
    <s v="20858522"/>
    <s v="3"/>
    <s v="20858522-3"/>
    <s v="BGDUSSUR"/>
    <s v="BIANCA GABRIELLE DUSSUEL REPETTO"/>
    <s v="BIANCA GABRIELLE "/>
    <s v="DUSSUEL REPETTO"/>
    <x v="0"/>
    <x v="0"/>
    <m/>
    <m/>
    <m/>
    <m/>
    <m/>
    <m/>
    <m/>
    <m/>
    <d v="2001-11-18T00:00:00"/>
    <s v="JEREMY HUGO TORRES SMITH"/>
    <s v="19505248-4"/>
    <s v="WILLIAMS ENRIQUE DOMINGUEZ BARRADA"/>
    <d v="2020-12-07T00:00:00"/>
    <d v="2020-12-24T00:00:00"/>
    <m/>
    <d v="2020-12-25T00:00:00"/>
    <s v="BGDUSSUR"/>
    <s v="BGDUSSUR"/>
    <n v="19466"/>
    <s v="bianca.dussuel@consultor.wom.cl"/>
    <m/>
    <m/>
    <n v="95"/>
    <s v="Daniela Castillo"/>
    <x v="0"/>
    <s v="Diurno"/>
    <s v=""/>
    <d v="2021-03-01T00:00:00"/>
    <n v="66"/>
    <m/>
    <s v=""/>
    <d v="2020-12-01T00:00:00"/>
    <s v="No"/>
    <s v="No"/>
  </r>
  <r>
    <s v="Holdtech"/>
    <x v="0"/>
    <s v="Masivo"/>
    <s v="La Serena"/>
    <s v="18482690"/>
    <s v="9"/>
    <s v="18482690-9"/>
    <s v="FJDIAZF"/>
    <s v="FRANCISCO JAVIER DIAZ FERNANDEZ"/>
    <s v="FRANCISCO JAVIER "/>
    <s v="DIAZ FERNANDEZ"/>
    <x v="0"/>
    <x v="0"/>
    <m/>
    <m/>
    <m/>
    <m/>
    <m/>
    <m/>
    <m/>
    <m/>
    <d v="1993-08-03T00:00:00"/>
    <s v="JOSE ARTURO CAMPOS CANIBILO"/>
    <s v="18354359-8"/>
    <s v="FRANCISCO JAVIER SUAREZ VEGA"/>
    <d v="2020-12-07T00:00:00"/>
    <d v="2020-12-24T00:00:00"/>
    <m/>
    <d v="2020-12-25T00:00:00"/>
    <s v="FJDIAZF"/>
    <s v="FJDIAZF"/>
    <n v="19105"/>
    <s v="francisco.diaz@consultor.wom.cl"/>
    <m/>
    <m/>
    <n v="95"/>
    <s v="Daniela Castillo"/>
    <x v="1"/>
    <s v="Diurno"/>
    <n v="1"/>
    <d v="2021-03-01T00:00:00"/>
    <n v="66"/>
    <m/>
    <s v=""/>
    <d v="2020-12-01T00:00:00"/>
    <s v="No"/>
    <s v="No"/>
  </r>
  <r>
    <s v="Holdtech"/>
    <x v="0"/>
    <s v="Masivo"/>
    <s v="La Serena"/>
    <s v="21059179"/>
    <s v="6"/>
    <s v="21059179-6"/>
    <s v="SASARZOR"/>
    <s v="SEBASTIAN ALFREDO SARZOSA ROJAS"/>
    <s v="SEBASTIAN ALFREDO "/>
    <s v="SARZOSA ROJAS"/>
    <x v="0"/>
    <x v="0"/>
    <m/>
    <m/>
    <m/>
    <m/>
    <m/>
    <m/>
    <m/>
    <m/>
    <s v="21-06-2002"/>
    <s v="GABRIELA CONSTANZA DIAZ RIVERA"/>
    <s v="17762228-1"/>
    <s v="FRANCISCO JAVIER SUAREZ VEGA"/>
    <d v="2020-12-14T00:00:00"/>
    <d v="2021-01-05T00:00:00"/>
    <m/>
    <d v="2021-01-06T00:00:00"/>
    <s v="SASARZOR"/>
    <s v="SASARZOR"/>
    <n v="19424"/>
    <s v="sebastian.sarzosa@consultor.wom.cl"/>
    <m/>
    <m/>
    <n v="96"/>
    <s v="Maria Fernanda Diaz"/>
    <x v="1"/>
    <s v="Diurno"/>
    <n v="1"/>
    <d v="2021-03-01T00:00:00"/>
    <n v="54"/>
    <m/>
    <s v=""/>
    <d v="2021-01-01T00:00:00"/>
    <s v="No"/>
    <s v="No"/>
  </r>
  <r>
    <s v="Holdtech"/>
    <x v="0"/>
    <s v="Masivo"/>
    <s v="La Serena"/>
    <s v="19692887"/>
    <s v="1"/>
    <s v="19692887-1"/>
    <s v="NMCASTIN"/>
    <s v="NICOLAS MATIAS CASTILLO NUÑEZ"/>
    <s v="NICOLAS MATIAS "/>
    <s v="CASTILLO NUÑEZ"/>
    <x v="0"/>
    <x v="0"/>
    <m/>
    <m/>
    <m/>
    <m/>
    <m/>
    <m/>
    <m/>
    <m/>
    <s v="07-12-1997"/>
    <s v="CATHERINE ESTEFANIA BARRAZA ARAYA"/>
    <s v="19207174-7"/>
    <s v="ULISES LA ROSA PEREZ"/>
    <d v="2020-12-14T00:00:00"/>
    <d v="2021-01-05T00:00:00"/>
    <m/>
    <d v="2021-01-06T00:00:00"/>
    <s v="NMCASTIN"/>
    <s v="NMCASTIN"/>
    <n v="19112"/>
    <s v="nicolas.castillo@consultor.wom.cl"/>
    <m/>
    <m/>
    <n v="96"/>
    <s v="Maria Fernanda Diaz"/>
    <x v="1"/>
    <s v="Diurno"/>
    <n v="1"/>
    <d v="2021-03-01T00:00:00"/>
    <n v="54"/>
    <m/>
    <s v=""/>
    <d v="2021-01-01T00:00:00"/>
    <s v="No"/>
    <s v="No"/>
  </r>
  <r>
    <s v="Holdtech"/>
    <x v="0"/>
    <s v="Masivo"/>
    <s v="La Serena"/>
    <s v="19817045"/>
    <s v="3"/>
    <s v="19817045-3"/>
    <s v="JIAGUILR"/>
    <s v="JUAN ISAIAS AGUILAR RAIMAPO"/>
    <s v="JUAN ISAIAS "/>
    <s v="AGUILAR RAIMAPO"/>
    <x v="0"/>
    <x v="0"/>
    <m/>
    <m/>
    <m/>
    <m/>
    <m/>
    <m/>
    <m/>
    <m/>
    <s v="16-10-1997"/>
    <s v="WALTER PAOLO SANTANDER CAMPOS"/>
    <s v="13974946-4"/>
    <s v="FRANCISCO JAVIER SUAREZ VEGA"/>
    <d v="2020-12-28T00:00:00"/>
    <d v="2021-01-19T00:00:00"/>
    <m/>
    <d v="2021-01-20T00:00:00"/>
    <s v="JIAGUILR"/>
    <s v="JIAGUILR"/>
    <n v="19076"/>
    <s v="juan.aguilar@consultor.wom.cl"/>
    <m/>
    <m/>
    <n v="97"/>
    <s v="Leticia Cabrera"/>
    <x v="1"/>
    <s v="Diurno"/>
    <n v="1"/>
    <d v="2021-03-01T00:00:00"/>
    <n v="40"/>
    <m/>
    <s v=""/>
    <d v="2021-01-01T00:00:00"/>
    <s v="No"/>
    <s v="No"/>
  </r>
  <r>
    <s v="Holdtech"/>
    <x v="0"/>
    <s v="Masivo"/>
    <s v="La Serena"/>
    <s v="17974669"/>
    <s v="7"/>
    <s v="17974669-7"/>
    <s v="YNTABILL"/>
    <s v="YARITZA NICOLE TABILO LOPEZ"/>
    <s v="YARITZA NICOLE "/>
    <s v="TABILO LOPEZ"/>
    <x v="0"/>
    <x v="0"/>
    <m/>
    <m/>
    <m/>
    <m/>
    <m/>
    <m/>
    <m/>
    <m/>
    <s v="12-12-1991"/>
    <s v="NICOLE ANDREA DIAZ HIDALGO "/>
    <s v="17722969-5"/>
    <s v="ULISES LA ROSA PEREZ"/>
    <d v="2020-12-28T00:00:00"/>
    <d v="2021-01-19T00:00:00"/>
    <m/>
    <d v="2021-01-20T00:00:00"/>
    <s v="YNTABILL"/>
    <s v="YNTABILL"/>
    <m/>
    <s v="yaritza.tabilo@consultor.wom.cl"/>
    <m/>
    <m/>
    <n v="97"/>
    <s v="Leticia Cabrera"/>
    <x v="1"/>
    <s v="Diurno"/>
    <n v="1"/>
    <d v="2021-03-01T00:00:00"/>
    <n v="40"/>
    <m/>
    <s v=""/>
    <d v="2021-01-01T00:00:00"/>
    <s v="No"/>
    <s v="No"/>
  </r>
  <r>
    <s v="Holdtech"/>
    <x v="0"/>
    <s v="Masivo"/>
    <s v="La Serena"/>
    <s v="19396573"/>
    <s v="3"/>
    <s v="19396573-3"/>
    <s v="GAROJASC"/>
    <s v="GERALDINE ANDREA ROJAS CASTAÑEDA"/>
    <s v="GERALDINE ANDREA "/>
    <s v="ROJAS CASTAÑEDA"/>
    <x v="0"/>
    <x v="0"/>
    <m/>
    <m/>
    <m/>
    <m/>
    <m/>
    <m/>
    <m/>
    <m/>
    <s v="03-07-1996"/>
    <s v="PAULA ANGELINA ELGUEDA MADARIAGA"/>
    <s v="14109923-K"/>
    <s v="WILLIAMS ENRIQUE DOMINGUEZ BARRADA"/>
    <d v="2020-12-28T00:00:00"/>
    <d v="2021-01-19T00:00:00"/>
    <m/>
    <d v="2021-01-20T00:00:00"/>
    <s v="GAROJASC"/>
    <s v="GAROJASC"/>
    <m/>
    <s v="geraldine.rojas@consultor.wom.cl"/>
    <m/>
    <m/>
    <n v="97"/>
    <s v="Leticia Cabrera"/>
    <x v="1"/>
    <s v="Diurno"/>
    <n v="1"/>
    <d v="2021-03-01T00:00:00"/>
    <n v="40"/>
    <m/>
    <s v=""/>
    <d v="2021-01-01T00:00:00"/>
    <s v="No"/>
    <s v="No"/>
  </r>
  <r>
    <s v="Holdtech"/>
    <x v="0"/>
    <s v="Masivo"/>
    <s v="La Serena"/>
    <s v="20457760"/>
    <s v="9"/>
    <s v="20457760-9"/>
    <s v="AMCORREM"/>
    <s v="ANDREA MAKARENA CORREA MONDACA"/>
    <s v="ANDREA MAKARENA"/>
    <s v=" CORREA MONDACA"/>
    <x v="0"/>
    <x v="0"/>
    <m/>
    <m/>
    <m/>
    <m/>
    <m/>
    <m/>
    <m/>
    <m/>
    <s v="22-07-2000"/>
    <s v="JEREMY HUGO TORRES SMITH"/>
    <s v="19505248-4"/>
    <s v="WILLIAMS ENRIQUE DOMINGUEZ BARRADA"/>
    <d v="2020-12-28T00:00:00"/>
    <d v="2021-01-19T00:00:00"/>
    <m/>
    <d v="2021-01-20T00:00:00"/>
    <s v="AMCORREM"/>
    <s v="AMCORREM"/>
    <n v="19157"/>
    <s v="andrea.correa@consultor.wom.cl"/>
    <m/>
    <m/>
    <n v="97"/>
    <s v="Leticia Cabrera"/>
    <x v="0"/>
    <s v="Diurno"/>
    <s v=""/>
    <d v="2021-03-01T00:00:00"/>
    <n v="40"/>
    <m/>
    <s v=""/>
    <d v="2021-01-01T00:00:00"/>
    <s v="No"/>
    <s v="No"/>
  </r>
  <r>
    <s v="Holdtech"/>
    <x v="0"/>
    <s v="Masivo"/>
    <s v="Santiago"/>
    <s v="23321412"/>
    <s v="4"/>
    <s v="23321412-4"/>
    <s v="KIROMERT"/>
    <s v="KARLA INGHALEIN ROMERO TORRES"/>
    <s v="KARLA INGHALEIN"/>
    <s v="ROMERO TORRES"/>
    <x v="0"/>
    <x v="0"/>
    <m/>
    <m/>
    <m/>
    <m/>
    <m/>
    <m/>
    <m/>
    <m/>
    <d v="1991-08-19T00:00:00"/>
    <s v="NICOL ANDREA MIRANDA CASTRO"/>
    <s v="17359740-1"/>
    <s v="WILLIAMS ENRIQUE DOMINGUEZ BARRADA"/>
    <d v="2021-01-04T00:00:00"/>
    <d v="2021-01-12T00:00:00"/>
    <m/>
    <d v="2021-01-13T00:00:00"/>
    <s v="KIROMERT"/>
    <s v="KIROMERT"/>
    <n v="15179"/>
    <s v="karla.romero@consultor.wom.cl"/>
    <m/>
    <m/>
    <n v="98"/>
    <s v="Marcos Sanchez"/>
    <x v="1"/>
    <s v="Diurno"/>
    <n v="1"/>
    <d v="2021-03-01T00:00:00"/>
    <n v="47"/>
    <m/>
    <s v=""/>
    <d v="2021-01-01T00:00:00"/>
    <s v="No"/>
    <s v="No"/>
  </r>
  <r>
    <s v="Holdtech"/>
    <x v="0"/>
    <s v="Masivo"/>
    <s v="Temuco"/>
    <s v="19194820"/>
    <s v="3"/>
    <s v="19194820-3"/>
    <s v="CCSUAZOM"/>
    <s v="CONSTANZA CECILIA SUAZO MORALES"/>
    <s v="CONSTANZA CECILIA"/>
    <s v="SUAZO MORALES"/>
    <x v="0"/>
    <x v="0"/>
    <m/>
    <m/>
    <m/>
    <m/>
    <m/>
    <m/>
    <m/>
    <m/>
    <d v="1995-08-04T00:00:00"/>
    <s v="NICOL ANDREA MIRANDA CASTRO"/>
    <s v="17359740-1"/>
    <s v="WILLIAMS ENRIQUE DOMINGUEZ BARRADA"/>
    <d v="2021-01-04T00:00:00"/>
    <d v="2021-01-12T00:00:00"/>
    <m/>
    <d v="2021-01-13T00:00:00"/>
    <s v="CCSUAZOM"/>
    <s v="CCSUAZOM"/>
    <n v="15133"/>
    <s v="constanza.suazo@consultor.wom.cl"/>
    <m/>
    <m/>
    <n v="98"/>
    <s v="Marcos Sanchez"/>
    <x v="0"/>
    <s v="Diurno"/>
    <s v=""/>
    <d v="2021-03-01T00:00:00"/>
    <n v="47"/>
    <m/>
    <s v=""/>
    <d v="2021-01-01T00:00:00"/>
    <s v="No"/>
    <s v="No"/>
  </r>
  <r>
    <s v="Holdtech"/>
    <x v="0"/>
    <s v="Masivo"/>
    <s v="Temuco"/>
    <s v="19324589"/>
    <s v="7"/>
    <s v="19324589-7"/>
    <s v="TEHGGERG"/>
    <s v="THOMAS EDUARDO HÖGER GALLEGOS"/>
    <s v="THOMAS EDUARDO"/>
    <s v="HÖGER GALLEGOS"/>
    <x v="0"/>
    <x v="0"/>
    <m/>
    <m/>
    <m/>
    <m/>
    <m/>
    <m/>
    <m/>
    <m/>
    <d v="1996-06-04T00:00:00"/>
    <s v="NICOL ANDREA MIRANDA CASTRO"/>
    <s v="17359740-1"/>
    <s v="WILLIAMS ENRIQUE DOMINGUEZ BARRADA"/>
    <d v="2021-01-04T00:00:00"/>
    <d v="2021-01-12T00:00:00"/>
    <m/>
    <d v="2021-01-13T00:00:00"/>
    <s v="TEHOGERG"/>
    <s v="TEHOGERG"/>
    <n v="70236"/>
    <s v="thomas.hoger@consultor.wom.cl"/>
    <m/>
    <m/>
    <n v="98"/>
    <s v="Marcos Sanchez"/>
    <x v="1"/>
    <s v="Diurno"/>
    <n v="1"/>
    <d v="2021-03-01T00:00:00"/>
    <n v="47"/>
    <m/>
    <s v=""/>
    <d v="2021-01-01T00:00:00"/>
    <s v="No"/>
    <s v="No"/>
  </r>
  <r>
    <s v="Holdtech"/>
    <x v="0"/>
    <s v="Masivo"/>
    <s v="Temuco"/>
    <s v="19075956"/>
    <s v="3"/>
    <s v="19075956-3"/>
    <s v="EAMONTEO"/>
    <s v="EDUARDO ALEJANDRO MONTECINO OPAZO"/>
    <s v="EDUARDO ALEJANDRO"/>
    <s v="MONTECINO OPAZO"/>
    <x v="0"/>
    <x v="0"/>
    <m/>
    <m/>
    <m/>
    <m/>
    <m/>
    <m/>
    <m/>
    <m/>
    <d v="1995-07-01T00:00:00"/>
    <s v="NICOL ANDREA MIRANDA CASTRO"/>
    <s v="17359740-1"/>
    <s v="WILLIAMS ENRIQUE DOMINGUEZ BARRADA"/>
    <d v="2021-01-04T00:00:00"/>
    <d v="2021-01-12T00:00:00"/>
    <m/>
    <d v="2021-01-13T00:00:00"/>
    <s v="EAMONTEO"/>
    <s v="EAMONTEO"/>
    <n v="15007"/>
    <s v="eduardo.montecino@consultor.wom.cl"/>
    <m/>
    <m/>
    <n v="98"/>
    <s v="Marcos Sanchez"/>
    <x v="1"/>
    <s v="Diurno"/>
    <n v="1"/>
    <d v="2021-03-01T00:00:00"/>
    <n v="47"/>
    <m/>
    <s v=""/>
    <d v="2021-01-01T00:00:00"/>
    <s v="No"/>
    <s v="No"/>
  </r>
  <r>
    <s v="Holdtech"/>
    <x v="0"/>
    <s v="Masivo"/>
    <s v="Temuco"/>
    <s v="17206771"/>
    <s v="9"/>
    <s v="17206771-9"/>
    <s v="AMUNZZ"/>
    <s v="ANGELICA MARIA MUÑOZ VELOSO"/>
    <s v="ANGELICA MARIA"/>
    <s v="MUÑOZ VELOSO"/>
    <x v="0"/>
    <x v="0"/>
    <m/>
    <m/>
    <m/>
    <m/>
    <m/>
    <m/>
    <m/>
    <m/>
    <d v="1989-02-15T00:00:00"/>
    <s v="NICOL ANDREA MIRANDA CASTRO"/>
    <s v="17359740-1"/>
    <s v="WILLIAMS ENRIQUE DOMINGUEZ BARRADA"/>
    <d v="2021-01-04T00:00:00"/>
    <d v="2021-01-12T00:00:00"/>
    <m/>
    <d v="2021-01-13T00:00:00"/>
    <s v="AMUNZZ"/>
    <s v="AMUNZZ"/>
    <n v="15134"/>
    <s v="angelica.munoz@consultor.wom.cl"/>
    <m/>
    <m/>
    <n v="98"/>
    <s v="Marcos Sanchez"/>
    <x v="0"/>
    <s v="Diurno"/>
    <s v=""/>
    <d v="2021-03-01T00:00:00"/>
    <n v="47"/>
    <m/>
    <s v=""/>
    <d v="2021-01-01T00:00:00"/>
    <s v="No"/>
    <s v="No"/>
  </r>
  <r>
    <s v="Holdtech"/>
    <x v="0"/>
    <s v="Masivo"/>
    <s v="Temuco"/>
    <s v="17727486"/>
    <s v="0"/>
    <s v="17727486-0"/>
    <s v="CRRIFFMM"/>
    <s v="CARLOS RODRIGO RIFFO MUÑOZ"/>
    <s v="CARLOS RODRIGO"/>
    <s v="RIFFO MUÑOZ"/>
    <x v="0"/>
    <x v="0"/>
    <m/>
    <m/>
    <m/>
    <m/>
    <m/>
    <m/>
    <m/>
    <m/>
    <d v="1991-05-09T00:00:00"/>
    <s v="NICOL ANDREA MIRANDA CASTRO"/>
    <s v="17359740-1"/>
    <s v="WILLIAMS ENRIQUE DOMINGUEZ BARRADA"/>
    <d v="2021-01-04T00:00:00"/>
    <d v="2021-01-12T00:00:00"/>
    <m/>
    <d v="2021-01-13T00:00:00"/>
    <s v="CRRIFFMM"/>
    <s v="CRRIFFMM"/>
    <n v="15201"/>
    <s v="carlos.riffo@consultor.wom.cl"/>
    <m/>
    <m/>
    <n v="98"/>
    <s v="Marcos Sanchez"/>
    <x v="1"/>
    <s v="Diurno"/>
    <n v="1"/>
    <d v="2021-03-01T00:00:00"/>
    <n v="47"/>
    <m/>
    <s v=""/>
    <d v="2021-01-01T00:00:00"/>
    <s v="No"/>
    <s v="No"/>
  </r>
  <r>
    <s v="Holdtech"/>
    <x v="0"/>
    <s v="Masivo"/>
    <s v="Temuco"/>
    <s v="17983150"/>
    <s v="3"/>
    <s v="17983150-3"/>
    <s v="MTPIMENM"/>
    <s v="MONICA TERESITA PIMENTEL MARTINEZ"/>
    <s v="MONICA TERESITA"/>
    <s v="PIMENTEL MARTINEZ"/>
    <x v="0"/>
    <x v="0"/>
    <m/>
    <m/>
    <m/>
    <m/>
    <m/>
    <m/>
    <m/>
    <m/>
    <d v="1991-12-03T00:00:00"/>
    <s v="NICOL ANDREA MIRANDA CASTRO"/>
    <s v="17359740-1"/>
    <s v="WILLIAMS ENRIQUE DOMINGUEZ BARRADA"/>
    <d v="2021-01-04T00:00:00"/>
    <d v="2021-01-12T00:00:00"/>
    <m/>
    <d v="2021-01-13T00:00:00"/>
    <s v="MTPIMENM"/>
    <s v="MTPIMENM"/>
    <n v="15169"/>
    <s v="monica.pimentel@consultor.wom.cl"/>
    <m/>
    <m/>
    <n v="98"/>
    <s v="Marcos Sanchez"/>
    <x v="0"/>
    <s v="Diurno"/>
    <s v=""/>
    <d v="2021-03-01T00:00:00"/>
    <n v="47"/>
    <m/>
    <s v=""/>
    <d v="2021-01-01T00:00:00"/>
    <s v="No"/>
    <s v="No"/>
  </r>
  <r>
    <s v="Holdtech"/>
    <x v="0"/>
    <s v="Masivo"/>
    <s v="Temuco"/>
    <s v="18266304"/>
    <s v="2"/>
    <s v="18266304-2"/>
    <s v="JEGALLFF"/>
    <s v="JOCELYN ESTEFANIA GALLEGOS FUENTES"/>
    <s v="JOCELYN ESTEFANIA"/>
    <s v="GALLEGOS FUENTES"/>
    <x v="0"/>
    <x v="0"/>
    <m/>
    <m/>
    <m/>
    <m/>
    <m/>
    <m/>
    <m/>
    <m/>
    <d v="1992-05-30T00:00:00"/>
    <s v="NICOL ANDREA MIRANDA CASTRO"/>
    <s v="17359740-1"/>
    <s v="WILLIAMS ENRIQUE DOMINGUEZ BARRADA"/>
    <d v="2021-01-04T00:00:00"/>
    <d v="2021-01-12T00:00:00"/>
    <m/>
    <d v="2021-01-13T00:00:00"/>
    <s v="JEGALLEF"/>
    <s v="JEGALLEF"/>
    <n v="15127"/>
    <s v="jocelyn.gallegos@consultor.wom.cl"/>
    <m/>
    <m/>
    <n v="98"/>
    <s v="Marcos Sanchez"/>
    <x v="1"/>
    <s v="Diurno"/>
    <n v="1"/>
    <d v="2021-03-01T00:00:00"/>
    <n v="47"/>
    <m/>
    <s v=""/>
    <d v="2021-01-01T00:00:00"/>
    <s v="No"/>
    <s v="No"/>
  </r>
  <r>
    <s v="Holdtech"/>
    <x v="0"/>
    <s v="Masivo"/>
    <s v="Temuco"/>
    <s v="18486712"/>
    <s v="5"/>
    <s v="18486712-5"/>
    <s v="EROMRR"/>
    <s v="ERICA DEL CARMEN ROMERO ANTINAO"/>
    <s v="ERICA DEL CARMEN"/>
    <s v="ROMERO ANTINAO"/>
    <x v="0"/>
    <x v="0"/>
    <m/>
    <m/>
    <m/>
    <m/>
    <m/>
    <m/>
    <m/>
    <m/>
    <d v="1993-11-14T00:00:00"/>
    <s v="NICOL ANDREA MIRANDA CASTRO"/>
    <s v="17359740-1"/>
    <s v="WILLIAMS ENRIQUE DOMINGUEZ BARRADA"/>
    <d v="2021-01-04T00:00:00"/>
    <d v="2021-01-12T00:00:00"/>
    <m/>
    <d v="2021-01-13T00:00:00"/>
    <s v="EROMRR"/>
    <s v="EROMRR"/>
    <n v="15010"/>
    <s v="erica.romero@consultor.wom.cl"/>
    <m/>
    <m/>
    <n v="98"/>
    <s v="Marcos Sanchez"/>
    <x v="0"/>
    <s v="Diurno"/>
    <s v=""/>
    <d v="2021-03-01T00:00:00"/>
    <n v="47"/>
    <m/>
    <s v=""/>
    <d v="2021-01-01T00:00:00"/>
    <s v="No"/>
    <s v="No"/>
  </r>
  <r>
    <s v="Holdtech"/>
    <x v="0"/>
    <s v="Masivo"/>
    <s v="Temuco"/>
    <s v="19477631"/>
    <s v="4"/>
    <s v="19477631-4"/>
    <s v="RGPARRAB"/>
    <s v="ROMINA GABRIELA PARRA BARRERA"/>
    <s v="ROMINA GABRIELA"/>
    <s v="PARRA BARRERA"/>
    <x v="0"/>
    <x v="0"/>
    <m/>
    <m/>
    <m/>
    <m/>
    <m/>
    <m/>
    <m/>
    <m/>
    <d v="1996-11-19T00:00:00"/>
    <s v="NICOL ANDREA MIRANDA CASTRO"/>
    <s v="17359740-1"/>
    <s v="WILLIAMS ENRIQUE DOMINGUEZ BARRADA"/>
    <d v="2021-01-04T00:00:00"/>
    <d v="2021-01-12T00:00:00"/>
    <m/>
    <d v="2021-01-13T00:00:00"/>
    <s v="RGPARRAB"/>
    <s v="RGPARRAB"/>
    <n v="15205"/>
    <s v="romina.parra@consultor.wom.cl"/>
    <m/>
    <m/>
    <n v="98"/>
    <s v="Marcos Sanchez"/>
    <x v="0"/>
    <s v="Diurno"/>
    <s v=""/>
    <d v="2021-03-01T00:00:00"/>
    <n v="47"/>
    <m/>
    <s v=""/>
    <d v="2021-01-01T00:00:00"/>
    <s v="No"/>
    <s v="No"/>
  </r>
  <r>
    <s v="Holdtech"/>
    <x v="0"/>
    <s v="Masivo"/>
    <s v="Temuco"/>
    <s v="18194950"/>
    <s v="3"/>
    <s v="18194950-3"/>
    <s v="HCBASTIC"/>
    <s v="HUGO CLAUDIO BASTIAS CATALAN"/>
    <s v="HUGO CLAUDIO"/>
    <s v="BASTIAS CATALAN"/>
    <x v="0"/>
    <x v="0"/>
    <m/>
    <m/>
    <m/>
    <m/>
    <m/>
    <m/>
    <m/>
    <m/>
    <d v="1992-03-18T00:00:00"/>
    <s v="NICOL ANDREA MIRANDA CASTRO"/>
    <s v="17359740-1"/>
    <s v="WILLIAMS ENRIQUE DOMINGUEZ BARRADA"/>
    <d v="2021-01-04T00:00:00"/>
    <d v="2021-01-12T00:00:00"/>
    <m/>
    <d v="2021-01-13T00:00:00"/>
    <s v="HCBASTIC"/>
    <s v="HCBASTIC"/>
    <n v="15206"/>
    <s v="hugo.bastias@consultor.wom.cl"/>
    <m/>
    <m/>
    <n v="98"/>
    <s v="Marcos Sanchez"/>
    <x v="1"/>
    <s v="Diurno"/>
    <n v="1"/>
    <d v="2021-03-01T00:00:00"/>
    <n v="47"/>
    <m/>
    <s v=""/>
    <d v="2021-01-01T00:00:00"/>
    <s v="No"/>
    <s v="No"/>
  </r>
  <r>
    <s v="Holdtech"/>
    <x v="0"/>
    <s v="Masivo"/>
    <s v="La Serena"/>
    <s v="19911641"/>
    <s v="K"/>
    <s v="19911641-K"/>
    <s v="GOSOLC"/>
    <s v="GONZALO OSVALDO SOL CACERES"/>
    <s v="GONZALO OSVALDO "/>
    <s v="SOL CACERES"/>
    <x v="0"/>
    <x v="0"/>
    <m/>
    <m/>
    <m/>
    <m/>
    <m/>
    <m/>
    <m/>
    <m/>
    <s v="19-12-1998"/>
    <s v="ELIZABETH ANDREA CASTILLO COLLAO"/>
    <s v="18631932-K"/>
    <s v="WILLIAMS ENRIQUE DOMINGUEZ BARRADA"/>
    <d v="2021-01-05T00:00:00"/>
    <d v="2021-01-21T00:00:00"/>
    <m/>
    <d v="2021-01-22T00:00:00"/>
    <s v="GOSOLC"/>
    <s v="GOSOLC"/>
    <n v="19434"/>
    <s v="gonzalo.sol@consultor.wom.cl"/>
    <m/>
    <m/>
    <n v="99"/>
    <s v="Daniela Castillo"/>
    <x v="0"/>
    <s v="Diurno"/>
    <s v=""/>
    <d v="2021-03-01T00:00:00"/>
    <n v="38"/>
    <m/>
    <s v=""/>
    <d v="2021-01-01T00:00:00"/>
    <s v="No"/>
    <s v="No"/>
  </r>
  <r>
    <s v="Holdtech"/>
    <x v="0"/>
    <s v="Masivo"/>
    <s v="La Serena"/>
    <s v="19825329"/>
    <s v="4"/>
    <s v="19825329-4"/>
    <s v="PABASUAS"/>
    <s v="PATRICIO ALEJANDRO BASUALTO SANCHEZ"/>
    <s v="PATRICIO ALEJANDRO "/>
    <s v="BASUALTO SANCHEZ"/>
    <x v="0"/>
    <x v="0"/>
    <m/>
    <m/>
    <m/>
    <m/>
    <m/>
    <m/>
    <m/>
    <m/>
    <s v="17-03-1998"/>
    <s v="GABRIELA ANDREA GOMEZ QUIVIC"/>
    <s v="18632202-9"/>
    <s v="FRANCISCO JAVIER SUAREZ VEGA"/>
    <d v="2021-01-05T00:00:00"/>
    <d v="2021-01-21T00:00:00"/>
    <m/>
    <d v="2021-01-22T00:00:00"/>
    <s v="PABASUAS"/>
    <s v="PABASUAS"/>
    <n v="19459"/>
    <s v="patricio.basualto@consultor.wom.cl"/>
    <m/>
    <m/>
    <n v="99"/>
    <s v="Daniela Castillo"/>
    <x v="1"/>
    <s v="Diurno"/>
    <n v="1"/>
    <d v="2021-03-01T00:00:00"/>
    <n v="38"/>
    <m/>
    <s v=""/>
    <d v="2021-01-01T00:00:00"/>
    <s v="No"/>
    <s v="No"/>
  </r>
  <r>
    <s v="Holdtech"/>
    <x v="0"/>
    <s v="Masivo"/>
    <s v="La Serena"/>
    <s v="19468670"/>
    <s v="6"/>
    <s v="19468670-6"/>
    <s v="JATAPIAE"/>
    <s v="JUAN ALEXIS TAPIA ESPINOSA"/>
    <s v="JUAN ALEXIS "/>
    <s v="TAPIA ESPINOSA"/>
    <x v="0"/>
    <x v="0"/>
    <m/>
    <m/>
    <m/>
    <m/>
    <m/>
    <m/>
    <m/>
    <m/>
    <s v="01-08-1997"/>
    <s v="JEREMY HUGO TORRES SMITH"/>
    <s v="19505248-4"/>
    <s v="WILLIAMS ENRIQUE DOMINGUEZ BARRADA"/>
    <d v="2021-01-05T00:00:00"/>
    <d v="2021-01-21T00:00:00"/>
    <m/>
    <d v="2021-01-22T00:00:00"/>
    <s v="JATAPIAE"/>
    <s v="JATAPIAE"/>
    <n v="19464"/>
    <s v="juan.tapia@consultor.wom.cl"/>
    <m/>
    <m/>
    <n v="99"/>
    <s v="Daniela Castillo"/>
    <x v="0"/>
    <s v="Diurno"/>
    <s v=""/>
    <d v="2021-03-01T00:00:00"/>
    <n v="38"/>
    <m/>
    <s v=""/>
    <d v="2021-01-01T00:00:00"/>
    <s v="No"/>
    <s v="No"/>
  </r>
  <r>
    <s v="Holdtech"/>
    <x v="0"/>
    <s v="Masivo"/>
    <s v="Temuco"/>
    <s v="18359165"/>
    <s v="7"/>
    <s v="18359165-7"/>
    <s v="DAMELLAC"/>
    <s v="DIEGO ALEZANDER MELLA COSTA"/>
    <s v="DIEGO ALEZANDER"/>
    <s v="MELLA COSTA"/>
    <x v="0"/>
    <x v="0"/>
    <m/>
    <m/>
    <m/>
    <m/>
    <m/>
    <m/>
    <m/>
    <m/>
    <s v="29-03-1992"/>
    <s v="FELIPE ALEJANDRO MARTIN GUTIERREZ"/>
    <s v="16838987-6"/>
    <s v="WILLIAMS ENRIQUE DOMINGUEZ BARRADA"/>
    <d v="2021-01-18T00:00:00"/>
    <d v="2021-02-03T00:00:00"/>
    <m/>
    <d v="2021-02-04T00:00:00"/>
    <s v="DAMELLAC"/>
    <s v="DAMELLAC"/>
    <m/>
    <s v="diego.mella@consultor.wom.cl"/>
    <m/>
    <m/>
    <n v="100"/>
    <s v="Maria Fernanda Diaz"/>
    <x v="1"/>
    <s v="Diurno"/>
    <n v="1"/>
    <d v="2021-03-01T00:00:00"/>
    <n v="25"/>
    <m/>
    <s v=""/>
    <d v="2021-02-01T00:00:00"/>
    <s v="No"/>
    <s v="No"/>
  </r>
  <r>
    <s v="Holdtech"/>
    <x v="0"/>
    <s v="Masivo"/>
    <s v="La Serena"/>
    <s v="19207421"/>
    <s v="5"/>
    <s v="19207421-5"/>
    <s v="CAWARNEA"/>
    <s v="CONSTANZA ALEJANDRA WARNER ALVARADO"/>
    <s v="CONSTANZA ALEJANDRA "/>
    <s v="WARNER ALVARADO"/>
    <x v="0"/>
    <x v="0"/>
    <m/>
    <m/>
    <m/>
    <m/>
    <m/>
    <m/>
    <m/>
    <m/>
    <s v="06-03-1996"/>
    <s v="JEREMY HUGO TORRES SMITH"/>
    <s v="19505248-4"/>
    <s v="WILLIAMS ENRIQUE DOMINGUEZ BARRADA"/>
    <d v="2021-01-18T00:00:00"/>
    <d v="2021-02-03T00:00:00"/>
    <m/>
    <d v="2021-02-04T00:00:00"/>
    <s v="CAWARNEA"/>
    <s v="CAWARNEA"/>
    <m/>
    <s v="constanza.warner@consultor.wom.cl"/>
    <m/>
    <m/>
    <n v="100"/>
    <s v="Maria Fernanda Diaz"/>
    <x v="0"/>
    <s v="Diurno"/>
    <s v=""/>
    <d v="2021-03-01T00:00:00"/>
    <n v="25"/>
    <m/>
    <s v=""/>
    <d v="2021-02-01T00:00:00"/>
    <s v="No"/>
    <s v="No"/>
  </r>
  <r>
    <s v="Holdtech"/>
    <x v="0"/>
    <s v="Masivo"/>
    <s v="La Serena"/>
    <s v="20344352"/>
    <s v="8"/>
    <s v="20344352-8"/>
    <s v="CMLOPEZL"/>
    <s v="CATALINA MARLENE LOPEZ LOPEZ"/>
    <s v="CATALINA MARLENE "/>
    <s v="LOPEZ LOPEZ"/>
    <x v="0"/>
    <x v="0"/>
    <m/>
    <m/>
    <m/>
    <m/>
    <m/>
    <m/>
    <m/>
    <m/>
    <s v="18-07-2000"/>
    <s v="GABRIELA CONSTANZA DIAZ RIVERA"/>
    <s v="17762228-1"/>
    <s v="FRANCISCO JAVIER SUAREZ VEGA"/>
    <d v="2021-01-18T00:00:00"/>
    <d v="2021-02-03T00:00:00"/>
    <m/>
    <d v="2021-02-04T00:00:00"/>
    <s v="CMLOPEZL"/>
    <s v="CMLOPEZL"/>
    <m/>
    <s v="catalina.lopez@consultor.wom.cl"/>
    <m/>
    <m/>
    <n v="100"/>
    <s v="Maria Fernanda Diaz"/>
    <x v="1"/>
    <s v="Diurno"/>
    <n v="1"/>
    <d v="2021-03-01T00:00:00"/>
    <n v="25"/>
    <m/>
    <s v=""/>
    <d v="2021-02-01T00:00:00"/>
    <s v="No"/>
    <s v="No"/>
  </r>
  <r>
    <s v="Holdtech"/>
    <x v="0"/>
    <s v="Masivo"/>
    <s v="La Serena"/>
    <s v="18492420"/>
    <s v="K"/>
    <s v="18492420-K"/>
    <s v="MIALVARP"/>
    <s v="MARCELA ISABEL VICTORIA ALVAREZ PEREZ"/>
    <s v="MARCELA ISABEL VICTORIA "/>
    <s v="ALVAREZ PEREZ"/>
    <x v="0"/>
    <x v="0"/>
    <m/>
    <m/>
    <m/>
    <m/>
    <m/>
    <m/>
    <m/>
    <m/>
    <s v="20-03-1994"/>
    <s v="JEREMY HUGO TORRES SMITH"/>
    <s v="19505248-4"/>
    <s v="WILLIAMS ENRIQUE DOMINGUEZ BARRADA"/>
    <d v="2021-01-18T00:00:00"/>
    <d v="2021-02-03T00:00:00"/>
    <m/>
    <d v="2021-02-04T00:00:00"/>
    <s v="MIALVARP"/>
    <s v="MIALVARP"/>
    <m/>
    <s v="marcela.alvarez@consultor.wom.cl"/>
    <m/>
    <m/>
    <n v="100"/>
    <s v="Maria Fernanda Diaz"/>
    <x v="1"/>
    <s v="Diurno"/>
    <n v="1"/>
    <d v="2021-03-01T00:00:00"/>
    <n v="25"/>
    <m/>
    <s v=""/>
    <d v="2021-02-01T00:00:00"/>
    <s v="No"/>
    <s v="No"/>
  </r>
  <r>
    <s v="Holdtech"/>
    <x v="0"/>
    <s v="Masivo"/>
    <s v="La Serena"/>
    <s v="16893587"/>
    <s v="0"/>
    <s v="16893587-0"/>
    <s v="WPGALLEP"/>
    <s v="WALTER PATRICIO GALLEGUILLOS PALMA"/>
    <s v="WALTER PATRICIO "/>
    <s v="GALLEGUILLOS PALMA"/>
    <x v="0"/>
    <x v="0"/>
    <m/>
    <m/>
    <m/>
    <m/>
    <m/>
    <m/>
    <m/>
    <m/>
    <s v="17-11-1988"/>
    <s v="JEREMY HUGO TORRES SMITH"/>
    <s v="19505248-4"/>
    <s v="WILLIAMS ENRIQUE DOMINGUEZ BARRADA"/>
    <d v="2021-01-18T00:00:00"/>
    <d v="2021-02-03T00:00:00"/>
    <m/>
    <d v="2021-02-04T00:00:00"/>
    <s v="WPGALLEP"/>
    <s v="WPGALLEP"/>
    <m/>
    <s v="walter.galleguillos@consultor.wom.cl"/>
    <m/>
    <m/>
    <n v="100"/>
    <s v="Maria Fernanda Diaz"/>
    <x v="1"/>
    <s v="Diurno"/>
    <n v="1"/>
    <d v="2021-03-01T00:00:00"/>
    <n v="25"/>
    <m/>
    <s v=""/>
    <d v="2021-02-01T00:00:00"/>
    <s v="No"/>
    <s v="No"/>
  </r>
  <r>
    <s v="Holdtech"/>
    <x v="0"/>
    <s v="Masivo"/>
    <s v="La Serena"/>
    <s v="17626115"/>
    <s v="3"/>
    <s v="17626115-3"/>
    <s v="EOCOFREP"/>
    <s v="ENRIQUE ORLANDO COFRE PACHECO"/>
    <s v="ENRIQUE ORLANDO "/>
    <s v="COFRE PACHECO"/>
    <x v="0"/>
    <x v="0"/>
    <m/>
    <m/>
    <m/>
    <m/>
    <m/>
    <m/>
    <m/>
    <m/>
    <s v="24-01-1991"/>
    <s v="JOSE ARTURO CAMPOS CANIBILO"/>
    <s v="18354359-8"/>
    <s v="FRANCISCO JAVIER SUAREZ VEGA"/>
    <d v="2021-01-18T00:00:00"/>
    <d v="2021-02-03T00:00:00"/>
    <m/>
    <d v="2021-02-04T00:00:00"/>
    <s v="EOCOFREP"/>
    <s v="EOCOFREP"/>
    <m/>
    <s v="enrique.cofre@consultor.wom.cl"/>
    <m/>
    <m/>
    <n v="100"/>
    <s v="Maria Fernanda Diaz"/>
    <x v="1"/>
    <s v="Diurno"/>
    <n v="1"/>
    <d v="2021-03-01T00:00:00"/>
    <n v="25"/>
    <m/>
    <s v=""/>
    <d v="2021-02-01T00:00:00"/>
    <s v="No"/>
    <s v="No"/>
  </r>
  <r>
    <s v="Holdtech"/>
    <x v="0"/>
    <s v="Masivo"/>
    <s v="La Serena"/>
    <s v="18946211"/>
    <s v="5"/>
    <s v="18946211-5"/>
    <s v="RABURGOS"/>
    <s v="RAUL ALEXIS BURGOS SEPULVEDA"/>
    <s v="RAUL ALEXIS "/>
    <s v="BURGOS SEPULVEDA"/>
    <x v="0"/>
    <x v="0"/>
    <m/>
    <m/>
    <m/>
    <m/>
    <m/>
    <m/>
    <m/>
    <m/>
    <s v="19-09-1994"/>
    <s v="PAULA ANGELINA ELGUEDA MADARIAGA"/>
    <s v="14109923-K"/>
    <s v="WILLIAMS ENRIQUE DOMINGUEZ BARRADA"/>
    <d v="2021-01-18T00:00:00"/>
    <d v="2021-02-03T00:00:00"/>
    <m/>
    <d v="2021-02-04T00:00:00"/>
    <s v="RABURGOS"/>
    <s v="RABURGOS"/>
    <m/>
    <s v="raul.burgos@consultor.wom.cl"/>
    <m/>
    <m/>
    <n v="100"/>
    <s v="Maria Fernanda Diaz"/>
    <x v="1"/>
    <s v="Diurno"/>
    <n v="1"/>
    <d v="2021-03-01T00:00:00"/>
    <n v="25"/>
    <m/>
    <s v=""/>
    <d v="2021-02-01T00:00:00"/>
    <s v="No"/>
    <s v="No"/>
  </r>
  <r>
    <s v="Holdtech"/>
    <x v="0"/>
    <s v="Masivo"/>
    <s v="La Serena"/>
    <s v="20352598"/>
    <s v="2"/>
    <s v="20352598-2"/>
    <s v="BFVILLAA"/>
    <s v="BAYRON FELIPE ALFREDO VILLARROEL ARAYA"/>
    <s v="BAYRON FELIPE ALFREDO "/>
    <s v="VILLARROEL ARAYA"/>
    <x v="0"/>
    <x v="0"/>
    <m/>
    <m/>
    <m/>
    <m/>
    <m/>
    <m/>
    <m/>
    <m/>
    <s v="03-01-2001"/>
    <s v="NICOLE ANDREA DIAZ HIDALGO "/>
    <s v="17722969-5"/>
    <s v="ULISES LA ROSA PEREZ"/>
    <d v="2021-01-18T00:00:00"/>
    <d v="2021-02-03T00:00:00"/>
    <m/>
    <d v="2021-02-04T00:00:00"/>
    <s v="BFVILLAA"/>
    <s v="BFVILLAA"/>
    <n v="19106"/>
    <s v="bayron.villarroel@consultor.wom.cl"/>
    <m/>
    <m/>
    <n v="100"/>
    <s v="Maria Fernanda Diaz"/>
    <x v="1"/>
    <s v="Diurno"/>
    <n v="1"/>
    <d v="2021-03-01T00:00:00"/>
    <n v="25"/>
    <m/>
    <s v=""/>
    <d v="2021-02-01T00:00:00"/>
    <s v="No"/>
    <s v="No"/>
  </r>
  <r>
    <s v="Holdtech"/>
    <x v="0"/>
    <s v="Masivo"/>
    <s v="La Serena"/>
    <s v="20863727"/>
    <s v="4"/>
    <s v="20863727-4"/>
    <s v="BAGONZAR"/>
    <s v="BELEN ANTONIA GONZALEZ RAMIREZ"/>
    <s v="BELEN ANTONIA "/>
    <s v="GONZALEZ RAMIREZ"/>
    <x v="0"/>
    <x v="0"/>
    <m/>
    <m/>
    <m/>
    <m/>
    <m/>
    <m/>
    <m/>
    <m/>
    <s v="24-08-2001"/>
    <s v="CATHERINE ESTEFANIA BARRAZA ARAYA"/>
    <s v="19207174-7"/>
    <s v="ULISES LA ROSA PEREZ"/>
    <d v="2021-01-18T00:00:00"/>
    <d v="2021-02-03T00:00:00"/>
    <m/>
    <d v="2021-02-04T00:00:00"/>
    <s v="BAGONZAR"/>
    <s v="BAGONZAR"/>
    <n v="19091"/>
    <s v="belen.gonzalez.r@consultor.wom.cl"/>
    <m/>
    <m/>
    <n v="100"/>
    <s v="Maria Fernanda Diaz"/>
    <x v="1"/>
    <s v="Diurno"/>
    <n v="1"/>
    <d v="2021-03-01T00:00:00"/>
    <n v="25"/>
    <m/>
    <s v=""/>
    <d v="2021-02-01T00:00:00"/>
    <s v="No"/>
    <s v="No"/>
  </r>
  <r>
    <s v="Holdtech"/>
    <x v="0"/>
    <s v="Masivo"/>
    <s v="Temuco"/>
    <s v="19662073"/>
    <s v="7"/>
    <s v="19662073-7"/>
    <s v="PAMOLINR"/>
    <s v="PALOMA ANDREA MOLINA RIVERA"/>
    <s v="PALOMA ANDREA"/>
    <s v="MOLINA RIVERA"/>
    <x v="0"/>
    <x v="0"/>
    <m/>
    <m/>
    <m/>
    <m/>
    <m/>
    <m/>
    <m/>
    <m/>
    <d v="1998-02-07T00:00:00"/>
    <s v="NICOL ANDREA MIRANDA CASTRO"/>
    <s v="17359740-1"/>
    <s v="WILLIAMS ENRIQUE DOMINGUEZ BARRADA"/>
    <d v="2021-01-18T00:00:00"/>
    <d v="2021-02-03T00:00:00"/>
    <m/>
    <d v="2021-02-04T00:00:00"/>
    <s v="PAMOLINR"/>
    <s v="PAMOLINR"/>
    <m/>
    <s v="paloma.molina@consultor.wom.cl"/>
    <m/>
    <m/>
    <n v="100"/>
    <s v="Maria Fernanda Diaz"/>
    <x v="0"/>
    <s v="Diurno"/>
    <s v=""/>
    <d v="2021-03-01T00:00:00"/>
    <n v="25"/>
    <m/>
    <s v=""/>
    <d v="2021-02-01T00:00:00"/>
    <s v="No"/>
    <s v="No"/>
  </r>
  <r>
    <s v="Holdtech"/>
    <x v="0"/>
    <s v="Masivo"/>
    <s v="Temuco"/>
    <s v="20088818"/>
    <s v="9"/>
    <s v="20088818-9"/>
    <s v="CAENCINR"/>
    <s v="CAMILO ALEJANDRO ENCINA RODRIGUEZ"/>
    <s v="CAMILO ALEJANDRO"/>
    <s v="ENCINA RODRIGUEZ"/>
    <x v="0"/>
    <x v="0"/>
    <m/>
    <m/>
    <m/>
    <m/>
    <m/>
    <m/>
    <m/>
    <m/>
    <d v="1998-11-16T00:00:00"/>
    <s v="FELIPE ALEJANDRO MARTIN GUTIERREZ"/>
    <s v="16838987-6"/>
    <s v="WILLIAMS ENRIQUE DOMINGUEZ BARRADA"/>
    <d v="2021-01-25T00:00:00"/>
    <d v="2021-01-11T00:00:00"/>
    <m/>
    <d v="2021-01-12T00:00:00"/>
    <s v="CAENCINR"/>
    <s v="CAENCINR"/>
    <n v="19439"/>
    <s v="camilo.encina@consultor.wom.cl"/>
    <m/>
    <m/>
    <n v="101"/>
    <s v="Marcos Sanchez"/>
    <x v="0"/>
    <s v="Diurno"/>
    <s v=""/>
    <d v="2021-03-01T00:00:00"/>
    <n v="48"/>
    <m/>
    <s v=""/>
    <d v="2021-01-01T00:00:00"/>
    <s v="No"/>
    <s v="No"/>
  </r>
  <r>
    <s v="Holdtech"/>
    <x v="0"/>
    <s v="Masivo"/>
    <s v="Temuco"/>
    <s v="18726836"/>
    <s v="2"/>
    <s v="18726836-2"/>
    <s v="JEVALLEM"/>
    <s v="JONATHAN ENRIQUE VALLE MUÑOZ"/>
    <s v="JONATHAN ENRIQUE"/>
    <s v="VALLE MUÑOZ"/>
    <x v="0"/>
    <x v="0"/>
    <m/>
    <m/>
    <m/>
    <m/>
    <m/>
    <m/>
    <m/>
    <m/>
    <d v="1993-12-22T00:00:00"/>
    <s v="FELIPE ALEJANDRO MARTIN GUTIERREZ"/>
    <s v="16838987-6"/>
    <s v="WILLIAMS ENRIQUE DOMINGUEZ BARRADA"/>
    <d v="2021-01-25T00:00:00"/>
    <d v="2021-01-11T00:00:00"/>
    <m/>
    <d v="2021-01-12T00:00:00"/>
    <s v="JEVALLEM"/>
    <s v="JEVALLEM"/>
    <n v="19477"/>
    <s v="jonathan.valle@consultor.wom.cl"/>
    <m/>
    <m/>
    <n v="101"/>
    <s v="Marcos Sanchez"/>
    <x v="0"/>
    <s v="Diurno"/>
    <s v=""/>
    <d v="2021-03-01T00:00:00"/>
    <n v="48"/>
    <m/>
    <s v=""/>
    <d v="2021-01-01T00:00:00"/>
    <s v="No"/>
    <s v="No"/>
  </r>
  <r>
    <s v="Holdtech"/>
    <x v="0"/>
    <s v="Masivo"/>
    <s v="Temuco"/>
    <s v="18876428"/>
    <s v="2"/>
    <s v="18876428-2"/>
    <s v="JEESPINA"/>
    <s v="JUAN EMILIO ESPINOZA AMBIADO"/>
    <s v="JUAN EMILIO"/>
    <s v="ESPINOZA AMBIADO"/>
    <x v="0"/>
    <x v="0"/>
    <m/>
    <m/>
    <m/>
    <m/>
    <m/>
    <m/>
    <m/>
    <m/>
    <d v="1995-05-10T00:00:00"/>
    <s v="FELIPE ALEJANDRO MARTIN GUTIERREZ"/>
    <s v="16838987-6"/>
    <s v="WILLIAMS ENRIQUE DOMINGUEZ BARRADA"/>
    <d v="2021-01-25T00:00:00"/>
    <d v="2021-01-11T00:00:00"/>
    <m/>
    <d v="2021-01-12T00:00:00"/>
    <s v="JEESPINA"/>
    <s v="JEESPINA"/>
    <n v="19481"/>
    <s v="juan.espinoza.a@consultor.wom.cl"/>
    <m/>
    <m/>
    <n v="101"/>
    <s v="Marcos Sanchez"/>
    <x v="0"/>
    <s v="Diurno"/>
    <s v=""/>
    <d v="2021-03-01T00:00:00"/>
    <n v="48"/>
    <m/>
    <s v=""/>
    <d v="2021-01-01T00:00:00"/>
    <s v="No"/>
    <s v="No"/>
  </r>
  <r>
    <s v="Holdtech"/>
    <x v="0"/>
    <s v="Masivo"/>
    <s v="Temuco"/>
    <s v="19476904"/>
    <s v="0"/>
    <s v="19476904-0"/>
    <s v="KURRAM"/>
    <s v="KATHERINNE URRA MARDONES"/>
    <s v="KATHERINNE"/>
    <s v="URRA MARDONES"/>
    <x v="0"/>
    <x v="0"/>
    <m/>
    <m/>
    <m/>
    <m/>
    <m/>
    <m/>
    <m/>
    <m/>
    <d v="1996-10-03T00:00:00"/>
    <s v="FELIPE ALEJANDRO MARTIN GUTIERREZ"/>
    <s v="16838987-6"/>
    <s v="WILLIAMS ENRIQUE DOMINGUEZ BARRADA"/>
    <d v="2021-01-25T00:00:00"/>
    <d v="2021-01-11T00:00:00"/>
    <m/>
    <d v="2021-01-12T00:00:00"/>
    <s v="KURRAM"/>
    <s v="KURRAM"/>
    <n v="19484"/>
    <s v="katherinne.urra@consultor.wom.cl"/>
    <m/>
    <m/>
    <n v="101"/>
    <s v="Marcos Sanchez"/>
    <x v="0"/>
    <s v="Diurno"/>
    <s v=""/>
    <d v="2021-03-01T00:00:00"/>
    <n v="48"/>
    <m/>
    <s v=""/>
    <d v="2021-01-01T00:00:00"/>
    <s v="No"/>
    <s v="No"/>
  </r>
  <r>
    <s v="Holdtech"/>
    <x v="0"/>
    <s v="Masivo"/>
    <s v="Temuco"/>
    <s v="17917917"/>
    <s v="2"/>
    <s v="17917917-2"/>
    <s v="PAMILLAB"/>
    <s v="PABLO ANDRES MILLAPAN BARRIGA"/>
    <s v="PABLO ANDRES "/>
    <s v="MILLAPAN BARRIGA"/>
    <x v="0"/>
    <x v="0"/>
    <m/>
    <m/>
    <m/>
    <m/>
    <m/>
    <m/>
    <m/>
    <m/>
    <d v="1991-07-01T00:00:00"/>
    <s v="FELIPE ALEJANDRO MARTIN GUTIERREZ"/>
    <s v="16838987-6"/>
    <s v="WILLIAMS ENRIQUE DOMINGUEZ BARRADA"/>
    <d v="2021-01-25T00:00:00"/>
    <d v="2021-01-11T00:00:00"/>
    <m/>
    <d v="2021-01-12T00:00:00"/>
    <s v="PAMILLAB"/>
    <s v="PAMILLAB"/>
    <n v="19491"/>
    <s v="pablo.millapan@consultor.wom.cl"/>
    <m/>
    <m/>
    <n v="101"/>
    <s v="Marcos Sanchez"/>
    <x v="0"/>
    <s v="Diurno"/>
    <s v=""/>
    <d v="2021-03-01T00:00:00"/>
    <n v="48"/>
    <m/>
    <s v=""/>
    <d v="2021-01-01T00:00:00"/>
    <s v="No"/>
    <s v="No"/>
  </r>
  <r>
    <s v="Holdtech"/>
    <x v="0"/>
    <s v="Masivo"/>
    <s v="La Serena"/>
    <s v="16555587"/>
    <s v="2"/>
    <s v="16555587-2"/>
    <s v="CACANALC"/>
    <s v="CESAR ANDRES RAYMUNDO DE PEÑAFORT CANALES CANALES"/>
    <s v="CESAR ANDRES RAYMUNDO DE PEÑAFORT "/>
    <s v="CANALES CANALES"/>
    <x v="0"/>
    <x v="0"/>
    <m/>
    <m/>
    <m/>
    <m/>
    <m/>
    <m/>
    <m/>
    <m/>
    <s v="24-03-1987"/>
    <s v="BARBARA ANDREA ROJAS DROGUETT"/>
    <s v="15909479-0"/>
    <s v="ULISES LA ROSA PEREZ"/>
    <d v="2021-01-25T00:00:00"/>
    <d v="2021-01-11T00:00:00"/>
    <m/>
    <d v="2021-01-12T00:00:00"/>
    <s v="CACANALC"/>
    <s v="CACANALC"/>
    <n v="19446"/>
    <s v="cesar.canales@consultor.wom.cl"/>
    <m/>
    <m/>
    <n v="101"/>
    <s v="Marcos Sanchez"/>
    <x v="1"/>
    <s v="Diurno"/>
    <n v="1"/>
    <d v="2021-03-01T00:00:00"/>
    <n v="48"/>
    <m/>
    <s v=""/>
    <d v="2021-01-01T00:00:00"/>
    <s v="No"/>
    <s v="No"/>
  </r>
  <r>
    <s v="Holdtech"/>
    <x v="0"/>
    <s v="Masivo"/>
    <s v="La Serena"/>
    <s v="21009108"/>
    <s v="4"/>
    <s v="21009108-4"/>
    <s v="DCCARREV"/>
    <s v="DHARYEN CARLOS CARREÑO VERA"/>
    <s v="DHARYEN CARLOS "/>
    <s v="CARREÑO VERA"/>
    <x v="0"/>
    <x v="0"/>
    <m/>
    <m/>
    <m/>
    <m/>
    <m/>
    <m/>
    <m/>
    <m/>
    <s v="13-05-2002"/>
    <s v="DIANA ROSARIO GONZALEZ ANGEL"/>
    <s v="16893047-K"/>
    <s v="FRANCISCO JAVIER SUAREZ VEGA"/>
    <d v="2021-01-25T00:00:00"/>
    <d v="2021-01-11T00:00:00"/>
    <m/>
    <d v="2021-01-12T00:00:00"/>
    <s v="DCCARREV"/>
    <s v="DCCARREV"/>
    <n v="19450"/>
    <s v="dharyen.carreno@consultor.wom.cl"/>
    <m/>
    <m/>
    <n v="101"/>
    <s v="Marcos Sanchez"/>
    <x v="0"/>
    <s v="Diurno"/>
    <s v=""/>
    <d v="2021-03-01T00:00:00"/>
    <n v="48"/>
    <m/>
    <s v=""/>
    <d v="2021-01-01T00:00:00"/>
    <s v="No"/>
    <s v="No"/>
  </r>
  <r>
    <s v="Holdtech"/>
    <x v="0"/>
    <s v="Masivo"/>
    <s v="La Serena"/>
    <s v="19300955"/>
    <s v="7"/>
    <s v="19300955-7"/>
    <s v="EGVILLAH"/>
    <s v="EFRAIN GILBERTO VILLALOBOS HENRIQUEZ"/>
    <s v="EFRAIN GILBERTO "/>
    <s v="VILLALOBOS HENRIQUEZ"/>
    <x v="0"/>
    <x v="0"/>
    <m/>
    <m/>
    <m/>
    <m/>
    <m/>
    <m/>
    <m/>
    <m/>
    <s v="25-01-1996"/>
    <s v="JONATHAN ANDRES GONZALEZ HIDALGO"/>
    <s v="16732649-8"/>
    <s v="ULISES LA ROSA PEREZ"/>
    <d v="2021-01-25T00:00:00"/>
    <d v="2021-01-11T00:00:00"/>
    <m/>
    <d v="2021-01-12T00:00:00"/>
    <s v="EGVILLAH"/>
    <s v="EGVILLAH"/>
    <n v="19451"/>
    <s v="efrain.villalobos@consultor.wom.cl"/>
    <m/>
    <m/>
    <n v="101"/>
    <s v="Marcos Sanchez"/>
    <x v="1"/>
    <s v="Diurno"/>
    <n v="1"/>
    <d v="2021-03-01T00:00:00"/>
    <n v="48"/>
    <m/>
    <s v=""/>
    <d v="2021-01-01T00:00:00"/>
    <s v="No"/>
    <s v="No"/>
  </r>
  <r>
    <s v="Holdtech"/>
    <x v="0"/>
    <s v="Masivo"/>
    <s v="La Serena"/>
    <s v="19968839"/>
    <s v="1"/>
    <s v="19968839-1"/>
    <s v="FAMARINI"/>
    <s v="FABIAN ARTURO ALEXANDER MARIN INFANTA"/>
    <s v="FABIAN ARTURO ALEXANDER "/>
    <s v="MARIN INFANTA"/>
    <x v="0"/>
    <x v="0"/>
    <m/>
    <m/>
    <m/>
    <m/>
    <m/>
    <m/>
    <m/>
    <m/>
    <s v="31-12-1998"/>
    <s v="MINERVA MAKARENA ROJAS VARAS"/>
    <s v="17902552-3"/>
    <s v="ULISES LA ROSA PEREZ"/>
    <d v="2021-01-25T00:00:00"/>
    <d v="2021-01-11T00:00:00"/>
    <m/>
    <d v="2021-01-12T00:00:00"/>
    <s v="FAMARINI"/>
    <s v="FAMARINI"/>
    <n v="19460"/>
    <s v="fabian.marin@consultor.wom.cl"/>
    <m/>
    <m/>
    <n v="101"/>
    <s v="Marcos Sanchez"/>
    <x v="0"/>
    <s v="Diurno"/>
    <s v=""/>
    <d v="2021-03-01T00:00:00"/>
    <n v="48"/>
    <m/>
    <s v=""/>
    <d v="2021-01-01T00:00:00"/>
    <s v="No"/>
    <s v="No"/>
  </r>
  <r>
    <s v="Holdtech"/>
    <x v="0"/>
    <s v="Masivo"/>
    <s v="La Serena"/>
    <s v="17294838"/>
    <s v="3"/>
    <s v="17294838-3"/>
    <s v="RCGODOYR"/>
    <s v="RUTH CONSTANZA LORETO GODOY ROJAS"/>
    <s v="RUTH CONSTANZA LORETO "/>
    <s v="GODOY ROJAS"/>
    <x v="0"/>
    <x v="0"/>
    <m/>
    <m/>
    <m/>
    <m/>
    <m/>
    <m/>
    <m/>
    <m/>
    <s v="10-12-1989"/>
    <s v="PAULA ANGELINA ELGUEDA MADARIAGA"/>
    <s v="14109923-K"/>
    <s v="WILLIAMS ENRIQUE DOMINGUEZ BARRADA"/>
    <d v="2021-01-25T00:00:00"/>
    <d v="2021-01-11T00:00:00"/>
    <m/>
    <d v="2021-01-12T00:00:00"/>
    <s v="RCGODOYR"/>
    <s v="RCGODOYR"/>
    <n v="19498"/>
    <s v="ruth.godoy@consultor.wom.cl"/>
    <m/>
    <m/>
    <n v="101"/>
    <s v="Marcos Sanchez"/>
    <x v="0"/>
    <s v="Diurno"/>
    <s v=""/>
    <d v="2021-03-01T00:00:00"/>
    <n v="48"/>
    <m/>
    <s v=""/>
    <d v="2021-01-01T00:00:00"/>
    <s v="No"/>
    <s v="No"/>
  </r>
  <r>
    <s v="Holdtech"/>
    <x v="0"/>
    <s v="Masivo"/>
    <s v="La Serena"/>
    <s v="18758927"/>
    <s v="4"/>
    <s v="18758927-4"/>
    <s v="YAMANZAA"/>
    <s v="YORDAN ARIEL MANZANO AGUILAR"/>
    <s v="YORDAN ARIEL "/>
    <s v="MANZANO AGUILAR"/>
    <x v="0"/>
    <x v="0"/>
    <m/>
    <m/>
    <m/>
    <m/>
    <m/>
    <m/>
    <m/>
    <m/>
    <s v="03-11-1994"/>
    <s v="NICOLE ANDREA DIAZ HIDALGO "/>
    <s v="17722969-5"/>
    <s v="ULISES LA ROSA PEREZ"/>
    <d v="2021-01-25T00:00:00"/>
    <d v="2021-01-11T00:00:00"/>
    <m/>
    <d v="2021-01-12T00:00:00"/>
    <s v="YAMANZAA"/>
    <s v="YAMANZAA"/>
    <n v="19497"/>
    <s v="yordan.manzano@consultor.wom.cl"/>
    <m/>
    <m/>
    <n v="101"/>
    <s v="Marcos Sanchez"/>
    <x v="1"/>
    <s v="Diurno"/>
    <n v="1"/>
    <d v="2021-03-01T00:00:00"/>
    <n v="48"/>
    <m/>
    <s v=""/>
    <d v="2021-01-01T00:00:00"/>
    <s v="No"/>
    <s v="No"/>
  </r>
  <r>
    <s v="Holdtech"/>
    <x v="0"/>
    <s v="Masivo"/>
    <s v="Temuco"/>
    <s v="17584971"/>
    <s v="8"/>
    <s v="17584971-8"/>
    <s v="CPSILVAM"/>
    <s v="CRISTIAN PATRICIO SILVA MILLAR"/>
    <s v="CRISTIAN PATRICIO"/>
    <s v="SILVA MILLAR"/>
    <x v="0"/>
    <x v="0"/>
    <m/>
    <m/>
    <m/>
    <m/>
    <m/>
    <m/>
    <m/>
    <m/>
    <d v="1990-12-30T00:00:00"/>
    <s v="FELIPE ALEJANDRO MARTIN GUTIERREZ"/>
    <s v="16838987-6"/>
    <s v="WILLIAMS ENRIQUE DOMINGUEZ BARRADA"/>
    <d v="2021-01-25T00:00:00"/>
    <d v="2021-02-18T00:00:00"/>
    <m/>
    <d v="2021-02-19T00:00:00"/>
    <s v="CPSILVAM"/>
    <s v="CPSILVAM"/>
    <n v="19447"/>
    <s v="cristian.silva.m@consultor.wom.cl"/>
    <m/>
    <m/>
    <n v="101"/>
    <s v="Marcos Sanchez"/>
    <x v="0"/>
    <s v="Diurno"/>
    <s v=""/>
    <d v="2021-03-01T00:00:00"/>
    <n v="10"/>
    <m/>
    <s v=""/>
    <d v="2021-02-01T00:00:00"/>
    <s v="No"/>
    <s v="No"/>
  </r>
  <r>
    <s v="Holdtech"/>
    <x v="0"/>
    <s v="Masivo"/>
    <s v="La Serena"/>
    <s v="12867915"/>
    <s v="4"/>
    <s v="12867915-4"/>
    <s v="APMARTIV"/>
    <s v="ALEJANDRA PATRICIA MARTINEZ VEGA"/>
    <s v="ALEJANDRA PATRICIA "/>
    <s v="MARTINEZ VEGA"/>
    <x v="0"/>
    <x v="0"/>
    <m/>
    <m/>
    <m/>
    <m/>
    <m/>
    <m/>
    <m/>
    <m/>
    <s v="20-04-1975"/>
    <s v="DIANA ROSARIO GONZALEZ ANGEL"/>
    <s v="16893047-K"/>
    <s v="FRANCISCO JAVIER SUAREZ VEGA"/>
    <d v="2021-02-01T00:00:00"/>
    <d v="2021-02-15T00:00:00"/>
    <m/>
    <d v="2021-02-16T00:00:00"/>
    <s v="APMARTIV"/>
    <s v="APMARTIV"/>
    <n v="19048"/>
    <s v="alejandra.martinez@consultor.wom.cl"/>
    <m/>
    <m/>
    <n v="102"/>
    <s v="Fabiola Zozaya"/>
    <x v="1"/>
    <s v="Diurno"/>
    <n v="1"/>
    <d v="2021-03-01T00:00:00"/>
    <n v="13"/>
    <m/>
    <s v=""/>
    <d v="2021-02-01T00:00:00"/>
    <s v="No"/>
    <s v="No"/>
  </r>
  <r>
    <s v="Holdtech"/>
    <x v="0"/>
    <s v="Masivo"/>
    <s v="La Serena"/>
    <s v="18136137"/>
    <s v="9"/>
    <s v="18136137-9"/>
    <s v="CFARAYAA"/>
    <s v="CAMILA FRANCISCA ARAYA ALFARO"/>
    <s v="CAMILA FRANCISCA "/>
    <s v="ARAYA ALFARO"/>
    <x v="0"/>
    <x v="0"/>
    <m/>
    <m/>
    <m/>
    <m/>
    <m/>
    <m/>
    <m/>
    <m/>
    <s v="05-03-1992"/>
    <s v="GABRIELA ANDREA GOMEZ QUIVIC"/>
    <s v="18632202-9"/>
    <s v="FRANCISCO JAVIER SUAREZ VEGA"/>
    <d v="2021-02-01T00:00:00"/>
    <d v="2021-02-15T00:00:00"/>
    <m/>
    <d v="2021-02-16T00:00:00"/>
    <s v="CFARAYAA"/>
    <s v="CFARAYAA"/>
    <n v="19307"/>
    <s v="camila.araya.a@consultor.wom.cl"/>
    <m/>
    <m/>
    <n v="102"/>
    <s v="Fabiola Zozaya"/>
    <x v="1"/>
    <s v="Diurno"/>
    <n v="1"/>
    <d v="2021-03-01T00:00:00"/>
    <n v="13"/>
    <m/>
    <s v=""/>
    <d v="2021-02-01T00:00:00"/>
    <s v="No"/>
    <s v="No"/>
  </r>
  <r>
    <s v="Holdtech"/>
    <x v="0"/>
    <s v="Masivo"/>
    <s v="La Serena"/>
    <s v="20166959"/>
    <s v="6"/>
    <s v="20166959-6"/>
    <s v="MIFAJARA"/>
    <s v="MATIAS IGNACIO FAJARDO ALFARO"/>
    <s v="MATIAS IGNACIO "/>
    <s v="FAJARDO ALFARO"/>
    <x v="0"/>
    <x v="0"/>
    <m/>
    <m/>
    <m/>
    <m/>
    <m/>
    <m/>
    <m/>
    <m/>
    <s v="24-04-1999"/>
    <s v="GABRIELA ANDREA GOMEZ QUIVIC"/>
    <s v="18632202-9"/>
    <s v="FRANCISCO JAVIER SUAREZ VEGA"/>
    <d v="2021-02-01T00:00:00"/>
    <d v="2021-02-15T00:00:00"/>
    <m/>
    <d v="2021-02-16T00:00:00"/>
    <s v="MIFAJARA"/>
    <s v="MIFAJARA"/>
    <n v="19378"/>
    <s v="matias.fajardo@consultor.wom.cl"/>
    <m/>
    <m/>
    <n v="102"/>
    <s v="Fabiola Zozaya"/>
    <x v="1"/>
    <s v="Diurno"/>
    <n v="1"/>
    <d v="2021-03-01T00:00:00"/>
    <n v="13"/>
    <m/>
    <s v=""/>
    <d v="2021-02-01T00:00:00"/>
    <s v="No"/>
    <s v="No"/>
  </r>
  <r>
    <s v="Holdtech"/>
    <x v="0"/>
    <s v="Masivo"/>
    <s v="La Serena"/>
    <s v="20407462"/>
    <s v="3"/>
    <s v="20407462-3"/>
    <s v="PBOCARAI"/>
    <s v="PRISCILA BELEN OCARANZA IRIARTE"/>
    <s v="PRISCILA BELEN "/>
    <s v="OCARANZA IRIARTE"/>
    <x v="0"/>
    <x v="0"/>
    <m/>
    <m/>
    <m/>
    <m/>
    <m/>
    <m/>
    <m/>
    <m/>
    <s v="24-09-2000"/>
    <s v="MINERVA MAKARENA ROJAS VARAS"/>
    <s v="17902552-3"/>
    <s v="ULISES LA ROSA PEREZ"/>
    <d v="2021-02-01T00:00:00"/>
    <d v="2021-02-15T00:00:00"/>
    <m/>
    <d v="2021-02-16T00:00:00"/>
    <s v="PBOCARAI"/>
    <s v="PBOCARAI"/>
    <n v="19504"/>
    <s v="priscila.ocaranza@consultor.wom.cl"/>
    <m/>
    <m/>
    <n v="102"/>
    <s v="Fabiola Zozaya"/>
    <x v="0"/>
    <s v="Diurno"/>
    <s v=""/>
    <d v="2021-03-01T00:00:00"/>
    <n v="13"/>
    <m/>
    <s v=""/>
    <d v="2021-02-01T00:00:00"/>
    <s v="No"/>
    <s v="No"/>
  </r>
  <r>
    <s v="Holdtech"/>
    <x v="0"/>
    <s v="Masivo"/>
    <s v="La Serena"/>
    <s v="15029037"/>
    <s v="6"/>
    <s v="15029037-6"/>
    <s v="PMALFARB"/>
    <s v="PRISCILLA MACARENA ALFARO BARRIOS"/>
    <s v="PRISCILLA MACARENA "/>
    <s v="ALFARO BARRIOS"/>
    <x v="0"/>
    <x v="0"/>
    <m/>
    <m/>
    <m/>
    <m/>
    <m/>
    <m/>
    <m/>
    <m/>
    <s v="28-08-1986"/>
    <s v="NICOLE ANDREA DIAZ HIDALGO "/>
    <s v="17722969-5"/>
    <s v="ULISES LA ROSA PEREZ"/>
    <d v="2021-02-01T00:00:00"/>
    <d v="2021-02-15T00:00:00"/>
    <m/>
    <d v="2021-02-16T00:00:00"/>
    <s v="PMALFARB"/>
    <s v="PMALFARB"/>
    <n v="19507"/>
    <s v="priscilla.alfaro@consultor.wom.cl"/>
    <m/>
    <m/>
    <n v="102"/>
    <s v="Fabiola Zozaya"/>
    <x v="0"/>
    <s v="Diurno"/>
    <s v=""/>
    <d v="2021-03-01T00:00:00"/>
    <n v="13"/>
    <m/>
    <s v=""/>
    <d v="2021-02-01T00:00:00"/>
    <s v="No"/>
    <s v="No"/>
  </r>
  <r>
    <s v="Holdtech"/>
    <x v="0"/>
    <s v="Masivo"/>
    <s v="La Serena"/>
    <s v="20005976"/>
    <s v="K"/>
    <s v="20005976-K"/>
    <s v="YEALVARN"/>
    <s v="YASMIN ELIANA ALVAREZ NAVARRO"/>
    <s v="YASMIN ELIANA "/>
    <s v="ALVAREZ NAVARRO"/>
    <x v="0"/>
    <x v="0"/>
    <m/>
    <m/>
    <m/>
    <m/>
    <m/>
    <m/>
    <m/>
    <m/>
    <s v="19-01-1999"/>
    <s v="GABRIELA CONSTANZA DIAZ RIVERA"/>
    <s v="17762228-1"/>
    <s v="FRANCISCO JAVIER SUAREZ VEGA"/>
    <d v="2021-02-01T00:00:00"/>
    <d v="2021-02-15T00:00:00"/>
    <m/>
    <d v="2021-02-16T00:00:00"/>
    <s v="YEALVARN"/>
    <s v="YEALVARN"/>
    <n v="19510"/>
    <s v="yasmin.alvarez@consultor.wom.cl"/>
    <m/>
    <m/>
    <n v="102"/>
    <s v="Fabiola Zozaya"/>
    <x v="1"/>
    <s v="Diurno"/>
    <n v="1"/>
    <d v="2021-03-01T00:00:00"/>
    <n v="13"/>
    <m/>
    <s v=""/>
    <d v="2021-02-01T00:00:00"/>
    <s v="No"/>
    <s v="No"/>
  </r>
  <r>
    <s v="Holdtech"/>
    <x v="0"/>
    <s v="Masivo"/>
    <s v="La Serena"/>
    <s v="19347446"/>
    <s v="2"/>
    <s v="19347446-2"/>
    <s v="VSCONTRA"/>
    <s v="VICTORIA SOLEDAD CONTRERAS ARANCIBIA"/>
    <s v="VICTORIA SOLEDAD "/>
    <s v="CONTRERAS ARANCIBIA"/>
    <x v="0"/>
    <x v="0"/>
    <m/>
    <m/>
    <m/>
    <m/>
    <m/>
    <m/>
    <m/>
    <m/>
    <d v="1996-01-13T00:00:00"/>
    <s v="ENDER JAVIER PIÑA ROJAS"/>
    <s v="26728535-7"/>
    <s v="FRANCISCO JAVIER SUAREZ VEGA"/>
    <d v="2021-02-01T00:00:00"/>
    <d v="2021-02-15T00:00:00"/>
    <m/>
    <d v="2021-02-16T00:00:00"/>
    <s v="VSCONTRA"/>
    <s v="VSCONTRA"/>
    <n v="19509"/>
    <s v="victoria.contreras@consultor.wom.cl"/>
    <m/>
    <m/>
    <n v="102"/>
    <s v="Fabiola Zozaya"/>
    <x v="1"/>
    <s v="Diurno"/>
    <n v="1"/>
    <d v="2021-03-01T00:00:00"/>
    <n v="13"/>
    <m/>
    <s v=""/>
    <d v="2021-02-01T00:00:00"/>
    <s v="No"/>
    <s v="No"/>
  </r>
  <r>
    <s v="Holdtech"/>
    <x v="0"/>
    <s v="Masivo"/>
    <s v="La Serena"/>
    <s v="18256660"/>
    <s v="8"/>
    <s v="18256660-8"/>
    <s v="CGCARMOC"/>
    <s v="CAMILA GABRIELA CARMONA CABRERA"/>
    <s v="CAMILA GABRIELA "/>
    <s v="CARMONA CABRERA"/>
    <x v="0"/>
    <x v="0"/>
    <m/>
    <m/>
    <m/>
    <m/>
    <m/>
    <m/>
    <m/>
    <m/>
    <s v="09-10-1992"/>
    <s v="AMERICA BELEN QUINTEROS TORRES"/>
    <s v="17520360-5"/>
    <s v="ULISES LA ROSA PEREZ"/>
    <d v="2021-02-08T00:00:00"/>
    <d v="2021-02-22T00:00:00"/>
    <m/>
    <d v="2021-02-23T00:00:00"/>
    <s v="CGCARMOC"/>
    <s v="CGCARMOC"/>
    <n v="19525"/>
    <s v="camila.carmona@consultor.wom.cl"/>
    <m/>
    <m/>
    <n v="103"/>
    <s v="Maria Fernanda Diaz"/>
    <x v="1"/>
    <s v="Diurno"/>
    <n v="1"/>
    <d v="2021-03-01T00:00:00"/>
    <n v="6"/>
    <m/>
    <s v=""/>
    <d v="2021-02-01T00:00:00"/>
    <s v="No"/>
    <s v="No"/>
  </r>
  <r>
    <s v="Holdtech"/>
    <x v="0"/>
    <s v="Masivo"/>
    <s v="La Serena"/>
    <s v="17084833"/>
    <s v="0"/>
    <s v="17084833-0"/>
    <s v="DGLAGOST"/>
    <s v="DENISSE GRISEL LAGOS TRIGO"/>
    <s v="DENISSE GRISEL "/>
    <s v="LAGOS TRIGO"/>
    <x v="0"/>
    <x v="0"/>
    <m/>
    <m/>
    <m/>
    <m/>
    <m/>
    <m/>
    <m/>
    <m/>
    <s v="27-12-1988"/>
    <s v="AMERICA BELEN QUINTEROS TORRES"/>
    <s v="17520360-5"/>
    <s v="ULISES LA ROSA PEREZ"/>
    <d v="2021-02-08T00:00:00"/>
    <d v="2021-02-22T00:00:00"/>
    <m/>
    <d v="2021-02-23T00:00:00"/>
    <s v="DGLAGOST"/>
    <s v="DGLAGOST"/>
    <n v="19512"/>
    <s v="denisse.lagos@consultor.wom.cl"/>
    <m/>
    <m/>
    <n v="103"/>
    <s v="Maria Fernanda Diaz"/>
    <x v="0"/>
    <s v="Diurno"/>
    <s v=""/>
    <d v="2021-03-01T00:00:00"/>
    <n v="6"/>
    <m/>
    <s v=""/>
    <d v="2021-02-01T00:00:00"/>
    <s v="No"/>
    <s v="No"/>
  </r>
  <r>
    <s v="Holdtech"/>
    <x v="0"/>
    <s v="Masivo"/>
    <s v="La Serena"/>
    <s v="20544685"/>
    <s v="0"/>
    <s v="20544685-0"/>
    <s v="EAHERNAT"/>
    <s v="ERICK ALEJANDRO HERNANDEZ TRIGO"/>
    <s v="ERICK ALEJANDRO "/>
    <s v="HERNANDEZ TRIGO"/>
    <x v="0"/>
    <x v="0"/>
    <m/>
    <m/>
    <m/>
    <m/>
    <m/>
    <m/>
    <m/>
    <m/>
    <s v="21-04-2001"/>
    <s v="AMERICA BELEN QUINTEROS TORRES"/>
    <s v="17520360-5"/>
    <s v="ULISES LA ROSA PEREZ"/>
    <d v="2021-02-08T00:00:00"/>
    <d v="2021-02-22T00:00:00"/>
    <m/>
    <d v="2021-02-23T00:00:00"/>
    <s v="EAHERNAT"/>
    <s v="EAHERNAT"/>
    <n v="19524"/>
    <s v="erick.hernandez@consultor.wom.cl"/>
    <m/>
    <m/>
    <n v="103"/>
    <s v="Maria Fernanda Diaz"/>
    <x v="0"/>
    <s v="Diurno"/>
    <s v=""/>
    <d v="2021-03-01T00:00:00"/>
    <n v="6"/>
    <m/>
    <s v=""/>
    <d v="2021-02-01T00:00:00"/>
    <s v="No"/>
    <s v="No"/>
  </r>
  <r>
    <s v="Holdtech"/>
    <x v="0"/>
    <s v="Masivo"/>
    <s v="La Serena"/>
    <s v="19468688"/>
    <s v="9"/>
    <s v="19468688-9"/>
    <s v="FIBAEZAJ"/>
    <s v="FRANCISCO IGNACIO BAEZA JULIO"/>
    <s v="FRANCISCO IGNACIO "/>
    <s v="BAEZA JULIO"/>
    <x v="0"/>
    <x v="0"/>
    <m/>
    <m/>
    <m/>
    <m/>
    <m/>
    <m/>
    <m/>
    <m/>
    <s v="27-06-1997"/>
    <s v="AMERICA BELEN QUINTEROS TORRES"/>
    <s v="17520360-5"/>
    <s v="ULISES LA ROSA PEREZ"/>
    <d v="2021-02-08T00:00:00"/>
    <d v="2021-02-22T00:00:00"/>
    <m/>
    <d v="2021-02-23T00:00:00"/>
    <s v="FIBAEZAJ"/>
    <s v="FIBAEZAJ"/>
    <n v="19522"/>
    <s v="francisco.baeza@consultor.wom.cl"/>
    <m/>
    <m/>
    <n v="103"/>
    <s v="Maria Fernanda Diaz"/>
    <x v="1"/>
    <s v="Diurno"/>
    <n v="1"/>
    <d v="2021-03-01T00:00:00"/>
    <n v="6"/>
    <m/>
    <s v=""/>
    <d v="2021-02-01T00:00:00"/>
    <s v="No"/>
    <s v="No"/>
  </r>
  <r>
    <s v="Holdtech"/>
    <x v="0"/>
    <s v="Masivo"/>
    <s v="La Serena"/>
    <s v="19104037"/>
    <s v="6"/>
    <s v="19104037-6"/>
    <s v="JACONTRV"/>
    <s v="JAVIERA ALEXANDRA CONTRERAS VEGA"/>
    <s v="JAVIERA ALEXANDRA "/>
    <s v="CONTRERAS VEGA"/>
    <x v="0"/>
    <x v="0"/>
    <m/>
    <m/>
    <m/>
    <m/>
    <m/>
    <m/>
    <m/>
    <m/>
    <s v="09-02-1996"/>
    <s v="AMERICA BELEN QUINTEROS TORRES"/>
    <s v="17520360-5"/>
    <s v="ULISES LA ROSA PEREZ"/>
    <d v="2021-02-08T00:00:00"/>
    <d v="2021-02-22T00:00:00"/>
    <m/>
    <d v="2021-02-23T00:00:00"/>
    <s v="JACONTRV"/>
    <s v="JACONTRV"/>
    <n v="19519"/>
    <s v="javiera.contreras.v@consultor.wom.cl"/>
    <m/>
    <m/>
    <n v="103"/>
    <s v="Maria Fernanda Diaz"/>
    <x v="1"/>
    <s v="Diurno"/>
    <n v="1"/>
    <d v="2021-03-01T00:00:00"/>
    <n v="6"/>
    <m/>
    <s v=""/>
    <d v="2021-02-01T00:00:00"/>
    <s v="No"/>
    <s v="No"/>
  </r>
  <r>
    <s v="Holdtech"/>
    <x v="0"/>
    <s v="Masivo"/>
    <s v="La Serena"/>
    <s v="19290133"/>
    <s v="2"/>
    <s v="19290133-2"/>
    <s v="JPTOLEDV"/>
    <s v="JAVIERA PAZ TOLEDO VEGA"/>
    <s v="JAVIERA PAZ "/>
    <s v="TOLEDO VEGA"/>
    <x v="0"/>
    <x v="0"/>
    <m/>
    <m/>
    <m/>
    <m/>
    <m/>
    <m/>
    <m/>
    <m/>
    <s v="18-01-1996"/>
    <s v="AMERICA BELEN QUINTEROS TORRES"/>
    <s v="17520360-5"/>
    <s v="ULISES LA ROSA PEREZ"/>
    <d v="2021-02-08T00:00:00"/>
    <d v="2021-02-22T00:00:00"/>
    <m/>
    <d v="2021-02-23T00:00:00"/>
    <s v="JPTOLEDV"/>
    <s v="JPTOLEDV"/>
    <n v="19517"/>
    <s v="javiera.toledo@consultor.wom.cl"/>
    <m/>
    <m/>
    <n v="103"/>
    <s v="Maria Fernanda Diaz"/>
    <x v="0"/>
    <s v="Diurno"/>
    <s v=""/>
    <d v="2021-03-01T00:00:00"/>
    <n v="6"/>
    <m/>
    <s v=""/>
    <d v="2021-02-01T00:00:00"/>
    <s v="No"/>
    <s v="No"/>
  </r>
  <r>
    <s v="Holdtech"/>
    <x v="0"/>
    <s v="Masivo"/>
    <s v="La Serena"/>
    <s v="18014520"/>
    <s v="6"/>
    <s v="18014520-6"/>
    <s v="KAMEDINV"/>
    <s v="KEVIN ALEX MEDINA VARAS"/>
    <s v="KEVIN ALEX "/>
    <s v="MEDINA VARAS"/>
    <x v="0"/>
    <x v="0"/>
    <m/>
    <m/>
    <m/>
    <m/>
    <m/>
    <m/>
    <m/>
    <m/>
    <s v="14-04-1992"/>
    <s v="AMERICA BELEN QUINTEROS TORRES"/>
    <s v="17520360-5"/>
    <s v="ULISES LA ROSA PEREZ"/>
    <d v="2021-02-08T00:00:00"/>
    <d v="2021-02-22T00:00:00"/>
    <m/>
    <d v="2021-02-23T00:00:00"/>
    <s v="KAMEDINV"/>
    <s v="KAMEDINV"/>
    <n v="19516"/>
    <s v="kevin.medina@consultor.wom.cl"/>
    <m/>
    <m/>
    <n v="103"/>
    <s v="Maria Fernanda Diaz"/>
    <x v="1"/>
    <s v="Diurno"/>
    <n v="1"/>
    <d v="2021-03-01T00:00:00"/>
    <n v="6"/>
    <m/>
    <s v=""/>
    <d v="2021-02-01T00:00:00"/>
    <s v="No"/>
    <s v="No"/>
  </r>
  <r>
    <s v="Holdtech"/>
    <x v="0"/>
    <s v="Masivo"/>
    <s v="La Serena"/>
    <s v="20126912"/>
    <s v="1"/>
    <s v="20126912-1"/>
    <s v="MAGALLEA"/>
    <s v="MAIRA ALINE GALLEGUILLOS ALQUINTA"/>
    <s v="MAIRA ALINE "/>
    <s v="GALLEGUILLOS ALQUINTA"/>
    <x v="0"/>
    <x v="0"/>
    <m/>
    <m/>
    <m/>
    <m/>
    <m/>
    <m/>
    <m/>
    <m/>
    <s v="19-02-1999"/>
    <s v="AMERICA BELEN QUINTEROS TORRES"/>
    <s v="17520360-5"/>
    <s v="ULISES LA ROSA PEREZ"/>
    <d v="2021-02-08T00:00:00"/>
    <d v="2021-02-22T00:00:00"/>
    <m/>
    <d v="2021-02-23T00:00:00"/>
    <s v="MAGALLEA"/>
    <s v="MAGALLEA"/>
    <n v="19515"/>
    <s v="maira.galleguillos@consultor.wom.cl"/>
    <m/>
    <m/>
    <n v="103"/>
    <s v="Maria Fernanda Diaz"/>
    <x v="1"/>
    <s v="Diurno"/>
    <n v="1"/>
    <d v="2021-03-01T00:00:00"/>
    <n v="6"/>
    <m/>
    <s v=""/>
    <d v="2021-02-01T00:00:00"/>
    <s v="No"/>
    <s v="No"/>
  </r>
  <r>
    <s v="Holdtech"/>
    <x v="0"/>
    <s v="Masivo"/>
    <s v="La Serena"/>
    <s v="20457135"/>
    <s v="K"/>
    <s v="20457135-K"/>
    <s v="WCBAUTIC"/>
    <s v="WALESKA CAROLINA BAUTISTA CERDA"/>
    <s v="WALESKA CAROLINA "/>
    <s v="BAUTISTA CERDA"/>
    <x v="0"/>
    <x v="0"/>
    <m/>
    <m/>
    <m/>
    <m/>
    <m/>
    <m/>
    <m/>
    <m/>
    <s v="27-04-2000"/>
    <s v="AMERICA BELEN QUINTEROS TORRES"/>
    <s v="17520360-5"/>
    <s v="ULISES LA ROSA PEREZ"/>
    <d v="2021-02-08T00:00:00"/>
    <d v="2021-02-22T00:00:00"/>
    <m/>
    <d v="2021-02-23T00:00:00"/>
    <s v="WCBAUTIC"/>
    <s v="WCBAUTIC"/>
    <n v="19513"/>
    <s v="waleska.bautista@consultor.wom.cl"/>
    <m/>
    <m/>
    <n v="103"/>
    <s v="Maria Fernanda Diaz"/>
    <x v="1"/>
    <s v="Diurno"/>
    <n v="1"/>
    <d v="2021-03-01T00:00:00"/>
    <n v="6"/>
    <m/>
    <s v=""/>
    <d v="2021-02-01T00:00:00"/>
    <s v="No"/>
    <s v="No"/>
  </r>
  <r>
    <s v="Holdtech"/>
    <x v="0"/>
    <s v="Masivo"/>
    <s v="La Serena"/>
    <s v="26682407"/>
    <s v="6"/>
    <s v="26682407-6"/>
    <s v="AMDIAZR"/>
    <s v="AYLEM MARIELYS DIAZ RODRIGUEZ"/>
    <s v="AYLEM MARIELYS"/>
    <s v="DIAZ RODRIGUEZ"/>
    <x v="0"/>
    <x v="0"/>
    <m/>
    <m/>
    <m/>
    <m/>
    <m/>
    <m/>
    <m/>
    <m/>
    <d v="1989-12-20T00:00:00"/>
    <s v="GABRIELA ANDREA GOMEZ QUIVIC"/>
    <s v="18632202-9"/>
    <s v="FRANCISCO JAVIER SUAREZ VEGA"/>
    <d v="2018-06-28T00:00:00"/>
    <d v="2018-07-23T00:00:00"/>
    <s v="S"/>
    <d v="2018-07-24T00:00:00"/>
    <s v="AMDIAZR"/>
    <s v="AMDIAZR"/>
    <n v="19015"/>
    <s v="aylem.diaz@consultor.wom.cl"/>
    <m/>
    <m/>
    <s v="01 RRSS"/>
    <s v="Gabriela Toro"/>
    <x v="1"/>
    <s v="Diurno"/>
    <n v="1"/>
    <d v="2021-03-01T00:00:00"/>
    <n v="951"/>
    <d v="2020-12-01T00:00:00"/>
    <s v=""/>
    <d v="2018-07-01T00:00:00"/>
    <s v="Si"/>
    <s v="Si"/>
  </r>
  <r>
    <s v="Holdtech"/>
    <x v="0"/>
    <s v="Masivo"/>
    <s v="La Serena"/>
    <s v="25983893"/>
    <s v="2"/>
    <s v="25983893-2"/>
    <s v="LEGOMEZF"/>
    <s v="LUIS ENRIQUE GOMEZ FLORES"/>
    <s v="LUIS ENRIQUE"/>
    <s v="GOMEZ FLORES"/>
    <x v="0"/>
    <x v="0"/>
    <m/>
    <m/>
    <m/>
    <m/>
    <m/>
    <m/>
    <m/>
    <m/>
    <d v="1994-07-02T00:00:00"/>
    <s v="ELIZABETH ANDREA CASTILLO COLLAO"/>
    <s v="16838987-6"/>
    <s v="WILLIAMS ENRIQUE DOMINGUEZ BARRADA"/>
    <d v="2019-01-08T00:00:00"/>
    <d v="2019-01-23T00:00:00"/>
    <m/>
    <d v="2019-01-24T00:00:00"/>
    <s v="LEGOMEZF"/>
    <s v="LEGOMEZF"/>
    <n v="19209"/>
    <s v="luis.gomez@consultor.wom.cl"/>
    <m/>
    <m/>
    <s v="09 RRSS"/>
    <s v="Gabriela Toro"/>
    <x v="1"/>
    <s v="Diurno"/>
    <n v="1"/>
    <d v="2021-03-01T00:00:00"/>
    <n v="767"/>
    <d v="2020-12-07T00:00:00"/>
    <s v=""/>
    <d v="2019-01-01T00:00:00"/>
    <s v="Si"/>
    <s v="Si"/>
  </r>
  <r>
    <s v="Holdtech"/>
    <x v="0"/>
    <s v="Masivo"/>
    <s v="La Serena"/>
    <s v="27127369"/>
    <s v="K"/>
    <s v="27127369-K"/>
    <s v="JAPERALG"/>
    <s v="JULIO ALBERTO PERALTA GUEVARA"/>
    <s v="JULIO ALBERTO"/>
    <s v="PERALTA GUEVARA"/>
    <x v="0"/>
    <x v="0"/>
    <m/>
    <m/>
    <m/>
    <m/>
    <m/>
    <m/>
    <m/>
    <m/>
    <d v="1978-02-21T00:00:00"/>
    <s v="GABRIELA ANDREA GOMEZ QUIVIC"/>
    <s v="16838987-6"/>
    <s v="FRANCISCO JAVIER SUAREZ VEGA"/>
    <d v="2019-02-12T00:00:00"/>
    <d v="2019-03-04T00:00:00"/>
    <m/>
    <d v="2019-03-05T00:00:00"/>
    <s v="JAPERALG"/>
    <s v="JAPERALG"/>
    <n v="19292"/>
    <s v="julio.peralta@consultor.wom.cl"/>
    <m/>
    <m/>
    <s v="10 RRSS"/>
    <s v="Gabriela Toro"/>
    <x v="1"/>
    <s v="Diurno"/>
    <n v="1"/>
    <d v="2021-03-01T00:00:00"/>
    <n v="727"/>
    <d v="2020-12-01T00:00:00"/>
    <s v=""/>
    <d v="2019-03-01T00:00:00"/>
    <s v="Si"/>
    <s v="Si"/>
  </r>
  <r>
    <s v="Holdtech"/>
    <x v="0"/>
    <s v="Masivo"/>
    <s v="La Serena"/>
    <s v="26848335"/>
    <s v="7"/>
    <s v="26848335-7"/>
    <s v="ACSERRAR"/>
    <s v="ANA CAROLINA SERRANO RONDON"/>
    <s v="ANA CAROLINA"/>
    <s v="SERRANO RONDON"/>
    <x v="0"/>
    <x v="0"/>
    <m/>
    <m/>
    <m/>
    <m/>
    <m/>
    <m/>
    <m/>
    <m/>
    <s v="10/12/1978"/>
    <s v="JOSE ARTURO CAMPOS CANIBILO"/>
    <s v="16838987-6"/>
    <s v="FRANCISCO JAVIER SUAREZ VEGA"/>
    <d v="2019-11-18T00:00:00"/>
    <d v="2019-12-06T00:00:00"/>
    <m/>
    <d v="2019-12-10T00:00:00"/>
    <s v="ACSERRAR"/>
    <s v="ACSERRAR"/>
    <n v="19228"/>
    <s v="ana.serrano@consultor.wom.cl"/>
    <m/>
    <m/>
    <s v="13 RRSS"/>
    <s v="Daniela Castillo"/>
    <x v="0"/>
    <s v="Diurno"/>
    <s v=""/>
    <d v="2021-03-01T00:00:00"/>
    <n v="447"/>
    <d v="2020-12-07T00:00:00"/>
    <s v=""/>
    <d v="2019-12-01T00:00:00"/>
    <s v="Si"/>
    <s v="Si"/>
  </r>
  <r>
    <s v="Holdtech"/>
    <x v="0"/>
    <s v="Masivo"/>
    <s v="La Serena"/>
    <s v="26720978"/>
    <s v="2"/>
    <s v="26720978-2"/>
    <s v="JAPEROZC"/>
    <s v="JENNIFER ANDREINA PEROZA CASTILLO"/>
    <s v="JENNIFER ANDREINA"/>
    <s v="PEROZA CASTILLO"/>
    <x v="0"/>
    <x v="0"/>
    <m/>
    <m/>
    <m/>
    <m/>
    <m/>
    <m/>
    <m/>
    <m/>
    <s v="18/07/1992"/>
    <s v="JEREMY HUGO TORRES SMITH"/>
    <s v="16838987-6"/>
    <s v="WILLIAMS ENRIQUE DOMINGUEZ BARRADA"/>
    <d v="2019-11-18T00:00:00"/>
    <d v="2019-12-06T00:00:00"/>
    <m/>
    <d v="2019-12-10T00:00:00"/>
    <s v="JAPEROZC"/>
    <s v="JAPEROZC"/>
    <n v="19136"/>
    <s v="jennifer.peroza@consultor.wom.cl"/>
    <m/>
    <m/>
    <s v="13 RRSS"/>
    <s v="Daniela Castillo"/>
    <x v="1"/>
    <s v="Diurno"/>
    <n v="1"/>
    <d v="2021-03-01T00:00:00"/>
    <n v="447"/>
    <d v="2020-12-01T00:00:00"/>
    <s v=""/>
    <d v="2019-12-01T00:00:00"/>
    <s v="Si"/>
    <s v="Si"/>
  </r>
  <r>
    <s v="Holdtech"/>
    <x v="0"/>
    <s v="Masivo"/>
    <s v="La Serena"/>
    <s v="27315843"/>
    <s v="K"/>
    <s v="27315843-K"/>
    <s v="YKCAMARB"/>
    <s v="YNGRID KARINA CAMARGO BOADA"/>
    <s v="YNGRID KARINA"/>
    <s v="CAMARGO BOADA"/>
    <x v="0"/>
    <x v="0"/>
    <m/>
    <m/>
    <m/>
    <m/>
    <m/>
    <m/>
    <m/>
    <m/>
    <s v="03/01/1985"/>
    <s v="JOSE ARTURO CAMPOS CANIBILO"/>
    <s v="16838987-6"/>
    <s v="FRANCISCO JAVIER SUAREZ VEGA"/>
    <d v="2019-11-18T00:00:00"/>
    <d v="2019-12-06T00:00:00"/>
    <m/>
    <d v="2019-12-10T00:00:00"/>
    <s v="YKCAMARB"/>
    <s v="YKCAMARB"/>
    <n v="19232"/>
    <s v="yngrid.camargo@consultor.wom.cl"/>
    <m/>
    <m/>
    <s v="13 RRSS"/>
    <s v="Daniela Castillo"/>
    <x v="1"/>
    <s v="Diurno"/>
    <n v="1"/>
    <d v="2021-03-01T00:00:00"/>
    <n v="447"/>
    <d v="2020-12-07T00:00:00"/>
    <s v=""/>
    <d v="2019-12-01T00:00:00"/>
    <s v="Si"/>
    <s v="Si"/>
  </r>
  <r>
    <s v="Holdtech"/>
    <x v="0"/>
    <s v="Masivo"/>
    <s v="La Serena"/>
    <s v="16521711"/>
    <s v="K"/>
    <s v="16521711-K"/>
    <s v="AEPEREZP"/>
    <s v="Alejandro Esteban Perez Perez"/>
    <s v="Alejandro Esteban "/>
    <s v="Perez Perez"/>
    <x v="0"/>
    <x v="0"/>
    <m/>
    <m/>
    <m/>
    <m/>
    <m/>
    <m/>
    <m/>
    <m/>
    <s v="01-07-1986"/>
    <s v="GABRIELA CONSTANZA DIAZ RIVERA"/>
    <s v="17762228-1"/>
    <s v="FRANCISCO JAVIER SUAREZ VEGA"/>
    <d v="2020-02-24T00:00:00"/>
    <d v="2020-03-12T00:00:00"/>
    <m/>
    <d v="2020-03-16T00:00:00"/>
    <s v="AEPEREZP"/>
    <s v="AEPEREZP"/>
    <n v="19059"/>
    <s v="alejandro.perez@consultor.wom.cl"/>
    <m/>
    <m/>
    <s v="15 RRSS"/>
    <s v="Elizabeth Castillo"/>
    <x v="1"/>
    <s v="Diurno"/>
    <n v="1"/>
    <d v="2021-03-01T00:00:00"/>
    <n v="350"/>
    <d v="2020-06-17T00:00:00"/>
    <s v=""/>
    <d v="2020-03-01T00:00:00"/>
    <s v="Si"/>
    <s v="Si"/>
  </r>
  <r>
    <s v="Holdtech"/>
    <x v="0"/>
    <s v="Prepago"/>
    <s v="La Serena"/>
    <s v="17786733"/>
    <s v="0"/>
    <s v="17786733-0"/>
    <s v="GDMIRANC"/>
    <s v="Gabriel Danilo Miranda Chacon"/>
    <s v="Gabriel Danilo "/>
    <s v="Miranda Chacon "/>
    <x v="0"/>
    <x v="0"/>
    <m/>
    <m/>
    <m/>
    <m/>
    <m/>
    <m/>
    <m/>
    <m/>
    <s v="16-09-1991"/>
    <s v="PALOMA JACQUELINE ARAYA MUÑOZ"/>
    <s v="16838987-6"/>
    <s v="FRANCISCO JAVIER SUAREZ VEGA"/>
    <d v="2020-02-24T00:00:00"/>
    <d v="2020-03-12T00:00:00"/>
    <m/>
    <d v="2020-03-16T00:00:00"/>
    <s v="GDMIRANC"/>
    <s v="GDMIRANC"/>
    <n v="19169"/>
    <s v="gabriel.miranda@consultor.wom.cl"/>
    <m/>
    <m/>
    <s v="15 RRSS"/>
    <s v="Elizabeth Castillo"/>
    <x v="0"/>
    <s v="Diurno"/>
    <s v=""/>
    <d v="2021-03-01T00:00:00"/>
    <n v="350"/>
    <d v="2020-06-17T00:00:00"/>
    <s v=""/>
    <d v="2020-03-01T00:00:00"/>
    <s v="Si"/>
    <s v="Si"/>
  </r>
  <r>
    <s v="Holdtech"/>
    <x v="0"/>
    <s v="Empresas"/>
    <s v="La Serena"/>
    <s v="19347934"/>
    <s v="0"/>
    <s v="19347934-0"/>
    <s v="VEMALDOR"/>
    <s v="Valentina Esperanza Maldonado Ramirez"/>
    <s v="Valentina Esperanza"/>
    <s v="Maldonado Ramirez"/>
    <x v="0"/>
    <x v="0"/>
    <m/>
    <m/>
    <m/>
    <m/>
    <m/>
    <m/>
    <m/>
    <m/>
    <s v="03-04-1996"/>
    <s v="CESAR PATRICIO SOLER VARGAS"/>
    <s v="17016833-K"/>
    <s v="ULISES LA ROSA PEREZ"/>
    <d v="2020-02-24T00:00:00"/>
    <d v="2020-03-12T00:00:00"/>
    <m/>
    <d v="2020-03-16T00:00:00"/>
    <s v="VEMALDOR"/>
    <s v="VEMALDOR"/>
    <n v="19097"/>
    <s v="valentina.maldonado@consultor.wom.cl"/>
    <m/>
    <m/>
    <s v="15 RRSS"/>
    <s v="Elizabeth Castillo"/>
    <x v="1"/>
    <s v="Diurno"/>
    <n v="1"/>
    <d v="2021-03-01T00:00:00"/>
    <n v="350"/>
    <d v="2020-06-17T00:00:00"/>
    <s v=""/>
    <d v="2020-03-01T00:00:00"/>
    <s v="Si"/>
    <s v="Si"/>
  </r>
  <r>
    <s v="Holdtech"/>
    <x v="0"/>
    <s v="Masivo"/>
    <s v="La Serena"/>
    <s v="19538383"/>
    <s v="9"/>
    <s v="19538383-9"/>
    <s v="GAJIMENF"/>
    <s v="GONZALO ANTONIO JIMENEZ FERNANDEZ"/>
    <s v="GONZALO ANTONIO "/>
    <s v="JIMENEZ FERNANDEZ"/>
    <x v="0"/>
    <x v="0"/>
    <m/>
    <m/>
    <m/>
    <m/>
    <m/>
    <m/>
    <m/>
    <m/>
    <d v="1997-02-10T00:00:00"/>
    <s v="GABRIELA ANDREA GOMEZ QUIVIC"/>
    <s v="16838987-6"/>
    <s v="FRANCISCO JAVIER SUAREZ VEGA"/>
    <d v="2020-04-02T00:00:00"/>
    <d v="2020-04-17T00:00:00"/>
    <m/>
    <d v="2020-04-20T00:00:00"/>
    <s v="GAJIMENF"/>
    <s v="GAJIMENF"/>
    <n v="19396"/>
    <s v="gonzalo.jimenez@consultor.wom.cl"/>
    <m/>
    <m/>
    <s v="16 RRSS"/>
    <s v="Daniela Castillo"/>
    <x v="1"/>
    <s v="Diurno"/>
    <n v="1"/>
    <d v="2021-03-01T00:00:00"/>
    <n v="315"/>
    <d v="2020-12-07T00:00:00"/>
    <s v=""/>
    <d v="2020-04-01T00:00:00"/>
    <s v="Si"/>
    <s v="Si"/>
  </r>
  <r>
    <s v="Holdtech"/>
    <x v="0"/>
    <s v="Masivo"/>
    <s v="La Serena"/>
    <s v="15642889"/>
    <s v="2"/>
    <s v="15642889-2"/>
    <s v="GCAMPOM"/>
    <s v="GONZALO CAMPOS MEZA"/>
    <s v="GONZALO"/>
    <s v="CAMPOS MEZA "/>
    <x v="0"/>
    <x v="0"/>
    <m/>
    <m/>
    <m/>
    <m/>
    <m/>
    <m/>
    <m/>
    <m/>
    <d v="1984-06-24T00:00:00"/>
    <s v="ELIZABETH ANDREA CASTILLO COLLAO"/>
    <s v="16838987-6"/>
    <s v="WILLIAMS ENRIQUE DOMINGUEZ BARRADA"/>
    <d v="2020-08-03T00:00:00"/>
    <d v="2020-08-18T00:00:00"/>
    <m/>
    <d v="2020-08-19T00:00:00"/>
    <s v="GCAMPOM"/>
    <s v="GCAMPOM"/>
    <n v="19473"/>
    <s v="gonzalo.campos@consultor.wom.cl"/>
    <m/>
    <m/>
    <s v="17 RRSS"/>
    <s v="Elizabeth Castillo"/>
    <x v="1"/>
    <s v="Diurno"/>
    <n v="1"/>
    <d v="2021-03-01T00:00:00"/>
    <n v="194"/>
    <d v="2020-12-01T00:00:00"/>
    <s v=""/>
    <d v="2020-08-01T00:00:00"/>
    <s v="Si"/>
    <s v="No"/>
  </r>
  <r>
    <s v="Holdtech"/>
    <x v="0"/>
    <s v="Masivo"/>
    <s v="La Serena"/>
    <s v="27106518"/>
    <s v="3"/>
    <s v="27106518-3"/>
    <s v="JLVILLAC"/>
    <s v="JONATHAN LUIS VILLALBA CABALLERO"/>
    <s v="JONATHAN LUIS"/>
    <s v="VILLALBA CABALLERO"/>
    <x v="0"/>
    <x v="0"/>
    <m/>
    <m/>
    <m/>
    <m/>
    <m/>
    <m/>
    <m/>
    <m/>
    <d v="1987-10-26T00:00:00"/>
    <s v="ELIZABETH ANDREA CASTILLO COLLAO"/>
    <s v="16838987-6"/>
    <s v="WILLIAMS ENRIQUE DOMINGUEZ BARRADA"/>
    <d v="2020-08-03T00:00:00"/>
    <d v="2020-08-18T00:00:00"/>
    <m/>
    <d v="2020-08-19T00:00:00"/>
    <s v="JLVILLAC"/>
    <s v="JLVILLAC"/>
    <n v="19463"/>
    <s v="jonathan.villalba@consultor.wom.cl"/>
    <m/>
    <m/>
    <s v="17 RRSS"/>
    <s v="Elizabeth Castillo"/>
    <x v="1"/>
    <s v="Diurno"/>
    <n v="1"/>
    <d v="2021-03-01T00:00:00"/>
    <n v="194"/>
    <d v="2020-12-01T00:00:00"/>
    <s v=""/>
    <d v="2020-08-01T00:00:00"/>
    <s v="Si"/>
    <s v="No"/>
  </r>
  <r>
    <s v="Holdtech"/>
    <x v="0"/>
    <s v="Masivo"/>
    <s v="La Serena"/>
    <s v="26304864"/>
    <s v="4"/>
    <s v="26304864-4"/>
    <s v="MCBRAVOV"/>
    <s v="MARIA CAROLIA BRAVO VALBUENA"/>
    <s v="MARIA CAROLIA"/>
    <s v="BRAVO VALBUENA"/>
    <x v="0"/>
    <x v="0"/>
    <m/>
    <m/>
    <m/>
    <m/>
    <m/>
    <m/>
    <m/>
    <m/>
    <d v="1991-09-02T00:00:00"/>
    <s v="ELIZABETH ANDREA CASTILLO COLLAO"/>
    <s v="18631932-K"/>
    <s v="WILLIAMS ENRIQUE DOMINGUEZ BARRADA"/>
    <d v="2020-08-03T00:00:00"/>
    <d v="2020-08-18T00:00:00"/>
    <m/>
    <d v="2020-08-19T00:00:00"/>
    <s v="MCBRAVOV"/>
    <s v="MCBRAVOV"/>
    <n v="19467"/>
    <s v="maria.bravo@consultor.wom.cl"/>
    <m/>
    <m/>
    <s v="17 RRSS"/>
    <s v="Elizabeth Castillo"/>
    <x v="0"/>
    <s v="Diurno"/>
    <s v=""/>
    <d v="2021-03-01T00:00:00"/>
    <n v="194"/>
    <d v="2020-12-07T00:00:00"/>
    <s v=""/>
    <d v="2020-08-01T00:00:00"/>
    <s v="Si"/>
    <s v="No"/>
  </r>
  <r>
    <s v="Holdtech"/>
    <x v="0"/>
    <s v="Masivo"/>
    <s v="La Serena"/>
    <s v="27304143"/>
    <s v="5"/>
    <s v="27304143-5"/>
    <s v="EASOTOO"/>
    <s v="EFREN ANTONIO SOTO ORTEGA"/>
    <s v="EFREN ANTONIO "/>
    <s v="SOTO ORTEGA"/>
    <x v="0"/>
    <x v="0"/>
    <m/>
    <m/>
    <m/>
    <m/>
    <m/>
    <m/>
    <m/>
    <m/>
    <s v="20-02-1981"/>
    <s v="ENDER JAVIER PIÑA ROJAS"/>
    <s v="26728535-7"/>
    <s v="FRANCISCO JAVIER SUAREZ VEGA"/>
    <d v="2020-08-12T00:00:00"/>
    <d v="2020-08-27T00:00:00"/>
    <m/>
    <d v="2020-08-28T00:00:00"/>
    <s v="EASOTOO"/>
    <s v="EASOTOO"/>
    <n v="19417"/>
    <s v="efren.soto@consultor.wom.cl"/>
    <m/>
    <m/>
    <s v="18 RRSS"/>
    <s v="Daniela Castillo"/>
    <x v="1"/>
    <s v="Diurno"/>
    <n v="1"/>
    <d v="2021-03-01T00:00:00"/>
    <n v="185"/>
    <d v="2020-10-13T00:00:00"/>
    <s v=""/>
    <d v="2020-08-01T00:00:00"/>
    <s v="Si"/>
    <s v="No"/>
  </r>
  <r>
    <s v="Holdtech"/>
    <x v="0"/>
    <s v="Masivo"/>
    <s v="La Serena"/>
    <s v="33153377"/>
    <s v="7"/>
    <s v="33153377-7"/>
    <s v="EZAMBR"/>
    <s v="ENYERVE ANTONY ZAMORA MAUREIRA"/>
    <s v="ENYERVE ANTONY"/>
    <s v="ZAMORA MAUREIRA"/>
    <x v="0"/>
    <x v="0"/>
    <m/>
    <m/>
    <m/>
    <m/>
    <m/>
    <m/>
    <m/>
    <m/>
    <s v="20-10-1992"/>
    <s v="ENDER JAVIER PIÑA ROJAS"/>
    <s v="26728535-7"/>
    <s v="FRANCISCO JAVIER SUAREZ VEGA"/>
    <d v="2020-08-12T00:00:00"/>
    <d v="2020-08-27T00:00:00"/>
    <m/>
    <d v="2020-08-28T00:00:00"/>
    <s v="EZAMBR"/>
    <s v="EZAMBR"/>
    <n v="19399"/>
    <s v="enyerve.zambrano@consultor.wom.cl"/>
    <m/>
    <m/>
    <s v="18 RRSS"/>
    <s v="Daniela Castillo"/>
    <x v="1"/>
    <s v="Diurno"/>
    <n v="1"/>
    <d v="2021-03-01T00:00:00"/>
    <n v="185"/>
    <d v="2020-10-13T00:00:00"/>
    <s v=""/>
    <d v="2020-08-01T00:00:00"/>
    <s v="Si"/>
    <s v="No"/>
  </r>
  <r>
    <s v="Holdtech"/>
    <x v="0"/>
    <s v="Masivo"/>
    <s v="La Serena"/>
    <s v="27072009"/>
    <s v="9"/>
    <s v="27072009-9"/>
    <s v="GDNIEVET"/>
    <s v="GENESIS ELIMAR CAMACARO ESCALONA"/>
    <s v="GENESIS ELIMAR"/>
    <s v="CAMACARO ESCALONA"/>
    <x v="0"/>
    <x v="0"/>
    <m/>
    <m/>
    <m/>
    <m/>
    <m/>
    <m/>
    <m/>
    <m/>
    <s v="02-11-1990"/>
    <s v="JEREMY HUGO TORRES SMITH"/>
    <s v="16838987-6"/>
    <s v="WILLIAMS ENRIQUE DOMINGUEZ BARRADA"/>
    <d v="2020-08-12T00:00:00"/>
    <d v="2020-08-27T00:00:00"/>
    <m/>
    <d v="2020-08-28T00:00:00"/>
    <s v="GDNIEVET"/>
    <s v="GDNIEVET"/>
    <n v="19201"/>
    <s v="genesis.nieves@consultor.wom.cl"/>
    <m/>
    <m/>
    <s v="18 RRSS"/>
    <s v="Daniela Castillo"/>
    <x v="1"/>
    <s v="Diurno"/>
    <n v="1"/>
    <d v="2021-03-01T00:00:00"/>
    <n v="185"/>
    <d v="2020-12-01T00:00:00"/>
    <s v=""/>
    <d v="2020-08-01T00:00:00"/>
    <s v="Si"/>
    <s v="No"/>
  </r>
  <r>
    <s v="Holdtech"/>
    <x v="0"/>
    <s v="Masivo"/>
    <s v="La Serena"/>
    <s v="26417924"/>
    <s v="6"/>
    <s v="26417924-6"/>
    <s v="JDSALASR"/>
    <s v="JORGE DANIEL SALAS RAMIREZ"/>
    <s v="JORGE DANIEL "/>
    <s v="SALAS RAMIREZ"/>
    <x v="0"/>
    <x v="0"/>
    <m/>
    <m/>
    <m/>
    <m/>
    <m/>
    <m/>
    <m/>
    <m/>
    <s v="13-09-1984"/>
    <s v="ENDER JAVIER PIÑA ROJAS"/>
    <s v="26728535-7"/>
    <s v="FRANCISCO JAVIER SUAREZ VEGA"/>
    <d v="2020-08-12T00:00:00"/>
    <d v="2020-08-27T00:00:00"/>
    <m/>
    <d v="2020-08-28T00:00:00"/>
    <s v="JDSALASR"/>
    <s v="JDSALASR"/>
    <n v="19436"/>
    <s v="jorge.salas@consultor.wom.cl"/>
    <m/>
    <m/>
    <s v="18 RRSS"/>
    <s v="Daniela Castillo"/>
    <x v="1"/>
    <s v="Diurno"/>
    <n v="1"/>
    <d v="2021-03-01T00:00:00"/>
    <n v="185"/>
    <d v="2020-10-13T00:00:00"/>
    <s v=""/>
    <d v="2020-08-01T00:00:00"/>
    <s v="Si"/>
    <s v="No"/>
  </r>
  <r>
    <s v="Holdtech"/>
    <x v="0"/>
    <s v="Nocturno"/>
    <s v="La Serena"/>
    <s v="19023525"/>
    <s v="4"/>
    <s v="19023525-4"/>
    <s v="NASANCHR"/>
    <s v="NIKOLAS ANTONIO SANCHEZ REBOLLEDO"/>
    <s v="NIKOLAS ANTONIO"/>
    <s v="SANCHEZ REBOLLEDO "/>
    <x v="0"/>
    <x v="0"/>
    <m/>
    <m/>
    <m/>
    <s v="Reingreso Call Center"/>
    <m/>
    <m/>
    <m/>
    <m/>
    <s v="20/02/1995"/>
    <s v="PALOMA JACQUELINE ARAYA MUÑOZ"/>
    <s v="16838987-6"/>
    <s v="FRANCISCO JAVIER SUAREZ VEGA"/>
    <d v="2020-01-07T00:00:00"/>
    <d v="2020-01-27T00:00:00"/>
    <m/>
    <d v="2020-07-17T00:00:00"/>
    <s v="NASANCHR"/>
    <s v="NASANCHR"/>
    <n v="19358"/>
    <s v="nikolas.sanchez@consultor.wom.cl"/>
    <m/>
    <m/>
    <s v="REINGRESO"/>
    <s v="Elizabeth Castillo"/>
    <x v="1"/>
    <s v="Nocturno"/>
    <n v="1"/>
    <d v="2021-03-01T00:00:00"/>
    <n v="227"/>
    <m/>
    <s v=""/>
    <d v="2020-07-01T00:00:00"/>
    <s v="Si"/>
    <s v="Si"/>
  </r>
  <r>
    <s v="Holdtech"/>
    <x v="0"/>
    <s v="Masivo"/>
    <s v="La Serena"/>
    <s v="27000974"/>
    <s v="3"/>
    <s v="27000974-3"/>
    <s v="NDBERRIL"/>
    <s v="NORBELIS DEL VALLE BERRIOS LAGUNA"/>
    <s v="NORBELIS DEL VALLE "/>
    <s v="BERRIOS LAGUNA"/>
    <x v="0"/>
    <x v="0"/>
    <m/>
    <m/>
    <m/>
    <s v="Reingreso RRSS"/>
    <m/>
    <m/>
    <m/>
    <m/>
    <d v="1990-11-10T00:00:00"/>
    <s v="GABRIELA ANDREA GOMEZ QUIVIC"/>
    <s v="16838987-6"/>
    <s v="FRANCISCO JAVIER SUAREZ VEGA"/>
    <d v="2020-04-02T00:00:00"/>
    <d v="2020-04-17T00:00:00"/>
    <m/>
    <d v="2020-07-17T00:00:00"/>
    <s v="NDBERRIL"/>
    <s v="NDBERRIL"/>
    <n v="19364"/>
    <s v="norbelis.berrios@consultor.wom.cl"/>
    <m/>
    <m/>
    <s v="REINGRESO"/>
    <s v="Elizabeth Castillo"/>
    <x v="1"/>
    <s v="Diurno"/>
    <n v="1"/>
    <d v="2021-03-01T00:00:00"/>
    <n v="227"/>
    <d v="2020-12-01T00:00:00"/>
    <s v=""/>
    <d v="2020-07-01T00:00:00"/>
    <s v="Si"/>
    <s v="Si"/>
  </r>
  <r>
    <s v="Holdtech"/>
    <x v="0"/>
    <s v="Masivo"/>
    <s v="La Serena"/>
    <s v="26209778"/>
    <s v="1"/>
    <s v="26209778-1"/>
    <s v="YDGOMEZM"/>
    <s v="YASULITH DEL VALLE GÓMEZ MESA"/>
    <s v="YASULITH DEL VALLE "/>
    <s v="GÓMEZ MESA"/>
    <x v="0"/>
    <x v="0"/>
    <m/>
    <m/>
    <m/>
    <s v="Reingreso RRSS"/>
    <m/>
    <m/>
    <m/>
    <m/>
    <d v="1988-05-12T00:00:00"/>
    <s v="GABRIELA ANDREA GOMEZ QUIVIC"/>
    <s v="16838987-6"/>
    <s v="FRANCISCO JAVIER SUAREZ VEGA"/>
    <d v="2020-04-02T00:00:00"/>
    <d v="2020-04-17T00:00:00"/>
    <m/>
    <d v="2020-07-17T00:00:00"/>
    <s v="YDGOMEZM"/>
    <s v="YDGOMEZM"/>
    <n v="19367"/>
    <s v="yasulith.gomez@consultor.wom.cl"/>
    <m/>
    <m/>
    <s v="REINGRESO"/>
    <s v="Elizabeth Castillo"/>
    <x v="1"/>
    <s v="Diurno"/>
    <n v="1"/>
    <d v="2021-03-01T00:00:00"/>
    <n v="227"/>
    <d v="2020-12-01T00:00:00"/>
    <s v=""/>
    <d v="2020-07-01T00:00:00"/>
    <s v="Si"/>
    <s v="Si"/>
  </r>
  <r>
    <s v="Holdtech"/>
    <x v="0"/>
    <s v="Masivo"/>
    <s v="La Serena"/>
    <s v="18748056"/>
    <s v="6"/>
    <s v="18748056-6"/>
    <s v="WREGANAT"/>
    <s v="WILSON ROBERTO EGAÑA TABILO"/>
    <s v="WILSON ROBERTO"/>
    <s v="EGAÑA TABILO "/>
    <x v="0"/>
    <x v="0"/>
    <m/>
    <m/>
    <m/>
    <m/>
    <m/>
    <m/>
    <m/>
    <m/>
    <d v="1994-03-07T00:00:00"/>
    <s v="WALTER PAOLO SANTANDER CAMPOS"/>
    <s v="16838987-6"/>
    <s v="FRANCISCO JAVIER SUAREZ VEGA"/>
    <d v="2020-07-13T00:00:00"/>
    <d v="2020-07-24T00:00:00"/>
    <m/>
    <d v="2020-12-11T00:00:00"/>
    <s v="WREGANAT"/>
    <s v="WREGANAT"/>
    <n v="19390"/>
    <s v="wilson.egana@consultor.wom.cl"/>
    <m/>
    <m/>
    <s v="REINGRESO"/>
    <s v="Maria Fernanda Diaz"/>
    <x v="0"/>
    <s v="Diurno"/>
    <s v=""/>
    <d v="2021-03-01T00:00:00"/>
    <n v="80"/>
    <m/>
    <s v=""/>
    <d v="2020-12-01T00:00:00"/>
    <s v="No"/>
    <s v="No"/>
  </r>
  <r>
    <s v="Holdtech"/>
    <x v="0"/>
    <s v="Masivo"/>
    <s v="Temuco"/>
    <s v="20645884"/>
    <s v="4"/>
    <s v="20645884-4"/>
    <s v="IAVEGAV"/>
    <s v="INES ALEJANDRA VEGA VEGA"/>
    <s v="INES ALEJANDRA"/>
    <s v="VEGA VEGA"/>
    <x v="0"/>
    <x v="0"/>
    <m/>
    <m/>
    <m/>
    <m/>
    <m/>
    <m/>
    <m/>
    <m/>
    <d v="2001-08-07T00:00:00"/>
    <s v="NICOL ANDREA MIRANDA CASTRO"/>
    <s v="17359740-1"/>
    <s v="WILLIAMS ENRIQUE DOMINGUEZ BARRADA"/>
    <d v="2021-01-11T00:00:00"/>
    <d v="2021-01-15T00:00:00"/>
    <m/>
    <d v="2021-01-18T00:00:00"/>
    <s v="IAVEGAV"/>
    <s v="IAVEGAV"/>
    <m/>
    <s v="ines.vega@consultor.wom.cl"/>
    <m/>
    <m/>
    <s v="T02"/>
    <s v="Maria Fernanda Diaz"/>
    <x v="0"/>
    <s v="Diurno"/>
    <s v=""/>
    <d v="2021-03-01T00:00:00"/>
    <n v="42"/>
    <m/>
    <s v=""/>
    <d v="2021-01-01T00:00:00"/>
    <s v="No"/>
    <s v="No"/>
  </r>
  <r>
    <s v="Holdtech"/>
    <x v="0"/>
    <s v="Masivo"/>
    <s v="Temuco"/>
    <s v="17450574"/>
    <s v="8"/>
    <s v="17450574-8"/>
    <s v="MCCOFREQ"/>
    <s v="MARJORIE CAROLINA COFRE QUEZADA"/>
    <s v="MARJORIE CAROLINA"/>
    <s v="COFRE QUEZADA"/>
    <x v="0"/>
    <x v="0"/>
    <m/>
    <m/>
    <m/>
    <m/>
    <m/>
    <m/>
    <m/>
    <m/>
    <d v="1990-02-05T00:00:00"/>
    <s v="NICOL ANDREA MIRANDA CASTRO"/>
    <s v="17359740-1"/>
    <s v="WILLIAMS ENRIQUE DOMINGUEZ BARRADA"/>
    <d v="2021-01-11T00:00:00"/>
    <d v="2021-01-15T00:00:00"/>
    <m/>
    <d v="2021-01-18T00:00:00"/>
    <s v="MCCOFREQ"/>
    <s v="MCCOFREQ"/>
    <m/>
    <s v="marjorie.cofre@consultor.wom.cl"/>
    <m/>
    <m/>
    <s v="T02"/>
    <s v="Maria Fernanda Diaz"/>
    <x v="0"/>
    <s v="Diurno"/>
    <s v=""/>
    <d v="2021-03-01T00:00:00"/>
    <n v="42"/>
    <m/>
    <s v=""/>
    <d v="2021-01-01T00:00:00"/>
    <s v="No"/>
    <s v="No"/>
  </r>
  <r>
    <s v="Holdtech"/>
    <x v="0"/>
    <s v="Masivo"/>
    <s v="Temuco"/>
    <s v="18438826"/>
    <s v="K"/>
    <s v="18438826-k"/>
    <s v="FNLLANQA"/>
    <s v="FRESIA NOELIA LLANQUINAO ANTINAO"/>
    <s v="FRESIA NOELIA"/>
    <s v="LLANQUINAO ANTINAO"/>
    <x v="0"/>
    <x v="0"/>
    <m/>
    <m/>
    <m/>
    <m/>
    <m/>
    <m/>
    <m/>
    <m/>
    <d v="1992-11-06T00:00:00"/>
    <s v="NICOL ANDREA MIRANDA CASTRO"/>
    <s v="17359740-1"/>
    <s v="WILLIAMS ENRIQUE DOMINGUEZ BARRADA"/>
    <d v="2021-01-11T00:00:00"/>
    <d v="2021-01-15T00:00:00"/>
    <m/>
    <d v="2021-01-18T00:00:00"/>
    <s v="FNLLANQA"/>
    <s v="FNLLANQA"/>
    <m/>
    <s v="fresia.llanquinao@consultor.wom.cl"/>
    <m/>
    <m/>
    <s v="T02"/>
    <s v="Maria Fernanda Diaz"/>
    <x v="0"/>
    <s v="Diurno"/>
    <s v=""/>
    <d v="2021-03-01T00:00:00"/>
    <n v="42"/>
    <m/>
    <s v=""/>
    <d v="2021-01-01T00:00:00"/>
    <s v="No"/>
    <s v="No"/>
  </r>
  <r>
    <s v="Holdtech"/>
    <x v="0"/>
    <s v="Masivo"/>
    <s v="Temuco"/>
    <s v="16205990"/>
    <s v="4"/>
    <s v="16205990-4"/>
    <s v="DAORTIZS"/>
    <s v="DIEGO ANDRÉS ORTIZ SÁEZ"/>
    <s v="DIEGO ANDRÉS"/>
    <s v="ORTIZ SÁEZ"/>
    <x v="0"/>
    <x v="0"/>
    <m/>
    <m/>
    <m/>
    <m/>
    <m/>
    <m/>
    <m/>
    <m/>
    <d v="1986-09-26T00:00:00"/>
    <s v="FELIPE ALEJANDRO MARTIN GUTIERREZ"/>
    <s v="16838987-6"/>
    <s v="WILLIAMS ENRIQUE DOMINGUEZ BARRADA"/>
    <d v="2021-01-18T00:00:00"/>
    <d v="2021-01-22T00:00:00"/>
    <m/>
    <d v="2021-01-25T00:00:00"/>
    <s v="DAORTIZS"/>
    <s v="DAORTIZS"/>
    <m/>
    <s v="diego.ortiz@consultor.wom.cl"/>
    <m/>
    <m/>
    <s v="T03"/>
    <s v="Marcos Sanchez"/>
    <x v="0"/>
    <s v="Diurno"/>
    <s v=""/>
    <d v="2021-03-01T00:00:00"/>
    <n v="35"/>
    <m/>
    <s v=""/>
    <d v="2021-01-01T00:00:00"/>
    <s v="No"/>
    <s v="No"/>
  </r>
  <r>
    <s v="Holdtech"/>
    <x v="0"/>
    <s v="Masivo"/>
    <s v="Santiago"/>
    <s v="18498785"/>
    <s v="6"/>
    <s v="18498785-6"/>
    <s v="PFVERAM"/>
    <s v="PAULA FELISA VERA MARTINEZ"/>
    <s v="PAULA FELISA"/>
    <s v="VERA MARTINEZ"/>
    <x v="0"/>
    <x v="0"/>
    <m/>
    <m/>
    <m/>
    <m/>
    <m/>
    <m/>
    <m/>
    <m/>
    <d v="1993-11-07T00:00:00"/>
    <s v="FELIPE ALEJANDRO MARTIN GUTIERREZ"/>
    <s v="16838987-6"/>
    <s v="WILLIAMS ENRIQUE DOMINGUEZ BARRADA"/>
    <d v="2021-01-18T00:00:00"/>
    <d v="2021-01-22T00:00:00"/>
    <m/>
    <d v="2021-01-25T00:00:00"/>
    <s v="PFVERAM"/>
    <s v="PFVERAM"/>
    <m/>
    <s v="paula.vera@consultor.wom.cl"/>
    <m/>
    <m/>
    <s v="T03"/>
    <s v="Marcos Sanchez"/>
    <x v="1"/>
    <s v="Diurno"/>
    <n v="1"/>
    <d v="2021-03-01T00:00:00"/>
    <n v="35"/>
    <m/>
    <s v=""/>
    <d v="2021-01-01T00:00:00"/>
    <s v="No"/>
    <s v="No"/>
  </r>
  <r>
    <s v="Holdtech"/>
    <x v="0"/>
    <s v="Masivo"/>
    <s v="Temuco"/>
    <s v="19293809"/>
    <s v="0"/>
    <s v="19293809-0"/>
    <s v="CIMORAGI"/>
    <s v="CONSTANZA ISABEL MORAGA INOSTROZA"/>
    <s v="CONSTANZA ISABEL"/>
    <s v="MORAGA INOSTROZA"/>
    <x v="0"/>
    <x v="0"/>
    <m/>
    <m/>
    <m/>
    <m/>
    <m/>
    <m/>
    <m/>
    <m/>
    <d v="1995-11-28T00:00:00"/>
    <s v="FELIPE ALEJANDRO MARTIN GUTIERREZ"/>
    <s v="16838987-6"/>
    <s v="WILLIAMS ENRIQUE DOMINGUEZ BARRADA"/>
    <d v="2021-01-25T00:00:00"/>
    <d v="2021-01-29T00:00:00"/>
    <m/>
    <d v="2021-02-01T00:00:00"/>
    <s v="CIMORAGI"/>
    <s v="CIMORAGI"/>
    <m/>
    <s v="constanza.moraga@consultor.wom.cl"/>
    <m/>
    <m/>
    <s v="T04"/>
    <s v="Daniela Castillo"/>
    <x v="0"/>
    <s v="Diurno"/>
    <s v=""/>
    <d v="2021-03-01T00:00:00"/>
    <n v="28"/>
    <m/>
    <s v=""/>
    <d v="2021-02-01T00:00:00"/>
    <s v="No"/>
    <s v="No"/>
  </r>
  <r>
    <s v="Holdtech"/>
    <x v="0"/>
    <s v="Masivo"/>
    <s v="Temuco"/>
    <s v="16529800"/>
    <s v="4"/>
    <s v="16529800-4"/>
    <s v="GFANSELA"/>
    <s v="GENEVIEVE FRANCOISE ANSELME ANSELME"/>
    <s v="GENEVIEVE FRANCOISE"/>
    <s v=" ANSELME ANSELME"/>
    <x v="0"/>
    <x v="0"/>
    <m/>
    <m/>
    <m/>
    <m/>
    <m/>
    <m/>
    <m/>
    <m/>
    <d v="1987-03-05T00:00:00"/>
    <s v="FELIPE ALEJANDRO MARTIN GUTIERREZ"/>
    <s v="16838987-6"/>
    <s v="WILLIAMS ENRIQUE DOMINGUEZ BARRADA"/>
    <d v="2021-01-25T00:00:00"/>
    <d v="2021-01-29T00:00:00"/>
    <m/>
    <d v="2021-02-01T00:00:00"/>
    <s v="GFANSELA"/>
    <s v="GFANSELA"/>
    <m/>
    <s v="genevieve.anselme@consultor.wom.cl"/>
    <m/>
    <m/>
    <s v="T04"/>
    <s v="Daniela Castillo"/>
    <x v="0"/>
    <s v="Diurno"/>
    <s v=""/>
    <d v="2021-03-01T00:00:00"/>
    <n v="28"/>
    <m/>
    <s v=""/>
    <d v="2021-02-01T00:00:00"/>
    <s v="No"/>
    <s v="No"/>
  </r>
  <r>
    <s v="Holdtech"/>
    <x v="0"/>
    <s v="Masivo"/>
    <s v="Temuco"/>
    <s v="17650532"/>
    <s v="K"/>
    <s v="17650532-k"/>
    <s v="SMMARINM"/>
    <s v="SOLEDAD MALORY MARIN MALDONADO"/>
    <s v="SOLEDAD MALORY "/>
    <s v="MARIN MALDONADO"/>
    <x v="0"/>
    <x v="0"/>
    <m/>
    <m/>
    <m/>
    <m/>
    <m/>
    <m/>
    <m/>
    <m/>
    <d v="1991-05-04T00:00:00"/>
    <s v="FELIPE ALEJANDRO MARTIN GUTIERREZ"/>
    <s v="16838987-6"/>
    <s v="WILLIAMS ENRIQUE DOMINGUEZ BARRADA"/>
    <d v="2021-02-01T00:00:00"/>
    <d v="2021-02-05T00:00:00"/>
    <m/>
    <d v="2021-02-08T00:00:00"/>
    <s v="SMMARINM"/>
    <s v="SMMARINM"/>
    <s v="_x000a_19506"/>
    <s v="soledad.marin@consultor.wom.cl"/>
    <m/>
    <m/>
    <s v="T05"/>
    <s v="Daniela Castillo"/>
    <x v="0"/>
    <s v="Diurno"/>
    <s v=""/>
    <d v="2021-03-01T00:00:00"/>
    <n v="21"/>
    <m/>
    <s v=""/>
    <d v="2021-02-01T00:00:00"/>
    <s v="No"/>
    <s v="No"/>
  </r>
  <r>
    <s v="Holdtech"/>
    <x v="0"/>
    <s v="Masivo"/>
    <s v="Temuco"/>
    <s v="18344539"/>
    <s v="1"/>
    <s v="18344539-1"/>
    <s v="SAZAMBRM"/>
    <s v="SEBASTIAN ALEJANDRO ZAMBRANO MUÑOZ"/>
    <s v="SEBASTIAN ALEJANDRO "/>
    <s v="ZAMBRANO MUÑOZ"/>
    <x v="0"/>
    <x v="0"/>
    <m/>
    <m/>
    <m/>
    <m/>
    <m/>
    <m/>
    <m/>
    <m/>
    <d v="1992-10-26T00:00:00"/>
    <s v="FELIPE ALEJANDRO MARTIN GUTIERREZ"/>
    <s v="16838987-6"/>
    <s v="WILLIAMS ENRIQUE DOMINGUEZ BARRADA"/>
    <d v="2021-02-01T00:00:00"/>
    <d v="2021-02-05T00:00:00"/>
    <m/>
    <d v="2021-02-08T00:00:00"/>
    <s v="SAZAMBRM"/>
    <s v="SAZAMBRM"/>
    <s v="_x000a_19233"/>
    <s v="sebastian.zambrano@consultor.wom.cl"/>
    <m/>
    <m/>
    <s v="T05"/>
    <s v="Daniela Castillo"/>
    <x v="0"/>
    <s v="Diurno"/>
    <s v=""/>
    <d v="2021-03-01T00:00:00"/>
    <n v="21"/>
    <m/>
    <s v=""/>
    <d v="2021-02-01T00:00:00"/>
    <s v="No"/>
    <s v="No"/>
  </r>
  <r>
    <s v="Holdtech"/>
    <x v="0"/>
    <s v="Masivo"/>
    <s v="Temuco"/>
    <s v="18323712"/>
    <s v="8"/>
    <s v="18323712-8"/>
    <s v="MAANTILC"/>
    <s v="MARINA ANDREA ANTILEO CAYUPI"/>
    <s v="MARINA ANDREA "/>
    <s v="ANTILEO CAYUPI"/>
    <x v="0"/>
    <x v="0"/>
    <m/>
    <m/>
    <m/>
    <m/>
    <m/>
    <m/>
    <m/>
    <m/>
    <d v="1992-06-23T00:00:00"/>
    <s v="FELIPE ALEJANDRO MARTIN GUTIERREZ"/>
    <s v="16838987-6"/>
    <s v="WILLIAMS ENRIQUE DOMINGUEZ BARRADA"/>
    <d v="2021-02-01T00:00:00"/>
    <d v="2021-02-05T00:00:00"/>
    <m/>
    <d v="2021-02-08T00:00:00"/>
    <s v="MAANTILC"/>
    <s v="MAANTILC"/>
    <n v="19324"/>
    <s v="marina.antileo@consultor.wom.cl"/>
    <m/>
    <m/>
    <s v="T05"/>
    <s v="Daniela Castillo"/>
    <x v="0"/>
    <s v="Diurno"/>
    <s v=""/>
    <d v="2021-03-01T00:00:00"/>
    <n v="21"/>
    <m/>
    <s v=""/>
    <d v="2021-02-01T00:00:00"/>
    <s v="No"/>
    <s v="No"/>
  </r>
  <r>
    <s v="Holdtech"/>
    <x v="0"/>
    <s v="Masivo"/>
    <s v="Temuco"/>
    <s v="20900168"/>
    <s v="3"/>
    <s v="20900168-3"/>
    <s v="JEJARAC"/>
    <s v="JAVIER ERNESTO JARA CORTEZ"/>
    <s v="JAVIER ERNESTO "/>
    <s v="JARA CORTEZ"/>
    <x v="0"/>
    <x v="0"/>
    <m/>
    <m/>
    <m/>
    <m/>
    <m/>
    <m/>
    <m/>
    <m/>
    <d v="1986-05-19T00:00:00"/>
    <s v="FELIPE ALEJANDRO MARTIN GUTIERREZ"/>
    <s v="16838987-6"/>
    <s v="WILLIAMS ENRIQUE DOMINGUEZ BARRADA"/>
    <d v="2021-02-01T00:00:00"/>
    <d v="2021-02-05T00:00:00"/>
    <m/>
    <d v="2021-02-08T00:00:00"/>
    <s v="JEJARAC"/>
    <s v="JEJARAC"/>
    <n v="19320"/>
    <s v="javier.jara@consultor.wom.cl"/>
    <m/>
    <m/>
    <s v="T05"/>
    <s v="Daniela Castillo"/>
    <x v="0"/>
    <s v="Diurno"/>
    <s v=""/>
    <d v="2021-03-01T00:00:00"/>
    <n v="21"/>
    <m/>
    <s v=""/>
    <d v="2021-02-01T00:00:00"/>
    <s v="No"/>
    <s v="No"/>
  </r>
  <r>
    <s v="Holdtech"/>
    <x v="0"/>
    <s v="Masivo"/>
    <s v="La Serena"/>
    <s v="18495171"/>
    <s v="1"/>
    <s v="18495171-1"/>
    <m/>
    <s v="ALAINE ALEXANDER JAVIER JOFRE GONZALEZ"/>
    <s v="ALAINE ALEXANDER JAVIER "/>
    <s v="JOFRE GONZALEZ"/>
    <x v="0"/>
    <x v="1"/>
    <m/>
    <m/>
    <m/>
    <m/>
    <m/>
    <m/>
    <m/>
    <m/>
    <d v="1993-10-15T00:00:00"/>
    <s v="Leticia Cabrera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  <s v="Si"/>
    <s v="No"/>
  </r>
  <r>
    <s v="Holdtech"/>
    <x v="0"/>
    <s v="Masivo"/>
    <s v="La Serena"/>
    <s v="23769042"/>
    <s v="7"/>
    <s v="23769042-7"/>
    <m/>
    <s v="AMAYA IGNACIA PEÑA MOYA"/>
    <s v="AMAYA IGNACIA "/>
    <s v="PEÑA MOYA"/>
    <x v="0"/>
    <x v="1"/>
    <m/>
    <m/>
    <m/>
    <m/>
    <m/>
    <m/>
    <m/>
    <m/>
    <d v="2000-01-24T00:00:00"/>
    <s v="Leticia Cabrera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  <s v="Si"/>
    <s v="No"/>
  </r>
  <r>
    <s v="Holdtech"/>
    <x v="0"/>
    <s v="Masivo"/>
    <s v="La Serena"/>
    <s v="18758394"/>
    <s v="2"/>
    <s v="18758394-2"/>
    <m/>
    <s v="ANDREA DANIELLE UBILLO ALCAYAGA"/>
    <s v="ANDREA DANIELLE "/>
    <s v="UBILLO ALCAYAGA"/>
    <x v="0"/>
    <x v="1"/>
    <m/>
    <m/>
    <m/>
    <m/>
    <m/>
    <m/>
    <m/>
    <m/>
    <d v="1994-08-28T00:00:00"/>
    <s v="Leticia Cabrera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  <s v="Si"/>
    <s v="No"/>
  </r>
  <r>
    <s v="Holdtech"/>
    <x v="0"/>
    <s v="Masivo"/>
    <s v="La Serena"/>
    <s v="19506170"/>
    <s v="K"/>
    <s v="19506170-K"/>
    <m/>
    <s v="ANGIE DENNIS VERGARA BAEZA"/>
    <s v="ANGIE DENNIS "/>
    <s v="VERGARA BAEZA"/>
    <x v="0"/>
    <x v="1"/>
    <m/>
    <m/>
    <m/>
    <m/>
    <m/>
    <m/>
    <m/>
    <m/>
    <d v="1997-03-13T00:00:00"/>
    <s v="Leticia Cabrera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  <s v="Si"/>
    <s v="No"/>
  </r>
  <r>
    <s v="Holdtech"/>
    <x v="0"/>
    <s v="Masivo"/>
    <s v="La Serena"/>
    <s v="20587780"/>
    <s v="0"/>
    <s v="20587780-0"/>
    <m/>
    <s v="BRAYAN NICOLAS NOVOA ARRIAGADA"/>
    <s v="BRAYAN NICOLAS "/>
    <s v="NOVOA ARRIAGADA"/>
    <x v="0"/>
    <x v="1"/>
    <m/>
    <m/>
    <m/>
    <m/>
    <m/>
    <m/>
    <m/>
    <m/>
    <d v="1999-04-21T00:00:00"/>
    <s v="Leticia Cabrera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  <s v="Si"/>
    <s v="No"/>
  </r>
  <r>
    <s v="Holdtech"/>
    <x v="0"/>
    <s v="Masivo"/>
    <s v="La Serena"/>
    <s v="15982534"/>
    <s v="5"/>
    <s v="15982534-5"/>
    <m/>
    <s v="CARLAS PATRISIA MORALES RIVERA"/>
    <s v="CARLAS PATRISIA "/>
    <s v="MORALES RIVERA"/>
    <x v="0"/>
    <x v="1"/>
    <m/>
    <m/>
    <m/>
    <m/>
    <m/>
    <m/>
    <m/>
    <m/>
    <d v="1985-05-19T00:00:00"/>
    <s v="Leticia Cabrera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  <s v="Si"/>
    <s v="No"/>
  </r>
  <r>
    <s v="Holdtech"/>
    <x v="0"/>
    <s v="Masivo"/>
    <s v="La Serena"/>
    <s v="16580916"/>
    <s v="5"/>
    <s v="16580916-5"/>
    <m/>
    <s v="CAROLINA MACARENA MATUS QUIROGA"/>
    <s v="CAROLINA MACARENA "/>
    <s v="MATUS QUIROGA"/>
    <x v="0"/>
    <x v="1"/>
    <m/>
    <m/>
    <m/>
    <m/>
    <m/>
    <m/>
    <m/>
    <m/>
    <d v="1987-06-24T00:00:00"/>
    <s v="Leticia Cabrera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  <s v="Si"/>
    <s v="No"/>
  </r>
  <r>
    <s v="Holdtech"/>
    <x v="0"/>
    <s v="Masivo"/>
    <s v="La Serena"/>
    <s v="17713790"/>
    <s v="1"/>
    <s v="17713790-1"/>
    <m/>
    <s v="CLAUDIO ALFONSO HIDALGO PEREZ"/>
    <s v="CLAUDIO ALFONSO "/>
    <s v="HIDALGO PEREZ"/>
    <x v="0"/>
    <x v="1"/>
    <m/>
    <m/>
    <m/>
    <m/>
    <m/>
    <m/>
    <m/>
    <m/>
    <d v="1991-05-24T00:00:00"/>
    <s v="Leticia Cabrera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  <s v="Si"/>
    <s v="No"/>
  </r>
  <r>
    <s v="Holdtech"/>
    <x v="0"/>
    <s v="Masivo"/>
    <s v="La Serena"/>
    <s v="19256324"/>
    <s v="0"/>
    <s v="19256324-0"/>
    <m/>
    <s v="ENZO FRANCISCO JAVIER LOPEZ MUÑOZ"/>
    <s v="ENZO FRANCISCO JAVIER"/>
    <s v=" LOPEZ MUÑOZ"/>
    <x v="0"/>
    <x v="1"/>
    <m/>
    <m/>
    <m/>
    <m/>
    <m/>
    <m/>
    <m/>
    <m/>
    <d v="1995-10-17T00:00:00"/>
    <s v="Leticia Cabrera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  <s v="Si"/>
    <s v="No"/>
  </r>
  <r>
    <s v="Holdtech"/>
    <x v="0"/>
    <s v="Masivo"/>
    <s v="La Serena"/>
    <s v="20405881"/>
    <s v="4"/>
    <s v="20405881-4"/>
    <m/>
    <s v="JAVIERA STEFANY ARAYA PEÑA"/>
    <s v="JAVIERA STEFANY"/>
    <s v="ARAYA PEÑA"/>
    <x v="0"/>
    <x v="1"/>
    <m/>
    <m/>
    <m/>
    <m/>
    <m/>
    <m/>
    <m/>
    <m/>
    <d v="2000-01-20T00:00:00"/>
    <s v="Leticia Cabrera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  <s v="Si"/>
    <s v="No"/>
  </r>
  <r>
    <s v="Holdtech"/>
    <x v="0"/>
    <s v="Masivo"/>
    <s v="La Serena"/>
    <s v="15051216"/>
    <s v="6"/>
    <s v="15051216-6"/>
    <m/>
    <s v="KAREN ANDREA PETIT GONZALEZ"/>
    <s v="KAREN ANDREA "/>
    <s v="PETIT GONZALEZ"/>
    <x v="0"/>
    <x v="1"/>
    <m/>
    <m/>
    <m/>
    <m/>
    <m/>
    <m/>
    <m/>
    <m/>
    <d v="1982-04-14T00:00:00"/>
    <s v="Leticia Cabrera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  <s v="Si"/>
    <s v="No"/>
  </r>
  <r>
    <s v="Holdtech"/>
    <x v="0"/>
    <s v="Masivo"/>
    <s v="La Serena"/>
    <s v="16012730"/>
    <s v="9"/>
    <s v="16012730-9"/>
    <m/>
    <s v="LORENZA JULIETTE CORTES GONZALEZ"/>
    <s v="LORENZA JULIETTE"/>
    <s v=" CORTES GONZALEZ"/>
    <x v="0"/>
    <x v="1"/>
    <m/>
    <m/>
    <m/>
    <m/>
    <m/>
    <m/>
    <m/>
    <m/>
    <d v="1986-02-02T00:00:00"/>
    <s v="Leticia Cabrera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  <s v="Si"/>
    <s v="No"/>
  </r>
  <r>
    <s v="Holdtech"/>
    <x v="0"/>
    <s v="Masivo"/>
    <s v="La Serena"/>
    <s v="20542880"/>
    <s v="1"/>
    <s v="20542880-1"/>
    <m/>
    <s v="MIRKO MILIVOJ SINOVCIC SOTO"/>
    <s v="MIRKO MILIVOJ"/>
    <s v="SINOVCIC SOTO"/>
    <x v="0"/>
    <x v="1"/>
    <m/>
    <m/>
    <m/>
    <m/>
    <m/>
    <m/>
    <m/>
    <m/>
    <d v="2000-08-29T00:00:00"/>
    <s v="Leticia Cabrera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  <s v="Si"/>
    <s v="No"/>
  </r>
  <r>
    <s v="Holdtech"/>
    <x v="0"/>
    <s v="Masivo"/>
    <s v="La Serena"/>
    <s v="17732776"/>
    <s v="K"/>
    <s v="17732776-K"/>
    <m/>
    <s v="OLIVER JOSE LUIS RAMIREZ NUÑEZ"/>
    <s v="OLIVER JOSE LUIS "/>
    <s v="RAMIREZ NUÑEZ"/>
    <x v="0"/>
    <x v="1"/>
    <m/>
    <m/>
    <m/>
    <m/>
    <m/>
    <m/>
    <m/>
    <m/>
    <d v="1991-07-05T00:00:00"/>
    <s v="Leticia Cabrera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  <s v="Si"/>
    <s v="No"/>
  </r>
  <r>
    <s v="Holdtech"/>
    <x v="0"/>
    <s v="Masivo"/>
    <s v="La Serena"/>
    <s v="17014911"/>
    <s v="4"/>
    <s v="17014911-4"/>
    <m/>
    <s v="PAULETTE ANGELINA LEON ROBLEDO"/>
    <s v="PAULETTE ANGELINA"/>
    <s v=" LEON ROBLEDO"/>
    <x v="0"/>
    <x v="1"/>
    <m/>
    <m/>
    <m/>
    <m/>
    <m/>
    <m/>
    <m/>
    <m/>
    <d v="1988-07-31T00:00:00"/>
    <s v="Leticia Cabrera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  <s v="Si"/>
    <s v="No"/>
  </r>
  <r>
    <s v="Holdtech"/>
    <x v="0"/>
    <s v="Masivo"/>
    <s v="La Serena"/>
    <s v="19355427"/>
    <s v="K"/>
    <s v="19355427-K"/>
    <m/>
    <s v="SOFIA MACARENA VALDERRAMA ACUÑA"/>
    <s v="SOFIA MACARENA "/>
    <s v="VALDERRAMA ACUÑA"/>
    <x v="0"/>
    <x v="1"/>
    <m/>
    <m/>
    <m/>
    <m/>
    <m/>
    <m/>
    <m/>
    <m/>
    <d v="1996-07-17T00:00:00"/>
    <s v="Leticia Cabrera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  <s v="Si"/>
    <s v="No"/>
  </r>
  <r>
    <s v="Holdtech"/>
    <x v="0"/>
    <s v="Masivo"/>
    <s v="La Serena"/>
    <s v="17999105"/>
    <s v="5"/>
    <s v="17999105-5"/>
    <m/>
    <s v="TANYA MEYLEE MIROSLAVA SABANDO SABANDO"/>
    <s v="TANYA MEYLEE MIROSLAVA "/>
    <s v="SABANDO SABANDO"/>
    <x v="0"/>
    <x v="1"/>
    <m/>
    <m/>
    <m/>
    <m/>
    <m/>
    <m/>
    <m/>
    <m/>
    <d v="1992-11-12T00:00:00"/>
    <s v="Leticia Cabrera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  <s v="Si"/>
    <s v="No"/>
  </r>
  <r>
    <s v="Holdtech"/>
    <x v="0"/>
    <s v="Masivo"/>
    <s v="La Serena"/>
    <s v="18316770"/>
    <s v="7"/>
    <s v="18316770-7"/>
    <m/>
    <s v="YESSICA CONSTANZA ALVAREZ NAVARRO"/>
    <s v="YESSICA CONSTANZA "/>
    <s v="ALVAREZ NAVARRO"/>
    <x v="0"/>
    <x v="1"/>
    <m/>
    <m/>
    <m/>
    <m/>
    <m/>
    <m/>
    <m/>
    <m/>
    <d v="1992-11-27T00:00:00"/>
    <s v="Leticia Cabrera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  <s v="Si"/>
    <s v="No"/>
  </r>
  <r>
    <s v="Holdtech"/>
    <x v="0"/>
    <s v="Empresas"/>
    <s v="La Serena"/>
    <s v="15053452"/>
    <s v="6"/>
    <s v="15053452-6"/>
    <s v="KANUNEZF"/>
    <s v="KATHERINA ANDREA MUÑOZ FIGUEROA"/>
    <s v="KATHERINA ANDREA"/>
    <s v="MUÑOZ FIGUEROA"/>
    <x v="0"/>
    <x v="2"/>
    <s v="Licencia"/>
    <s v="Enfermedad común"/>
    <m/>
    <m/>
    <d v="2021-01-30T00:00:00"/>
    <d v="2021-03-01T00:00:00"/>
    <m/>
    <m/>
    <d v="1983-03-08T00:00:00"/>
    <s v="JEREMY HUGO TORRES SMITH"/>
    <s v="19505248-4"/>
    <s v="WILLIAMS ENRIQUE DOMINGUEZ BARRADA"/>
    <d v="2017-07-06T00:00:00"/>
    <d v="2017-07-26T00:00:00"/>
    <s v="S"/>
    <d v="2017-07-27T00:00:00"/>
    <s v="KANUNEZF"/>
    <s v="KANUNEZF"/>
    <n v="19041"/>
    <s v="katherina.nunez@consultor.wom.cl"/>
    <m/>
    <m/>
    <n v="4"/>
    <s v="Monica Neculman"/>
    <x v="1"/>
    <s v="Diurno"/>
    <n v="1"/>
    <d v="2021-03-01T00:00:00"/>
    <n v="1313"/>
    <m/>
    <s v=""/>
    <d v="2017-07-01T00:00:00"/>
    <s v="Si"/>
    <s v="Si"/>
  </r>
  <r>
    <s v="Holdtech"/>
    <x v="0"/>
    <s v="Masivo"/>
    <s v="La Serena"/>
    <s v="15970887"/>
    <s v="K"/>
    <s v="15970887-K"/>
    <s v="IKGUTIER"/>
    <s v="ILSE KAREN GUTIERREZ RODRIGUEZ"/>
    <s v="ILSE KAREN"/>
    <s v="GUTIERREZ RODRIGUEZ"/>
    <x v="0"/>
    <x v="2"/>
    <s v="Licencia"/>
    <s v="Enfermedad común"/>
    <m/>
    <m/>
    <d v="2021-01-29T00:00:00"/>
    <d v="2021-03-01T00:00:00"/>
    <m/>
    <m/>
    <d v="1985-01-20T00:00:00"/>
    <s v="MINERVA MAKARENA ROJAS VARAS"/>
    <s v="17902552-3"/>
    <s v="ULISES LA ROSA PEREZ"/>
    <d v="2017-08-01T00:00:00"/>
    <d v="2017-08-22T00:00:00"/>
    <s v="S"/>
    <d v="2017-08-24T00:00:00"/>
    <s v="IKGUTIER"/>
    <s v="IKGUTIER"/>
    <n v="19137"/>
    <s v="ilse.gutierrez@consultor.wom.cl"/>
    <m/>
    <m/>
    <n v="7"/>
    <s v="Katterine Cuadra"/>
    <x v="1"/>
    <s v="Diurno"/>
    <n v="1"/>
    <d v="2021-03-01T00:00:00"/>
    <n v="1285"/>
    <m/>
    <s v=""/>
    <d v="2017-08-01T00:00:00"/>
    <s v="Si"/>
    <s v="Si"/>
  </r>
  <r>
    <s v="Holdtech"/>
    <x v="0"/>
    <s v="Prepago"/>
    <s v="La Serena"/>
    <s v="18711545"/>
    <s v="0"/>
    <s v="18711545-0"/>
    <s v="NFPEREZU"/>
    <s v="NATALIA FRANCISCA PEREZ URRUTIA"/>
    <s v="NATALIA FRANCISCA"/>
    <s v="PEREZ URRUTIA"/>
    <x v="0"/>
    <x v="2"/>
    <s v="Licencia"/>
    <s v="Licencia Maternal Pre y Post Natal"/>
    <m/>
    <m/>
    <d v="2021-02-01T00:00:00"/>
    <d v="2021-03-30T00:00:00"/>
    <m/>
    <m/>
    <d v="1994-10-10T00:00:00"/>
    <s v="MINERVA MAKARENA ROJAS VARAS"/>
    <s v="17902552-3"/>
    <s v="ULISES LA ROSA PEREZ"/>
    <d v="2017-10-06T00:00:00"/>
    <d v="2017-10-27T00:00:00"/>
    <s v="S"/>
    <d v="2017-11-02T00:00:00"/>
    <s v="NFPEREZU"/>
    <s v="NFPEREZU"/>
    <n v="19047"/>
    <s v="natalia.perez@consultor.wom.cl"/>
    <m/>
    <m/>
    <n v="10"/>
    <s v="Katterine Cuadra"/>
    <x v="0"/>
    <s v="Diurno"/>
    <s v=""/>
    <d v="2021-03-01T00:00:00"/>
    <n v="1215"/>
    <m/>
    <s v=""/>
    <d v="2017-11-01T00:00:00"/>
    <s v="Si"/>
    <s v="Si"/>
  </r>
  <r>
    <s v="Holdtech"/>
    <x v="0"/>
    <s v="Prepago"/>
    <s v="La Serena"/>
    <s v="17542755"/>
    <s v="4"/>
    <s v="17542755-4"/>
    <s v="VAARGANA"/>
    <s v="VICTORIA ALEJANDRA ARGANDOÑA AGUILAR"/>
    <s v="VICTORIA ALEJANDRA"/>
    <s v="ARGANDOÑA AGUILAR"/>
    <x v="0"/>
    <x v="2"/>
    <s v="Licencia"/>
    <s v="Enfermerdad común"/>
    <m/>
    <m/>
    <d v="2021-02-12T00:00:00"/>
    <d v="2021-02-25T00:00:00"/>
    <m/>
    <m/>
    <d v="1992-12-14T00:00:00"/>
    <s v="WALTER PAOLO SANTANDER CAMPOS"/>
    <s v="13974946-4"/>
    <s v="FRANCISCO JAVIER SUAREZ VEGA"/>
    <d v="2018-03-13T00:00:00"/>
    <d v="2018-04-03T00:00:00"/>
    <s v="S"/>
    <d v="2018-04-04T00:00:00"/>
    <s v="VAARGANA"/>
    <s v="VAARGANA"/>
    <n v="19189"/>
    <s v="victoria.argandona@consultor.wom.cl"/>
    <m/>
    <m/>
    <n v="24"/>
    <s v="Katterine Cuadra"/>
    <x v="0"/>
    <s v="Diurno"/>
    <s v=""/>
    <d v="2021-03-01T00:00:00"/>
    <n v="1062"/>
    <m/>
    <s v=""/>
    <d v="2018-04-01T00:00:00"/>
    <s v="Si"/>
    <s v="Si"/>
  </r>
  <r>
    <s v="Holdtech"/>
    <x v="0"/>
    <s v="Nocturno"/>
    <s v="La Serena"/>
    <s v="16825735"/>
    <s v="K"/>
    <s v="16825735-K"/>
    <s v="VMINOSTV"/>
    <s v="VICTOR MANUEL INOSTROZA VALDEBENITO"/>
    <s v="VICTOR MANUEL"/>
    <s v="INOSTROZA VALDEBENITO"/>
    <x v="0"/>
    <x v="2"/>
    <s v="Licencia"/>
    <s v="Enfermedad común"/>
    <m/>
    <m/>
    <d v="2021-02-01T00:00:00"/>
    <d v="2021-03-02T00:00:00"/>
    <m/>
    <m/>
    <m/>
    <s v="JONATHAN ANDRES GONZALEZ HIDALGO"/>
    <s v="16732649-8"/>
    <s v="ULISES LA ROSA PEREZ"/>
    <d v="2018-04-26T00:00:00"/>
    <d v="2018-05-17T00:00:00"/>
    <s v="S"/>
    <d v="2018-05-18T00:00:00"/>
    <s v="VMINOSTV"/>
    <s v="VMINOSTV"/>
    <n v="19173"/>
    <s v="victor.inostroza@consultor.wom.cl"/>
    <m/>
    <m/>
    <n v="28"/>
    <s v="Merelyn Marin"/>
    <x v="1"/>
    <s v="Nocturno"/>
    <n v="1"/>
    <d v="2021-03-01T00:00:00"/>
    <n v="1018"/>
    <m/>
    <s v=""/>
    <d v="2018-05-01T00:00:00"/>
    <s v="Si"/>
    <s v="Si"/>
  </r>
  <r>
    <s v="Holdtech"/>
    <x v="0"/>
    <s v="Prepago"/>
    <s v="La Serena"/>
    <s v="18453755"/>
    <s v="9"/>
    <s v="18453755-9"/>
    <s v="NDGAETEV"/>
    <s v="NICOL DAYANA GAETE VIVAR"/>
    <s v="NICOL DAYANA"/>
    <s v="GAETE VIVAR"/>
    <x v="0"/>
    <x v="2"/>
    <s v="Licencia"/>
    <s v="Enfermedad común"/>
    <m/>
    <m/>
    <d v="2021-02-24T00:00:00"/>
    <d v="2021-03-10T00:00:00"/>
    <m/>
    <m/>
    <d v="1992-11-17T00:00:00"/>
    <s v="ENDER JAVIER PIÑA ROJAS"/>
    <s v="26728535-7"/>
    <s v="FRANCISCO JAVIER SUAREZ VEGA"/>
    <d v="2018-07-12T00:00:00"/>
    <d v="2018-07-31T00:00:00"/>
    <s v="S"/>
    <d v="2018-08-02T00:00:00"/>
    <s v="NDGAETEV"/>
    <s v="NDGAETEV"/>
    <n v="19131"/>
    <s v="nicol.gaete@consultor.wom.cl"/>
    <m/>
    <m/>
    <n v="34"/>
    <s v="Katterine Cuadra"/>
    <x v="0"/>
    <s v="Diurno"/>
    <s v=""/>
    <d v="2021-03-01T00:00:00"/>
    <n v="942"/>
    <m/>
    <s v=""/>
    <d v="2018-08-01T00:00:00"/>
    <s v="Si"/>
    <s v="Si"/>
  </r>
  <r>
    <s v="Holdtech"/>
    <x v="0"/>
    <s v="Masivo"/>
    <s v="La Serena"/>
    <s v="19660092"/>
    <s v="2"/>
    <s v="19660092-2"/>
    <s v="SCMUNOZZ"/>
    <s v="SOFIA CATALINA MUÑOZ ZUÑIGA"/>
    <s v="SOFIA CATALINA"/>
    <s v="MUÑOZ ZUÑIGA"/>
    <x v="0"/>
    <x v="2"/>
    <s v="Licencia"/>
    <s v="Enfermedad hijo menor de un año"/>
    <m/>
    <m/>
    <d v="2021-02-01T00:00:00"/>
    <d v="2021-03-30T00:00:00"/>
    <m/>
    <m/>
    <d v="1997-05-10T00:00:00"/>
    <s v="BARBARA ANDREA ROJAS DROGUETT"/>
    <s v="15909479-0"/>
    <s v="ULISES LA ROSA PEREZ"/>
    <d v="2018-07-15T00:00:00"/>
    <d v="2018-07-31T00:00:00"/>
    <s v="S"/>
    <d v="2018-08-01T00:00:00"/>
    <s v="SCMUNOZZ"/>
    <s v="SCMUNOZZ"/>
    <n v="19123"/>
    <s v="sofia.munoz@consultor.wom.cl"/>
    <m/>
    <m/>
    <n v="34"/>
    <s v="Katterine Cuadra"/>
    <x v="1"/>
    <s v="Diurno"/>
    <n v="1"/>
    <d v="2021-03-01T00:00:00"/>
    <n v="943"/>
    <m/>
    <s v=""/>
    <d v="2018-08-01T00:00:00"/>
    <s v="Si"/>
    <s v="Si"/>
  </r>
  <r>
    <s v="Holdtech"/>
    <x v="0"/>
    <s v="Masivo"/>
    <s v="La Serena"/>
    <s v="19055752"/>
    <s v="9"/>
    <s v="19055752-9"/>
    <s v="LRLORCAG"/>
    <s v="LUIS ROBERTO LORCA GARAY"/>
    <s v="LUIS ROBERTO"/>
    <s v="LORCA GARAY"/>
    <x v="0"/>
    <x v="2"/>
    <s v="Licencia"/>
    <s v="Enfermedad común"/>
    <m/>
    <m/>
    <d v="2021-02-04T00:00:00"/>
    <d v="2021-03-05T00:00:00"/>
    <m/>
    <m/>
    <d v="1995-02-14T00:00:00"/>
    <s v="JOSE ARTURO CAMPOS CANIBILO"/>
    <s v="18354359-8"/>
    <s v="FRANCISCO JAVIER SUAREZ VEGA"/>
    <d v="2018-07-30T00:00:00"/>
    <d v="2018-08-13T00:00:00"/>
    <s v="S"/>
    <d v="2018-08-14T00:00:00"/>
    <s v="LRLORCAG"/>
    <s v="LRLORCAG"/>
    <n v="19064"/>
    <s v="luis.lorca@consultor.wom.cl"/>
    <m/>
    <m/>
    <n v="35"/>
    <s v="Merelyn Marin"/>
    <x v="0"/>
    <s v="Diurno"/>
    <s v=""/>
    <d v="2021-03-01T00:00:00"/>
    <n v="930"/>
    <d v="2018-09-28T00:00:00"/>
    <s v=""/>
    <d v="2018-08-01T00:00:00"/>
    <s v="Si"/>
    <s v="Si"/>
  </r>
  <r>
    <s v="Holdtech"/>
    <x v="0"/>
    <s v="Masivo"/>
    <s v="La Serena"/>
    <s v="19505694"/>
    <s v="3"/>
    <s v="19505694-3"/>
    <s v="RIGOMEZZ"/>
    <s v="ROMANET IVANIA GOMEZ ZEPEDA"/>
    <s v="ROMANET IVANIA"/>
    <s v="GOMEZ ZEPEDA"/>
    <x v="0"/>
    <x v="2"/>
    <s v="Licencia"/>
    <s v="Enfermedad común"/>
    <m/>
    <m/>
    <d v="2021-02-10T00:00:00"/>
    <d v="2021-03-01T00:00:00"/>
    <m/>
    <m/>
    <d v="1997-01-02T00:00:00"/>
    <s v="GABRIELA ANDREA GOMEZ QUIVIC"/>
    <s v="18632202-9"/>
    <s v="FRANCISCO JAVIER SUAREZ VEGA"/>
    <d v="2018-11-22T00:00:00"/>
    <d v="2018-12-12T00:00:00"/>
    <m/>
    <d v="2018-12-13T00:00:00"/>
    <s v="RIGOMEZZ"/>
    <s v="RIGOMEZZ"/>
    <n v="19265"/>
    <s v="romanet.gomez@consultor.wom.cl"/>
    <m/>
    <m/>
    <n v="44"/>
    <s v="Yesenia Sepulveda"/>
    <x v="1"/>
    <s v="Diurno"/>
    <n v="1"/>
    <d v="2021-03-01T00:00:00"/>
    <n v="809"/>
    <m/>
    <s v=""/>
    <d v="2018-12-01T00:00:00"/>
    <s v="Si"/>
    <s v="Si"/>
  </r>
  <r>
    <s v="Holdtech"/>
    <x v="0"/>
    <s v="Masivo"/>
    <s v="La Serena"/>
    <s v="14906717"/>
    <s v="5"/>
    <s v="14906717-5"/>
    <s v="YATAPIAR"/>
    <s v="YESICA ALEJANDRA TAPIA REYES"/>
    <s v="YESICA ALEJANDRA"/>
    <s v="TAPIA REYES"/>
    <x v="0"/>
    <x v="2"/>
    <s v="Licencia"/>
    <s v="Enfermedad común"/>
    <m/>
    <m/>
    <d v="2021-02-24T00:00:00"/>
    <d v="2021-03-25T00:00:00"/>
    <m/>
    <m/>
    <d v="1981-10-03T00:00:00"/>
    <s v="CESAR PATRICIO SOLER VARGAS"/>
    <s v="17016833-K"/>
    <s v="ULISES LA ROSA PEREZ"/>
    <d v="2018-11-22T00:00:00"/>
    <d v="2018-12-12T00:00:00"/>
    <m/>
    <d v="2018-12-14T00:00:00"/>
    <s v="YATAPIAR"/>
    <s v="YATAPIAR"/>
    <n v="19067"/>
    <s v="yesica.tapia@consultor.wom.cl"/>
    <m/>
    <m/>
    <n v="44"/>
    <s v="Yesenia Sepulveda"/>
    <x v="1"/>
    <s v="Diurno"/>
    <n v="1"/>
    <d v="2021-03-01T00:00:00"/>
    <n v="808"/>
    <m/>
    <s v=""/>
    <d v="2018-12-01T00:00:00"/>
    <s v="Si"/>
    <s v="Si"/>
  </r>
  <r>
    <s v="Holdtech"/>
    <x v="0"/>
    <s v="Nocturno"/>
    <s v="La Serena"/>
    <s v="19460484"/>
    <s v="K"/>
    <s v="19460484-K"/>
    <s v="MNANGUIV"/>
    <s v="MATIAS NICOLAS ANGUITA VILLALOBOS"/>
    <s v="MATIAS NICOLAS"/>
    <s v="ANGUITA VILLALOBOS"/>
    <x v="0"/>
    <x v="2"/>
    <s v="Licencia"/>
    <s v="Enfermedad común"/>
    <m/>
    <m/>
    <d v="2021-02-25T00:00:00"/>
    <d v="2021-03-07T00:00:00"/>
    <m/>
    <m/>
    <d v="1997-11-07T00:00:00"/>
    <s v="PAULA ANGELINA ELGUEDA MADARIAGA"/>
    <s v="14109923-K"/>
    <s v="WILLIAMS ENRIQUE DOMINGUEZ BARRADA"/>
    <d v="2019-02-19T00:00:00"/>
    <d v="2019-03-11T00:00:00"/>
    <m/>
    <d v="2019-03-12T00:00:00"/>
    <s v="MNANGUIV"/>
    <s v="MNANGUIV"/>
    <n v="19310"/>
    <s v="matias.anguita@consultor.wom.cl"/>
    <m/>
    <m/>
    <n v="51"/>
    <s v="Yesenia Sepulveda"/>
    <x v="1"/>
    <s v="Nocturno"/>
    <n v="1"/>
    <d v="2021-03-01T00:00:00"/>
    <n v="720"/>
    <m/>
    <s v=""/>
    <d v="2019-03-01T00:00:00"/>
    <s v="Si"/>
    <s v="Si"/>
  </r>
  <r>
    <s v="Holdtech"/>
    <x v="0"/>
    <s v="Masivo"/>
    <s v="La Serena"/>
    <s v="18938467"/>
    <s v="K"/>
    <s v="18938467-K"/>
    <s v="TFHERRAV"/>
    <s v="THEARE FRANCISCA HERRAS VELIZ"/>
    <s v="THEARE FRANCISCA "/>
    <s v="HERRAS VELIZ"/>
    <x v="0"/>
    <x v="2"/>
    <s v="Licencia"/>
    <s v="Patologia del Embarazo"/>
    <m/>
    <m/>
    <d v="2021-02-13T00:00:00"/>
    <d v="2021-03-14T00:00:00"/>
    <m/>
    <m/>
    <d v="1994-09-26T00:00:00"/>
    <s v="GABRIELA CONSTANZA DIAZ RIVERA"/>
    <s v="17762228-1"/>
    <s v="FRANCISCO JAVIER SUAREZ VEGA"/>
    <d v="2019-05-27T00:00:00"/>
    <d v="2019-06-14T00:00:00"/>
    <m/>
    <d v="2019-06-17T00:00:00"/>
    <s v="TFHERRAV"/>
    <s v="TFHERRAV"/>
    <n v="19197"/>
    <s v="theare.herras@consultor.wom.cl"/>
    <m/>
    <m/>
    <n v="58"/>
    <s v="Julia Arancibia"/>
    <x v="1"/>
    <s v="Diurno"/>
    <n v="1"/>
    <d v="2021-03-01T00:00:00"/>
    <n v="623"/>
    <m/>
    <s v=""/>
    <d v="2019-06-01T00:00:00"/>
    <s v="Si"/>
    <s v="Si"/>
  </r>
  <r>
    <s v="Holdtech"/>
    <x v="0"/>
    <s v="Masivo"/>
    <s v="La Serena"/>
    <s v="19996774"/>
    <s v="6"/>
    <s v="19996774-6"/>
    <s v="MFCELISV"/>
    <s v="MILENKA FERNANDA CELIS VERA"/>
    <s v="MILENKA FERNANDA"/>
    <s v="CELIS VERA "/>
    <x v="0"/>
    <x v="2"/>
    <s v="Licencia"/>
    <s v="Licencia Maternal Pre y Post Natal"/>
    <m/>
    <m/>
    <d v="2021-01-01T00:00:00"/>
    <d v="2021-05-01T00:00:00"/>
    <m/>
    <m/>
    <s v="15/10/1998"/>
    <s v="BARBARA ANDREA ROJAS DROGUETT"/>
    <s v="15909479-0"/>
    <s v="ULISES LA ROSA PEREZ"/>
    <d v="2019-07-03T00:00:00"/>
    <d v="2019-07-24T00:00:00"/>
    <m/>
    <d v="2019-07-27T00:00:00"/>
    <s v="MFCELISV"/>
    <s v="MFCELISV"/>
    <n v="19195"/>
    <s v="milenka.celis@consultor.wom.cl"/>
    <m/>
    <m/>
    <n v="62"/>
    <s v="Catherine Barraza"/>
    <x v="1"/>
    <s v="Diurno"/>
    <n v="1"/>
    <d v="2021-03-01T00:00:00"/>
    <n v="583"/>
    <m/>
    <s v=""/>
    <d v="2019-07-01T00:00:00"/>
    <s v="Si"/>
    <s v="No"/>
  </r>
  <r>
    <s v="Holdtech"/>
    <x v="0"/>
    <s v="Empresas"/>
    <s v="La Serena"/>
    <s v="17277439"/>
    <s v="3"/>
    <s v="17277439-3"/>
    <s v="SDSANTAR"/>
    <s v="SILVANA DEL PILAR SANTA MARIA RODRIGUEZ"/>
    <s v="SILVANA DEL PILAR"/>
    <s v="SANTA MARIA RODRIGUEZ "/>
    <x v="0"/>
    <x v="2"/>
    <s v="Licencia"/>
    <s v="Enfermedad común"/>
    <m/>
    <m/>
    <d v="2021-02-17T00:00:00"/>
    <d v="2021-03-02T00:00:00"/>
    <m/>
    <m/>
    <s v="12/01/1990"/>
    <s v="WALTER PAOLO SANTANDER CAMPOS"/>
    <s v="13974946-4"/>
    <s v="FRANCISCO JAVIER SUAREZ VEGA"/>
    <d v="2019-07-11T00:00:00"/>
    <d v="2019-08-02T00:00:00"/>
    <m/>
    <d v="2019-08-07T00:00:00"/>
    <s v="SDSANTAR"/>
    <s v="SDSANTAR"/>
    <n v="19326"/>
    <s v="silvana.santamaria@consultor.wom.cl"/>
    <m/>
    <m/>
    <n v="63"/>
    <s v="Yesenia Sepulveda"/>
    <x v="1"/>
    <s v="Diurno"/>
    <n v="1"/>
    <d v="2021-03-01T00:00:00"/>
    <n v="572"/>
    <m/>
    <s v=""/>
    <d v="2019-08-01T00:00:00"/>
    <s v="Si"/>
    <s v="Si"/>
  </r>
  <r>
    <s v="Holdtech"/>
    <x v="0"/>
    <s v="Masivo"/>
    <s v="La Serena"/>
    <s v="18860611"/>
    <s v="3"/>
    <s v="18860611-3"/>
    <s v="CNALCAYS"/>
    <s v="CARLOS NICOLAS ALCAYAGA SILVA"/>
    <s v="CARLOS NICOLAS"/>
    <s v="ALCAYAGA SILVA "/>
    <x v="0"/>
    <x v="2"/>
    <s v="Licencia"/>
    <s v="Enfermedad común"/>
    <m/>
    <m/>
    <d v="2021-02-22T00:00:00"/>
    <d v="2021-03-04T00:00:00"/>
    <m/>
    <m/>
    <s v="29/05/1994"/>
    <s v="MINERVA MAKARENA ROJAS VARAS"/>
    <s v="17902552-3"/>
    <s v="ULISES LA ROSA PEREZ"/>
    <d v="2019-07-29T00:00:00"/>
    <d v="2019-08-20T00:00:00"/>
    <m/>
    <d v="2019-08-23T00:00:00"/>
    <s v="CNALCAYS"/>
    <s v="CNALCAYS"/>
    <n v="19353"/>
    <s v="carlos.alcayaga@consultor.wom.cl"/>
    <m/>
    <m/>
    <n v="64"/>
    <s v="Maria Fernanda Diaz"/>
    <x v="0"/>
    <s v="Diurno"/>
    <s v=""/>
    <d v="2021-03-01T00:00:00"/>
    <n v="556"/>
    <m/>
    <s v=""/>
    <d v="2019-08-01T00:00:00"/>
    <s v="Si"/>
    <s v="Si"/>
  </r>
  <r>
    <s v="Holdtech"/>
    <x v="0"/>
    <s v="Masivo"/>
    <s v="La Serena"/>
    <s v="19557898"/>
    <s v="2"/>
    <s v="19557898-2"/>
    <s v="GMGARCID"/>
    <s v="GAMALIEL MATIAS GARCIA DIAZ"/>
    <s v="GAMALIEL MATIAS"/>
    <s v="GARCIA DIAZ "/>
    <x v="0"/>
    <x v="2"/>
    <s v="Licencia"/>
    <s v="Enfermedad común"/>
    <m/>
    <m/>
    <d v="2021-02-16T00:00:00"/>
    <d v="2021-03-08T00:00:00"/>
    <m/>
    <m/>
    <d v="1996-11-19T00:00:00"/>
    <s v="CESAR PATRICIO SOLER VARGAS"/>
    <s v="17016833-K"/>
    <s v="ULISES LA ROSA PEREZ"/>
    <d v="2019-08-12T00:00:00"/>
    <d v="2019-09-02T00:00:00"/>
    <m/>
    <d v="2019-09-03T00:00:00"/>
    <s v="GMGARCID"/>
    <s v="GMGARCID"/>
    <n v="19135"/>
    <s v="gamaliel.garcia@consultor.wom.cl"/>
    <m/>
    <m/>
    <n v="65"/>
    <s v="America Quinteros"/>
    <x v="1"/>
    <s v="Diurno"/>
    <n v="1"/>
    <d v="2021-03-01T00:00:00"/>
    <n v="545"/>
    <m/>
    <s v=""/>
    <d v="2019-09-01T00:00:00"/>
    <s v="Si"/>
    <s v="Si"/>
  </r>
  <r>
    <s v="Holdtech"/>
    <x v="0"/>
    <s v="Empresas"/>
    <s v="La Serena"/>
    <s v="18495441"/>
    <s v="9"/>
    <s v="18495441-9"/>
    <s v="ISCARVAR"/>
    <s v="IVONNE SOLEDAD CARVAJAL RODRIGUEZ"/>
    <s v="IVONNE SOLEDAD"/>
    <s v="CARVAJAL RODRIGUEZ"/>
    <x v="0"/>
    <x v="2"/>
    <s v="Licencia"/>
    <s v="Enfermedad común"/>
    <m/>
    <m/>
    <d v="2021-02-13T00:00:00"/>
    <d v="2021-03-05T00:00:00"/>
    <m/>
    <m/>
    <s v="19/11/1993"/>
    <s v="MINERVA MAKARENA ROJAS VARAS"/>
    <s v="17902552-3"/>
    <s v="ULISES LA ROSA PEREZ"/>
    <d v="2019-08-21T00:00:00"/>
    <d v="2019-09-10T00:00:00"/>
    <m/>
    <d v="2019-09-12T00:00:00"/>
    <s v="ISCARVAR"/>
    <s v="ISCARVAR"/>
    <n v="19109"/>
    <s v="ivonne.carvajal@consultor.wom.cl"/>
    <m/>
    <m/>
    <n v="66"/>
    <s v="Catherine Barraza"/>
    <x v="0"/>
    <s v="Diurno"/>
    <s v=""/>
    <d v="2021-03-01T00:00:00"/>
    <n v="536"/>
    <m/>
    <s v=""/>
    <d v="2019-09-01T00:00:00"/>
    <s v="Si"/>
    <s v="Si"/>
  </r>
  <r>
    <s v="Holdtech"/>
    <x v="0"/>
    <s v="Masivo"/>
    <s v="La Serena"/>
    <s v="15052138"/>
    <s v="6"/>
    <s v="15052138-6"/>
    <s v="JITOROP"/>
    <s v="JOHANNA ISABEL TORO PUJADO"/>
    <s v="JOHANNA ISABEL"/>
    <s v="TORO PUJADO"/>
    <x v="0"/>
    <x v="2"/>
    <s v="Licencia"/>
    <s v="Patologia del Embarazo"/>
    <m/>
    <m/>
    <d v="2021-02-19T00:00:00"/>
    <d v="2021-03-20T00:00:00"/>
    <m/>
    <m/>
    <s v="06/09/1983"/>
    <s v="PAULA ANGELINA ELGUEDA MADARIAGA"/>
    <s v="14109923-K"/>
    <s v="WILLIAMS ENRIQUE DOMINGUEZ BARRADA"/>
    <d v="2019-08-21T00:00:00"/>
    <d v="2019-09-10T00:00:00"/>
    <m/>
    <d v="2019-09-12T00:00:00"/>
    <s v="JITOROP"/>
    <s v="JITOROP"/>
    <n v="19229"/>
    <s v="johanna.toro@consultor.wom.cl"/>
    <m/>
    <m/>
    <n v="66"/>
    <s v="Catherine Barraza"/>
    <x v="0"/>
    <s v="Diurno"/>
    <s v=""/>
    <d v="2021-03-01T00:00:00"/>
    <n v="536"/>
    <m/>
    <s v=""/>
    <d v="2019-09-01T00:00:00"/>
    <s v="Si"/>
    <s v="No"/>
  </r>
  <r>
    <s v="Holdtech"/>
    <x v="0"/>
    <s v="Empresas"/>
    <s v="La Serena"/>
    <s v="15912876"/>
    <s v="8"/>
    <s v="15912876-8"/>
    <s v="VDLOPEZA"/>
    <s v="VALERIA DOMINIQUE LOPEZ ARANDA"/>
    <s v="VALERIA DOMINIQUE"/>
    <s v="LOPEZ ARANDA "/>
    <x v="0"/>
    <x v="2"/>
    <s v="Licencia"/>
    <s v="Enfermedad común"/>
    <m/>
    <m/>
    <d v="2021-02-25T00:00:00"/>
    <d v="2021-03-26T00:00:00"/>
    <m/>
    <m/>
    <s v="05-10-1984"/>
    <s v="JONATHAN ANDRES GONZALEZ HIDALGO"/>
    <s v="16732649-8"/>
    <s v="ULISES LA ROSA PEREZ"/>
    <d v="2019-11-19T00:00:00"/>
    <d v="2019-12-10T00:00:00"/>
    <m/>
    <d v="2019-12-12T00:00:00"/>
    <s v="VDLOPEZA"/>
    <s v="VDLOPEZA"/>
    <n v="19146"/>
    <s v="valeria.lopez@consultor.wom.cl"/>
    <m/>
    <m/>
    <n v="68"/>
    <s v="Yesenia Sepulveda"/>
    <x v="0"/>
    <s v="Diurno"/>
    <s v=""/>
    <d v="2021-03-01T00:00:00"/>
    <n v="445"/>
    <m/>
    <s v=""/>
    <d v="2019-12-01T00:00:00"/>
    <s v="Si"/>
    <s v="Si"/>
  </r>
  <r>
    <s v="Holdtech"/>
    <x v="0"/>
    <s v="Empresas"/>
    <s v="La Serena"/>
    <s v="13873709"/>
    <s v="8"/>
    <s v="13873709-8"/>
    <s v="FAGUERRS"/>
    <s v="FABIOLA ANDREA GUERRA SEGOVIA"/>
    <s v="FABIOLA ANDREA"/>
    <s v="GUERRA SEGOVIA"/>
    <x v="0"/>
    <x v="2"/>
    <s v="Licencia"/>
    <s v="Enfermedad común"/>
    <m/>
    <m/>
    <d v="2021-02-28T00:00:00"/>
    <d v="2021-03-14T00:00:00"/>
    <m/>
    <m/>
    <d v="1980-09-27T00:00:00"/>
    <s v="WALTER PAOLO SANTANDER CAMPOS"/>
    <s v="13974946-4"/>
    <s v="FRANCISCO JAVIER SUAREZ VEGA"/>
    <d v="2019-12-09T00:00:00"/>
    <d v="2019-12-30T00:00:00"/>
    <m/>
    <d v="2020-01-07T00:00:00"/>
    <s v="FAGUERRS"/>
    <s v="FAGUERRS"/>
    <n v="19332"/>
    <s v="fabiola.guerra@consultor.wom.cl"/>
    <m/>
    <m/>
    <n v="70"/>
    <s v="America Quinteros"/>
    <x v="1"/>
    <s v="Diurno"/>
    <n v="1"/>
    <d v="2021-03-01T00:00:00"/>
    <n v="419"/>
    <m/>
    <s v=""/>
    <d v="2020-01-01T00:00:00"/>
    <s v="Si"/>
    <s v="Si"/>
  </r>
  <r>
    <s v="Holdtech"/>
    <x v="0"/>
    <s v="Masivo"/>
    <s v="La Serena"/>
    <s v="20287921"/>
    <s v="7"/>
    <s v="20287921-7"/>
    <s v="CAROJRSA"/>
    <s v="CATALINA ANAIS ROJAS REYES"/>
    <s v="CATALINA ANAIS"/>
    <s v="ROJAS REYES "/>
    <x v="0"/>
    <x v="2"/>
    <s v="Licencia"/>
    <s v="Enfermedad común"/>
    <m/>
    <m/>
    <d v="2021-01-29T00:00:00"/>
    <d v="2021-03-01T00:00:00"/>
    <m/>
    <m/>
    <s v="10/06/1999"/>
    <s v="PAULA ANGELINA ELGUEDA MADARIAGA"/>
    <s v="14109923-K"/>
    <s v="WILLIAMS ENRIQUE DOMINGUEZ BARRADA"/>
    <d v="2020-01-07T00:00:00"/>
    <d v="2020-01-27T00:00:00"/>
    <m/>
    <d v="2020-01-29T00:00:00"/>
    <s v="CAROJRSA"/>
    <s v="CAROJRSA"/>
    <n v="19385"/>
    <s v="catalina.rojas@consultor.wom.cl"/>
    <m/>
    <m/>
    <n v="71"/>
    <s v="Maria Fernanda Diaz"/>
    <x v="1"/>
    <s v="Diurno"/>
    <n v="1"/>
    <d v="2021-03-01T00:00:00"/>
    <n v="397"/>
    <m/>
    <s v=""/>
    <d v="2020-01-01T00:00:00"/>
    <s v="Si"/>
    <s v="Si"/>
  </r>
  <r>
    <s v="Holdtech"/>
    <x v="0"/>
    <s v="Empresas"/>
    <s v="La Serena"/>
    <s v="19101764"/>
    <s v="1"/>
    <s v="19101764-1"/>
    <s v="VMSOZAV"/>
    <s v="VIANNEY MARILYN SOZA VALENCIA"/>
    <s v=" VIANNEY MARILYN"/>
    <s v="SOZA VALENCIA"/>
    <x v="0"/>
    <x v="2"/>
    <s v="Licencia"/>
    <s v="Enfermedad común"/>
    <m/>
    <m/>
    <d v="2021-02-13T00:00:00"/>
    <d v="2021-03-09T00:00:00"/>
    <m/>
    <m/>
    <s v="22/06/1995"/>
    <s v="NICOLE ANDREA DIAZ HIDALGO "/>
    <s v="17722969-5"/>
    <s v="ULISES LA ROSA PEREZ"/>
    <d v="2020-01-14T00:00:00"/>
    <d v="2020-02-04T00:00:00"/>
    <m/>
    <d v="2020-02-06T00:00:00"/>
    <s v="VMSOZAV"/>
    <s v="VMSOZAV"/>
    <n v="19342"/>
    <s v="vianney.soza@consultor.wom.cl"/>
    <m/>
    <m/>
    <n v="72"/>
    <s v="America Quinteros"/>
    <x v="1"/>
    <s v="Diurno"/>
    <n v="1"/>
    <d v="2021-03-01T00:00:00"/>
    <n v="389"/>
    <m/>
    <s v=""/>
    <d v="2020-02-01T00:00:00"/>
    <s v="Si"/>
    <s v="No"/>
  </r>
  <r>
    <s v="Holdtech"/>
    <x v="0"/>
    <s v="Empresas"/>
    <s v="La Serena"/>
    <s v="16183211"/>
    <s v="1"/>
    <s v="16183211-1"/>
    <s v="JEORREGC"/>
    <s v="JENNIFER ESTER ORREGO CRUZ"/>
    <s v="JENNIFER ESTER"/>
    <s v="ORREGO CRUZ "/>
    <x v="0"/>
    <x v="2"/>
    <s v="Licencia"/>
    <s v="Enfermedad común"/>
    <m/>
    <m/>
    <d v="2021-02-17T00:00:00"/>
    <d v="2021-03-01T00:00:00"/>
    <m/>
    <m/>
    <d v="1985-01-06T00:00:00"/>
    <s v="PAULA ANGELINA ELGUEDA MADARIAGA"/>
    <s v="14109923-K"/>
    <s v="WILLIAMS ENRIQUE DOMINGUEZ BARRADA"/>
    <d v="2020-06-30T00:00:00"/>
    <d v="2020-07-10T00:00:00"/>
    <m/>
    <d v="2020-07-13T00:00:00"/>
    <s v="JEORREGC"/>
    <s v="JEORREGC"/>
    <n v="19054"/>
    <s v="jennifer.orrego@consultor.wom.cl"/>
    <m/>
    <m/>
    <n v="76"/>
    <s v="America Quinteros"/>
    <x v="1"/>
    <s v="Diurno"/>
    <n v="1"/>
    <d v="2021-03-01T00:00:00"/>
    <n v="231"/>
    <m/>
    <s v=""/>
    <d v="2020-07-01T00:00:00"/>
    <s v="Si"/>
    <s v="Si"/>
  </r>
  <r>
    <s v="Holdtech"/>
    <x v="0"/>
    <s v="Masivo"/>
    <s v="La Serena"/>
    <s v="18598435"/>
    <s v="4"/>
    <s v="18598435-4"/>
    <s v="MACIFUEL"/>
    <s v="MARIA ALEJANDRA CIFUENTES LASTRA"/>
    <s v="MARIA ALEJANDRA"/>
    <s v="CIFUENTES LASTRA "/>
    <x v="0"/>
    <x v="2"/>
    <s v="Licencia"/>
    <s v="Enfermedad común"/>
    <m/>
    <m/>
    <d v="2021-02-18T00:00:00"/>
    <d v="2021-03-19T00:00:00"/>
    <m/>
    <m/>
    <d v="1991-02-12T00:00:00"/>
    <s v="PAULA ANGELINA ELGUEDA MADARIAGA"/>
    <s v="14109923-K"/>
    <s v="WILLIAMS ENRIQUE DOMINGUEZ BARRADA"/>
    <d v="2020-07-20T00:00:00"/>
    <d v="2020-07-30T00:00:00"/>
    <m/>
    <d v="2020-07-31T00:00:00"/>
    <s v="MACIFUEL"/>
    <s v="MACIFUEL"/>
    <n v="19406"/>
    <s v="maria.cifuentes@consultor.wom.cl"/>
    <m/>
    <m/>
    <n v="79"/>
    <s v="America Quinteros"/>
    <x v="0"/>
    <s v="Diurno"/>
    <s v=""/>
    <d v="2021-03-01T00:00:00"/>
    <n v="213"/>
    <m/>
    <s v=""/>
    <d v="2020-07-01T00:00:00"/>
    <s v="Si"/>
    <s v="Si"/>
  </r>
  <r>
    <s v="Holdtech"/>
    <x v="0"/>
    <s v="Masivo"/>
    <s v="La Serena"/>
    <s v="18575149"/>
    <s v="K"/>
    <s v="18575149-K"/>
    <s v="SABUGUEO"/>
    <s v="SILVANA ANGELA BUGUEÑO ORTEGA"/>
    <s v="SILVANA ANGELA"/>
    <s v="BUGUEÑO ORTEGA "/>
    <x v="0"/>
    <x v="2"/>
    <s v="Licencia"/>
    <s v="Enfermedad común"/>
    <m/>
    <m/>
    <d v="2021-02-25T00:00:00"/>
    <d v="2021-03-10T00:00:00"/>
    <m/>
    <m/>
    <s v="19-08-1994"/>
    <s v="JONATHAN ANDRES GONZALEZ HIDALGO"/>
    <s v="16732649-8"/>
    <s v="ULISES LA ROSA PEREZ"/>
    <d v="2020-07-27T00:00:00"/>
    <d v="2020-08-11T00:00:00"/>
    <m/>
    <d v="2020-08-12T00:00:00"/>
    <s v="SABUGUEO"/>
    <s v="SABUGUEO"/>
    <n v="19413"/>
    <s v="silvana.bugueno@consultor.wom.cl"/>
    <m/>
    <m/>
    <n v="80"/>
    <s v="Leticia Cabrera"/>
    <x v="1"/>
    <s v="Diurno"/>
    <n v="1"/>
    <d v="2021-03-01T00:00:00"/>
    <n v="201"/>
    <m/>
    <s v=""/>
    <d v="2020-08-01T00:00:00"/>
    <s v="Si"/>
    <s v="Si"/>
  </r>
  <r>
    <s v="Holdtech"/>
    <x v="0"/>
    <s v="Masivo"/>
    <s v="La Serena"/>
    <s v="19661968"/>
    <s v="2"/>
    <s v="19661968-2"/>
    <s v="CADIACI"/>
    <s v="CLAUDIO ALEJANDRO DIAZ CISTERNAS"/>
    <s v="CLAUDIO ALEJANDRO "/>
    <s v="DIAZ CISTERNAS"/>
    <x v="0"/>
    <x v="2"/>
    <s v="Licencia"/>
    <s v="Enfermedad común"/>
    <m/>
    <m/>
    <d v="2021-02-18T00:00:00"/>
    <d v="2021-03-05T00:00:00"/>
    <m/>
    <m/>
    <s v="19-01-1998"/>
    <s v="BARBARA ANDREA ROJAS DROGUETT"/>
    <s v="15909479-0"/>
    <s v="ULISES LA ROSA PEREZ"/>
    <d v="2020-09-07T00:00:00"/>
    <d v="2020-09-17T00:00:00"/>
    <m/>
    <d v="2020-09-18T00:00:00"/>
    <s v="CADIACI"/>
    <s v="CADIACI"/>
    <n v="19366"/>
    <s v="claudio.diaz@consultor.wom.cl"/>
    <m/>
    <m/>
    <n v="87"/>
    <s v="Leticia Cabrera"/>
    <x v="0"/>
    <s v="Diurno"/>
    <s v=""/>
    <d v="2021-03-01T00:00:00"/>
    <n v="164"/>
    <m/>
    <s v=""/>
    <d v="2020-09-01T00:00:00"/>
    <s v="Si"/>
    <s v="No"/>
  </r>
  <r>
    <s v="Holdtech"/>
    <x v="0"/>
    <s v="Masivo"/>
    <s v="La Serena"/>
    <s v="18827475"/>
    <s v="7"/>
    <s v="18827475-7"/>
    <s v="ITCANOJ"/>
    <s v="ISABEL TERESITA DE JESUS CANO JARAMILLO"/>
    <s v="ISABEL TERESITA DE JESUS "/>
    <s v="CANO JARAMILLO"/>
    <x v="0"/>
    <x v="2"/>
    <s v="Licencia"/>
    <s v="Enfermedad común"/>
    <m/>
    <m/>
    <d v="2021-02-15T00:00:00"/>
    <d v="2021-03-07T00:00:00"/>
    <m/>
    <m/>
    <s v="01-06-1995"/>
    <s v="CATHERINE ESTEFANIA BARRAZA ARAYA"/>
    <s v="19207174-7"/>
    <s v="ULISES LA ROSA PEREZ"/>
    <d v="2020-10-05T00:00:00"/>
    <d v="2020-10-26T00:00:00"/>
    <m/>
    <d v="2020-10-27T00:00:00"/>
    <s v="ITCANOJ"/>
    <s v="ITCANOJ"/>
    <n v="19138"/>
    <s v="isabel.cano@consultor.wom.cl"/>
    <m/>
    <m/>
    <n v="89"/>
    <s v="Paola Dunn"/>
    <x v="0"/>
    <s v="Diurno"/>
    <s v=""/>
    <d v="2021-03-01T00:00:00"/>
    <n v="125"/>
    <m/>
    <s v=""/>
    <d v="2020-10-01T00:00:00"/>
    <s v="No"/>
    <s v="No"/>
  </r>
  <r>
    <s v="Holdtech"/>
    <x v="0"/>
    <s v="Masivo"/>
    <s v="La Serena"/>
    <s v="19278641"/>
    <s v="K"/>
    <s v="19278641-K"/>
    <s v="CPPENAL"/>
    <s v="CAMILA PATRICIA PEÑALOZA ASCENCIO"/>
    <s v="CAMILA PATRICIA "/>
    <s v="PEÑALOZA ASCENCIO"/>
    <x v="0"/>
    <x v="2"/>
    <s v="Licencia"/>
    <s v="Enfermedad común"/>
    <m/>
    <s v="Reingreso Call Center"/>
    <d v="2021-02-22T00:00:00"/>
    <d v="2021-03-23T00:00:00"/>
    <m/>
    <m/>
    <s v="19-02-1996"/>
    <s v="BARBARA ANDREA ROJAS DROGUETT"/>
    <s v="15909479-0"/>
    <s v="ULISES LA ROSA PEREZ"/>
    <d v="2020-10-26T00:00:00"/>
    <d v="2020-11-24T00:00:00"/>
    <m/>
    <d v="2020-11-25T00:00:00"/>
    <s v="CPPENALA"/>
    <s v="CPPENAL"/>
    <m/>
    <s v="camila.penaloza@consultor.wom.cl"/>
    <m/>
    <m/>
    <n v="91"/>
    <s v="Maria Fernanda Diaz"/>
    <x v="0"/>
    <s v="Diurno"/>
    <s v=""/>
    <d v="2021-03-01T00:00:00"/>
    <n v="96"/>
    <m/>
    <s v=""/>
    <d v="2020-11-01T00:00:00"/>
    <s v="No"/>
    <s v="No"/>
  </r>
  <r>
    <s v="Holdtech"/>
    <x v="0"/>
    <s v="Masivo"/>
    <s v="La Serena"/>
    <s v="20406037"/>
    <s v="1"/>
    <s v="20406037-1"/>
    <s v="EMLOPEZG"/>
    <s v="ELISA MIGUELINA LOPEZ GUERRA"/>
    <s v="ELISA MIGUELINA "/>
    <s v="LOPEZ GUERRA"/>
    <x v="0"/>
    <x v="2"/>
    <s v="Licencia"/>
    <s v="Enfermedad común"/>
    <m/>
    <m/>
    <d v="2021-02-24T00:00:00"/>
    <d v="2021-03-10T00:00:00"/>
    <m/>
    <m/>
    <s v="10-12-1999"/>
    <s v="CESAR PATRICIO SOLER VARGAS"/>
    <s v="17016833-K"/>
    <s v="ULISES LA ROSA PEREZ"/>
    <d v="2020-11-30T00:00:00"/>
    <d v="2020-12-21T00:00:00"/>
    <m/>
    <d v="2020-12-22T00:00:00"/>
    <s v="EMLOPEZG"/>
    <s v="EMLOPEZG"/>
    <n v="19488"/>
    <s v="elisa.lopez@consultor.wom.cl"/>
    <m/>
    <m/>
    <n v="94"/>
    <s v="Paola Dunn"/>
    <x v="0"/>
    <s v="Diurno"/>
    <s v=""/>
    <d v="2021-03-01T00:00:00"/>
    <n v="69"/>
    <m/>
    <s v=""/>
    <d v="2020-12-01T00:00:00"/>
    <s v="No"/>
    <s v="No"/>
  </r>
  <r>
    <s v="Holdtech"/>
    <x v="0"/>
    <s v="Masivo"/>
    <s v="La Serena"/>
    <s v="27329458"/>
    <s v="9"/>
    <s v="27329458-9"/>
    <s v="JAESCALR"/>
    <s v="JOSÉ ALEXANDER ESCALONA ROJAS"/>
    <s v="JOSÉ ALEXANDER"/>
    <s v="ESCALONA ROJAS"/>
    <x v="0"/>
    <x v="2"/>
    <s v="Licencia"/>
    <s v="Enfermedad común"/>
    <m/>
    <m/>
    <d v="2021-02-18T00:00:00"/>
    <d v="2021-03-19T00:00:00"/>
    <m/>
    <m/>
    <s v="09/01/1990"/>
    <s v="JEREMY HUGO TORRES SMITH"/>
    <s v="19505248-4"/>
    <s v="WILLIAMS ENRIQUE DOMINGUEZ BARRADA"/>
    <d v="2019-07-25T00:00:00"/>
    <d v="2019-08-14T00:00:00"/>
    <m/>
    <d v="2019-08-19T00:00:00"/>
    <s v="JAESCALR"/>
    <s v="JAESCALR"/>
    <n v="19090"/>
    <s v="jose.escalona@consultor.wom.cl"/>
    <m/>
    <m/>
    <s v="11 RRSS"/>
    <s v="Jeremy Torres"/>
    <x v="1"/>
    <s v="Diurno"/>
    <n v="1"/>
    <d v="2021-03-01T00:00:00"/>
    <n v="560"/>
    <d v="2020-12-07T00:00:00"/>
    <s v=""/>
    <d v="2019-08-01T00:00:00"/>
    <s v="Si"/>
    <s v="Si"/>
  </r>
  <r>
    <s v="Holdtech"/>
    <x v="0"/>
    <s v="Masivo"/>
    <s v="La Serena"/>
    <s v="25801063"/>
    <s v="9"/>
    <s v="25801063-9"/>
    <s v="MARODRIM"/>
    <s v="MARIA ALEJANDRA RODRIGUEZ MATOS"/>
    <s v="MARIA ALEJANDRA"/>
    <s v="RODRIGUEZ MATOS"/>
    <x v="0"/>
    <x v="2"/>
    <s v="Licencia"/>
    <s v="Enfermedad común"/>
    <m/>
    <m/>
    <d v="2021-03-02T00:00:00"/>
    <d v="2021-03-16T00:00:00"/>
    <m/>
    <m/>
    <s v="02/07/1980"/>
    <s v="ENDER JAVIER PIÑA ROJAS"/>
    <s v="26728535-7"/>
    <s v="FRANCISCO JAVIER SUAREZ VEGA"/>
    <d v="2019-11-18T00:00:00"/>
    <d v="2019-12-06T00:00:00"/>
    <m/>
    <d v="2019-12-10T00:00:00"/>
    <s v="MARODRIM"/>
    <s v="MARODRIM"/>
    <n v="19212"/>
    <s v="maria.rodriguez.a@consultor.wom.cl"/>
    <m/>
    <m/>
    <s v="13 RRSS"/>
    <s v="Daniela Castillo"/>
    <x v="1"/>
    <s v="Diurno"/>
    <n v="1"/>
    <d v="2021-03-01T00:00:00"/>
    <n v="447"/>
    <d v="2020-10-13T00:00:00"/>
    <s v=""/>
    <d v="2019-12-01T00:00:00"/>
    <s v="Si"/>
    <s v="Si"/>
  </r>
  <r>
    <s v="Holdtech"/>
    <x v="0"/>
    <s v="Masivo"/>
    <s v="La Serena"/>
    <s v="27089710"/>
    <s v="K"/>
    <s v="27089710-K"/>
    <s v="LDVASQUV"/>
    <s v="LUIS DAVID VÁSQUEZ VELÁSQUEZ"/>
    <s v="LUIS DAVID "/>
    <s v="VÁSQUEZ VELÁSQUEZ"/>
    <x v="0"/>
    <x v="2"/>
    <s v="Licencia"/>
    <s v="Enfermedad común"/>
    <m/>
    <m/>
    <d v="2021-02-17T00:00:00"/>
    <d v="2021-03-03T00:00:00"/>
    <m/>
    <m/>
    <d v="1998-01-17T00:00:00"/>
    <s v="JEREMY HUGO TORRES SMITH"/>
    <s v="19505248-4"/>
    <s v="WILLIAMS ENRIQUE DOMINGUEZ BARRADA"/>
    <d v="2020-04-02T00:00:00"/>
    <d v="2020-04-17T00:00:00"/>
    <m/>
    <d v="2020-04-20T00:00:00"/>
    <s v="LDVASQUV"/>
    <s v="LDVASQUV"/>
    <n v="19369"/>
    <s v="luis.vasquez@consultor.wom.cl"/>
    <m/>
    <m/>
    <s v="16 RRSS"/>
    <s v="Daniela Castillo"/>
    <x v="1"/>
    <s v="Diurno"/>
    <n v="1"/>
    <d v="2021-03-01T00:00:00"/>
    <n v="315"/>
    <d v="2020-12-01T00:00:00"/>
    <s v=""/>
    <d v="2020-04-01T00:00:00"/>
    <s v="Si"/>
    <s v="Si"/>
  </r>
  <r>
    <s v="Holdtech"/>
    <x v="0"/>
    <s v="Masivo"/>
    <s v="La Serena"/>
    <s v="20342025"/>
    <s v="0"/>
    <s v="20342025-0"/>
    <s v="BRODRIB"/>
    <s v="BRYANT RODRIGO BADILLA"/>
    <s v="BRYANT "/>
    <s v="RODRIGO BADILLA"/>
    <x v="0"/>
    <x v="2"/>
    <s v="Licencia"/>
    <s v="Enfermedad común"/>
    <m/>
    <m/>
    <d v="2021-02-03T00:00:00"/>
    <d v="2021-03-01T00:00:00"/>
    <m/>
    <m/>
    <s v="21-02-1996"/>
    <s v="JEREMY HUGO TORRES SMITH"/>
    <s v="19505248-4"/>
    <s v="WILLIAMS ENRIQUE DOMINGUEZ BARRADA"/>
    <d v="2020-08-12T00:00:00"/>
    <d v="2020-08-27T00:00:00"/>
    <m/>
    <d v="2020-08-28T00:00:00"/>
    <s v="BRODRIB"/>
    <s v="BRODRIB"/>
    <n v="19452"/>
    <s v="bryant.rodrigo@consultor.wom.cl"/>
    <m/>
    <m/>
    <s v="18 RRSS"/>
    <s v="Daniela Castillo"/>
    <x v="0"/>
    <s v="Diurno"/>
    <s v=""/>
    <d v="2021-03-01T00:00:00"/>
    <n v="185"/>
    <d v="2020-12-01T00:00:00"/>
    <s v=""/>
    <d v="2020-08-01T00:00:00"/>
    <s v="Si"/>
    <s v="No"/>
  </r>
  <r>
    <s v="Holdtech"/>
    <x v="0"/>
    <s v="Masivo"/>
    <s v="La Serena"/>
    <s v="16187469"/>
    <s v="8"/>
    <s v="16187469-8"/>
    <s v="AAPIZARC"/>
    <s v="ALBERTO ANTONIO PIZARRO CHEPILLO"/>
    <s v="ALBERTO ANTONIO"/>
    <s v="PIZARRO CHEPILLO"/>
    <x v="1"/>
    <x v="3"/>
    <s v="Renuncia"/>
    <m/>
    <d v="2017-07-10T00:00:00"/>
    <m/>
    <m/>
    <m/>
    <m/>
    <m/>
    <d v="1985-05-25T00:00:00"/>
    <m/>
    <m/>
    <s v=""/>
    <d v="2017-06-12T00:00:00"/>
    <d v="2017-06-30T00:00:00"/>
    <s v="S"/>
    <d v="2017-06-03T00:00:00"/>
    <s v="AAPIZARC"/>
    <s v="AAPIZARC"/>
    <n v="19047"/>
    <s v="alberto.pizarro@consultor.wom.cl"/>
    <m/>
    <m/>
    <n v="1"/>
    <s v="Monica Neculman"/>
    <x v="1"/>
    <m/>
    <n v="1"/>
    <d v="2021-03-01T00:00:00"/>
    <n v="1367"/>
    <m/>
    <d v="2017-07-01T00:00:00"/>
    <d v="2017-06-01T00:00:00"/>
    <s v="No"/>
    <s v="No"/>
  </r>
  <r>
    <s v="Holdtech"/>
    <x v="0"/>
    <s v="Masivo"/>
    <s v="La Serena"/>
    <s v="18178270"/>
    <s v="6"/>
    <s v="18178270-6"/>
    <s v="ACBONILB"/>
    <s v="AMALIA CATALINA AIDA BONILLA BARRIOS"/>
    <s v="AMALIA CATALINA AIDA"/>
    <s v="BONILLA BARRIOS"/>
    <x v="1"/>
    <x v="3"/>
    <s v="Renuncia"/>
    <m/>
    <d v="2017-07-03T00:00:00"/>
    <m/>
    <m/>
    <m/>
    <m/>
    <m/>
    <d v="1992-05-06T00:00:00"/>
    <m/>
    <m/>
    <s v=""/>
    <d v="2017-06-12T00:00:00"/>
    <d v="2017-06-30T00:00:00"/>
    <s v="S"/>
    <d v="2017-06-03T00:00:00"/>
    <s v="ACBONILB"/>
    <s v="ACBONILB"/>
    <n v="19007"/>
    <s v="amalia.bonilla@consultor.wom.cl"/>
    <m/>
    <m/>
    <n v="1"/>
    <s v="Monica Neculman"/>
    <x v="1"/>
    <m/>
    <n v="1"/>
    <d v="2021-03-01T00:00:00"/>
    <n v="1367"/>
    <m/>
    <d v="2017-07-01T00:00:00"/>
    <d v="2017-06-01T00:00:00"/>
    <s v="No"/>
    <s v="No"/>
  </r>
  <r>
    <s v="Holdtech"/>
    <x v="0"/>
    <s v="Masivo"/>
    <s v="La Serena"/>
    <s v="19602096"/>
    <s v="9"/>
    <s v="19602096-9"/>
    <s v="ALGONZAM"/>
    <s v="ALEJANDRO LEONARDO ERNESTO GONZALEZ MATURANA"/>
    <s v="ALEJANDRO LEONARDO ERNESTO"/>
    <s v="GONZALEZ MATURANA"/>
    <x v="1"/>
    <x v="3"/>
    <s v="Desvinculación"/>
    <s v="No Concurrencia"/>
    <d v="2017-10-13T00:00:00"/>
    <m/>
    <m/>
    <m/>
    <m/>
    <m/>
    <d v="1997-06-04T00:00:00"/>
    <m/>
    <m/>
    <s v=""/>
    <d v="2017-06-12T00:00:00"/>
    <d v="2017-06-30T00:00:00"/>
    <s v="S"/>
    <d v="2017-07-03T00:00:00"/>
    <s v="ALGONZAM"/>
    <s v="ALGONZAM"/>
    <n v="19018"/>
    <s v="alejandro.gonzalez@consultor.wom.cl"/>
    <m/>
    <m/>
    <n v="1"/>
    <s v="Monica Neculman"/>
    <x v="1"/>
    <m/>
    <n v="1"/>
    <d v="2021-03-01T00:00:00"/>
    <n v="1337"/>
    <m/>
    <d v="2017-10-01T00:00:00"/>
    <d v="2017-07-01T00:00:00"/>
    <s v="No"/>
    <s v="No"/>
  </r>
  <r>
    <s v="Holdtech"/>
    <x v="0"/>
    <s v="Masivo"/>
    <s v="La Serena"/>
    <s v="18316530"/>
    <s v="5"/>
    <s v="18316530-5"/>
    <s v="ALLARAS"/>
    <s v="ANDY LISSET LARA SAEZ"/>
    <s v="ANDY LISSET"/>
    <s v="LARA SAEZ"/>
    <x v="1"/>
    <x v="3"/>
    <s v="Renuncia"/>
    <m/>
    <d v="2017-07-10T00:00:00"/>
    <m/>
    <m/>
    <m/>
    <m/>
    <m/>
    <d v="1992-10-22T00:00:00"/>
    <m/>
    <m/>
    <s v=""/>
    <d v="2017-06-12T00:00:00"/>
    <d v="2017-06-30T00:00:00"/>
    <s v="S"/>
    <d v="2017-06-03T00:00:00"/>
    <s v="ALLARAS"/>
    <s v="ALLARAS"/>
    <n v="19028"/>
    <s v="andy.lara@consultor.wom.cl"/>
    <m/>
    <m/>
    <n v="1"/>
    <s v="Monica Neculman"/>
    <x v="1"/>
    <m/>
    <n v="1"/>
    <d v="2021-03-01T00:00:00"/>
    <n v="1367"/>
    <m/>
    <d v="2017-07-01T00:00:00"/>
    <d v="2017-06-01T00:00:00"/>
    <s v="No"/>
    <s v="No"/>
  </r>
  <r>
    <s v="Holdtech"/>
    <x v="0"/>
    <s v="Masivo"/>
    <s v="La Serena"/>
    <s v="13669975"/>
    <s v="K"/>
    <s v="13669975-K"/>
    <s v="BEALBORM"/>
    <s v="BARBARA EUGENIA ALBORNOZ MORALES"/>
    <s v="BARBARA EUGENIA"/>
    <s v="ALBORNOZ MORALES"/>
    <x v="1"/>
    <x v="3"/>
    <s v="Desvinculación"/>
    <s v="No Concurrencia"/>
    <d v="2017-09-11T00:00:00"/>
    <m/>
    <m/>
    <m/>
    <m/>
    <m/>
    <d v="1979-01-31T00:00:00"/>
    <m/>
    <m/>
    <s v=""/>
    <d v="2017-06-12T00:00:00"/>
    <d v="2017-06-30T00:00:00"/>
    <s v="S"/>
    <d v="2017-06-03T00:00:00"/>
    <s v="BEALBORM"/>
    <s v="BEALBORM"/>
    <n v="19002"/>
    <s v="barbara.albornoz@consultor.wom.cl"/>
    <m/>
    <m/>
    <n v="1"/>
    <s v="Monica Neculman"/>
    <x v="1"/>
    <m/>
    <n v="1"/>
    <d v="2021-03-01T00:00:00"/>
    <n v="1367"/>
    <m/>
    <d v="2017-09-01T00:00:00"/>
    <d v="2017-06-01T00:00:00"/>
    <s v="No"/>
    <s v="No"/>
  </r>
  <r>
    <s v="Holdtech"/>
    <x v="0"/>
    <s v="Masivo"/>
    <s v="La Serena"/>
    <s v="15056061"/>
    <s v="6"/>
    <s v="15056061-6"/>
    <s v="CAOSSANP"/>
    <s v="CRISTOBAL ALEXIS OSSADON PEREZ"/>
    <s v="CRISTOBAL ALEXIS"/>
    <s v="OSSADON PEREZ"/>
    <x v="1"/>
    <x v="3"/>
    <s v="Desvinculación"/>
    <s v="No Concurrencia"/>
    <d v="2017-11-24T00:00:00"/>
    <m/>
    <m/>
    <m/>
    <m/>
    <m/>
    <d v="1983-01-28T00:00:00"/>
    <m/>
    <m/>
    <s v=""/>
    <d v="2017-06-12T00:00:00"/>
    <d v="2017-06-30T00:00:00"/>
    <s v="S"/>
    <d v="2017-06-03T00:00:00"/>
    <s v="CAOSSANP"/>
    <s v="CAOSSANP"/>
    <n v="19042"/>
    <s v="cristobal.ossandon@consultor.wom.cl"/>
    <m/>
    <m/>
    <n v="1"/>
    <s v="Monica Neculman"/>
    <x v="1"/>
    <m/>
    <n v="1"/>
    <d v="2021-03-01T00:00:00"/>
    <n v="1367"/>
    <m/>
    <d v="2017-11-01T00:00:00"/>
    <d v="2017-06-01T00:00:00"/>
    <s v="No"/>
    <s v="No"/>
  </r>
  <r>
    <s v="Holdtech"/>
    <x v="0"/>
    <s v="Masivo"/>
    <s v="La Serena"/>
    <s v="11468007"/>
    <s v="9"/>
    <s v="11468007-9"/>
    <s v="CICOLOML"/>
    <s v="CLAUDIA INES COLOMBO LAZO"/>
    <s v="CLAUDIA INES"/>
    <s v="COLOMBO LAZO"/>
    <x v="1"/>
    <x v="3"/>
    <s v="Renuncia"/>
    <m/>
    <d v="2018-03-19T00:00:00"/>
    <m/>
    <m/>
    <m/>
    <m/>
    <m/>
    <d v="1973-06-06T00:00:00"/>
    <s v="PALOMA JACQUELINE ARAYA MUÑOZ"/>
    <s v="15054416-5"/>
    <s v="FRANCISCO JAVIER SUAREZ VEGA"/>
    <d v="2017-06-12T00:00:00"/>
    <d v="2017-06-30T00:00:00"/>
    <s v="S"/>
    <d v="2017-06-03T00:00:00"/>
    <s v="CICOLOML"/>
    <s v="CICOLOML"/>
    <n v="19011"/>
    <s v="claudia.colombo@consultor.wom.cl"/>
    <m/>
    <m/>
    <n v="1"/>
    <s v="Monica Neculman"/>
    <x v="1"/>
    <m/>
    <n v="1"/>
    <d v="2021-03-01T00:00:00"/>
    <n v="1367"/>
    <m/>
    <d v="2018-03-01T00:00:00"/>
    <d v="2017-06-01T00:00:00"/>
    <s v="No"/>
    <s v="No"/>
  </r>
  <r>
    <s v="Holdtech"/>
    <x v="0"/>
    <s v="Masivo"/>
    <s v="La Serena"/>
    <s v="16188687"/>
    <s v="4"/>
    <s v="16188687-4"/>
    <s v="CMMONTEG"/>
    <s v="CRISTIAN MARIO MONTENEGRO GALLARDO"/>
    <s v="CRISTIAN MARIO"/>
    <s v="MONTENEGRO GALLARDO"/>
    <x v="1"/>
    <x v="3"/>
    <s v="Renuncia"/>
    <m/>
    <d v="2017-07-03T00:00:00"/>
    <m/>
    <m/>
    <m/>
    <m/>
    <m/>
    <d v="1985-08-23T00:00:00"/>
    <m/>
    <m/>
    <s v=""/>
    <d v="2017-06-12T00:00:00"/>
    <d v="2017-06-30T00:00:00"/>
    <s v="S"/>
    <d v="2017-06-03T00:00:00"/>
    <s v="CMMONTEG"/>
    <s v="CMMONTEG"/>
    <n v="19033"/>
    <s v="cristian.montenegro@consultor.wom.cl"/>
    <m/>
    <m/>
    <n v="1"/>
    <s v="Monica Neculman"/>
    <x v="1"/>
    <m/>
    <n v="1"/>
    <d v="2021-03-01T00:00:00"/>
    <n v="1367"/>
    <m/>
    <d v="2017-07-01T00:00:00"/>
    <d v="2017-06-01T00:00:00"/>
    <s v="No"/>
    <s v="No"/>
  </r>
  <r>
    <s v="Holdtech"/>
    <x v="0"/>
    <s v="Masivo"/>
    <s v="La Serena"/>
    <s v="13762426"/>
    <s v="5"/>
    <s v="13762426-5"/>
    <s v="DJROJASR"/>
    <s v="DEISY JOHANNA ROJAS RIVERA"/>
    <s v="DEISY JOHANNA"/>
    <s v="ROJAS RIVERA"/>
    <x v="1"/>
    <x v="3"/>
    <m/>
    <m/>
    <d v="2018-03-23T00:00:00"/>
    <m/>
    <m/>
    <m/>
    <m/>
    <m/>
    <d v="1980-11-27T00:00:00"/>
    <s v="VICTOR MANUEL BERRIOS OSORES"/>
    <s v="10605914-4"/>
    <s v="WILLIAMS ENRIQUE DOMINGUEZ BARRADA"/>
    <d v="2017-06-12T00:00:00"/>
    <d v="2017-06-30T00:00:00"/>
    <s v="S"/>
    <d v="2017-06-03T00:00:00"/>
    <s v="DJROJASR"/>
    <s v="DJROJASR"/>
    <n v="19054"/>
    <s v="deisy.rojas@consultor.wom.cl"/>
    <m/>
    <m/>
    <n v="1"/>
    <s v="Monica Neculman"/>
    <x v="1"/>
    <m/>
    <n v="1"/>
    <d v="2021-03-01T00:00:00"/>
    <n v="1367"/>
    <m/>
    <d v="2018-03-01T00:00:00"/>
    <d v="2017-06-01T00:00:00"/>
    <s v="No"/>
    <s v="No"/>
  </r>
  <r>
    <s v="Holdtech"/>
    <x v="0"/>
    <s v="Masivo"/>
    <s v="La Serena"/>
    <s v="17672562"/>
    <s v="1"/>
    <s v="17672562-1"/>
    <s v="DNORTIZP"/>
    <s v="DANIELA NICOLE ORTIZ PEREZ"/>
    <s v="DANIELA NICOLE"/>
    <s v="ORTIZ PEREZ"/>
    <x v="1"/>
    <x v="3"/>
    <s v="Desvinculación"/>
    <m/>
    <d v="2017-08-17T00:00:00"/>
    <m/>
    <m/>
    <m/>
    <m/>
    <m/>
    <d v="1990-10-24T00:00:00"/>
    <m/>
    <m/>
    <s v=""/>
    <d v="2017-06-12T00:00:00"/>
    <d v="2017-06-30T00:00:00"/>
    <s v="S"/>
    <d v="2017-06-03T00:00:00"/>
    <s v="DNORTIZP"/>
    <s v="DNORTIZP"/>
    <n v="19040"/>
    <s v="daniela.ortiz.p@consultor.wom.cl"/>
    <m/>
    <m/>
    <n v="1"/>
    <s v="Monica Neculman"/>
    <x v="1"/>
    <m/>
    <n v="1"/>
    <d v="2021-03-01T00:00:00"/>
    <n v="1367"/>
    <m/>
    <d v="2017-08-01T00:00:00"/>
    <d v="2017-06-01T00:00:00"/>
    <s v="No"/>
    <s v="No"/>
  </r>
  <r>
    <s v="Holdtech"/>
    <x v="0"/>
    <s v="Masivo"/>
    <s v="La Serena"/>
    <s v="17721824"/>
    <s v="3"/>
    <s v="17721824-3"/>
    <s v="EGORELLM"/>
    <s v="ESTEBAN GASTON ORELLANA MALEBRAN"/>
    <s v="ESTEBAN GASTON"/>
    <s v="ORELLANA MALEBRAN"/>
    <x v="1"/>
    <x v="3"/>
    <s v="Renuncia"/>
    <m/>
    <d v="2017-07-27T00:00:00"/>
    <m/>
    <m/>
    <m/>
    <m/>
    <m/>
    <d v="1990-12-03T00:00:00"/>
    <m/>
    <m/>
    <s v=""/>
    <d v="2017-06-12T00:00:00"/>
    <d v="2017-06-30T00:00:00"/>
    <s v="S"/>
    <d v="2017-06-03T00:00:00"/>
    <s v="EGORELLM"/>
    <s v="EGORELLM"/>
    <n v="19039"/>
    <s v="esteban.orellana@consultor.wom.cl"/>
    <m/>
    <m/>
    <n v="1"/>
    <s v="Monica Neculman"/>
    <x v="1"/>
    <m/>
    <n v="1"/>
    <d v="2021-03-01T00:00:00"/>
    <n v="1367"/>
    <m/>
    <d v="2017-07-01T00:00:00"/>
    <d v="2017-06-01T00:00:00"/>
    <s v="No"/>
    <s v="No"/>
  </r>
  <r>
    <s v="Holdtech"/>
    <x v="0"/>
    <s v="Masivo"/>
    <s v="La Serena"/>
    <s v="16426122"/>
    <s v="0"/>
    <s v="16426122-0"/>
    <s v="FICORNEM"/>
    <s v="FIDEL IGNACIO CORNEJO MIGUEL"/>
    <s v="FIDEL IGNACIO"/>
    <s v="CORNEJO MIGUEL"/>
    <x v="1"/>
    <x v="3"/>
    <s v="Renuncia"/>
    <m/>
    <d v="2017-07-05T00:00:00"/>
    <m/>
    <m/>
    <m/>
    <m/>
    <m/>
    <d v="1986-03-12T00:00:00"/>
    <m/>
    <m/>
    <s v=""/>
    <d v="2017-06-12T00:00:00"/>
    <d v="2017-06-30T00:00:00"/>
    <s v="S"/>
    <d v="2017-06-03T00:00:00"/>
    <s v="FICORNEM"/>
    <s v="FICORNEM"/>
    <n v="19012"/>
    <s v="fidel.cornejo@consultor.wom.cl"/>
    <m/>
    <m/>
    <n v="1"/>
    <s v="Monica Neculman"/>
    <x v="1"/>
    <m/>
    <n v="1"/>
    <d v="2021-03-01T00:00:00"/>
    <n v="1367"/>
    <m/>
    <d v="2017-07-01T00:00:00"/>
    <d v="2017-06-01T00:00:00"/>
    <s v="No"/>
    <s v="No"/>
  </r>
  <r>
    <s v="Holdtech"/>
    <x v="0"/>
    <s v="Masivo"/>
    <s v="La Serena"/>
    <s v="17440882"/>
    <s v="3"/>
    <s v="17440882-3"/>
    <s v="FOCARMOE"/>
    <s v="FRANCISCO ORLANDO CARMONA ESPINOZA"/>
    <s v="FRANCISCO ORLANDO"/>
    <s v="CARMONA ESPINOZA"/>
    <x v="1"/>
    <x v="3"/>
    <s v="Desvinculación"/>
    <s v="No Concurrencia"/>
    <d v="2017-09-28T00:00:00"/>
    <m/>
    <m/>
    <m/>
    <m/>
    <m/>
    <d v="1990-06-07T00:00:00"/>
    <m/>
    <m/>
    <s v=""/>
    <d v="2017-06-12T00:00:00"/>
    <d v="2017-06-30T00:00:00"/>
    <s v="S"/>
    <d v="2017-06-03T00:00:00"/>
    <s v="FOCARMOE"/>
    <s v="FOCARMOE"/>
    <n v="19009"/>
    <s v="francisco.carmona@consultor.wom.cl"/>
    <m/>
    <m/>
    <n v="1"/>
    <s v="Monica Neculman"/>
    <x v="1"/>
    <m/>
    <n v="1"/>
    <d v="2021-03-01T00:00:00"/>
    <n v="1367"/>
    <m/>
    <d v="2017-09-01T00:00:00"/>
    <d v="2017-06-01T00:00:00"/>
    <s v="No"/>
    <s v="No"/>
  </r>
  <r>
    <s v="Holdtech"/>
    <x v="0"/>
    <s v="Masivo"/>
    <s v="La Serena"/>
    <s v="12221117"/>
    <s v="7"/>
    <s v="12221117-7"/>
    <s v="GAPINTOM"/>
    <s v="GABRIELA PINTO MATURANA"/>
    <s v="GABRIELA"/>
    <s v="PINTO MATURANA"/>
    <x v="1"/>
    <x v="3"/>
    <s v="Renuncia"/>
    <s v="Motivos personales"/>
    <d v="2017-07-04T00:00:00"/>
    <m/>
    <m/>
    <m/>
    <m/>
    <m/>
    <d v="1972-12-28T00:00:00"/>
    <m/>
    <m/>
    <s v=""/>
    <d v="2017-06-12T00:00:00"/>
    <d v="2017-06-30T00:00:00"/>
    <s v="S"/>
    <d v="2017-06-03T00:00:00"/>
    <s v="GAPINTOM"/>
    <s v="GAPINTOM"/>
    <n v="19046"/>
    <s v="gabriela.pinto@consultor.wom.cl"/>
    <m/>
    <m/>
    <n v="1"/>
    <s v="Monica Neculman"/>
    <x v="1"/>
    <m/>
    <n v="1"/>
    <d v="2021-03-01T00:00:00"/>
    <n v="1367"/>
    <m/>
    <d v="2017-07-01T00:00:00"/>
    <d v="2017-06-01T00:00:00"/>
    <s v="No"/>
    <s v="No"/>
  </r>
  <r>
    <s v="Holdtech"/>
    <x v="0"/>
    <s v="Masivo"/>
    <s v="La Serena"/>
    <s v="16147404"/>
    <s v="5"/>
    <s v="16147404-5"/>
    <s v="GPFAGERV"/>
    <s v="GLADYS PATRICIA FAGERSTON VERA"/>
    <s v="GLADYS PATRICIA"/>
    <s v="FAGERSTON VERA"/>
    <x v="1"/>
    <x v="3"/>
    <s v="Renuncia"/>
    <s v="Motivos personales"/>
    <d v="2017-09-15T00:00:00"/>
    <m/>
    <m/>
    <m/>
    <m/>
    <m/>
    <d v="1985-10-25T00:00:00"/>
    <m/>
    <m/>
    <s v=""/>
    <d v="2017-06-12T00:00:00"/>
    <d v="2017-06-30T00:00:00"/>
    <s v="S"/>
    <d v="2017-06-03T00:00:00"/>
    <s v="GPFAGERV"/>
    <s v="GPFAGERV"/>
    <n v="19021"/>
    <s v="gladys.fagerston@consultor.wom.cl"/>
    <m/>
    <m/>
    <n v="1"/>
    <s v="Monica Neculman"/>
    <x v="1"/>
    <m/>
    <n v="1"/>
    <d v="2021-03-01T00:00:00"/>
    <n v="1367"/>
    <m/>
    <d v="2017-09-01T00:00:00"/>
    <d v="2017-06-01T00:00:00"/>
    <s v="No"/>
    <s v="No"/>
  </r>
  <r>
    <s v="Holdtech"/>
    <x v="0"/>
    <s v="Masivo"/>
    <s v="La Serena"/>
    <s v="18710773"/>
    <s v="3"/>
    <s v="18710773-3"/>
    <s v="HENUNEZA"/>
    <s v="HERNAN EDUARDO NUÑEZ ARAYA"/>
    <s v="HERNAN EDUARDO"/>
    <s v="NUÑEZ ARAYA"/>
    <x v="1"/>
    <x v="3"/>
    <s v="Renuncia"/>
    <m/>
    <d v="2017-07-04T00:00:00"/>
    <m/>
    <m/>
    <m/>
    <m/>
    <m/>
    <d v="1993-09-06T00:00:00"/>
    <m/>
    <m/>
    <s v=""/>
    <d v="2017-06-12T00:00:00"/>
    <d v="2017-06-30T00:00:00"/>
    <s v="S"/>
    <d v="2017-06-03T00:00:00"/>
    <s v="HENUNEZA"/>
    <s v="HENUNEZA"/>
    <n v="19037"/>
    <s v="hernan.nunez@consultor.wom.cl"/>
    <m/>
    <m/>
    <n v="1"/>
    <s v="Monica Neculman"/>
    <x v="1"/>
    <m/>
    <n v="1"/>
    <d v="2021-03-01T00:00:00"/>
    <n v="1367"/>
    <m/>
    <d v="2017-07-01T00:00:00"/>
    <d v="2017-06-01T00:00:00"/>
    <s v="No"/>
    <s v="No"/>
  </r>
  <r>
    <s v="Holdtech"/>
    <x v="0"/>
    <s v="Masivo"/>
    <s v="La Serena"/>
    <s v="16306932"/>
    <s v="6"/>
    <s v="16306932-6"/>
    <s v="JVCOLLAM"/>
    <s v="JOSELYN VANESA COLLAO MOLINA"/>
    <s v="JOSELYN VANESA"/>
    <s v="COLLAO MOLINA"/>
    <x v="1"/>
    <x v="3"/>
    <s v="Desvinculación"/>
    <m/>
    <d v="2017-07-31T00:00:00"/>
    <m/>
    <m/>
    <m/>
    <m/>
    <m/>
    <d v="1985-10-31T00:00:00"/>
    <m/>
    <m/>
    <s v=""/>
    <d v="2017-06-12T00:00:00"/>
    <d v="2017-06-30T00:00:00"/>
    <s v="S"/>
    <d v="2017-06-03T00:00:00"/>
    <s v="JVCOLLAM"/>
    <s v="JVCOLLAM"/>
    <n v="19010"/>
    <s v="joselyn.collado@consultor.wom.cl"/>
    <m/>
    <m/>
    <n v="1"/>
    <s v="Monica Neculman"/>
    <x v="1"/>
    <m/>
    <n v="1"/>
    <d v="2021-03-01T00:00:00"/>
    <n v="1367"/>
    <m/>
    <d v="2017-07-01T00:00:00"/>
    <d v="2017-06-01T00:00:00"/>
    <s v="No"/>
    <s v="No"/>
  </r>
  <r>
    <s v="Holdtech"/>
    <x v="0"/>
    <s v="Masivo"/>
    <s v="La Serena"/>
    <s v="15595912"/>
    <s v="6"/>
    <s v="15595912-6"/>
    <s v="KJMUNOZS"/>
    <s v="KARIN JOHANNA MUÑOZ SEGOVIA"/>
    <s v="KARIN JOHANNA"/>
    <s v="MUÑOZ SEGOVIA"/>
    <x v="1"/>
    <x v="3"/>
    <s v="Desvinculación"/>
    <s v="Necesidad de la empresa"/>
    <d v="2019-03-12T00:00:00"/>
    <m/>
    <m/>
    <m/>
    <m/>
    <m/>
    <d v="1984-03-21T00:00:00"/>
    <s v="MINERVA MAKARENA ROJAS VARAS"/>
    <s v="17902552-3"/>
    <s v="ULISES LA ROSA PEREZ"/>
    <d v="2017-06-12T00:00:00"/>
    <d v="2017-06-30T00:00:00"/>
    <s v="S"/>
    <d v="2017-07-03T00:00:00"/>
    <s v="KJMUNOZS"/>
    <s v="KJMUNOZS"/>
    <n v="19036"/>
    <s v="karin.munoz@consultor.wom.cl"/>
    <m/>
    <m/>
    <n v="1"/>
    <s v="Monica Neculman"/>
    <x v="1"/>
    <s v="Diurno"/>
    <n v="1"/>
    <d v="2021-03-01T00:00:00"/>
    <n v="1337"/>
    <m/>
    <d v="2019-03-01T00:00:00"/>
    <d v="2017-07-01T00:00:00"/>
    <s v="No"/>
    <s v="Si"/>
  </r>
  <r>
    <s v="Holdtech"/>
    <x v="0"/>
    <s v="Masivo"/>
    <s v="La Serena"/>
    <s v="15402553"/>
    <s v="7"/>
    <s v="15402553-7"/>
    <s v="MECORREV"/>
    <s v="MARIA EUGENIA CORREA VALLEJOS"/>
    <s v="MARIA EUGENIA"/>
    <s v="CORREA VALLEJOS"/>
    <x v="1"/>
    <x v="3"/>
    <s v="Desvinculación"/>
    <s v="Faltas en el servicio"/>
    <d v="2017-11-14T00:00:00"/>
    <m/>
    <m/>
    <m/>
    <m/>
    <m/>
    <d v="1972-07-26T00:00:00"/>
    <m/>
    <m/>
    <s v=""/>
    <d v="2017-06-12T00:00:00"/>
    <d v="2017-06-30T00:00:00"/>
    <s v="S"/>
    <d v="2017-06-03T00:00:00"/>
    <s v="MECORREV"/>
    <s v="MECORREV"/>
    <n v="19013"/>
    <s v="maria.correa@consultor.wom.cl"/>
    <m/>
    <m/>
    <n v="1"/>
    <s v="Monica Neculman"/>
    <x v="1"/>
    <m/>
    <n v="1"/>
    <d v="2021-03-01T00:00:00"/>
    <n v="1367"/>
    <m/>
    <d v="2017-11-01T00:00:00"/>
    <d v="2017-06-01T00:00:00"/>
    <s v="No"/>
    <s v="No"/>
  </r>
  <r>
    <s v="Holdtech"/>
    <x v="0"/>
    <s v="Masivo"/>
    <s v="La Serena"/>
    <s v="10953320"/>
    <s v="3"/>
    <s v="10953320-3"/>
    <s v="MFVARELM"/>
    <s v="MARIA FRANCISCA VARELA MONTENEGRO"/>
    <s v="MARIA FRANCISCA"/>
    <s v="VARELA MONTENEGRO"/>
    <x v="1"/>
    <x v="3"/>
    <s v="Renuncia"/>
    <s v="Mutuo acuerdo"/>
    <d v="2018-03-28T00:00:00"/>
    <m/>
    <m/>
    <m/>
    <m/>
    <m/>
    <d v="1971-10-03T00:00:00"/>
    <s v="PALOMA JACQUELINE ARAYA MUÑOZ"/>
    <s v="15054416-5"/>
    <s v="FRANCISCO JAVIER SUAREZ VEGA"/>
    <d v="2017-06-12T00:00:00"/>
    <d v="2017-06-30T00:00:00"/>
    <s v="S"/>
    <d v="2017-06-03T00:00:00"/>
    <s v="MFVARELM"/>
    <s v="MFVARELM"/>
    <n v="19059"/>
    <s v="maria.varela@consultor.wom.cl"/>
    <m/>
    <m/>
    <n v="1"/>
    <s v="Monica Neculman"/>
    <x v="1"/>
    <m/>
    <n v="1"/>
    <d v="2021-03-01T00:00:00"/>
    <n v="1367"/>
    <m/>
    <d v="2018-03-01T00:00:00"/>
    <d v="2017-06-01T00:00:00"/>
    <s v="No"/>
    <s v="No"/>
  </r>
  <r>
    <s v="Holdtech"/>
    <x v="0"/>
    <s v="Masivo"/>
    <s v="La Serena"/>
    <s v="18316243"/>
    <s v="8"/>
    <s v="18316243-8"/>
    <s v="MNBARRAR"/>
    <s v="MELISA NICOLE BARRAZA ROJAS"/>
    <s v="MELISA NICOLE"/>
    <s v="BARRAZA ROJAS"/>
    <x v="1"/>
    <x v="3"/>
    <s v="Desvinculación"/>
    <m/>
    <d v="2017-08-21T00:00:00"/>
    <m/>
    <m/>
    <m/>
    <m/>
    <m/>
    <d v="1992-08-08T00:00:00"/>
    <m/>
    <m/>
    <s v=""/>
    <d v="2017-06-12T00:00:00"/>
    <d v="2017-06-30T00:00:00"/>
    <s v="S"/>
    <d v="2017-06-03T00:00:00"/>
    <s v="MNBARRAR"/>
    <s v="MNBARRAR"/>
    <n v="19006"/>
    <s v="melisa.barraza@consultor.wom.cl"/>
    <m/>
    <m/>
    <n v="1"/>
    <s v="Monica Neculman"/>
    <x v="1"/>
    <m/>
    <n v="1"/>
    <d v="2021-03-01T00:00:00"/>
    <n v="1367"/>
    <m/>
    <d v="2017-08-01T00:00:00"/>
    <d v="2017-06-01T00:00:00"/>
    <s v="No"/>
    <s v="No"/>
  </r>
  <r>
    <s v="Holdtech"/>
    <x v="0"/>
    <s v="Masivo"/>
    <s v="La Serena"/>
    <s v="17847211"/>
    <s v="9"/>
    <s v="17847211-9"/>
    <s v="RMDAVIED"/>
    <s v="ROSE MARY ANN DAVIES DAVIES"/>
    <s v="ROSE MARY ANN"/>
    <s v="DAVIES DAVIES"/>
    <x v="1"/>
    <x v="3"/>
    <s v="Renuncia"/>
    <s v="Motivos personales"/>
    <d v="2017-10-23T00:00:00"/>
    <m/>
    <m/>
    <m/>
    <m/>
    <m/>
    <d v="1991-09-27T00:00:00"/>
    <m/>
    <m/>
    <s v=""/>
    <d v="2017-06-12T00:00:00"/>
    <d v="2017-06-30T00:00:00"/>
    <s v="S"/>
    <d v="2017-06-03T00:00:00"/>
    <s v="RMDAVIED"/>
    <s v="RMDAVIED"/>
    <n v="19015"/>
    <s v="rose.davies@consultor.wom.cl"/>
    <m/>
    <m/>
    <n v="1"/>
    <s v="Monica Neculman"/>
    <x v="1"/>
    <m/>
    <n v="1"/>
    <d v="2021-03-01T00:00:00"/>
    <n v="1367"/>
    <m/>
    <d v="2017-10-01T00:00:00"/>
    <d v="2017-06-01T00:00:00"/>
    <s v="No"/>
    <s v="No"/>
  </r>
  <r>
    <s v="Holdtech"/>
    <x v="0"/>
    <s v="Masivo"/>
    <s v="La Serena"/>
    <s v="10254394"/>
    <s v="7"/>
    <s v="10254394-7"/>
    <s v="WRTOROO"/>
    <s v="WILMA ROXANA TORO OLIVARES"/>
    <s v="WILMA ROXANA"/>
    <s v="TORO OLIVARES"/>
    <x v="1"/>
    <x v="3"/>
    <s v="Renuncia"/>
    <m/>
    <d v="2018-01-15T00:00:00"/>
    <m/>
    <m/>
    <m/>
    <m/>
    <m/>
    <d v="1966-09-14T00:00:00"/>
    <m/>
    <m/>
    <s v=""/>
    <d v="2017-06-12T00:00:00"/>
    <d v="2017-06-30T00:00:00"/>
    <s v="S"/>
    <d v="2017-06-03T00:00:00"/>
    <s v="WRTOROO"/>
    <s v="WRTOROO"/>
    <n v="19057"/>
    <s v="wilma.toro@consultor.wom.cl"/>
    <m/>
    <m/>
    <n v="1"/>
    <s v="Monica Neculman"/>
    <x v="1"/>
    <m/>
    <n v="1"/>
    <d v="2021-03-01T00:00:00"/>
    <n v="1367"/>
    <m/>
    <d v="2018-01-01T00:00:00"/>
    <d v="2017-06-01T00:00:00"/>
    <s v="No"/>
    <s v="No"/>
  </r>
  <r>
    <s v="Holdtech"/>
    <x v="0"/>
    <s v="Masivo"/>
    <s v="La Serena"/>
    <s v="14384978"/>
    <s v="3"/>
    <s v="14384978-3"/>
    <s v="YAOLIVAC"/>
    <s v="YESMINA ANDREA OLIVARES CABRERA"/>
    <s v="YESMINA ANDREA"/>
    <s v="OLIVARES CABRERA"/>
    <x v="1"/>
    <x v="3"/>
    <s v="Renuncia"/>
    <m/>
    <d v="2017-11-27T00:00:00"/>
    <m/>
    <m/>
    <m/>
    <m/>
    <m/>
    <d v="1978-01-03T00:00:00"/>
    <m/>
    <m/>
    <s v=""/>
    <d v="2017-06-12T00:00:00"/>
    <d v="2017-06-30T00:00:00"/>
    <s v="S"/>
    <d v="2017-06-03T00:00:00"/>
    <s v="YAOLIVAC"/>
    <s v="YAOLIVAC"/>
    <n v="19038"/>
    <s v="yesmina.olivares@consultor.wom.cl"/>
    <m/>
    <m/>
    <n v="1"/>
    <s v="Monica Neculman"/>
    <x v="1"/>
    <m/>
    <n v="1"/>
    <d v="2021-03-01T00:00:00"/>
    <n v="1367"/>
    <m/>
    <d v="2017-11-01T00:00:00"/>
    <d v="2017-06-01T00:00:00"/>
    <s v="No"/>
    <s v="No"/>
  </r>
  <r>
    <s v="Holdtech"/>
    <x v="0"/>
    <s v="Masivo"/>
    <s v="La Serena"/>
    <s v="16763671"/>
    <s v="3"/>
    <s v="16763671-3"/>
    <s v="YCTOLEDT"/>
    <s v="YASNA CRISTINA TOLEDO TOLEDO"/>
    <s v="YASNA CRISTINA"/>
    <s v="TOLEDO TOLEDO"/>
    <x v="1"/>
    <x v="3"/>
    <m/>
    <m/>
    <d v="2018-03-26T00:00:00"/>
    <m/>
    <m/>
    <m/>
    <m/>
    <m/>
    <d v="1987-07-15T00:00:00"/>
    <s v="VICTOR MANUEL BERRIOS OSORES"/>
    <s v="10605914-4"/>
    <s v="WILLIAMS ENRIQUE DOMINGUEZ BARRADA"/>
    <d v="2017-06-12T00:00:00"/>
    <d v="2017-06-30T00:00:00"/>
    <s v="S"/>
    <d v="2017-06-03T00:00:00"/>
    <s v="YCTOLEDT"/>
    <s v="YCTOLEDT"/>
    <n v="19056"/>
    <s v="yasna.toledo@consultor.wom.cl"/>
    <m/>
    <m/>
    <n v="1"/>
    <s v="Monica Neculman"/>
    <x v="1"/>
    <m/>
    <n v="1"/>
    <d v="2021-03-01T00:00:00"/>
    <n v="1367"/>
    <m/>
    <d v="2018-03-01T00:00:00"/>
    <d v="2017-06-01T00:00:00"/>
    <s v="No"/>
    <s v="No"/>
  </r>
  <r>
    <s v="Holdtech"/>
    <x v="0"/>
    <s v="Masivo"/>
    <s v="La Serena"/>
    <s v="10509133"/>
    <s v="8"/>
    <s v="10509133-8"/>
    <s v="YEFLOREA"/>
    <s v="YESICA ELEANIRA FLORES ARAYA"/>
    <s v="YESICA ELEANIRA"/>
    <s v="FLORES ARAYA"/>
    <x v="1"/>
    <x v="3"/>
    <s v="Desvinculación"/>
    <s v="No Concurrencia"/>
    <d v="2017-10-10T00:00:00"/>
    <m/>
    <m/>
    <m/>
    <m/>
    <m/>
    <d v="1967-07-09T00:00:00"/>
    <m/>
    <m/>
    <s v=""/>
    <d v="2017-06-12T00:00:00"/>
    <d v="2017-06-30T00:00:00"/>
    <s v="S"/>
    <d v="2017-06-03T00:00:00"/>
    <s v="YEFLOREA"/>
    <s v="YEFLOREA"/>
    <n v="19017"/>
    <s v="yesica.flores@consultor.wom.cl"/>
    <m/>
    <m/>
    <n v="1"/>
    <s v="Monica Neculman"/>
    <x v="1"/>
    <m/>
    <n v="1"/>
    <d v="2021-03-01T00:00:00"/>
    <n v="1367"/>
    <m/>
    <d v="2017-10-01T00:00:00"/>
    <d v="2017-06-01T00:00:00"/>
    <s v="No"/>
    <s v="No"/>
  </r>
  <r>
    <s v="Holdtech"/>
    <x v="0"/>
    <s v="Masivo"/>
    <s v="La Serena"/>
    <s v="13223590"/>
    <s v="2"/>
    <s v="13223590-2"/>
    <s v="YEMUNIZA"/>
    <s v="YANINA EDITH MUNIZAGA ASTUDILLO"/>
    <s v="YANINA EDITH"/>
    <s v="MUNIZAGA ASTUDILLO"/>
    <x v="1"/>
    <x v="3"/>
    <s v="Desvinculación"/>
    <s v="Falta grave al contrato"/>
    <d v="2018-01-24T00:00:00"/>
    <m/>
    <m/>
    <m/>
    <m/>
    <m/>
    <d v="1977-03-11T00:00:00"/>
    <m/>
    <m/>
    <s v=""/>
    <d v="2017-06-12T00:00:00"/>
    <d v="2017-06-30T00:00:00"/>
    <s v="S"/>
    <d v="2017-06-03T00:00:00"/>
    <s v="YEMUNIZA"/>
    <s v="YEMUNIZA"/>
    <n v="19035"/>
    <s v="yanina.munizaga@consultor.wom.cl"/>
    <m/>
    <m/>
    <n v="1"/>
    <s v="Monica Neculman"/>
    <x v="1"/>
    <m/>
    <n v="1"/>
    <d v="2021-03-01T00:00:00"/>
    <n v="1367"/>
    <m/>
    <d v="2018-01-01T00:00:00"/>
    <d v="2017-06-01T00:00:00"/>
    <s v="No"/>
    <s v="No"/>
  </r>
  <r>
    <s v="Holdtech"/>
    <x v="0"/>
    <s v="Masivo"/>
    <s v="La Serena"/>
    <s v="15740911"/>
    <s v="5"/>
    <s v="15740911-5"/>
    <s v="AJGALLAG"/>
    <s v="ANDREA JANIRA GALLARDO GUTIERREZ"/>
    <s v="ANDREA JANIRA"/>
    <s v="GALLARDO GUTIERREZ"/>
    <x v="1"/>
    <x v="3"/>
    <s v="Renuncia"/>
    <m/>
    <d v="2017-07-10T00:00:00"/>
    <m/>
    <m/>
    <m/>
    <m/>
    <m/>
    <d v="1983-07-27T00:00:00"/>
    <m/>
    <m/>
    <s v=""/>
    <d v="2017-06-20T00:00:00"/>
    <d v="2017-07-10T00:00:00"/>
    <s v="S"/>
    <d v="2017-07-11T00:00:00"/>
    <s v="AJGALLAG"/>
    <s v="AJGALLAG"/>
    <n v="19076"/>
    <s v="andrea.gallardo@consultor.wom.cl"/>
    <m/>
    <m/>
    <n v="3"/>
    <s v="Deisy Carvajal"/>
    <x v="1"/>
    <m/>
    <n v="1"/>
    <d v="2021-03-01T00:00:00"/>
    <n v="1329"/>
    <m/>
    <d v="2017-07-01T00:00:00"/>
    <d v="2017-07-01T00:00:00"/>
    <s v="No"/>
    <s v="No"/>
  </r>
  <r>
    <s v="Holdtech"/>
    <x v="0"/>
    <s v="Masivo"/>
    <s v="La Serena"/>
    <s v="16135422"/>
    <s v="8"/>
    <s v="16135422-8"/>
    <s v="CBHERREB"/>
    <s v="CHRISTIAN BERNARDO HERRERA BRICEÑO"/>
    <s v="CHRISTIAN BERNARDO"/>
    <s v="HERRERA BRICEÑO"/>
    <x v="1"/>
    <x v="3"/>
    <s v="Renuncia"/>
    <s v="Tiene empresa personal y no convalida horario"/>
    <d v="2017-08-17T00:00:00"/>
    <m/>
    <m/>
    <m/>
    <m/>
    <m/>
    <d v="1985-11-12T00:00:00"/>
    <m/>
    <m/>
    <s v=""/>
    <d v="2017-06-20T00:00:00"/>
    <d v="2017-07-10T00:00:00"/>
    <s v="S"/>
    <d v="2017-07-11T00:00:00"/>
    <s v="CBHERREB"/>
    <s v="CBHERREB"/>
    <n v="19078"/>
    <s v="christian.herrera@consultor.wom.cl"/>
    <m/>
    <m/>
    <n v="3"/>
    <s v="Deisy Carvajal"/>
    <x v="1"/>
    <m/>
    <n v="1"/>
    <d v="2021-03-01T00:00:00"/>
    <n v="1329"/>
    <m/>
    <d v="2017-08-01T00:00:00"/>
    <d v="2017-07-01T00:00:00"/>
    <s v="No"/>
    <s v="No"/>
  </r>
  <r>
    <s v="Holdtech"/>
    <x v="0"/>
    <s v="Masivo"/>
    <s v="La Serena"/>
    <s v="12615526"/>
    <s v="3"/>
    <s v="12615526-3"/>
    <s v="EMGRANCG"/>
    <s v="EVELYN MARIA GRANCKE GONZALEZ"/>
    <s v="EVELYN MARIA"/>
    <s v="GRANCKE GONZALEZ"/>
    <x v="1"/>
    <x v="3"/>
    <s v="Desvinculación"/>
    <s v="Necesidad de la empresa"/>
    <d v="2018-04-05T00:00:00"/>
    <m/>
    <m/>
    <m/>
    <m/>
    <m/>
    <d v="1974-07-22T00:00:00"/>
    <s v="MINERVA MAKARENA ROJAS VARAS"/>
    <s v="17902552-3"/>
    <s v="ULISES LA ROSA PEREZ"/>
    <d v="2017-06-12T00:00:00"/>
    <d v="2017-06-30T00:00:00"/>
    <s v="S"/>
    <d v="2017-06-03T00:00:00"/>
    <s v="EMGRANCG"/>
    <s v="EMGRANCG"/>
    <n v="19032"/>
    <s v="evelyn.grancke@consultor.wom.cl"/>
    <m/>
    <m/>
    <n v="3"/>
    <s v="Monica Neculman"/>
    <x v="1"/>
    <m/>
    <n v="1"/>
    <d v="2021-03-01T00:00:00"/>
    <n v="1367"/>
    <m/>
    <d v="2018-04-01T00:00:00"/>
    <d v="2017-06-01T00:00:00"/>
    <s v="No"/>
    <s v="No"/>
  </r>
  <r>
    <s v="Holdtech"/>
    <x v="0"/>
    <s v="Masivo"/>
    <s v="La Serena"/>
    <s v="18494574"/>
    <s v="6"/>
    <s v="18494574-6"/>
    <s v="FAFUENTI"/>
    <s v="FRANCISCO ALEJANDRO FUENTES IBARRA"/>
    <s v="FRANCISCO ALEJANDRO"/>
    <s v="FUENTES IBARRA"/>
    <x v="1"/>
    <x v="3"/>
    <s v="Desvinculación"/>
    <s v="No Concurrencia"/>
    <d v="2019-02-25T00:00:00"/>
    <m/>
    <m/>
    <m/>
    <m/>
    <m/>
    <d v="1993-07-28T00:00:00"/>
    <s v="PALOMA JACQUELINE ARAYA MUÑOZ"/>
    <s v="15054416-5"/>
    <s v="FRANCISCO JAVIER SUAREZ VEGA"/>
    <d v="2017-06-20T00:00:00"/>
    <d v="2017-07-10T00:00:00"/>
    <s v="S"/>
    <d v="2017-07-11T00:00:00"/>
    <s v="FAFUENTI"/>
    <s v="FAFUENTI"/>
    <n v="19075"/>
    <s v="francisco.fuentes@consultor.wom.cl"/>
    <m/>
    <m/>
    <n v="3"/>
    <s v="Deisy Carvajal"/>
    <x v="1"/>
    <s v="Diurno"/>
    <n v="1"/>
    <d v="2021-03-01T00:00:00"/>
    <n v="1329"/>
    <m/>
    <d v="2019-02-01T00:00:00"/>
    <d v="2017-07-01T00:00:00"/>
    <s v="No"/>
    <s v="Si"/>
  </r>
  <r>
    <s v="Holdtech"/>
    <x v="0"/>
    <s v="Prepago"/>
    <s v="La Serena"/>
    <s v="18510396"/>
    <s v="K"/>
    <s v="18510396-k"/>
    <s v="FAVELIZV"/>
    <s v="FELIPE ALEXIS VELIZ VENEGAS"/>
    <s v="FELIPE ALEXIS"/>
    <s v="VELIZ VENEGAS"/>
    <x v="1"/>
    <x v="3"/>
    <s v="Desvinculación"/>
    <s v="No Concurrencia"/>
    <d v="2017-11-07T00:00:00"/>
    <m/>
    <m/>
    <m/>
    <m/>
    <m/>
    <d v="1993-06-07T00:00:00"/>
    <m/>
    <m/>
    <s v=""/>
    <d v="2017-06-20T00:00:00"/>
    <d v="2017-07-10T00:00:00"/>
    <s v="S"/>
    <d v="2017-07-11T00:00:00"/>
    <s v="FAVELIZV"/>
    <s v="FAVELIZV"/>
    <n v="19090"/>
    <s v="felipe.veliz@consultor.wom.cl"/>
    <m/>
    <m/>
    <n v="3"/>
    <s v="Deisy Carvajal"/>
    <x v="1"/>
    <m/>
    <n v="1"/>
    <d v="2021-03-01T00:00:00"/>
    <n v="1329"/>
    <m/>
    <d v="2017-11-01T00:00:00"/>
    <d v="2017-07-01T00:00:00"/>
    <s v="No"/>
    <s v="No"/>
  </r>
  <r>
    <s v="Holdtech"/>
    <x v="0"/>
    <s v="Masivo"/>
    <s v="La Serena"/>
    <s v="15909055"/>
    <s v="8"/>
    <s v="15909055-8"/>
    <s v="IRCALDEV"/>
    <s v="ISABEL REGINA CALDERON VILLAR"/>
    <s v="ISABEL REGINA"/>
    <s v="CALDERON VILLAR"/>
    <x v="1"/>
    <x v="3"/>
    <s v="Renuncia"/>
    <m/>
    <d v="2017-09-01T00:00:00"/>
    <m/>
    <m/>
    <m/>
    <m/>
    <m/>
    <d v="1984-12-09T00:00:00"/>
    <m/>
    <m/>
    <s v=""/>
    <d v="2017-06-20T00:00:00"/>
    <d v="2017-07-10T00:00:00"/>
    <s v="S"/>
    <d v="2017-07-11T00:00:00"/>
    <s v="IRCALDEV"/>
    <s v="IRCALDEV"/>
    <n v="19071"/>
    <s v="isabel.calderon@consultor.wom.cl"/>
    <m/>
    <m/>
    <n v="3"/>
    <s v="Deisy Carvajal"/>
    <x v="1"/>
    <m/>
    <n v="1"/>
    <d v="2021-03-01T00:00:00"/>
    <n v="1329"/>
    <m/>
    <d v="2017-09-01T00:00:00"/>
    <d v="2017-07-01T00:00:00"/>
    <s v="No"/>
    <s v="No"/>
  </r>
  <r>
    <s v="Holdtech"/>
    <x v="0"/>
    <s v="Masivo"/>
    <s v="La Serena"/>
    <s v="18162351"/>
    <s v="9"/>
    <s v="18162351-9"/>
    <s v="JCNUNEZS"/>
    <s v="JUAN CARLOS NUÑEZ SALFATE"/>
    <s v="JUAN CARLOS"/>
    <s v="NUÑEZ SALFATE"/>
    <x v="1"/>
    <x v="3"/>
    <s v="Desvinculación"/>
    <s v="No Concurrencia"/>
    <d v="2017-09-11T00:00:00"/>
    <m/>
    <m/>
    <m/>
    <m/>
    <m/>
    <d v="1992-06-02T00:00:00"/>
    <m/>
    <m/>
    <s v=""/>
    <d v="2017-06-20T00:00:00"/>
    <d v="2017-07-10T00:00:00"/>
    <s v="S"/>
    <d v="2017-07-19T00:00:00"/>
    <s v="JCNUNEZS"/>
    <s v="JCNUNEZS"/>
    <n v="19084"/>
    <s v="juan.nunez@consultor.wom.cl"/>
    <m/>
    <m/>
    <n v="3"/>
    <s v="Deisy Carvajal"/>
    <x v="1"/>
    <m/>
    <n v="1"/>
    <d v="2021-03-01T00:00:00"/>
    <n v="1321"/>
    <m/>
    <d v="2017-09-01T00:00:00"/>
    <d v="2017-07-01T00:00:00"/>
    <s v="No"/>
    <s v="No"/>
  </r>
  <r>
    <s v="Holdtech"/>
    <x v="0"/>
    <s v="Masivo"/>
    <s v="La Serena"/>
    <s v="16878677"/>
    <s v="8"/>
    <s v="16878677-8"/>
    <s v="JNRODRIS"/>
    <s v="JACQUELINE NICOLE RODRIGUEZ SAPIAIN"/>
    <s v="JACQUELINE NICOLE"/>
    <s v="RODRIGUEZ SAPIAIN"/>
    <x v="1"/>
    <x v="3"/>
    <s v="Renuncia"/>
    <m/>
    <d v="2017-11-22T00:00:00"/>
    <m/>
    <m/>
    <m/>
    <m/>
    <m/>
    <d v="1988-07-30T00:00:00"/>
    <m/>
    <m/>
    <s v=""/>
    <d v="2017-06-20T00:00:00"/>
    <d v="2017-07-10T00:00:00"/>
    <s v="S"/>
    <d v="2017-07-11T00:00:00"/>
    <s v="JNRODRIS"/>
    <s v="JNRODRIS"/>
    <n v="19088"/>
    <s v="jacqueline.rodriguez@consultor.wom.cl"/>
    <m/>
    <m/>
    <n v="3"/>
    <s v="Deisy Carvajal"/>
    <x v="1"/>
    <m/>
    <n v="1"/>
    <d v="2021-03-01T00:00:00"/>
    <n v="1329"/>
    <m/>
    <d v="2017-11-01T00:00:00"/>
    <d v="2017-07-01T00:00:00"/>
    <s v="No"/>
    <s v="No"/>
  </r>
  <r>
    <s v="Holdtech"/>
    <x v="0"/>
    <s v="Masivo"/>
    <s v="La Serena"/>
    <s v="13688698"/>
    <s v="3"/>
    <s v="13688698-3"/>
    <s v="MJSEREYZ"/>
    <s v="MARIA JOSE SEREY ZORONDO"/>
    <s v="MARIA JOSE"/>
    <s v="SEREY ZORONDO"/>
    <x v="1"/>
    <x v="3"/>
    <s v="Desvinculación"/>
    <s v="Necesidad de la empresa"/>
    <d v="2018-05-04T00:00:00"/>
    <m/>
    <m/>
    <m/>
    <m/>
    <m/>
    <d v="1979-09-27T00:00:00"/>
    <s v="PALOMA JACQUELINE ARAYA MUÑOZ"/>
    <s v="15054416-5"/>
    <s v="FRANCISCO JAVIER SUAREZ VEGA"/>
    <d v="2017-06-12T00:00:00"/>
    <d v="2017-06-30T00:00:00"/>
    <s v="S"/>
    <d v="2017-06-03T00:00:00"/>
    <s v="MJSEREYZ"/>
    <s v="MJSEREYZ"/>
    <n v="19055"/>
    <s v="maria.serey@consultor.wom.cl"/>
    <m/>
    <m/>
    <n v="3"/>
    <s v="Monica Neculman"/>
    <x v="1"/>
    <m/>
    <n v="1"/>
    <d v="2021-03-01T00:00:00"/>
    <n v="1367"/>
    <m/>
    <d v="2018-05-01T00:00:00"/>
    <d v="2017-06-01T00:00:00"/>
    <s v="No"/>
    <s v="No"/>
  </r>
  <r>
    <s v="Holdtech"/>
    <x v="0"/>
    <s v="Masivo"/>
    <s v="La Serena"/>
    <s v="12213508"/>
    <s v="K"/>
    <s v="12213508-k"/>
    <s v="PSCABEZS"/>
    <s v="PAMELA SOLANGE CABEZAS SALAZAR"/>
    <s v="PAMELA SOLANGE"/>
    <s v="CABEZAS SALAZAR"/>
    <x v="1"/>
    <x v="3"/>
    <s v="Renuncia"/>
    <s v="Motivos personales"/>
    <d v="2017-11-10T00:00:00"/>
    <m/>
    <m/>
    <m/>
    <m/>
    <m/>
    <d v="1972-10-25T00:00:00"/>
    <m/>
    <m/>
    <s v=""/>
    <d v="2017-06-20T00:00:00"/>
    <d v="2017-07-10T00:00:00"/>
    <s v="S"/>
    <d v="2017-07-11T00:00:00"/>
    <s v="PSCABEZS"/>
    <s v="PSCABEZS"/>
    <n v="19070"/>
    <s v="pamela.cabezas@consultor.wom.cl"/>
    <m/>
    <m/>
    <n v="3"/>
    <s v="Deisy Carvajal"/>
    <x v="1"/>
    <m/>
    <n v="1"/>
    <d v="2021-03-01T00:00:00"/>
    <n v="1329"/>
    <m/>
    <d v="2017-11-01T00:00:00"/>
    <d v="2017-07-01T00:00:00"/>
    <s v="No"/>
    <s v="No"/>
  </r>
  <r>
    <s v="Holdtech"/>
    <x v="0"/>
    <s v="Prepago"/>
    <s v="La Serena"/>
    <s v="18316757"/>
    <s v="K"/>
    <s v="18316757-k"/>
    <s v="RAPEREID"/>
    <s v="RICARDO ANDRE PEREIRA DROGUETT"/>
    <s v="RICARDO ANDRE"/>
    <s v="PEREIRA DROGUETT"/>
    <x v="1"/>
    <x v="3"/>
    <s v="Renuncia"/>
    <m/>
    <d v="2017-12-11T00:00:00"/>
    <m/>
    <m/>
    <m/>
    <m/>
    <m/>
    <d v="1992-11-25T00:00:00"/>
    <m/>
    <m/>
    <s v=""/>
    <d v="2017-06-20T00:00:00"/>
    <d v="2017-07-10T00:00:00"/>
    <s v="S"/>
    <d v="2017-07-11T00:00:00"/>
    <s v="RAPEREID"/>
    <s v="RAPEREID"/>
    <n v="19086"/>
    <s v="ricardo.pereira@consultor.wom.cl"/>
    <m/>
    <m/>
    <n v="3"/>
    <s v="Deisy Carvajal"/>
    <x v="1"/>
    <m/>
    <n v="1"/>
    <d v="2021-03-01T00:00:00"/>
    <n v="1329"/>
    <m/>
    <d v="2017-12-01T00:00:00"/>
    <d v="2017-07-01T00:00:00"/>
    <s v="No"/>
    <s v="No"/>
  </r>
  <r>
    <s v="Holdtech"/>
    <x v="0"/>
    <s v="Masivo"/>
    <s v="La Serena"/>
    <s v="13744971"/>
    <s v="4"/>
    <s v="13744971-4"/>
    <s v="SRMUNOZP"/>
    <s v="SARA RAQUEL MUÑOZ PEREZ"/>
    <s v="SARA RAQUEL"/>
    <s v="MUÑOZ PEREZ"/>
    <x v="1"/>
    <x v="3"/>
    <s v="Renuncia"/>
    <s v="Motivos personales"/>
    <d v="2017-11-06T00:00:00"/>
    <m/>
    <m/>
    <m/>
    <m/>
    <m/>
    <d v="1980-10-08T00:00:00"/>
    <m/>
    <m/>
    <s v=""/>
    <d v="2017-06-20T00:00:00"/>
    <d v="2017-07-10T00:00:00"/>
    <s v="S"/>
    <d v="2017-07-11T00:00:00"/>
    <s v="SRMUNOZP"/>
    <s v="SRMUNOZP"/>
    <n v="19083"/>
    <s v="sara.munoz@consultor.wom.cl"/>
    <m/>
    <m/>
    <n v="3"/>
    <s v="Deisy Carvajal"/>
    <x v="1"/>
    <m/>
    <n v="1"/>
    <d v="2021-03-01T00:00:00"/>
    <n v="1329"/>
    <m/>
    <d v="2017-11-01T00:00:00"/>
    <d v="2017-07-01T00:00:00"/>
    <s v="No"/>
    <s v="No"/>
  </r>
  <r>
    <s v="Holdtech"/>
    <x v="0"/>
    <s v="Masivo"/>
    <s v="La Serena"/>
    <s v="13760370"/>
    <s v="5"/>
    <s v="13760370-5"/>
    <s v="YLCAMPOB"/>
    <s v="YESSENIA LEONTINA CAMPOS BERRIOS"/>
    <s v="YESSENIA LEONTINA"/>
    <s v="CAMPOS BERRIOS"/>
    <x v="1"/>
    <x v="3"/>
    <s v="Renuncia"/>
    <m/>
    <d v="2018-01-02T00:00:00"/>
    <m/>
    <m/>
    <m/>
    <m/>
    <m/>
    <d v="1980-04-11T00:00:00"/>
    <m/>
    <m/>
    <s v=""/>
    <d v="2017-06-20T00:00:00"/>
    <d v="2017-07-10T00:00:00"/>
    <s v="S"/>
    <d v="2017-07-11T00:00:00"/>
    <s v="YLCAMPOB"/>
    <s v="YLCAMPOB"/>
    <n v="19072"/>
    <s v="yessenia.campos@consultor.wom.cl"/>
    <m/>
    <m/>
    <n v="3"/>
    <s v="Deisy Carvajal"/>
    <x v="1"/>
    <m/>
    <n v="1"/>
    <d v="2021-03-01T00:00:00"/>
    <n v="1329"/>
    <m/>
    <d v="2018-01-01T00:00:00"/>
    <d v="2017-07-01T00:00:00"/>
    <s v="No"/>
    <s v="No"/>
  </r>
  <r>
    <s v="Holdtech"/>
    <x v="0"/>
    <s v="Masivo"/>
    <s v="La Serena"/>
    <s v="15674197"/>
    <s v="3"/>
    <s v="15674197-3"/>
    <s v="ABMARING"/>
    <s v="ANGELA BEATRIZ MARIN GUERRERO"/>
    <s v="ANGELA BEATRIZ"/>
    <s v="MARIN GUERRERO"/>
    <x v="1"/>
    <x v="3"/>
    <s v="Desvinculación"/>
    <s v="No Concurrencia"/>
    <d v="2017-09-11T00:00:00"/>
    <m/>
    <m/>
    <m/>
    <m/>
    <m/>
    <d v="1984-01-30T00:00:00"/>
    <m/>
    <m/>
    <s v=""/>
    <d v="2017-07-06T00:00:00"/>
    <d v="2017-07-26T00:00:00"/>
    <s v="S"/>
    <d v="2017-07-27T00:00:00"/>
    <s v="ABMARING"/>
    <s v="ABMARING"/>
    <n v="19033"/>
    <s v="angela.marin@consultor.wom.cl"/>
    <m/>
    <m/>
    <n v="4"/>
    <s v="Monica Neculman"/>
    <x v="1"/>
    <m/>
    <n v="1"/>
    <d v="2021-03-01T00:00:00"/>
    <n v="1313"/>
    <m/>
    <d v="2017-09-01T00:00:00"/>
    <d v="2017-07-01T00:00:00"/>
    <s v="No"/>
    <s v="No"/>
  </r>
  <r>
    <s v="Holdtech"/>
    <x v="0"/>
    <s v="Masivo"/>
    <s v="La Serena"/>
    <s v="17963872"/>
    <s v="K"/>
    <s v="17963872-K"/>
    <s v="BBPOZOO"/>
    <s v="BELGICA BELEN POZO OYARZUN"/>
    <s v="BELGICA BELEN"/>
    <s v="POZO OYARZUN"/>
    <x v="1"/>
    <x v="3"/>
    <s v="Renuncia"/>
    <m/>
    <d v="2017-12-22T00:00:00"/>
    <m/>
    <m/>
    <m/>
    <m/>
    <m/>
    <d v="1991-04-19T00:00:00"/>
    <m/>
    <m/>
    <s v=""/>
    <d v="2017-07-06T00:00:00"/>
    <d v="2017-07-26T00:00:00"/>
    <s v="S"/>
    <d v="2017-07-27T00:00:00"/>
    <s v="BBPOZOO"/>
    <s v="BBPOZOO"/>
    <n v="19051"/>
    <s v="belgica.pozo@consultor.wom.cl"/>
    <m/>
    <m/>
    <n v="4"/>
    <s v="Monica Neculman"/>
    <x v="1"/>
    <m/>
    <n v="1"/>
    <d v="2021-03-01T00:00:00"/>
    <n v="1313"/>
    <m/>
    <d v="2017-12-01T00:00:00"/>
    <d v="2017-07-01T00:00:00"/>
    <s v="No"/>
    <s v="No"/>
  </r>
  <r>
    <s v="Holdtech"/>
    <x v="0"/>
    <s v="Masivo"/>
    <s v="La Serena"/>
    <s v="16581934"/>
    <s v="9"/>
    <s v="16581934-9"/>
    <s v="DLRIVERA"/>
    <s v="DARCY LILIANA RIVERA ALCAYAGA"/>
    <s v="DARCY LILIANA"/>
    <s v="RIVERA ALCAYAGA"/>
    <x v="1"/>
    <x v="3"/>
    <s v="Desvinculación"/>
    <s v="Necesidad de la empresa"/>
    <d v="2018-06-07T00:00:00"/>
    <m/>
    <m/>
    <m/>
    <m/>
    <m/>
    <d v="1987-11-20T00:00:00"/>
    <s v="ALFONSO ANTONIO PINTO ARAYA"/>
    <s v="16780392-K"/>
    <s v="WILLIAMS ENRIQUE DOMINGUEZ BARRADA"/>
    <d v="2017-07-06T00:00:00"/>
    <d v="2017-07-26T00:00:00"/>
    <s v="S"/>
    <d v="2017-07-27T00:00:00"/>
    <s v="DLRIVERA"/>
    <s v="DLRIVERA"/>
    <n v="19053"/>
    <s v="darcy.rivera@consultor.wom.cl"/>
    <m/>
    <m/>
    <n v="4"/>
    <s v="Monica Neculman"/>
    <x v="1"/>
    <s v="Diurno"/>
    <n v="1"/>
    <d v="2021-03-01T00:00:00"/>
    <n v="1313"/>
    <m/>
    <d v="2018-06-01T00:00:00"/>
    <d v="2017-07-01T00:00:00"/>
    <s v="No"/>
    <s v="No"/>
  </r>
  <r>
    <s v="Holdtech"/>
    <x v="0"/>
    <s v="Masivo"/>
    <s v="La Serena"/>
    <s v="18002216"/>
    <s v="3"/>
    <s v="18002216-3"/>
    <s v="EACASANL"/>
    <s v="ERIC ANTONIO CASANGA LEIVA"/>
    <s v="ERIC ANTONIO"/>
    <s v="CASANGA LEIVA"/>
    <x v="1"/>
    <x v="3"/>
    <s v="Renuncia"/>
    <s v="Desmotivación"/>
    <d v="2017-08-11T00:00:00"/>
    <m/>
    <m/>
    <m/>
    <m/>
    <m/>
    <d v="1991-10-31T00:00:00"/>
    <m/>
    <m/>
    <s v=""/>
    <d v="2017-07-06T00:00:00"/>
    <d v="2017-07-26T00:00:00"/>
    <s v="S"/>
    <d v="2017-07-27T00:00:00"/>
    <s v="EACASANL"/>
    <s v="EACASANL"/>
    <n v="19019"/>
    <s v="eric.casanga@consultor.wom.cl"/>
    <m/>
    <m/>
    <n v="4"/>
    <s v="Monica Neculman"/>
    <x v="1"/>
    <m/>
    <n v="1"/>
    <d v="2021-03-01T00:00:00"/>
    <n v="1313"/>
    <m/>
    <d v="2017-08-01T00:00:00"/>
    <d v="2017-07-01T00:00:00"/>
    <s v="No"/>
    <s v="No"/>
  </r>
  <r>
    <s v="Holdtech"/>
    <x v="0"/>
    <s v="Masivo"/>
    <s v="La Serena"/>
    <s v="17866154"/>
    <s v="K"/>
    <s v="17866154-K"/>
    <s v="EACUELLM"/>
    <s v="ELI ARIEL CUELLO MUÑOZ"/>
    <s v="ELI ARIEL"/>
    <s v="CUELLO MUÑOZ"/>
    <x v="1"/>
    <x v="3"/>
    <s v="Desvinculación"/>
    <m/>
    <d v="2018-01-25T00:00:00"/>
    <m/>
    <m/>
    <m/>
    <m/>
    <m/>
    <d v="1991-11-22T00:00:00"/>
    <m/>
    <m/>
    <s v=""/>
    <d v="2017-07-06T00:00:00"/>
    <d v="2017-07-26T00:00:00"/>
    <s v="S"/>
    <d v="2017-07-27T00:00:00"/>
    <s v="EACUELLM"/>
    <s v="EACUELLM"/>
    <n v="19024"/>
    <s v="eli.cuello@consultor.wom.cl"/>
    <m/>
    <m/>
    <n v="4"/>
    <s v="Monica Neculman"/>
    <x v="1"/>
    <m/>
    <n v="1"/>
    <d v="2021-03-01T00:00:00"/>
    <n v="1313"/>
    <m/>
    <d v="2018-01-01T00:00:00"/>
    <d v="2017-07-01T00:00:00"/>
    <s v="No"/>
    <s v="No"/>
  </r>
  <r>
    <s v="Holdtech"/>
    <x v="0"/>
    <s v="Masivo"/>
    <s v="La Serena"/>
    <s v="12943122"/>
    <s v="9"/>
    <s v="12943122-9"/>
    <s v="EAMEZAB"/>
    <s v="EDUARDO ALBERTO MEZA BARRERA"/>
    <s v="EDUARDO ALBERTO"/>
    <s v="MEZA BARRERA"/>
    <x v="1"/>
    <x v="3"/>
    <s v="Desvinculación"/>
    <s v="No Concurrencia"/>
    <d v="2019-06-05T00:00:00"/>
    <m/>
    <m/>
    <m/>
    <m/>
    <m/>
    <d v="1976-09-07T00:00:00"/>
    <s v="CRISTOBAL ANDRES GALLEGOS VALENCIA"/>
    <s v="17404906-8"/>
    <s v="ULISES LA ROSA PEREZ"/>
    <d v="2017-07-06T00:00:00"/>
    <d v="2017-07-26T00:00:00"/>
    <s v="S"/>
    <d v="2017-07-28T00:00:00"/>
    <s v="EAMEZAB"/>
    <s v="EAMEZAB"/>
    <n v="19034"/>
    <s v="eduardo.meza@consultor.wom.cl"/>
    <m/>
    <m/>
    <n v="4"/>
    <s v="Monica Neculman"/>
    <x v="1"/>
    <s v="Diurno"/>
    <n v="1"/>
    <d v="2021-03-01T00:00:00"/>
    <n v="1312"/>
    <m/>
    <d v="2019-06-01T00:00:00"/>
    <d v="2017-07-01T00:00:00"/>
    <s v="No"/>
    <s v="No"/>
  </r>
  <r>
    <s v="Holdtech"/>
    <x v="0"/>
    <s v="Masivo"/>
    <s v="La Serena"/>
    <s v="15593890"/>
    <s v="0"/>
    <s v="15593890-0"/>
    <s v="IETELLOP"/>
    <s v="IOVONKA ESTRELLA TELLO PIZARRO"/>
    <s v="IOVONKA ESTRELLA"/>
    <s v="TELLO PIZARRO"/>
    <x v="1"/>
    <x v="3"/>
    <s v="Desvinculación"/>
    <s v="No Concurrencia"/>
    <d v="2017-09-21T00:00:00"/>
    <m/>
    <m/>
    <m/>
    <m/>
    <m/>
    <d v="1983-04-02T00:00:00"/>
    <m/>
    <m/>
    <s v=""/>
    <d v="2017-07-06T00:00:00"/>
    <d v="2017-07-26T00:00:00"/>
    <s v="S"/>
    <d v="2017-07-27T00:00:00"/>
    <s v="IETELLOP"/>
    <s v="IETELLOP"/>
    <n v="19094"/>
    <s v="iovonka.tello@consultor.wom.cl"/>
    <m/>
    <m/>
    <n v="4"/>
    <s v="Monica Neculman"/>
    <x v="1"/>
    <m/>
    <n v="1"/>
    <d v="2021-03-01T00:00:00"/>
    <n v="1313"/>
    <m/>
    <d v="2017-09-01T00:00:00"/>
    <d v="2017-07-01T00:00:00"/>
    <s v="No"/>
    <s v="No"/>
  </r>
  <r>
    <s v="Holdtech"/>
    <x v="0"/>
    <s v="Masivo"/>
    <s v="La Serena"/>
    <s v="15673718"/>
    <s v="6"/>
    <s v="15673718-6"/>
    <s v="JAARACEA"/>
    <s v="JOCELYN ALEJANDRA ARACENA ARACENA"/>
    <s v="JOCELYN ALEJANDRA"/>
    <s v="ARACENA ARACENA"/>
    <x v="1"/>
    <x v="3"/>
    <s v="Renuncia"/>
    <m/>
    <d v="2019-02-25T00:00:00"/>
    <m/>
    <m/>
    <m/>
    <m/>
    <m/>
    <d v="1983-03-21T00:00:00"/>
    <s v="BARBARA ANDREA ROJAS DROGUETT"/>
    <s v="15909479-0"/>
    <s v="ULISES LA ROSA PEREZ"/>
    <d v="2017-07-06T00:00:00"/>
    <d v="2017-07-26T00:00:00"/>
    <s v="S"/>
    <d v="2017-07-27T00:00:00"/>
    <s v="JAARACEA"/>
    <s v="JAARACEA"/>
    <n v="19213"/>
    <s v="joselyn.aracena@consultor.wom.cl"/>
    <m/>
    <m/>
    <n v="4"/>
    <s v="Monica Neculman"/>
    <x v="1"/>
    <s v="Diurno"/>
    <n v="1"/>
    <d v="2021-03-01T00:00:00"/>
    <n v="1313"/>
    <m/>
    <d v="2019-02-01T00:00:00"/>
    <d v="2017-07-01T00:00:00"/>
    <s v="No"/>
    <s v="No"/>
  </r>
  <r>
    <s v="Holdtech"/>
    <x v="0"/>
    <s v="Masivo"/>
    <s v="La Serena"/>
    <s v="17158484"/>
    <s v="1"/>
    <s v="17158484-1"/>
    <s v="JCMORAG"/>
    <s v="JENNIFFER CLAUDIA MORA GUTIERREZ"/>
    <s v="JENNIFFER CLAUDIA"/>
    <s v="MORA GUTIERREZ"/>
    <x v="1"/>
    <x v="3"/>
    <s v="Renuncia"/>
    <s v="Problemas personales"/>
    <d v="2018-01-04T00:00:00"/>
    <m/>
    <m/>
    <m/>
    <m/>
    <m/>
    <d v="1993-06-28T00:00:00"/>
    <m/>
    <m/>
    <s v=""/>
    <d v="2017-07-06T00:00:00"/>
    <d v="2017-08-02T00:00:00"/>
    <s v="S"/>
    <d v="2017-08-03T00:00:00"/>
    <s v="JCMORAG"/>
    <s v="JCMORAG"/>
    <n v="19012"/>
    <s v="jenniffer.mora@consultor.wom.cl"/>
    <m/>
    <m/>
    <n v="4"/>
    <s v="Monica Neculman"/>
    <x v="1"/>
    <m/>
    <n v="1"/>
    <d v="2021-03-01T00:00:00"/>
    <n v="1306"/>
    <m/>
    <d v="2018-01-01T00:00:00"/>
    <d v="2017-08-01T00:00:00"/>
    <s v="No"/>
    <s v="No"/>
  </r>
  <r>
    <s v="Holdtech"/>
    <x v="0"/>
    <s v="Masivo"/>
    <s v="La Serena"/>
    <s v="17934112"/>
    <s v="3"/>
    <s v="17934112-3"/>
    <s v="MFGONZAG"/>
    <s v="MANUEL FRANCISCO GONZALEZ GONZALEZ"/>
    <s v="MANUEL FRANCISCO"/>
    <s v="GONZALEZ GONZALEZ"/>
    <x v="1"/>
    <x v="3"/>
    <s v="Desvinculación"/>
    <s v="No Concurrencia"/>
    <d v="2018-05-28T00:00:00"/>
    <m/>
    <m/>
    <m/>
    <m/>
    <m/>
    <m/>
    <s v="ALFONSO ANTONIO PINTO ARAYA"/>
    <s v="16780392-K"/>
    <s v="WILLIAMS ENRIQUE DOMINGUEZ BARRADA"/>
    <d v="2017-07-06T00:00:00"/>
    <d v="2017-07-26T00:00:00"/>
    <s v="S"/>
    <d v="2017-07-27T00:00:00"/>
    <s v="MFGONZAG"/>
    <s v="MFGONZAG"/>
    <n v="19029"/>
    <s v="manuel.gonzalez.g@consultor.wom.cl"/>
    <m/>
    <m/>
    <n v="4"/>
    <s v="Monica Neculman"/>
    <x v="1"/>
    <m/>
    <n v="1"/>
    <d v="2021-03-01T00:00:00"/>
    <n v="1313"/>
    <m/>
    <d v="2018-05-01T00:00:00"/>
    <d v="2017-07-01T00:00:00"/>
    <s v="No"/>
    <s v="No"/>
  </r>
  <r>
    <s v="Holdtech"/>
    <x v="0"/>
    <s v="Masivo"/>
    <s v="La Serena"/>
    <s v="18059899"/>
    <s v="5"/>
    <s v="18059899-5"/>
    <s v="NBCASTIG"/>
    <s v="NAYADETH BEATRIZ CASTILLO GUTIERREZ"/>
    <s v="NAYADETH BEATRIZ"/>
    <s v="CASTILLO GUTIERREZ"/>
    <x v="1"/>
    <x v="3"/>
    <s v="Renuncia"/>
    <m/>
    <d v="2017-08-25T00:00:00"/>
    <m/>
    <m/>
    <m/>
    <m/>
    <m/>
    <d v="1992-01-31T00:00:00"/>
    <m/>
    <m/>
    <s v=""/>
    <d v="2017-06-20T00:00:00"/>
    <d v="2017-07-26T00:00:00"/>
    <s v="S"/>
    <d v="2017-07-27T00:00:00"/>
    <s v="NBCASTIG"/>
    <s v="NBCASTIG"/>
    <n v="19074"/>
    <s v="nayadeth.castillo@consultor.wom.cl"/>
    <m/>
    <m/>
    <n v="4"/>
    <s v="Monica Neculman"/>
    <x v="1"/>
    <m/>
    <n v="1"/>
    <d v="2021-03-01T00:00:00"/>
    <n v="1313"/>
    <m/>
    <d v="2017-08-01T00:00:00"/>
    <d v="2017-07-01T00:00:00"/>
    <s v="No"/>
    <s v="No"/>
  </r>
  <r>
    <s v="Holdtech"/>
    <x v="0"/>
    <s v="Masivo"/>
    <s v="La Serena"/>
    <s v="12943573"/>
    <s v="9"/>
    <s v="12943573-9"/>
    <s v="OMARAYAN"/>
    <s v="ORIELA MAGDALENA ARAYA NUÑEZ"/>
    <s v="ORIELA MAGDALENA"/>
    <s v="ARAYA NUÑEZ"/>
    <x v="1"/>
    <x v="3"/>
    <s v="Renuncia"/>
    <s v="Encontró trabajo en su profesión"/>
    <d v="2017-08-17T00:00:00"/>
    <m/>
    <m/>
    <m/>
    <m/>
    <m/>
    <d v="1975-12-24T00:00:00"/>
    <m/>
    <m/>
    <s v=""/>
    <d v="2017-07-06T00:00:00"/>
    <d v="2017-07-26T00:00:00"/>
    <s v="S"/>
    <d v="2017-07-27T00:00:00"/>
    <s v="OMARAYAN"/>
    <s v="OMARAYAN"/>
    <n v="19008"/>
    <s v="oriela.araya@consultor.wom.cl"/>
    <m/>
    <m/>
    <n v="4"/>
    <s v="Monica Neculman"/>
    <x v="1"/>
    <m/>
    <n v="1"/>
    <d v="2021-03-01T00:00:00"/>
    <n v="1313"/>
    <m/>
    <d v="2017-08-01T00:00:00"/>
    <d v="2017-07-01T00:00:00"/>
    <s v="No"/>
    <s v="No"/>
  </r>
  <r>
    <s v="Holdtech"/>
    <x v="0"/>
    <s v="Masivo"/>
    <s v="La Serena"/>
    <s v="8420435-"/>
    <s v="8"/>
    <s v="8420435-8"/>
    <s v="PACASTRR"/>
    <s v="PAULINA ALEXANDRA CASTRO RIVERA"/>
    <s v="PAULINA ALEXANDRA"/>
    <s v="CASTRO RIVERA"/>
    <x v="1"/>
    <x v="3"/>
    <s v="Renuncia"/>
    <s v="Renuncia voluntaria"/>
    <d v="2018-08-31T00:00:00"/>
    <m/>
    <m/>
    <m/>
    <m/>
    <m/>
    <d v="1962-06-08T00:00:00"/>
    <s v="ALFONSO ANTONIO PINTO ARAYA"/>
    <s v="16780392-K"/>
    <s v="WILLIAMS ENRIQUE DOMINGUEZ BARRADA"/>
    <d v="2017-07-06T00:00:00"/>
    <d v="2017-07-26T00:00:00"/>
    <s v="S"/>
    <d v="2017-07-27T00:00:00"/>
    <s v="PACASTRR"/>
    <s v="PACASTRR"/>
    <n v="19023"/>
    <s v="paulina.castro@consultor.wom.cl"/>
    <m/>
    <m/>
    <n v="4"/>
    <s v="Monica Neculman"/>
    <x v="1"/>
    <s v="Diurno"/>
    <n v="1"/>
    <d v="2021-03-01T00:00:00"/>
    <n v="1313"/>
    <m/>
    <d v="2018-08-01T00:00:00"/>
    <d v="2017-07-01T00:00:00"/>
    <s v="No"/>
    <s v="No"/>
  </r>
  <r>
    <s v="Holdtech"/>
    <x v="0"/>
    <s v="Masivo"/>
    <s v="La Serena"/>
    <s v="17294017"/>
    <s v="K"/>
    <s v="17294017-K"/>
    <s v="PDDUARTP"/>
    <s v="PAULINA DE LOS ANGELES DUARTE PEREZ"/>
    <s v="PAULINA DE LOS ANGELES"/>
    <s v="DUARTE PEREZ"/>
    <x v="1"/>
    <x v="3"/>
    <s v="Renuncia"/>
    <m/>
    <d v="2017-12-30T00:00:00"/>
    <m/>
    <m/>
    <m/>
    <m/>
    <m/>
    <d v="1989-08-11T00:00:00"/>
    <m/>
    <m/>
    <s v=""/>
    <d v="2017-07-06T00:00:00"/>
    <d v="2017-07-26T00:00:00"/>
    <s v="S"/>
    <d v="2017-07-27T00:00:00"/>
    <s v="PDDUARTP"/>
    <s v="PDDUARTP"/>
    <n v="19026"/>
    <s v="paulina.duarte@consultor.wom.cl"/>
    <m/>
    <m/>
    <n v="4"/>
    <s v="Monica Neculman"/>
    <x v="1"/>
    <m/>
    <n v="1"/>
    <d v="2021-03-01T00:00:00"/>
    <n v="1313"/>
    <m/>
    <d v="2017-12-01T00:00:00"/>
    <d v="2017-07-01T00:00:00"/>
    <s v="No"/>
    <s v="No"/>
  </r>
  <r>
    <s v="Holdtech"/>
    <x v="0"/>
    <s v="Masivo"/>
    <s v="La Serena"/>
    <s v="15948199"/>
    <s v="9"/>
    <s v="15948199-9"/>
    <s v="PNMIRANM"/>
    <s v="PAULINA NICOLE MIRANDA MUÑOZ"/>
    <s v="PAULINA NICOLE"/>
    <s v="MIRANDA MUÑOZ"/>
    <x v="1"/>
    <x v="3"/>
    <s v="Renuncia"/>
    <m/>
    <d v="2017-08-03T00:00:00"/>
    <m/>
    <m/>
    <m/>
    <m/>
    <m/>
    <d v="1984-11-22T00:00:00"/>
    <m/>
    <m/>
    <s v=""/>
    <d v="2017-07-06T00:00:00"/>
    <d v="2017-07-26T00:00:00"/>
    <s v="S"/>
    <d v="2017-07-27T00:00:00"/>
    <s v="PNMIRANM"/>
    <s v="PNMIRANM"/>
    <n v="19037"/>
    <s v="paulina.miranda@consultor.wom.cl"/>
    <m/>
    <m/>
    <n v="4"/>
    <s v="Monica Neculman"/>
    <x v="1"/>
    <m/>
    <n v="1"/>
    <d v="2021-03-01T00:00:00"/>
    <n v="1313"/>
    <m/>
    <d v="2017-08-01T00:00:00"/>
    <d v="2017-07-01T00:00:00"/>
    <s v="No"/>
    <s v="No"/>
  </r>
  <r>
    <s v="Holdtech"/>
    <x v="0"/>
    <s v="Masivo"/>
    <s v="La Serena"/>
    <s v="18851333"/>
    <s v="6"/>
    <s v="18851333-6"/>
    <s v="AFRODRIV"/>
    <s v="ANGELO FELIPE RODRIGUEZ VALDES"/>
    <s v="ANGELO FELIPE"/>
    <s v="RODRIGUEZ VALDES"/>
    <x v="1"/>
    <x v="3"/>
    <s v="Renuncia"/>
    <m/>
    <d v="2017-11-24T00:00:00"/>
    <m/>
    <m/>
    <m/>
    <m/>
    <m/>
    <d v="1995-02-07T00:00:00"/>
    <m/>
    <m/>
    <s v=""/>
    <d v="2017-07-20T00:00:00"/>
    <d v="2017-08-11T00:00:00"/>
    <s v="S"/>
    <d v="2017-08-01T00:00:00"/>
    <s v="AFRODRIV"/>
    <s v="AFRODRIV"/>
    <n v="19091"/>
    <s v="angelo.rodriguez.v@consultor.wom.cl"/>
    <m/>
    <m/>
    <n v="5"/>
    <s v="Claudio Villafaña"/>
    <x v="1"/>
    <m/>
    <n v="1"/>
    <d v="2021-03-01T00:00:00"/>
    <n v="1308"/>
    <m/>
    <d v="2017-11-01T00:00:00"/>
    <d v="2017-08-01T00:00:00"/>
    <s v="No"/>
    <s v="No"/>
  </r>
  <r>
    <s v="Holdtech"/>
    <x v="0"/>
    <s v="Masivo"/>
    <s v="La Serena"/>
    <s v="18457812"/>
    <s v="3"/>
    <s v="18457812-3"/>
    <s v="CBBRIONV"/>
    <s v="CAROLINA BELEN BRIONES VELIZ"/>
    <s v="CAROLINA BELEN"/>
    <s v="BRIONES VELIZ"/>
    <x v="1"/>
    <x v="3"/>
    <s v="Renuncia"/>
    <m/>
    <d v="2017-09-07T00:00:00"/>
    <m/>
    <m/>
    <m/>
    <m/>
    <m/>
    <d v="1993-10-31T00:00:00"/>
    <m/>
    <m/>
    <s v=""/>
    <d v="2017-07-20T00:00:00"/>
    <d v="2017-08-11T00:00:00"/>
    <s v="S"/>
    <d v="2017-08-01T00:00:00"/>
    <s v="CBBRIONV"/>
    <s v="CBBRIONV"/>
    <n v="19108"/>
    <s v="carolina.briones@consultor.wom.cl"/>
    <m/>
    <m/>
    <n v="5"/>
    <s v="Claudio Villafaña"/>
    <x v="1"/>
    <m/>
    <n v="1"/>
    <d v="2021-03-01T00:00:00"/>
    <n v="1308"/>
    <m/>
    <d v="2017-09-01T00:00:00"/>
    <d v="2017-08-01T00:00:00"/>
    <s v="No"/>
    <s v="No"/>
  </r>
  <r>
    <s v="Holdtech"/>
    <x v="0"/>
    <s v="Masivo"/>
    <s v="La Serena"/>
    <s v="18324508"/>
    <s v="2"/>
    <s v="18324508-2"/>
    <s v="CDPINCHC"/>
    <s v="CLAUDIA DANIELA PINCHEIRA CORTES"/>
    <s v="CLAUDIA DANIELA"/>
    <s v="PINCHEIRA CORTES"/>
    <x v="1"/>
    <x v="3"/>
    <s v="Renuncia"/>
    <m/>
    <d v="2017-09-05T00:00:00"/>
    <m/>
    <m/>
    <m/>
    <m/>
    <m/>
    <d v="1993-07-26T00:00:00"/>
    <m/>
    <m/>
    <s v=""/>
    <d v="2017-07-21T00:00:00"/>
    <d v="2017-08-11T00:00:00"/>
    <s v="S"/>
    <d v="2017-08-01T00:00:00"/>
    <s v="CDPINCHC"/>
    <s v="CDPINCHC"/>
    <n v="19060"/>
    <s v="claudia.pincheira@consultor.wom.cl"/>
    <m/>
    <m/>
    <n v="5"/>
    <s v="Claudio Villafaña"/>
    <x v="1"/>
    <m/>
    <n v="1"/>
    <d v="2021-03-01T00:00:00"/>
    <n v="1308"/>
    <m/>
    <d v="2017-09-01T00:00:00"/>
    <d v="2017-08-01T00:00:00"/>
    <s v="No"/>
    <s v="No"/>
  </r>
  <r>
    <s v="Holdtech"/>
    <x v="0"/>
    <s v="Masivo"/>
    <s v="La Serena"/>
    <s v="8768503-"/>
    <s v="9"/>
    <s v="8768503-9"/>
    <s v="CECUELLP"/>
    <s v="CINTHIA ELIZABETH CUELLO PIZARRO"/>
    <s v="CINTHIA ELIZABETH"/>
    <s v="CUELLO PIZARRO"/>
    <x v="1"/>
    <x v="3"/>
    <s v="Renuncia"/>
    <s v="Crisis de pánico"/>
    <d v="2017-08-17T00:00:00"/>
    <m/>
    <m/>
    <m/>
    <m/>
    <m/>
    <d v="1973-09-11T00:00:00"/>
    <m/>
    <m/>
    <s v=""/>
    <d v="2017-07-21T00:00:00"/>
    <m/>
    <s v="S"/>
    <d v="2017-08-01T00:00:00"/>
    <s v="CECUELLP"/>
    <s v="CECUELLP"/>
    <n v="19025"/>
    <s v="cinthia.cuello@consultor.wom.cl"/>
    <m/>
    <m/>
    <n v="5"/>
    <s v="Claudio Villafaña"/>
    <x v="1"/>
    <m/>
    <n v="1"/>
    <d v="2021-03-01T00:00:00"/>
    <n v="1308"/>
    <m/>
    <d v="2017-08-01T00:00:00"/>
    <d v="2017-08-01T00:00:00"/>
    <s v="No"/>
    <s v="No"/>
  </r>
  <r>
    <s v="Holdtech"/>
    <x v="0"/>
    <s v="Masivo"/>
    <s v="La Serena"/>
    <s v="15939534"/>
    <s v="0"/>
    <s v="15939534-0"/>
    <s v="CXSERONC"/>
    <s v="CLAUDIA XIMENA SERON CORTEZ"/>
    <s v="CLAUDIA XIMENA"/>
    <s v="SERON CORTEZ"/>
    <x v="1"/>
    <x v="3"/>
    <s v="Renuncia"/>
    <s v="Motivos personales"/>
    <d v="2019-01-02T00:00:00"/>
    <m/>
    <m/>
    <m/>
    <m/>
    <m/>
    <d v="1984-07-07T00:00:00"/>
    <s v="JULIO ENRIQUE EGAÑA TABILO"/>
    <s v="15451219-5"/>
    <s v="ULISES LA ROSA PEREZ"/>
    <d v="2017-07-20T00:00:00"/>
    <d v="2017-08-11T00:00:00"/>
    <s v="S"/>
    <d v="2017-08-01T00:00:00"/>
    <s v="CXSERONC"/>
    <s v="CXSERONC"/>
    <n v="19087"/>
    <s v="claudia.seron@consultor.wom.cl"/>
    <m/>
    <m/>
    <n v="5"/>
    <s v="Claudio Villafaña"/>
    <x v="1"/>
    <s v="Diurno"/>
    <n v="1"/>
    <d v="2021-03-01T00:00:00"/>
    <n v="1308"/>
    <m/>
    <d v="2019-01-01T00:00:00"/>
    <d v="2017-08-01T00:00:00"/>
    <s v="No"/>
    <s v="Si"/>
  </r>
  <r>
    <s v="Holdtech"/>
    <x v="0"/>
    <s v="Masivo"/>
    <s v="La Serena"/>
    <s v="19562777"/>
    <s v="0"/>
    <s v="19562777-0"/>
    <s v="ECBAHAMG"/>
    <s v="EMILIO CRISTOPHER BAHAMONDES GALLARDO"/>
    <s v="EMILIO CRISTOPHER"/>
    <s v="BAHAMONDES GALLARDO"/>
    <x v="1"/>
    <x v="3"/>
    <s v="Desvinculación"/>
    <m/>
    <d v="2017-10-30T00:00:00"/>
    <m/>
    <m/>
    <m/>
    <m/>
    <m/>
    <d v="1996-10-09T00:00:00"/>
    <m/>
    <m/>
    <s v=""/>
    <d v="2017-07-20T00:00:00"/>
    <d v="2017-08-11T00:00:00"/>
    <s v="S"/>
    <d v="2017-08-01T00:00:00"/>
    <s v="ECBAHAMG"/>
    <s v="ECBAHAMG"/>
    <n v="19111"/>
    <s v="emilio.bahamondes@consultor.wom.cl"/>
    <m/>
    <m/>
    <n v="5"/>
    <s v="Claudio Villafaña"/>
    <x v="1"/>
    <m/>
    <n v="1"/>
    <d v="2021-03-01T00:00:00"/>
    <n v="1308"/>
    <m/>
    <d v="2017-10-01T00:00:00"/>
    <d v="2017-08-01T00:00:00"/>
    <s v="No"/>
    <s v="No"/>
  </r>
  <r>
    <s v="Holdtech"/>
    <x v="0"/>
    <s v="Masivo"/>
    <s v="La Serena"/>
    <s v="17440924"/>
    <s v="2"/>
    <s v="17440924-2"/>
    <s v="JFREYESG"/>
    <s v="JUAN FRANCISCO REYES GOMEZ"/>
    <s v="JUAN FRANCISCO"/>
    <s v="REYES GOMEZ"/>
    <x v="1"/>
    <x v="3"/>
    <s v="Desvinculación"/>
    <m/>
    <d v="2017-10-30T00:00:00"/>
    <m/>
    <m/>
    <m/>
    <m/>
    <m/>
    <d v="1989-09-13T00:00:00"/>
    <m/>
    <m/>
    <s v=""/>
    <d v="2017-07-21T00:00:00"/>
    <d v="2017-08-11T00:00:00"/>
    <s v="S"/>
    <d v="2017-08-01T00:00:00"/>
    <s v="JFREYESG"/>
    <s v="JFREYESG"/>
    <n v="19044"/>
    <s v="juan.reyes@consultor.wom.cl"/>
    <m/>
    <m/>
    <n v="5"/>
    <s v="Claudio Villafaña"/>
    <x v="1"/>
    <m/>
    <n v="1"/>
    <d v="2021-03-01T00:00:00"/>
    <n v="1308"/>
    <m/>
    <d v="2017-10-01T00:00:00"/>
    <d v="2017-08-01T00:00:00"/>
    <s v="No"/>
    <s v="No"/>
  </r>
  <r>
    <s v="Holdtech"/>
    <x v="0"/>
    <s v="Prepago"/>
    <s v="La Serena"/>
    <s v="17293942"/>
    <s v="2"/>
    <s v="17293942-2"/>
    <s v="MABELMAA"/>
    <s v="MAURO ALFREDO BELMAR ALVAREZ"/>
    <s v="MAURO ALFREDO"/>
    <s v="BELMAR ALVAREZ"/>
    <x v="1"/>
    <x v="3"/>
    <s v="Renuncia"/>
    <s v="Problemas personales"/>
    <d v="2017-08-14T00:00:00"/>
    <m/>
    <m/>
    <m/>
    <m/>
    <m/>
    <d v="1989-01-14T00:00:00"/>
    <m/>
    <m/>
    <s v=""/>
    <d v="2017-07-20T00:00:00"/>
    <m/>
    <s v="S"/>
    <d v="2017-08-01T00:00:00"/>
    <s v="MABELMAA"/>
    <s v="MABELMAA"/>
    <n v="19110"/>
    <s v="mauro.belmar@consultor.wom.cl"/>
    <m/>
    <m/>
    <n v="5"/>
    <s v="Claudio Villafaña"/>
    <x v="1"/>
    <m/>
    <n v="1"/>
    <d v="2021-03-01T00:00:00"/>
    <n v="1308"/>
    <m/>
    <d v="2017-08-01T00:00:00"/>
    <d v="2017-08-01T00:00:00"/>
    <s v="No"/>
    <s v="No"/>
  </r>
  <r>
    <s v="Holdtech"/>
    <x v="0"/>
    <s v="Prepago"/>
    <s v="La Serena"/>
    <s v="18523197"/>
    <s v="6"/>
    <s v="18523197-6"/>
    <s v="NERIVERC"/>
    <s v="NICOLAS ESTEBAN RIVERA CUEVAS"/>
    <s v="NICOLAS ESTEBAN"/>
    <s v="RIVERA CUEVAS"/>
    <x v="1"/>
    <x v="3"/>
    <s v="Renuncia"/>
    <m/>
    <d v="2017-11-21T00:00:00"/>
    <m/>
    <m/>
    <m/>
    <m/>
    <m/>
    <d v="1993-04-14T00:00:00"/>
    <m/>
    <m/>
    <s v=""/>
    <d v="2017-07-21T00:00:00"/>
    <d v="2017-08-11T00:00:00"/>
    <s v="S"/>
    <d v="2017-08-01T00:00:00"/>
    <s v="NERIVERC"/>
    <s v="NERIVERC"/>
    <n v="19028"/>
    <s v="nicolas.rivera.c@consultor.wom.cl"/>
    <m/>
    <m/>
    <n v="5"/>
    <s v="Claudio Villafaña"/>
    <x v="1"/>
    <m/>
    <n v="1"/>
    <d v="2021-03-01T00:00:00"/>
    <n v="1308"/>
    <m/>
    <d v="2017-11-01T00:00:00"/>
    <d v="2017-08-01T00:00:00"/>
    <s v="No"/>
    <s v="No"/>
  </r>
  <r>
    <s v="Holdtech"/>
    <x v="0"/>
    <s v="Masivo"/>
    <s v="La Serena"/>
    <s v="13975911"/>
    <s v="7"/>
    <s v="13975911-7"/>
    <s v="PASANTAM"/>
    <s v="PAOLA ANDREA SANTANDER MUNIZAGA"/>
    <s v="PAOLA ANDREA"/>
    <s v="SANTANDER MUNIZAGA"/>
    <x v="1"/>
    <x v="3"/>
    <s v="Renuncia"/>
    <m/>
    <d v="2019-02-28T00:00:00"/>
    <m/>
    <m/>
    <m/>
    <m/>
    <m/>
    <d v="1981-09-04T00:00:00"/>
    <s v="JULIO ENRIQUE EGAÑA TABILO"/>
    <s v="15451219-5"/>
    <s v="ULISES LA ROSA PEREZ"/>
    <d v="2017-07-21T00:00:00"/>
    <d v="2017-08-11T00:00:00"/>
    <s v="S"/>
    <d v="2017-08-01T00:00:00"/>
    <s v="PASANTAM"/>
    <s v="PASANTAM"/>
    <n v="19027"/>
    <s v="paola.santander@consultor.wom.cl"/>
    <m/>
    <m/>
    <n v="5"/>
    <s v="Claudio Villafaña"/>
    <x v="1"/>
    <s v="Diurno"/>
    <n v="1"/>
    <d v="2021-03-01T00:00:00"/>
    <n v="1308"/>
    <m/>
    <d v="2019-02-01T00:00:00"/>
    <d v="2017-08-01T00:00:00"/>
    <s v="No"/>
    <s v="No"/>
  </r>
  <r>
    <s v="Holdtech"/>
    <x v="0"/>
    <s v="Masivo"/>
    <s v="La Serena"/>
    <s v="15595679"/>
    <s v="8"/>
    <s v="15595679-8"/>
    <s v="RAFLOREP"/>
    <s v="ROBERTO ANDRES FLORES PUJADO"/>
    <s v="ROBERTO ANDRES"/>
    <s v="FLORES PUJADO"/>
    <x v="1"/>
    <x v="3"/>
    <s v="Desvinculación"/>
    <s v="Falta grave al contrato"/>
    <d v="2018-06-13T00:00:00"/>
    <m/>
    <m/>
    <m/>
    <m/>
    <m/>
    <d v="1984-02-18T00:00:00"/>
    <s v="BARBARA ANDREA ROJAS DROGUETT"/>
    <s v="15909479-0"/>
    <s v="ULISES LA ROSA PEREZ"/>
    <d v="2017-07-20T00:00:00"/>
    <d v="2017-08-11T00:00:00"/>
    <s v="S"/>
    <d v="2017-08-01T00:00:00"/>
    <s v="RAFLOREP"/>
    <s v="RAFLOREP"/>
    <n v="19104"/>
    <s v="roberto.flores@consultor.wom.cl"/>
    <m/>
    <m/>
    <n v="5"/>
    <s v="Claudio Villafaña"/>
    <x v="1"/>
    <s v="Diurno"/>
    <n v="1"/>
    <d v="2021-03-01T00:00:00"/>
    <n v="1308"/>
    <m/>
    <d v="2018-06-01T00:00:00"/>
    <d v="2017-08-01T00:00:00"/>
    <s v="No"/>
    <s v="No"/>
  </r>
  <r>
    <s v="Holdtech"/>
    <x v="0"/>
    <s v="Prepago"/>
    <s v="La Serena"/>
    <s v="16053042"/>
    <s v="1"/>
    <s v="16053042-1"/>
    <s v="RRALVARV"/>
    <s v="RICARDO RODRIGO ALVAREZ VELIZ"/>
    <s v="RICARDO RODRIGO"/>
    <s v="ALVAREZ VELIZ"/>
    <x v="1"/>
    <x v="3"/>
    <s v="Desvinculación"/>
    <s v="No Concurrencia"/>
    <d v="2017-12-04T00:00:00"/>
    <m/>
    <m/>
    <m/>
    <m/>
    <m/>
    <d v="1985-03-15T00:00:00"/>
    <m/>
    <m/>
    <s v=""/>
    <d v="2017-07-20T00:00:00"/>
    <d v="2017-08-11T00:00:00"/>
    <s v="S"/>
    <d v="2017-08-01T00:00:00"/>
    <s v="RRALVARV"/>
    <s v="RRALVARV"/>
    <n v="19112"/>
    <s v="ricardo.alvarez@consultor.wom.cl"/>
    <m/>
    <m/>
    <n v="5"/>
    <s v="Claudio Villafaña"/>
    <x v="1"/>
    <m/>
    <n v="1"/>
    <d v="2021-03-01T00:00:00"/>
    <n v="1308"/>
    <m/>
    <d v="2017-12-01T00:00:00"/>
    <d v="2017-08-01T00:00:00"/>
    <s v="No"/>
    <s v="No"/>
  </r>
  <r>
    <s v="Holdtech"/>
    <x v="0"/>
    <s v="Prepago"/>
    <s v="La Serena"/>
    <s v="14492176"/>
    <s v="3"/>
    <s v="14492176-3"/>
    <s v="SESANCHA"/>
    <s v="SILVIA ELIZABETH SANCHEZ ALVAREZ"/>
    <s v="SILVIA ELIZABETH"/>
    <s v="SANCHEZ ALVAREZ"/>
    <x v="1"/>
    <x v="3"/>
    <s v="Desvinculación"/>
    <s v="No Concurrencia"/>
    <d v="2017-10-06T00:00:00"/>
    <m/>
    <m/>
    <m/>
    <m/>
    <m/>
    <d v="1974-08-19T00:00:00"/>
    <m/>
    <m/>
    <s v=""/>
    <d v="2017-07-20T00:00:00"/>
    <d v="2017-08-11T00:00:00"/>
    <s v="S"/>
    <d v="2017-08-01T00:00:00"/>
    <s v="SESANCHA"/>
    <s v="SESANCHA"/>
    <n v="19089"/>
    <s v="silvia.sanchez@consultor.wom.cl"/>
    <m/>
    <m/>
    <n v="5"/>
    <s v="Claudio Villafaña"/>
    <x v="1"/>
    <m/>
    <n v="1"/>
    <d v="2021-03-01T00:00:00"/>
    <n v="1308"/>
    <m/>
    <d v="2017-10-01T00:00:00"/>
    <d v="2017-08-01T00:00:00"/>
    <s v="No"/>
    <s v="No"/>
  </r>
  <r>
    <s v="Holdtech"/>
    <x v="0"/>
    <s v="Empresas"/>
    <s v="La Serena"/>
    <s v="19478006"/>
    <s v="0"/>
    <s v="19478006-0"/>
    <s v="BAASTETS"/>
    <s v="BARBARA ALEJANDRA ASTETE SOTO"/>
    <s v="BARBARA ALEJANDRA"/>
    <s v="ASTETE SOTO"/>
    <x v="1"/>
    <x v="3"/>
    <s v="Desvinculación"/>
    <s v="No Concurrencia"/>
    <d v="2020-10-26T00:00:00"/>
    <m/>
    <m/>
    <m/>
    <m/>
    <m/>
    <d v="1996-03-08T00:00:00"/>
    <s v="JULIO ENRIQUE EGAÑA TABILO"/>
    <s v="15451219-5"/>
    <s v="ULISES LA ROSA PEREZ"/>
    <d v="2017-07-27T00:00:00"/>
    <d v="2017-08-18T00:00:00"/>
    <s v="S"/>
    <d v="2017-08-21T00:00:00"/>
    <s v="BAASTETS"/>
    <s v="BAASTETS"/>
    <n v="19128"/>
    <s v="barbara.astete@consultor.wom.cl"/>
    <m/>
    <m/>
    <n v="6"/>
    <s v="Monica Neculman"/>
    <x v="1"/>
    <s v="Diurno"/>
    <n v="1"/>
    <d v="2021-03-01T00:00:00"/>
    <n v="1288"/>
    <m/>
    <d v="2020-10-01T00:00:00"/>
    <d v="2017-08-01T00:00:00"/>
    <s v="No"/>
    <s v="Si"/>
  </r>
  <r>
    <s v="Holdtech"/>
    <x v="0"/>
    <s v="Masivo"/>
    <s v="La Serena"/>
    <s v="19468528"/>
    <s v="9"/>
    <s v="19468528-9"/>
    <s v="CAJOFREM"/>
    <s v="CONSTANZA ANDREA JOFRE MANZANO"/>
    <s v="CONSTANZA ANDREA"/>
    <s v="JOFRE MANZANO"/>
    <x v="1"/>
    <x v="3"/>
    <s v="Desvinculación"/>
    <s v="No Concurrencia"/>
    <d v="2018-01-18T00:00:00"/>
    <m/>
    <m/>
    <m/>
    <m/>
    <m/>
    <d v="1997-01-26T00:00:00"/>
    <m/>
    <m/>
    <s v=""/>
    <d v="2017-07-27T00:00:00"/>
    <d v="2017-08-18T00:00:00"/>
    <s v="S"/>
    <d v="2017-08-19T00:00:00"/>
    <s v="CAJOFREM"/>
    <s v="CAJOFREM"/>
    <n v="19095"/>
    <s v="constanza.jofre@consultor.wom.cl"/>
    <m/>
    <m/>
    <n v="6"/>
    <s v="Monica Neculman"/>
    <x v="1"/>
    <m/>
    <n v="1"/>
    <d v="2021-03-01T00:00:00"/>
    <n v="1290"/>
    <m/>
    <d v="2018-01-01T00:00:00"/>
    <d v="2017-08-01T00:00:00"/>
    <s v="No"/>
    <s v="No"/>
  </r>
  <r>
    <s v="Holdtech"/>
    <x v="0"/>
    <s v="Masivo"/>
    <s v="La Serena"/>
    <s v="19054087"/>
    <s v="1"/>
    <s v="19054087-1"/>
    <s v="CEHANNAU"/>
    <s v="CAMILO ESTEBAN HANNA URIBE"/>
    <s v="CAMILO ESTEBAN"/>
    <s v="HANNA URIBE"/>
    <x v="1"/>
    <x v="3"/>
    <s v="Renuncia"/>
    <m/>
    <d v="2018-01-02T00:00:00"/>
    <m/>
    <m/>
    <m/>
    <m/>
    <m/>
    <d v="1995-02-21T00:00:00"/>
    <m/>
    <m/>
    <s v=""/>
    <d v="2017-07-27T00:00:00"/>
    <d v="2017-08-18T00:00:00"/>
    <s v="S"/>
    <d v="2017-08-19T00:00:00"/>
    <s v="CEHANNAU"/>
    <s v="CEHANNAU"/>
    <n v="19124"/>
    <s v="camilo.hanna@consultor.wom.cl"/>
    <m/>
    <m/>
    <n v="6"/>
    <s v="Monica Neculman"/>
    <x v="1"/>
    <m/>
    <n v="1"/>
    <d v="2021-03-01T00:00:00"/>
    <n v="1290"/>
    <m/>
    <d v="2018-01-01T00:00:00"/>
    <d v="2017-08-01T00:00:00"/>
    <s v="No"/>
    <s v="No"/>
  </r>
  <r>
    <s v="Holdtech"/>
    <x v="0"/>
    <s v="Masivo"/>
    <s v="La Serena"/>
    <s v="16267457"/>
    <s v="9"/>
    <s v="16267457-9"/>
    <s v="CIMONARL"/>
    <s v="CLAUDIA ISABEL MONARDES LEIVA"/>
    <s v="CLAUDIA ISABEL"/>
    <s v="MONARDES LEIVA"/>
    <x v="1"/>
    <x v="3"/>
    <s v="Renuncia"/>
    <s v="Encontro otro trabajo"/>
    <d v="2017-12-05T00:00:00"/>
    <m/>
    <m/>
    <m/>
    <m/>
    <m/>
    <d v="1986-01-08T00:00:00"/>
    <m/>
    <m/>
    <s v=""/>
    <d v="2017-07-27T00:00:00"/>
    <d v="2017-08-18T00:00:00"/>
    <s v="S"/>
    <d v="2017-08-19T00:00:00"/>
    <s v="CIMONARL"/>
    <s v="CIMONARL"/>
    <n v="19114"/>
    <s v="claudia.monardes@consultor.wom.cl"/>
    <m/>
    <m/>
    <n v="6"/>
    <s v="Monica Neculman"/>
    <x v="1"/>
    <m/>
    <n v="1"/>
    <d v="2021-03-01T00:00:00"/>
    <n v="1290"/>
    <m/>
    <d v="2017-12-01T00:00:00"/>
    <d v="2017-08-01T00:00:00"/>
    <s v="No"/>
    <s v="No"/>
  </r>
  <r>
    <s v="Holdtech"/>
    <x v="0"/>
    <s v="Prepago"/>
    <s v="La Serena"/>
    <s v="18756931"/>
    <s v="1"/>
    <s v="18756931-1"/>
    <s v="CSESPINV"/>
    <s v="CONSTANZA SCARLET ESPINOSA VASQUEZ"/>
    <s v="CONSTANZA SCARLET"/>
    <s v="ESPINOSA VASQUEZ"/>
    <x v="1"/>
    <x v="3"/>
    <s v="Desvinculación"/>
    <s v="No Concurrencia"/>
    <d v="2018-01-11T00:00:00"/>
    <m/>
    <m/>
    <m/>
    <m/>
    <m/>
    <d v="1993-12-31T00:00:00"/>
    <m/>
    <m/>
    <s v=""/>
    <d v="2017-07-27T00:00:00"/>
    <d v="2017-08-18T00:00:00"/>
    <s v="S"/>
    <d v="2017-08-19T00:00:00"/>
    <s v="CSESPINV"/>
    <s v="CSESPINV"/>
    <n v="19130"/>
    <s v="constanza.espinosa@consultor.wom.cl"/>
    <m/>
    <m/>
    <n v="6"/>
    <s v="Monica Neculman"/>
    <x v="1"/>
    <m/>
    <n v="1"/>
    <d v="2021-03-01T00:00:00"/>
    <n v="1290"/>
    <m/>
    <d v="2018-01-01T00:00:00"/>
    <d v="2017-08-01T00:00:00"/>
    <s v="No"/>
    <s v="No"/>
  </r>
  <r>
    <s v="Holdtech"/>
    <x v="0"/>
    <s v="Masivo"/>
    <s v="La Serena"/>
    <s v="15768692"/>
    <s v="5"/>
    <s v="15768692-5"/>
    <s v="DAHICHEG"/>
    <s v="DANIELA ANDREA HICHE GODOY"/>
    <s v="DANIELA ANDREA"/>
    <s v="HICHE GODOY"/>
    <x v="1"/>
    <x v="3"/>
    <s v="Desvinculación"/>
    <s v="No Concurrencia"/>
    <d v="2017-09-21T00:00:00"/>
    <m/>
    <m/>
    <m/>
    <m/>
    <m/>
    <d v="1984-04-06T00:00:00"/>
    <m/>
    <m/>
    <s v=""/>
    <d v="2017-07-27T00:00:00"/>
    <d v="2017-08-18T00:00:00"/>
    <s v="S"/>
    <d v="2017-08-19T00:00:00"/>
    <s v="DAHICHEG"/>
    <s v="DAHICHEG"/>
    <n v="19121"/>
    <s v="daniela.hiche@consultor.wom.cl"/>
    <m/>
    <m/>
    <n v="6"/>
    <s v="Monica Neculman"/>
    <x v="1"/>
    <m/>
    <n v="1"/>
    <d v="2021-03-01T00:00:00"/>
    <n v="1290"/>
    <m/>
    <d v="2017-09-01T00:00:00"/>
    <d v="2017-08-01T00:00:00"/>
    <s v="No"/>
    <s v="No"/>
  </r>
  <r>
    <s v="Holdtech"/>
    <x v="0"/>
    <s v="Prepago"/>
    <s v="La Serena"/>
    <s v="16054463"/>
    <s v="5"/>
    <s v="16054463-5"/>
    <s v="GECALDEE"/>
    <s v="GIOVANNI EDUARDO CALDERON ESPINOSA"/>
    <s v="GIOVANNI EDUARDO"/>
    <s v="CALDERON ESPINOSA"/>
    <x v="1"/>
    <x v="3"/>
    <s v="Desvinculación"/>
    <s v="No Concurrencia"/>
    <d v="2017-11-13T00:00:00"/>
    <m/>
    <m/>
    <m/>
    <m/>
    <m/>
    <d v="1985-12-05T00:00:00"/>
    <m/>
    <m/>
    <s v=""/>
    <d v="2017-07-27T00:00:00"/>
    <d v="2017-08-18T00:00:00"/>
    <s v="S"/>
    <d v="2017-08-19T00:00:00"/>
    <s v="GECALDEE"/>
    <s v="GECALDEE"/>
    <n v="19125"/>
    <s v="giovanni.calderon@consultor.wom.cl"/>
    <m/>
    <m/>
    <n v="6"/>
    <s v="Monica Neculman"/>
    <x v="1"/>
    <m/>
    <n v="1"/>
    <d v="2021-03-01T00:00:00"/>
    <n v="1290"/>
    <m/>
    <d v="2017-11-01T00:00:00"/>
    <d v="2017-08-01T00:00:00"/>
    <s v="No"/>
    <s v="No"/>
  </r>
  <r>
    <s v="Holdtech"/>
    <x v="0"/>
    <s v="Prepago"/>
    <s v="La Serena"/>
    <s v="16352014"/>
    <s v="1"/>
    <s v="16352014-1"/>
    <s v="JCLLANOA"/>
    <s v="JOCELYN CECILIA LLANOS ASTUDILLO"/>
    <s v="JOCELYN CECILIA"/>
    <s v="LLANOS ASTUDILLO"/>
    <x v="1"/>
    <x v="3"/>
    <s v="Desvinculación"/>
    <s v="Faltas en el servicio"/>
    <d v="2017-11-19T00:00:00"/>
    <m/>
    <m/>
    <m/>
    <m/>
    <m/>
    <d v="1986-12-23T00:00:00"/>
    <m/>
    <m/>
    <s v=""/>
    <d v="2017-07-20T00:00:00"/>
    <d v="2017-08-18T00:00:00"/>
    <s v="S"/>
    <d v="2017-08-19T00:00:00"/>
    <s v="JCLLANOA"/>
    <s v="JCLLANOA"/>
    <n v="19099"/>
    <s v="jocelyn.llanos@consultor.wom.cl"/>
    <m/>
    <m/>
    <n v="6"/>
    <s v="Monica Neculman"/>
    <x v="1"/>
    <m/>
    <n v="1"/>
    <d v="2021-03-01T00:00:00"/>
    <n v="1290"/>
    <m/>
    <d v="2017-11-01T00:00:00"/>
    <d v="2017-08-01T00:00:00"/>
    <s v="No"/>
    <s v="No"/>
  </r>
  <r>
    <s v="Holdtech"/>
    <x v="0"/>
    <s v="Masivo"/>
    <s v="La Serena"/>
    <s v="15050782"/>
    <s v="0"/>
    <s v="15050782-0"/>
    <s v="JMHERREM"/>
    <s v="JOSE MIGUEL HERRERA MORALES"/>
    <s v="JOSE MIGUEL"/>
    <s v="HERRERA MORALES"/>
    <x v="1"/>
    <x v="3"/>
    <s v="Renuncia"/>
    <s v="Renuncia voluntaria"/>
    <d v="2019-06-07T00:00:00"/>
    <m/>
    <m/>
    <m/>
    <m/>
    <m/>
    <d v="1982-03-04T00:00:00"/>
    <s v="JOSE ARTURO CAMPOS CANIBILO"/>
    <s v="18354359-8"/>
    <s v="FRANCISCO JAVIER SUAREZ VEGA"/>
    <d v="2017-07-27T00:00:00"/>
    <d v="2017-08-18T00:00:00"/>
    <s v="S"/>
    <d v="2018-03-09T00:00:00"/>
    <s v="JMHERREM"/>
    <s v="JMHERREM"/>
    <s v="19217_x000a_"/>
    <s v="jose.herrera.m@consultor.wom.cl"/>
    <m/>
    <m/>
    <n v="6"/>
    <s v="Monica Neculman"/>
    <x v="0"/>
    <s v="Diurno"/>
    <s v=""/>
    <d v="2021-03-01T00:00:00"/>
    <n v="1088"/>
    <m/>
    <d v="2019-06-01T00:00:00"/>
    <d v="2018-03-01T00:00:00"/>
    <s v="No"/>
    <s v="Si"/>
  </r>
  <r>
    <s v="Holdtech"/>
    <x v="0"/>
    <s v="Masivo"/>
    <s v="La Serena"/>
    <s v="9835990-"/>
    <s v="7"/>
    <s v="9835990-7"/>
    <s v="JMOSORIJ"/>
    <s v="JENNY MARGARITA OSORIO JAMETT"/>
    <s v="JENNY MARGARITA"/>
    <s v="OSORIO JAMETT"/>
    <x v="1"/>
    <x v="3"/>
    <s v="Renuncia"/>
    <m/>
    <d v="2017-08-24T00:00:00"/>
    <m/>
    <m/>
    <m/>
    <m/>
    <m/>
    <d v="1964-06-08T00:00:00"/>
    <m/>
    <m/>
    <s v=""/>
    <d v="2017-07-27T00:00:00"/>
    <d v="2017-08-18T00:00:00"/>
    <s v="S"/>
    <d v="2017-08-19T00:00:00"/>
    <s v="JMOSORIJ"/>
    <s v="JMOSORIJ"/>
    <n v="19119"/>
    <s v="jenny.osorio@consultor.wom.cl"/>
    <m/>
    <m/>
    <n v="6"/>
    <s v="Monica Neculman"/>
    <x v="1"/>
    <m/>
    <n v="1"/>
    <d v="2021-03-01T00:00:00"/>
    <n v="1290"/>
    <m/>
    <d v="2017-08-01T00:00:00"/>
    <d v="2017-08-01T00:00:00"/>
    <s v="No"/>
    <s v="No"/>
  </r>
  <r>
    <s v="Holdtech"/>
    <x v="0"/>
    <s v="Masivo"/>
    <s v="La Serena"/>
    <s v="17565435"/>
    <s v="6"/>
    <s v="17565435-6"/>
    <s v="PACELISA"/>
    <s v="PAULA ANDREA CELIS ACEVEDO"/>
    <s v="PAULA ANDREA"/>
    <s v="CELIS ACEVEDO"/>
    <x v="1"/>
    <x v="3"/>
    <s v="Desvinculación"/>
    <s v="No Concurrencia"/>
    <d v="2017-09-21T00:00:00"/>
    <m/>
    <m/>
    <m/>
    <m/>
    <m/>
    <d v="1982-11-05T00:00:00"/>
    <m/>
    <m/>
    <s v=""/>
    <d v="2017-07-27T00:00:00"/>
    <d v="2017-08-18T00:00:00"/>
    <s v="S"/>
    <d v="2017-08-19T00:00:00"/>
    <s v="PACELISA"/>
    <s v="PACELISA"/>
    <n v="19118"/>
    <s v="paula.celis@consultor.wom.cl"/>
    <m/>
    <m/>
    <n v="6"/>
    <s v="Monica Neculman"/>
    <x v="1"/>
    <m/>
    <n v="1"/>
    <d v="2021-03-01T00:00:00"/>
    <n v="1290"/>
    <m/>
    <d v="2017-09-01T00:00:00"/>
    <d v="2017-08-01T00:00:00"/>
    <s v="No"/>
    <s v="No"/>
  </r>
  <r>
    <s v="Holdtech"/>
    <x v="0"/>
    <s v="Prepago"/>
    <s v="La Serena"/>
    <s v="19257499"/>
    <s v="4"/>
    <s v="19257499-4"/>
    <s v="PECASTIF"/>
    <s v="PABLO EMILIO CASTILLO FABREGA"/>
    <s v="PABLO EMILIO"/>
    <s v="CASTILLO FABREGA"/>
    <x v="1"/>
    <x v="3"/>
    <s v="Renuncia"/>
    <m/>
    <d v="2018-02-28T00:00:00"/>
    <m/>
    <m/>
    <m/>
    <m/>
    <m/>
    <d v="1996-04-22T00:00:00"/>
    <s v="CRISTOBAL ANDRES GALLEGOS VALENCIA"/>
    <s v="17404906-8"/>
    <s v="ULISES LA ROSA PEREZ"/>
    <d v="2017-07-27T00:00:00"/>
    <d v="2017-08-18T00:00:00"/>
    <s v="S"/>
    <d v="2017-08-19T00:00:00"/>
    <s v="PECASTIF"/>
    <s v="PECASTIF"/>
    <n v="19123"/>
    <s v="pablo.castillo@consultor.wom.cl"/>
    <m/>
    <m/>
    <n v="6"/>
    <s v="Monica Neculman"/>
    <x v="1"/>
    <m/>
    <n v="1"/>
    <d v="2021-03-01T00:00:00"/>
    <n v="1290"/>
    <m/>
    <d v="2018-02-01T00:00:00"/>
    <d v="2017-08-01T00:00:00"/>
    <s v="No"/>
    <s v="No"/>
  </r>
  <r>
    <s v="Holdtech"/>
    <x v="0"/>
    <s v="Masivo"/>
    <s v="La Serena"/>
    <s v="11506777"/>
    <s v="K"/>
    <s v="11506777-K"/>
    <s v="PKGONZAV"/>
    <s v="PAMELA KATHERINE GONZALEZ VILLANUEVA"/>
    <s v="PAMELA KATHERINE"/>
    <s v="GONZALEZ VILLANUEVA"/>
    <x v="1"/>
    <x v="3"/>
    <s v="Desvinculación"/>
    <s v="No Concurrencia"/>
    <d v="2017-09-21T00:00:00"/>
    <m/>
    <m/>
    <m/>
    <m/>
    <m/>
    <d v="1970-10-18T00:00:00"/>
    <m/>
    <m/>
    <s v=""/>
    <d v="2017-07-27T00:00:00"/>
    <d v="2017-08-18T00:00:00"/>
    <s v="S"/>
    <d v="2017-08-19T00:00:00"/>
    <s v="PKGONZAV"/>
    <s v="PKGONZAV"/>
    <n v="19101"/>
    <s v="pamela.gonzalez@consultor.wom.cl"/>
    <m/>
    <m/>
    <n v="6"/>
    <s v="Monica Neculman"/>
    <x v="1"/>
    <m/>
    <n v="1"/>
    <d v="2021-03-01T00:00:00"/>
    <n v="1290"/>
    <m/>
    <d v="2017-09-01T00:00:00"/>
    <d v="2017-08-01T00:00:00"/>
    <s v="No"/>
    <s v="No"/>
  </r>
  <r>
    <s v="Holdtech"/>
    <x v="0"/>
    <s v="Masivo"/>
    <s v="La Serena"/>
    <s v="13227517"/>
    <s v="3"/>
    <s v="13227517-3"/>
    <s v="RIGUTIEL"/>
    <s v="ROBERTO IVAN GUTIERREZ LISBOA"/>
    <s v="ROBERTO IVAN"/>
    <s v="GUTIERREZ LISBOA"/>
    <x v="1"/>
    <x v="3"/>
    <s v="Desvinculación"/>
    <s v="No Concurrencia"/>
    <d v="2017-11-19T00:00:00"/>
    <m/>
    <m/>
    <m/>
    <m/>
    <m/>
    <d v="1977-11-24T00:00:00"/>
    <m/>
    <m/>
    <s v=""/>
    <d v="2017-07-20T00:00:00"/>
    <d v="2017-08-18T00:00:00"/>
    <s v="S"/>
    <d v="2017-08-19T00:00:00"/>
    <s v="RIGUTIEL"/>
    <s v="RIGUTIEL"/>
    <n v="19101"/>
    <s v="roberto.gutierrez@consultor.wom.cl"/>
    <m/>
    <m/>
    <n v="6"/>
    <s v="Monica Neculman"/>
    <x v="1"/>
    <m/>
    <n v="1"/>
    <d v="2021-03-01T00:00:00"/>
    <n v="1290"/>
    <m/>
    <d v="2017-11-01T00:00:00"/>
    <d v="2017-08-01T00:00:00"/>
    <s v="No"/>
    <s v="No"/>
  </r>
  <r>
    <s v="Holdtech"/>
    <x v="0"/>
    <s v="Masivo"/>
    <s v="La Serena"/>
    <s v="17173926"/>
    <s v="8"/>
    <s v="17173926-8"/>
    <s v="VNDIAZL"/>
    <s v="VERONICA NATALY DIAZ LUNA"/>
    <s v="VERONICA NATALY"/>
    <s v="DIAZ LUNA"/>
    <x v="1"/>
    <x v="3"/>
    <s v="Desvinculación"/>
    <s v="No Concurrencia"/>
    <d v="2017-09-28T00:00:00"/>
    <m/>
    <m/>
    <m/>
    <m/>
    <m/>
    <d v="1989-02-08T00:00:00"/>
    <m/>
    <m/>
    <s v=""/>
    <d v="2017-07-27T00:00:00"/>
    <d v="2017-08-18T00:00:00"/>
    <s v="S"/>
    <d v="2017-08-19T00:00:00"/>
    <s v="VNDIAZL"/>
    <s v="VNDIAZL"/>
    <n v="19131"/>
    <s v="veronica.diaz@consultor.wom.cl"/>
    <m/>
    <m/>
    <n v="6"/>
    <s v="Monica Neculman"/>
    <x v="1"/>
    <m/>
    <n v="1"/>
    <d v="2021-03-01T00:00:00"/>
    <n v="1290"/>
    <m/>
    <d v="2017-09-01T00:00:00"/>
    <d v="2017-08-01T00:00:00"/>
    <s v="No"/>
    <s v="No"/>
  </r>
  <r>
    <s v="Holdtech"/>
    <x v="0"/>
    <s v="Masivo"/>
    <s v="La Serena"/>
    <s v="18408460"/>
    <s v="0"/>
    <s v="18408460-0"/>
    <s v="XBMALDOM"/>
    <s v="XIOMARA BELEN MALDONADO MELLADO"/>
    <s v="XIOMARA BELEN"/>
    <s v="MALDONADO MELLADO"/>
    <x v="1"/>
    <x v="3"/>
    <s v="Desvinculación"/>
    <s v="Faltas en el servicio"/>
    <d v="2017-12-07T00:00:00"/>
    <m/>
    <m/>
    <m/>
    <m/>
    <m/>
    <d v="1993-12-22T00:00:00"/>
    <m/>
    <m/>
    <s v=""/>
    <d v="2017-07-27T00:00:00"/>
    <d v="2017-08-18T00:00:00"/>
    <s v="S"/>
    <d v="2017-08-19T00:00:00"/>
    <s v="XBMALDOM"/>
    <s v="XBMALDOM"/>
    <n v="19129"/>
    <s v="xiomara.maldonado@consultor.wom.cl"/>
    <m/>
    <m/>
    <n v="6"/>
    <s v="Monica Neculman"/>
    <x v="1"/>
    <m/>
    <n v="1"/>
    <d v="2021-03-01T00:00:00"/>
    <n v="1290"/>
    <m/>
    <d v="2017-12-01T00:00:00"/>
    <d v="2017-08-01T00:00:00"/>
    <s v="No"/>
    <s v="No"/>
  </r>
  <r>
    <s v="Holdtech"/>
    <x v="0"/>
    <s v="Masivo"/>
    <s v="La Serena"/>
    <s v="15595723"/>
    <s v="9"/>
    <s v="15595723-9"/>
    <s v="CAMOROZM"/>
    <s v="CAROLINA ALEJANDRA MOROZIN MORENO"/>
    <s v="CAROLINA ALEJANDRA"/>
    <s v="MOROZIN MORENO"/>
    <x v="1"/>
    <x v="3"/>
    <s v="Desvinculación"/>
    <s v="No Concurrencia"/>
    <d v="2017-12-11T00:00:00"/>
    <m/>
    <m/>
    <m/>
    <m/>
    <m/>
    <d v="1984-02-26T00:00:00"/>
    <m/>
    <m/>
    <s v=""/>
    <d v="2017-08-01T00:00:00"/>
    <m/>
    <s v="S"/>
    <d v="2017-08-23T00:00:00"/>
    <s v="CAMOROZM"/>
    <s v="CAMOROZM"/>
    <n v="19149"/>
    <s v="carolina.morozin@consultor.wom.cl"/>
    <m/>
    <m/>
    <n v="7"/>
    <s v="Katterine Cuadra"/>
    <x v="1"/>
    <m/>
    <n v="1"/>
    <d v="2021-03-01T00:00:00"/>
    <n v="1286"/>
    <m/>
    <d v="2017-12-01T00:00:00"/>
    <d v="2017-08-01T00:00:00"/>
    <s v="No"/>
    <s v="No"/>
  </r>
  <r>
    <s v="Holdtech"/>
    <x v="0"/>
    <s v="Masivo"/>
    <s v="La Serena"/>
    <s v="19154967"/>
    <s v="8"/>
    <s v="19154967-8"/>
    <s v="EAMERINN"/>
    <s v="ESTEFANIA ANDREA MERIÑO NUÑEZ"/>
    <s v="ESTEFANIA ANDREA"/>
    <s v="MERIÑO NUÑEZ"/>
    <x v="1"/>
    <x v="3"/>
    <s v="Renuncia"/>
    <m/>
    <d v="2017-09-07T00:00:00"/>
    <m/>
    <m/>
    <m/>
    <m/>
    <m/>
    <d v="1995-10-08T00:00:00"/>
    <m/>
    <m/>
    <s v=""/>
    <d v="2017-08-01T00:00:00"/>
    <m/>
    <s v="S"/>
    <d v="2017-08-23T00:00:00"/>
    <s v="EAMERINN"/>
    <s v="EAMERINN"/>
    <n v="19166"/>
    <s v="estefania.merino@consultor.wom.cl"/>
    <m/>
    <m/>
    <n v="7"/>
    <s v="Katterine Cuadra"/>
    <x v="1"/>
    <m/>
    <n v="1"/>
    <d v="2021-03-01T00:00:00"/>
    <n v="1286"/>
    <m/>
    <d v="2017-09-01T00:00:00"/>
    <d v="2017-08-01T00:00:00"/>
    <s v="No"/>
    <s v="No"/>
  </r>
  <r>
    <s v="Holdtech"/>
    <x v="0"/>
    <s v="Masivo"/>
    <s v="La Serena"/>
    <s v="13530262"/>
    <s v="7"/>
    <s v="13530262-7"/>
    <s v="EDBARRAV"/>
    <s v="ELSA DE LAS MERCEDES BARRAZA VARAS"/>
    <s v="ELSA DE LAS MERCEDES"/>
    <s v="BARRAZA VARAS"/>
    <x v="1"/>
    <x v="3"/>
    <s v="Renuncia"/>
    <s v="Renuncia voluntaria"/>
    <d v="2018-09-04T00:00:00"/>
    <m/>
    <m/>
    <m/>
    <m/>
    <m/>
    <d v="1979-04-25T00:00:00"/>
    <s v="CRISTOBAL ANDRES GALLEGOS VALENCIA"/>
    <s v="17404906-8"/>
    <s v="ULISES LA ROSA PEREZ"/>
    <d v="2017-08-01T00:00:00"/>
    <d v="2017-08-22T00:00:00"/>
    <s v="S"/>
    <d v="2017-08-23T00:00:00"/>
    <s v="EDBARRAV"/>
    <s v="EDBARRAV"/>
    <n v="19167"/>
    <s v="elsa.barraza@consultor.wom.cl"/>
    <m/>
    <m/>
    <n v="7"/>
    <s v="Katterine Cuadra"/>
    <x v="1"/>
    <s v="Diurno"/>
    <n v="1"/>
    <d v="2021-03-01T00:00:00"/>
    <n v="1286"/>
    <m/>
    <d v="2018-09-01T00:00:00"/>
    <d v="2017-08-01T00:00:00"/>
    <s v="No"/>
    <s v="Si"/>
  </r>
  <r>
    <s v="Holdtech"/>
    <x v="0"/>
    <s v="Masivo"/>
    <s v="La Serena"/>
    <s v="19181453"/>
    <s v="3"/>
    <s v="19181453-3"/>
    <s v="FJDIAZR"/>
    <s v="FRANCISCO JAVIER DIAZ RIVERA"/>
    <s v="FRANCISCO JAVIER"/>
    <s v="DIAZ RIVERA"/>
    <x v="1"/>
    <x v="3"/>
    <s v="Desvinculación"/>
    <s v="Falta grave al contrato"/>
    <d v="2018-01-05T00:00:00"/>
    <m/>
    <m/>
    <m/>
    <m/>
    <m/>
    <d v="1996-05-04T00:00:00"/>
    <m/>
    <m/>
    <s v=""/>
    <d v="2017-08-01T00:00:00"/>
    <m/>
    <s v="S"/>
    <d v="2017-08-23T00:00:00"/>
    <s v="FJDIAZR"/>
    <s v="FJDIAZR"/>
    <n v="19172"/>
    <s v="francisco.diaz@consultor.wom.cl"/>
    <m/>
    <m/>
    <n v="7"/>
    <s v="Katterine Cuadra"/>
    <x v="1"/>
    <m/>
    <n v="1"/>
    <d v="2021-03-01T00:00:00"/>
    <n v="1286"/>
    <m/>
    <d v="2018-01-01T00:00:00"/>
    <d v="2017-08-01T00:00:00"/>
    <s v="No"/>
    <s v="No"/>
  </r>
  <r>
    <s v="Holdtech"/>
    <x v="0"/>
    <s v="Masivo"/>
    <s v="La Serena"/>
    <s v="19137996"/>
    <s v="9"/>
    <s v="19137996-9"/>
    <s v="JOFUENTF"/>
    <s v="JULIO OMAR ALEJANDRO FUENTES FUENTES"/>
    <s v="JULIO OMAR ALEJANDRO"/>
    <s v="FUENTES FUENTES"/>
    <x v="1"/>
    <x v="3"/>
    <s v="Desvinculación"/>
    <s v="No Concurrencia"/>
    <d v="2017-09-21T00:00:00"/>
    <m/>
    <m/>
    <m/>
    <m/>
    <m/>
    <d v="1995-12-28T00:00:00"/>
    <m/>
    <m/>
    <s v=""/>
    <d v="2017-08-01T00:00:00"/>
    <m/>
    <s v="S"/>
    <d v="2017-08-23T00:00:00"/>
    <s v="JOFUENTF"/>
    <s v="JOFUENTF"/>
    <n v="19139"/>
    <s v="julio.fuentes@consultor.wom.cl"/>
    <m/>
    <m/>
    <n v="7"/>
    <s v="Katterine Cuadra"/>
    <x v="1"/>
    <m/>
    <n v="1"/>
    <d v="2021-03-01T00:00:00"/>
    <n v="1286"/>
    <m/>
    <d v="2017-09-01T00:00:00"/>
    <d v="2017-08-01T00:00:00"/>
    <s v="No"/>
    <s v="No"/>
  </r>
  <r>
    <s v="Holdtech"/>
    <x v="0"/>
    <s v="Masivo"/>
    <s v="La Serena"/>
    <s v="19434877"/>
    <s v="0"/>
    <s v="19434877-0"/>
    <s v="JVGAETEA"/>
    <s v="JAVIERA VERONICA GAETE ASTUDILLO"/>
    <s v="JAVIERA VERONICA"/>
    <s v="GAETE ASTUDILLO"/>
    <x v="1"/>
    <x v="3"/>
    <s v="Renuncia"/>
    <m/>
    <d v="2017-12-12T00:00:00"/>
    <m/>
    <m/>
    <m/>
    <m/>
    <m/>
    <d v="1996-12-20T00:00:00"/>
    <m/>
    <m/>
    <s v=""/>
    <d v="2017-08-01T00:00:00"/>
    <m/>
    <s v="S"/>
    <d v="2017-08-23T00:00:00"/>
    <s v="JVGAETEA"/>
    <s v="JVGAETEA"/>
    <n v="19163"/>
    <s v="javiera.gaete@consultor.wom.cl"/>
    <m/>
    <m/>
    <n v="7"/>
    <s v="Katterine Cuadra"/>
    <x v="1"/>
    <m/>
    <n v="1"/>
    <d v="2021-03-01T00:00:00"/>
    <n v="1286"/>
    <m/>
    <d v="2017-12-01T00:00:00"/>
    <d v="2017-08-01T00:00:00"/>
    <s v="No"/>
    <s v="No"/>
  </r>
  <r>
    <s v="Holdtech"/>
    <x v="0"/>
    <s v="Masivo"/>
    <s v="La Serena"/>
    <s v="17380161"/>
    <s v="0"/>
    <s v="17380161-0"/>
    <s v="LHCORDEC"/>
    <s v="LUIS HERNAN CORDERO CASTRO"/>
    <s v="LUIS HERNAN"/>
    <s v="CORDERO CASTRO"/>
    <x v="1"/>
    <x v="3"/>
    <s v="Desvinculación"/>
    <s v="No Concurrencia"/>
    <d v="2017-10-06T00:00:00"/>
    <m/>
    <m/>
    <m/>
    <m/>
    <m/>
    <d v="1989-09-22T00:00:00"/>
    <m/>
    <m/>
    <s v=""/>
    <d v="2017-08-01T00:00:00"/>
    <m/>
    <s v="S"/>
    <d v="2017-08-23T00:00:00"/>
    <s v="LHCORDEC"/>
    <s v="LHCORDEC"/>
    <n v="19154"/>
    <s v="luis.cordero@consultor.wom.cl"/>
    <m/>
    <m/>
    <n v="7"/>
    <s v="Katterine Cuadra"/>
    <x v="1"/>
    <m/>
    <n v="1"/>
    <d v="2021-03-01T00:00:00"/>
    <n v="1286"/>
    <m/>
    <d v="2017-10-01T00:00:00"/>
    <d v="2017-08-01T00:00:00"/>
    <s v="No"/>
    <s v="No"/>
  </r>
  <r>
    <s v="Holdtech"/>
    <x v="0"/>
    <s v="Masivo"/>
    <s v="La Serena"/>
    <s v="18444907"/>
    <s v="2"/>
    <s v="18444907-2"/>
    <s v="LSLEYTOC"/>
    <s v="LIZBETH SANDY LEYTON CERECEDA"/>
    <s v="LIZBETH SANDY"/>
    <s v="LEYTON CERECEDA"/>
    <x v="1"/>
    <x v="3"/>
    <s v="Desvinculación"/>
    <s v="Necesidad de la empresa"/>
    <d v="2019-04-12T00:00:00"/>
    <m/>
    <m/>
    <m/>
    <m/>
    <m/>
    <d v="1993-04-06T00:00:00"/>
    <s v="ALFONSO ANTONIO PINTO ARAYA"/>
    <s v="16780392-K"/>
    <s v="WILLIAMS ENRIQUE DOMINGUEZ BARRADA"/>
    <d v="2017-08-01T00:00:00"/>
    <d v="2017-08-22T00:00:00"/>
    <s v="S"/>
    <d v="2017-08-23T00:00:00"/>
    <s v="LSLEYTOC"/>
    <s v="LSLEYTOC"/>
    <n v="19164"/>
    <s v="lizbeth.leyton@consultor.wom.cl"/>
    <m/>
    <m/>
    <n v="7"/>
    <s v="Katterine Cuadra"/>
    <x v="1"/>
    <s v="Diurno"/>
    <n v="1"/>
    <d v="2021-03-01T00:00:00"/>
    <n v="1286"/>
    <m/>
    <d v="2019-04-01T00:00:00"/>
    <d v="2017-08-01T00:00:00"/>
    <s v="No"/>
    <s v="Si"/>
  </r>
  <r>
    <s v="Holdtech"/>
    <x v="0"/>
    <s v="Masivo"/>
    <s v="La Serena"/>
    <s v="19257905"/>
    <s v="8"/>
    <s v="19257905-8"/>
    <s v="MAVALLEG"/>
    <s v="MICHEL ALEJANDRO VALLE GARCIA"/>
    <s v="MICHEL ALEJANDRO"/>
    <s v="VALLE GARCIA"/>
    <x v="1"/>
    <x v="3"/>
    <s v="Renuncia"/>
    <m/>
    <d v="2018-02-19T00:00:00"/>
    <m/>
    <m/>
    <m/>
    <m/>
    <m/>
    <d v="1981-09-10T00:00:00"/>
    <m/>
    <m/>
    <s v=""/>
    <d v="2017-08-01T00:00:00"/>
    <m/>
    <s v="S"/>
    <d v="2017-08-23T00:00:00"/>
    <s v="MAVALLEG"/>
    <s v="MAVALLEG"/>
    <n v="19136"/>
    <s v="michel.valle@consultor.wom.cl"/>
    <m/>
    <m/>
    <n v="7"/>
    <s v="Katterine Cuadra"/>
    <x v="1"/>
    <m/>
    <n v="1"/>
    <d v="2021-03-01T00:00:00"/>
    <n v="1286"/>
    <m/>
    <d v="2018-02-01T00:00:00"/>
    <d v="2017-08-01T00:00:00"/>
    <s v="No"/>
    <s v="No"/>
  </r>
  <r>
    <s v="Holdtech"/>
    <x v="0"/>
    <s v="Empresas"/>
    <s v="La Serena"/>
    <s v="12581918"/>
    <s v="4"/>
    <s v="12581918-4"/>
    <s v="RMVASQUC"/>
    <s v="ROSA MARIA VASQUEZ CAVOUR"/>
    <s v="ROSA MARIA"/>
    <s v="VASQUEZ CAVOUR"/>
    <x v="1"/>
    <x v="3"/>
    <s v="Desvinculación"/>
    <s v="Mutuo acuerdo"/>
    <d v="2019-11-19T00:00:00"/>
    <m/>
    <m/>
    <m/>
    <m/>
    <m/>
    <d v="1980-06-06T00:00:00"/>
    <s v="CRISTOBAL ANDRES GALLEGOS VALENCIA"/>
    <s v="17404906-8"/>
    <s v="ULISES LA ROSA PEREZ"/>
    <d v="2017-08-01T00:00:00"/>
    <d v="2017-08-22T00:00:00"/>
    <s v="S"/>
    <d v="2017-08-24T00:00:00"/>
    <s v="RMVASQUC"/>
    <s v="RMVASQUC"/>
    <n v="19171"/>
    <s v="rosa.vasquez.c@consultor.wom.cl"/>
    <m/>
    <m/>
    <n v="7"/>
    <s v="Katterine Cuadra"/>
    <x v="1"/>
    <s v="Diurno"/>
    <n v="1"/>
    <d v="2021-03-01T00:00:00"/>
    <n v="1285"/>
    <d v="2018-08-13T00:00:00"/>
    <d v="2019-11-01T00:00:00"/>
    <d v="2017-08-01T00:00:00"/>
    <s v="No"/>
    <s v="Si"/>
  </r>
  <r>
    <s v="Holdtech"/>
    <x v="0"/>
    <s v="Masivo"/>
    <s v="La Serena"/>
    <s v="18216966"/>
    <s v="8"/>
    <s v="18216966-8"/>
    <s v="AWPALACC"/>
    <s v="ALEXIS WILFREDO PALACIOS CONTRERAS"/>
    <s v="ALEXIS WILFREDO"/>
    <s v="PALACIOS CONTRERAS"/>
    <x v="1"/>
    <x v="3"/>
    <s v="Desvinculación"/>
    <s v="Falta grave al contrato"/>
    <d v="2019-01-02T00:00:00"/>
    <m/>
    <m/>
    <m/>
    <m/>
    <m/>
    <d v="1992-11-11T00:00:00"/>
    <s v="YURI MARLON SANTIAGO ANGULO SALDAÑA "/>
    <s v="26093203-9"/>
    <s v="YORMAN JOSE HERNANDEZ USECHE "/>
    <d v="2017-09-25T00:00:00"/>
    <d v="2017-10-05T00:00:00"/>
    <s v="S"/>
    <d v="2017-10-05T00:00:00"/>
    <s v="AWPALACC"/>
    <s v="AWPALACC"/>
    <n v="19093"/>
    <s v="alexis.palacios@consultor.wom.cl"/>
    <m/>
    <m/>
    <n v="9"/>
    <s v="Daniela Gonzalez"/>
    <x v="1"/>
    <s v="Diurno"/>
    <n v="1"/>
    <d v="2021-03-01T00:00:00"/>
    <n v="1243"/>
    <m/>
    <d v="2019-01-01T00:00:00"/>
    <d v="2017-10-01T00:00:00"/>
    <s v="No"/>
    <s v="Si"/>
  </r>
  <r>
    <s v="Holdtech"/>
    <x v="0"/>
    <s v="Prepago"/>
    <s v="La Serena"/>
    <s v="19207141"/>
    <s v="0"/>
    <s v="19207141-0"/>
    <s v="GDMARINM"/>
    <s v="GREGORY DAVID MARIN MENDOZA"/>
    <s v="GREGORY DAVID"/>
    <s v="MARIN MENDOZA"/>
    <x v="1"/>
    <x v="3"/>
    <s v="Desvinculación"/>
    <s v="No Concurrencia"/>
    <d v="2017-12-04T00:00:00"/>
    <m/>
    <m/>
    <m/>
    <m/>
    <m/>
    <d v="1995-07-03T00:00:00"/>
    <m/>
    <m/>
    <s v=""/>
    <d v="2017-09-25T00:00:00"/>
    <d v="2017-10-05T00:00:00"/>
    <s v="S"/>
    <d v="2017-10-06T00:00:00"/>
    <s v="GDMARINM"/>
    <s v="GDMARINM"/>
    <n v="19066"/>
    <s v="gregory.marin@consultor.wom.cl"/>
    <m/>
    <m/>
    <n v="9"/>
    <s v="Daniela Gonzalez"/>
    <x v="0"/>
    <m/>
    <s v=""/>
    <d v="2021-03-01T00:00:00"/>
    <n v="1242"/>
    <m/>
    <d v="2017-12-01T00:00:00"/>
    <d v="2017-10-01T00:00:00"/>
    <s v="No"/>
    <s v="No"/>
  </r>
  <r>
    <s v="Holdtech"/>
    <x v="0"/>
    <s v="Masivo"/>
    <s v="La Serena"/>
    <s v="17774483"/>
    <s v="2"/>
    <s v="17774483-2"/>
    <s v="GVCASTRP"/>
    <s v="GISELE VALESKA CASTRO PEÑA"/>
    <s v="GISELE VALESKA"/>
    <s v="CASTRO PEÑA"/>
    <x v="1"/>
    <x v="3"/>
    <s v="Renuncia"/>
    <s v="Renuncia voluntaria"/>
    <d v="2018-08-07T00:00:00"/>
    <m/>
    <m/>
    <m/>
    <m/>
    <m/>
    <d v="1991-10-01T00:00:00"/>
    <s v="JULIO ENRIQUE EGAÑA TABILO"/>
    <s v="15451219-5"/>
    <s v="ULISES LA ROSA PEREZ"/>
    <d v="2017-09-25T00:00:00"/>
    <d v="2017-10-05T00:00:00"/>
    <s v="S"/>
    <d v="2017-10-05T00:00:00"/>
    <s v="GVCASTRP"/>
    <s v="GVCASTRP"/>
    <n v="19040"/>
    <s v="gisele.castro@consultor.wom.cl"/>
    <m/>
    <m/>
    <n v="9"/>
    <s v="Daniela Gonzalez"/>
    <x v="0"/>
    <s v="Diurno"/>
    <s v=""/>
    <d v="2021-03-01T00:00:00"/>
    <n v="1243"/>
    <m/>
    <d v="2018-08-01T00:00:00"/>
    <d v="2017-10-01T00:00:00"/>
    <s v="No"/>
    <s v="No"/>
  </r>
  <r>
    <s v="Holdtech"/>
    <x v="0"/>
    <s v="Masivo"/>
    <s v="La Serena"/>
    <s v="16595995"/>
    <s v="7"/>
    <s v="16595995-7"/>
    <s v="JECISTEA"/>
    <s v="JACQUELINA ELIZABETH CISTERNAS ARAYA"/>
    <s v="JACQUELINA ELIZABETH"/>
    <s v="CISTERNAS ARAYA"/>
    <x v="1"/>
    <x v="3"/>
    <s v="Desvinculación"/>
    <s v="Falta a la probidad"/>
    <d v="2018-10-19T00:00:00"/>
    <m/>
    <m/>
    <m/>
    <m/>
    <m/>
    <d v="1987-03-06T00:00:00"/>
    <s v="PALOMA JACQUELINE ARAYA MUÑOZ"/>
    <s v="15054416-5"/>
    <s v="FRANCISCO JAVIER SUAREZ VEGA"/>
    <d v="2017-09-25T00:00:00"/>
    <d v="2017-10-05T00:00:00"/>
    <s v="S"/>
    <d v="2017-10-05T00:00:00"/>
    <s v="JECISTEA"/>
    <s v="JECISTEA"/>
    <n v="19052"/>
    <s v="jacquelina.cisternas@consultor.wom.cl"/>
    <m/>
    <m/>
    <n v="9"/>
    <s v="Daniela Gonzalez"/>
    <x v="1"/>
    <s v="Diurno"/>
    <n v="1"/>
    <d v="2021-03-01T00:00:00"/>
    <n v="1243"/>
    <m/>
    <d v="2018-10-01T00:00:00"/>
    <d v="2017-10-01T00:00:00"/>
    <s v="No"/>
    <s v="No"/>
  </r>
  <r>
    <s v="Holdtech"/>
    <x v="0"/>
    <s v="Masivo"/>
    <s v="La Serena"/>
    <s v="17721865"/>
    <s v="0"/>
    <s v="17721865-0"/>
    <s v="SSFLOREH"/>
    <s v="STEPHANIE SCARLETT FLORES HERRERA"/>
    <s v="STEPHANIE SCARLETT"/>
    <s v="FLORES HERRERA"/>
    <x v="1"/>
    <x v="3"/>
    <s v="Desvinculación"/>
    <s v="No Concurrencia"/>
    <d v="2019-06-05T00:00:00"/>
    <m/>
    <m/>
    <m/>
    <m/>
    <m/>
    <d v="1990-11-15T00:00:00"/>
    <s v="CRISTOBAL ANDRES GALLEGOS VALENCIA"/>
    <s v="17404906-8"/>
    <s v="ULISES LA ROSA PEREZ"/>
    <d v="2017-09-25T00:00:00"/>
    <d v="2017-10-05T00:00:00"/>
    <s v="S"/>
    <d v="2017-10-05T00:00:00"/>
    <s v="SSFLOREH"/>
    <s v="SSFLOREH"/>
    <n v="19105"/>
    <s v="stephanie.flores@consultor.wom.cl"/>
    <m/>
    <m/>
    <n v="9"/>
    <s v="Daniela Gonzalez"/>
    <x v="0"/>
    <s v="Diurno"/>
    <s v=""/>
    <d v="2021-03-01T00:00:00"/>
    <n v="1243"/>
    <m/>
    <d v="2019-06-01T00:00:00"/>
    <d v="2017-10-01T00:00:00"/>
    <s v="No"/>
    <s v="Si"/>
  </r>
  <r>
    <s v="Holdtech"/>
    <x v="0"/>
    <s v="Masivo"/>
    <s v="La Serena"/>
    <s v="18002790"/>
    <s v="4"/>
    <s v="18002790-4"/>
    <s v="KNALFARC"/>
    <s v="KATHERINE NICOLE ALFARO CAMPOS"/>
    <s v="KATHERINE NICOLE"/>
    <s v="ALFARO CAMPOS"/>
    <x v="1"/>
    <x v="3"/>
    <s v="Renuncia"/>
    <s v="Renuncia voluntaria"/>
    <d v="2020-12-26T00:00:00"/>
    <m/>
    <m/>
    <m/>
    <m/>
    <m/>
    <d v="1991-12-02T00:00:00"/>
    <s v="CESAR PATRICIO SOLER VARGAS"/>
    <s v="17016833-K"/>
    <s v="ULISES LA ROSA PEREZ"/>
    <d v="2017-10-06T00:00:00"/>
    <d v="2017-10-27T00:00:00"/>
    <s v="S"/>
    <d v="2017-11-02T00:00:00"/>
    <s v="KNALFARC"/>
    <s v="KNALFARC"/>
    <n v="19076"/>
    <s v="katherine.alfaro@consultor.wom.cl"/>
    <m/>
    <m/>
    <n v="10"/>
    <s v="Katterine Cuadra"/>
    <x v="1"/>
    <s v="Diurno"/>
    <n v="1"/>
    <d v="2021-03-01T00:00:00"/>
    <n v="1215"/>
    <d v="2019-01-28T00:00:00"/>
    <d v="2020-12-01T00:00:00"/>
    <d v="2017-11-01T00:00:00"/>
    <s v="No"/>
    <s v="Si"/>
  </r>
  <r>
    <s v="Holdtech"/>
    <x v="0"/>
    <s v="Masivo"/>
    <s v="La Serena"/>
    <s v="19064270"/>
    <s v="4"/>
    <s v="19064270-4"/>
    <s v="GECASTRU"/>
    <s v="GABRIEL EDUARDO CASTRO URIBE"/>
    <s v="GABRIEL EDUARDO"/>
    <s v="CASTRO URIBE"/>
    <x v="1"/>
    <x v="3"/>
    <s v="Desvinculación"/>
    <s v="Falta grave al contrato"/>
    <d v="2018-06-21T00:00:00"/>
    <m/>
    <m/>
    <m/>
    <m/>
    <m/>
    <d v="1995-09-02T00:00:00"/>
    <s v="JULIO ENRIQUE EGAÑA TABILO"/>
    <s v="15451219-5"/>
    <s v="ULISES LA ROSA PEREZ"/>
    <d v="2017-10-06T00:00:00"/>
    <d v="2017-10-27T00:00:00"/>
    <s v="S"/>
    <d v="2017-11-03T00:00:00"/>
    <s v="GECASTRU"/>
    <s v="GECASTRU"/>
    <n v="19067"/>
    <s v="gabriel.castro@consultor.wom.cl"/>
    <m/>
    <m/>
    <n v="10"/>
    <s v="Katterine Cuadra"/>
    <x v="0"/>
    <s v="Diurno"/>
    <s v=""/>
    <d v="2021-03-01T00:00:00"/>
    <n v="1214"/>
    <m/>
    <d v="2018-06-01T00:00:00"/>
    <d v="2017-11-01T00:00:00"/>
    <s v="No"/>
    <s v="No"/>
  </r>
  <r>
    <s v="Holdtech"/>
    <x v="0"/>
    <s v="Masivo"/>
    <s v="La Serena"/>
    <s v="19041692"/>
    <s v="5"/>
    <s v="19041692-5"/>
    <s v="IKGAMBOM"/>
    <s v="IVO KATARY GAMBOA MOLINA"/>
    <s v="IVO KATARY"/>
    <s v="GAMBOA MOLINA"/>
    <x v="1"/>
    <x v="3"/>
    <s v="Renuncia"/>
    <s v="Renuncia voluntaria"/>
    <d v="2019-03-21T00:00:00"/>
    <m/>
    <m/>
    <m/>
    <m/>
    <m/>
    <d v="1995-03-13T00:00:00"/>
    <s v="BARBARA ANDREA ROJAS DROGUETT"/>
    <s v="15909479-0"/>
    <s v="ULISES LA ROSA PEREZ"/>
    <d v="2017-10-06T00:00:00"/>
    <d v="2017-10-27T00:00:00"/>
    <s v="S"/>
    <d v="2017-11-02T00:00:00"/>
    <s v="IKGAMBOM"/>
    <s v="IKGAMBOM"/>
    <n v="19121"/>
    <s v="ivo.gamboa@consultor.wom.cl"/>
    <m/>
    <m/>
    <n v="10"/>
    <s v="Katterine Cuadra"/>
    <x v="0"/>
    <s v="Diurno"/>
    <s v=""/>
    <d v="2021-03-01T00:00:00"/>
    <n v="1215"/>
    <m/>
    <d v="2019-03-01T00:00:00"/>
    <d v="2017-11-01T00:00:00"/>
    <s v="No"/>
    <s v="Si"/>
  </r>
  <r>
    <s v="Holdtech"/>
    <x v="0"/>
    <s v="Masivo"/>
    <s v="La Serena"/>
    <s v="16791445"/>
    <s v="4"/>
    <s v="16791445-4"/>
    <s v="JACANGAR"/>
    <s v="JANETT ALEXANDRA CANGANA RODRIGUEZ"/>
    <s v="JANETT ALEXANDRA"/>
    <s v="CANGANA RODRIGUEZ"/>
    <x v="1"/>
    <x v="3"/>
    <s v="Desvinculación"/>
    <s v="Necesidad de la empresa"/>
    <d v="2018-05-23T00:00:00"/>
    <m/>
    <m/>
    <m/>
    <m/>
    <m/>
    <d v="1987-11-20T00:00:00"/>
    <s v="CRISTOBAL ANDRES GALLEGOS VALENCIA"/>
    <s v="17404906-8"/>
    <s v="ULISES LA ROSA PEREZ"/>
    <d v="2017-10-06T00:00:00"/>
    <d v="2017-10-27T00:00:00"/>
    <s v="S"/>
    <d v="2017-11-01T00:00:00"/>
    <s v="JACANGAR"/>
    <s v="JACANGAR"/>
    <n v="19025"/>
    <s v="janett.cangana@consultor.wom.cl"/>
    <m/>
    <m/>
    <n v="10"/>
    <s v="Katterine Cuadra"/>
    <x v="0"/>
    <m/>
    <s v=""/>
    <d v="2021-03-01T00:00:00"/>
    <n v="1216"/>
    <m/>
    <d v="2018-05-01T00:00:00"/>
    <d v="2017-11-01T00:00:00"/>
    <s v="No"/>
    <s v="No"/>
  </r>
  <r>
    <s v="Holdtech"/>
    <x v="0"/>
    <s v="Masivo"/>
    <s v="La Serena"/>
    <s v="18632493"/>
    <s v="5"/>
    <s v="18632493-5"/>
    <s v="PABUGUEA"/>
    <s v="PRISCILLA ALEJANDRA BUGUEÑO ARAYA"/>
    <s v="PRISCILLA ALEJANDRA"/>
    <s v="BUGUEÑO ARAYA"/>
    <x v="1"/>
    <x v="3"/>
    <s v="Desvinculación"/>
    <s v="No Concurrencia"/>
    <d v="2018-01-11T00:00:00"/>
    <m/>
    <m/>
    <m/>
    <m/>
    <m/>
    <d v="1993-12-10T00:00:00"/>
    <m/>
    <m/>
    <s v=""/>
    <d v="2017-10-06T00:00:00"/>
    <d v="2017-10-27T00:00:00"/>
    <s v="S"/>
    <d v="2017-11-01T00:00:00"/>
    <s v="PABUGUEA"/>
    <s v="PABUGUEA"/>
    <n v="19074"/>
    <s v="priscilla.bugueno@consultor.wom.cl"/>
    <m/>
    <m/>
    <n v="10"/>
    <s v="Katterine Cuadra"/>
    <x v="0"/>
    <m/>
    <s v=""/>
    <d v="2021-03-01T00:00:00"/>
    <n v="1216"/>
    <m/>
    <d v="2018-01-01T00:00:00"/>
    <d v="2017-11-01T00:00:00"/>
    <s v="No"/>
    <s v="No"/>
  </r>
  <r>
    <s v="Holdtech"/>
    <x v="0"/>
    <s v="Masivo"/>
    <s v="La Serena"/>
    <s v="16244246"/>
    <s v="5"/>
    <s v="16244246-5"/>
    <s v="CVCORTER"/>
    <s v="CLAUDIA VANESSA CORTES ROJAS"/>
    <s v="CLAUDIA VANESSA"/>
    <s v="CORTES ROJAS"/>
    <x v="1"/>
    <x v="3"/>
    <s v="Renuncia"/>
    <m/>
    <d v="2017-12-11T00:00:00"/>
    <m/>
    <m/>
    <m/>
    <m/>
    <m/>
    <d v="1986-07-04T00:00:00"/>
    <m/>
    <m/>
    <s v=""/>
    <d v="2017-10-13T00:00:00"/>
    <d v="2017-11-06T00:00:00"/>
    <s v="S"/>
    <d v="2017-11-07T00:00:00"/>
    <s v="CVCORTER"/>
    <s v="CVCORTER"/>
    <n v="19108"/>
    <s v="claudia.cortes@consultor.wom.cl"/>
    <m/>
    <m/>
    <n v="11"/>
    <s v="Daniela Gonzalez"/>
    <x v="0"/>
    <m/>
    <s v=""/>
    <d v="2021-03-01T00:00:00"/>
    <n v="1210"/>
    <m/>
    <d v="2017-12-01T00:00:00"/>
    <d v="2017-11-01T00:00:00"/>
    <s v="No"/>
    <s v="No"/>
  </r>
  <r>
    <s v="Holdtech"/>
    <x v="0"/>
    <s v="Masivo"/>
    <s v="La Serena"/>
    <s v="19825640"/>
    <s v="4"/>
    <s v="19825640-4"/>
    <s v="DAZAPATM"/>
    <s v="DAYANNE ALEXANDRA ZAPATA MAYO"/>
    <s v="DAYANNE ALEXANDRA"/>
    <s v="ZAPATA MAYO"/>
    <x v="1"/>
    <x v="3"/>
    <s v="Renuncia"/>
    <s v="Embarazo"/>
    <d v="2019-05-14T00:00:00"/>
    <m/>
    <m/>
    <m/>
    <m/>
    <m/>
    <d v="1998-04-10T00:00:00"/>
    <s v="PALOMA JACQUELINE ARAYA MUÑOZ"/>
    <s v="15054416-5"/>
    <s v="FRANCISCO JAVIER SUAREZ VEGA"/>
    <d v="2017-10-13T00:00:00"/>
    <d v="2017-11-06T00:00:00"/>
    <s v="S"/>
    <d v="2017-11-07T00:00:00"/>
    <s v="DAZAPATM"/>
    <s v="DAZAPATM"/>
    <n v="19043"/>
    <s v="dayanne.zapata@consultor.wom.cl"/>
    <m/>
    <m/>
    <n v="11"/>
    <s v="Daniela Gonzalez"/>
    <x v="0"/>
    <s v="Diurno"/>
    <s v=""/>
    <d v="2021-03-01T00:00:00"/>
    <n v="1210"/>
    <m/>
    <d v="2019-05-01T00:00:00"/>
    <d v="2017-11-01T00:00:00"/>
    <s v="No"/>
    <s v="Si"/>
  </r>
  <r>
    <s v="Holdtech"/>
    <x v="0"/>
    <s v="Masivo"/>
    <s v="La Serena"/>
    <s v="19147752"/>
    <s v="9"/>
    <s v="19147752-9"/>
    <s v="GAARAYAO"/>
    <s v="GABRIELA ANDREA ARAYA OLAVARRIA"/>
    <s v="GABRIELA ANDREA"/>
    <s v="ARAYA OLAVARRIA"/>
    <x v="1"/>
    <x v="3"/>
    <s v="Renuncia"/>
    <m/>
    <d v="2018-01-18T00:00:00"/>
    <m/>
    <m/>
    <m/>
    <m/>
    <m/>
    <d v="1995-07-14T00:00:00"/>
    <m/>
    <m/>
    <s v=""/>
    <d v="2017-10-13T00:00:00"/>
    <d v="2017-11-06T00:00:00"/>
    <s v="S"/>
    <d v="2017-11-07T00:00:00"/>
    <s v="GAARAYAO"/>
    <s v="GAARAYAO"/>
    <n v="19103"/>
    <s v="gabriela.araya@consultor.wom.cl"/>
    <m/>
    <m/>
    <n v="11"/>
    <s v="Daniela Gonzalez"/>
    <x v="0"/>
    <m/>
    <s v=""/>
    <d v="2021-03-01T00:00:00"/>
    <n v="1210"/>
    <m/>
    <d v="2018-01-01T00:00:00"/>
    <d v="2017-11-01T00:00:00"/>
    <s v="No"/>
    <s v="No"/>
  </r>
  <r>
    <s v="Holdtech"/>
    <x v="0"/>
    <s v="Empresas"/>
    <s v="La Serena"/>
    <s v="18757953"/>
    <s v="8"/>
    <s v="18757953-8"/>
    <s v="JARAMOSR"/>
    <s v="JUAN ALEXANDER RAMOS RIVERA"/>
    <s v="JUAN ALEXANDER"/>
    <s v="RAMOS RIVERA"/>
    <x v="1"/>
    <x v="3"/>
    <s v="Desvinculación"/>
    <s v="No Concurrencia"/>
    <d v="2020-08-11T00:00:00"/>
    <m/>
    <m/>
    <m/>
    <m/>
    <m/>
    <d v="1994-06-26T00:00:00"/>
    <s v="WALTER PAOLO SANTANDER CAMPOS"/>
    <s v="13974946-4"/>
    <s v="FRANCISCO JAVIER SUAREZ VEGA"/>
    <d v="2017-10-13T00:00:00"/>
    <d v="2017-11-06T00:00:00"/>
    <s v="S"/>
    <d v="2017-11-07T00:00:00"/>
    <s v="JARAMOSR"/>
    <s v="JARAMOSR"/>
    <n v="19138"/>
    <s v="juan.ramos@consultor.wom.cl"/>
    <m/>
    <m/>
    <n v="11"/>
    <s v="Daniela Gonzalez"/>
    <x v="0"/>
    <s v="Diurno"/>
    <s v=""/>
    <d v="2021-03-01T00:00:00"/>
    <n v="1210"/>
    <m/>
    <d v="2020-08-01T00:00:00"/>
    <d v="2017-11-01T00:00:00"/>
    <s v="No"/>
    <s v="Si"/>
  </r>
  <r>
    <s v="Holdtech"/>
    <x v="0"/>
    <s v="Masivo"/>
    <s v="La Serena"/>
    <s v="15494318"/>
    <s v="8"/>
    <s v="15494318-8"/>
    <s v="KIVEGAM"/>
    <s v="KELYN IVANIA VEGA MELENDEZ"/>
    <s v="KELYN IVANIA"/>
    <s v="VEGA MELENDEZ"/>
    <x v="1"/>
    <x v="3"/>
    <s v="Desvinculación"/>
    <s v="No Concurrencia"/>
    <d v="2018-01-23T00:00:00"/>
    <m/>
    <m/>
    <m/>
    <m/>
    <m/>
    <d v="1983-07-21T00:00:00"/>
    <m/>
    <m/>
    <s v=""/>
    <d v="2017-10-13T00:00:00"/>
    <d v="2017-11-06T00:00:00"/>
    <s v="S"/>
    <d v="2017-11-07T00:00:00"/>
    <s v="KIVEGAM"/>
    <s v="KIVEGAM"/>
    <n v="19139"/>
    <s v="kelyn.vega@consultor.wom.cl"/>
    <m/>
    <m/>
    <n v="11"/>
    <s v="Daniela Gonzalez"/>
    <x v="0"/>
    <m/>
    <s v=""/>
    <d v="2021-03-01T00:00:00"/>
    <n v="1210"/>
    <m/>
    <d v="2018-01-01T00:00:00"/>
    <d v="2017-11-01T00:00:00"/>
    <s v="No"/>
    <s v="No"/>
  </r>
  <r>
    <s v="Holdtech"/>
    <x v="0"/>
    <s v="Masivo"/>
    <s v="La Serena"/>
    <s v="19302927"/>
    <s v="2"/>
    <s v="19302927-2"/>
    <s v="LLBERRIL"/>
    <s v="LADY LAURA BERRIOS LOPEZ"/>
    <s v="LADY LAURA"/>
    <s v="BERRIOS LOPEZ"/>
    <x v="1"/>
    <x v="3"/>
    <s v="Desvinculación"/>
    <s v="Vencimiento de contrato"/>
    <d v="2018-02-04T00:00:00"/>
    <m/>
    <m/>
    <m/>
    <m/>
    <m/>
    <d v="1996-11-21T00:00:00"/>
    <m/>
    <m/>
    <s v=""/>
    <d v="2017-10-13T00:00:00"/>
    <d v="2017-11-06T00:00:00"/>
    <s v="S"/>
    <d v="2017-11-07T00:00:00"/>
    <s v="LLBERRIL"/>
    <s v="LLBERRIL"/>
    <n v="19002"/>
    <s v="lady.berrios@consultor.wom.cl"/>
    <m/>
    <m/>
    <n v="11"/>
    <s v="Daniela Gonzalez"/>
    <x v="0"/>
    <m/>
    <s v=""/>
    <d v="2021-03-01T00:00:00"/>
    <n v="1210"/>
    <m/>
    <d v="2018-02-01T00:00:00"/>
    <d v="2017-11-01T00:00:00"/>
    <s v="No"/>
    <s v="No"/>
  </r>
  <r>
    <s v="Holdtech"/>
    <x v="0"/>
    <s v="Masivo"/>
    <s v="La Serena"/>
    <s v="18968615"/>
    <s v="3"/>
    <s v="18968615-3"/>
    <s v="MGTABILP"/>
    <s v="MAYORLEN GISSELLE TABILO PIZARRO"/>
    <s v="MAYORLEN GISSELLE"/>
    <s v="TABILO PIZARRO"/>
    <x v="1"/>
    <x v="3"/>
    <s v="Desvinculación"/>
    <s v="No Concurrencia"/>
    <d v="2017-11-17T00:00:00"/>
    <m/>
    <m/>
    <m/>
    <m/>
    <m/>
    <d v="1995-01-23T00:00:00"/>
    <m/>
    <m/>
    <s v=""/>
    <d v="2017-10-13T00:00:00"/>
    <d v="2017-11-06T00:00:00"/>
    <s v="S"/>
    <d v="2017-11-07T00:00:00"/>
    <s v="MGTABILP"/>
    <s v="MGTABILP"/>
    <n v="19022"/>
    <s v="mayorlen.monardez@consultor.wom.cl"/>
    <m/>
    <m/>
    <n v="11"/>
    <s v="Daniela Gonzalez"/>
    <x v="0"/>
    <m/>
    <s v=""/>
    <d v="2021-03-01T00:00:00"/>
    <n v="1210"/>
    <m/>
    <d v="2017-11-01T00:00:00"/>
    <d v="2017-11-01T00:00:00"/>
    <s v="No"/>
    <s v="No"/>
  </r>
  <r>
    <s v="Holdtech"/>
    <x v="0"/>
    <s v="Masivo"/>
    <s v="La Serena"/>
    <s v="16477937"/>
    <s v="8"/>
    <s v="16477937-8"/>
    <s v="PAZUNIGR"/>
    <s v="PABLO ANDRES ZUÑIGA RIVERA"/>
    <s v="PABLO ANDRES"/>
    <s v="ZUÑIGA RIVERA"/>
    <x v="1"/>
    <x v="3"/>
    <s v="Desvinculación"/>
    <s v="Incumplimiento a contrato de trabajo"/>
    <d v="2018-04-05T00:00:00"/>
    <m/>
    <m/>
    <m/>
    <m/>
    <m/>
    <d v="1987-04-09T00:00:00"/>
    <s v="PALOMA JACQUELINE ARAYA MUÑOZ"/>
    <s v="15054416-5"/>
    <s v="FRANCISCO JAVIER SUAREZ VEGA"/>
    <d v="2017-10-13T00:00:00"/>
    <d v="2017-11-06T00:00:00"/>
    <s v="S"/>
    <d v="2017-11-07T00:00:00"/>
    <s v="PAZUNIGR"/>
    <s v="PAZUNIGR"/>
    <n v="19050"/>
    <s v="pablo.zuniga@consultor.wom.cl"/>
    <m/>
    <m/>
    <n v="11"/>
    <s v="Daniela Gonzalez"/>
    <x v="0"/>
    <m/>
    <s v=""/>
    <d v="2021-03-01T00:00:00"/>
    <n v="1210"/>
    <m/>
    <d v="2018-04-01T00:00:00"/>
    <d v="2017-11-01T00:00:00"/>
    <s v="No"/>
    <s v="No"/>
  </r>
  <r>
    <s v="Holdtech"/>
    <x v="0"/>
    <s v="Masivo"/>
    <s v="La Serena"/>
    <s v="15443411"/>
    <s v="9"/>
    <s v="15443411-9"/>
    <s v="SAIBARRG"/>
    <s v="SERGIO ALEJANDRO IBARRA GODOY"/>
    <s v="SERGIO ALEJANDRO"/>
    <s v="IBARRA GODOY"/>
    <x v="1"/>
    <x v="3"/>
    <s v="Desvinculación"/>
    <s v="No Concurrencia"/>
    <d v="2018-01-02T00:00:00"/>
    <m/>
    <m/>
    <m/>
    <m/>
    <m/>
    <d v="1982-11-17T00:00:00"/>
    <m/>
    <m/>
    <s v=""/>
    <d v="2017-10-13T00:00:00"/>
    <d v="2017-11-06T00:00:00"/>
    <s v="S"/>
    <d v="2017-11-27T00:00:00"/>
    <s v="SAIBARRG"/>
    <s v="SAIBARRG"/>
    <n v="19016"/>
    <s v="sergio.ibarra@consultor.wom.cl"/>
    <m/>
    <m/>
    <n v="11"/>
    <s v="Daniela Gonzalez"/>
    <x v="0"/>
    <m/>
    <s v=""/>
    <d v="2021-03-01T00:00:00"/>
    <n v="1190"/>
    <m/>
    <d v="2018-01-01T00:00:00"/>
    <d v="2017-11-01T00:00:00"/>
    <s v="No"/>
    <s v="No"/>
  </r>
  <r>
    <s v="Holdtech"/>
    <x v="0"/>
    <s v="Masivo"/>
    <s v="La Serena"/>
    <s v="13532206"/>
    <s v="7"/>
    <s v="13532206-7"/>
    <s v="VATORREB"/>
    <s v="VERONICA ALEJANDRA TORRES BRAVO"/>
    <s v="VERONICA ALEJANDRA"/>
    <s v="TORRES BRAVO"/>
    <x v="1"/>
    <x v="3"/>
    <s v="Renuncia"/>
    <m/>
    <d v="2017-11-17T00:00:00"/>
    <m/>
    <m/>
    <m/>
    <m/>
    <m/>
    <d v="1979-08-14T00:00:00"/>
    <m/>
    <m/>
    <s v=""/>
    <d v="2017-10-13T00:00:00"/>
    <d v="2017-11-06T00:00:00"/>
    <s v="S"/>
    <d v="2017-11-07T00:00:00"/>
    <s v="VATORREB"/>
    <s v="VATORREB"/>
    <n v="19127"/>
    <s v="veronica.torres@consultor.wom.cl"/>
    <m/>
    <m/>
    <n v="11"/>
    <s v="Daniela Gonzalez"/>
    <x v="0"/>
    <m/>
    <s v=""/>
    <d v="2021-03-01T00:00:00"/>
    <n v="1210"/>
    <m/>
    <d v="2017-11-01T00:00:00"/>
    <d v="2017-11-01T00:00:00"/>
    <s v="No"/>
    <s v="No"/>
  </r>
  <r>
    <s v="Holdtech"/>
    <x v="0"/>
    <s v="Masivo"/>
    <s v="La Serena"/>
    <s v="19397825"/>
    <s v="8"/>
    <s v="19397825-8"/>
    <s v="VMSAAVER"/>
    <s v="VICTORIA MARCELA SAAVEDRA ROJAS"/>
    <s v="VICTORIA MARCELA"/>
    <s v="SAAVEDRA ROJAS"/>
    <x v="1"/>
    <x v="3"/>
    <s v="Desvinculación"/>
    <s v="Vencimiento de contrato"/>
    <d v="2018-02-04T00:00:00"/>
    <m/>
    <m/>
    <m/>
    <m/>
    <m/>
    <d v="1996-11-01T00:00:00"/>
    <m/>
    <m/>
    <s v=""/>
    <d v="2017-10-13T00:00:00"/>
    <d v="2017-11-06T00:00:00"/>
    <s v="S"/>
    <d v="2017-11-07T00:00:00"/>
    <s v="VMSAAVER"/>
    <s v="VMSAAVER"/>
    <n v="19033"/>
    <s v="victoria.saavedra@consultor.wom.cl"/>
    <m/>
    <m/>
    <n v="11"/>
    <s v="Daniela Gonzalez"/>
    <x v="0"/>
    <m/>
    <s v=""/>
    <d v="2021-03-01T00:00:00"/>
    <n v="1210"/>
    <m/>
    <d v="2018-02-01T00:00:00"/>
    <d v="2017-11-01T00:00:00"/>
    <s v="No"/>
    <s v="No"/>
  </r>
  <r>
    <s v="Holdtech"/>
    <x v="0"/>
    <s v="Masivo"/>
    <s v="La Serena"/>
    <s v="17721227"/>
    <s v="K"/>
    <s v="17721227-k"/>
    <s v="CAROJASE"/>
    <s v="CRISTIAN ANDRES ROJAS ESPINOZA"/>
    <s v="CRISTIAN ANDRES"/>
    <s v="ROJAS ESPINOZA"/>
    <x v="1"/>
    <x v="3"/>
    <s v="Renuncia"/>
    <m/>
    <d v="2017-12-13T00:00:00"/>
    <m/>
    <m/>
    <m/>
    <m/>
    <m/>
    <d v="1990-09-10T00:00:00"/>
    <m/>
    <m/>
    <s v=""/>
    <d v="2017-11-08T00:00:00"/>
    <d v="2017-11-24T00:00:00"/>
    <s v="S"/>
    <d v="2017-11-27T00:00:00"/>
    <s v="CAROJASE"/>
    <s v="CAROJASE"/>
    <n v="19145"/>
    <s v="cristian.rojas@consultor.wom.cl"/>
    <m/>
    <m/>
    <n v="12"/>
    <s v="Julia Arancibia"/>
    <x v="1"/>
    <m/>
    <n v="1"/>
    <d v="2021-03-01T00:00:00"/>
    <n v="1190"/>
    <m/>
    <d v="2017-12-01T00:00:00"/>
    <d v="2017-11-01T00:00:00"/>
    <s v="No"/>
    <s v="No"/>
  </r>
  <r>
    <s v="Holdtech"/>
    <x v="0"/>
    <s v="Masivo"/>
    <s v="La Serena"/>
    <s v="18922955"/>
    <s v="0"/>
    <s v="18922955-0"/>
    <s v="CPCESPEY"/>
    <s v="CARLOS PATRICIO CESPEDES YAÑEZ"/>
    <s v="CARLOS PATRICIO"/>
    <s v="CESPEDES YAÑEZ"/>
    <x v="1"/>
    <x v="3"/>
    <s v="Desvinculación"/>
    <s v="Falta grave al contrato"/>
    <d v="2018-11-22T00:00:00"/>
    <m/>
    <m/>
    <m/>
    <m/>
    <m/>
    <d v="1994-12-04T00:00:00"/>
    <s v="CRISTOBAL ANDRES GALLEGOS VALENCIA"/>
    <s v="17404906-8"/>
    <s v="ULISES LA ROSA PEREZ"/>
    <d v="2017-11-08T00:00:00"/>
    <d v="2017-11-24T00:00:00"/>
    <s v="S"/>
    <d v="2017-11-25T00:00:00"/>
    <s v="CPCESPEY"/>
    <s v="CPCESPEY"/>
    <n v="19146"/>
    <s v="carlos.cespedes@consultor.wom.cl"/>
    <m/>
    <m/>
    <n v="12"/>
    <s v="Julia Arancibia"/>
    <x v="0"/>
    <s v="Diurno"/>
    <s v=""/>
    <d v="2021-03-01T00:00:00"/>
    <n v="1192"/>
    <m/>
    <d v="2018-11-01T00:00:00"/>
    <d v="2017-11-01T00:00:00"/>
    <s v="No"/>
    <s v="No"/>
  </r>
  <r>
    <s v="Holdtech"/>
    <x v="0"/>
    <s v="Masivo"/>
    <s v="La Serena"/>
    <s v="17934199"/>
    <s v="9"/>
    <s v="17934199-9"/>
    <s v="PVALFARS"/>
    <s v="PAZ VALENTINA ALFARO SALAMANCA"/>
    <s v="PAZ VALENTINA"/>
    <s v="ALFARO SALAMANCA"/>
    <x v="1"/>
    <x v="3"/>
    <s v="Renuncia"/>
    <s v="Motivos personales"/>
    <d v="2017-11-30T00:00:00"/>
    <m/>
    <m/>
    <m/>
    <m/>
    <m/>
    <d v="1991-06-28T00:00:00"/>
    <m/>
    <m/>
    <s v=""/>
    <d v="2017-11-08T00:00:00"/>
    <d v="2017-11-24T00:00:00"/>
    <s v="S"/>
    <d v="2017-11-27T00:00:00"/>
    <s v="PVALFARS"/>
    <s v="PVALFARS"/>
    <n v="19044"/>
    <s v="paz.alfaro@consultor.wom.cl"/>
    <m/>
    <m/>
    <n v="12"/>
    <s v="Julia Arancibia"/>
    <x v="1"/>
    <m/>
    <n v="1"/>
    <d v="2021-03-01T00:00:00"/>
    <n v="1190"/>
    <m/>
    <d v="2017-11-01T00:00:00"/>
    <d v="2017-11-01T00:00:00"/>
    <s v="No"/>
    <s v="No"/>
  </r>
  <r>
    <s v="Holdtech"/>
    <x v="0"/>
    <s v="Masivo"/>
    <s v="La Serena"/>
    <s v="18177722"/>
    <s v="2"/>
    <s v="18177722-2"/>
    <s v="VDESPEJR"/>
    <s v="VALENTINA DANISA ESPEJO ROJAS"/>
    <s v="VALENTINA DANISA"/>
    <s v="ESPEJO ROJAS"/>
    <x v="1"/>
    <x v="3"/>
    <s v="Renuncia"/>
    <m/>
    <d v="2017-12-11T00:00:00"/>
    <m/>
    <m/>
    <m/>
    <m/>
    <m/>
    <d v="1992-02-11T00:00:00"/>
    <m/>
    <m/>
    <s v=""/>
    <d v="2017-11-08T00:00:00"/>
    <d v="2017-11-24T00:00:00"/>
    <s v="S"/>
    <d v="2017-11-27T00:00:00"/>
    <s v="VDESPEJR"/>
    <s v="VDESPEJR"/>
    <n v="19045"/>
    <s v="valentina.espejo@consultor.wom.cl"/>
    <m/>
    <m/>
    <n v="12"/>
    <s v="Julia Arancibia"/>
    <x v="1"/>
    <m/>
    <n v="1"/>
    <d v="2021-03-01T00:00:00"/>
    <n v="1190"/>
    <m/>
    <d v="2017-12-01T00:00:00"/>
    <d v="2017-11-01T00:00:00"/>
    <s v="No"/>
    <s v="No"/>
  </r>
  <r>
    <s v="Holdtech"/>
    <x v="0"/>
    <s v="Masivo"/>
    <s v="La Serena"/>
    <s v="17887817"/>
    <s v="4"/>
    <s v="17887817-4"/>
    <s v="AAJARAV"/>
    <s v="AYRTON ABEL JARA VARAS"/>
    <s v="AYRTON ABEL"/>
    <s v="JARA VARAS"/>
    <x v="1"/>
    <x v="3"/>
    <s v="Renuncia"/>
    <m/>
    <d v="2017-12-04T00:00:00"/>
    <m/>
    <m/>
    <m/>
    <m/>
    <m/>
    <d v="1991-01-17T00:00:00"/>
    <m/>
    <m/>
    <s v=""/>
    <d v="2017-11-09T00:00:00"/>
    <d v="2017-11-29T00:00:00"/>
    <s v="S"/>
    <d v="2017-11-30T00:00:00"/>
    <s v="AAJARAV"/>
    <s v="AAJARAV"/>
    <n v="19161"/>
    <s v="ayrton.jara@consultor.wom.cl"/>
    <m/>
    <m/>
    <n v="13"/>
    <s v="Daniela Gonzalez"/>
    <x v="1"/>
    <m/>
    <n v="1"/>
    <d v="2021-03-01T00:00:00"/>
    <n v="1187"/>
    <m/>
    <d v="2017-12-01T00:00:00"/>
    <d v="2017-11-01T00:00:00"/>
    <s v="No"/>
    <s v="No"/>
  </r>
  <r>
    <s v="Holdtech"/>
    <x v="0"/>
    <s v="Masivo"/>
    <s v="La Serena"/>
    <s v="17697912"/>
    <s v="7"/>
    <s v="17697912-7"/>
    <s v="FAZURITR"/>
    <s v="FELIPE ANDRES ZURITA ROJAS"/>
    <s v="FELIPE ANDRES"/>
    <s v="ZURITA ROJAS"/>
    <x v="1"/>
    <x v="3"/>
    <s v="Renuncia"/>
    <m/>
    <d v="2018-03-05T00:00:00"/>
    <m/>
    <m/>
    <m/>
    <m/>
    <m/>
    <d v="1990-10-30T00:00:00"/>
    <m/>
    <m/>
    <s v=""/>
    <d v="2017-11-09T00:00:00"/>
    <d v="2017-11-29T00:00:00"/>
    <s v="S"/>
    <d v="2017-11-30T00:00:00"/>
    <s v="FAZURITR"/>
    <s v="FAZURITR"/>
    <n v="19154"/>
    <s v="felipe.zurita@consultor.wom.cl"/>
    <m/>
    <m/>
    <n v="13"/>
    <s v="Daniela Gonzalez"/>
    <x v="1"/>
    <m/>
    <n v="1"/>
    <d v="2021-03-01T00:00:00"/>
    <n v="1187"/>
    <m/>
    <d v="2018-03-01T00:00:00"/>
    <d v="2017-11-01T00:00:00"/>
    <s v="No"/>
    <s v="No"/>
  </r>
  <r>
    <s v="Holdtech"/>
    <x v="0"/>
    <s v="Masivo"/>
    <s v="La Serena"/>
    <s v="13973183"/>
    <s v="2"/>
    <s v="13973183-2"/>
    <s v="RFDONOSA"/>
    <s v="ROBERTO FRANCISCO DONOSO ALFARO"/>
    <s v="ROBERTO FRANCISCO"/>
    <s v="DONOSO ALFARO"/>
    <x v="1"/>
    <x v="3"/>
    <s v="Renuncia"/>
    <s v="Renuncia voluntaria"/>
    <d v="2019-03-28T00:00:00"/>
    <m/>
    <m/>
    <m/>
    <m/>
    <m/>
    <d v="1981-02-28T00:00:00"/>
    <s v="CRISTOBAL ANDRES GALLEGOS VALENCIA"/>
    <s v="17404906-8"/>
    <s v="ULISES LA ROSA PEREZ"/>
    <d v="2017-11-09T00:00:00"/>
    <d v="2017-11-29T00:00:00"/>
    <s v="S"/>
    <d v="2017-12-01T00:00:00"/>
    <s v="RFDONOSA"/>
    <s v="RFDONOSA"/>
    <n v="19148"/>
    <s v="roberto.donoso@consultor.wom.cl"/>
    <m/>
    <m/>
    <n v="13"/>
    <s v="Daniela Gonzalez"/>
    <x v="1"/>
    <s v="Diurno"/>
    <n v="1"/>
    <d v="2021-03-01T00:00:00"/>
    <n v="1186"/>
    <m/>
    <d v="2019-03-01T00:00:00"/>
    <d v="2017-12-01T00:00:00"/>
    <s v="No"/>
    <s v="Si"/>
  </r>
  <r>
    <s v="Holdtech"/>
    <x v="0"/>
    <s v="Masivo"/>
    <s v="La Serena"/>
    <s v="18337027"/>
    <s v="8"/>
    <s v="18337027-8"/>
    <s v=""/>
    <s v="MARGARITA DE LAS MERCEDES LEAL HENRIQUEZ"/>
    <s v="MARGARITA DE LAS MERCEDES"/>
    <s v="LEAL HENRIQUEZ"/>
    <x v="1"/>
    <x v="3"/>
    <s v="Renuncia"/>
    <m/>
    <d v="2017-12-04T00:00:00"/>
    <m/>
    <m/>
    <m/>
    <m/>
    <m/>
    <d v="1992-10-29T00:00:00"/>
    <m/>
    <m/>
    <s v=""/>
    <d v="2017-11-27T00:00:00"/>
    <d v="2017-11-27T00:00:00"/>
    <s v="S"/>
    <d v="2017-11-16T00:00:00"/>
    <s v=""/>
    <s v=""/>
    <m/>
    <m/>
    <m/>
    <m/>
    <n v="14"/>
    <s v="Katterine Cuadra"/>
    <x v="1"/>
    <m/>
    <n v="1"/>
    <d v="2021-03-01T00:00:00"/>
    <n v="1201"/>
    <m/>
    <d v="2017-12-01T00:00:00"/>
    <d v="2017-11-01T00:00:00"/>
    <s v="No"/>
    <s v="No"/>
  </r>
  <r>
    <s v="Holdtech"/>
    <x v="0"/>
    <s v="Masivo"/>
    <s v="La Serena"/>
    <s v="18827954"/>
    <s v="6"/>
    <s v="18827954-6"/>
    <s v="AAGOMEZR"/>
    <s v="ALEXIS ANTONIO GOMEZ ROJAS"/>
    <s v="ALEXIS ANTONIO"/>
    <s v="GOMEZ ROJAS"/>
    <x v="1"/>
    <x v="3"/>
    <s v="Renuncia"/>
    <m/>
    <d v="2017-12-08T00:00:00"/>
    <m/>
    <m/>
    <m/>
    <m/>
    <m/>
    <d v="1994-11-09T00:00:00"/>
    <m/>
    <m/>
    <s v=""/>
    <d v="2017-11-27T00:00:00"/>
    <d v="2017-11-27T00:00:00"/>
    <s v="S"/>
    <d v="2017-11-16T00:00:00"/>
    <s v="AAGOMEZR"/>
    <s v="AAGOMEZR"/>
    <n v="19112"/>
    <s v="alexis.gomez@consultor.wom.cl"/>
    <m/>
    <m/>
    <n v="14"/>
    <s v="Katterine Cuadra"/>
    <x v="1"/>
    <m/>
    <n v="1"/>
    <d v="2021-03-01T00:00:00"/>
    <n v="1201"/>
    <m/>
    <d v="2017-12-01T00:00:00"/>
    <d v="2017-11-01T00:00:00"/>
    <s v="No"/>
    <s v="No"/>
  </r>
  <r>
    <s v="Holdtech"/>
    <x v="0"/>
    <s v="Masivo"/>
    <s v="La Serena"/>
    <s v="18494104"/>
    <s v="K"/>
    <s v="18494104-k"/>
    <s v="BETAPIAA"/>
    <s v="BASTIAN EDUARDO TAPIA ALVAREZ"/>
    <s v="BASTIAN EDUARDO"/>
    <s v="TAPIA ALVAREZ"/>
    <x v="1"/>
    <x v="3"/>
    <s v="Renuncia"/>
    <m/>
    <d v="2017-11-30T00:00:00"/>
    <m/>
    <m/>
    <m/>
    <m/>
    <m/>
    <d v="1993-05-14T00:00:00"/>
    <m/>
    <m/>
    <s v=""/>
    <d v="2017-11-27T00:00:00"/>
    <d v="2017-11-27T00:00:00"/>
    <s v="S"/>
    <d v="2017-11-16T00:00:00"/>
    <s v="BETAPIAA"/>
    <s v="BETAPIAA"/>
    <n v="19177"/>
    <s v="bastian.tapia@consultor.wom.cl"/>
    <m/>
    <m/>
    <n v="14"/>
    <s v="Katterine Cuadra"/>
    <x v="1"/>
    <m/>
    <n v="1"/>
    <d v="2021-03-01T00:00:00"/>
    <n v="1201"/>
    <m/>
    <d v="2017-11-01T00:00:00"/>
    <d v="2017-11-01T00:00:00"/>
    <s v="No"/>
    <s v="No"/>
  </r>
  <r>
    <s v="Holdtech"/>
    <x v="0"/>
    <s v="Masivo"/>
    <s v="La Serena"/>
    <s v="12293782"/>
    <s v="8"/>
    <s v="12293782-8"/>
    <s v="CAREVECC"/>
    <s v="CAROLINA ANDREA REVECO CAVIERES"/>
    <s v="CAROLINA ANDREA"/>
    <s v="REVECO CAVIERES"/>
    <x v="1"/>
    <x v="3"/>
    <s v="Desvinculación"/>
    <m/>
    <d v="2018-04-13T00:00:00"/>
    <m/>
    <m/>
    <m/>
    <m/>
    <m/>
    <d v="1972-11-29T00:00:00"/>
    <s v="ALFONSO ANTONIO PINTO ARAYA"/>
    <s v="16780392-K"/>
    <s v="WILLIAMS ENRIQUE DOMINGUEZ BARRADA"/>
    <d v="2017-11-27T00:00:00"/>
    <d v="2017-11-27T00:00:00"/>
    <s v="S"/>
    <d v="2017-11-16T00:00:00"/>
    <s v="CAREVECC"/>
    <s v="CAREVECC"/>
    <n v="19044"/>
    <s v="carolina.reveco@consultor.wom.cl"/>
    <m/>
    <m/>
    <n v="14"/>
    <s v="Katterine Cuadra"/>
    <x v="1"/>
    <m/>
    <n v="1"/>
    <d v="2021-03-01T00:00:00"/>
    <n v="1201"/>
    <m/>
    <d v="2018-04-01T00:00:00"/>
    <d v="2017-11-01T00:00:00"/>
    <s v="No"/>
    <s v="No"/>
  </r>
  <r>
    <s v="Holdtech"/>
    <x v="0"/>
    <s v="Masivo"/>
    <s v="La Serena"/>
    <s v="18632294"/>
    <s v="0"/>
    <s v="18632294-0"/>
    <s v="FACARVAC"/>
    <s v="FRANCISCA ALEJANDRA CARVAJAL CARVAJAL"/>
    <s v="FRANCISCA ALEJANDRA"/>
    <s v="CARVAJAL CARVAJAL"/>
    <x v="1"/>
    <x v="3"/>
    <s v="Renuncia"/>
    <m/>
    <d v="2017-12-15T00:00:00"/>
    <m/>
    <m/>
    <m/>
    <m/>
    <m/>
    <d v="1993-10-07T00:00:00"/>
    <m/>
    <m/>
    <s v=""/>
    <d v="2017-11-27T00:00:00"/>
    <d v="2017-11-27T00:00:00"/>
    <s v="S"/>
    <d v="2017-11-16T00:00:00"/>
    <s v="FACARVAC"/>
    <s v="FACARVAC"/>
    <n v="19021"/>
    <s v="francisca.carvajal@consultor.wom.cl"/>
    <m/>
    <m/>
    <n v="14"/>
    <s v="Katterine Cuadra"/>
    <x v="1"/>
    <m/>
    <n v="1"/>
    <d v="2021-03-01T00:00:00"/>
    <n v="1201"/>
    <m/>
    <d v="2017-12-01T00:00:00"/>
    <d v="2017-11-01T00:00:00"/>
    <s v="No"/>
    <s v="No"/>
  </r>
  <r>
    <s v="Holdtech"/>
    <x v="0"/>
    <s v="Masivo"/>
    <s v="La Serena"/>
    <s v="17173860"/>
    <s v="1"/>
    <s v="17173860-1"/>
    <s v="GADELAB"/>
    <s v="GUSTAVO ADOLFO DE LA FUENTE BARRAZA"/>
    <s v="GUSTAVO ADOLFO"/>
    <s v="DE LA FUENTE BARRAZA"/>
    <x v="1"/>
    <x v="3"/>
    <s v="Renuncia"/>
    <s v="Se Retira por otra oferta laboral"/>
    <d v="2017-12-04T00:00:00"/>
    <m/>
    <m/>
    <m/>
    <m/>
    <m/>
    <d v="1989-03-03T00:00:00"/>
    <m/>
    <m/>
    <s v=""/>
    <d v="2017-11-27T00:00:00"/>
    <d v="2017-11-27T00:00:00"/>
    <s v="S"/>
    <d v="2017-11-16T00:00:00"/>
    <s v="GADELAB"/>
    <s v="GADELAB"/>
    <n v="19161"/>
    <s v="gustavo.delafuente@consultor.wom.cl"/>
    <m/>
    <m/>
    <n v="14"/>
    <s v="Katterine Cuadra"/>
    <x v="1"/>
    <m/>
    <n v="1"/>
    <d v="2021-03-01T00:00:00"/>
    <n v="1201"/>
    <m/>
    <d v="2017-12-01T00:00:00"/>
    <d v="2017-11-01T00:00:00"/>
    <s v="No"/>
    <s v="No"/>
  </r>
  <r>
    <s v="Holdtech"/>
    <x v="0"/>
    <s v="Masivo"/>
    <s v="La Serena"/>
    <s v="18179172"/>
    <s v="1"/>
    <s v="18179172-1"/>
    <s v="GFFERNAB"/>
    <s v="GABRIELA FERNANDA FERNANDOIS BARRERA"/>
    <s v="GABRIELA FERNANDA"/>
    <s v="FERNANDOIS BARRERA"/>
    <x v="1"/>
    <x v="3"/>
    <s v="Renuncia"/>
    <m/>
    <d v="2017-12-13T00:00:00"/>
    <m/>
    <m/>
    <m/>
    <m/>
    <m/>
    <d v="1992-09-14T00:00:00"/>
    <m/>
    <m/>
    <s v=""/>
    <d v="2017-11-27T00:00:00"/>
    <d v="2017-11-27T00:00:00"/>
    <s v="S"/>
    <d v="2017-11-16T00:00:00"/>
    <s v="GFFERNAB"/>
    <s v="GFFERNAB"/>
    <n v="19179"/>
    <s v="gabriela.fernandois@consultor.wom.cl"/>
    <m/>
    <m/>
    <n v="14"/>
    <s v="Katterine Cuadra"/>
    <x v="1"/>
    <m/>
    <n v="1"/>
    <d v="2021-03-01T00:00:00"/>
    <n v="1201"/>
    <m/>
    <d v="2017-12-01T00:00:00"/>
    <d v="2017-11-01T00:00:00"/>
    <s v="No"/>
    <s v="No"/>
  </r>
  <r>
    <s v="Holdtech"/>
    <x v="0"/>
    <s v="Empresas"/>
    <s v="La Serena"/>
    <s v="17625039"/>
    <s v="9"/>
    <s v="17625039-9"/>
    <s v="IARIVERM"/>
    <s v="IGNACIO ANDRES RIVEROS MUÑOZ"/>
    <s v="IGNACIO ANDRES"/>
    <s v="RIVEROS MUÑOZ"/>
    <x v="1"/>
    <x v="3"/>
    <s v="Traspaso"/>
    <s v="Televentas"/>
    <d v="2020-06-25T00:00:00"/>
    <m/>
    <m/>
    <m/>
    <m/>
    <m/>
    <d v="1990-08-17T00:00:00"/>
    <s v="ALFONSO ANTONIO PINTO ARAYA"/>
    <s v="16780392-K"/>
    <s v="WILLIAMS ENRIQUE DOMINGUEZ BARRADA"/>
    <d v="2017-11-27T00:00:00"/>
    <d v="2017-11-27T00:00:00"/>
    <s v="S"/>
    <d v="2017-12-19T00:00:00"/>
    <s v="IARIVERM"/>
    <s v="IARIVERM"/>
    <n v="19060"/>
    <s v="ignacio.riveros@consultor.wom.cl"/>
    <m/>
    <m/>
    <n v="14"/>
    <s v="Katterine Cuadra"/>
    <x v="1"/>
    <s v="Diurno"/>
    <n v="1"/>
    <d v="2021-03-01T00:00:00"/>
    <n v="1168"/>
    <d v="2020-04-21T00:00:00"/>
    <d v="2020-06-01T00:00:00"/>
    <d v="2017-12-01T00:00:00"/>
    <s v="No"/>
    <s v="Si"/>
  </r>
  <r>
    <s v="Holdtech"/>
    <x v="0"/>
    <s v="Masivo"/>
    <s v="La Serena"/>
    <s v="18180014"/>
    <s v="3"/>
    <s v="18180014-3"/>
    <s v="JNCORTEM"/>
    <s v="JORDAN NICOLAS CORTES MALUENDA"/>
    <s v="JORDAN NICOLAS"/>
    <s v="CORTES MALUENDA"/>
    <x v="1"/>
    <x v="3"/>
    <s v="Renuncia"/>
    <m/>
    <d v="2017-11-30T00:00:00"/>
    <m/>
    <m/>
    <m/>
    <m/>
    <m/>
    <d v="1993-01-10T00:00:00"/>
    <m/>
    <m/>
    <s v=""/>
    <d v="2017-11-27T00:00:00"/>
    <d v="2017-11-27T00:00:00"/>
    <s v="S"/>
    <d v="2017-11-16T00:00:00"/>
    <s v="JNCORTEM"/>
    <s v="JNCORTEM"/>
    <n v="19174"/>
    <s v="jordan.cortes@consultor.wom.cl"/>
    <m/>
    <m/>
    <n v="14"/>
    <s v="Katterine Cuadra"/>
    <x v="1"/>
    <m/>
    <n v="1"/>
    <d v="2021-03-01T00:00:00"/>
    <n v="1201"/>
    <m/>
    <d v="2017-11-01T00:00:00"/>
    <d v="2017-11-01T00:00:00"/>
    <s v="No"/>
    <s v="No"/>
  </r>
  <r>
    <s v="Holdtech"/>
    <x v="0"/>
    <s v="Masivo"/>
    <s v="La Serena"/>
    <s v="17452231"/>
    <s v="6"/>
    <s v="17452231-6"/>
    <s v="JSCORDOH"/>
    <s v="JEANNETTE SILVANA CORDOVA HORMAZABAL"/>
    <s v="JEANNETTE SILVANA"/>
    <s v="CORDOVA HORMAZABAL"/>
    <x v="1"/>
    <x v="3"/>
    <s v="Renuncia"/>
    <m/>
    <d v="2017-12-04T00:00:00"/>
    <m/>
    <m/>
    <m/>
    <m/>
    <m/>
    <d v="1990-01-17T00:00:00"/>
    <m/>
    <m/>
    <s v=""/>
    <d v="2017-11-27T00:00:00"/>
    <d v="2017-11-27T00:00:00"/>
    <s v="S"/>
    <d v="2017-11-16T00:00:00"/>
    <s v="JSCORDOH"/>
    <s v="JSCORDOH"/>
    <n v="19180"/>
    <s v="jeannette.cordova@consultor.wom.cl"/>
    <m/>
    <m/>
    <n v="14"/>
    <s v="Katterine Cuadra"/>
    <x v="1"/>
    <m/>
    <n v="1"/>
    <d v="2021-03-01T00:00:00"/>
    <n v="1201"/>
    <m/>
    <d v="2017-12-01T00:00:00"/>
    <d v="2017-11-01T00:00:00"/>
    <s v="No"/>
    <s v="No"/>
  </r>
  <r>
    <s v="Holdtech"/>
    <x v="0"/>
    <s v="Masivo"/>
    <s v="La Serena"/>
    <s v="12815050"/>
    <s v="1"/>
    <s v="12815050-1"/>
    <s v="KFARAYAR"/>
    <s v="KARINA FERNANDA ARAYA ROJAS"/>
    <s v="KARINA FERNANDA"/>
    <s v="ARAYA ROJAS"/>
    <x v="1"/>
    <x v="3"/>
    <s v="Desvinculación"/>
    <s v="No Concurrencia"/>
    <d v="2018-08-29T00:00:00"/>
    <m/>
    <m/>
    <m/>
    <m/>
    <m/>
    <d v="1973-06-04T00:00:00"/>
    <s v="BARBARA ANDREA ROJAS DROGUETT"/>
    <s v="15909479-0"/>
    <s v="ULISES LA ROSA PEREZ"/>
    <d v="2017-11-27T00:00:00"/>
    <d v="2017-11-27T00:00:00"/>
    <s v="S"/>
    <d v="2017-12-16T00:00:00"/>
    <s v="KFARAYAR"/>
    <s v="KFARAYAR"/>
    <n v="19143"/>
    <s v="karina.araya@consultor.wom.cl"/>
    <m/>
    <m/>
    <n v="14"/>
    <s v="Katterine Cuadra"/>
    <x v="1"/>
    <s v="Diurno"/>
    <n v="1"/>
    <d v="2021-03-01T00:00:00"/>
    <n v="1171"/>
    <m/>
    <d v="2018-08-01T00:00:00"/>
    <d v="2017-12-01T00:00:00"/>
    <s v="No"/>
    <s v="No"/>
  </r>
  <r>
    <s v="Holdtech"/>
    <x v="0"/>
    <s v="Masivo"/>
    <s v="La Serena"/>
    <s v="18397676"/>
    <s v="1"/>
    <s v="18397676-1"/>
    <s v="MADIAZD"/>
    <s v="MASSIEL ALEJANDRA DIAZ DIAZ"/>
    <s v="MASSIEL ALEJANDRA"/>
    <s v="DIAZ DIAZ"/>
    <x v="1"/>
    <x v="3"/>
    <s v="Desvinculación"/>
    <s v="Abandono del lugar de trabajo"/>
    <d v="2018-10-22T00:00:00"/>
    <m/>
    <m/>
    <m/>
    <m/>
    <m/>
    <d v="1992-11-28T00:00:00"/>
    <s v="JULIO ENRIQUE EGAÑA TABILO"/>
    <s v="15451219-5"/>
    <s v="ULISES LA ROSA PEREZ"/>
    <d v="2017-11-27T00:00:00"/>
    <d v="2017-11-27T00:00:00"/>
    <s v="S"/>
    <d v="2017-12-16T00:00:00"/>
    <s v="MADIAZD"/>
    <s v="MADIAZD"/>
    <n v="19100"/>
    <s v="massiel.diaz@consultor.wom.cl"/>
    <m/>
    <m/>
    <n v="14"/>
    <s v="Katterine Cuadra"/>
    <x v="1"/>
    <s v="Diurno"/>
    <n v="1"/>
    <d v="2021-03-01T00:00:00"/>
    <n v="1171"/>
    <m/>
    <d v="2018-10-01T00:00:00"/>
    <d v="2017-12-01T00:00:00"/>
    <s v="No"/>
    <s v="No"/>
  </r>
  <r>
    <s v="Holdtech"/>
    <x v="0"/>
    <s v="Masivo"/>
    <s v="La Serena"/>
    <s v="16443418"/>
    <s v="4"/>
    <s v="16443418-4"/>
    <s v="MAPORTIO"/>
    <s v="MAURICIO ANDRES PORTILLA OBERON"/>
    <s v="MAURICIO ANDRES"/>
    <s v="PORTILLA OBERON"/>
    <x v="1"/>
    <x v="3"/>
    <s v="Desvinculación"/>
    <s v="No Concurrencia"/>
    <d v="2018-01-17T00:00:00"/>
    <m/>
    <m/>
    <m/>
    <m/>
    <m/>
    <d v="1987-02-16T00:00:00"/>
    <m/>
    <m/>
    <s v=""/>
    <d v="2017-11-27T00:00:00"/>
    <d v="2017-11-27T00:00:00"/>
    <s v="S"/>
    <d v="2017-11-16T00:00:00"/>
    <s v="MAPORTIO"/>
    <s v="MAPORTIO"/>
    <n v="19135"/>
    <s v="mauricio.portilla@consultor.wom.cl"/>
    <m/>
    <m/>
    <n v="14"/>
    <s v="Katterine Cuadra"/>
    <x v="1"/>
    <m/>
    <n v="1"/>
    <d v="2021-03-01T00:00:00"/>
    <n v="1201"/>
    <m/>
    <d v="2018-01-01T00:00:00"/>
    <d v="2017-11-01T00:00:00"/>
    <s v="No"/>
    <s v="No"/>
  </r>
  <r>
    <s v="Holdtech"/>
    <x v="0"/>
    <s v="Masivo"/>
    <s v="La Serena"/>
    <s v="12817440"/>
    <s v="0"/>
    <s v="12817440-0"/>
    <s v="MBGUERRL"/>
    <s v="MARTA BEATRIZ GUERRA LABRA"/>
    <s v="MARTA BEATRIZ"/>
    <s v="GUERRA LABRA"/>
    <x v="1"/>
    <x v="3"/>
    <s v="Renuncia"/>
    <s v="Se Retira por motivos de Viaje"/>
    <d v="2017-12-04T00:00:00"/>
    <m/>
    <m/>
    <m/>
    <m/>
    <m/>
    <d v="1975-04-29T00:00:00"/>
    <m/>
    <m/>
    <s v=""/>
    <d v="2017-11-27T00:00:00"/>
    <d v="2017-11-27T00:00:00"/>
    <s v="S"/>
    <d v="2017-11-16T00:00:00"/>
    <s v="MBGUERRL"/>
    <s v="MBGUERRL"/>
    <n v="19078"/>
    <s v="marta.guerra@consultor.wom.cl"/>
    <m/>
    <m/>
    <n v="14"/>
    <s v="Katterine Cuadra"/>
    <x v="1"/>
    <m/>
    <n v="1"/>
    <d v="2021-03-01T00:00:00"/>
    <n v="1201"/>
    <m/>
    <d v="2017-12-01T00:00:00"/>
    <d v="2017-11-01T00:00:00"/>
    <s v="No"/>
    <s v="No"/>
  </r>
  <r>
    <s v="Holdtech"/>
    <x v="0"/>
    <s v="Masivo"/>
    <s v="La Serena"/>
    <s v="17016191"/>
    <s v="2"/>
    <s v="17016191-2"/>
    <s v="MDRAMIRJ"/>
    <s v="MERELYN DAYANA RAMIREZ JOFRE"/>
    <s v="MERELYN DAYANA"/>
    <s v="RAMIREZ JOFRE"/>
    <x v="1"/>
    <x v="3"/>
    <s v="Desvinculación"/>
    <s v="No Concurrencia"/>
    <d v="2017-12-21T00:00:00"/>
    <m/>
    <m/>
    <m/>
    <m/>
    <m/>
    <d v="1989-02-02T00:00:00"/>
    <m/>
    <m/>
    <s v=""/>
    <d v="2017-11-27T00:00:00"/>
    <d v="2017-11-27T00:00:00"/>
    <s v="S"/>
    <d v="2017-11-16T00:00:00"/>
    <s v="MDRAMIRJ"/>
    <s v="MDRAMIRJ"/>
    <n v="19176"/>
    <s v="merelyn.ramirez@consultor.wom.cl"/>
    <m/>
    <m/>
    <n v="14"/>
    <s v="Katterine Cuadra"/>
    <x v="1"/>
    <m/>
    <n v="1"/>
    <d v="2021-03-01T00:00:00"/>
    <n v="1201"/>
    <m/>
    <d v="2017-12-01T00:00:00"/>
    <d v="2017-11-01T00:00:00"/>
    <s v="No"/>
    <s v="No"/>
  </r>
  <r>
    <s v="Holdtech"/>
    <x v="0"/>
    <s v="Masivo"/>
    <s v="La Serena"/>
    <s v="18889620"/>
    <s v="0"/>
    <s v="18889620-0"/>
    <s v="MFSALINO"/>
    <s v="MICHAEL FERNANDO SALINAS OSSANDON"/>
    <s v="MICHAEL FERNANDO"/>
    <s v="SALINAS OSSANDON"/>
    <x v="1"/>
    <x v="3"/>
    <s v="Desvinculación"/>
    <s v="Necesidad de la empresa"/>
    <d v="2019-04-12T00:00:00"/>
    <m/>
    <m/>
    <m/>
    <m/>
    <m/>
    <d v="1994-12-03T00:00:00"/>
    <s v="PALOMA JACQUELINE ARAYA MUÑOZ"/>
    <s v="15054416-5"/>
    <s v="FRANCISCO JAVIER SUAREZ VEGA"/>
    <d v="2017-11-27T00:00:00"/>
    <d v="2017-11-27T00:00:00"/>
    <s v="S"/>
    <d v="2017-12-16T00:00:00"/>
    <s v="MFSALINO"/>
    <s v="MFSALINO"/>
    <n v="19158"/>
    <s v="michael.salinas@consultor.wom.cl"/>
    <m/>
    <m/>
    <n v="14"/>
    <s v="Katterine Cuadra"/>
    <x v="1"/>
    <s v="Diurno"/>
    <n v="1"/>
    <d v="2021-03-01T00:00:00"/>
    <n v="1171"/>
    <m/>
    <d v="2019-04-01T00:00:00"/>
    <d v="2017-12-01T00:00:00"/>
    <s v="No"/>
    <s v="Si"/>
  </r>
  <r>
    <s v="Holdtech"/>
    <x v="0"/>
    <s v="Masivo"/>
    <s v="La Serena"/>
    <s v="16688917"/>
    <s v="0"/>
    <s v="16688917-0"/>
    <s v="NCGALLAC"/>
    <s v="NIKOL CONSTANZA GALLARDO CASTRO"/>
    <s v="NIKOL CONSTANZA"/>
    <s v="GALLARDO CASTRO"/>
    <x v="1"/>
    <x v="3"/>
    <s v="Renuncia"/>
    <m/>
    <d v="2017-12-05T00:00:00"/>
    <m/>
    <m/>
    <m/>
    <m/>
    <m/>
    <d v="1988-05-19T00:00:00"/>
    <m/>
    <m/>
    <s v=""/>
    <d v="2017-11-27T00:00:00"/>
    <d v="2017-11-27T00:00:00"/>
    <s v="S"/>
    <d v="2017-11-16T00:00:00"/>
    <s v="NCGALLAC"/>
    <s v="NCGALLAC"/>
    <n v="19090"/>
    <s v="nikol.gallardo@consultor.wom.cl"/>
    <m/>
    <m/>
    <n v="14"/>
    <s v="Katterine Cuadra"/>
    <x v="1"/>
    <m/>
    <n v="1"/>
    <d v="2021-03-01T00:00:00"/>
    <n v="1201"/>
    <m/>
    <d v="2017-12-01T00:00:00"/>
    <d v="2017-11-01T00:00:00"/>
    <s v="No"/>
    <s v="No"/>
  </r>
  <r>
    <s v="Holdtech"/>
    <x v="0"/>
    <s v="Masivo"/>
    <s v="La Serena"/>
    <s v="16822267"/>
    <s v="K"/>
    <s v="16822267-K"/>
    <s v="NDGONZAP"/>
    <s v="NATALY DEL CARMEN GONZALEZ PAVEZ"/>
    <s v="NATALY DEL CARMEN"/>
    <s v="GONZALEZ PAVEZ"/>
    <x v="1"/>
    <x v="3"/>
    <s v="Renuncia"/>
    <m/>
    <d v="2017-12-15T00:00:00"/>
    <m/>
    <m/>
    <m/>
    <m/>
    <m/>
    <d v="1988-05-30T00:00:00"/>
    <m/>
    <m/>
    <s v=""/>
    <d v="2017-11-27T00:00:00"/>
    <d v="2017-11-27T00:00:00"/>
    <s v="S"/>
    <d v="2017-11-16T00:00:00"/>
    <s v="NDGONZAP"/>
    <s v="NDGONZAP"/>
    <n v="19008"/>
    <s v="nataly.gonzalez@consultor.wom.cl"/>
    <m/>
    <m/>
    <n v="14"/>
    <s v="Katterine Cuadra"/>
    <x v="1"/>
    <m/>
    <n v="1"/>
    <d v="2021-03-01T00:00:00"/>
    <n v="1201"/>
    <m/>
    <d v="2017-12-01T00:00:00"/>
    <d v="2017-11-01T00:00:00"/>
    <s v="No"/>
    <s v="No"/>
  </r>
  <r>
    <s v="Holdtech"/>
    <x v="0"/>
    <s v="Masivo"/>
    <s v="La Serena"/>
    <s v="14313538"/>
    <s v="1"/>
    <s v="14313538-1"/>
    <s v="NYYANEZA"/>
    <s v="NILSA YANETT YAÑEZ ARAYA"/>
    <s v="NILSA YANETT"/>
    <s v="YAÑEZ ARAYA"/>
    <x v="1"/>
    <x v="3"/>
    <s v="Renuncia"/>
    <m/>
    <d v="2017-12-04T00:00:00"/>
    <m/>
    <m/>
    <m/>
    <m/>
    <m/>
    <d v="1976-01-10T00:00:00"/>
    <m/>
    <m/>
    <s v=""/>
    <d v="2017-11-27T00:00:00"/>
    <d v="2017-11-27T00:00:00"/>
    <s v="S"/>
    <d v="2017-11-16T00:00:00"/>
    <s v="NYYANEZA"/>
    <s v="NYYANEZA"/>
    <n v="19173"/>
    <s v="nilsa.yanez@consultor.wom.cl"/>
    <m/>
    <m/>
    <n v="14"/>
    <s v="Katterine Cuadra"/>
    <x v="1"/>
    <m/>
    <n v="1"/>
    <d v="2021-03-01T00:00:00"/>
    <n v="1201"/>
    <m/>
    <d v="2017-12-01T00:00:00"/>
    <d v="2017-11-01T00:00:00"/>
    <s v="No"/>
    <s v="No"/>
  </r>
  <r>
    <s v="Holdtech"/>
    <x v="0"/>
    <s v="Masivo"/>
    <s v="La Serena"/>
    <s v="16442813"/>
    <s v="3"/>
    <s v="16442813-3"/>
    <s v="PAVERAA"/>
    <s v="PAOLA ANDREA VERA ANGEL"/>
    <s v="PAOLA ANDREA"/>
    <s v="VERA ANGEL"/>
    <x v="1"/>
    <x v="3"/>
    <s v="Renuncia"/>
    <m/>
    <d v="2017-12-01T00:00:00"/>
    <m/>
    <m/>
    <m/>
    <m/>
    <m/>
    <d v="1986-11-12T00:00:00"/>
    <m/>
    <m/>
    <s v=""/>
    <d v="2017-11-27T00:00:00"/>
    <d v="2017-11-27T00:00:00"/>
    <s v="S"/>
    <d v="2017-11-16T00:00:00"/>
    <s v="PAVERAA"/>
    <s v="PAVERAA"/>
    <n v="19066"/>
    <s v="paola.vera@consultor.wom.cl"/>
    <m/>
    <m/>
    <n v="14"/>
    <s v="Katterine Cuadra"/>
    <x v="1"/>
    <m/>
    <n v="1"/>
    <d v="2021-03-01T00:00:00"/>
    <n v="1201"/>
    <m/>
    <d v="2017-12-01T00:00:00"/>
    <d v="2017-11-01T00:00:00"/>
    <s v="No"/>
    <s v="No"/>
  </r>
  <r>
    <s v="Holdtech"/>
    <x v="0"/>
    <s v="Masivo"/>
    <s v="La Serena"/>
    <s v="18217365"/>
    <s v="7"/>
    <s v="18217365-7"/>
    <s v="RDVIGORR"/>
    <s v="ROCIO DE LOS ANGELES VIGORENA ROJAS"/>
    <s v="ROCIO DE LOS ANGELES"/>
    <s v="VIGORENA ROJAS"/>
    <x v="1"/>
    <x v="3"/>
    <s v="Renuncia"/>
    <m/>
    <d v="2017-12-15T00:00:00"/>
    <m/>
    <m/>
    <m/>
    <m/>
    <m/>
    <d v="1992-06-04T00:00:00"/>
    <m/>
    <m/>
    <s v=""/>
    <d v="2017-11-27T00:00:00"/>
    <d v="2017-11-27T00:00:00"/>
    <s v="S"/>
    <d v="2017-11-16T00:00:00"/>
    <s v="RDVIGORR"/>
    <s v="RDVIGORR"/>
    <n v="19022"/>
    <s v="rocio.vigorena@consultor.wom.cl"/>
    <m/>
    <m/>
    <n v="14"/>
    <s v="Katterine Cuadra"/>
    <x v="1"/>
    <m/>
    <n v="1"/>
    <d v="2021-03-01T00:00:00"/>
    <n v="1201"/>
    <m/>
    <d v="2017-12-01T00:00:00"/>
    <d v="2017-11-01T00:00:00"/>
    <s v="No"/>
    <s v="No"/>
  </r>
  <r>
    <s v="Holdtech"/>
    <x v="0"/>
    <s v="Masivo"/>
    <s v="La Serena"/>
    <s v="17876366"/>
    <s v="0"/>
    <s v="17876366-0"/>
    <s v="SABARAGG"/>
    <s v="SOLEDAD AYLEEN BARAGAÑO GONZALEZ"/>
    <s v="SOLEDAD AYLEEN"/>
    <s v="BARAGAÑO GONZALEZ"/>
    <x v="1"/>
    <x v="3"/>
    <s v="Renuncia"/>
    <s v="Certifica pero se retira por presión"/>
    <d v="2017-12-16T00:00:00"/>
    <m/>
    <m/>
    <m/>
    <m/>
    <m/>
    <d v="1991-02-28T00:00:00"/>
    <m/>
    <m/>
    <s v=""/>
    <d v="2017-11-27T00:00:00"/>
    <d v="2017-11-27T00:00:00"/>
    <s v="S"/>
    <d v="2017-11-16T00:00:00"/>
    <s v="SABARAGG"/>
    <s v="SABARAGG"/>
    <n v="19175"/>
    <s v="soledad.baragano@consultor.wom.cl"/>
    <m/>
    <m/>
    <n v="14"/>
    <s v="Katterine Cuadra"/>
    <x v="1"/>
    <m/>
    <n v="1"/>
    <d v="2021-03-01T00:00:00"/>
    <n v="1201"/>
    <m/>
    <d v="2017-12-01T00:00:00"/>
    <d v="2017-11-01T00:00:00"/>
    <s v="No"/>
    <s v="No"/>
  </r>
  <r>
    <s v="Holdtech"/>
    <x v="0"/>
    <s v="Masivo"/>
    <s v="La Serena"/>
    <s v="18687768"/>
    <s v="3"/>
    <s v="18687768-3"/>
    <s v="SMMARDOR"/>
    <s v="SCARLET MACARENA MARDONES RIVERA"/>
    <s v="SCARLET MACARENA"/>
    <s v="MARDONES RIVERA"/>
    <x v="1"/>
    <x v="3"/>
    <s v="Desvinculación"/>
    <s v="No Concurrencia"/>
    <d v="2017-12-25T00:00:00"/>
    <m/>
    <m/>
    <m/>
    <m/>
    <m/>
    <d v="1993-12-10T00:00:00"/>
    <m/>
    <m/>
    <s v=""/>
    <d v="2017-11-27T00:00:00"/>
    <d v="2017-11-27T00:00:00"/>
    <s v="S"/>
    <d v="2017-11-16T00:00:00"/>
    <s v="SMMARDOR"/>
    <s v="SMMARDOR"/>
    <n v="19083"/>
    <s v="scarlet.mardones@consultor.wom.cl"/>
    <m/>
    <m/>
    <n v="14"/>
    <s v="Katterine Cuadra"/>
    <x v="1"/>
    <m/>
    <n v="1"/>
    <d v="2021-03-01T00:00:00"/>
    <n v="1201"/>
    <m/>
    <d v="2017-12-01T00:00:00"/>
    <d v="2017-11-01T00:00:00"/>
    <s v="No"/>
    <s v="No"/>
  </r>
  <r>
    <s v="Holdtech"/>
    <x v="0"/>
    <s v="Masivo"/>
    <s v="La Serena"/>
    <s v="14423977"/>
    <s v="6"/>
    <s v="14423977-6"/>
    <s v="TFTRONCT"/>
    <s v="TAHIA FRANCISCA TRONCOSO TORO"/>
    <s v="TAHIA FRANCISCA"/>
    <s v="TRONCOSO TORO"/>
    <x v="1"/>
    <x v="3"/>
    <s v="Desvinculación"/>
    <s v="Falta grave al contrato"/>
    <d v="2018-10-24T00:00:00"/>
    <m/>
    <m/>
    <m/>
    <m/>
    <m/>
    <d v="1980-05-19T00:00:00"/>
    <s v="PALOMA JACQUELINE ARAYA MUÑOZ"/>
    <s v="15054416-5"/>
    <s v="FRANCISCO JAVIER SUAREZ VEGA"/>
    <d v="2017-11-27T00:00:00"/>
    <d v="2017-11-27T00:00:00"/>
    <s v="S"/>
    <d v="2017-12-19T00:00:00"/>
    <s v="TFTRONCT"/>
    <s v="TFTRONCT"/>
    <n v="19129"/>
    <s v="tahia.troncoso@consultor.wom.cl"/>
    <m/>
    <m/>
    <n v="14"/>
    <s v="Katterine Cuadra"/>
    <x v="0"/>
    <s v="Diurno"/>
    <s v=""/>
    <d v="2021-03-01T00:00:00"/>
    <n v="1168"/>
    <d v="2018-04-02T00:00:00"/>
    <d v="2018-10-01T00:00:00"/>
    <d v="2017-12-01T00:00:00"/>
    <s v="No"/>
    <s v="No"/>
  </r>
  <r>
    <s v="Holdtech"/>
    <x v="0"/>
    <s v="Masivo"/>
    <s v="La Serena"/>
    <s v="13294964"/>
    <s v="6"/>
    <s v="13294964-6"/>
    <s v="AARIVASA"/>
    <s v="ANDREA ALEJANDRA RIVAS AHUMADA"/>
    <s v="ANDREA ALEJANDRA"/>
    <s v="RIVAS AHUMADA"/>
    <x v="1"/>
    <x v="3"/>
    <s v="Desvinculación"/>
    <m/>
    <d v="2018-04-27T00:00:00"/>
    <m/>
    <m/>
    <m/>
    <m/>
    <m/>
    <d v="1977-06-03T00:00:00"/>
    <s v="ALFONSO ANTONIO PINTO ARAYA"/>
    <s v="16780392-K"/>
    <s v="WILLIAMS ENRIQUE DOMINGUEZ BARRADA"/>
    <d v="2017-12-13T00:00:00"/>
    <d v="2017-12-04T00:00:00"/>
    <s v="S"/>
    <d v="2018-01-05T00:00:00"/>
    <s v="AARIVASA"/>
    <s v="AARIVASA"/>
    <n v="19008"/>
    <s v="andrea.rivas@consultor.wom.cl"/>
    <m/>
    <m/>
    <n v="15"/>
    <s v="Daniela Gonzalez"/>
    <x v="1"/>
    <m/>
    <n v="1"/>
    <d v="2021-03-01T00:00:00"/>
    <n v="1151"/>
    <m/>
    <d v="2018-04-01T00:00:00"/>
    <d v="2018-01-01T00:00:00"/>
    <s v="No"/>
    <s v="No"/>
  </r>
  <r>
    <s v="Holdtech"/>
    <x v="0"/>
    <s v="Masivo"/>
    <s v="La Serena"/>
    <s v="17625182"/>
    <s v="4"/>
    <s v="17625182-4"/>
    <s v="ABCABREG"/>
    <s v="ANDREA BELEN CABRERA GALLARDO"/>
    <s v="ANDREA BELEN"/>
    <s v="CABRERA GALLARDO"/>
    <x v="1"/>
    <x v="3"/>
    <s v="Renuncia"/>
    <m/>
    <d v="2018-02-17T00:00:00"/>
    <m/>
    <m/>
    <m/>
    <m/>
    <m/>
    <d v="1990-09-13T00:00:00"/>
    <m/>
    <m/>
    <s v=""/>
    <d v="2017-12-13T00:00:00"/>
    <d v="2017-12-04T00:00:00"/>
    <s v="S"/>
    <d v="2018-01-05T00:00:00"/>
    <s v="ABCABREG"/>
    <s v="ABCABREG"/>
    <n v="19021"/>
    <s v="andrea.cabrera@consultor.wom.cl"/>
    <m/>
    <m/>
    <n v="15"/>
    <s v="Daniela Gonzalez"/>
    <x v="0"/>
    <m/>
    <s v=""/>
    <d v="2021-03-01T00:00:00"/>
    <n v="1151"/>
    <m/>
    <d v="2018-02-01T00:00:00"/>
    <d v="2018-01-01T00:00:00"/>
    <s v="No"/>
    <s v="No"/>
  </r>
  <r>
    <s v="Holdtech"/>
    <x v="0"/>
    <s v="Masivo"/>
    <s v="La Serena"/>
    <s v="19771247"/>
    <s v="3"/>
    <s v="19771247-3"/>
    <s v="CACASTIG"/>
    <s v="CATALINA ANDREA CASTILLO GALLEGUILLOS"/>
    <s v="CATALINA ANDREA"/>
    <s v="CASTILLO GALLEGUILLOS"/>
    <x v="1"/>
    <x v="3"/>
    <s v="Renuncia"/>
    <m/>
    <d v="2018-01-24T00:00:00"/>
    <m/>
    <m/>
    <m/>
    <m/>
    <m/>
    <d v="1998-05-10T00:00:00"/>
    <m/>
    <m/>
    <s v=""/>
    <d v="2017-12-13T00:00:00"/>
    <d v="2018-01-18T00:00:00"/>
    <s v="S"/>
    <d v="2018-01-19T00:00:00"/>
    <s v="CACASTIG"/>
    <s v="CACASTIG"/>
    <n v="19190"/>
    <s v="catalina.castillo@consultor.wom.cl"/>
    <m/>
    <m/>
    <n v="15"/>
    <s v="Daniela Gonzalez"/>
    <x v="1"/>
    <m/>
    <n v="1"/>
    <d v="2021-03-01T00:00:00"/>
    <n v="1137"/>
    <m/>
    <d v="2018-01-01T00:00:00"/>
    <d v="2018-01-01T00:00:00"/>
    <s v="No"/>
    <s v="No"/>
  </r>
  <r>
    <s v="Holdtech"/>
    <x v="0"/>
    <s v="Masivo"/>
    <s v="La Serena"/>
    <s v="12620000"/>
    <s v="5"/>
    <s v="12620000-5"/>
    <s v="CFOLIVAC"/>
    <s v="CLAUDIA FABIANA OLIVARES CASTRO"/>
    <s v="CLAUDIA FABIANA"/>
    <s v="OLIVARES CASTRO"/>
    <x v="1"/>
    <x v="3"/>
    <s v="Renuncia"/>
    <m/>
    <d v="2019-01-02T00:00:00"/>
    <m/>
    <m/>
    <m/>
    <m/>
    <m/>
    <d v="1974-07-29T00:00:00"/>
    <s v="CRISTOBAL ANDRES GALLEGOS VALENCIA"/>
    <s v="17404906-8"/>
    <s v="ULISES LA ROSA PEREZ"/>
    <d v="2017-12-13T00:00:00"/>
    <d v="2017-12-04T00:00:00"/>
    <s v="S"/>
    <d v="2018-01-05T00:00:00"/>
    <s v="CFOLIVAC"/>
    <s v="CFOLIVAC"/>
    <n v="19066"/>
    <s v="claudia.olivares@consultor.wom.cl"/>
    <m/>
    <m/>
    <n v="15"/>
    <s v="Daniela Gonzalez"/>
    <x v="0"/>
    <s v="Diurno"/>
    <s v=""/>
    <d v="2021-03-01T00:00:00"/>
    <n v="1151"/>
    <m/>
    <d v="2019-01-01T00:00:00"/>
    <d v="2018-01-01T00:00:00"/>
    <s v="No"/>
    <s v="Si"/>
  </r>
  <r>
    <s v="Holdtech"/>
    <x v="0"/>
    <s v="Masivo"/>
    <s v="La Serena"/>
    <s v="19193179"/>
    <s v="3"/>
    <s v="19193179-3"/>
    <s v="DABUSTAN"/>
    <s v="DARELY ANAIS BUSTAMANTE NEIRA"/>
    <s v="DARELY ANAIS"/>
    <s v="BUSTAMANTE NEIRA"/>
    <x v="1"/>
    <x v="3"/>
    <s v="Renuncia"/>
    <m/>
    <d v="2018-02-28T00:00:00"/>
    <m/>
    <m/>
    <m/>
    <m/>
    <m/>
    <d v="1996-04-27T00:00:00"/>
    <s v="PALOMA JACQUELINE ARAYA MUÑOZ"/>
    <s v="15054416-5"/>
    <s v="FRANCISCO JAVIER SUAREZ VEGA"/>
    <d v="2017-12-13T00:00:00"/>
    <d v="2017-12-04T00:00:00"/>
    <s v="S"/>
    <d v="2018-01-05T00:00:00"/>
    <s v="DABUSTAN"/>
    <s v="DABUSTAN"/>
    <n v="19161"/>
    <s v="darely.bustamante@consultor.wom.cl"/>
    <m/>
    <m/>
    <n v="15"/>
    <s v="Daniela Gonzalez"/>
    <x v="0"/>
    <m/>
    <s v=""/>
    <d v="2021-03-01T00:00:00"/>
    <n v="1151"/>
    <m/>
    <d v="2018-02-01T00:00:00"/>
    <d v="2018-01-01T00:00:00"/>
    <s v="No"/>
    <s v="No"/>
  </r>
  <r>
    <s v="Holdtech"/>
    <x v="0"/>
    <s v="Masivo"/>
    <s v="La Serena"/>
    <s v="17847060"/>
    <s v="4"/>
    <s v="17847060-4"/>
    <s v="KCALVARD"/>
    <s v="KATHERYN CONSTANZA ALVAREZ DIAZ"/>
    <s v="KATHERYN CONSTANZA"/>
    <s v="ALVAREZ DIAZ"/>
    <x v="1"/>
    <x v="3"/>
    <s v="Desvinculación"/>
    <m/>
    <d v="2017-12-27T00:00:00"/>
    <m/>
    <m/>
    <m/>
    <m/>
    <m/>
    <d v="1991-08-05T00:00:00"/>
    <m/>
    <m/>
    <s v=""/>
    <d v="2017-12-13T00:00:00"/>
    <d v="2017-12-04T00:00:00"/>
    <s v="S"/>
    <d v="2018-01-05T00:00:00"/>
    <s v="KCALVARD"/>
    <s v="KCALVARD"/>
    <n v="19174"/>
    <s v="katheryn.alvarez@consultor.wom.cl"/>
    <m/>
    <m/>
    <n v="15"/>
    <s v="Daniela Gonzalez"/>
    <x v="1"/>
    <m/>
    <n v="1"/>
    <d v="2021-03-01T00:00:00"/>
    <n v="1151"/>
    <m/>
    <d v="2017-12-01T00:00:00"/>
    <d v="2018-01-01T00:00:00"/>
    <s v="No"/>
    <s v="No"/>
  </r>
  <r>
    <s v="Holdtech"/>
    <x v="0"/>
    <s v="Masivo"/>
    <s v="La Serena"/>
    <s v="18827585"/>
    <s v="0"/>
    <s v="18827585-0"/>
    <s v="KCFLOREA"/>
    <s v="KAROL CAMILA FLORES ARDILES"/>
    <s v="KAROL CAMILA"/>
    <s v="FLORES ARDILES"/>
    <x v="1"/>
    <x v="3"/>
    <s v="Desvinculación"/>
    <s v="No Concurrencia"/>
    <d v="2018-07-30T00:00:00"/>
    <m/>
    <m/>
    <m/>
    <m/>
    <m/>
    <d v="1994-08-01T00:00:00"/>
    <s v="ALFONSO ANTONIO PINTO ARAYA"/>
    <s v="16780392-K"/>
    <s v="WILLIAMS ENRIQUE DOMINGUEZ BARRADA"/>
    <d v="2017-12-13T00:00:00"/>
    <d v="2017-12-04T00:00:00"/>
    <s v="S"/>
    <d v="2018-01-05T00:00:00"/>
    <s v="KCFLOREA"/>
    <s v="KCFLOREA"/>
    <n v="19180"/>
    <s v="karol.flores@consultor.wom.cl"/>
    <m/>
    <m/>
    <n v="15"/>
    <s v="Daniela Gonzalez"/>
    <x v="0"/>
    <s v="Diurno"/>
    <s v=""/>
    <d v="2021-03-01T00:00:00"/>
    <n v="1151"/>
    <m/>
    <d v="2018-07-01T00:00:00"/>
    <d v="2018-01-01T00:00:00"/>
    <s v="No"/>
    <s v="No"/>
  </r>
  <r>
    <s v="Holdtech"/>
    <x v="0"/>
    <s v="Masivo"/>
    <s v="La Serena"/>
    <s v="18450457"/>
    <s v="K"/>
    <s v="18450457-K"/>
    <s v="KGALVARR"/>
    <s v="KARIM GEANINNA ALVARADO ROJAS"/>
    <s v="KARIM GEANINNA"/>
    <s v="ALVARADO ROJAS"/>
    <x v="1"/>
    <x v="3"/>
    <s v="Desvinculación"/>
    <m/>
    <d v="2017-12-26T00:00:00"/>
    <m/>
    <m/>
    <m/>
    <m/>
    <m/>
    <d v="1993-10-20T00:00:00"/>
    <m/>
    <m/>
    <s v=""/>
    <d v="2017-12-13T00:00:00"/>
    <d v="2017-12-04T00:00:00"/>
    <s v="S"/>
    <d v="2018-01-05T00:00:00"/>
    <s v="KGALVARR"/>
    <s v="KGALVARR"/>
    <n v="19022"/>
    <s v="karim.alvarado@consultor.wom.cl"/>
    <m/>
    <m/>
    <n v="15"/>
    <s v="Daniela Gonzalez"/>
    <x v="1"/>
    <m/>
    <n v="1"/>
    <d v="2021-03-01T00:00:00"/>
    <n v="1151"/>
    <m/>
    <d v="2017-12-01T00:00:00"/>
    <d v="2018-01-01T00:00:00"/>
    <s v="No"/>
    <s v="No"/>
  </r>
  <r>
    <s v="Holdtech"/>
    <x v="0"/>
    <s v="Masivo"/>
    <s v="La Serena"/>
    <s v="17294853"/>
    <s v="7"/>
    <s v="17294853-7"/>
    <s v="KNROJASS"/>
    <s v="KATHERIN NICOL ROJAS SALAZAR"/>
    <s v="KATHERIN NICOL"/>
    <s v="ROJAS SALAZAR"/>
    <x v="1"/>
    <x v="3"/>
    <s v="Renuncia"/>
    <m/>
    <d v="2018-01-15T00:00:00"/>
    <m/>
    <m/>
    <m/>
    <m/>
    <m/>
    <d v="1989-12-16T00:00:00"/>
    <m/>
    <m/>
    <s v=""/>
    <d v="2017-12-13T00:00:00"/>
    <d v="2017-12-04T00:00:00"/>
    <s v="S"/>
    <d v="2018-01-05T00:00:00"/>
    <s v="KNROJASS"/>
    <s v="KNROJASS"/>
    <n v="19078"/>
    <s v="katherin.rojas@consultor.wom.cl"/>
    <m/>
    <m/>
    <n v="15"/>
    <s v="Daniela Gonzalez"/>
    <x v="0"/>
    <m/>
    <s v=""/>
    <d v="2021-03-01T00:00:00"/>
    <n v="1151"/>
    <m/>
    <d v="2018-01-01T00:00:00"/>
    <d v="2018-01-01T00:00:00"/>
    <s v="No"/>
    <s v="No"/>
  </r>
  <r>
    <s v="Holdtech"/>
    <x v="0"/>
    <s v="Masivo"/>
    <s v="La Serena"/>
    <s v="18318204"/>
    <s v="8"/>
    <s v="18318204-8"/>
    <s v="LGSEGOVS"/>
    <s v="LESLY GEOVANA SEGOVIA SAN MARTIN"/>
    <s v="LESLY GEOVANA"/>
    <s v="SEGOVIA SAN MARTIN"/>
    <x v="1"/>
    <x v="3"/>
    <s v="Desvinculación"/>
    <m/>
    <d v="2018-04-17T00:00:00"/>
    <m/>
    <m/>
    <m/>
    <m/>
    <m/>
    <d v="1993-07-15T00:00:00"/>
    <s v="CRISTOBAL ANDRES GALLEGOS VALENCIA"/>
    <s v="17404906-8"/>
    <s v="ULISES LA ROSA PEREZ"/>
    <d v="2017-12-13T00:00:00"/>
    <d v="2017-12-04T00:00:00"/>
    <s v="S"/>
    <d v="2018-01-05T00:00:00"/>
    <s v="LGSEGOVS"/>
    <s v="LGSEGOVS"/>
    <n v="19112"/>
    <s v="lesly.segovia@consultor.wom.cl"/>
    <m/>
    <m/>
    <n v="15"/>
    <s v="Daniela Gonzalez"/>
    <x v="0"/>
    <m/>
    <s v=""/>
    <d v="2021-03-01T00:00:00"/>
    <n v="1151"/>
    <m/>
    <d v="2018-04-01T00:00:00"/>
    <d v="2018-01-01T00:00:00"/>
    <s v="No"/>
    <s v="No"/>
  </r>
  <r>
    <s v="Holdtech"/>
    <x v="0"/>
    <s v="Masivo"/>
    <s v="La Serena"/>
    <s v="13179054"/>
    <s v="6"/>
    <s v="13179054-6"/>
    <s v="MECARVAA"/>
    <s v="MARIA EUGENIA CARVAJAL ASTORGA"/>
    <s v="MARIA EUGENIA"/>
    <s v="CARVAJAL ASTORGA"/>
    <x v="1"/>
    <x v="3"/>
    <s v="Desvinculación"/>
    <s v="Certifica pero no se presenta"/>
    <d v="2018-01-05T00:00:00"/>
    <m/>
    <m/>
    <m/>
    <m/>
    <m/>
    <d v="1977-06-30T00:00:00"/>
    <m/>
    <m/>
    <s v=""/>
    <d v="2017-12-13T00:00:00"/>
    <d v="2017-12-04T00:00:00"/>
    <s v="S"/>
    <d v="2018-01-05T00:00:00"/>
    <s v="MECARVAA"/>
    <s v="MECARVAA"/>
    <n v="19045"/>
    <s v="maria.carvajal@consultor.wom.cl"/>
    <m/>
    <m/>
    <n v="15"/>
    <s v="Daniela Gonzalez"/>
    <x v="1"/>
    <m/>
    <n v="1"/>
    <d v="2021-03-01T00:00:00"/>
    <n v="1151"/>
    <m/>
    <d v="2018-01-01T00:00:00"/>
    <d v="2018-01-01T00:00:00"/>
    <s v="No"/>
    <s v="No"/>
  </r>
  <r>
    <s v="Holdtech"/>
    <x v="0"/>
    <s v="Masivo"/>
    <s v="La Serena"/>
    <s v="15052892"/>
    <s v="5"/>
    <s v="15052892-5"/>
    <s v="METORREC"/>
    <s v="MYRIAM ELIZABETH TORRES CUBILLOS"/>
    <s v="MYRIAM ELIZABETH"/>
    <s v="TORRES CUBILLOS"/>
    <x v="1"/>
    <x v="3"/>
    <s v="Renuncia"/>
    <s v="No quiso dar repechaje"/>
    <d v="2018-01-04T00:00:00"/>
    <m/>
    <m/>
    <m/>
    <m/>
    <m/>
    <d v="1982-12-17T00:00:00"/>
    <m/>
    <m/>
    <s v=""/>
    <d v="2017-12-13T00:00:00"/>
    <d v="2017-12-04T00:00:00"/>
    <s v="S"/>
    <d v="2018-01-05T00:00:00"/>
    <s v="METORREC"/>
    <s v="METORREC"/>
    <n v="19090"/>
    <s v="myriam.torres@consultor.wom.cl"/>
    <m/>
    <m/>
    <n v="15"/>
    <s v="Daniela Gonzalez"/>
    <x v="1"/>
    <m/>
    <n v="1"/>
    <d v="2021-03-01T00:00:00"/>
    <n v="1151"/>
    <m/>
    <d v="2018-01-01T00:00:00"/>
    <d v="2018-01-01T00:00:00"/>
    <s v="No"/>
    <s v="No"/>
  </r>
  <r>
    <s v="Holdtech"/>
    <x v="0"/>
    <s v="Masivo"/>
    <s v="La Serena"/>
    <s v="15035705"/>
    <s v="5"/>
    <s v="15035705-5"/>
    <s v="MFGALLAD"/>
    <s v="MARCELA FERNANDA GALLARDO DORTA"/>
    <s v="MARCELA FERNANDA"/>
    <s v="GALLARDO DORTA"/>
    <x v="1"/>
    <x v="3"/>
    <s v="Renuncia"/>
    <s v="Renuncia voluntaria"/>
    <d v="2019-10-11T00:00:00"/>
    <m/>
    <m/>
    <m/>
    <m/>
    <m/>
    <d v="1984-11-30T00:00:00"/>
    <s v="JULIO ENRIQUE EGAÑA TABILO"/>
    <s v="15451219-5"/>
    <s v="ULISES LA ROSA PEREZ"/>
    <d v="2017-12-13T00:00:00"/>
    <d v="2017-12-04T00:00:00"/>
    <s v="S"/>
    <d v="2018-01-05T00:00:00"/>
    <s v="MFGALLAD"/>
    <s v="MFGALLAD"/>
    <n v="19181"/>
    <s v="marcela.gallardo@consultor.wom.cl"/>
    <m/>
    <m/>
    <n v="15"/>
    <s v="Daniela Gonzalez"/>
    <x v="1"/>
    <s v="Diurno"/>
    <n v="1"/>
    <d v="2021-03-01T00:00:00"/>
    <n v="1151"/>
    <m/>
    <d v="2019-10-01T00:00:00"/>
    <d v="2018-01-01T00:00:00"/>
    <s v="No"/>
    <s v="Si"/>
  </r>
  <r>
    <s v="Holdtech"/>
    <x v="0"/>
    <s v="Masivo"/>
    <s v="La Serena"/>
    <s v="17401278"/>
    <s v="4"/>
    <s v="17401278-4"/>
    <s v="NCTAPIAB"/>
    <s v="NATALIA CAROLINA TAPIA BARRAZA"/>
    <s v="NATALIA CAROLINA"/>
    <s v="TAPIA BARRAZA"/>
    <x v="1"/>
    <x v="3"/>
    <s v="Desvinculación"/>
    <s v="No Concurrencia"/>
    <d v="2018-01-16T00:00:00"/>
    <m/>
    <m/>
    <m/>
    <m/>
    <m/>
    <d v="1990-05-17T00:00:00"/>
    <m/>
    <m/>
    <s v=""/>
    <d v="2017-12-13T00:00:00"/>
    <d v="2017-12-04T00:00:00"/>
    <s v="S"/>
    <d v="2018-01-05T00:00:00"/>
    <s v="NCTAPIAB"/>
    <s v="NCTAPIAB"/>
    <n v="19182"/>
    <s v="natalia.tapia@consultor.wom.cl"/>
    <m/>
    <m/>
    <n v="15"/>
    <s v="Daniela Gonzalez"/>
    <x v="0"/>
    <m/>
    <s v=""/>
    <d v="2021-03-01T00:00:00"/>
    <n v="1151"/>
    <m/>
    <d v="2018-01-01T00:00:00"/>
    <d v="2018-01-01T00:00:00"/>
    <s v="No"/>
    <s v="No"/>
  </r>
  <r>
    <s v="Holdtech"/>
    <x v="0"/>
    <s v="Masivo"/>
    <s v="La Serena"/>
    <s v="10125458"/>
    <s v="5"/>
    <s v="10125458-5"/>
    <s v="NRVILLET"/>
    <s v="NANCY ROSARIO VILLEGAS TRIGO"/>
    <s v="NANCY ROSARIO"/>
    <s v="VILLEGAS TRIGO"/>
    <x v="1"/>
    <x v="3"/>
    <s v="Desvinculación"/>
    <s v="No Concurrencia"/>
    <d v="2018-01-18T00:00:00"/>
    <m/>
    <m/>
    <m/>
    <m/>
    <m/>
    <d v="1963-12-04T00:00:00"/>
    <m/>
    <m/>
    <s v=""/>
    <d v="2017-12-13T00:00:00"/>
    <d v="2017-12-04T00:00:00"/>
    <s v="S"/>
    <d v="2018-01-05T00:00:00"/>
    <s v="NRVILLET"/>
    <s v="NRVILLET"/>
    <n v="19145"/>
    <s v="nancy.villegas@consultor.wom.cl"/>
    <m/>
    <m/>
    <n v="15"/>
    <s v="Daniela Gonzalez"/>
    <x v="0"/>
    <m/>
    <s v=""/>
    <d v="2021-03-01T00:00:00"/>
    <n v="1151"/>
    <m/>
    <d v="2018-01-01T00:00:00"/>
    <d v="2018-01-01T00:00:00"/>
    <s v="No"/>
    <s v="No"/>
  </r>
  <r>
    <s v="Holdtech"/>
    <x v="0"/>
    <s v="Masivo"/>
    <s v="La Serena"/>
    <s v="14565473"/>
    <s v="4"/>
    <s v="14565473-4"/>
    <s v="PAPIZARM"/>
    <s v="PAULA ANDREA PIZARRO MORALES"/>
    <s v="PAULA ANDREA"/>
    <s v="PIZARRO MORALES"/>
    <x v="1"/>
    <x v="3"/>
    <s v="Renuncia"/>
    <s v="Certifica pero no se presenta"/>
    <d v="2018-01-05T00:00:00"/>
    <m/>
    <m/>
    <m/>
    <m/>
    <m/>
    <d v="1975-07-17T00:00:00"/>
    <m/>
    <m/>
    <s v=""/>
    <d v="2017-12-13T00:00:00"/>
    <d v="2017-12-04T00:00:00"/>
    <s v="S"/>
    <d v="2018-01-05T00:00:00"/>
    <s v="PAPIZARM"/>
    <s v="PAPIZARM"/>
    <n v="19173"/>
    <s v="paula.pizarro@consultor.wom.cl"/>
    <m/>
    <m/>
    <n v="15"/>
    <s v="Daniela Gonzalez"/>
    <x v="1"/>
    <m/>
    <n v="1"/>
    <d v="2021-03-01T00:00:00"/>
    <n v="1151"/>
    <m/>
    <d v="2018-01-01T00:00:00"/>
    <d v="2018-01-01T00:00:00"/>
    <s v="No"/>
    <s v="No"/>
  </r>
  <r>
    <s v="Holdtech"/>
    <x v="0"/>
    <s v="Masivo"/>
    <s v="La Serena"/>
    <s v="19256533"/>
    <s v="2"/>
    <s v="19256533-2"/>
    <s v="RIDIAZS"/>
    <s v="ROBINSON IGNACIO DIAZ SALAZAR"/>
    <s v="ROBINSON IGNACIO"/>
    <s v="DIAZ SALAZAR"/>
    <x v="1"/>
    <x v="3"/>
    <s v="Desvinculación"/>
    <s v="No Concurrencia"/>
    <d v="2018-02-08T00:00:00"/>
    <m/>
    <m/>
    <m/>
    <m/>
    <m/>
    <d v="1995-11-18T00:00:00"/>
    <m/>
    <m/>
    <s v=""/>
    <d v="2017-12-13T00:00:00"/>
    <d v="2017-12-04T00:00:00"/>
    <s v="S"/>
    <d v="2018-01-05T00:00:00"/>
    <s v="RIDIAZS"/>
    <s v="RIDIAZS"/>
    <n v="19179"/>
    <s v="robinson.diaz@consultor.wom.cl"/>
    <m/>
    <m/>
    <n v="15"/>
    <s v="Daniela Gonzalez"/>
    <x v="0"/>
    <m/>
    <s v=""/>
    <d v="2021-03-01T00:00:00"/>
    <n v="1151"/>
    <m/>
    <d v="2018-02-01T00:00:00"/>
    <d v="2018-01-01T00:00:00"/>
    <s v="No"/>
    <s v="No"/>
  </r>
  <r>
    <s v="Holdtech"/>
    <x v="0"/>
    <s v="Masivo"/>
    <s v="La Serena"/>
    <s v="8480239-"/>
    <s v="5"/>
    <s v="8480239-5"/>
    <s v="TGCARVAG"/>
    <s v="TERESA GUMERCINDA CARVAJAL GONZALEZ"/>
    <s v="TERESA GUMERCINDA"/>
    <s v="CARVAJAL GONZALEZ"/>
    <x v="1"/>
    <x v="3"/>
    <s v="Renuncia"/>
    <s v="No quiso dar repechaje"/>
    <d v="2018-01-04T00:00:00"/>
    <m/>
    <m/>
    <m/>
    <m/>
    <m/>
    <d v="1968-10-03T00:00:00"/>
    <m/>
    <m/>
    <s v=""/>
    <d v="2017-12-13T00:00:00"/>
    <d v="2017-12-04T00:00:00"/>
    <s v="S"/>
    <d v="2018-01-05T00:00:00"/>
    <s v="TGCARVAG"/>
    <s v="TGCARVAG"/>
    <n v="19163"/>
    <s v="teresa.carvajal@consultor.wom.cl"/>
    <m/>
    <m/>
    <n v="15"/>
    <s v="Daniela Gonzalez"/>
    <x v="1"/>
    <m/>
    <n v="1"/>
    <d v="2021-03-01T00:00:00"/>
    <n v="1151"/>
    <m/>
    <d v="2018-01-01T00:00:00"/>
    <d v="2018-01-01T00:00:00"/>
    <s v="No"/>
    <s v="No"/>
  </r>
  <r>
    <s v="Holdtech"/>
    <x v="0"/>
    <s v="Masivo"/>
    <s v="La Serena"/>
    <s v="12395969"/>
    <s v="8"/>
    <s v="12395969-8"/>
    <s v="VSVEGAT"/>
    <s v="VEGLIA SCARLETT VEGA TAPIA"/>
    <s v="VEGLIA SCARLETT"/>
    <s v="VEGA TAPIA"/>
    <x v="1"/>
    <x v="3"/>
    <s v="Desvinculación"/>
    <m/>
    <d v="2017-04-05T00:00:00"/>
    <m/>
    <m/>
    <m/>
    <m/>
    <m/>
    <d v="1973-08-01T00:00:00"/>
    <s v="JULIO ENRIQUE EGAÑA TABILO"/>
    <s v="15451219-5"/>
    <s v="ULISES LA ROSA PEREZ"/>
    <d v="2017-12-13T00:00:00"/>
    <d v="2017-12-04T00:00:00"/>
    <s v="S"/>
    <d v="2018-01-05T00:00:00"/>
    <s v="VSVEGAT"/>
    <s v="VSVEGAT"/>
    <n v="19177"/>
    <s v="veglia.vega@consultor.wom.cl"/>
    <m/>
    <m/>
    <n v="15"/>
    <s v="Daniela Gonzalez"/>
    <x v="1"/>
    <m/>
    <n v="1"/>
    <d v="2021-03-01T00:00:00"/>
    <n v="1151"/>
    <m/>
    <d v="2017-04-01T00:00:00"/>
    <d v="2018-01-01T00:00:00"/>
    <s v="No"/>
    <s v="No"/>
  </r>
  <r>
    <s v="Holdtech"/>
    <x v="0"/>
    <s v="Masivo"/>
    <s v="La Serena"/>
    <s v="17452820"/>
    <s v="9"/>
    <s v="17452820-9"/>
    <s v="AAMARINC"/>
    <s v="ANGELO ANTONIO MARIN CAIMANQUE"/>
    <s v="ANGELO ANTONIO"/>
    <s v="MARIN CAIMANQUE"/>
    <x v="1"/>
    <x v="3"/>
    <s v="Desvinculación"/>
    <s v="No Concurrencia"/>
    <d v="2018-01-26T00:00:00"/>
    <m/>
    <m/>
    <m/>
    <m/>
    <m/>
    <d v="1990-04-11T00:00:00"/>
    <m/>
    <m/>
    <s v=""/>
    <d v="2017-12-20T00:00:00"/>
    <d v="2017-12-11T00:00:00"/>
    <s v="S"/>
    <d v="2018-01-13T00:00:00"/>
    <s v="AAMARINC"/>
    <s v="AAMARINC"/>
    <n v="19051"/>
    <s v="angelo.marin@consultor.wom.cl"/>
    <m/>
    <m/>
    <n v="16"/>
    <s v="Julia Arancibia"/>
    <x v="1"/>
    <m/>
    <n v="1"/>
    <d v="2021-03-01T00:00:00"/>
    <n v="1143"/>
    <m/>
    <d v="2018-01-01T00:00:00"/>
    <d v="2018-01-01T00:00:00"/>
    <s v="No"/>
    <s v="No"/>
  </r>
  <r>
    <s v="Holdtech"/>
    <x v="0"/>
    <s v="Masivo"/>
    <s v="La Serena"/>
    <s v="14579229"/>
    <s v="0"/>
    <s v="14579229-0"/>
    <s v="FETAPIAC"/>
    <s v="FABIAN EMILIO TAPIA CABALLERO"/>
    <s v="FABIAN EMILIO"/>
    <s v="TAPIA CABALLERO"/>
    <x v="1"/>
    <x v="3"/>
    <s v="Desvinculación"/>
    <s v="Vencimiento de contrato"/>
    <d v="2018-03-10T00:00:00"/>
    <m/>
    <m/>
    <m/>
    <m/>
    <m/>
    <d v="1980-09-01T00:00:00"/>
    <s v="ALFONSO ANTONIO PINTO ARAYA"/>
    <s v="16780392-K"/>
    <s v="WILLIAMS ENRIQUE DOMINGUEZ BARRADA"/>
    <m/>
    <m/>
    <s v="S"/>
    <m/>
    <s v="FETAPIAC"/>
    <s v="FETAPIAC"/>
    <n v="19189"/>
    <s v="fabian.tapia@consultor.wom.cl"/>
    <m/>
    <m/>
    <n v="16"/>
    <s v="Julia Arancibia"/>
    <x v="1"/>
    <m/>
    <n v="1"/>
    <d v="2021-03-01T00:00:00"/>
    <s v=""/>
    <m/>
    <d v="2018-03-01T00:00:00"/>
    <s v=""/>
    <s v="No"/>
    <s v="No"/>
  </r>
  <r>
    <s v="Holdtech"/>
    <x v="0"/>
    <s v="Masivo"/>
    <s v="La Serena"/>
    <s v="18589261"/>
    <s v="1"/>
    <s v="18589261-1"/>
    <s v="FFZAMORZ"/>
    <s v="FRANCISCA FERNANDA ZAMORA ZAMORA"/>
    <s v="FRANCISCA FERNANDA"/>
    <s v="ZAMORA ZAMORA"/>
    <x v="1"/>
    <x v="3"/>
    <s v="Renuncia"/>
    <m/>
    <d v="2018-02-15T00:00:00"/>
    <m/>
    <m/>
    <m/>
    <m/>
    <m/>
    <d v="1993-11-26T00:00:00"/>
    <m/>
    <m/>
    <s v=""/>
    <d v="2017-12-20T00:00:00"/>
    <d v="2017-12-11T00:00:00"/>
    <s v="S"/>
    <d v="2018-01-13T00:00:00"/>
    <s v="FFZAMORZ"/>
    <s v="FFZAMORZ"/>
    <n v="19022"/>
    <s v="francisca.zamora@consultor.wom.cl"/>
    <m/>
    <m/>
    <n v="16"/>
    <s v="Julia Arancibia"/>
    <x v="1"/>
    <m/>
    <n v="1"/>
    <d v="2021-03-01T00:00:00"/>
    <n v="1143"/>
    <m/>
    <d v="2018-02-01T00:00:00"/>
    <d v="2018-01-01T00:00:00"/>
    <s v="No"/>
    <s v="No"/>
  </r>
  <r>
    <s v="Holdtech"/>
    <x v="0"/>
    <s v="Masivo"/>
    <s v="La Serena"/>
    <s v="18922838"/>
    <s v="4"/>
    <s v="18922838-4"/>
    <s v="FIJIMENO"/>
    <s v="FELIPE IGNACIO JIMENEZ ORTIZ"/>
    <s v="FELIPE IGNACIO"/>
    <s v="JIMENEZ ORTIZ"/>
    <x v="1"/>
    <x v="3"/>
    <s v="Desvinculación"/>
    <s v="No Concurrencia"/>
    <d v="2018-02-10T00:00:00"/>
    <m/>
    <m/>
    <m/>
    <m/>
    <m/>
    <d v="1994-11-10T00:00:00"/>
    <m/>
    <m/>
    <s v=""/>
    <d v="2017-12-20T00:00:00"/>
    <d v="2017-12-11T00:00:00"/>
    <s v="S"/>
    <d v="2018-01-13T00:00:00"/>
    <s v="FIJIMENO"/>
    <s v="FIJIMENO"/>
    <n v="19174"/>
    <s v="felipe.jimenez@consultor.wom.cl"/>
    <m/>
    <m/>
    <n v="16"/>
    <s v="Julia Arancibia"/>
    <x v="1"/>
    <m/>
    <n v="1"/>
    <d v="2021-03-01T00:00:00"/>
    <n v="1143"/>
    <m/>
    <d v="2018-02-01T00:00:00"/>
    <d v="2018-01-01T00:00:00"/>
    <s v="No"/>
    <s v="No"/>
  </r>
  <r>
    <s v="Holdtech"/>
    <x v="0"/>
    <s v="Masivo"/>
    <s v="La Serena"/>
    <s v="19581556"/>
    <s v="9"/>
    <s v="19581556-9"/>
    <s v="GARUBIOM"/>
    <s v="GABRIELA ALEJANDRA DE LOURDES RUBIO MURA"/>
    <s v="GABRIELA ALEJANDRA DE LOURDES"/>
    <s v="RUBIO MURA"/>
    <x v="1"/>
    <x v="3"/>
    <s v="Desvinculación"/>
    <s v="No Concurrencia"/>
    <d v="2018-02-10T00:00:00"/>
    <m/>
    <m/>
    <m/>
    <m/>
    <m/>
    <d v="1997-02-04T00:00:00"/>
    <m/>
    <m/>
    <s v=""/>
    <d v="2017-12-20T00:00:00"/>
    <d v="2017-12-11T00:00:00"/>
    <s v="S"/>
    <d v="2018-01-13T00:00:00"/>
    <s v="GARUBIOM"/>
    <s v="GARUBIOM"/>
    <n v="19185"/>
    <s v="alejandra.rubio@consultor.wom.cl"/>
    <m/>
    <m/>
    <n v="16"/>
    <s v="Julia Arancibia"/>
    <x v="1"/>
    <m/>
    <n v="1"/>
    <d v="2021-03-01T00:00:00"/>
    <n v="1143"/>
    <m/>
    <d v="2018-02-01T00:00:00"/>
    <d v="2018-01-01T00:00:00"/>
    <s v="No"/>
    <s v="No"/>
  </r>
  <r>
    <s v="Holdtech"/>
    <x v="0"/>
    <s v="Masivo"/>
    <s v="La Serena"/>
    <s v="17173698"/>
    <s v="6"/>
    <s v="17173698-6"/>
    <s v="GLCABREB"/>
    <s v="GERALD LIROY CABRERA BARRAZA"/>
    <s v="GERALD LIROY"/>
    <s v="CABRERA BARRAZA"/>
    <x v="1"/>
    <x v="3"/>
    <s v="Desvinculación"/>
    <m/>
    <d v="2018-04-09T00:00:00"/>
    <m/>
    <m/>
    <m/>
    <m/>
    <m/>
    <d v="1989-02-08T00:00:00"/>
    <s v="CRISTOBAL ANDRES GALLEGOS VALENCIA"/>
    <s v="17404906-8"/>
    <s v="ULISES LA ROSA PEREZ"/>
    <d v="2017-12-20T00:00:00"/>
    <d v="2017-12-11T00:00:00"/>
    <s v="S"/>
    <d v="2018-01-13T00:00:00"/>
    <s v="GLCABREB"/>
    <s v="GLCABREB"/>
    <n v="19009"/>
    <s v="gerald.cabrera@consultor.wom.cl"/>
    <m/>
    <m/>
    <n v="16"/>
    <s v="Julia Arancibia"/>
    <x v="1"/>
    <m/>
    <n v="1"/>
    <d v="2021-03-01T00:00:00"/>
    <n v="1143"/>
    <m/>
    <d v="2018-04-01T00:00:00"/>
    <d v="2018-01-01T00:00:00"/>
    <s v="No"/>
    <s v="No"/>
  </r>
  <r>
    <s v="Holdtech"/>
    <x v="0"/>
    <s v="Masivo"/>
    <s v="La Serena"/>
    <s v="18589324"/>
    <s v="3"/>
    <s v="18589324-3"/>
    <s v="MVTORREP"/>
    <s v="MARCELA VALESKA TORREJON PEÑA"/>
    <s v="MARCELA VALESKA"/>
    <s v="TORREJON PEÑA"/>
    <x v="1"/>
    <x v="3"/>
    <m/>
    <m/>
    <d v="2018-03-23T00:00:00"/>
    <m/>
    <m/>
    <m/>
    <m/>
    <m/>
    <d v="1993-10-26T00:00:00"/>
    <s v="JULIO ENRIQUE EGAÑA TABILO"/>
    <s v="15451219-5"/>
    <s v="ULISES LA ROSA PEREZ"/>
    <d v="2017-12-20T00:00:00"/>
    <d v="2017-12-11T00:00:00"/>
    <s v="S"/>
    <d v="2018-01-13T00:00:00"/>
    <s v="MVTORREP"/>
    <s v="MVTORREP"/>
    <n v="19172"/>
    <s v="marcela.torrejon@consultor.wom.cl"/>
    <m/>
    <m/>
    <n v="16"/>
    <s v="Julia Arancibia"/>
    <x v="1"/>
    <m/>
    <n v="1"/>
    <d v="2021-03-01T00:00:00"/>
    <n v="1143"/>
    <m/>
    <d v="2018-03-01T00:00:00"/>
    <d v="2018-01-01T00:00:00"/>
    <s v="No"/>
    <s v="No"/>
  </r>
  <r>
    <s v="Holdtech"/>
    <x v="0"/>
    <s v="Masivo"/>
    <s v="La Serena"/>
    <s v="17974040"/>
    <s v="0"/>
    <s v="17974040-0"/>
    <s v="VADIAZS"/>
    <s v="VICTORIA ANDREA DIAZ SALAZAR"/>
    <s v="VICTORIA ANDREA"/>
    <s v="DIAZ SALAZAR"/>
    <x v="1"/>
    <x v="3"/>
    <s v="Renuncia"/>
    <m/>
    <d v="2018-04-24T00:00:00"/>
    <m/>
    <m/>
    <m/>
    <m/>
    <m/>
    <d v="1991-07-09T00:00:00"/>
    <s v="PALOMA JACQUELINE ARAYA MUÑOZ"/>
    <s v="15054416-5"/>
    <s v="FRANCISCO JAVIER SUAREZ VEGA"/>
    <d v="2017-12-20T00:00:00"/>
    <d v="2017-12-11T00:00:00"/>
    <s v="S"/>
    <d v="2018-01-13T00:00:00"/>
    <s v="VADIAZS"/>
    <s v="VADIAZS"/>
    <n v="19090"/>
    <s v="victoria.diaz@consultor.wom.cl"/>
    <m/>
    <m/>
    <n v="16"/>
    <s v="Julia Arancibia"/>
    <x v="1"/>
    <m/>
    <n v="1"/>
    <d v="2021-03-01T00:00:00"/>
    <n v="1143"/>
    <m/>
    <d v="2018-04-01T00:00:00"/>
    <d v="2018-01-01T00:00:00"/>
    <s v="No"/>
    <s v="No"/>
  </r>
  <r>
    <s v="Holdtech"/>
    <x v="0"/>
    <s v="Masivo"/>
    <s v="La Serena"/>
    <s v="17452411"/>
    <s v="4"/>
    <s v="17452411-4"/>
    <s v="AEALBANM"/>
    <s v="ALIRO EDGARDO ALBANEZ MORENO"/>
    <s v="ALIRO EDGARDO"/>
    <s v="ALBANEZ MORENO"/>
    <x v="1"/>
    <x v="3"/>
    <s v="Renuncia"/>
    <s v="Renuncia voluntaria"/>
    <d v="2018-11-13T00:00:00"/>
    <m/>
    <m/>
    <m/>
    <m/>
    <m/>
    <d v="1990-02-15T00:00:00"/>
    <s v="ALFONSO ANTONIO PINTO ARAYA"/>
    <s v="16780392-K"/>
    <s v="WILLIAMS ENRIQUE DOMINGUEZ BARRADA"/>
    <d v="2018-01-05T00:00:00"/>
    <d v="2018-01-19T00:00:00"/>
    <s v="S"/>
    <d v="2018-01-23T00:00:00"/>
    <s v="AEALBANM"/>
    <s v="AEALBANM"/>
    <n v="19193"/>
    <s v="aliro.albanez@consultor.wom.cl"/>
    <m/>
    <m/>
    <n v="17"/>
    <s v="Katterine Cuadra"/>
    <x v="0"/>
    <s v="Diurno"/>
    <s v=""/>
    <d v="2021-03-01T00:00:00"/>
    <n v="1133"/>
    <m/>
    <d v="2018-11-01T00:00:00"/>
    <d v="2018-01-01T00:00:00"/>
    <s v="No"/>
    <s v="No"/>
  </r>
  <r>
    <s v="Holdtech"/>
    <x v="0"/>
    <s v="Masivo"/>
    <s v="La Serena"/>
    <s v="19688730"/>
    <s v="K"/>
    <s v="19688730-k"/>
    <s v="AEPINOR"/>
    <s v="ALONSO EDUARDO PINO RIQUELME"/>
    <s v="ALONSO EDUARDO"/>
    <s v="PINO RIQUELME"/>
    <x v="1"/>
    <x v="3"/>
    <s v="Desvinculación"/>
    <s v="No Concurrencia"/>
    <d v="2018-10-24T00:00:00"/>
    <m/>
    <m/>
    <m/>
    <m/>
    <m/>
    <d v="1997-09-05T00:00:00"/>
    <s v="JONATHAN ANDRES GONZALEZ HIDALGO"/>
    <s v="16732649-8"/>
    <s v="ULISES LA ROSA PEREZ"/>
    <d v="2018-01-05T00:00:00"/>
    <d v="2018-01-19T00:00:00"/>
    <s v="S"/>
    <d v="2018-01-20T00:00:00"/>
    <s v="AEPINOR"/>
    <s v="AEPINOR"/>
    <n v="19192"/>
    <s v="alonso.pino@consultor.wom.cl"/>
    <m/>
    <m/>
    <n v="17"/>
    <s v="Katterine Cuadra"/>
    <x v="1"/>
    <s v="Nocturno"/>
    <n v="1"/>
    <d v="2021-03-01T00:00:00"/>
    <n v="1136"/>
    <m/>
    <d v="2018-10-01T00:00:00"/>
    <d v="2018-01-01T00:00:00"/>
    <s v="No"/>
    <s v="No"/>
  </r>
  <r>
    <s v="Holdtech"/>
    <x v="0"/>
    <s v="Prepago"/>
    <s v="La Serena"/>
    <s v="19505700"/>
    <s v="1"/>
    <s v="19505700-1"/>
    <s v="CFMALUEA"/>
    <s v="CAMILA FRANCISCA BELEN MALUENDA ARRIAZA"/>
    <s v="CAMILA FRANCISCA BELEN"/>
    <s v="MALUENDA ARRIAZA"/>
    <x v="1"/>
    <x v="3"/>
    <s v="Renuncia"/>
    <s v="Motivos personales"/>
    <d v="2018-02-06T00:00:00"/>
    <m/>
    <m/>
    <m/>
    <m/>
    <m/>
    <d v="1997-01-01T00:00:00"/>
    <m/>
    <m/>
    <s v=""/>
    <d v="2018-01-05T00:00:00"/>
    <d v="2018-01-19T00:00:00"/>
    <s v="S"/>
    <d v="2018-01-29T00:00:00"/>
    <s v="CFMALUEA"/>
    <s v="CFMALUEA"/>
    <n v="19196"/>
    <s v="camila.belen@consultor.wom.cl"/>
    <m/>
    <m/>
    <n v="17"/>
    <s v="Katterine Cuadra"/>
    <x v="0"/>
    <m/>
    <s v=""/>
    <d v="2021-03-01T00:00:00"/>
    <n v="1127"/>
    <m/>
    <d v="2018-02-01T00:00:00"/>
    <d v="2018-01-01T00:00:00"/>
    <s v="No"/>
    <s v="No"/>
  </r>
  <r>
    <s v="Holdtech"/>
    <x v="0"/>
    <s v="Prepago"/>
    <s v="La Serena"/>
    <s v="20006589"/>
    <s v="1"/>
    <s v="20006589-1"/>
    <s v="CGDIAZA"/>
    <s v="CONSTANZA GLENY ALEJANDRA DIAZ ARACENA"/>
    <s v="CONSTANZA GLENY ALEJANDRA"/>
    <s v="DIAZ ARACENA"/>
    <x v="1"/>
    <x v="3"/>
    <s v="Desvinculación"/>
    <s v="No Concurrencia"/>
    <d v="2018-05-29T00:00:00"/>
    <m/>
    <m/>
    <m/>
    <m/>
    <m/>
    <d v="1999-06-23T00:00:00"/>
    <s v="PALOMA JACQUELINE ARAYA MUÑOZ"/>
    <s v="15054416-5"/>
    <s v="FRANCISCO JAVIER SUAREZ VEGA"/>
    <d v="2018-01-05T00:00:00"/>
    <d v="2018-01-19T00:00:00"/>
    <s v="S"/>
    <d v="2018-02-03T00:00:00"/>
    <s v="CGDIAZA"/>
    <s v="CGDIAZA"/>
    <n v="19201"/>
    <s v="constanza.alejandra@consultor.wom.cl"/>
    <m/>
    <m/>
    <n v="17"/>
    <s v="Katterine Cuadra"/>
    <x v="0"/>
    <m/>
    <s v=""/>
    <d v="2021-03-01T00:00:00"/>
    <n v="1122"/>
    <m/>
    <d v="2018-05-01T00:00:00"/>
    <d v="2018-02-01T00:00:00"/>
    <s v="No"/>
    <s v="No"/>
  </r>
  <r>
    <s v="Holdtech"/>
    <x v="0"/>
    <s v="Prepago"/>
    <s v="La Serena"/>
    <s v="18756847"/>
    <s v="1"/>
    <s v="18756847-1"/>
    <s v="CICOPIEG"/>
    <s v="CLAUDIO IGNACIO COPIER GUERRERO"/>
    <s v="CLAUDIO IGNACIO"/>
    <s v="COPIER GUERRERO"/>
    <x v="1"/>
    <x v="3"/>
    <s v="Desvinculación"/>
    <m/>
    <d v="2018-04-05T00:00:00"/>
    <m/>
    <m/>
    <m/>
    <m/>
    <m/>
    <d v="1994-01-12T00:00:00"/>
    <s v="ALFONSO ANTONIO PINTO ARAYA"/>
    <s v="16780392-K"/>
    <s v="WILLIAMS ENRIQUE DOMINGUEZ BARRADA"/>
    <d v="2018-01-05T00:00:00"/>
    <d v="2018-01-19T00:00:00"/>
    <s v="S"/>
    <d v="2018-01-28T00:00:00"/>
    <s v="CICOPIEG"/>
    <s v="CICOPIEG"/>
    <n v="19195"/>
    <s v="claudio.ignacio@consultor.wom.cl"/>
    <m/>
    <m/>
    <n v="17"/>
    <s v="Katterine Cuadra"/>
    <x v="0"/>
    <m/>
    <s v=""/>
    <d v="2021-03-01T00:00:00"/>
    <n v="1128"/>
    <m/>
    <d v="2018-04-01T00:00:00"/>
    <d v="2018-01-01T00:00:00"/>
    <s v="No"/>
    <s v="No"/>
  </r>
  <r>
    <s v="Holdtech"/>
    <x v="0"/>
    <s v="Prepago"/>
    <s v="La Serena"/>
    <s v="17628726"/>
    <s v="8"/>
    <s v="17628726-8"/>
    <s v="JAPINOND"/>
    <s v="JOSE ANTONIO PIÑONES DIAZ"/>
    <s v="JOSE ANTONIO"/>
    <s v="PIÑONES DIAZ"/>
    <x v="1"/>
    <x v="3"/>
    <s v="Renuncia"/>
    <s v="Renuncia voluntaria"/>
    <d v="2018-06-22T00:00:00"/>
    <m/>
    <m/>
    <m/>
    <m/>
    <m/>
    <d v="1990-06-19T00:00:00"/>
    <s v="PALOMA JACQUELINE ARAYA MUÑOZ"/>
    <s v="15054416-5"/>
    <s v="FRANCISCO JAVIER SUAREZ VEGA"/>
    <d v="2018-01-05T00:00:00"/>
    <d v="2018-01-19T00:00:00"/>
    <s v="S"/>
    <d v="2018-01-23T00:00:00"/>
    <s v="JAPINOND"/>
    <s v="JAPINOND"/>
    <n v="19200"/>
    <s v="jose.antonio@consultor.wom.cl"/>
    <m/>
    <m/>
    <n v="17"/>
    <s v="Katterine Cuadra"/>
    <x v="0"/>
    <s v="Diurno"/>
    <s v=""/>
    <d v="2021-03-01T00:00:00"/>
    <n v="1133"/>
    <m/>
    <d v="2018-06-01T00:00:00"/>
    <d v="2018-01-01T00:00:00"/>
    <s v="No"/>
    <s v="No"/>
  </r>
  <r>
    <s v="Holdtech"/>
    <x v="0"/>
    <s v="Masivo"/>
    <s v="La Serena"/>
    <s v="18317800"/>
    <s v="8"/>
    <s v="18317800-8"/>
    <s v="LACARVAN"/>
    <s v="LESLIE ANDREA CARVAJAL NAVEA"/>
    <s v="LESLIE ANDREA"/>
    <s v="CARVAJAL NAVEA"/>
    <x v="1"/>
    <x v="3"/>
    <s v="Renuncia"/>
    <m/>
    <d v="2018-12-31T00:00:00"/>
    <m/>
    <m/>
    <m/>
    <m/>
    <m/>
    <d v="1991-08-05T00:00:00"/>
    <s v="JULIO ENRIQUE EGAÑA TABILO"/>
    <s v="15451219-5"/>
    <s v="ULISES LA ROSA PEREZ"/>
    <d v="2018-01-05T00:00:00"/>
    <d v="2018-01-19T00:00:00"/>
    <s v="S"/>
    <d v="2018-01-27T00:00:00"/>
    <s v="LACARVAN"/>
    <s v="LACARVAN"/>
    <n v="19198"/>
    <s v="leslie.carvajal@consultor.wom.cl"/>
    <m/>
    <m/>
    <n v="17"/>
    <s v="Katterine Cuadra"/>
    <x v="0"/>
    <s v="Diurno"/>
    <s v=""/>
    <d v="2021-03-01T00:00:00"/>
    <n v="1129"/>
    <m/>
    <d v="2018-12-01T00:00:00"/>
    <d v="2018-01-01T00:00:00"/>
    <s v="No"/>
    <s v="Si"/>
  </r>
  <r>
    <s v="Holdtech"/>
    <x v="0"/>
    <s v="Masivo"/>
    <s v="La Serena"/>
    <s v="19660955"/>
    <s v="5"/>
    <s v="19660955-5"/>
    <s v="MBARACEA"/>
    <s v="MARIA BELEN ALEJANDRA ARACENA ARANCIBIA"/>
    <s v="MARIA BELEN ALEJANDRA"/>
    <s v="ARACENA ARANCIBIA"/>
    <x v="1"/>
    <x v="3"/>
    <s v="Desvinculación"/>
    <s v="No Concurrencia"/>
    <d v="2018-10-05T00:00:00"/>
    <m/>
    <m/>
    <m/>
    <m/>
    <m/>
    <d v="1997-09-07T00:00:00"/>
    <s v="PALOMA JACQUELINE ARAYA MUÑOZ"/>
    <s v="15054416-5"/>
    <s v="FRANCISCO JAVIER SUAREZ VEGA"/>
    <d v="2018-01-05T00:00:00"/>
    <d v="2018-01-19T00:00:00"/>
    <s v="S"/>
    <d v="2018-01-20T00:00:00"/>
    <s v="MBARACEA"/>
    <s v="MBARACEA"/>
    <n v="19203"/>
    <s v="maria.aracena@consultor.wom.cl"/>
    <m/>
    <m/>
    <n v="17"/>
    <s v="Katterine Cuadra"/>
    <x v="0"/>
    <s v="Diurno"/>
    <s v=""/>
    <d v="2021-03-01T00:00:00"/>
    <n v="1136"/>
    <m/>
    <d v="2018-10-01T00:00:00"/>
    <d v="2018-01-01T00:00:00"/>
    <s v="No"/>
    <s v="No"/>
  </r>
  <r>
    <s v="Holdtech"/>
    <x v="0"/>
    <s v="Masivo"/>
    <s v="La Serena"/>
    <s v="18495587"/>
    <s v="3"/>
    <s v="18495587-3"/>
    <s v="RSFABREC"/>
    <s v="RODRIGO SEBASTIAN FABREGA CORTES"/>
    <s v="RODRIGO SEBASTIAN"/>
    <s v="FABREGA CORTES"/>
    <x v="1"/>
    <x v="3"/>
    <s v="Desvinculación"/>
    <m/>
    <d v="2018-08-02T00:00:00"/>
    <m/>
    <m/>
    <m/>
    <m/>
    <m/>
    <d v="1993-12-09T00:00:00"/>
    <s v="ALFONSO ANTONIO PINTO ARAYA"/>
    <s v="16780392-K"/>
    <s v="WILLIAMS ENRIQUE DOMINGUEZ BARRADA"/>
    <d v="2018-01-05T00:00:00"/>
    <d v="2018-01-19T00:00:00"/>
    <s v="S"/>
    <d v="2018-01-23T00:00:00"/>
    <s v="RSFABREC"/>
    <s v="RSFABREC"/>
    <n v="19202"/>
    <s v="rodrigo.sebastian@consultor.wom.cl"/>
    <m/>
    <m/>
    <n v="17"/>
    <s v="Katterine Cuadra"/>
    <x v="0"/>
    <s v="Diurno"/>
    <s v=""/>
    <d v="2021-03-01T00:00:00"/>
    <n v="1133"/>
    <m/>
    <d v="2018-08-01T00:00:00"/>
    <d v="2018-01-01T00:00:00"/>
    <s v="No"/>
    <s v="No"/>
  </r>
  <r>
    <s v="Holdtech"/>
    <x v="0"/>
    <s v="Masivo"/>
    <s v="La Serena"/>
    <s v="19258011"/>
    <s v="0"/>
    <s v="19258011-0"/>
    <s v="YDCORNEV"/>
    <s v="YOSELYN DEL CARMEN CORNEJO VARAS"/>
    <s v="YOSELYN DEL CARMEN"/>
    <s v="CORNEJO VARAS"/>
    <x v="1"/>
    <x v="3"/>
    <s v="Desvinculación"/>
    <s v="No Concurrencia"/>
    <d v="2018-08-22T00:00:00"/>
    <m/>
    <m/>
    <m/>
    <m/>
    <m/>
    <d v="1996-07-15T00:00:00"/>
    <s v="JULIO ENRIQUE EGAÑA TABILO"/>
    <s v="15451219-5"/>
    <s v="ULISES LA ROSA PEREZ"/>
    <d v="2018-01-05T00:00:00"/>
    <d v="2018-01-19T00:00:00"/>
    <s v="S"/>
    <d v="2018-01-23T00:00:00"/>
    <s v="YDCORNEV"/>
    <s v="YDCORNEV"/>
    <n v="19198"/>
    <s v="yoselyn.cornejo@consultor.wom.cl"/>
    <m/>
    <m/>
    <n v="17"/>
    <s v="Katterine Cuadra"/>
    <x v="0"/>
    <s v="Diurno"/>
    <s v=""/>
    <d v="2021-03-01T00:00:00"/>
    <n v="1133"/>
    <m/>
    <d v="2018-08-01T00:00:00"/>
    <d v="2018-01-01T00:00:00"/>
    <s v="No"/>
    <s v="No"/>
  </r>
  <r>
    <s v="Holdtech"/>
    <x v="0"/>
    <s v="Masivo"/>
    <s v="La Serena"/>
    <s v="17295116"/>
    <s v="3"/>
    <s v="17295116-3"/>
    <s v="MEARAYAC"/>
    <s v="MARIA EUGENIA ARAYA CORTES"/>
    <s v="MARIA EUGENIA"/>
    <s v="ARAYA CORTES"/>
    <x v="1"/>
    <x v="3"/>
    <s v="Desvinculación"/>
    <m/>
    <d v="2018-02-17T00:00:00"/>
    <m/>
    <m/>
    <m/>
    <m/>
    <m/>
    <d v="1990-01-19T00:00:00"/>
    <m/>
    <m/>
    <s v=""/>
    <d v="2018-01-24T00:00:00"/>
    <d v="2018-02-14T00:00:00"/>
    <s v="S"/>
    <d v="2018-02-15T00:00:00"/>
    <s v="MEARAYAC"/>
    <s v="MEARAYAC"/>
    <n v="19210"/>
    <s v="maria.araya@consultor.wom.cl"/>
    <m/>
    <m/>
    <n v="18"/>
    <s v="Daniela Gonzalez"/>
    <x v="1"/>
    <m/>
    <n v="1"/>
    <d v="2021-03-01T00:00:00"/>
    <n v="1110"/>
    <m/>
    <d v="2018-02-01T00:00:00"/>
    <d v="2018-02-01T00:00:00"/>
    <s v="No"/>
    <s v="No"/>
  </r>
  <r>
    <s v="Holdtech"/>
    <x v="0"/>
    <s v="Masivo"/>
    <s v="La Serena"/>
    <s v="16307931"/>
    <s v="3"/>
    <s v="16307931-3"/>
    <s v="PLGONZAB"/>
    <s v="PAULA LORETO GONZALEZ BASTIAS"/>
    <s v="PAULA LORETO"/>
    <s v="GONZALEZ BASTIAS"/>
    <x v="1"/>
    <x v="3"/>
    <s v="Desvinculación"/>
    <s v="Necesidad de la empresa"/>
    <d v="2019-02-08T00:00:00"/>
    <m/>
    <m/>
    <m/>
    <m/>
    <m/>
    <d v="1986-08-12T00:00:00"/>
    <s v="JULIO ENRIQUE EGAÑA TABILO"/>
    <s v="15451219-5"/>
    <s v="ULISES LA ROSA PEREZ"/>
    <d v="2018-01-24T00:00:00"/>
    <d v="2018-02-14T00:00:00"/>
    <s v="S"/>
    <d v="2018-02-21T00:00:00"/>
    <s v="PLGONZAB"/>
    <s v="PLGONZAB"/>
    <n v="19109"/>
    <s v="paula.gonzalez.b@consultor.wom.cl"/>
    <m/>
    <m/>
    <n v="18"/>
    <s v="Daniela Gonzalez"/>
    <x v="0"/>
    <s v="Diurno"/>
    <s v=""/>
    <d v="2021-03-01T00:00:00"/>
    <n v="1104"/>
    <m/>
    <d v="2019-02-01T00:00:00"/>
    <d v="2018-02-01T00:00:00"/>
    <s v="No"/>
    <s v="Si"/>
  </r>
  <r>
    <s v="Holdtech"/>
    <x v="0"/>
    <s v="Masivo"/>
    <s v="La Serena"/>
    <s v="17295604"/>
    <s v="1"/>
    <s v="17295604-1"/>
    <s v="SMALVARC"/>
    <s v="SEBASTIAN MIGUEL ENRIQUE ALVAREZ CASTILLO"/>
    <s v="SEBASTIAN MIGUEL ENRIQUE"/>
    <s v="ALVAREZ CASTILLO"/>
    <x v="1"/>
    <x v="3"/>
    <s v="Desvinculación"/>
    <m/>
    <d v="2018-02-23T00:00:00"/>
    <m/>
    <m/>
    <m/>
    <m/>
    <m/>
    <d v="1990-04-01T00:00:00"/>
    <s v="PALOMA JACQUELINE ARAYA MUÑOZ"/>
    <s v="15054416-5"/>
    <s v="FRANCISCO JAVIER SUAREZ VEGA"/>
    <d v="2018-01-24T00:00:00"/>
    <d v="2018-02-14T00:00:00"/>
    <s v="S"/>
    <d v="2018-02-15T00:00:00"/>
    <s v="SMALVARC"/>
    <s v="SMALVARC"/>
    <n v="19220"/>
    <s v="sebastian.alvarez@consultor.wom.cl"/>
    <m/>
    <m/>
    <n v="18"/>
    <s v="Daniela Gonzalez"/>
    <x v="1"/>
    <m/>
    <n v="1"/>
    <d v="2021-03-01T00:00:00"/>
    <n v="1110"/>
    <m/>
    <d v="2018-02-01T00:00:00"/>
    <d v="2018-02-01T00:00:00"/>
    <s v="No"/>
    <s v="No"/>
  </r>
  <r>
    <s v="Holdtech"/>
    <x v="0"/>
    <s v="Masivo"/>
    <s v="La Serena"/>
    <s v="17037145"/>
    <s v="3"/>
    <s v="17037145-3"/>
    <s v="ADAGUIRT"/>
    <s v="ANDREA DE LA VICTORIA AGUIRRE TAPIA"/>
    <s v="ANDREA DE LA VICTORIA"/>
    <s v="AGUIRRE TAPIA"/>
    <x v="1"/>
    <x v="3"/>
    <s v="Renuncia"/>
    <m/>
    <d v="2018-04-02T00:00:00"/>
    <m/>
    <m/>
    <m/>
    <m/>
    <m/>
    <d v="1989-05-17T00:00:00"/>
    <m/>
    <m/>
    <s v=""/>
    <d v="2018-02-05T00:00:00"/>
    <d v="2018-02-23T00:00:00"/>
    <s v="S"/>
    <d v="2018-02-27T00:00:00"/>
    <s v="ADAGUIRT"/>
    <s v="ADAGUIRT"/>
    <n v="19234"/>
    <s v="andrea.aguirre@consultor.wom.cl"/>
    <m/>
    <m/>
    <n v="19"/>
    <s v="Julia Arancibia"/>
    <x v="1"/>
    <m/>
    <n v="1"/>
    <d v="2021-03-01T00:00:00"/>
    <n v="1098"/>
    <m/>
    <d v="2018-04-01T00:00:00"/>
    <d v="2018-02-01T00:00:00"/>
    <s v="No"/>
    <s v="No"/>
  </r>
  <r>
    <s v="Holdtech"/>
    <x v="0"/>
    <s v="Masivo"/>
    <s v="La Serena"/>
    <s v="15673825"/>
    <s v="5"/>
    <s v="15673825-5"/>
    <s v="AMROJASA"/>
    <s v="ANA MARIA ROJAS ARAYA"/>
    <s v="ANA MARIA"/>
    <s v="ROJAS ARAYA"/>
    <x v="1"/>
    <x v="3"/>
    <s v="Desvinculación"/>
    <s v="No Concurrencia"/>
    <d v="2018-05-25T00:00:00"/>
    <m/>
    <m/>
    <m/>
    <m/>
    <m/>
    <d v="1983-11-29T00:00:00"/>
    <s v="MELANIE IVONNE MORALES NORAMBUENA"/>
    <s v="17268870-5"/>
    <n v="0"/>
    <d v="2018-02-05T00:00:00"/>
    <d v="2018-02-23T00:00:00"/>
    <s v="S"/>
    <d v="2018-02-24T00:00:00"/>
    <s v="AMROJASA"/>
    <s v="AMROJASA"/>
    <n v="19115"/>
    <s v="ana.rojas@consultor.wom.cl"/>
    <m/>
    <m/>
    <n v="19"/>
    <s v="Julia Arancibia"/>
    <x v="1"/>
    <m/>
    <n v="1"/>
    <d v="2021-03-01T00:00:00"/>
    <n v="1101"/>
    <m/>
    <d v="2018-05-01T00:00:00"/>
    <d v="2018-02-01T00:00:00"/>
    <s v="No"/>
    <s v="No"/>
  </r>
  <r>
    <s v="Holdtech"/>
    <x v="0"/>
    <s v="Masivo"/>
    <s v="La Serena"/>
    <s v="16581232"/>
    <s v="8"/>
    <s v="16581232-8"/>
    <s v="CSMOLINS"/>
    <s v="CHARLOTH SAMBLEEN MOLINA SCHULER"/>
    <s v="CHARLOTH SAMBLEEN"/>
    <s v="MOLINA SCHULER"/>
    <x v="1"/>
    <x v="3"/>
    <s v="Desvinculación"/>
    <m/>
    <d v="2018-08-20T00:00:00"/>
    <m/>
    <m/>
    <m/>
    <m/>
    <m/>
    <d v="1987-08-12T00:00:00"/>
    <s v="MELANIE IVONNE MORALES NORAMBUENA"/>
    <s v="17268870-5"/>
    <n v="0"/>
    <d v="2018-02-05T00:00:00"/>
    <d v="2018-02-23T00:00:00"/>
    <s v="S"/>
    <d v="2018-02-27T00:00:00"/>
    <s v="CSMOLINS"/>
    <s v="CSMOLINS"/>
    <n v="19204"/>
    <s v="charloth.molina@consultor.wom.cl"/>
    <m/>
    <m/>
    <n v="19"/>
    <s v="Julia Arancibia"/>
    <x v="0"/>
    <s v="Diurno"/>
    <s v=""/>
    <d v="2021-03-01T00:00:00"/>
    <n v="1098"/>
    <m/>
    <d v="2018-08-01T00:00:00"/>
    <d v="2018-02-01T00:00:00"/>
    <s v="No"/>
    <s v="No"/>
  </r>
  <r>
    <s v="Holdtech"/>
    <x v="0"/>
    <s v="Masivo"/>
    <s v="La Serena"/>
    <s v="18179449"/>
    <s v="6"/>
    <s v="18179449-6"/>
    <s v="FJPINONM"/>
    <s v="FRANCISCO JAVIER PIÑONES MARTINEZ"/>
    <s v="FRANCISCO JAVIER"/>
    <s v="PIÑONES MARTINEZ"/>
    <x v="1"/>
    <x v="3"/>
    <s v="Desvinculación"/>
    <s v="Necesidad de la empresa"/>
    <d v="2019-02-25T00:00:00"/>
    <m/>
    <m/>
    <m/>
    <m/>
    <m/>
    <d v="1992-10-15T00:00:00"/>
    <s v="PAULA ANGELINA ELGUEDA MADARIAGA"/>
    <s v="14109923-K"/>
    <s v="WILLIAMS ENRIQUE DOMINGUEZ BARRADA"/>
    <d v="2018-02-05T00:00:00"/>
    <d v="2018-02-23T00:00:00"/>
    <s v="S"/>
    <d v="2018-02-27T00:00:00"/>
    <s v="FJPINONM"/>
    <s v="FJPINONM"/>
    <n v="19237"/>
    <s v="francisco.pinones@consultor.wom.cl"/>
    <m/>
    <m/>
    <n v="19"/>
    <s v="Julia Arancibia"/>
    <x v="1"/>
    <s v="Diurno"/>
    <n v="1"/>
    <d v="2021-03-01T00:00:00"/>
    <n v="1098"/>
    <m/>
    <d v="2019-02-01T00:00:00"/>
    <d v="2018-02-01T00:00:00"/>
    <s v="No"/>
    <s v="Si"/>
  </r>
  <r>
    <s v="Holdtech"/>
    <x v="0"/>
    <s v="Masivo"/>
    <s v="La Serena"/>
    <s v="17194761"/>
    <s v="8"/>
    <s v="17194761-8"/>
    <s v="FRVALENC"/>
    <s v="FRANCISCA ROMINA VALENZUELA CARRASCO"/>
    <s v="FRANCISCA ROMINA"/>
    <s v="VALENZUELA CARRASCO"/>
    <x v="1"/>
    <x v="3"/>
    <s v="Renuncia"/>
    <s v="Renuncia voluntaria"/>
    <d v="2018-07-05T00:00:00"/>
    <m/>
    <m/>
    <m/>
    <m/>
    <m/>
    <d v="1989-06-19T00:00:00"/>
    <s v="MELANIE IVONNE MORALES NORAMBUENA"/>
    <s v="17268870-5"/>
    <n v="0"/>
    <d v="2018-02-05T00:00:00"/>
    <d v="2018-02-23T00:00:00"/>
    <s v="S"/>
    <d v="2018-02-27T00:00:00"/>
    <s v="FRVALENC"/>
    <s v="FRVALENC"/>
    <n v="19206"/>
    <s v="francisca.valenzuela@consultor.wom.cl"/>
    <m/>
    <m/>
    <n v="19"/>
    <s v="Julia Arancibia"/>
    <x v="0"/>
    <s v="Diurno"/>
    <s v=""/>
    <d v="2021-03-01T00:00:00"/>
    <n v="1098"/>
    <m/>
    <d v="2018-07-01T00:00:00"/>
    <d v="2018-02-01T00:00:00"/>
    <s v="No"/>
    <s v="No"/>
  </r>
  <r>
    <s v="Holdtech"/>
    <x v="0"/>
    <s v="Masivo"/>
    <s v="La Serena"/>
    <s v="16437902"/>
    <s v="7"/>
    <s v="16437902-7"/>
    <s v="GAONETTT"/>
    <s v="GLORIA ANDREA ONETTO TOLEDO"/>
    <s v="GLORIA ANDREA"/>
    <s v="ONETTO TOLEDO"/>
    <x v="1"/>
    <x v="3"/>
    <s v="Desvinculación"/>
    <s v="No Concurrencia"/>
    <d v="2018-05-28T00:00:00"/>
    <m/>
    <m/>
    <m/>
    <m/>
    <m/>
    <d v="1986-10-29T00:00:00"/>
    <s v="MELANIE IVONNE MORALES NORAMBUENA"/>
    <s v="17268870-5"/>
    <n v="0"/>
    <d v="2018-02-05T00:00:00"/>
    <d v="2018-02-23T00:00:00"/>
    <s v="S"/>
    <d v="2018-02-27T00:00:00"/>
    <s v="GAONETTT"/>
    <s v="GAONETTT"/>
    <n v="19139"/>
    <s v="gloria.onetto@consultor.wom.cl"/>
    <m/>
    <m/>
    <n v="19"/>
    <s v="Julia Arancibia"/>
    <x v="1"/>
    <m/>
    <n v="1"/>
    <d v="2021-03-01T00:00:00"/>
    <n v="1098"/>
    <m/>
    <d v="2018-05-01T00:00:00"/>
    <d v="2018-02-01T00:00:00"/>
    <s v="No"/>
    <s v="No"/>
  </r>
  <r>
    <s v="Holdtech"/>
    <x v="0"/>
    <s v="Masivo"/>
    <s v="La Serena"/>
    <s v="18481027"/>
    <s v="1"/>
    <s v="18481027-1"/>
    <s v="KJVERAS"/>
    <s v="KEVING JOHANNES VERA SEGURA"/>
    <s v="KEVING JOHANNES"/>
    <s v="VERA SEGURA"/>
    <x v="1"/>
    <x v="3"/>
    <s v="Desvinculación"/>
    <m/>
    <d v="2018-05-25T00:00:00"/>
    <m/>
    <m/>
    <m/>
    <m/>
    <m/>
    <d v="1993-06-13T00:00:00"/>
    <s v="MELANIE IVONNE MORALES NORAMBUENA"/>
    <s v="17268870-5"/>
    <n v="0"/>
    <d v="2018-02-05T00:00:00"/>
    <d v="2018-02-23T00:00:00"/>
    <s v="S"/>
    <d v="2018-02-27T00:00:00"/>
    <s v="KJVERAS"/>
    <s v="KJVERAS"/>
    <n v="19238"/>
    <s v="keving.vera@consultor.wom.cl"/>
    <m/>
    <m/>
    <n v="19"/>
    <s v="Julia Arancibia"/>
    <x v="1"/>
    <m/>
    <n v="1"/>
    <d v="2021-03-01T00:00:00"/>
    <n v="1098"/>
    <m/>
    <d v="2018-05-01T00:00:00"/>
    <d v="2018-02-01T00:00:00"/>
    <s v="No"/>
    <s v="No"/>
  </r>
  <r>
    <s v="Holdtech"/>
    <x v="0"/>
    <s v="Masivo"/>
    <s v="La Serena"/>
    <s v="19505544"/>
    <s v="0"/>
    <s v="19505544-0"/>
    <s v="TASOLARS"/>
    <s v="THANIA ANDREA SOLARI SALFATE"/>
    <s v="THANIA ANDREA"/>
    <s v="SOLARI SALFATE"/>
    <x v="1"/>
    <x v="3"/>
    <s v="Renuncia"/>
    <s v="Renuncia voluntaria"/>
    <d v="2018-06-13T00:00:00"/>
    <m/>
    <m/>
    <m/>
    <m/>
    <m/>
    <d v="1996-12-11T00:00:00"/>
    <s v="MELANIE IVONNE MORALES NORAMBUENA"/>
    <s v="17268870-5"/>
    <n v="0"/>
    <d v="2018-02-05T00:00:00"/>
    <d v="2018-02-23T00:00:00"/>
    <s v="S"/>
    <d v="2018-02-27T00:00:00"/>
    <s v="TASOLARS"/>
    <s v="TASOLARS"/>
    <n v="19222"/>
    <s v="thania.solari@consultor.wom.cl"/>
    <m/>
    <m/>
    <n v="19"/>
    <s v="Julia Arancibia"/>
    <x v="1"/>
    <s v="Diurno"/>
    <n v="1"/>
    <d v="2021-03-01T00:00:00"/>
    <n v="1098"/>
    <m/>
    <d v="2018-06-01T00:00:00"/>
    <d v="2018-02-01T00:00:00"/>
    <s v="No"/>
    <s v="No"/>
  </r>
  <r>
    <s v="Holdtech"/>
    <x v="0"/>
    <s v="Masivo"/>
    <s v="La Serena"/>
    <s v="17542790"/>
    <s v="2"/>
    <s v="17542790-2"/>
    <s v="YDRIVERI"/>
    <s v="YESENIA DE LA CRUZ RIVERA IBACACHE"/>
    <s v="YESENIA DE LA CRUZ"/>
    <s v="RIVERA IBACACHE"/>
    <x v="1"/>
    <x v="3"/>
    <s v="Renuncia"/>
    <m/>
    <d v="2018-04-06T00:00:00"/>
    <m/>
    <m/>
    <m/>
    <m/>
    <m/>
    <d v="1993-04-03T00:00:00"/>
    <s v="MELANIE IVONNE MORALES NORAMBUENA"/>
    <s v="17268870-5"/>
    <n v="0"/>
    <d v="2018-02-05T00:00:00"/>
    <d v="2018-02-23T00:00:00"/>
    <s v="S"/>
    <d v="2018-02-24T00:00:00"/>
    <s v="YDRIVERI"/>
    <s v="YDRIVERI"/>
    <n v="19225"/>
    <s v="yesenia.rivera@consultor.wom.cl"/>
    <m/>
    <m/>
    <n v="19"/>
    <s v="Julia Arancibia"/>
    <x v="1"/>
    <m/>
    <n v="1"/>
    <d v="2021-03-01T00:00:00"/>
    <n v="1101"/>
    <m/>
    <d v="2018-04-01T00:00:00"/>
    <d v="2018-02-01T00:00:00"/>
    <s v="No"/>
    <s v="No"/>
  </r>
  <r>
    <s v="Holdtech"/>
    <x v="0"/>
    <s v="Masivo"/>
    <s v="La Serena"/>
    <s v="13745481"/>
    <s v="5"/>
    <s v="13745481-5"/>
    <s v="CEVALENO"/>
    <s v="CLAUDIO ESTEBAN VALENZUELA OSSANDON"/>
    <s v="CLAUDIO ESTEBAN"/>
    <s v="VALENZUELA OSSANDON"/>
    <x v="1"/>
    <x v="3"/>
    <s v="Desvinculación"/>
    <s v="No Concurrencia"/>
    <d v="2018-05-14T00:00:00"/>
    <m/>
    <m/>
    <m/>
    <m/>
    <m/>
    <d v="1980-07-16T00:00:00"/>
    <s v="ALFONSO ANTONIO PINTO ARAYA"/>
    <s v="16780392-K"/>
    <s v="WILLIAMS ENRIQUE DOMINGUEZ BARRADA"/>
    <d v="2018-02-21T00:00:00"/>
    <d v="2018-03-12T00:00:00"/>
    <s v="S"/>
    <d v="2018-03-13T00:00:00"/>
    <s v="CEVALENO"/>
    <s v="CEVALENO"/>
    <n v="19182"/>
    <s v="claudio.valenzuela@consultor.wom.cl"/>
    <m/>
    <m/>
    <n v="20"/>
    <s v="Katterine Cuadra"/>
    <x v="0"/>
    <m/>
    <s v=""/>
    <d v="2021-03-01T00:00:00"/>
    <n v="1084"/>
    <m/>
    <d v="2018-05-01T00:00:00"/>
    <d v="2018-03-01T00:00:00"/>
    <s v="No"/>
    <s v="No"/>
  </r>
  <r>
    <s v="Holdtech"/>
    <x v="0"/>
    <s v="Masivo"/>
    <s v="La Serena"/>
    <s v="18687528"/>
    <s v="1"/>
    <s v="18687528-1"/>
    <s v="DABAEZR"/>
    <s v="DAVID ANDRES BAEZ RIQUELME"/>
    <s v="DAVID ANDRES"/>
    <s v="BAEZ RIQUELME"/>
    <x v="1"/>
    <x v="3"/>
    <s v="Desvinculación"/>
    <s v="No Concurrencia"/>
    <d v="2018-05-14T00:00:00"/>
    <m/>
    <m/>
    <m/>
    <m/>
    <m/>
    <d v="1993-02-04T00:00:00"/>
    <s v="JOSE ARTURO CAMPOS CANIBILO"/>
    <s v="18354359-8"/>
    <s v="FRANCISCO JAVIER SUAREZ VEGA"/>
    <d v="2018-02-21T00:00:00"/>
    <d v="2018-03-12T00:00:00"/>
    <s v="S"/>
    <d v="2018-03-13T00:00:00"/>
    <s v="DABAEZR"/>
    <s v="DABAEZR"/>
    <n v="19058"/>
    <s v="david.baez@consultor.wom.cl"/>
    <m/>
    <m/>
    <n v="20"/>
    <s v="Katterine Cuadra"/>
    <x v="1"/>
    <m/>
    <n v="1"/>
    <d v="2021-03-01T00:00:00"/>
    <n v="1084"/>
    <m/>
    <d v="2018-05-01T00:00:00"/>
    <d v="2018-03-01T00:00:00"/>
    <s v="No"/>
    <s v="No"/>
  </r>
  <r>
    <s v="Holdtech"/>
    <x v="0"/>
    <s v="Masivo"/>
    <s v="La Serena"/>
    <s v="20127020"/>
    <s v="0"/>
    <s v="20127020-0"/>
    <s v="FACARVAU"/>
    <s v="FRANCISCA ANAIS CARVAJAL URBINA"/>
    <s v="FRANCISCA ANAIS"/>
    <s v="CARVAJAL URBINA"/>
    <x v="1"/>
    <x v="3"/>
    <s v="Desvinculación"/>
    <s v="No Concurrencia"/>
    <d v="2018-08-20T00:00:00"/>
    <m/>
    <m/>
    <m/>
    <m/>
    <m/>
    <d v="1999-05-24T00:00:00"/>
    <s v="JOSE ARTURO CAMPOS CANIBILO"/>
    <s v="18354359-8"/>
    <s v="FRANCISCO JAVIER SUAREZ VEGA"/>
    <d v="2018-02-21T00:00:00"/>
    <d v="2018-03-12T00:00:00"/>
    <s v="S"/>
    <d v="2018-03-14T00:00:00"/>
    <s v="FACARVAU"/>
    <s v="FACARVAU"/>
    <n v="19095"/>
    <s v="francisca.carvajal@consultor.wom.cl"/>
    <m/>
    <m/>
    <n v="20"/>
    <s v="Katterine Cuadra"/>
    <x v="0"/>
    <s v="Diurno"/>
    <s v=""/>
    <d v="2021-03-01T00:00:00"/>
    <n v="1083"/>
    <m/>
    <d v="2018-08-01T00:00:00"/>
    <d v="2018-03-01T00:00:00"/>
    <s v="No"/>
    <s v="No"/>
  </r>
  <r>
    <s v="Holdtech"/>
    <x v="0"/>
    <s v="Masivo"/>
    <s v="La Serena"/>
    <s v="18003354"/>
    <s v="8"/>
    <s v="18003354-8"/>
    <s v="JMMUNOZP"/>
    <s v="JOSE MIGUEL MUÑOZ PIZARRO"/>
    <s v="JOSE MIGUEL"/>
    <s v="MUÑOZ PIZARRO"/>
    <x v="1"/>
    <x v="3"/>
    <s v="Renuncia"/>
    <m/>
    <d v="2018-03-16T00:00:00"/>
    <m/>
    <m/>
    <m/>
    <m/>
    <m/>
    <d v="1992-05-05T00:00:00"/>
    <s v="JOSE ARTURO CAMPOS CANIBILO"/>
    <s v="18354359-8"/>
    <s v="FRANCISCO JAVIER SUAREZ VEGA"/>
    <d v="2018-02-21T00:00:00"/>
    <d v="2018-03-12T00:00:00"/>
    <s v="S"/>
    <d v="2018-03-13T00:00:00"/>
    <s v="JMMUNOZP"/>
    <s v="JMMUNOZP"/>
    <n v="19179"/>
    <s v="jose.munoz@consultor.wom.cl"/>
    <m/>
    <m/>
    <n v="20"/>
    <s v="Katterine Cuadra"/>
    <x v="1"/>
    <m/>
    <n v="1"/>
    <d v="2021-03-01T00:00:00"/>
    <n v="1084"/>
    <m/>
    <d v="2018-03-01T00:00:00"/>
    <d v="2018-03-01T00:00:00"/>
    <s v="No"/>
    <s v="No"/>
  </r>
  <r>
    <s v="Holdtech"/>
    <x v="0"/>
    <s v="Masivo"/>
    <s v="La Serena"/>
    <s v="18643362"/>
    <s v="9"/>
    <s v="18643362-9"/>
    <s v="MEMERCAM"/>
    <s v="MACARENA ELENA MERCADO MUÑOZ"/>
    <s v="MACARENA ELENA"/>
    <s v="MERCADO MUÑOZ"/>
    <x v="1"/>
    <x v="3"/>
    <s v="Renuncia"/>
    <s v="Renuncia voluntaria"/>
    <d v="2018-12-14T00:00:00"/>
    <m/>
    <m/>
    <m/>
    <m/>
    <m/>
    <d v="1994-04-15T00:00:00"/>
    <s v="PAULA ANGELINA ELGUEDA MADARIAGA"/>
    <s v="14109923-K"/>
    <s v="WILLIAMS ENRIQUE DOMINGUEZ BARRADA"/>
    <d v="2018-02-21T00:00:00"/>
    <d v="2018-03-12T00:00:00"/>
    <s v="S"/>
    <d v="2018-03-14T00:00:00"/>
    <s v="MEMERCAM"/>
    <s v="MEMERCAM"/>
    <n v="19135"/>
    <s v="macarena.mercado@consultor.wom.cl"/>
    <m/>
    <m/>
    <n v="20"/>
    <s v="Katterine Cuadra"/>
    <x v="1"/>
    <s v="Diurno"/>
    <n v="1"/>
    <d v="2021-03-01T00:00:00"/>
    <n v="1083"/>
    <m/>
    <d v="2018-12-01T00:00:00"/>
    <d v="2018-03-01T00:00:00"/>
    <s v="No"/>
    <s v="Si"/>
  </r>
  <r>
    <s v="Holdtech"/>
    <x v="0"/>
    <s v="Masivo"/>
    <s v="La Serena"/>
    <s v="17887891"/>
    <s v="3"/>
    <s v="17887891-3"/>
    <s v="OMGUERRV"/>
    <s v="ODESSA MAGENY GUERRA VELASQUEZ"/>
    <s v="ODESSA MAGENY"/>
    <s v="GUERRA VELASQUEZ"/>
    <x v="1"/>
    <x v="3"/>
    <s v="Renuncia"/>
    <s v="Renuncia voluntaria"/>
    <d v="2018-07-06T00:00:00"/>
    <m/>
    <m/>
    <m/>
    <m/>
    <m/>
    <d v="1991-04-30T00:00:00"/>
    <s v="JOSE ARTURO CAMPOS CANIBILO"/>
    <s v="18354359-8"/>
    <s v="FRANCISCO JAVIER SUAREZ VEGA"/>
    <d v="2018-02-21T00:00:00"/>
    <d v="2018-03-12T00:00:00"/>
    <s v="S"/>
    <d v="2018-03-13T00:00:00"/>
    <s v="OMGUERRV"/>
    <s v="OMGUERRV"/>
    <n v="19057"/>
    <s v="odessa.guerra@consultor.wom.cl"/>
    <m/>
    <m/>
    <n v="20"/>
    <s v="Katterine Cuadra"/>
    <x v="0"/>
    <s v="Diurno"/>
    <s v=""/>
    <d v="2021-03-01T00:00:00"/>
    <n v="1084"/>
    <m/>
    <d v="2018-07-01T00:00:00"/>
    <d v="2018-03-01T00:00:00"/>
    <s v="No"/>
    <s v="No"/>
  </r>
  <r>
    <s v="Holdtech"/>
    <x v="0"/>
    <s v="Masivo"/>
    <s v="La Serena"/>
    <s v="15885307"/>
    <s v="8"/>
    <s v="15885307-8"/>
    <s v="PASALASC"/>
    <s v="PABLO ANDRES SALAS CANALES"/>
    <s v="PABLO ANDRES"/>
    <s v="SALAS CANALES"/>
    <x v="1"/>
    <x v="3"/>
    <s v="Desvinculación"/>
    <s v="No Concurrencia"/>
    <d v="2018-05-24T00:00:00"/>
    <m/>
    <m/>
    <m/>
    <m/>
    <m/>
    <d v="1984-09-20T00:00:00"/>
    <s v="JOSE ARTURO CAMPOS CANIBILO"/>
    <s v="18354359-8"/>
    <s v="FRANCISCO JAVIER SUAREZ VEGA"/>
    <d v="2018-02-21T00:00:00"/>
    <d v="2018-03-12T00:00:00"/>
    <s v="S"/>
    <d v="2018-03-13T00:00:00"/>
    <s v="PASALASC"/>
    <s v="PASALASC"/>
    <n v="19045"/>
    <s v="pablo.salas@consultor.wom.cl"/>
    <m/>
    <m/>
    <n v="20"/>
    <s v="Katterine Cuadra"/>
    <x v="1"/>
    <m/>
    <n v="1"/>
    <d v="2021-03-01T00:00:00"/>
    <n v="1084"/>
    <m/>
    <d v="2018-05-01T00:00:00"/>
    <d v="2018-03-01T00:00:00"/>
    <s v="No"/>
    <s v="No"/>
  </r>
  <r>
    <s v="Holdtech"/>
    <x v="0"/>
    <s v="Masivo"/>
    <s v="La Serena"/>
    <s v="18353933"/>
    <s v="7"/>
    <s v="18353933-7"/>
    <s v="JETOROC"/>
    <s v="JORGE EDUARDO TORO CORTES"/>
    <s v="JORGE EDUARDO"/>
    <s v="TORO CORTES"/>
    <x v="1"/>
    <x v="3"/>
    <s v="Desvinculación"/>
    <s v="Vencimiento de contrato"/>
    <d v="2018-04-03T00:00:00"/>
    <m/>
    <m/>
    <m/>
    <m/>
    <m/>
    <d v="1993-06-11T00:00:00"/>
    <s v="JOSE ARTURO CAMPOS CANIBILO"/>
    <s v="18354359-8"/>
    <s v="FRANCISCO JAVIER SUAREZ VEGA"/>
    <d v="2018-01-24T00:00:00"/>
    <d v="2018-03-01T00:00:00"/>
    <s v="S"/>
    <d v="2018-03-03T00:00:00"/>
    <s v="JETOROC"/>
    <s v="JETOROC"/>
    <n v="19209"/>
    <s v="jorge.toro@consultor.wom.cl"/>
    <m/>
    <m/>
    <n v="21"/>
    <s v="Julia Arancibia"/>
    <x v="1"/>
    <m/>
    <n v="1"/>
    <d v="2021-03-01T00:00:00"/>
    <n v="1094"/>
    <m/>
    <d v="2018-04-01T00:00:00"/>
    <d v="2018-03-01T00:00:00"/>
    <s v="No"/>
    <s v="Si"/>
  </r>
  <r>
    <s v="Holdtech"/>
    <x v="0"/>
    <s v="Masivo"/>
    <s v="La Serena"/>
    <s v="15693874"/>
    <s v="2"/>
    <s v="15693874-2"/>
    <s v="JPZAPATA"/>
    <s v="JOCELYN PERLA ZAPATA ALFARO"/>
    <s v="JOCELYN PERLA"/>
    <s v="ZAPATA ALFARO"/>
    <x v="1"/>
    <x v="3"/>
    <s v="Desvinculación"/>
    <s v="Falta grave al contrato"/>
    <d v="2018-09-28T00:00:00"/>
    <m/>
    <m/>
    <m/>
    <m/>
    <m/>
    <d v="1983-11-17T00:00:00"/>
    <s v="JOSE ARTURO CAMPOS CANIBILO"/>
    <s v="18354359-8"/>
    <s v="FRANCISCO JAVIER SUAREZ VEGA"/>
    <d v="2018-02-05T00:00:00"/>
    <d v="2018-02-28T00:00:00"/>
    <s v="S"/>
    <d v="2018-03-02T00:00:00"/>
    <s v="JPZAPATA"/>
    <s v="JPZAPATA"/>
    <n v="19051"/>
    <s v="jocelyn.zapata@consultor.wom.cl"/>
    <m/>
    <m/>
    <n v="21"/>
    <s v="Julia Arancibia"/>
    <x v="1"/>
    <s v="Diurno"/>
    <n v="1"/>
    <d v="2021-03-01T00:00:00"/>
    <n v="1095"/>
    <m/>
    <d v="2018-09-01T00:00:00"/>
    <d v="2018-03-01T00:00:00"/>
    <s v="No"/>
    <s v="No"/>
  </r>
  <r>
    <s v="Holdtech"/>
    <x v="0"/>
    <s v="Masivo"/>
    <s v="La Serena"/>
    <s v="14606186"/>
    <s v="9"/>
    <s v="14606186-9"/>
    <s v="LSMICHET"/>
    <s v="LYSPERT SORAYA MICHELL TAPIA"/>
    <s v="LYSPERT SORAYA"/>
    <s v="MICHELL TAPIA"/>
    <x v="1"/>
    <x v="3"/>
    <s v="Desvinculación"/>
    <s v="Falta grave al contrato"/>
    <d v="2018-12-31T00:00:00"/>
    <m/>
    <m/>
    <m/>
    <m/>
    <m/>
    <d v="1976-07-02T00:00:00"/>
    <s v="MINERVA MAKARENA ROJAS VARAS"/>
    <s v="17902552-3"/>
    <s v="ULISES LA ROSA PEREZ"/>
    <d v="2018-02-05T00:00:00"/>
    <d v="2018-02-28T00:00:00"/>
    <s v="S"/>
    <d v="2018-03-02T00:00:00"/>
    <s v="LSMICHET"/>
    <s v="LSMICHET"/>
    <n v="19161"/>
    <s v="lyspert.michell@consultor.wom.cl"/>
    <m/>
    <m/>
    <n v="21"/>
    <s v="Julia Arancibia"/>
    <x v="1"/>
    <s v="Diurno"/>
    <n v="1"/>
    <d v="2021-03-01T00:00:00"/>
    <n v="1095"/>
    <m/>
    <d v="2018-12-01T00:00:00"/>
    <d v="2018-03-01T00:00:00"/>
    <s v="No"/>
    <s v="Si"/>
  </r>
  <r>
    <s v="Holdtech"/>
    <x v="0"/>
    <s v="Masivo"/>
    <s v="La Serena"/>
    <s v="18384141"/>
    <s v="6"/>
    <s v="18384141-6"/>
    <s v="MACHAVEA"/>
    <s v="MARIEL ALEXANDRA CHAVEZ AGUIRRE"/>
    <s v="MARIEL ALEXANDRA"/>
    <s v="CHAVEZ AGUIRRE"/>
    <x v="1"/>
    <x v="3"/>
    <s v="Desvinculación"/>
    <s v="No Concurrencia"/>
    <d v="2018-06-25T00:00:00"/>
    <m/>
    <m/>
    <m/>
    <m/>
    <m/>
    <d v="1993-02-02T00:00:00"/>
    <s v="MELANIE IVONNE MORALES NORAMBUENA"/>
    <s v="17268870-5"/>
    <n v="0"/>
    <d v="2018-02-05T00:00:00"/>
    <d v="2018-02-28T00:00:00"/>
    <s v="S"/>
    <d v="2018-03-02T00:00:00"/>
    <s v="MACHAVEA"/>
    <s v="MACHAVEA"/>
    <n v="19233"/>
    <s v="mariel.chavez@consultor.wom.cl"/>
    <m/>
    <m/>
    <n v="21"/>
    <s v="Julia Arancibia"/>
    <x v="0"/>
    <s v="Diurno"/>
    <s v=""/>
    <d v="2021-03-01T00:00:00"/>
    <n v="1095"/>
    <m/>
    <d v="2018-06-01T00:00:00"/>
    <d v="2018-03-01T00:00:00"/>
    <s v="No"/>
    <s v="No"/>
  </r>
  <r>
    <s v="Holdtech"/>
    <x v="0"/>
    <s v="Masivo"/>
    <s v="La Serena"/>
    <s v="17439092"/>
    <s v="4"/>
    <s v="17439092-4"/>
    <s v="NTTOROZ"/>
    <s v="NATHALIA TAHIA TORO ZAVALA"/>
    <s v="NATHALIA TAHIA"/>
    <s v="TORO ZAVALA"/>
    <x v="1"/>
    <x v="3"/>
    <s v="Renuncia"/>
    <m/>
    <d v="2018-04-16T00:00:00"/>
    <m/>
    <m/>
    <m/>
    <m/>
    <m/>
    <d v="1990-05-05T00:00:00"/>
    <s v="MELANIE IVONNE MORALES NORAMBUENA"/>
    <s v="17268870-5"/>
    <n v="0"/>
    <d v="2018-02-05T00:00:00"/>
    <d v="2018-02-28T00:00:00"/>
    <s v="S"/>
    <d v="2018-03-02T00:00:00"/>
    <s v="NTTOROZ"/>
    <s v="NTTOROZ"/>
    <n v="19078"/>
    <s v="nathalia.toro@consultor.wom.cl"/>
    <m/>
    <m/>
    <n v="21"/>
    <s v="Julia Arancibia"/>
    <x v="1"/>
    <m/>
    <n v="1"/>
    <d v="2021-03-01T00:00:00"/>
    <n v="1095"/>
    <m/>
    <d v="2018-04-01T00:00:00"/>
    <d v="2018-03-01T00:00:00"/>
    <s v="No"/>
    <s v="No"/>
  </r>
  <r>
    <s v="Holdtech"/>
    <x v="0"/>
    <s v="Masivo"/>
    <s v="La Serena"/>
    <s v="15027570"/>
    <s v="9"/>
    <s v="15027570-9"/>
    <s v="PACAMPOA"/>
    <s v="PATRICIA ANDREA CAMPOS ACEVEDO"/>
    <s v="PATRICIA ANDREA"/>
    <s v="CAMPOS ACEVEDO"/>
    <x v="1"/>
    <x v="3"/>
    <s v="Desvinculación"/>
    <m/>
    <d v="2018-04-16T00:00:00"/>
    <m/>
    <m/>
    <m/>
    <m/>
    <m/>
    <d v="1982-10-02T00:00:00"/>
    <s v="MELANIE IVONNE MORALES NORAMBUENA"/>
    <s v="17268870-5"/>
    <n v="0"/>
    <d v="2018-02-05T00:00:00"/>
    <d v="2018-02-28T00:00:00"/>
    <s v="S"/>
    <d v="2018-03-02T00:00:00"/>
    <s v="PACAMPOA"/>
    <s v="PACAMPOA"/>
    <n v="19228"/>
    <s v="patricia.campos@consultor.wom.cl"/>
    <m/>
    <m/>
    <n v="21"/>
    <s v="Julia Arancibia"/>
    <x v="0"/>
    <m/>
    <s v=""/>
    <d v="2021-03-01T00:00:00"/>
    <n v="1095"/>
    <m/>
    <d v="2018-04-01T00:00:00"/>
    <d v="2018-03-01T00:00:00"/>
    <s v="No"/>
    <s v="No"/>
  </r>
  <r>
    <s v="Holdtech"/>
    <x v="0"/>
    <s v="Masivo"/>
    <s v="La Serena"/>
    <s v="18495684"/>
    <s v="5"/>
    <s v="18495684-5"/>
    <s v="PPCHAVEC"/>
    <s v="PAZ PALOMA CHAVEZ COLLAO"/>
    <s v="PAZ PALOMA"/>
    <s v="CHAVEZ COLLAO"/>
    <x v="1"/>
    <x v="3"/>
    <s v="Desvinculación"/>
    <s v="No Concurrencia"/>
    <d v="2018-06-25T00:00:00"/>
    <m/>
    <m/>
    <m/>
    <m/>
    <m/>
    <d v="1993-12-20T00:00:00"/>
    <s v="MELANIE IVONNE MORALES NORAMBUENA"/>
    <s v="17268870-5"/>
    <n v="0"/>
    <d v="2018-02-05T00:00:00"/>
    <d v="2018-02-28T00:00:00"/>
    <s v="S"/>
    <d v="2018-03-02T00:00:00"/>
    <s v="PPCHAVEC"/>
    <s v="PPCHAVEC"/>
    <n v="19207"/>
    <s v="paz.chavez@consultor.wom.cl"/>
    <m/>
    <m/>
    <n v="21"/>
    <s v="Julia Arancibia"/>
    <x v="0"/>
    <s v="Diurno"/>
    <s v=""/>
    <d v="2021-03-01T00:00:00"/>
    <n v="1095"/>
    <m/>
    <d v="2018-06-01T00:00:00"/>
    <d v="2018-03-01T00:00:00"/>
    <s v="No"/>
    <s v="No"/>
  </r>
  <r>
    <s v="Holdtech"/>
    <x v="0"/>
    <s v="Masivo"/>
    <s v="La Serena"/>
    <s v="19133864"/>
    <s v="2"/>
    <s v="19133864-2"/>
    <s v="RMALFARG"/>
    <s v="ROCIO MACARENA ALFARO GONZALEZ"/>
    <s v="ROCIO MACARENA"/>
    <s v="ALFARO GONZALEZ"/>
    <x v="1"/>
    <x v="3"/>
    <s v="Desvinculación"/>
    <s v="No Concurrencia"/>
    <d v="2018-03-21T00:00:00"/>
    <m/>
    <m/>
    <m/>
    <m/>
    <m/>
    <d v="1995-06-24T00:00:00"/>
    <s v="JOSE ARTURO CAMPOS CANIBILO"/>
    <s v="18354359-8"/>
    <s v="FRANCISCO JAVIER SUAREZ VEGA"/>
    <d v="2018-01-24T00:00:00"/>
    <d v="2018-03-01T00:00:00"/>
    <s v="S"/>
    <d v="2018-03-03T00:00:00"/>
    <s v="RMALFARG"/>
    <s v="RMALFARG"/>
    <n v="19216"/>
    <s v="rocio.alfaro@consultor.wom.cl"/>
    <m/>
    <m/>
    <n v="21"/>
    <s v="Julia Arancibia"/>
    <x v="1"/>
    <m/>
    <n v="1"/>
    <d v="2021-03-01T00:00:00"/>
    <n v="1094"/>
    <m/>
    <d v="2018-03-01T00:00:00"/>
    <d v="2018-03-01T00:00:00"/>
    <s v="No"/>
    <s v="No"/>
  </r>
  <r>
    <s v="Holdtech"/>
    <x v="0"/>
    <s v="Masivo"/>
    <s v="La Serena"/>
    <s v="17016345"/>
    <s v="1"/>
    <s v="17016345-1"/>
    <s v="VJMENDET"/>
    <s v="VERONICA JULIETA MENDEZ TABILO"/>
    <s v="VERONICA JULIETA"/>
    <s v="MENDEZ TABILO"/>
    <x v="1"/>
    <x v="3"/>
    <s v="Desvinculación"/>
    <s v="Falta grave al contrato"/>
    <d v="2020-01-27T00:00:00"/>
    <m/>
    <m/>
    <m/>
    <m/>
    <m/>
    <m/>
    <s v="WALTER PAOLO SANTANDER CAMPOS"/>
    <s v="13974946-4"/>
    <s v="FRANCISCO JAVIER SUAREZ VEGA"/>
    <d v="2018-02-05T00:00:00"/>
    <d v="2018-02-28T00:00:00"/>
    <s v="S"/>
    <d v="2018-03-02T00:00:00"/>
    <s v="VJMENDET"/>
    <s v="VJMENDET"/>
    <n v="19216"/>
    <s v="veronica.mendez@consultor.wom.cl"/>
    <m/>
    <m/>
    <n v="21"/>
    <s v="Julia Arancibia"/>
    <x v="0"/>
    <s v="Diurno"/>
    <s v=""/>
    <d v="2021-03-01T00:00:00"/>
    <n v="1095"/>
    <m/>
    <d v="2020-01-01T00:00:00"/>
    <d v="2018-03-01T00:00:00"/>
    <s v="No"/>
    <s v="Si"/>
  </r>
  <r>
    <s v="Holdtech"/>
    <x v="0"/>
    <s v="Masivo"/>
    <s v="La Serena"/>
    <s v="10802022"/>
    <s v="9"/>
    <s v="10802022-9"/>
    <s v="ARZUNIGM"/>
    <s v="ANA ROSA ZUÑIGA MONARDEZ"/>
    <s v="ANA ROSA"/>
    <s v="ZUÑIGA MONARDEZ"/>
    <x v="1"/>
    <x v="3"/>
    <s v="Desvinculación"/>
    <m/>
    <d v="2018-04-09T00:00:00"/>
    <m/>
    <m/>
    <m/>
    <m/>
    <m/>
    <d v="1976-09-17T00:00:00"/>
    <s v="JULIO ENRIQUE EGAÑA TABILO"/>
    <s v="15451219-5"/>
    <s v="ULISES LA ROSA PEREZ"/>
    <d v="2017-03-05T00:00:00"/>
    <d v="2018-03-23T00:00:00"/>
    <s v="S"/>
    <d v="2018-03-25T00:00:00"/>
    <s v="ARZUNIGM"/>
    <s v="ARZUNIGM"/>
    <n v="19154"/>
    <s v="ana.zuniga@consultor.wom.cl"/>
    <m/>
    <m/>
    <n v="22"/>
    <s v="Rocío Silva"/>
    <x v="1"/>
    <m/>
    <n v="1"/>
    <d v="2021-03-01T00:00:00"/>
    <n v="1072"/>
    <m/>
    <d v="2018-04-01T00:00:00"/>
    <d v="2018-03-01T00:00:00"/>
    <s v="No"/>
    <s v="No"/>
  </r>
  <r>
    <s v="Holdtech"/>
    <x v="0"/>
    <s v="Masivo"/>
    <s v="La Serena"/>
    <s v="17236005"/>
    <s v="K"/>
    <s v="17236005-K"/>
    <s v="ASCORTEB"/>
    <s v="ABNER SALOMON CORTES BRAVO"/>
    <s v="ABNER SALOMON"/>
    <s v="CORTES BRAVO"/>
    <x v="1"/>
    <x v="3"/>
    <s v="Desvinculación"/>
    <m/>
    <d v="2018-05-09T00:00:00"/>
    <m/>
    <m/>
    <m/>
    <m/>
    <m/>
    <d v="1989-08-16T00:00:00"/>
    <s v="JULIO ENRIQUE EGAÑA TABILO"/>
    <s v="15451219-5"/>
    <s v="ULISES LA ROSA PEREZ"/>
    <d v="2017-03-05T00:00:00"/>
    <d v="2018-03-23T00:00:00"/>
    <s v="S"/>
    <d v="2018-03-25T00:00:00"/>
    <s v="ASCORTEB"/>
    <s v="ASCORTEB"/>
    <n v="19220"/>
    <s v="abner.cortes@consultor.wom.cl"/>
    <m/>
    <m/>
    <n v="22"/>
    <s v="Rocío Silva"/>
    <x v="1"/>
    <m/>
    <n v="1"/>
    <d v="2021-03-01T00:00:00"/>
    <n v="1072"/>
    <m/>
    <d v="2018-05-01T00:00:00"/>
    <d v="2018-03-01T00:00:00"/>
    <s v="No"/>
    <s v="No"/>
  </r>
  <r>
    <s v="Holdtech"/>
    <x v="0"/>
    <s v="Masivo"/>
    <s v="La Serena"/>
    <s v="17721387"/>
    <s v="K"/>
    <s v="17721387-K"/>
    <s v="BGFUENTC"/>
    <s v="BARBARA GRECIA FUENTES CASTRO "/>
    <s v="BARBARA GRECIA"/>
    <s v="FUENTES CASTRO "/>
    <x v="1"/>
    <x v="3"/>
    <s v="Renuncia"/>
    <m/>
    <d v="2018-04-17T00:00:00"/>
    <m/>
    <m/>
    <m/>
    <m/>
    <m/>
    <m/>
    <s v="JOSE ARTURO CAMPOS CANIBILO"/>
    <s v="18354359-8"/>
    <s v="FRANCISCO JAVIER SUAREZ VEGA"/>
    <d v="2017-03-05T00:00:00"/>
    <d v="2018-03-23T00:00:00"/>
    <s v="S"/>
    <d v="2018-03-25T00:00:00"/>
    <s v="BGFUENTC"/>
    <s v="BGFUENTC"/>
    <n v="19227"/>
    <s v="barbara.fuentes@consultor.wom.cl"/>
    <m/>
    <m/>
    <n v="22"/>
    <s v="Rocío Silva"/>
    <x v="1"/>
    <m/>
    <n v="1"/>
    <d v="2021-03-01T00:00:00"/>
    <n v="1072"/>
    <m/>
    <d v="2018-04-01T00:00:00"/>
    <d v="2018-03-01T00:00:00"/>
    <s v="No"/>
    <s v="No"/>
  </r>
  <r>
    <s v="Holdtech"/>
    <x v="0"/>
    <s v="Masivo"/>
    <s v="La Serena"/>
    <s v="18149310"/>
    <s v="0"/>
    <s v="18149310-0"/>
    <s v="BGPLAZAO"/>
    <s v="BARBARA GISELLE PLAZA OLIVARES"/>
    <s v="BARBARA GISELLE"/>
    <s v="PLAZA OLIVARES"/>
    <x v="1"/>
    <x v="3"/>
    <s v="Desvinculación"/>
    <s v="No Concurrencia"/>
    <d v="2018-04-30T00:00:00"/>
    <m/>
    <m/>
    <m/>
    <m/>
    <m/>
    <d v="1992-11-02T00:00:00"/>
    <s v="JULIO ENRIQUE EGAÑA TABILO"/>
    <s v="15451219-5"/>
    <s v="ULISES LA ROSA PEREZ"/>
    <d v="2017-03-05T00:00:00"/>
    <d v="2018-03-23T00:00:00"/>
    <s v="S"/>
    <d v="2018-03-25T00:00:00"/>
    <s v="BGPLAZAO"/>
    <s v="BGPLAZAO"/>
    <n v="19226"/>
    <s v="barbara.plaza@consultor.wom.cl"/>
    <m/>
    <m/>
    <n v="22"/>
    <s v="Rocío Silva"/>
    <x v="0"/>
    <m/>
    <s v=""/>
    <d v="2021-03-01T00:00:00"/>
    <n v="1072"/>
    <m/>
    <d v="2018-04-01T00:00:00"/>
    <d v="2018-03-01T00:00:00"/>
    <s v="No"/>
    <s v="No"/>
  </r>
  <r>
    <s v="Holdtech"/>
    <x v="0"/>
    <s v="Masivo"/>
    <s v="La Serena"/>
    <s v="15691997"/>
    <s v="7"/>
    <s v="15691997-7"/>
    <s v="CARODRIF"/>
    <s v="CAROLINA ANDREA RODRIGUEZ FLORES"/>
    <s v="CAROLINA ANDREA"/>
    <s v="RODRIGUEZ FLORES"/>
    <x v="1"/>
    <x v="3"/>
    <s v="Desvinculación"/>
    <s v="No Concurrencia"/>
    <d v="2018-06-13T00:00:00"/>
    <m/>
    <m/>
    <m/>
    <m/>
    <m/>
    <d v="1983-10-24T00:00:00"/>
    <s v="ALFONSO ANTONIO PINTO ARAYA"/>
    <s v="16780392-K"/>
    <s v="WILLIAMS ENRIQUE DOMINGUEZ BARRADA"/>
    <d v="2017-03-05T00:00:00"/>
    <d v="2018-03-23T00:00:00"/>
    <s v="S"/>
    <d v="2018-03-24T00:00:00"/>
    <s v="CARODRIF"/>
    <s v="CARODRIF"/>
    <n v="19228"/>
    <s v="carolina.rodriguez@consultor.wom.cl"/>
    <m/>
    <m/>
    <n v="22"/>
    <s v="Rocío Silva"/>
    <x v="1"/>
    <s v="Diurno"/>
    <n v="1"/>
    <d v="2021-03-01T00:00:00"/>
    <n v="1073"/>
    <m/>
    <d v="2018-06-01T00:00:00"/>
    <d v="2018-03-01T00:00:00"/>
    <s v="No"/>
    <s v="No"/>
  </r>
  <r>
    <s v="Holdtech"/>
    <x v="0"/>
    <s v="Masivo"/>
    <s v="La Serena"/>
    <s v="19460638"/>
    <s v="9"/>
    <s v="19460638-9"/>
    <s v="CCROJASC"/>
    <s v="CAMILA CECILIA ROJAS CORTES "/>
    <s v="CAMILA CECILIA"/>
    <s v="ROJAS CORTES "/>
    <x v="1"/>
    <x v="3"/>
    <s v="Desvinculación"/>
    <s v="No Concurrencia"/>
    <d v="2018-06-15T00:00:00"/>
    <m/>
    <m/>
    <m/>
    <m/>
    <m/>
    <d v="1997-12-26T00:00:00"/>
    <s v="JOSE ARTURO CAMPOS CANIBILO"/>
    <s v="18354359-8"/>
    <s v="FRANCISCO JAVIER SUAREZ VEGA"/>
    <d v="2017-03-05T00:00:00"/>
    <d v="2018-03-23T00:00:00"/>
    <s v="S"/>
    <d v="2018-03-24T00:00:00"/>
    <s v="CCROJASC"/>
    <s v="CCROJASC"/>
    <n v="19229"/>
    <s v="camila.rojas@consultor.wom.cl"/>
    <m/>
    <m/>
    <n v="22"/>
    <s v="Rocío Silva"/>
    <x v="0"/>
    <s v="Diurno"/>
    <s v=""/>
    <d v="2021-03-01T00:00:00"/>
    <n v="1073"/>
    <m/>
    <d v="2018-06-01T00:00:00"/>
    <d v="2018-03-01T00:00:00"/>
    <s v="No"/>
    <s v="No"/>
  </r>
  <r>
    <s v="Holdtech"/>
    <x v="0"/>
    <s v="Masivo"/>
    <s v="La Serena"/>
    <s v="19666585"/>
    <s v="4"/>
    <s v="19666585-4"/>
    <s v="JPCASTIP"/>
    <s v="JAVIERA PILAR CASTILLO PEREIRA"/>
    <s v="JAVIERA PILAR"/>
    <s v="CASTILLO PEREIRA"/>
    <x v="1"/>
    <x v="3"/>
    <s v="Desvinculación"/>
    <s v="No Concurrencia"/>
    <d v="2018-06-04T00:00:00"/>
    <m/>
    <m/>
    <m/>
    <m/>
    <m/>
    <d v="1997-04-21T00:00:00"/>
    <s v="JULIO ENRIQUE EGAÑA TABILO"/>
    <s v="15451219-5"/>
    <s v="ULISES LA ROSA PEREZ"/>
    <d v="2017-03-05T00:00:00"/>
    <d v="2018-03-23T00:00:00"/>
    <s v="S"/>
    <d v="2018-03-25T00:00:00"/>
    <s v="JPCASTIP"/>
    <s v="JPCASTIP"/>
    <n v="19221"/>
    <s v="javiera.castillo@consultor.wom.cl"/>
    <m/>
    <m/>
    <n v="22"/>
    <s v="Rocío Silva"/>
    <x v="1"/>
    <m/>
    <n v="1"/>
    <d v="2021-03-01T00:00:00"/>
    <n v="1072"/>
    <m/>
    <d v="2018-06-01T00:00:00"/>
    <d v="2018-03-01T00:00:00"/>
    <s v="No"/>
    <s v="No"/>
  </r>
  <r>
    <s v="Holdtech"/>
    <x v="0"/>
    <s v="Masivo"/>
    <s v="La Serena"/>
    <s v="19349237"/>
    <s v="1"/>
    <s v="19349237-1"/>
    <s v="TETAPIAG"/>
    <s v="TAMARA ESTEFANIA TAPIA GODOY "/>
    <s v="TAMARA ESTEFANIA"/>
    <s v="TAPIA GODOY "/>
    <x v="1"/>
    <x v="3"/>
    <s v="Desvinculación"/>
    <s v="No Concurrencia"/>
    <d v="2018-05-29T00:00:00"/>
    <m/>
    <m/>
    <m/>
    <m/>
    <m/>
    <d v="1996-09-28T00:00:00"/>
    <s v="MELANIE IVONNE MORALES NORAMBUENA"/>
    <s v="17268870-5"/>
    <n v="0"/>
    <d v="2017-03-05T00:00:00"/>
    <d v="2018-03-23T00:00:00"/>
    <s v="S"/>
    <d v="2018-03-25T00:00:00"/>
    <s v="TETAPIAG"/>
    <s v="TETAPIAG"/>
    <n v="19224"/>
    <s v="tamara.tapia@consultor.wom.cl"/>
    <m/>
    <m/>
    <n v="22"/>
    <s v="Rocío Silva"/>
    <x v="1"/>
    <m/>
    <n v="1"/>
    <d v="2021-03-01T00:00:00"/>
    <n v="1072"/>
    <m/>
    <d v="2018-05-01T00:00:00"/>
    <d v="2018-03-01T00:00:00"/>
    <s v="No"/>
    <s v="No"/>
  </r>
  <r>
    <s v="Holdtech"/>
    <x v="0"/>
    <s v="Masivo"/>
    <s v="La Serena"/>
    <s v="15014300"/>
    <s v="4"/>
    <s v="15014300-4"/>
    <s v="VACHAVEV"/>
    <s v="VALESKA ANDREA CHAVEZ VALDES"/>
    <s v="VALESKA ANDREA"/>
    <s v="CHAVEZ VALDES"/>
    <x v="1"/>
    <x v="3"/>
    <s v="Desvinculación"/>
    <s v="Necesidad de la empresa"/>
    <d v="2019-03-28T00:00:00"/>
    <m/>
    <m/>
    <m/>
    <m/>
    <m/>
    <d v="1982-06-03T00:00:00"/>
    <s v="MINERVA MAKARENA ROJAS VARAS"/>
    <s v="17902552-3"/>
    <s v="ULISES LA ROSA PEREZ"/>
    <d v="2018-02-21T00:00:00"/>
    <d v="2018-03-12T00:00:00"/>
    <s v="S"/>
    <d v="2018-04-02T00:00:00"/>
    <s v="VACHAVEV"/>
    <s v="VACHAVEV"/>
    <n v="19174"/>
    <s v="valeska.chavez@consultor.wom.cl"/>
    <m/>
    <m/>
    <n v="22"/>
    <s v="Rocío Silva"/>
    <x v="1"/>
    <s v="Diurno"/>
    <n v="1"/>
    <d v="2021-03-01T00:00:00"/>
    <n v="1064"/>
    <m/>
    <d v="2019-03-01T00:00:00"/>
    <d v="2018-04-01T00:00:00"/>
    <s v="No"/>
    <s v="Si"/>
  </r>
  <r>
    <s v="Holdtech"/>
    <x v="0"/>
    <s v="Masivo"/>
    <s v="La Serena"/>
    <s v="19491819"/>
    <s v="4"/>
    <s v="19491819-4"/>
    <s v="AMALFARR"/>
    <s v="ANGELO MAURICIO ALFARO ROJAS"/>
    <s v="ANGELO MAURICIO"/>
    <s v="ALFARO ROJAS"/>
    <x v="1"/>
    <x v="3"/>
    <s v="Desvinculación"/>
    <s v="No Concurrencia"/>
    <d v="2018-05-22T00:00:00"/>
    <m/>
    <m/>
    <m/>
    <m/>
    <m/>
    <d v="1996-10-18T00:00:00"/>
    <s v="CRISTOBAL ANDRES GALLEGOS VALENCIA"/>
    <s v="17404906-8"/>
    <s v="ULISES LA ROSA PEREZ"/>
    <d v="2018-03-12T00:00:00"/>
    <d v="2018-04-02T00:00:00"/>
    <s v="S"/>
    <d v="2018-04-04T00:00:00"/>
    <s v="AMALFARR"/>
    <s v="AMALFARR"/>
    <n v="19264"/>
    <s v="angelo.alfaro@consultor.wom.cl"/>
    <m/>
    <m/>
    <n v="23"/>
    <s v="Julia Arancibia"/>
    <x v="0"/>
    <m/>
    <s v=""/>
    <d v="2021-03-01T00:00:00"/>
    <n v="1062"/>
    <m/>
    <d v="2018-05-01T00:00:00"/>
    <d v="2018-04-01T00:00:00"/>
    <s v="No"/>
    <s v="No"/>
  </r>
  <r>
    <s v="Holdtech"/>
    <x v="0"/>
    <s v="Masivo"/>
    <s v="La Serena"/>
    <s v="15178470"/>
    <s v="4"/>
    <s v="15178470-4"/>
    <s v="CIOLATEO"/>
    <s v="CARLOS IGNACIO OLATE OYARZÚN"/>
    <s v="CARLOS IGNACIO"/>
    <s v="OLATE OYARZÚN"/>
    <x v="1"/>
    <x v="3"/>
    <s v="Desvinculación"/>
    <s v="Vencimiento de contrato"/>
    <d v="2018-06-01T00:00:00"/>
    <m/>
    <m/>
    <m/>
    <m/>
    <m/>
    <d v="1982-12-02T00:00:00"/>
    <s v="BARBARA ANDREA ROJAS DROGUETT"/>
    <s v="15909479-0"/>
    <s v="ULISES LA ROSA PEREZ"/>
    <d v="2018-03-12T00:00:00"/>
    <d v="2018-04-02T00:00:00"/>
    <s v="S"/>
    <d v="2018-04-04T00:00:00"/>
    <s v="CIOLATEO"/>
    <s v="CIOLATEO"/>
    <n v="19280"/>
    <s v="carlos.olate@consultor.wom.cl"/>
    <m/>
    <m/>
    <n v="23"/>
    <s v="Julia Arancibia"/>
    <x v="1"/>
    <m/>
    <n v="1"/>
    <d v="2021-03-01T00:00:00"/>
    <n v="1062"/>
    <m/>
    <d v="2018-06-01T00:00:00"/>
    <d v="2018-04-01T00:00:00"/>
    <s v="No"/>
    <s v="No"/>
  </r>
  <r>
    <s v="Holdtech"/>
    <x v="0"/>
    <s v="Masivo"/>
    <s v="La Serena"/>
    <s v="18002482"/>
    <s v="4"/>
    <s v="18002482-4"/>
    <s v="EAALFARZ"/>
    <s v="EDUARDO ANDRES ALFARO ZEPEDA"/>
    <s v="EDUARDO ANDRES"/>
    <s v="ALFARO ZEPEDA"/>
    <x v="1"/>
    <x v="3"/>
    <s v="Renuncia"/>
    <m/>
    <d v="2018-04-18T00:00:00"/>
    <m/>
    <m/>
    <m/>
    <m/>
    <m/>
    <d v="1990-01-07T00:00:00"/>
    <s v="JULIO ENRIQUE EGAÑA TABILO"/>
    <s v="15451219-5"/>
    <s v="ULISES LA ROSA PEREZ"/>
    <d v="2018-03-12T00:00:00"/>
    <d v="2018-04-02T00:00:00"/>
    <s v="S"/>
    <d v="2018-04-04T00:00:00"/>
    <s v="EAALFARZ"/>
    <s v="EAALFARZ"/>
    <n v="19266"/>
    <s v="eduardo.alfaro@consultor.wom.cl"/>
    <m/>
    <m/>
    <n v="23"/>
    <s v="Julia Arancibia"/>
    <x v="0"/>
    <m/>
    <s v=""/>
    <d v="2021-03-01T00:00:00"/>
    <n v="1062"/>
    <m/>
    <d v="2018-04-01T00:00:00"/>
    <d v="2018-04-01T00:00:00"/>
    <s v="No"/>
    <s v="No"/>
  </r>
  <r>
    <s v="Holdtech"/>
    <x v="0"/>
    <s v="Masivo"/>
    <s v="La Serena"/>
    <s v="16443992"/>
    <s v="5"/>
    <s v="16443992-5"/>
    <s v="FJMUNOZM"/>
    <s v="FRANCISCO JOSE MAXIMILIANO MUÑOZ MUNIZAGA"/>
    <s v="FRANCISCO JOSE MAXIMILIANO"/>
    <s v="MUÑOZ MUNIZAGA"/>
    <x v="1"/>
    <x v="3"/>
    <s v="Renuncia"/>
    <m/>
    <d v="2018-04-18T00:00:00"/>
    <m/>
    <m/>
    <m/>
    <m/>
    <m/>
    <d v="1987-05-06T00:00:00"/>
    <s v="MINERVA MAKARENA ROJAS VARAS"/>
    <s v="17902552-3"/>
    <s v="ULISES LA ROSA PEREZ"/>
    <d v="2018-03-12T00:00:00"/>
    <d v="2018-04-02T00:00:00"/>
    <s v="S"/>
    <d v="2018-04-04T00:00:00"/>
    <s v="FJMUNOZM"/>
    <s v="FJMUNOZM"/>
    <n v="19278"/>
    <s v="francisco.munoz.m@consultor.wom.cl"/>
    <m/>
    <m/>
    <n v="23"/>
    <s v="Julia Arancibia"/>
    <x v="1"/>
    <m/>
    <n v="1"/>
    <d v="2021-03-01T00:00:00"/>
    <n v="1062"/>
    <m/>
    <d v="2018-04-01T00:00:00"/>
    <d v="2018-04-01T00:00:00"/>
    <s v="No"/>
    <s v="No"/>
  </r>
  <r>
    <s v="Holdtech"/>
    <x v="0"/>
    <s v="Datos"/>
    <s v="La Serena"/>
    <s v="12891323"/>
    <s v="8"/>
    <s v="12891323-8"/>
    <s v="JELOPREM"/>
    <s v="JORGE ESTEBAN LOPRESTI MANCILLA"/>
    <s v="JORGE ESTEBAN"/>
    <s v="LOPRESTI MANCILLA"/>
    <x v="1"/>
    <x v="3"/>
    <s v="Renuncia"/>
    <s v="Renuncia voluntaria"/>
    <d v="2020-11-03T00:00:00"/>
    <m/>
    <m/>
    <m/>
    <m/>
    <m/>
    <d v="1975-09-12T00:00:00"/>
    <s v="BARBARA ANDREA ROJAS DROGUETT"/>
    <s v="15909479-0"/>
    <s v="ULISES LA ROSA PEREZ"/>
    <d v="2018-03-12T00:00:00"/>
    <d v="2018-04-02T00:00:00"/>
    <s v="S"/>
    <d v="2018-04-04T00:00:00"/>
    <s v="JELOPREM"/>
    <s v="JELOPREM"/>
    <n v="19258"/>
    <s v="jorge.lopresti@consultor.wom.cl"/>
    <m/>
    <m/>
    <n v="23"/>
    <s v="Julia Arancibia"/>
    <x v="1"/>
    <s v="Diurno"/>
    <n v="1"/>
    <d v="2021-03-01T00:00:00"/>
    <n v="1062"/>
    <m/>
    <d v="2020-11-01T00:00:00"/>
    <d v="2018-04-01T00:00:00"/>
    <s v="No"/>
    <s v="Si"/>
  </r>
  <r>
    <s v="Holdtech"/>
    <x v="0"/>
    <s v="Masivo"/>
    <s v="La Serena"/>
    <s v="19147829"/>
    <s v="0"/>
    <s v="19147829-0"/>
    <s v="JIMOLINV"/>
    <s v="JAVIERA IGNACIA ANDREA MOLINA VERGARA"/>
    <s v="JAVIERA IGNACIA ANDREA"/>
    <s v="MOLINA VERGARA"/>
    <x v="1"/>
    <x v="3"/>
    <s v="Desvinculación"/>
    <m/>
    <d v="2018-04-06T00:00:00"/>
    <m/>
    <m/>
    <m/>
    <m/>
    <m/>
    <d v="1995-08-03T00:00:00"/>
    <s v="MINERVA MAKARENA ROJAS VARAS"/>
    <s v="17902552-3"/>
    <s v="ULISES LA ROSA PEREZ"/>
    <d v="2018-03-12T00:00:00"/>
    <d v="2018-04-02T00:00:00"/>
    <s v="S"/>
    <d v="2018-04-04T00:00:00"/>
    <s v="JIMOLINV"/>
    <s v="JIMOLINV"/>
    <n v="19265"/>
    <s v="javiera.molina@consultor.wom.cl"/>
    <m/>
    <m/>
    <n v="23"/>
    <s v="Julia Arancibia"/>
    <x v="0"/>
    <m/>
    <s v=""/>
    <d v="2021-03-01T00:00:00"/>
    <n v="1062"/>
    <m/>
    <d v="2018-04-01T00:00:00"/>
    <d v="2018-04-01T00:00:00"/>
    <s v="No"/>
    <s v="Si"/>
  </r>
  <r>
    <s v="Holdtech"/>
    <x v="0"/>
    <s v="Masivo"/>
    <s v="La Serena"/>
    <s v="17113659"/>
    <s v="8"/>
    <s v="17113659-8"/>
    <s v="JKCORTET"/>
    <s v="JOHANNA KATHERINE CORTES TABILO"/>
    <s v="JOHANNA KATHERINE"/>
    <s v="CORTES TABILO"/>
    <x v="1"/>
    <x v="3"/>
    <m/>
    <m/>
    <d v="2018-04-30T00:00:00"/>
    <m/>
    <m/>
    <m/>
    <m/>
    <m/>
    <d v="1989-02-24T00:00:00"/>
    <s v="BARBARA ANDREA ROJAS DROGUETT"/>
    <s v="15909479-0"/>
    <s v="ULISES LA ROSA PEREZ"/>
    <d v="2018-03-12T00:00:00"/>
    <d v="2018-04-02T00:00:00"/>
    <s v="S"/>
    <d v="2018-04-04T00:00:00"/>
    <s v="JKCORTET"/>
    <s v="JKCORTET"/>
    <n v="19276"/>
    <s v="johanna.cortes@consultor.wom.cl"/>
    <m/>
    <m/>
    <n v="23"/>
    <s v="Julia Arancibia"/>
    <x v="1"/>
    <m/>
    <n v="1"/>
    <d v="2021-03-01T00:00:00"/>
    <n v="1062"/>
    <m/>
    <d v="2018-04-01T00:00:00"/>
    <d v="2018-04-01T00:00:00"/>
    <s v="No"/>
    <s v="No"/>
  </r>
  <r>
    <s v="Holdtech"/>
    <x v="0"/>
    <s v="Masivo"/>
    <s v="La Serena"/>
    <s v="18014081"/>
    <s v="6"/>
    <s v="18014081-6"/>
    <s v="MAARAYAI"/>
    <s v="MICHAEL ALEXIS ARAYA IRRIBARREN"/>
    <s v="MICHAEL ALEXIS"/>
    <s v="ARAYA IRRIBARREN"/>
    <x v="1"/>
    <x v="3"/>
    <s v="Renuncia"/>
    <s v="Renuncia voluntaria"/>
    <d v="2018-04-30T00:00:00"/>
    <m/>
    <m/>
    <m/>
    <m/>
    <m/>
    <d v="1992-02-07T00:00:00"/>
    <s v="JOSE ARTURO CAMPOS CANIBILO"/>
    <s v="18354359-8"/>
    <s v="FRANCISCO JAVIER SUAREZ VEGA"/>
    <d v="2018-03-12T00:00:00"/>
    <d v="2018-04-02T00:00:00"/>
    <s v="S"/>
    <d v="2018-04-04T00:00:00"/>
    <s v="MAARAYAI"/>
    <s v="MAARAYAI"/>
    <n v="19281"/>
    <s v="michael.araya@consultor.wom.cl"/>
    <m/>
    <m/>
    <n v="23"/>
    <s v="Julia Arancibia"/>
    <x v="0"/>
    <m/>
    <s v=""/>
    <d v="2021-03-01T00:00:00"/>
    <n v="1062"/>
    <m/>
    <d v="2018-04-01T00:00:00"/>
    <d v="2018-04-01T00:00:00"/>
    <s v="No"/>
    <s v="No"/>
  </r>
  <r>
    <s v="Holdtech"/>
    <x v="0"/>
    <s v="Masivo"/>
    <s v="La Serena"/>
    <s v="16687035"/>
    <s v="6"/>
    <s v="16687035-6"/>
    <s v="MFORTIZM"/>
    <s v="MARIA FERNANDA ORTIZ MELGAREJO"/>
    <s v="MARIA FERNANDA"/>
    <s v="ORTIZ MELGAREJO"/>
    <x v="1"/>
    <x v="3"/>
    <s v="Desvinculación"/>
    <s v="Falta grave al contrato"/>
    <d v="2018-07-23T00:00:00"/>
    <m/>
    <m/>
    <m/>
    <m/>
    <m/>
    <d v="1987-08-25T00:00:00"/>
    <s v="MELANIE IVONNE MORALES NORAMBUENA"/>
    <s v="17268870-5"/>
    <n v="0"/>
    <d v="2018-03-12T00:00:00"/>
    <d v="2018-04-02T00:00:00"/>
    <s v="S"/>
    <d v="2018-04-03T00:00:00"/>
    <s v="MFORTIZM"/>
    <s v="MFORTIZM"/>
    <n v="19257"/>
    <s v="maria.ortiz@consultor.wom.cl"/>
    <m/>
    <m/>
    <n v="23"/>
    <s v="Julia Arancibia"/>
    <x v="1"/>
    <s v="Diurno"/>
    <n v="1"/>
    <d v="2021-03-01T00:00:00"/>
    <n v="1063"/>
    <m/>
    <d v="2018-07-01T00:00:00"/>
    <d v="2018-04-01T00:00:00"/>
    <s v="No"/>
    <s v="No"/>
  </r>
  <r>
    <s v="Holdtech"/>
    <x v="0"/>
    <s v="Masivo"/>
    <s v="La Serena"/>
    <s v="15693052"/>
    <s v="0"/>
    <s v="15693052-0"/>
    <s v="RHSALDIS"/>
    <s v="RODRIGO HERNAN SALDIVIA SEPULVEDA"/>
    <s v="RODRIGO HERNAN"/>
    <s v="SALDIVIA SEPULVEDA"/>
    <x v="1"/>
    <x v="3"/>
    <s v="Renuncia"/>
    <s v="Renuncia voluntaria"/>
    <d v="2019-08-13T00:00:00"/>
    <m/>
    <m/>
    <m/>
    <m/>
    <m/>
    <d v="1983-08-11T00:00:00"/>
    <s v="PALOMA JACQUELINE ARAYA MUÑOZ"/>
    <s v="15054416-5"/>
    <s v="FRANCISCO JAVIER SUAREZ VEGA"/>
    <d v="2018-03-12T00:00:00"/>
    <d v="2018-04-02T00:00:00"/>
    <s v="S"/>
    <d v="2018-04-03T00:00:00"/>
    <s v="RHSALDIS"/>
    <s v="RHSALDIS"/>
    <n v="19271"/>
    <s v="rodrigo.saldivia@consultor.wom.cl"/>
    <m/>
    <m/>
    <n v="23"/>
    <s v="Julia Arancibia"/>
    <x v="1"/>
    <s v="Diurno"/>
    <n v="1"/>
    <d v="2021-03-01T00:00:00"/>
    <n v="1063"/>
    <m/>
    <d v="2019-08-01T00:00:00"/>
    <d v="2018-04-01T00:00:00"/>
    <s v="No"/>
    <s v="Si"/>
  </r>
  <r>
    <s v="Holdtech"/>
    <x v="0"/>
    <s v="Masivo"/>
    <s v="La Serena"/>
    <s v="17174380"/>
    <s v="K"/>
    <s v="17174380-K"/>
    <s v="SAALVARV"/>
    <s v="SOLANGE ANDREA ALVARADO VEGA"/>
    <s v="SOLANGE ANDREA"/>
    <s v="ALVARADO VEGA"/>
    <x v="1"/>
    <x v="3"/>
    <s v="Renuncia"/>
    <s v="Renuncia voluntaria"/>
    <d v="2018-05-03T00:00:00"/>
    <m/>
    <m/>
    <m/>
    <m/>
    <m/>
    <d v="1989-05-27T00:00:00"/>
    <s v="JOSE ARTURO CAMPOS CANIBILO"/>
    <s v="18354359-8"/>
    <s v="FRANCISCO JAVIER SUAREZ VEGA"/>
    <d v="2018-03-12T00:00:00"/>
    <d v="2018-04-02T00:00:00"/>
    <s v="S"/>
    <d v="2018-04-04T00:00:00"/>
    <s v="SAALVARV"/>
    <s v="SAALVARV"/>
    <n v="19273"/>
    <s v="solange.alvarado@consultor.wom.cl"/>
    <m/>
    <m/>
    <n v="23"/>
    <s v="Julia Arancibia"/>
    <x v="0"/>
    <m/>
    <s v=""/>
    <d v="2021-03-01T00:00:00"/>
    <n v="1062"/>
    <m/>
    <d v="2018-05-01T00:00:00"/>
    <d v="2018-04-01T00:00:00"/>
    <s v="No"/>
    <s v="No"/>
  </r>
  <r>
    <s v="Holdtech"/>
    <x v="0"/>
    <s v="Masivo"/>
    <s v="La Serena"/>
    <s v="17031727"/>
    <s v="0"/>
    <s v="17031727-0"/>
    <s v="SBCALVAD"/>
    <s v="SIMONA BIANCA CALVANESSE DE LA BARRA"/>
    <s v="SIMONA BIANCA"/>
    <s v="CALVANESSE DE LA BARRA"/>
    <x v="1"/>
    <x v="3"/>
    <s v="Renuncia"/>
    <s v="Renuncia voluntaria"/>
    <d v="2021-02-09T00:00:00"/>
    <m/>
    <m/>
    <m/>
    <m/>
    <m/>
    <d v="1989-05-10T00:00:00"/>
    <s v="PALOMA JACQUELINE ARAYA MUÑOZ"/>
    <s v="15054416-5"/>
    <s v="FRANCISCO JAVIER SUAREZ VEGA"/>
    <d v="2018-03-13T00:00:00"/>
    <d v="2018-04-03T00:00:00"/>
    <s v="S"/>
    <d v="2018-04-04T00:00:00"/>
    <s v="SBCALVAD"/>
    <s v="SBCALVAD"/>
    <n v="19254"/>
    <s v="simona.calvanesse@consultor.wom.cl"/>
    <m/>
    <m/>
    <n v="24"/>
    <s v="Katterine Cuadra"/>
    <x v="0"/>
    <s v="Diurno"/>
    <s v=""/>
    <d v="2021-03-01T00:00:00"/>
    <n v="1062"/>
    <m/>
    <d v="2021-02-01T00:00:00"/>
    <d v="2018-04-01T00:00:00"/>
    <s v="No"/>
    <s v="Si"/>
  </r>
  <r>
    <s v="Holdtech"/>
    <x v="0"/>
    <s v="Masivo"/>
    <s v="La Serena"/>
    <s v="19501648"/>
    <s v="8"/>
    <s v="19501648-8"/>
    <s v="ACPEREVZ"/>
    <s v="ANGIE CAMILA PEREZ VICENCIO"/>
    <s v="ANGIE CAMILA"/>
    <s v="PEREZ VICENCIO"/>
    <x v="1"/>
    <x v="3"/>
    <s v="Desvinculación"/>
    <s v="Abandono del lugar de trabajo"/>
    <d v="2018-09-03T00:00:00"/>
    <m/>
    <m/>
    <m/>
    <m/>
    <m/>
    <d v="1997-09-06T00:00:00"/>
    <s v="MELANIE IVONNE MORALES NORAMBUENA"/>
    <s v="17268870-5"/>
    <n v="0"/>
    <d v="2018-03-13T00:00:00"/>
    <d v="2018-04-03T00:00:00"/>
    <s v="S"/>
    <d v="2018-04-04T00:00:00"/>
    <s v="ACPEREVZ"/>
    <s v="ACPEREVZ"/>
    <n v="19249"/>
    <s v="angie.perez@consultor.wom.cl"/>
    <m/>
    <m/>
    <n v="24"/>
    <s v="Katterine Cuadra"/>
    <x v="1"/>
    <s v="Diurno"/>
    <n v="1"/>
    <d v="2021-03-01T00:00:00"/>
    <n v="1062"/>
    <m/>
    <d v="2018-09-01T00:00:00"/>
    <d v="2018-04-01T00:00:00"/>
    <s v="No"/>
    <s v="No"/>
  </r>
  <r>
    <s v="Holdtech"/>
    <x v="0"/>
    <s v="Masivo"/>
    <s v="La Serena"/>
    <s v="16472238"/>
    <s v="4"/>
    <s v="16472238-4"/>
    <s v="ANBUSTAR"/>
    <s v="ANGIE NIDIA BUSTAMANTE RODRIGUEZ"/>
    <s v="ANGIE NIDIA"/>
    <s v="BUSTAMANTE RODRIGUEZ"/>
    <x v="1"/>
    <x v="3"/>
    <s v="Renuncia"/>
    <m/>
    <d v="2018-06-06T00:00:00"/>
    <m/>
    <m/>
    <m/>
    <m/>
    <m/>
    <d v="1986-09-16T00:00:00"/>
    <s v="JOSE ARTURO CAMPOS CANIBILO"/>
    <s v="18354359-8"/>
    <s v="FRANCISCO JAVIER SUAREZ VEGA"/>
    <d v="2018-03-13T00:00:00"/>
    <d v="2018-04-03T00:00:00"/>
    <s v="S"/>
    <d v="2018-04-04T00:00:00"/>
    <s v="ANBUSTAR"/>
    <s v="ANBUSTAR"/>
    <n v="19245"/>
    <s v="angie.bustamante@consultor.wom.cl"/>
    <m/>
    <m/>
    <n v="24"/>
    <s v="Katterine Cuadra"/>
    <x v="1"/>
    <s v="Diurno"/>
    <n v="1"/>
    <d v="2021-03-01T00:00:00"/>
    <n v="1062"/>
    <m/>
    <d v="2018-06-01T00:00:00"/>
    <d v="2018-04-01T00:00:00"/>
    <s v="No"/>
    <s v="No"/>
  </r>
  <r>
    <s v="Holdtech"/>
    <x v="0"/>
    <s v="Masivo"/>
    <s v="La Serena"/>
    <s v="15513928"/>
    <s v="5"/>
    <s v="15513928-5"/>
    <s v="CAJIMENH"/>
    <s v="CARMEN ALEXANDRA JIMENEZ HIDALGO"/>
    <s v="CARMEN ALEXANDRA"/>
    <s v="JIMENEZ HIDALGO"/>
    <x v="1"/>
    <x v="3"/>
    <s v="Renuncia"/>
    <m/>
    <d v="2018-06-04T00:00:00"/>
    <m/>
    <m/>
    <m/>
    <m/>
    <m/>
    <d v="1983-01-16T00:00:00"/>
    <s v="MINERVA MAKARENA ROJAS VARAS"/>
    <s v="17902552-3"/>
    <s v="ULISES LA ROSA PEREZ"/>
    <d v="2018-03-13T00:00:00"/>
    <d v="2018-04-03T00:00:00"/>
    <s v="S"/>
    <d v="2018-04-04T00:00:00"/>
    <s v="CAJIMENH"/>
    <s v="CAJIMENH"/>
    <n v="19243"/>
    <s v="carmen.jimenez@consultor.wom.cl"/>
    <m/>
    <m/>
    <n v="24"/>
    <s v="Katterine Cuadra"/>
    <x v="1"/>
    <m/>
    <n v="1"/>
    <d v="2021-03-01T00:00:00"/>
    <n v="1062"/>
    <m/>
    <d v="2018-06-01T00:00:00"/>
    <d v="2018-04-01T00:00:00"/>
    <s v="No"/>
    <s v="No"/>
  </r>
  <r>
    <s v="Holdtech"/>
    <x v="0"/>
    <s v="Masivo"/>
    <s v="La Serena"/>
    <s v="17857455"/>
    <s v="8"/>
    <s v="17857455-8"/>
    <s v="CDMOLINL"/>
    <s v="CRISTIAN DANILO MOLINA LOPEZ"/>
    <s v="CRISTIAN DANILO"/>
    <s v="MOLINA LOPEZ"/>
    <x v="1"/>
    <x v="3"/>
    <s v="Desvinculación"/>
    <s v="No Concurrencia"/>
    <d v="2018-08-21T00:00:00"/>
    <m/>
    <m/>
    <m/>
    <m/>
    <m/>
    <d v="1991-06-19T00:00:00"/>
    <s v="BARBARA ANDREA ROJAS DROGUETT"/>
    <s v="15909479-0"/>
    <s v="ULISES LA ROSA PEREZ"/>
    <d v="2018-03-13T00:00:00"/>
    <d v="2018-04-03T00:00:00"/>
    <s v="S"/>
    <d v="2018-04-04T00:00:00"/>
    <s v="CDMOLINL"/>
    <s v="CDMOLINL"/>
    <n v="19242"/>
    <s v="cristian.molina@consultor.wom.cl"/>
    <m/>
    <m/>
    <n v="24"/>
    <s v="Katterine Cuadra"/>
    <x v="1"/>
    <s v="Diurno"/>
    <n v="1"/>
    <d v="2021-03-01T00:00:00"/>
    <n v="1062"/>
    <m/>
    <d v="2018-08-01T00:00:00"/>
    <d v="2018-04-01T00:00:00"/>
    <s v="No"/>
    <s v="No"/>
  </r>
  <r>
    <s v="Holdtech"/>
    <x v="0"/>
    <s v="Masivo"/>
    <s v="La Serena"/>
    <s v="11471187"/>
    <s v="K"/>
    <s v="11471187-k"/>
    <s v="CEFUENTR"/>
    <s v="CLAUDIA EMILIA FUENTES RIVERA"/>
    <s v="CLAUDIA EMILIA"/>
    <s v="FUENTES RIVERA"/>
    <x v="1"/>
    <x v="3"/>
    <s v="Renuncia"/>
    <s v="Renuncia voluntaria"/>
    <d v="2020-01-27T00:00:00"/>
    <m/>
    <m/>
    <m/>
    <m/>
    <m/>
    <d v="1969-07-07T00:00:00"/>
    <s v="BARBARA ANDREA ROJAS DROGUETT"/>
    <s v="15909479-0"/>
    <s v="ULISES LA ROSA PEREZ"/>
    <d v="2018-03-13T00:00:00"/>
    <d v="2018-04-03T00:00:00"/>
    <s v="S"/>
    <d v="2018-04-04T00:00:00"/>
    <s v="CEFUENTR"/>
    <s v="CEFUENTR"/>
    <n v="19054"/>
    <s v="claudia.fuentes.r@consultor.wom.cl"/>
    <m/>
    <m/>
    <n v="24"/>
    <s v="Katterine Cuadra"/>
    <x v="1"/>
    <s v="Diurno"/>
    <n v="1"/>
    <d v="2021-03-01T00:00:00"/>
    <n v="1062"/>
    <m/>
    <d v="2020-01-01T00:00:00"/>
    <d v="2018-04-01T00:00:00"/>
    <s v="No"/>
    <s v="Si"/>
  </r>
  <r>
    <s v="Holdtech"/>
    <x v="0"/>
    <s v="Masivo"/>
    <s v="La Serena"/>
    <s v="17998955"/>
    <s v="7"/>
    <s v="17998955-7"/>
    <s v="CFAVILES"/>
    <s v="CAMILA FERNANDA AVILES SANTANDER"/>
    <s v="CAMILA FERNANDA"/>
    <s v="AVILES SANTANDER"/>
    <x v="1"/>
    <x v="3"/>
    <s v="Renuncia"/>
    <m/>
    <d v="2018-05-06T00:00:00"/>
    <m/>
    <m/>
    <m/>
    <m/>
    <m/>
    <d v="1992-08-28T00:00:00"/>
    <s v="JOSE ARTURO CAMPOS CANIBILO"/>
    <s v="18354359-8"/>
    <s v="FRANCISCO JAVIER SUAREZ VEGA"/>
    <d v="2018-03-13T00:00:00"/>
    <d v="2018-04-03T00:00:00"/>
    <s v="S"/>
    <d v="2018-04-04T00:00:00"/>
    <s v="CFAVILES"/>
    <s v="CFAVILES"/>
    <n v="19255"/>
    <s v="camila.aviles@consultor.wom.cl"/>
    <m/>
    <m/>
    <n v="24"/>
    <s v="Katterine Cuadra"/>
    <x v="1"/>
    <m/>
    <n v="1"/>
    <d v="2021-03-01T00:00:00"/>
    <n v="1062"/>
    <m/>
    <d v="2018-05-01T00:00:00"/>
    <d v="2018-04-01T00:00:00"/>
    <s v="No"/>
    <s v="No"/>
  </r>
  <r>
    <s v="Holdtech"/>
    <x v="0"/>
    <s v="Masivo"/>
    <s v="La Serena"/>
    <s v="17436510"/>
    <s v="5"/>
    <s v="17436510-5"/>
    <s v="CFPHILLA"/>
    <s v="CAMILA FERNANDA PHILLIPS AHUMADA"/>
    <s v="CAMILA FERNANDA"/>
    <s v="PHILLIPS AHUMADA"/>
    <x v="1"/>
    <x v="3"/>
    <s v="Desvinculación"/>
    <s v="Falta grave al contrato"/>
    <d v="2018-06-30T00:00:00"/>
    <m/>
    <m/>
    <m/>
    <m/>
    <m/>
    <d v="1989-11-04T00:00:00"/>
    <s v="MELANIE IVONNE MORALES NORAMBUENA"/>
    <s v="17268870-5"/>
    <n v="0"/>
    <d v="2018-03-13T00:00:00"/>
    <d v="2018-04-03T00:00:00"/>
    <s v="S"/>
    <d v="2018-04-04T00:00:00"/>
    <s v="CFPHILLA"/>
    <s v="CFPHILLA"/>
    <n v="19247"/>
    <s v="camila.phillips@consultor.wom.cl"/>
    <m/>
    <m/>
    <n v="24"/>
    <s v="Katterine Cuadra"/>
    <x v="0"/>
    <s v="Diurno"/>
    <s v=""/>
    <d v="2021-03-01T00:00:00"/>
    <n v="1062"/>
    <m/>
    <d v="2018-06-01T00:00:00"/>
    <d v="2018-04-01T00:00:00"/>
    <s v="No"/>
    <s v="No"/>
  </r>
  <r>
    <s v="Holdtech"/>
    <x v="0"/>
    <s v="Masivo"/>
    <s v="La Serena"/>
    <s v="18179197"/>
    <s v="7"/>
    <s v="18179197-7"/>
    <s v="DIBONILR"/>
    <s v="DANIEL IGNACIO BONILLA ROJAS"/>
    <s v="DANIEL IGNACIO"/>
    <s v="BONILLA ROJAS"/>
    <x v="1"/>
    <x v="3"/>
    <s v="Desvinculación"/>
    <m/>
    <d v="2018-04-13T00:00:00"/>
    <m/>
    <m/>
    <m/>
    <m/>
    <m/>
    <d v="1992-09-19T00:00:00"/>
    <s v="JOSE ARTURO CAMPOS CANIBILO"/>
    <s v="18354359-8"/>
    <s v="FRANCISCO JAVIER SUAREZ VEGA"/>
    <d v="2018-03-13T00:00:00"/>
    <d v="2018-04-03T00:00:00"/>
    <s v="S"/>
    <d v="2018-04-04T00:00:00"/>
    <s v="DIBONILR"/>
    <s v="DIBONILR"/>
    <n v="19253"/>
    <s v="daniel.bonilla@consultor.wom.cl"/>
    <m/>
    <m/>
    <n v="24"/>
    <s v="Katterine Cuadra"/>
    <x v="1"/>
    <m/>
    <n v="1"/>
    <d v="2021-03-01T00:00:00"/>
    <n v="1062"/>
    <m/>
    <d v="2018-04-01T00:00:00"/>
    <d v="2018-04-01T00:00:00"/>
    <s v="No"/>
    <s v="No"/>
  </r>
  <r>
    <s v="Holdtech"/>
    <x v="0"/>
    <s v="Masivo"/>
    <s v="La Serena"/>
    <s v="19867139"/>
    <s v="8"/>
    <s v="19867139-8"/>
    <s v="FYAGUILA"/>
    <s v="FLOR YAJAIRA VICTORIA AGUILERA ALVAREZ"/>
    <s v="FLOR YAJAIRA VICTORIA"/>
    <s v="AGUILERA ALVAREZ"/>
    <x v="1"/>
    <x v="3"/>
    <s v="Renuncia"/>
    <m/>
    <d v="2018-06-07T00:00:00"/>
    <m/>
    <m/>
    <m/>
    <m/>
    <m/>
    <d v="1998-08-26T00:00:00"/>
    <s v="CRISTOBAL ANDRES GALLEGOS VALENCIA"/>
    <s v="17404906-8"/>
    <s v="ULISES LA ROSA PEREZ"/>
    <d v="2018-03-13T00:00:00"/>
    <d v="2018-04-03T00:00:00"/>
    <s v="S"/>
    <d v="2018-04-04T00:00:00"/>
    <s v="FYAGUILA"/>
    <s v="FYAGUILA"/>
    <n v="19251"/>
    <s v="flor.aguilera@consultor.wom.cl"/>
    <m/>
    <m/>
    <n v="24"/>
    <s v="Katterine Cuadra"/>
    <x v="1"/>
    <s v="Diurno"/>
    <n v="1"/>
    <d v="2021-03-01T00:00:00"/>
    <n v="1062"/>
    <m/>
    <d v="2018-06-01T00:00:00"/>
    <d v="2018-04-01T00:00:00"/>
    <s v="No"/>
    <s v="No"/>
  </r>
  <r>
    <s v="Holdtech"/>
    <x v="0"/>
    <s v="Masivo"/>
    <s v="La Serena"/>
    <s v="18178949"/>
    <s v="2"/>
    <s v="18178949-2"/>
    <s v="JITOBARC"/>
    <s v="JOSE IGNACIO TOBAR CESPEDES"/>
    <s v="JOSE IGNACIO"/>
    <s v="TOBAR CESPEDES"/>
    <x v="1"/>
    <x v="3"/>
    <s v="Desvinculación"/>
    <s v="Vencimiento de contrato"/>
    <d v="2018-05-04T00:00:00"/>
    <m/>
    <m/>
    <m/>
    <m/>
    <m/>
    <d v="1992-08-13T00:00:00"/>
    <s v="PALOMA JACQUELINE ARAYA MUÑOZ"/>
    <s v="15054416-5"/>
    <s v="FRANCISCO JAVIER SUAREZ VEGA"/>
    <d v="2018-03-13T00:00:00"/>
    <d v="2018-04-03T00:00:00"/>
    <s v="S"/>
    <d v="2018-04-04T00:00:00"/>
    <s v="JITOBARC"/>
    <s v="JITOBARC"/>
    <n v="19252"/>
    <s v="jose.tobar@consultor.wom.cl"/>
    <m/>
    <m/>
    <n v="24"/>
    <s v="Katterine Cuadra"/>
    <x v="1"/>
    <m/>
    <n v="1"/>
    <d v="2021-03-01T00:00:00"/>
    <n v="1062"/>
    <m/>
    <d v="2018-05-01T00:00:00"/>
    <d v="2018-04-01T00:00:00"/>
    <s v="No"/>
    <s v="No"/>
  </r>
  <r>
    <s v="Holdtech"/>
    <x v="0"/>
    <s v="Masivo"/>
    <s v="La Serena"/>
    <s v="18003026"/>
    <s v="3"/>
    <s v="18003026-3"/>
    <s v="KMMALDOC"/>
    <s v="KAREN MICHELLE MALDONADO CORTES"/>
    <s v="KAREN MICHELLE"/>
    <s v="MALDONADO CORTES"/>
    <x v="1"/>
    <x v="3"/>
    <s v="Renuncia"/>
    <s v="Renuncia voluntaria"/>
    <d v="2018-07-26T00:00:00"/>
    <m/>
    <m/>
    <m/>
    <m/>
    <m/>
    <d v="1992-03-03T00:00:00"/>
    <s v="BARBARA ANDREA ROJAS DROGUETT"/>
    <s v="15909479-0"/>
    <s v="ULISES LA ROSA PEREZ"/>
    <d v="2018-03-13T00:00:00"/>
    <d v="2018-04-03T00:00:00"/>
    <s v="S"/>
    <d v="2018-04-04T00:00:00"/>
    <s v="KMMALDOC"/>
    <s v="KMMALDOC"/>
    <n v="19172"/>
    <s v="karen.maldonado@consultor.wom.cl"/>
    <m/>
    <m/>
    <n v="24"/>
    <s v="Katterine Cuadra"/>
    <x v="1"/>
    <s v="Diurno"/>
    <n v="1"/>
    <d v="2021-03-01T00:00:00"/>
    <n v="1062"/>
    <m/>
    <d v="2018-07-01T00:00:00"/>
    <d v="2018-04-01T00:00:00"/>
    <s v="No"/>
    <s v="No"/>
  </r>
  <r>
    <s v="Holdtech"/>
    <x v="0"/>
    <s v="Masivo"/>
    <s v="La Serena"/>
    <s v="11618675"/>
    <s v="6"/>
    <s v="11618675-6"/>
    <s v="MDROJASC"/>
    <s v="MIRIAM DEL ROSARIO ROJAS CHILLA"/>
    <s v="MIRIAM DEL ROSARIO"/>
    <s v="ROJAS CHILLA"/>
    <x v="1"/>
    <x v="3"/>
    <s v="Renuncia"/>
    <m/>
    <d v="2018-04-18T00:00:00"/>
    <m/>
    <m/>
    <m/>
    <m/>
    <m/>
    <d v="1970-04-11T00:00:00"/>
    <s v="MELANIE IVONNE MORALES NORAMBUENA"/>
    <s v="17268870-5"/>
    <n v="0"/>
    <d v="2018-03-13T00:00:00"/>
    <d v="2018-04-03T00:00:00"/>
    <s v="S"/>
    <d v="2018-04-04T00:00:00"/>
    <s v="MDROJASC"/>
    <s v="MDROJASC"/>
    <n v="19239"/>
    <s v="miriam.rojas@consultor.wom.cl"/>
    <m/>
    <m/>
    <n v="24"/>
    <s v="Katterine Cuadra"/>
    <x v="1"/>
    <m/>
    <n v="1"/>
    <d v="2021-03-01T00:00:00"/>
    <n v="1062"/>
    <m/>
    <d v="2018-04-01T00:00:00"/>
    <d v="2018-04-01T00:00:00"/>
    <s v="No"/>
    <s v="No"/>
  </r>
  <r>
    <s v="Holdtech"/>
    <x v="0"/>
    <s v="Masivo"/>
    <s v="La Serena"/>
    <s v="19770823"/>
    <s v="9"/>
    <s v="19770823-9"/>
    <s v="NPMUNOZS"/>
    <s v="NICOLAS PATRICIO MUÑOZ SALFATE"/>
    <s v="NICOLAS PATRICIO"/>
    <s v="MUÑOZ SALFATE"/>
    <x v="1"/>
    <x v="3"/>
    <s v="Renuncia"/>
    <s v="Motivos personales"/>
    <d v="2018-11-29T00:00:00"/>
    <m/>
    <m/>
    <m/>
    <m/>
    <m/>
    <d v="1998-02-17T00:00:00"/>
    <s v="BARBARA ANDREA ROJAS DROGUETT"/>
    <s v="15909479-0"/>
    <s v="ULISES LA ROSA PEREZ"/>
    <d v="2018-03-13T00:00:00"/>
    <d v="2018-04-03T00:00:00"/>
    <s v="S"/>
    <d v="2018-04-04T00:00:00"/>
    <s v="NPMUNOZS"/>
    <s v="NPMUNOZS"/>
    <n v="19056"/>
    <s v="nicolas.munoz.s@consultor.wom.cl"/>
    <m/>
    <m/>
    <n v="24"/>
    <s v="Katterine Cuadra"/>
    <x v="1"/>
    <s v="Diurno"/>
    <n v="1"/>
    <d v="2021-03-01T00:00:00"/>
    <n v="1062"/>
    <m/>
    <d v="2018-11-01T00:00:00"/>
    <d v="2018-04-01T00:00:00"/>
    <s v="No"/>
    <s v="Si"/>
  </r>
  <r>
    <s v="Holdtech"/>
    <x v="0"/>
    <s v="Masivo"/>
    <s v="La Serena"/>
    <s v="17626393"/>
    <s v="8"/>
    <s v="17626393-8"/>
    <s v="PALEDESL"/>
    <s v="PAULINA ANDREA LEDESMA LEDESMA"/>
    <s v="PAULINA ANDREA"/>
    <s v="LEDESMA LEDESMA"/>
    <x v="1"/>
    <x v="3"/>
    <s v="Renuncia"/>
    <m/>
    <d v="2018-04-17T00:00:00"/>
    <m/>
    <m/>
    <m/>
    <m/>
    <m/>
    <d v="1991-03-01T00:00:00"/>
    <s v="MINERVA MAKARENA ROJAS VARAS"/>
    <s v="17902552-3"/>
    <s v="ULISES LA ROSA PEREZ"/>
    <d v="2018-03-13T00:00:00"/>
    <d v="2018-04-03T00:00:00"/>
    <s v="S"/>
    <d v="2018-04-04T00:00:00"/>
    <s v="PALEDESL"/>
    <s v="PALEDESL"/>
    <n v="19215"/>
    <s v="paulina.ledesma@consultor.wom.cl"/>
    <m/>
    <m/>
    <n v="24"/>
    <s v="Katterine Cuadra"/>
    <x v="1"/>
    <m/>
    <n v="1"/>
    <d v="2021-03-01T00:00:00"/>
    <n v="1062"/>
    <m/>
    <d v="2018-04-01T00:00:00"/>
    <d v="2018-04-01T00:00:00"/>
    <s v="No"/>
    <s v="No"/>
  </r>
  <r>
    <s v="Holdtech"/>
    <x v="0"/>
    <s v="Masivo"/>
    <s v="La Serena"/>
    <s v="17388910"/>
    <s v="0"/>
    <s v="17388910-0"/>
    <s v="TACASTRE"/>
    <s v="TRACY ASSLEY CASTRO ESCOBAR"/>
    <s v="TRACY ASSLEY"/>
    <s v="CASTRO ESCOBAR"/>
    <x v="1"/>
    <x v="3"/>
    <s v="Renuncia"/>
    <m/>
    <d v="2018-04-16T00:00:00"/>
    <m/>
    <m/>
    <m/>
    <m/>
    <m/>
    <d v="1989-07-31T00:00:00"/>
    <s v="JOSE ARTURO CAMPOS CANIBILO"/>
    <s v="18354359-8"/>
    <s v="FRANCISCO JAVIER SUAREZ VEGA"/>
    <d v="2018-03-13T00:00:00"/>
    <d v="2018-04-03T00:00:00"/>
    <s v="S"/>
    <d v="2018-04-04T00:00:00"/>
    <s v="TACASTRE"/>
    <s v="TACASTRE"/>
    <n v="19241"/>
    <s v="tracy.castro@consultor.wom.cl"/>
    <m/>
    <m/>
    <n v="24"/>
    <s v="Katterine Cuadra"/>
    <x v="1"/>
    <m/>
    <n v="1"/>
    <d v="2021-03-01T00:00:00"/>
    <n v="1062"/>
    <m/>
    <d v="2018-04-01T00:00:00"/>
    <d v="2018-04-01T00:00:00"/>
    <s v="No"/>
    <s v="No"/>
  </r>
  <r>
    <s v="Holdtech"/>
    <x v="0"/>
    <s v="Masivo"/>
    <s v="La Serena"/>
    <s v="17191236"/>
    <s v="9"/>
    <s v="17191236-9"/>
    <s v="YAOLAVEG"/>
    <s v="YAMILET ANDREA OLAVE GERONIMO"/>
    <s v="YAMILET ANDREA"/>
    <s v="OLAVE GERONIMO"/>
    <x v="1"/>
    <x v="3"/>
    <s v="Renuncia"/>
    <s v="Motivos personales"/>
    <d v="2019-01-17T00:00:00"/>
    <m/>
    <m/>
    <m/>
    <m/>
    <m/>
    <d v="1988-10-05T00:00:00"/>
    <s v="CRISTOBAL ANDRES GALLEGOS VALENCIA"/>
    <s v="17404906-8"/>
    <s v="ULISES LA ROSA PEREZ"/>
    <d v="2018-03-13T00:00:00"/>
    <d v="2018-04-03T00:00:00"/>
    <s v="S"/>
    <d v="2018-04-04T00:00:00"/>
    <s v="YAOLAVEG"/>
    <s v="YAOLAVEG"/>
    <n v="19248"/>
    <s v="yamilet.olave@consultor.wom.cl"/>
    <m/>
    <m/>
    <n v="24"/>
    <s v="Katterine Cuadra"/>
    <x v="1"/>
    <s v="Diurno"/>
    <n v="1"/>
    <d v="2021-03-01T00:00:00"/>
    <n v="1062"/>
    <m/>
    <d v="2019-01-01T00:00:00"/>
    <d v="2018-04-01T00:00:00"/>
    <s v="No"/>
    <s v="Si"/>
  </r>
  <r>
    <s v="Holdtech"/>
    <x v="0"/>
    <s v="Masivo"/>
    <s v="La Serena"/>
    <s v="18749422"/>
    <s v="2"/>
    <s v="18749422-2"/>
    <s v="JJCACERS"/>
    <s v="JOAO JOSEATE SEGUNDO CACERES SILVA"/>
    <s v="JOAO JOSEATE SEGUNDO"/>
    <s v="CACERES SILVA"/>
    <x v="1"/>
    <x v="3"/>
    <s v="Renuncia"/>
    <s v="Renuncia voluntaria"/>
    <d v="2018-06-08T00:00:00"/>
    <m/>
    <m/>
    <m/>
    <m/>
    <m/>
    <d v="1994-07-02T00:00:00"/>
    <s v="JONATHAN ANDRES GONZALEZ HIDALGO"/>
    <s v="16732649-8"/>
    <s v="ULISES LA ROSA PEREZ"/>
    <d v="2018-03-19T00:00:00"/>
    <d v="2018-04-09T00:00:00"/>
    <s v="S"/>
    <d v="2018-04-10T00:00:00"/>
    <s v="JJCACERS"/>
    <s v="JJCACERS"/>
    <n v="19062"/>
    <s v="joao.caceres@consultor.wom.cl"/>
    <m/>
    <m/>
    <n v="25"/>
    <s v="Claudio Villafaña"/>
    <x v="1"/>
    <s v="Diurno"/>
    <n v="1"/>
    <d v="2021-03-01T00:00:00"/>
    <n v="1056"/>
    <m/>
    <d v="2018-06-01T00:00:00"/>
    <d v="2018-04-01T00:00:00"/>
    <s v="No"/>
    <s v="No"/>
  </r>
  <r>
    <s v="Holdtech"/>
    <x v="0"/>
    <s v="Masivo"/>
    <s v="La Serena"/>
    <s v="19258368"/>
    <s v="3"/>
    <s v="19258368-3"/>
    <s v="LBARANCA"/>
    <s v="LENNY BELEN ARANCIBIA ARAYA"/>
    <s v="LENNY BELEN"/>
    <s v="ARANCIBIA ARAYA"/>
    <x v="1"/>
    <x v="3"/>
    <s v="Desvinculación"/>
    <s v="No Concurrencia"/>
    <d v="2018-06-13T00:00:00"/>
    <m/>
    <m/>
    <m/>
    <m/>
    <m/>
    <d v="1996-09-10T00:00:00"/>
    <s v="JONATHAN ANDRES GONZALEZ HIDALGO"/>
    <s v="16732649-8"/>
    <s v="ULISES LA ROSA PEREZ"/>
    <d v="2018-03-19T00:00:00"/>
    <d v="2018-04-09T00:00:00"/>
    <s v="S"/>
    <d v="2018-04-11T00:00:00"/>
    <s v="LBARANCA"/>
    <s v="LBARANCA"/>
    <n v="19089"/>
    <s v="lenny.arancibia@consultor.wom.cl"/>
    <m/>
    <m/>
    <n v="25"/>
    <s v="Claudio Villafaña"/>
    <x v="0"/>
    <s v="Diurno"/>
    <s v=""/>
    <d v="2021-03-01T00:00:00"/>
    <n v="1055"/>
    <m/>
    <d v="2018-06-01T00:00:00"/>
    <d v="2018-04-01T00:00:00"/>
    <s v="No"/>
    <s v="No"/>
  </r>
  <r>
    <s v="Holdtech"/>
    <x v="0"/>
    <s v="Masivo"/>
    <s v="La Serena"/>
    <s v="18899829"/>
    <s v="1"/>
    <s v="18899829-1"/>
    <s v="MAMALDOA"/>
    <s v="MILEN ALEJANDRA MALDONADO ARAYA"/>
    <s v="MILEN ALEJANDRA"/>
    <s v="MALDONADO ARAYA"/>
    <x v="1"/>
    <x v="3"/>
    <s v="Desvinculación"/>
    <s v="No Concurrencia"/>
    <d v="2018-11-28T00:00:00"/>
    <m/>
    <m/>
    <m/>
    <m/>
    <m/>
    <d v="1995-03-29T00:00:00"/>
    <s v="JONATHAN ANDRES GONZALEZ HIDALGO"/>
    <s v="16732649-8"/>
    <s v="ULISES LA ROSA PEREZ"/>
    <d v="2018-03-19T00:00:00"/>
    <d v="2018-04-09T00:00:00"/>
    <s v="S"/>
    <d v="2018-04-10T00:00:00"/>
    <s v="MAMALDOA"/>
    <s v="MAMALDOA"/>
    <n v="19037"/>
    <s v="milen.maldonado@consultor.wom.cl"/>
    <m/>
    <m/>
    <n v="25"/>
    <s v="Claudio Villafaña"/>
    <x v="0"/>
    <s v="Diurno"/>
    <s v=""/>
    <d v="2021-03-01T00:00:00"/>
    <n v="1056"/>
    <m/>
    <d v="2018-11-01T00:00:00"/>
    <d v="2018-04-01T00:00:00"/>
    <s v="No"/>
    <s v="No"/>
  </r>
  <r>
    <s v="Holdtech"/>
    <x v="0"/>
    <s v="Masivo"/>
    <s v="La Serena"/>
    <s v="16572148"/>
    <s v="9"/>
    <s v="16572148-9"/>
    <s v="NGFIGUEA"/>
    <s v="NICOLAS GABRIEL FIGUEROA ARREDONDO"/>
    <s v="NICOLAS GABRIEL"/>
    <s v="FIGUEROA ARREDONDO"/>
    <x v="1"/>
    <x v="3"/>
    <s v="Desvinculación"/>
    <s v="No Concurrencia"/>
    <d v="2018-04-30T00:00:00"/>
    <m/>
    <m/>
    <m/>
    <m/>
    <m/>
    <d v="1987-09-23T00:00:00"/>
    <s v="JONATHAN ANDRES GONZALEZ HIDALGO"/>
    <s v="16732649-8"/>
    <s v="ULISES LA ROSA PEREZ"/>
    <d v="2018-03-19T00:00:00"/>
    <d v="2018-04-09T00:00:00"/>
    <s v="S"/>
    <d v="2018-04-10T00:00:00"/>
    <s v="NGFIGUEA"/>
    <s v="NGFIGUEA"/>
    <n v="19017"/>
    <s v="nicolas.figueroa@consultor.wom.cl"/>
    <m/>
    <m/>
    <n v="25"/>
    <s v="Claudio Villafaña"/>
    <x v="1"/>
    <m/>
    <n v="1"/>
    <d v="2021-03-01T00:00:00"/>
    <n v="1056"/>
    <m/>
    <d v="2018-04-01T00:00:00"/>
    <d v="2018-04-01T00:00:00"/>
    <s v="No"/>
    <s v="No"/>
  </r>
  <r>
    <s v="Holdtech"/>
    <x v="0"/>
    <s v="Masivo"/>
    <s v="La Serena"/>
    <s v="18495179"/>
    <s v="7"/>
    <s v="18495179-7"/>
    <s v="PCRAMOST"/>
    <s v="PAULA CONSTANZA RAMOS TRIGO"/>
    <s v="PAULA CONSTANZA"/>
    <s v="RAMOS TRIGO"/>
    <x v="1"/>
    <x v="3"/>
    <s v="Renuncia"/>
    <s v="Renuncia voluntaria"/>
    <d v="2018-06-18T00:00:00"/>
    <m/>
    <m/>
    <m/>
    <m/>
    <m/>
    <d v="1993-10-12T00:00:00"/>
    <s v="JONATHAN ANDRES GONZALEZ HIDALGO"/>
    <s v="16732649-8"/>
    <s v="ULISES LA ROSA PEREZ"/>
    <d v="2018-03-19T00:00:00"/>
    <d v="2018-04-09T00:00:00"/>
    <s v="S"/>
    <d v="2018-04-10T00:00:00"/>
    <s v="PCRAMOST"/>
    <s v="PCRAMOST"/>
    <n v="19015"/>
    <s v="paula.ramos@consultor.wom.cl"/>
    <m/>
    <m/>
    <n v="25"/>
    <s v="Claudio Villafaña"/>
    <x v="0"/>
    <s v="Diurno"/>
    <s v=""/>
    <d v="2021-03-01T00:00:00"/>
    <n v="1056"/>
    <m/>
    <d v="2018-06-01T00:00:00"/>
    <d v="2018-04-01T00:00:00"/>
    <s v="No"/>
    <s v="No"/>
  </r>
  <r>
    <s v="Holdtech"/>
    <x v="0"/>
    <s v="Masivo"/>
    <s v="La Serena"/>
    <s v="15909198"/>
    <s v="8"/>
    <s v="15909198-8"/>
    <s v="RAVEGAC"/>
    <s v="ROXANA ANDREA VEGA CAMPUSANO"/>
    <s v="ROXANA ANDREA"/>
    <s v="VEGA CAMPUSANO"/>
    <x v="1"/>
    <x v="3"/>
    <s v="Desvinculación"/>
    <s v="No Concurrencia"/>
    <d v="2019-03-01T00:00:00"/>
    <m/>
    <m/>
    <m/>
    <m/>
    <m/>
    <d v="1984-11-09T00:00:00"/>
    <s v="JONATHAN ANDRES GONZALEZ HIDALGO"/>
    <s v="16732649-8"/>
    <s v="ULISES LA ROSA PEREZ"/>
    <d v="2018-03-19T00:00:00"/>
    <d v="2018-04-09T00:00:00"/>
    <s v="S"/>
    <d v="2018-04-13T00:00:00"/>
    <s v="RAVEGAC"/>
    <s v="RAVEGAC"/>
    <n v="19003"/>
    <s v="roxana.vega@consultor.wom.cl"/>
    <m/>
    <m/>
    <n v="25"/>
    <s v="Claudio Villafaña"/>
    <x v="0"/>
    <s v="Diurno"/>
    <s v=""/>
    <d v="2021-03-01T00:00:00"/>
    <n v="1053"/>
    <m/>
    <d v="2019-03-01T00:00:00"/>
    <d v="2018-04-01T00:00:00"/>
    <s v="No"/>
    <s v="Si"/>
  </r>
  <r>
    <s v="Holdtech"/>
    <x v="0"/>
    <s v="Masivo"/>
    <s v="La Serena"/>
    <s v="18757421"/>
    <s v="8"/>
    <s v="18757421-8"/>
    <s v="SACASTIG"/>
    <s v="STEFANIA ALEJANDRA CASTILLO GARAY"/>
    <s v="STEFANIA ALEJANDRA"/>
    <s v="CASTILLO GARAY"/>
    <x v="1"/>
    <x v="3"/>
    <s v="Renuncia"/>
    <s v="Renuncia voluntaria"/>
    <d v="2018-07-23T00:00:00"/>
    <m/>
    <m/>
    <m/>
    <m/>
    <m/>
    <d v="1994-04-09T00:00:00"/>
    <s v="JONATHAN ANDRES GONZALEZ HIDALGO"/>
    <s v="16732649-8"/>
    <s v="ULISES LA ROSA PEREZ"/>
    <d v="2018-03-19T00:00:00"/>
    <d v="2018-04-09T00:00:00"/>
    <s v="S"/>
    <d v="2018-04-10T00:00:00"/>
    <s v="SACASTIG"/>
    <s v="SACASTIG"/>
    <n v="19070"/>
    <s v="stefania.castillo@consultor.wom.cl"/>
    <m/>
    <m/>
    <n v="25"/>
    <s v="Claudio Villafaña"/>
    <x v="0"/>
    <s v="Diurno"/>
    <s v=""/>
    <d v="2021-03-01T00:00:00"/>
    <n v="1056"/>
    <m/>
    <d v="2018-07-01T00:00:00"/>
    <d v="2018-04-01T00:00:00"/>
    <s v="No"/>
    <s v="No"/>
  </r>
  <r>
    <s v="Holdtech"/>
    <x v="0"/>
    <s v="Masivo"/>
    <s v="La Serena"/>
    <s v="20051301"/>
    <s v="0"/>
    <s v="20051301-0"/>
    <s v="VFAREVAR"/>
    <s v="VALENTINA FERNANDA AREVALO ROJAS"/>
    <s v="VALENTINA FERNANDA"/>
    <s v="AREVALO ROJAS"/>
    <x v="1"/>
    <x v="3"/>
    <s v="Renuncia"/>
    <m/>
    <d v="2018-04-22T00:00:00"/>
    <m/>
    <m/>
    <m/>
    <m/>
    <m/>
    <d v="1998-09-28T00:00:00"/>
    <s v="JONATHAN ANDRES GONZALEZ HIDALGO"/>
    <s v="16732649-8"/>
    <s v="ULISES LA ROSA PEREZ"/>
    <d v="2018-03-19T00:00:00"/>
    <d v="2018-04-09T00:00:00"/>
    <s v="S"/>
    <d v="2018-04-10T00:00:00"/>
    <s v="VFAREVAR"/>
    <s v="VFAREVAR"/>
    <n v="19042"/>
    <s v="valentina.arevalo@consultor.wom.cl"/>
    <m/>
    <m/>
    <n v="25"/>
    <s v="Claudio Villafaña"/>
    <x v="1"/>
    <m/>
    <n v="1"/>
    <d v="2021-03-01T00:00:00"/>
    <n v="1056"/>
    <m/>
    <d v="2018-04-01T00:00:00"/>
    <d v="2018-04-01T00:00:00"/>
    <s v="No"/>
    <s v="No"/>
  </r>
  <r>
    <s v="Holdtech"/>
    <x v="0"/>
    <s v="Masivo"/>
    <s v="La Serena"/>
    <s v="17723591"/>
    <s v="1"/>
    <s v="17723591-1"/>
    <s v="AIRIVERV"/>
    <s v="ANDRES ISAAC RIVERA VEGA"/>
    <s v="ANDRES ISAAC"/>
    <s v="RIVERA VEGA"/>
    <x v="1"/>
    <x v="3"/>
    <s v="Renuncia"/>
    <s v="Renuncia voluntaria"/>
    <d v="2018-07-23T00:00:00"/>
    <m/>
    <m/>
    <m/>
    <m/>
    <m/>
    <d v="1990-09-28T00:00:00"/>
    <s v="JONATHAN ANDRES GONZALEZ HIDALGO"/>
    <s v="16732649-8"/>
    <s v="ULISES LA ROSA PEREZ"/>
    <d v="2018-04-03T00:00:00"/>
    <d v="2018-04-23T00:00:00"/>
    <s v="S"/>
    <d v="2018-04-25T00:00:00"/>
    <s v="AIRIVERV"/>
    <s v="AIRIVERV"/>
    <n v="19022"/>
    <s v="andres.rivera@consultor.wom.cl"/>
    <m/>
    <m/>
    <n v="26"/>
    <s v="Rocío Silva"/>
    <x v="1"/>
    <s v="Diurno"/>
    <n v="1"/>
    <d v="2021-03-01T00:00:00"/>
    <n v="1041"/>
    <m/>
    <d v="2018-07-01T00:00:00"/>
    <d v="2018-04-01T00:00:00"/>
    <s v="No"/>
    <s v="No"/>
  </r>
  <r>
    <s v="Holdtech"/>
    <x v="0"/>
    <s v="Masivo"/>
    <s v="La Serena"/>
    <s v="21389969"/>
    <s v="4"/>
    <s v="21389969-4"/>
    <s v="AMPIZARO"/>
    <s v="ALEJANDRA MARCELA PIZARRO OLIVARES"/>
    <s v="ALEJANDRA MARCELA"/>
    <s v="PIZARRO OLIVARES"/>
    <x v="1"/>
    <x v="3"/>
    <s v="Desvinculación"/>
    <s v="No Concurrencia"/>
    <d v="2018-11-28T00:00:00"/>
    <m/>
    <m/>
    <m/>
    <m/>
    <m/>
    <d v="1978-04-17T00:00:00"/>
    <s v="JONATHAN ANDRES GONZALEZ HIDALGO"/>
    <s v="16732649-8"/>
    <s v="ULISES LA ROSA PEREZ"/>
    <d v="2018-04-03T00:00:00"/>
    <d v="2018-04-23T00:00:00"/>
    <s v="S"/>
    <d v="2018-04-25T00:00:00"/>
    <s v="AMPIZARO"/>
    <s v="AMPIZARO"/>
    <n v="19016"/>
    <s v="alejandra.pizarro@consultor.wom.cl"/>
    <m/>
    <m/>
    <n v="26"/>
    <s v="Rocío Silva"/>
    <x v="0"/>
    <s v="Diurno"/>
    <s v=""/>
    <d v="2021-03-01T00:00:00"/>
    <n v="1041"/>
    <m/>
    <d v="2018-11-01T00:00:00"/>
    <d v="2018-04-01T00:00:00"/>
    <s v="No"/>
    <s v="No"/>
  </r>
  <r>
    <s v="Holdtech"/>
    <x v="0"/>
    <s v="Masivo"/>
    <s v="La Serena"/>
    <s v="18474639"/>
    <s v="5"/>
    <s v="18474639-5"/>
    <s v="CAREBOLR"/>
    <s v="CATALINA ALEJANDRA REBOLLEDO REBOLLEDO"/>
    <s v="CATALINA ALEJANDRA"/>
    <s v="REBOLLEDO REBOLLEDO"/>
    <x v="1"/>
    <x v="3"/>
    <s v="Renuncia"/>
    <m/>
    <d v="2018-05-29T00:00:00"/>
    <m/>
    <m/>
    <m/>
    <m/>
    <m/>
    <d v="1993-02-13T00:00:00"/>
    <s v="JONATHAN ANDRES GONZALEZ HIDALGO"/>
    <s v="16732649-8"/>
    <s v="ULISES LA ROSA PEREZ"/>
    <d v="2018-04-03T00:00:00"/>
    <d v="2018-04-23T00:00:00"/>
    <s v="S"/>
    <d v="2018-04-25T00:00:00"/>
    <s v="CAREBOLR"/>
    <s v="CAREBOLR"/>
    <n v="19092"/>
    <s v="catalina.rebolledo@consultor.wom.cl"/>
    <m/>
    <m/>
    <n v="26"/>
    <s v="Rocío Silva"/>
    <x v="3"/>
    <m/>
    <s v=""/>
    <d v="2021-03-01T00:00:00"/>
    <n v="1041"/>
    <m/>
    <d v="2018-05-01T00:00:00"/>
    <d v="2018-04-01T00:00:00"/>
    <s v="No"/>
    <s v="No"/>
  </r>
  <r>
    <s v="Holdtech"/>
    <x v="0"/>
    <s v="Masivo"/>
    <s v="La Serena"/>
    <s v="17626846"/>
    <s v="8"/>
    <s v="17626846-8"/>
    <s v="CFGALVEC"/>
    <s v="CAROLINA FERNANDA GALVEZ CONTRERAS"/>
    <s v="CAROLINA FERNANDA"/>
    <s v="GALVEZ CONTRERAS"/>
    <x v="1"/>
    <x v="3"/>
    <s v="Desvinculación"/>
    <s v="No Concurrencia"/>
    <d v="2018-05-10T00:00:00"/>
    <m/>
    <m/>
    <m/>
    <m/>
    <m/>
    <d v="1991-05-11T00:00:00"/>
    <s v="JONATHAN ANDRES GONZALEZ HIDALGO"/>
    <s v="16732649-8"/>
    <s v="ULISES LA ROSA PEREZ"/>
    <d v="2018-04-03T00:00:00"/>
    <d v="2018-04-23T00:00:00"/>
    <s v="S"/>
    <d v="2018-04-25T00:00:00"/>
    <s v="CFGALVEC"/>
    <s v="CFGALVEC"/>
    <n v="19059"/>
    <s v="carolina.galvez@consultor.wom.cl"/>
    <m/>
    <m/>
    <n v="26"/>
    <s v="Rocío Silva"/>
    <x v="3"/>
    <m/>
    <s v=""/>
    <d v="2021-03-01T00:00:00"/>
    <n v="1041"/>
    <m/>
    <d v="2018-05-01T00:00:00"/>
    <d v="2018-04-01T00:00:00"/>
    <s v="No"/>
    <s v="No"/>
  </r>
  <r>
    <s v="Holdtech"/>
    <x v="0"/>
    <s v="Masivo"/>
    <s v="La Serena"/>
    <s v="19077298"/>
    <s v="5"/>
    <s v="19077298-5"/>
    <s v="CMARAYAR"/>
    <s v="CRISTOBAL MIGUEL ARAYA REQUENA"/>
    <s v="CRISTOBAL MIGUEL"/>
    <s v="ARAYA REQUENA"/>
    <x v="1"/>
    <x v="3"/>
    <s v="Renuncia"/>
    <s v="Renuncia voluntaria"/>
    <d v="2018-06-06T00:00:00"/>
    <m/>
    <m/>
    <m/>
    <m/>
    <m/>
    <d v="1995-02-08T00:00:00"/>
    <s v="JONATHAN ANDRES GONZALEZ HIDALGO"/>
    <s v="16732649-8"/>
    <s v="ULISES LA ROSA PEREZ"/>
    <d v="2018-04-03T00:00:00"/>
    <d v="2018-04-23T00:00:00"/>
    <s v="S"/>
    <d v="2018-04-25T00:00:00"/>
    <s v="CMARAYAR"/>
    <s v="CMARAYAR"/>
    <n v="19101"/>
    <s v="cristobal.araya@consultor.wom.cl"/>
    <m/>
    <m/>
    <n v="26"/>
    <s v="Rocío Silva"/>
    <x v="1"/>
    <s v="Diurno"/>
    <n v="1"/>
    <d v="2021-03-01T00:00:00"/>
    <n v="1041"/>
    <m/>
    <d v="2018-06-01T00:00:00"/>
    <d v="2018-04-01T00:00:00"/>
    <s v="No"/>
    <s v="No"/>
  </r>
  <r>
    <s v="Holdtech"/>
    <x v="0"/>
    <s v="Masivo"/>
    <s v="La Serena"/>
    <s v="19771554"/>
    <s v="5"/>
    <s v="19771554-5"/>
    <s v="JFPAINEG"/>
    <s v="JEANS FRANCO PAINEMAL GUTIERREZ"/>
    <s v="JEANS FRANCO"/>
    <s v="PAINEMAL GUTIERREZ"/>
    <x v="1"/>
    <x v="3"/>
    <s v="Desvinculación"/>
    <s v="Falta grave al contrato"/>
    <d v="2018-06-15T00:00:00"/>
    <m/>
    <m/>
    <m/>
    <m/>
    <m/>
    <d v="1998-06-20T00:00:00"/>
    <s v="ALFONSO ANTONIO PINTO ARAYA"/>
    <s v="16780392-K"/>
    <s v="WILLIAMS ENRIQUE DOMINGUEZ BARRADA"/>
    <d v="2018-04-03T00:00:00"/>
    <d v="2018-04-23T00:00:00"/>
    <s v="S"/>
    <d v="2018-04-25T00:00:00"/>
    <s v="JFPAINEG"/>
    <s v="JFPAINEG"/>
    <n v="19117"/>
    <s v="jeans.painemal@consultor.wom.cl"/>
    <m/>
    <m/>
    <n v="26"/>
    <s v="Rocío Silva"/>
    <x v="1"/>
    <s v="Diurno"/>
    <n v="1"/>
    <d v="2021-03-01T00:00:00"/>
    <n v="1041"/>
    <m/>
    <d v="2018-06-01T00:00:00"/>
    <d v="2018-04-01T00:00:00"/>
    <s v="No"/>
    <s v="No"/>
  </r>
  <r>
    <s v="Holdtech"/>
    <x v="0"/>
    <s v="Masivo"/>
    <s v="La Serena"/>
    <s v="13974176"/>
    <s v="5"/>
    <s v="13974176-5"/>
    <s v="MAROJASG"/>
    <s v="MYNLA ALEXANDRA ROJAS GRLICA"/>
    <s v="MYNLA ALEXANDRA"/>
    <s v="ROJAS GRLICA"/>
    <x v="1"/>
    <x v="3"/>
    <s v="Desvinculación"/>
    <s v="No Concurrencia"/>
    <d v="2018-05-16T00:00:00"/>
    <m/>
    <m/>
    <m/>
    <m/>
    <m/>
    <d v="1981-09-10T00:00:00"/>
    <s v="BARBARA ANDREA ROJAS DROGUETT"/>
    <s v="15909479-0"/>
    <s v="ULISES LA ROSA PEREZ"/>
    <d v="2018-04-03T00:00:00"/>
    <d v="2018-04-23T00:00:00"/>
    <s v="S"/>
    <d v="2018-04-25T00:00:00"/>
    <s v="MAROJASG"/>
    <s v="MAROJASG"/>
    <n v="19134"/>
    <s v="mynla.rojas@consultor.wom.cl"/>
    <m/>
    <m/>
    <n v="26"/>
    <s v="Rocío Silva"/>
    <x v="3"/>
    <m/>
    <s v=""/>
    <d v="2021-03-01T00:00:00"/>
    <n v="1041"/>
    <m/>
    <d v="2018-05-01T00:00:00"/>
    <d v="2018-04-01T00:00:00"/>
    <s v="No"/>
    <s v="No"/>
  </r>
  <r>
    <s v="Holdtech"/>
    <x v="0"/>
    <s v="Masivo"/>
    <s v="La Serena"/>
    <s v="19771139"/>
    <s v="6"/>
    <s v="19771139-6"/>
    <s v="VAVALDID"/>
    <s v="VICTOR ARIEL VALDIVIA DIAZ"/>
    <s v="VICTOR ARIEL"/>
    <s v="VALDIVIA DIAZ"/>
    <x v="1"/>
    <x v="3"/>
    <s v="Renuncia"/>
    <s v="Motivos personales"/>
    <d v="2018-12-27T00:00:00"/>
    <m/>
    <m/>
    <m/>
    <m/>
    <m/>
    <d v="1998-04-19T00:00:00"/>
    <s v="JULIO ENRIQUE EGAÑA TABILO"/>
    <s v="15451219-5"/>
    <s v="ULISES LA ROSA PEREZ"/>
    <d v="2018-04-03T00:00:00"/>
    <d v="2018-04-23T00:00:00"/>
    <s v="S"/>
    <d v="2018-04-25T00:00:00"/>
    <s v="VAVALDID"/>
    <s v="VAVALDID"/>
    <n v="19145"/>
    <s v="victor.valdivia@consultor.wom.cl"/>
    <m/>
    <m/>
    <n v="26"/>
    <s v="Rocío Silva"/>
    <x v="1"/>
    <s v="Diurno"/>
    <n v="1"/>
    <d v="2021-03-01T00:00:00"/>
    <n v="1041"/>
    <m/>
    <d v="2018-12-01T00:00:00"/>
    <d v="2018-04-01T00:00:00"/>
    <s v="No"/>
    <s v="Si"/>
  </r>
  <r>
    <s v="Holdtech"/>
    <x v="0"/>
    <s v="Masivo"/>
    <s v="La Serena"/>
    <s v="19347446"/>
    <s v="2"/>
    <s v="19347446-2"/>
    <s v="VSCONTRA"/>
    <s v="VICTORIA SOLEDAD CONTRERAS ARANCIBIA"/>
    <s v="VICTORIA SOLEDAD"/>
    <s v="CONTRERAS ARANCIBIA"/>
    <x v="1"/>
    <x v="3"/>
    <s v="Renuncia"/>
    <s v="Renuncia voluntaria"/>
    <d v="2018-08-08T00:00:00"/>
    <m/>
    <m/>
    <m/>
    <m/>
    <m/>
    <d v="1996-01-13T00:00:00"/>
    <s v="MELANIE IVONNE MORALES NORAMBUENA"/>
    <s v="17268870-5"/>
    <n v="0"/>
    <d v="2018-04-03T00:00:00"/>
    <d v="2018-04-23T00:00:00"/>
    <s v="S"/>
    <d v="2018-04-25T00:00:00"/>
    <s v="VSCONTRA"/>
    <s v="VSCONTRA"/>
    <n v="19147"/>
    <s v="victoria.contreras.a@consultor.wom.cl"/>
    <m/>
    <m/>
    <n v="26"/>
    <s v="Rocío Silva"/>
    <x v="1"/>
    <s v="Diurno"/>
    <n v="1"/>
    <d v="2021-03-01T00:00:00"/>
    <n v="1041"/>
    <m/>
    <d v="2018-08-01T00:00:00"/>
    <d v="2018-04-01T00:00:00"/>
    <s v="No"/>
    <s v="No"/>
  </r>
  <r>
    <s v="Holdtech"/>
    <x v="0"/>
    <s v="Masivo"/>
    <s v="La Serena"/>
    <s v="19042281"/>
    <s v="K"/>
    <s v="19042281-K"/>
    <s v=""/>
    <s v="KATHERINE BELEN ARAYA ARDILES"/>
    <s v="KATHERINE BELEN"/>
    <s v="ARAYA ARDILES"/>
    <x v="1"/>
    <x v="3"/>
    <s v="Renuncia"/>
    <m/>
    <d v="2018-04-18T00:00:00"/>
    <m/>
    <m/>
    <m/>
    <m/>
    <m/>
    <d v="1995-11-28T00:00:00"/>
    <m/>
    <m/>
    <s v=""/>
    <d v="2018-04-09T00:00:00"/>
    <d v="2018-04-26T00:00:00"/>
    <s v="S"/>
    <d v="2018-04-30T00:00:00"/>
    <s v=""/>
    <s v=""/>
    <m/>
    <s v="SINCORREO@WOM.CL"/>
    <m/>
    <m/>
    <n v="27"/>
    <s v="Julia Arancibia"/>
    <x v="3"/>
    <m/>
    <s v=""/>
    <d v="2021-03-01T00:00:00"/>
    <n v="1036"/>
    <m/>
    <d v="2018-04-01T00:00:00"/>
    <d v="2018-04-01T00:00:00"/>
    <s v="No"/>
    <s v="No"/>
  </r>
  <r>
    <s v="Holdtech"/>
    <x v="0"/>
    <s v="Masivo"/>
    <s v="La Serena"/>
    <s v="15673994"/>
    <s v="4"/>
    <s v="15673994-4"/>
    <s v="DACARMOT"/>
    <s v="DANIELA ANDREA CARMONA TAMAYO"/>
    <s v="DANIELA ANDREA"/>
    <s v="CARMONA TAMAYO"/>
    <x v="1"/>
    <x v="3"/>
    <s v="Renuncia"/>
    <s v="Renuncia voluntaria"/>
    <d v="2018-06-28T00:00:00"/>
    <m/>
    <m/>
    <m/>
    <m/>
    <m/>
    <d v="1984-01-02T00:00:00"/>
    <s v="ALFONSO ANTONIO PINTO ARAYA"/>
    <s v="16780392-K"/>
    <s v="WILLIAMS ENRIQUE DOMINGUEZ BARRADA"/>
    <d v="2018-04-09T00:00:00"/>
    <d v="2018-04-26T00:00:00"/>
    <s v="S"/>
    <d v="2018-05-01T00:00:00"/>
    <s v="DACARMOT"/>
    <s v="DACARMOT"/>
    <n v="19169"/>
    <s v="daniela.carmona@consultor.wom.cl"/>
    <m/>
    <m/>
    <n v="27"/>
    <s v="Julia Arancibia"/>
    <x v="0"/>
    <s v="Diurno"/>
    <s v=""/>
    <d v="2021-03-01T00:00:00"/>
    <n v="1035"/>
    <m/>
    <d v="2018-06-01T00:00:00"/>
    <d v="2018-05-01T00:00:00"/>
    <s v="No"/>
    <s v="No"/>
  </r>
  <r>
    <s v="Holdtech"/>
    <x v="0"/>
    <s v="Empresas"/>
    <s v="La Serena"/>
    <s v="20006233"/>
    <s v="7"/>
    <s v="20006233-7"/>
    <s v="DAROJASV"/>
    <s v="DARIO ALFONSO ROJAS VALDEBENITO"/>
    <s v="DARIO ALFONSO"/>
    <s v="ROJAS VALDEBENITO"/>
    <x v="1"/>
    <x v="3"/>
    <s v="Desvinculación"/>
    <s v="Falta grave al contrato"/>
    <d v="2020-07-09T00:00:00"/>
    <m/>
    <m/>
    <m/>
    <m/>
    <m/>
    <d v="1999-04-16T00:00:00"/>
    <s v="PALOMA JACQUELINE ARAYA MUÑOZ"/>
    <s v="15054416-5"/>
    <s v="FRANCISCO JAVIER SUAREZ VEGA"/>
    <d v="2018-04-09T00:00:00"/>
    <d v="2018-04-26T00:00:00"/>
    <s v="S"/>
    <d v="2018-05-01T00:00:00"/>
    <s v="DAROJASV"/>
    <s v="DAROJASV"/>
    <n v="19083"/>
    <s v="dario.rojas@consultor.wom.cl"/>
    <m/>
    <m/>
    <n v="27"/>
    <s v="Julia Arancibia"/>
    <x v="1"/>
    <s v="Diurno"/>
    <n v="1"/>
    <d v="2021-03-01T00:00:00"/>
    <n v="1035"/>
    <m/>
    <d v="2020-07-01T00:00:00"/>
    <d v="2018-05-01T00:00:00"/>
    <s v="No"/>
    <s v="Si"/>
  </r>
  <r>
    <s v="Holdtech"/>
    <x v="0"/>
    <s v="Masivo"/>
    <s v="La Serena"/>
    <s v="19349068"/>
    <s v="9"/>
    <s v="19349068-9"/>
    <s v="JCVENEGP"/>
    <s v="JUAN CRISTOBAL VENEGAS PORTILLA"/>
    <s v="JUAN CRISTOBAL"/>
    <s v="VENEGAS PORTILLA"/>
    <x v="1"/>
    <x v="3"/>
    <s v="Desvinculación"/>
    <s v="Vencimiento de contrato"/>
    <d v="2018-06-01T00:00:00"/>
    <m/>
    <m/>
    <m/>
    <m/>
    <m/>
    <d v="1996-09-03T00:00:00"/>
    <s v="JOSE ARTURO CAMPOS CANIBILO"/>
    <s v="18354359-8"/>
    <s v="FRANCISCO JAVIER SUAREZ VEGA"/>
    <d v="2018-04-09T00:00:00"/>
    <d v="2018-04-26T00:00:00"/>
    <s v="S"/>
    <d v="2018-04-30T00:00:00"/>
    <s v="JCVENEGP"/>
    <s v="JCVENEGP"/>
    <n v="19157"/>
    <s v="SINCORREO@WOM.CL"/>
    <m/>
    <m/>
    <n v="27"/>
    <s v="Julia Arancibia"/>
    <x v="3"/>
    <m/>
    <s v=""/>
    <d v="2021-03-01T00:00:00"/>
    <n v="1036"/>
    <m/>
    <d v="2018-06-01T00:00:00"/>
    <d v="2018-04-01T00:00:00"/>
    <s v="No"/>
    <s v="No"/>
  </r>
  <r>
    <s v="Holdtech"/>
    <x v="0"/>
    <s v="Masivo"/>
    <s v="La Serena"/>
    <s v="17938251"/>
    <s v="2"/>
    <s v="17938251-2"/>
    <s v="JIGUERRA"/>
    <s v="JUAN IGNACIO GUERRERO ANDRADES"/>
    <s v="JUAN IGNACIO"/>
    <s v="GUERRERO ANDRADES"/>
    <x v="1"/>
    <x v="3"/>
    <s v="Renuncia"/>
    <s v="Renuncia voluntaria"/>
    <d v="2018-07-10T00:00:00"/>
    <m/>
    <m/>
    <m/>
    <m/>
    <m/>
    <d v="1991-11-24T00:00:00"/>
    <s v="JULIO ENRIQUE EGAÑA TABILO"/>
    <s v="15451219-5"/>
    <s v="ULISES LA ROSA PEREZ"/>
    <d v="2018-04-09T00:00:00"/>
    <d v="2018-04-26T00:00:00"/>
    <s v="S"/>
    <d v="2018-05-01T00:00:00"/>
    <s v="JIGUERRA"/>
    <s v="JIGUERRA"/>
    <n v="19123"/>
    <s v="juan.guerrero@consultor.wom.cl"/>
    <m/>
    <m/>
    <n v="27"/>
    <s v="Julia Arancibia"/>
    <x v="0"/>
    <s v="Diurno"/>
    <s v=""/>
    <d v="2021-03-01T00:00:00"/>
    <n v="1035"/>
    <m/>
    <d v="2018-07-01T00:00:00"/>
    <d v="2018-05-01T00:00:00"/>
    <s v="No"/>
    <s v="No"/>
  </r>
  <r>
    <s v="Holdtech"/>
    <x v="0"/>
    <s v="Masivo"/>
    <s v="La Serena"/>
    <s v="19491795"/>
    <s v="3"/>
    <s v="19491795-3"/>
    <s v="MAAVILEV"/>
    <s v="MATIAS ALBERTO AVILES VELIZ"/>
    <s v="MATIAS ALBERTO"/>
    <s v="AVILES VELIZ"/>
    <x v="1"/>
    <x v="3"/>
    <s v="Renuncia"/>
    <m/>
    <d v="2018-06-05T00:00:00"/>
    <m/>
    <m/>
    <m/>
    <m/>
    <m/>
    <d v="1996-08-30T00:00:00"/>
    <s v="JONATHAN ANDRES GONZALEZ HIDALGO"/>
    <s v="16732649-8"/>
    <s v="ULISES LA ROSA PEREZ"/>
    <d v="2018-04-09T00:00:00"/>
    <d v="2018-04-26T00:00:00"/>
    <s v="S"/>
    <d v="2018-05-01T00:00:00"/>
    <s v="MAAVILEV"/>
    <s v="MAAVILEV"/>
    <n v="19155"/>
    <s v="matias.aviles@consultor.wom.cl"/>
    <m/>
    <m/>
    <n v="27"/>
    <s v="Julia Arancibia"/>
    <x v="1"/>
    <s v="Diurno"/>
    <n v="1"/>
    <d v="2021-03-01T00:00:00"/>
    <n v="1035"/>
    <m/>
    <d v="2018-06-01T00:00:00"/>
    <d v="2018-05-01T00:00:00"/>
    <s v="No"/>
    <s v="No"/>
  </r>
  <r>
    <s v="Holdtech"/>
    <x v="0"/>
    <s v="Masivo"/>
    <s v="La Serena"/>
    <s v="19507192"/>
    <s v="6"/>
    <s v="19507192-6"/>
    <s v="NAFIGUEA"/>
    <s v="NESTOR ANTONIO MATIAS FIGUEROA ARAYA"/>
    <s v="NESTOR ANTONIO MATIAS"/>
    <s v="FIGUEROA ARAYA"/>
    <x v="1"/>
    <x v="3"/>
    <s v="Desvinculación"/>
    <s v="Vencimiento de contrato"/>
    <d v="2018-06-01T00:00:00"/>
    <m/>
    <m/>
    <m/>
    <m/>
    <m/>
    <d v="1997-09-02T00:00:00"/>
    <s v="JONATHAN ANDRES GONZALEZ HIDALGO"/>
    <s v="16732649-8"/>
    <s v="ULISES LA ROSA PEREZ"/>
    <d v="2018-04-09T00:00:00"/>
    <d v="2018-04-26T00:00:00"/>
    <s v="S"/>
    <d v="2018-04-30T00:00:00"/>
    <s v="NAFIGUEA"/>
    <s v="NAFIGUEA"/>
    <n v="19026"/>
    <s v="SINCORREO@WOM.CL"/>
    <m/>
    <m/>
    <n v="27"/>
    <s v="Julia Arancibia"/>
    <x v="3"/>
    <m/>
    <s v=""/>
    <d v="2021-03-01T00:00:00"/>
    <n v="1036"/>
    <m/>
    <d v="2018-06-01T00:00:00"/>
    <d v="2018-04-01T00:00:00"/>
    <s v="No"/>
    <s v="No"/>
  </r>
  <r>
    <s v="Holdtech"/>
    <x v="0"/>
    <s v="Masivo"/>
    <s v="La Serena"/>
    <s v="19507053"/>
    <s v="9"/>
    <s v="19507053-9"/>
    <s v="SDARANCC"/>
    <s v="STEFFI DARLING ARANCIBIA CORTES"/>
    <s v="STEFFI DARLING"/>
    <s v="ARANCIBIA CORTES"/>
    <x v="1"/>
    <x v="3"/>
    <s v="Desvinculación"/>
    <s v="No Concurrencia"/>
    <d v="2018-10-04T00:00:00"/>
    <m/>
    <m/>
    <m/>
    <m/>
    <m/>
    <d v="1997-08-04T00:00:00"/>
    <s v="ALFONSO ANTONIO PINTO ARAYA"/>
    <s v="16780392-K"/>
    <s v="WILLIAMS ENRIQUE DOMINGUEZ BARRADA"/>
    <d v="2018-04-09T00:00:00"/>
    <d v="2018-04-26T00:00:00"/>
    <s v="S"/>
    <d v="2018-05-01T00:00:00"/>
    <s v="SDARANCC"/>
    <s v="SDARANCC"/>
    <n v="19080"/>
    <s v="steffi.arancibia@consultor.wom.cl"/>
    <m/>
    <m/>
    <n v="27"/>
    <s v="Julia Arancibia"/>
    <x v="1"/>
    <s v="Diurno"/>
    <n v="1"/>
    <d v="2021-03-01T00:00:00"/>
    <n v="1035"/>
    <m/>
    <d v="2018-10-01T00:00:00"/>
    <d v="2018-05-01T00:00:00"/>
    <s v="No"/>
    <s v="Si"/>
  </r>
  <r>
    <s v="Holdtech"/>
    <x v="0"/>
    <s v="Masivo"/>
    <s v="La Serena"/>
    <s v="19436455"/>
    <s v="5"/>
    <s v="19436455-5"/>
    <s v="SYHUERTE"/>
    <s v="SCARLET YASMIN HUERTA ESPINOZA"/>
    <s v="SCARLET YASMIN"/>
    <s v="HUERTA ESPINOZA"/>
    <x v="1"/>
    <x v="3"/>
    <s v="Renuncia"/>
    <s v="Renuncia voluntaria"/>
    <d v="2018-07-03T00:00:00"/>
    <m/>
    <m/>
    <m/>
    <m/>
    <m/>
    <d v="1997-04-24T00:00:00"/>
    <s v="CRISTOBAL ANDRES GALLEGOS VALENCIA"/>
    <s v="17404906-8"/>
    <s v="ULISES LA ROSA PEREZ"/>
    <d v="2018-04-09T00:00:00"/>
    <d v="2018-04-26T00:00:00"/>
    <s v="S"/>
    <d v="2018-05-01T00:00:00"/>
    <s v="SYHUERTE"/>
    <s v="SYHUERTE"/>
    <n v="19108"/>
    <s v="scarlet.huerta@consultor.wom.cl"/>
    <m/>
    <m/>
    <n v="27"/>
    <s v="Julia Arancibia"/>
    <x v="1"/>
    <s v="Diurno"/>
    <n v="1"/>
    <d v="2021-03-01T00:00:00"/>
    <n v="1035"/>
    <m/>
    <d v="2018-07-01T00:00:00"/>
    <d v="2018-05-01T00:00:00"/>
    <s v="No"/>
    <s v="No"/>
  </r>
  <r>
    <s v="Holdtech"/>
    <x v="0"/>
    <s v="Masivo"/>
    <s v="La Serena"/>
    <s v="18690060"/>
    <s v="K"/>
    <s v="18690060-k"/>
    <s v="YADIAZM"/>
    <s v="YESSENIA ANDREINA DIAZ MICHEA"/>
    <s v="YESSENIA ANDREINA"/>
    <s v="DIAZ MICHEA"/>
    <x v="1"/>
    <x v="3"/>
    <s v="Renuncia"/>
    <s v="Renuncia voluntaria"/>
    <d v="2018-07-05T00:00:00"/>
    <m/>
    <m/>
    <m/>
    <m/>
    <m/>
    <d v="1994-05-12T00:00:00"/>
    <s v="BARBARA ANDREA ROJAS DROGUETT"/>
    <s v="15909479-0"/>
    <s v="ULISES LA ROSA PEREZ"/>
    <d v="2018-04-09T00:00:00"/>
    <d v="2018-04-26T00:00:00"/>
    <s v="S"/>
    <d v="2018-05-01T00:00:00"/>
    <s v="YADIAZM"/>
    <s v="YADIAZM"/>
    <n v="19091"/>
    <s v="yessenia.diaz@consultor.wom.cl"/>
    <m/>
    <m/>
    <n v="27"/>
    <s v="Julia Arancibia"/>
    <x v="1"/>
    <s v="Diurno"/>
    <n v="1"/>
    <d v="2021-03-01T00:00:00"/>
    <n v="1035"/>
    <m/>
    <d v="2018-07-01T00:00:00"/>
    <d v="2018-05-01T00:00:00"/>
    <s v="No"/>
    <s v="No"/>
  </r>
  <r>
    <s v="Holdtech"/>
    <x v="0"/>
    <s v="Masivo"/>
    <s v="La Serena"/>
    <s v="20306130"/>
    <s v="7"/>
    <s v="20306130-7"/>
    <s v="ASCAMPOO"/>
    <s v="ANDRES SEBASTIAN CAMPOS OÑATE"/>
    <s v="ANDRES SEBASTIAN"/>
    <s v="CAMPOS OÑATE"/>
    <x v="1"/>
    <x v="3"/>
    <s v="Renuncia"/>
    <m/>
    <d v="2019-01-02T00:00:00"/>
    <m/>
    <m/>
    <m/>
    <m/>
    <m/>
    <m/>
    <s v="JOSE ARTURO CAMPOS CANIBILO"/>
    <s v="18354359-8"/>
    <s v="FRANCISCO JAVIER SUAREZ VEGA"/>
    <d v="2018-04-26T00:00:00"/>
    <d v="2018-05-17T00:00:00"/>
    <s v="S"/>
    <d v="2018-05-19T00:00:00"/>
    <s v="ASCAMPOO"/>
    <s v="ASCAMPOO"/>
    <n v="19186"/>
    <s v="andres.campos@consultor.wom.cl"/>
    <m/>
    <m/>
    <n v="28"/>
    <s v="Merelyn Marin"/>
    <x v="0"/>
    <s v="Diurno"/>
    <s v=""/>
    <d v="2021-03-01T00:00:00"/>
    <n v="1017"/>
    <m/>
    <d v="2019-01-01T00:00:00"/>
    <d v="2018-05-01T00:00:00"/>
    <s v="No"/>
    <s v="Si"/>
  </r>
  <r>
    <s v="Holdtech"/>
    <x v="0"/>
    <s v="Masivo"/>
    <s v="La Serena"/>
    <s v="18002615"/>
    <s v="0"/>
    <s v="18002615-0"/>
    <s v="BCARDILZ"/>
    <s v="BIANKA CAROLINA ARDILES ZEPEDA"/>
    <s v="BIANKA CAROLINA"/>
    <s v="ARDILES ZEPEDA"/>
    <x v="1"/>
    <x v="3"/>
    <s v="Desvinculación"/>
    <s v="No Concurrencia"/>
    <d v="2019-03-14T00:00:00"/>
    <m/>
    <m/>
    <m/>
    <m/>
    <m/>
    <m/>
    <s v="JOSE ARTURO CAMPOS CANIBILO"/>
    <s v="18354359-8"/>
    <s v="FRANCISCO JAVIER SUAREZ VEGA"/>
    <d v="2018-04-26T00:00:00"/>
    <d v="2018-05-17T00:00:00"/>
    <s v="S"/>
    <d v="2018-05-19T00:00:00"/>
    <s v="BCARDILZ"/>
    <s v="BCARDILZ"/>
    <n v="19032"/>
    <s v="bianka.ardiles@consultor.wom.cl"/>
    <m/>
    <m/>
    <n v="28"/>
    <s v="Merelyn Marin"/>
    <x v="0"/>
    <s v="Diurno"/>
    <s v=""/>
    <d v="2021-03-01T00:00:00"/>
    <n v="1017"/>
    <m/>
    <d v="2019-03-01T00:00:00"/>
    <d v="2018-05-01T00:00:00"/>
    <s v="No"/>
    <s v="Si"/>
  </r>
  <r>
    <s v="Holdtech"/>
    <x v="0"/>
    <s v="Prepago"/>
    <s v="La Serena"/>
    <s v="16027545"/>
    <s v="6"/>
    <s v="16027545-6"/>
    <s v="GFCUBILR"/>
    <s v="GIANINNA FRANCISCA CUBILLOS ROJAS"/>
    <s v="GIANINNA FRANCISCA"/>
    <s v="CUBILLOS ROJAS"/>
    <x v="1"/>
    <x v="3"/>
    <s v="Desvinculación"/>
    <s v="Necesidad de la empresa"/>
    <d v="2019-10-29T00:00:00"/>
    <m/>
    <m/>
    <m/>
    <m/>
    <m/>
    <m/>
    <s v="JONATHAN ANDRES GONZALEZ HIDALGO"/>
    <s v="16732649-8"/>
    <s v="ULISES LA ROSA PEREZ"/>
    <d v="2018-04-26T00:00:00"/>
    <d v="2018-05-17T00:00:00"/>
    <s v="S"/>
    <d v="2018-05-18T00:00:00"/>
    <s v="GFCUBILR"/>
    <s v="GFCUBILR"/>
    <n v="19008"/>
    <s v="gianinna.cubillos@consultor.wom.cl"/>
    <m/>
    <m/>
    <n v="28"/>
    <s v="Merelyn Marin"/>
    <x v="0"/>
    <s v="Diurno"/>
    <s v=""/>
    <d v="2021-03-01T00:00:00"/>
    <n v="1018"/>
    <m/>
    <d v="2019-10-01T00:00:00"/>
    <d v="2018-05-01T00:00:00"/>
    <s v="No"/>
    <s v="Si"/>
  </r>
  <r>
    <s v="Holdtech"/>
    <x v="0"/>
    <s v="Masivo"/>
    <s v="La Serena"/>
    <s v="17515229"/>
    <s v="6"/>
    <s v="17515229-6"/>
    <s v="JACORTER"/>
    <s v="JACQUELINE ANDREA CORTES RIQUELME"/>
    <s v="JACQUELINE ANDREA"/>
    <s v="CORTES RIQUELME"/>
    <x v="1"/>
    <x v="3"/>
    <s v="Desvinculación"/>
    <s v="No Concurrencia"/>
    <d v="2018-05-31T00:00:00"/>
    <m/>
    <m/>
    <m/>
    <m/>
    <m/>
    <m/>
    <s v="BARBARA ANDREA ROJAS DROGUETT"/>
    <s v="15909479-0"/>
    <s v="ULISES LA ROSA PEREZ"/>
    <d v="2018-04-26T00:00:00"/>
    <d v="2018-05-17T00:00:00"/>
    <s v="S"/>
    <d v="2018-05-18T00:00:00"/>
    <s v="JACORTER"/>
    <s v="JACORTER"/>
    <n v="19210"/>
    <m/>
    <m/>
    <m/>
    <n v="28"/>
    <s v="Merelyn Marin"/>
    <x v="3"/>
    <m/>
    <s v=""/>
    <d v="2021-03-01T00:00:00"/>
    <n v="1018"/>
    <m/>
    <d v="2018-05-01T00:00:00"/>
    <d v="2018-05-01T00:00:00"/>
    <s v="No"/>
    <s v="No"/>
  </r>
  <r>
    <s v="Holdtech"/>
    <x v="0"/>
    <s v="Masivo"/>
    <s v="La Serena"/>
    <s v="11806877"/>
    <s v="7"/>
    <s v="11806877-7"/>
    <s v="JFYAVARL"/>
    <s v="JASNA FABIOLA YAVAR LOBOS"/>
    <s v="JASNA FABIOLA"/>
    <s v="YAVAR LOBOS"/>
    <x v="1"/>
    <x v="3"/>
    <s v="Desvinculación"/>
    <s v="No Concurrencia"/>
    <d v="2018-05-31T00:00:00"/>
    <m/>
    <m/>
    <m/>
    <m/>
    <m/>
    <m/>
    <s v="ALFONSO ANTONIO PINTO ARAYA"/>
    <s v="16780392-K"/>
    <s v="WILLIAMS ENRIQUE DOMINGUEZ BARRADA"/>
    <d v="2018-04-26T00:00:00"/>
    <d v="2018-05-17T00:00:00"/>
    <s v="S"/>
    <d v="2018-05-18T00:00:00"/>
    <s v="JFYAVARL"/>
    <s v="JFYAVARL"/>
    <n v="19199"/>
    <m/>
    <m/>
    <m/>
    <n v="28"/>
    <s v="Merelyn Marin"/>
    <x v="3"/>
    <m/>
    <s v=""/>
    <d v="2021-03-01T00:00:00"/>
    <n v="1018"/>
    <m/>
    <d v="2018-05-01T00:00:00"/>
    <d v="2018-05-01T00:00:00"/>
    <s v="No"/>
    <s v="No"/>
  </r>
  <r>
    <s v="Holdtech"/>
    <x v="0"/>
    <s v="Masivo"/>
    <s v="La Serena"/>
    <s v="16272914"/>
    <s v="4"/>
    <s v="16272914-4"/>
    <s v="JSSALINO"/>
    <s v="JAVIERA SOLEDAD SALINAS ORTEGA"/>
    <s v="JAVIERA SOLEDAD"/>
    <s v="SALINAS ORTEGA"/>
    <x v="1"/>
    <x v="3"/>
    <s v="Renuncia"/>
    <m/>
    <d v="2018-05-29T00:00:00"/>
    <m/>
    <m/>
    <m/>
    <m/>
    <m/>
    <m/>
    <s v="JULIO ENRIQUE EGAÑA TABILO"/>
    <s v="15451219-5"/>
    <s v="ULISES LA ROSA PEREZ"/>
    <d v="2018-04-26T00:00:00"/>
    <d v="2018-05-17T00:00:00"/>
    <s v="S"/>
    <d v="2018-05-18T00:00:00"/>
    <s v="JSSALINO"/>
    <s v="JSSALINO"/>
    <n v="19196"/>
    <m/>
    <m/>
    <m/>
    <n v="28"/>
    <s v="Merelyn Marin"/>
    <x v="3"/>
    <m/>
    <s v=""/>
    <d v="2021-03-01T00:00:00"/>
    <n v="1018"/>
    <m/>
    <d v="2018-05-01T00:00:00"/>
    <d v="2018-05-01T00:00:00"/>
    <s v="No"/>
    <s v="No"/>
  </r>
  <r>
    <s v="Holdtech"/>
    <x v="0"/>
    <s v="Masivo"/>
    <s v="La Serena"/>
    <s v="19710791"/>
    <s v="K"/>
    <s v="19710791-K"/>
    <s v="KMPERALO"/>
    <s v="KATHALINA MACKARENA PERALTA OYANADEL"/>
    <s v="KATHALINA MACKARENA"/>
    <s v="PERALTA OYANADEL"/>
    <x v="1"/>
    <x v="3"/>
    <s v="Renuncia"/>
    <s v="Renuncia voluntaria"/>
    <d v="2018-10-26T00:00:00"/>
    <m/>
    <m/>
    <m/>
    <m/>
    <m/>
    <m/>
    <s v="ALFONSO ANTONIO PINTO ARAYA"/>
    <s v="16780392-K"/>
    <s v="WILLIAMS ENRIQUE DOMINGUEZ BARRADA"/>
    <d v="2018-04-26T00:00:00"/>
    <d v="2018-05-17T00:00:00"/>
    <s v="S"/>
    <d v="2018-05-19T00:00:00"/>
    <s v="KMPERALO"/>
    <s v="KMPERALO"/>
    <n v="19152"/>
    <s v="kathalina.peralta@consultor.wom.cl"/>
    <m/>
    <m/>
    <n v="28"/>
    <s v="Merelyn Marin"/>
    <x v="1"/>
    <s v="Diurno"/>
    <n v="1"/>
    <d v="2021-03-01T00:00:00"/>
    <n v="1017"/>
    <m/>
    <d v="2018-10-01T00:00:00"/>
    <d v="2018-05-01T00:00:00"/>
    <s v="No"/>
    <s v="No"/>
  </r>
  <r>
    <s v="Holdtech"/>
    <x v="0"/>
    <s v="Masivo"/>
    <s v="La Serena"/>
    <s v="16443683"/>
    <s v="7"/>
    <s v="16443683-7"/>
    <s v="RASILVAC"/>
    <s v="RENEE ANDREA SILVA CASTELLON"/>
    <s v="RENEE ANDREA"/>
    <s v="SILVA CASTELLON"/>
    <x v="1"/>
    <x v="3"/>
    <s v="Desvinculación"/>
    <s v="No Ingresó a plataforma"/>
    <d v="2018-05-18T00:00:00"/>
    <m/>
    <m/>
    <m/>
    <m/>
    <m/>
    <m/>
    <s v="MELANIE IVONNE MORALES NORAMBUENA"/>
    <s v="17268870-5"/>
    <n v="0"/>
    <d v="2018-04-26T00:00:00"/>
    <d v="2018-05-17T00:00:00"/>
    <s v="S"/>
    <d v="2018-05-18T00:00:00"/>
    <s v="RASILVAC"/>
    <s v="RASILVAC"/>
    <n v="19179"/>
    <m/>
    <m/>
    <m/>
    <n v="28"/>
    <s v="Merelyn Marin"/>
    <x v="3"/>
    <m/>
    <s v=""/>
    <d v="2021-03-01T00:00:00"/>
    <n v="1018"/>
    <m/>
    <d v="2018-05-01T00:00:00"/>
    <d v="2018-05-01T00:00:00"/>
    <s v="No"/>
    <s v="No"/>
  </r>
  <r>
    <s v="Holdtech"/>
    <x v="0"/>
    <s v="Masivo"/>
    <s v="La Serena"/>
    <s v="17182095"/>
    <s v="2"/>
    <s v="17182095-2"/>
    <s v="SAARAYAP"/>
    <s v="SEBASTIAN ALBERTO ARAYA PINTO"/>
    <s v="SEBASTIAN ALBERTO"/>
    <s v="ARAYA PINTO"/>
    <x v="1"/>
    <x v="3"/>
    <s v="Desvinculación"/>
    <s v="Falta grave al contrato"/>
    <d v="2018-08-14T00:00:00"/>
    <m/>
    <m/>
    <m/>
    <m/>
    <m/>
    <m/>
    <s v="MELANIE IVONNE MORALES NORAMBUENA"/>
    <s v="17268870-5"/>
    <n v="0"/>
    <d v="2018-04-26T00:00:00"/>
    <d v="2018-05-17T00:00:00"/>
    <s v="S"/>
    <d v="2018-05-19T00:00:00"/>
    <s v="SAARAYAP"/>
    <s v="SAARAYAP"/>
    <n v="19234"/>
    <s v="sebastian.araya@consultor.wom.cl"/>
    <m/>
    <m/>
    <n v="28"/>
    <s v="Merelyn Marin"/>
    <x v="0"/>
    <s v="Diurno"/>
    <s v=""/>
    <d v="2021-03-01T00:00:00"/>
    <n v="1017"/>
    <m/>
    <d v="2018-08-01T00:00:00"/>
    <d v="2018-05-01T00:00:00"/>
    <s v="No"/>
    <s v="No"/>
  </r>
  <r>
    <s v="Holdtech"/>
    <x v="0"/>
    <s v="Masivo"/>
    <s v="La Serena"/>
    <s v="14475949"/>
    <s v="4"/>
    <s v="14475949-4"/>
    <s v="BAVALLAR"/>
    <s v="BEATRIZ ALEJANDRA VALLADARES ROJAS"/>
    <s v="BEATRIZ ALEJANDRA"/>
    <s v="VALLADARES ROJAS"/>
    <x v="1"/>
    <x v="3"/>
    <s v="Desvinculación"/>
    <s v="No Concurrencia"/>
    <d v="2018-07-16T00:00:00"/>
    <m/>
    <m/>
    <m/>
    <m/>
    <m/>
    <d v="1973-11-06T00:00:00"/>
    <s v="PAULA ANGELINA ELGUEDA MADARIAGA"/>
    <s v="14109923-K"/>
    <s v="WILLIAMS ENRIQUE DOMINGUEZ BARRADA"/>
    <d v="2018-05-09T00:00:00"/>
    <d v="2018-05-29T00:00:00"/>
    <s v="S"/>
    <d v="2018-06-01T00:00:00"/>
    <s v="BAVALLAR"/>
    <s v="BAVALLAR"/>
    <n v="19253"/>
    <s v="beatriz.valladares@consultor.wom.cl"/>
    <m/>
    <m/>
    <n v="29"/>
    <s v="Julia Arancibia"/>
    <x v="1"/>
    <s v="Diurno"/>
    <n v="1"/>
    <d v="2021-03-01T00:00:00"/>
    <n v="1004"/>
    <m/>
    <d v="2018-07-01T00:00:00"/>
    <d v="2018-06-01T00:00:00"/>
    <s v="No"/>
    <s v="No"/>
  </r>
  <r>
    <s v="Holdtech"/>
    <x v="0"/>
    <s v="Masivo"/>
    <s v="La Serena"/>
    <s v="19772087"/>
    <s v="5"/>
    <s v="19772087-5"/>
    <s v="CFROJASA"/>
    <s v="CAMILA FERNANDA ROJAS AGUILERA"/>
    <s v="CAMILA FERNANDA"/>
    <s v="ROJAS AGUILERA"/>
    <x v="1"/>
    <x v="3"/>
    <s v="Desvinculación"/>
    <s v="No Concurrencia"/>
    <d v="2018-06-15T00:00:00"/>
    <m/>
    <m/>
    <m/>
    <m/>
    <m/>
    <d v="1998-09-28T00:00:00"/>
    <s v="PAULA ANGELINA ELGUEDA MADARIAGA"/>
    <s v="14109923-K"/>
    <s v="WILLIAMS ENRIQUE DOMINGUEZ BARRADA"/>
    <d v="2018-05-09T00:00:00"/>
    <d v="2018-05-29T00:00:00"/>
    <s v="S"/>
    <d v="2018-06-04T00:00:00"/>
    <s v="CFROJASA"/>
    <s v="CFROJASA"/>
    <n v="19269"/>
    <s v="camila.rojas.a@consultor.wom.cl"/>
    <m/>
    <m/>
    <n v="29"/>
    <s v="Julia Arancibia"/>
    <x v="1"/>
    <s v="Diurno"/>
    <n v="1"/>
    <d v="2021-03-01T00:00:00"/>
    <n v="1001"/>
    <m/>
    <d v="2018-06-01T00:00:00"/>
    <d v="2018-06-01T00:00:00"/>
    <s v="No"/>
    <s v="No"/>
  </r>
  <r>
    <s v="Holdtech"/>
    <x v="0"/>
    <s v="Masivo"/>
    <s v="La Serena"/>
    <s v="19780562"/>
    <s v="5"/>
    <s v="19780562-5"/>
    <s v="EAGODOYO"/>
    <s v="EDUARDO ANTONIO GODOY ORTIZ"/>
    <s v="EDUARDO ANTONIO"/>
    <s v="GODOY ORTIZ"/>
    <x v="1"/>
    <x v="3"/>
    <s v="Desvinculación"/>
    <s v="Vencimiento de contrato"/>
    <d v="2018-09-01T00:00:00"/>
    <m/>
    <m/>
    <m/>
    <m/>
    <m/>
    <d v="1998-01-16T00:00:00"/>
    <s v="PAULA ANGELINA ELGUEDA MADARIAGA"/>
    <s v="14109923-K"/>
    <s v="WILLIAMS ENRIQUE DOMINGUEZ BARRADA"/>
    <d v="2018-05-09T00:00:00"/>
    <d v="2018-05-29T00:00:00"/>
    <s v="S"/>
    <d v="2018-06-01T00:00:00"/>
    <s v="EAGODOYO"/>
    <s v="EAGODOYO"/>
    <n v="19256"/>
    <s v="eduardo.godoy@consultor.wom.cl"/>
    <m/>
    <m/>
    <n v="29"/>
    <s v="Julia Arancibia"/>
    <x v="1"/>
    <s v="Diurno"/>
    <n v="1"/>
    <d v="2021-03-01T00:00:00"/>
    <n v="1004"/>
    <m/>
    <d v="2018-09-01T00:00:00"/>
    <d v="2018-06-01T00:00:00"/>
    <s v="No"/>
    <s v="No"/>
  </r>
  <r>
    <s v="Holdtech"/>
    <x v="0"/>
    <s v="Masivo"/>
    <s v="La Serena"/>
    <s v="19315634"/>
    <s v="7"/>
    <s v="19315634-7"/>
    <s v="FDFUENTD"/>
    <s v="FERNANDA DANIELA FUENTES DIAZ"/>
    <s v="FERNANDA DANIELA"/>
    <s v="FUENTES DIAZ"/>
    <x v="1"/>
    <x v="3"/>
    <s v="Renuncia"/>
    <m/>
    <d v="2019-04-26T00:00:00"/>
    <m/>
    <m/>
    <m/>
    <m/>
    <m/>
    <d v="1996-07-17T00:00:00"/>
    <s v="PAULA ANGELINA ELGUEDA MADARIAGA"/>
    <s v="14109923-K"/>
    <s v="WILLIAMS ENRIQUE DOMINGUEZ BARRADA"/>
    <d v="2018-05-09T00:00:00"/>
    <d v="2018-05-29T00:00:00"/>
    <s v="S"/>
    <d v="2018-06-01T00:00:00"/>
    <s v="FDFUENTD"/>
    <s v="FDFUENTD"/>
    <n v="19241"/>
    <s v="fernanda.fuentes@consultor.wom.cl"/>
    <m/>
    <m/>
    <n v="29"/>
    <s v="Julia Arancibia"/>
    <x v="1"/>
    <s v="Diurno"/>
    <n v="1"/>
    <d v="2021-03-01T00:00:00"/>
    <n v="1004"/>
    <m/>
    <d v="2019-04-01T00:00:00"/>
    <d v="2018-06-01T00:00:00"/>
    <s v="No"/>
    <s v="Si"/>
  </r>
  <r>
    <s v="Holdtech"/>
    <x v="0"/>
    <s v="Masivo"/>
    <s v="La Serena"/>
    <s v="19770882"/>
    <s v="4"/>
    <s v="19770882-4"/>
    <s v="KBLEPEZS"/>
    <s v="KELLY BELEN LEPEZ SARMIENTO"/>
    <s v="KELLY BELEN"/>
    <s v="LEPEZ SARMIENTO"/>
    <x v="1"/>
    <x v="3"/>
    <s v="Desvinculación"/>
    <s v="Vencimiento de contrato"/>
    <d v="2018-08-01T00:00:00"/>
    <m/>
    <m/>
    <m/>
    <m/>
    <m/>
    <d v="1998-03-03T00:00:00"/>
    <s v="PAULA ANGELINA ELGUEDA MADARIAGA"/>
    <s v="14109923-K"/>
    <s v="WILLIAMS ENRIQUE DOMINGUEZ BARRADA"/>
    <d v="2018-05-09T00:00:00"/>
    <d v="2018-05-29T00:00:00"/>
    <s v="S"/>
    <d v="2018-06-04T00:00:00"/>
    <s v="KBLEPEZS"/>
    <s v="KBLEPEZS"/>
    <n v="19260"/>
    <s v="kelly.lepez@consultor.wom.cl"/>
    <m/>
    <m/>
    <n v="29"/>
    <s v="Julia Arancibia"/>
    <x v="1"/>
    <s v="Diurno"/>
    <n v="1"/>
    <d v="2021-03-01T00:00:00"/>
    <n v="1001"/>
    <m/>
    <d v="2018-08-01T00:00:00"/>
    <d v="2018-06-01T00:00:00"/>
    <s v="No"/>
    <s v="No"/>
  </r>
  <r>
    <s v="Holdtech"/>
    <x v="0"/>
    <s v="Masivo"/>
    <s v="La Serena"/>
    <s v="17810854"/>
    <s v="9"/>
    <s v="17810854-9"/>
    <s v="NAGONZAC"/>
    <s v="NICOLAS ANTONIO GONZALEZ CORNEJO"/>
    <s v="NICOLAS ANTONIO"/>
    <s v="GONZALEZ CORNEJO"/>
    <x v="1"/>
    <x v="3"/>
    <s v="Renuncia"/>
    <s v="Renuncia voluntaria"/>
    <d v="2019-06-22T00:00:00"/>
    <m/>
    <m/>
    <m/>
    <m/>
    <m/>
    <d v="1991-07-02T00:00:00"/>
    <s v="PAULA ANGELINA ELGUEDA MADARIAGA"/>
    <s v="14109923-K"/>
    <s v="WILLIAMS ENRIQUE DOMINGUEZ BARRADA"/>
    <d v="2018-05-09T00:00:00"/>
    <d v="2018-05-29T00:00:00"/>
    <s v="S"/>
    <d v="2018-06-01T00:00:00"/>
    <s v="NAGONZAC"/>
    <s v="NAGONZAC"/>
    <n v="19254"/>
    <s v="nicolas.gonzalez.c@consultor.wom.cl"/>
    <m/>
    <m/>
    <n v="29"/>
    <s v="Julia Arancibia"/>
    <x v="1"/>
    <s v="Diurno"/>
    <n v="1"/>
    <d v="2021-03-01T00:00:00"/>
    <n v="1004"/>
    <m/>
    <d v="2019-06-01T00:00:00"/>
    <d v="2018-06-01T00:00:00"/>
    <s v="No"/>
    <s v="Si"/>
  </r>
  <r>
    <s v="Holdtech"/>
    <x v="0"/>
    <s v="Masivo"/>
    <s v="La Serena"/>
    <s v="19711588"/>
    <s v="2"/>
    <s v="19711588-2"/>
    <s v="NMVALBUG"/>
    <s v="NATALIA MACARENA VALBUENA GUTIERREZ"/>
    <s v="NATALIA MACARENA"/>
    <s v="VALBUENA GUTIERREZ"/>
    <x v="1"/>
    <x v="3"/>
    <s v="Renuncia"/>
    <s v="Motivos personales"/>
    <d v="2019-01-02T00:00:00"/>
    <m/>
    <m/>
    <m/>
    <m/>
    <m/>
    <d v="1997-10-09T00:00:00"/>
    <s v="PAULA ANGELINA ELGUEDA MADARIAGA"/>
    <s v="14109923-K"/>
    <s v="WILLIAMS ENRIQUE DOMINGUEZ BARRADA"/>
    <d v="2018-05-09T00:00:00"/>
    <d v="2018-05-29T00:00:00"/>
    <s v="S"/>
    <d v="2018-06-01T00:00:00"/>
    <s v="NMVALBUG"/>
    <s v="NMVALBUG"/>
    <n v="19267"/>
    <s v="natalia.valbuena@consultor.wom.cl"/>
    <m/>
    <m/>
    <n v="29"/>
    <s v="Julia Arancibia"/>
    <x v="0"/>
    <s v="Diurno"/>
    <s v=""/>
    <d v="2021-03-01T00:00:00"/>
    <n v="1004"/>
    <m/>
    <d v="2019-01-01T00:00:00"/>
    <d v="2018-06-01T00:00:00"/>
    <s v="No"/>
    <s v="Si"/>
  </r>
  <r>
    <s v="Holdtech"/>
    <x v="0"/>
    <s v="Masivo"/>
    <s v="La Serena"/>
    <s v="18495788"/>
    <s v="4"/>
    <s v="18495788-4"/>
    <s v="TMLOPEZG"/>
    <s v="THALIA MAKARENA LOPEZ GOMEZ"/>
    <s v="THALIA MAKARENA"/>
    <s v="LOPEZ GOMEZ"/>
    <x v="1"/>
    <x v="3"/>
    <s v="Renuncia"/>
    <s v="Motivos personales"/>
    <d v="2018-11-12T00:00:00"/>
    <m/>
    <m/>
    <m/>
    <m/>
    <m/>
    <d v="1993-12-30T00:00:00"/>
    <s v="PAULA ANGELINA ELGUEDA MADARIAGA"/>
    <s v="14109923-K"/>
    <s v="WILLIAMS ENRIQUE DOMINGUEZ BARRADA"/>
    <d v="2018-05-09T00:00:00"/>
    <d v="2018-05-29T00:00:00"/>
    <s v="S"/>
    <d v="2018-06-01T00:00:00"/>
    <s v="TMLOPEZG"/>
    <s v="TMLOPEZG"/>
    <n v="19239"/>
    <s v="thalia.lopez@consultor.wom.cl"/>
    <m/>
    <m/>
    <n v="29"/>
    <s v="Julia Arancibia"/>
    <x v="1"/>
    <s v="Diurno"/>
    <n v="1"/>
    <d v="2021-03-01T00:00:00"/>
    <n v="1004"/>
    <m/>
    <d v="2018-11-01T00:00:00"/>
    <d v="2018-06-01T00:00:00"/>
    <s v="No"/>
    <s v="No"/>
  </r>
  <r>
    <s v="Holdtech"/>
    <x v="0"/>
    <s v="Empresas"/>
    <s v="La Serena"/>
    <s v="12485224"/>
    <s v="2"/>
    <s v="12485224-2"/>
    <s v="SPCARRAV"/>
    <s v="SEBASTIAN PATRICIO CARRASCO VALDES"/>
    <s v="SEBASTIAN PATRICIO"/>
    <s v="CARRASCO VALDES"/>
    <x v="1"/>
    <x v="3"/>
    <s v="Desvinculación"/>
    <s v="No Concurrencia"/>
    <d v="2021-02-10T00:00:00"/>
    <m/>
    <m/>
    <m/>
    <m/>
    <m/>
    <d v="1973-06-20T00:00:00"/>
    <s v="JONATHAN ANDRES GONZALEZ HIDALGO"/>
    <s v="16732649-8"/>
    <s v="ULISES LA ROSA PEREZ"/>
    <d v="2018-05-11T00:00:00"/>
    <d v="2018-05-31T00:00:00"/>
    <s v="S"/>
    <d v="2018-06-04T00:00:00"/>
    <s v="SPCARRAV"/>
    <s v="SPCARRAV"/>
    <n v="19185"/>
    <s v="sebastian.carrasco@consultor.wom.cl"/>
    <m/>
    <m/>
    <n v="30"/>
    <s v="Katterine Cuadra"/>
    <x v="1"/>
    <s v="Diurno"/>
    <n v="1"/>
    <d v="2021-03-01T00:00:00"/>
    <n v="1001"/>
    <m/>
    <d v="2021-02-01T00:00:00"/>
    <d v="2018-06-01T00:00:00"/>
    <s v="No"/>
    <s v="Si"/>
  </r>
  <r>
    <s v="Holdtech"/>
    <x v="0"/>
    <s v="Masivo"/>
    <s v="La Serena"/>
    <s v="17865176"/>
    <s v="5"/>
    <s v="17865176-5"/>
    <s v="DACARMOU"/>
    <s v="DIEGO ANDRES CARMONA ORQUETA"/>
    <s v="DIEGO ANDRES"/>
    <s v="CARMONA ORQUETA"/>
    <x v="1"/>
    <x v="3"/>
    <s v="Renuncia"/>
    <m/>
    <d v="2018-06-05T00:00:00"/>
    <m/>
    <m/>
    <m/>
    <m/>
    <m/>
    <d v="1990-11-12T00:00:00"/>
    <s v="ALFONSO ANTONIO PINTO ARAYA"/>
    <s v="16780392-K"/>
    <s v="WILLIAMS ENRIQUE DOMINGUEZ BARRADA"/>
    <d v="2018-05-11T00:00:00"/>
    <d v="2018-05-31T00:00:00"/>
    <s v="S"/>
    <d v="2018-06-04T00:00:00"/>
    <s v="DACARMOU"/>
    <s v="DACARMOU"/>
    <n v="19195"/>
    <s v="diego.carmona@consultor.wom.cl"/>
    <m/>
    <m/>
    <n v="30"/>
    <s v="Katterine Cuadra"/>
    <x v="1"/>
    <s v="Diurno"/>
    <n v="1"/>
    <d v="2021-03-01T00:00:00"/>
    <n v="1001"/>
    <m/>
    <d v="2018-06-01T00:00:00"/>
    <d v="2018-06-01T00:00:00"/>
    <s v="No"/>
    <s v="No"/>
  </r>
  <r>
    <s v="Holdtech"/>
    <x v="0"/>
    <s v="Masivo"/>
    <s v="La Serena"/>
    <s v="17363630"/>
    <s v="K"/>
    <s v="17363630-K"/>
    <s v="FAJULIOV"/>
    <s v="FABIAN ALEJANDRO JULIO VILLALOBOS"/>
    <s v="FABIAN ALEJANDRO"/>
    <s v="JULIO VILLALOBOS"/>
    <x v="1"/>
    <x v="3"/>
    <s v="Renuncia"/>
    <s v="Motivos personales"/>
    <d v="2018-12-14T00:00:00"/>
    <m/>
    <m/>
    <m/>
    <m/>
    <m/>
    <d v="1990-01-22T00:00:00"/>
    <s v="BARBARA ANDREA ROJAS DROGUETT"/>
    <s v="15909479-0"/>
    <s v="ULISES LA ROSA PEREZ"/>
    <d v="2018-05-11T00:00:00"/>
    <d v="2018-05-31T00:00:00"/>
    <s v="S"/>
    <d v="2018-06-04T00:00:00"/>
    <s v="FAJULIOV"/>
    <s v="FAJULIOV"/>
    <n v="19211"/>
    <s v="fabian.julio@consultor.wom.cl"/>
    <m/>
    <m/>
    <n v="30"/>
    <s v="Katterine Cuadra"/>
    <x v="1"/>
    <s v="Diurno"/>
    <n v="1"/>
    <d v="2021-03-01T00:00:00"/>
    <n v="1001"/>
    <m/>
    <d v="2018-12-01T00:00:00"/>
    <d v="2018-06-01T00:00:00"/>
    <s v="No"/>
    <s v="Si"/>
  </r>
  <r>
    <s v="Holdtech"/>
    <x v="0"/>
    <s v="Masivo"/>
    <s v="La Serena"/>
    <s v="18633159"/>
    <s v="1"/>
    <s v="18633159-1"/>
    <s v="FIMELLAQ"/>
    <s v="FELIPE IGNACIO MELLADO QUEVEDO"/>
    <s v="FELIPE IGNACIO"/>
    <s v="MELLADO QUEVEDO"/>
    <x v="1"/>
    <x v="3"/>
    <s v="Renuncia"/>
    <s v="Renuncia voluntaria"/>
    <d v="2018-07-30T00:00:00"/>
    <m/>
    <m/>
    <m/>
    <m/>
    <m/>
    <d v="1994-03-27T00:00:00"/>
    <s v="PAULA ANGELINA ELGUEDA MADARIAGA"/>
    <s v="14109923-K"/>
    <s v="WILLIAMS ENRIQUE DOMINGUEZ BARRADA"/>
    <d v="2018-05-11T00:00:00"/>
    <d v="2018-05-31T00:00:00"/>
    <s v="S"/>
    <d v="2018-06-04T00:00:00"/>
    <s v="FIMELLAQ"/>
    <s v="FIMELLAQ"/>
    <n v="19190"/>
    <s v="felipe.mellado@consultor.wom.cl"/>
    <m/>
    <m/>
    <n v="30"/>
    <s v="Katterine Cuadra"/>
    <x v="0"/>
    <s v="Diurno"/>
    <s v=""/>
    <d v="2021-03-01T00:00:00"/>
    <n v="1001"/>
    <m/>
    <d v="2018-07-01T00:00:00"/>
    <d v="2018-06-01T00:00:00"/>
    <s v="No"/>
    <s v="No"/>
  </r>
  <r>
    <s v="Holdtech"/>
    <x v="0"/>
    <s v="Masivo"/>
    <s v="La Serena"/>
    <s v="15955703"/>
    <s v="0"/>
    <s v="15955703-0"/>
    <s v="JAOLMOSC"/>
    <s v="JESSICA ANDREA OLMOS CORREA"/>
    <s v="JESSICA ANDREA"/>
    <s v="OLMOS CORREA"/>
    <x v="1"/>
    <x v="3"/>
    <s v="Desvinculación"/>
    <s v="No Concurrencia"/>
    <d v="2018-06-12T00:00:00"/>
    <m/>
    <m/>
    <m/>
    <m/>
    <m/>
    <d v="1985-04-16T00:00:00"/>
    <s v="PALOMA JACQUELINE ARAYA MUÑOZ"/>
    <s v="15054416-5"/>
    <s v="FRANCISCO JAVIER SUAREZ VEGA"/>
    <d v="2018-05-11T00:00:00"/>
    <d v="2018-05-31T00:00:00"/>
    <s v="S"/>
    <d v="2018-06-04T00:00:00"/>
    <s v="JAOLMOSC"/>
    <s v="JAOLMOSC"/>
    <n v="19283"/>
    <s v="jessica.olmos@consultor.wom.cl"/>
    <m/>
    <m/>
    <n v="30"/>
    <s v="Katterine Cuadra"/>
    <x v="1"/>
    <s v="Diurno"/>
    <n v="1"/>
    <d v="2021-03-01T00:00:00"/>
    <n v="1001"/>
    <m/>
    <d v="2018-06-01T00:00:00"/>
    <d v="2018-06-01T00:00:00"/>
    <s v="No"/>
    <s v="No"/>
  </r>
  <r>
    <s v="Holdtech"/>
    <x v="0"/>
    <s v="Masivo"/>
    <s v="La Serena"/>
    <s v="18311452"/>
    <s v="2"/>
    <s v="18311452-2"/>
    <s v="JEPIZARA"/>
    <s v="JORGE ENRIQUE PIZARRO AGUIRRE"/>
    <s v="JORGE ENRIQUE"/>
    <s v="PIZARRO AGUIRRE"/>
    <x v="1"/>
    <x v="3"/>
    <s v="Renuncia"/>
    <s v="Renuncia voluntaria"/>
    <d v="2018-06-11T00:00:00"/>
    <m/>
    <m/>
    <m/>
    <m/>
    <m/>
    <d v="1992-10-22T00:00:00"/>
    <s v="PAULA ANGELINA ELGUEDA MADARIAGA"/>
    <s v="14109923-K"/>
    <s v="WILLIAMS ENRIQUE DOMINGUEZ BARRADA"/>
    <d v="2018-05-11T00:00:00"/>
    <d v="2018-05-31T00:00:00"/>
    <s v="S"/>
    <d v="2018-06-04T00:00:00"/>
    <s v="JEPIZARA"/>
    <s v="JEPIZARA"/>
    <n v="19255"/>
    <s v="jorge.pizarro@consultor.wom.cl"/>
    <m/>
    <m/>
    <n v="30"/>
    <s v="Katterine Cuadra"/>
    <x v="0"/>
    <s v="Diurno"/>
    <s v=""/>
    <d v="2021-03-01T00:00:00"/>
    <n v="1001"/>
    <m/>
    <d v="2018-06-01T00:00:00"/>
    <d v="2018-06-01T00:00:00"/>
    <s v="No"/>
    <s v="No"/>
  </r>
  <r>
    <s v="Holdtech"/>
    <x v="0"/>
    <s v="Masivo"/>
    <s v="La Serena"/>
    <s v="19771597"/>
    <s v="9"/>
    <s v="19771597-9"/>
    <s v="JFLEIVAG"/>
    <s v="JAVIERA FERNANDA LEIVA GOMEZ"/>
    <s v="JAVIERA FERNANDA"/>
    <s v="LEIVA GOMEZ"/>
    <x v="1"/>
    <x v="3"/>
    <s v="Renuncia"/>
    <s v="Renuncia voluntaria"/>
    <d v="2018-07-17T00:00:00"/>
    <m/>
    <m/>
    <m/>
    <m/>
    <m/>
    <d v="1998-07-10T00:00:00"/>
    <s v="PAULA ANGELINA ELGUEDA MADARIAGA"/>
    <s v="14109923-K"/>
    <s v="WILLIAMS ENRIQUE DOMINGUEZ BARRADA"/>
    <d v="2018-05-11T00:00:00"/>
    <d v="2018-05-31T00:00:00"/>
    <s v="S"/>
    <d v="2018-06-04T00:00:00"/>
    <s v="JFLEIVAG"/>
    <s v="JFLEIVAG"/>
    <n v="19285"/>
    <s v="javiera.leiva@consultor.wom.cl"/>
    <m/>
    <m/>
    <n v="30"/>
    <s v="Katterine Cuadra"/>
    <x v="0"/>
    <s v="Diurno"/>
    <s v=""/>
    <d v="2021-03-01T00:00:00"/>
    <n v="1001"/>
    <m/>
    <d v="2018-07-01T00:00:00"/>
    <d v="2018-06-01T00:00:00"/>
    <s v="No"/>
    <s v="No"/>
  </r>
  <r>
    <s v="Holdtech"/>
    <x v="0"/>
    <s v="Masivo"/>
    <s v="La Serena"/>
    <s v="17277537"/>
    <s v="3"/>
    <s v="17277537-3"/>
    <s v="TVAGUIRC"/>
    <s v="TAMARA VALENTINA AGUIRRE CARCAMO"/>
    <s v="TAMARA VALENTINA"/>
    <s v="AGUIRRE CARCAMO"/>
    <x v="1"/>
    <x v="3"/>
    <s v="Desvinculación"/>
    <s v="No Concurrencia"/>
    <d v="2020-11-30T00:00:00"/>
    <m/>
    <m/>
    <m/>
    <m/>
    <m/>
    <d v="1990-02-19T00:00:00"/>
    <s v="PAULA ANGELINA ELGUEDA MADARIAGA"/>
    <s v="14109923-K"/>
    <s v="WILLIAMS ENRIQUE DOMINGUEZ BARRADA"/>
    <d v="2018-05-11T00:00:00"/>
    <d v="2018-05-31T00:00:00"/>
    <s v="S"/>
    <d v="2018-06-04T00:00:00"/>
    <s v="TVAGUIRC"/>
    <s v="TVAGUIRC"/>
    <n v="19042"/>
    <s v="tamara.aguirre@consultor.wom.cl"/>
    <m/>
    <m/>
    <n v="30"/>
    <s v="Katterine Cuadra"/>
    <x v="0"/>
    <s v="Diurno"/>
    <s v=""/>
    <d v="2021-03-01T00:00:00"/>
    <n v="1001"/>
    <m/>
    <d v="2020-11-01T00:00:00"/>
    <d v="2018-06-01T00:00:00"/>
    <s v="No"/>
    <s v="Si"/>
  </r>
  <r>
    <s v="Holdtech"/>
    <x v="0"/>
    <s v="Masivo"/>
    <s v="La Serena"/>
    <s v="19950563"/>
    <s v="7"/>
    <s v="19950563-7"/>
    <s v="AFLEVERC"/>
    <s v="ALEXANDRA FRANCISCA LEVERT CERDA"/>
    <s v="ALEXANDRA FRANCISCA"/>
    <s v="LEVERT CERDA"/>
    <x v="1"/>
    <x v="3"/>
    <s v="Desvinculación"/>
    <s v="Mutuo acuerdo"/>
    <d v="2021-02-13T00:00:00"/>
    <m/>
    <m/>
    <m/>
    <m/>
    <m/>
    <d v="1998-05-05T00:00:00"/>
    <s v="JOSE ARTURO CAMPOS CANIBILO"/>
    <s v="18354359-8"/>
    <s v="FRANCISCO JAVIER SUAREZ VEGA"/>
    <d v="2017-06-04T00:00:00"/>
    <d v="2018-06-25T00:00:00"/>
    <m/>
    <d v="2018-06-27T00:00:00"/>
    <s v="AFLEVERC"/>
    <s v="AFLEVERC"/>
    <n v="19026"/>
    <s v="alexandra.levert@consultor.wom.cl"/>
    <m/>
    <m/>
    <n v="31"/>
    <s v="Gabriela Toro"/>
    <x v="1"/>
    <s v="Diurno"/>
    <n v="1"/>
    <d v="2021-03-01T00:00:00"/>
    <n v="978"/>
    <d v="2020-12-09T00:00:00"/>
    <d v="2021-02-01T00:00:00"/>
    <d v="2018-06-01T00:00:00"/>
    <s v="No"/>
    <s v="Si"/>
  </r>
  <r>
    <s v="Holdtech"/>
    <x v="0"/>
    <s v="Masivo"/>
    <s v="La Serena"/>
    <s v="19040916"/>
    <s v="3"/>
    <s v="19040916-3"/>
    <s v="CYPEREZM"/>
    <s v="CAMILA YARITZA PEREZ MARTINEZ"/>
    <s v="CAMILA YARITZA"/>
    <s v="PEREZ MARTINEZ"/>
    <x v="1"/>
    <x v="3"/>
    <s v="Desvinculación"/>
    <s v="No Concurrencia"/>
    <d v="2019-03-05T00:00:00"/>
    <m/>
    <m/>
    <m/>
    <m/>
    <m/>
    <d v="1995-06-07T00:00:00"/>
    <s v="PALOMA JACQUELINE ARAYA MUÑOZ"/>
    <s v="15054416-5"/>
    <s v="FRANCISCO JAVIER SUAREZ VEGA"/>
    <d v="2017-06-04T00:00:00"/>
    <d v="2018-06-25T00:00:00"/>
    <m/>
    <d v="2018-06-27T00:00:00"/>
    <s v="CYPEREZM"/>
    <s v="CYPEREZM"/>
    <n v="19195"/>
    <s v="camila.perez@consultor.wom.cl"/>
    <m/>
    <m/>
    <n v="31"/>
    <s v="Gabriela Toro"/>
    <x v="0"/>
    <s v="Diurno"/>
    <s v=""/>
    <d v="2021-03-01T00:00:00"/>
    <n v="978"/>
    <m/>
    <d v="2019-03-01T00:00:00"/>
    <d v="2018-06-01T00:00:00"/>
    <s v="No"/>
    <s v="Si"/>
  </r>
  <r>
    <s v="Holdtech"/>
    <x v="0"/>
    <s v="Masivo"/>
    <s v="La Serena"/>
    <s v="18568403"/>
    <s v="2"/>
    <s v="18568403-2"/>
    <s v="GFROJASV"/>
    <s v="GABRIEL FELIPE ROJAS VALLADARES"/>
    <s v="GABRIEL FELIPE"/>
    <s v="ROJAS VALLADARES"/>
    <x v="1"/>
    <x v="3"/>
    <s v="Desvinculación"/>
    <s v="Vencimiento de contrato"/>
    <d v="2018-07-27T00:00:00"/>
    <m/>
    <m/>
    <m/>
    <m/>
    <m/>
    <d v="1994-05-14T00:00:00"/>
    <s v="JONATHAN ANDRES GONZALEZ HIDALGO"/>
    <s v="16732649-8"/>
    <s v="ULISES LA ROSA PEREZ"/>
    <d v="2017-06-04T00:00:00"/>
    <d v="2018-06-25T00:00:00"/>
    <m/>
    <d v="2018-06-27T00:00:00"/>
    <s v="GFROJASV"/>
    <s v="GFROJASV"/>
    <n v="19053"/>
    <s v="gabriel.rojas@consultor.wom.cl"/>
    <m/>
    <m/>
    <n v="31"/>
    <s v="Gabriela Toro"/>
    <x v="1"/>
    <s v="Diurno"/>
    <n v="1"/>
    <d v="2021-03-01T00:00:00"/>
    <n v="978"/>
    <m/>
    <d v="2018-07-01T00:00:00"/>
    <d v="2018-06-01T00:00:00"/>
    <s v="No"/>
    <s v="No"/>
  </r>
  <r>
    <s v="Holdtech"/>
    <x v="0"/>
    <s v="Masivo"/>
    <s v="La Serena"/>
    <s v="13643078"/>
    <s v="5"/>
    <s v="13643078-5"/>
    <s v="IEFUENTG"/>
    <s v="ISABEL EMPERATRIZ FUENTES GONZALEZ"/>
    <s v="ISABEL EMPERATRIZ"/>
    <s v="FUENTES GONZALEZ"/>
    <x v="1"/>
    <x v="3"/>
    <s v="Desvinculación"/>
    <s v="No Concurrencia"/>
    <d v="2018-07-18T00:00:00"/>
    <m/>
    <m/>
    <m/>
    <m/>
    <m/>
    <d v="1978-11-02T00:00:00"/>
    <s v="JONATHAN ANDRES GONZALEZ HIDALGO"/>
    <s v="16732649-8"/>
    <s v="ULISES LA ROSA PEREZ"/>
    <d v="2017-06-04T00:00:00"/>
    <d v="2018-06-25T00:00:00"/>
    <m/>
    <d v="2018-06-27T00:00:00"/>
    <s v="IEFUENTG"/>
    <s v="IEFUENTG"/>
    <n v="19272"/>
    <s v="isabel.fuentes@consultor.wom.cl"/>
    <m/>
    <m/>
    <n v="31"/>
    <s v="Gabriela Toro"/>
    <x v="1"/>
    <s v="Diurno"/>
    <n v="1"/>
    <d v="2021-03-01T00:00:00"/>
    <n v="978"/>
    <m/>
    <d v="2018-07-01T00:00:00"/>
    <d v="2018-06-01T00:00:00"/>
    <s v="No"/>
    <s v="No"/>
  </r>
  <r>
    <s v="Holdtech"/>
    <x v="0"/>
    <s v="Masivo"/>
    <s v="La Serena"/>
    <s v="18317909"/>
    <s v="8"/>
    <s v="18317909-8"/>
    <s v="VACAMPUC"/>
    <s v="VALENTINA ALEJANDRA CAMPUSANO CORTES"/>
    <s v="VALENTINA ALEJANDRA"/>
    <s v="CAMPUSANO CORTES"/>
    <x v="1"/>
    <x v="3"/>
    <s v="Desvinculación"/>
    <s v="No Concurrencia"/>
    <d v="2018-12-28T00:00:00"/>
    <m/>
    <m/>
    <m/>
    <m/>
    <m/>
    <d v="1993-05-28T00:00:00"/>
    <s v="BARBARA ANDREA ROJAS DROGUETT"/>
    <s v="15909479-0"/>
    <s v="ULISES LA ROSA PEREZ"/>
    <d v="2017-06-04T00:00:00"/>
    <d v="2018-06-25T00:00:00"/>
    <m/>
    <d v="2018-06-27T00:00:00"/>
    <s v="VACAMPUC"/>
    <s v="VACAMPUC"/>
    <n v="19288"/>
    <s v="valentina.campusano@consultor.wom.cl"/>
    <m/>
    <m/>
    <n v="31"/>
    <s v="Gabriela Toro"/>
    <x v="0"/>
    <s v="Diurno"/>
    <s v=""/>
    <d v="2021-03-01T00:00:00"/>
    <n v="978"/>
    <m/>
    <d v="2018-12-01T00:00:00"/>
    <d v="2018-06-01T00:00:00"/>
    <s v="No"/>
    <s v="Si"/>
  </r>
  <r>
    <s v="Holdtech"/>
    <x v="0"/>
    <s v="Masivo"/>
    <s v="La Serena"/>
    <s v="17364451"/>
    <s v="5"/>
    <s v="17364451-5"/>
    <s v="KAFLOREV"/>
    <s v="KATHERINE ANDREA FLORES VEGA"/>
    <s v="KATHERINE ANDREA"/>
    <s v="FLORES VEGA"/>
    <x v="1"/>
    <x v="3"/>
    <s v="Desvinculación"/>
    <s v="Necesidad de la empresa"/>
    <d v="2019-03-14T00:00:00"/>
    <m/>
    <m/>
    <m/>
    <m/>
    <m/>
    <d v="1990-05-08T00:00:00"/>
    <s v="ALFONSO ANTONIO PINTO ARAYA"/>
    <s v="16780392-K"/>
    <s v="WILLIAMS ENRIQUE DOMINGUEZ BARRADA"/>
    <d v="2018-06-28T00:00:00"/>
    <d v="2018-07-20T00:00:00"/>
    <s v="S"/>
    <d v="2018-07-24T00:00:00"/>
    <s v="KAFLOREV"/>
    <s v="KAFLOREV"/>
    <n v="19069"/>
    <s v="katherine.flores@consultor.wom.cl"/>
    <m/>
    <m/>
    <n v="33"/>
    <s v="Rocío Silva"/>
    <x v="0"/>
    <s v="Diurno"/>
    <s v=""/>
    <d v="2021-03-01T00:00:00"/>
    <n v="951"/>
    <m/>
    <d v="2019-03-01T00:00:00"/>
    <d v="2018-07-01T00:00:00"/>
    <s v="No"/>
    <s v="Si"/>
  </r>
  <r>
    <s v="Holdtech"/>
    <x v="0"/>
    <s v="Masivo"/>
    <s v="La Serena"/>
    <s v="18493781"/>
    <s v="6"/>
    <s v="18493781-6"/>
    <s v="NEMIRANT"/>
    <s v="NELSON EDUARDO MIRANDA TELLO"/>
    <s v="NELSON EDUARDO"/>
    <s v="MIRANDA TELLO"/>
    <x v="1"/>
    <x v="3"/>
    <s v="Desvinculación"/>
    <s v="No cumplimiento de TMO"/>
    <d v="2019-01-02T00:00:00"/>
    <m/>
    <m/>
    <m/>
    <m/>
    <m/>
    <d v="1993-03-30T00:00:00"/>
    <s v="JOSE ARTURO CAMPOS CANIBILO"/>
    <s v="18354359-8"/>
    <s v="FRANCISCO JAVIER SUAREZ VEGA"/>
    <d v="2018-06-28T00:00:00"/>
    <d v="2018-07-20T00:00:00"/>
    <s v="S"/>
    <d v="2018-07-24T00:00:00"/>
    <s v="NEMIRANT"/>
    <s v="NEMIRANT"/>
    <n v="19048"/>
    <s v="nelson.miranda@consultor.wom.cl"/>
    <m/>
    <m/>
    <n v="33"/>
    <s v="Rocío Silva"/>
    <x v="0"/>
    <s v="Diurno"/>
    <s v=""/>
    <d v="2021-03-01T00:00:00"/>
    <n v="951"/>
    <m/>
    <d v="2019-01-01T00:00:00"/>
    <d v="2018-07-01T00:00:00"/>
    <s v="No"/>
    <s v="Si"/>
  </r>
  <r>
    <s v="Holdtech"/>
    <x v="0"/>
    <s v="Masivo"/>
    <s v="La Serena"/>
    <s v="13942887"/>
    <s v="0"/>
    <s v="13942887-0"/>
    <s v="PECORTEA"/>
    <s v="PAULA ESTER CORTES ACEVEDO"/>
    <s v="PAULA ESTER"/>
    <s v="CORTES ACEVEDO"/>
    <x v="1"/>
    <x v="3"/>
    <s v="Desvinculación"/>
    <s v="Vencimiento de contrato"/>
    <d v="2018-08-23T00:00:00"/>
    <m/>
    <m/>
    <m/>
    <m/>
    <m/>
    <d v="1980-10-23T00:00:00"/>
    <s v="MELANIE IVONNE MORALES NORAMBUENA"/>
    <s v="17268870-5"/>
    <n v="0"/>
    <d v="2018-06-28T00:00:00"/>
    <d v="2018-07-20T00:00:00"/>
    <s v="S"/>
    <d v="2018-07-24T00:00:00"/>
    <s v="PECORTEA"/>
    <s v="PECORTEA"/>
    <n v="19018"/>
    <s v="paula.cortes@consultor.wom.cl"/>
    <m/>
    <m/>
    <n v="33"/>
    <s v="Rocío Silva"/>
    <x v="0"/>
    <m/>
    <s v=""/>
    <d v="2021-03-01T00:00:00"/>
    <n v="951"/>
    <m/>
    <d v="2018-08-01T00:00:00"/>
    <d v="2018-07-01T00:00:00"/>
    <s v="No"/>
    <s v="No"/>
  </r>
  <r>
    <s v="Holdtech"/>
    <x v="0"/>
    <s v="Masivo"/>
    <s v="La Serena"/>
    <s v="19507119"/>
    <s v="5"/>
    <s v="19507119-5"/>
    <s v="AMJIMENG"/>
    <s v="ANA MARIA JIMENEZ GAETA"/>
    <s v="ANA MARIA"/>
    <s v="JIMENEZ GAETA"/>
    <x v="1"/>
    <x v="3"/>
    <s v="Desvinculación"/>
    <s v="No Concurrencia"/>
    <d v="2019-03-05T00:00:00"/>
    <m/>
    <m/>
    <m/>
    <m/>
    <m/>
    <d v="1997-08-05T00:00:00"/>
    <s v="MINERVA MAKARENA ROJAS VARAS"/>
    <s v="17902552-3"/>
    <s v="ULISES LA ROSA PEREZ"/>
    <d v="2018-07-19T00:00:00"/>
    <d v="2018-07-31T00:00:00"/>
    <s v="S"/>
    <d v="2018-08-01T00:00:00"/>
    <s v="AMJIMENG"/>
    <s v="AMJIMENG"/>
    <n v="19113"/>
    <s v="ana.jimenez@consultor.wom.cl"/>
    <m/>
    <m/>
    <n v="34"/>
    <s v="Katterine Cuadra"/>
    <x v="0"/>
    <s v="Diurno"/>
    <s v=""/>
    <d v="2021-03-01T00:00:00"/>
    <n v="943"/>
    <m/>
    <d v="2019-03-01T00:00:00"/>
    <d v="2018-08-01T00:00:00"/>
    <s v="No"/>
    <s v="Si"/>
  </r>
  <r>
    <s v="Holdtech"/>
    <x v="0"/>
    <s v="Masivo"/>
    <s v="La Serena"/>
    <s v="19321187"/>
    <s v="9"/>
    <s v="19321187-9"/>
    <s v="CJMANCIC"/>
    <s v="CAMILA JESUS MANCILLA CARDENAS"/>
    <s v="CAMILA JESUS"/>
    <s v="MANCILLA CARDENAS"/>
    <x v="1"/>
    <x v="3"/>
    <s v="Desvinculación"/>
    <s v="No Concurrencia"/>
    <d v="2018-08-10T00:00:00"/>
    <m/>
    <m/>
    <m/>
    <m/>
    <m/>
    <d v="1996-06-04T00:00:00"/>
    <s v="ALFONSO ANTONIO PINTO ARAYA"/>
    <s v="16780392-K"/>
    <s v="WILLIAMS ENRIQUE DOMINGUEZ BARRADA"/>
    <d v="2018-07-23T00:00:00"/>
    <d v="2018-07-31T00:00:00"/>
    <s v="S"/>
    <d v="2018-08-01T00:00:00"/>
    <s v="CJMANCIC"/>
    <s v="CJMANCIC"/>
    <n v="19101"/>
    <s v="camila.mancilla@consultor.wom.cl"/>
    <m/>
    <m/>
    <n v="34"/>
    <s v="Katterine Cuadra"/>
    <x v="0"/>
    <m/>
    <s v=""/>
    <d v="2021-03-01T00:00:00"/>
    <n v="943"/>
    <m/>
    <d v="2018-08-01T00:00:00"/>
    <d v="2018-08-01T00:00:00"/>
    <s v="No"/>
    <s v="No"/>
  </r>
  <r>
    <s v="Holdtech"/>
    <x v="0"/>
    <s v="Masivo"/>
    <s v="La Serena"/>
    <s v="18200920"/>
    <s v="2"/>
    <s v="18200920-2"/>
    <s v="LELAZCAF"/>
    <s v="LUCAS EDUARDO LAZCANO FARIAS"/>
    <s v="LUCAS EDUARDO"/>
    <s v="LAZCANO FARIAS"/>
    <x v="1"/>
    <x v="3"/>
    <s v="Desvinculación"/>
    <s v="No Concurrencia"/>
    <d v="2018-09-13T00:00:00"/>
    <m/>
    <m/>
    <m/>
    <m/>
    <m/>
    <d v="1993-01-18T00:00:00"/>
    <s v="JONATHAN ANDRES GONZALEZ HIDALGO"/>
    <s v="16732649-8"/>
    <s v="ULISES LA ROSA PEREZ"/>
    <d v="2018-07-13T00:00:00"/>
    <d v="2018-07-31T00:00:00"/>
    <s v="S"/>
    <d v="2018-08-02T00:00:00"/>
    <s v="LELAZCAF"/>
    <s v="LELAZCAF"/>
    <n v="19127"/>
    <s v="lucas.lazcano@consultor.wom.cl"/>
    <m/>
    <m/>
    <n v="34"/>
    <s v="Katterine Cuadra"/>
    <x v="0"/>
    <m/>
    <s v=""/>
    <d v="2021-03-01T00:00:00"/>
    <n v="942"/>
    <m/>
    <d v="2018-09-01T00:00:00"/>
    <d v="2018-08-01T00:00:00"/>
    <s v="No"/>
    <s v="No"/>
  </r>
  <r>
    <s v="Holdtech"/>
    <x v="0"/>
    <s v="Masivo"/>
    <s v="La Serena"/>
    <s v="12244246"/>
    <s v="2"/>
    <s v="12244246-2"/>
    <s v="MDORTIZB"/>
    <s v="MARCELA DEL CARMEN ORTIZ BUSTAMANTE"/>
    <s v="MARCELA DEL CARMEN"/>
    <s v="ORTIZ BUSTAMANTE"/>
    <x v="1"/>
    <x v="3"/>
    <s v="Desvinculación"/>
    <s v="No Concurrencia"/>
    <d v="2018-08-10T00:00:00"/>
    <m/>
    <m/>
    <m/>
    <m/>
    <m/>
    <d v="1972-05-09T00:00:00"/>
    <s v="PAULA ANGELINA ELGUEDA MADARIAGA"/>
    <s v="14109923-K"/>
    <s v="WILLIAMS ENRIQUE DOMINGUEZ BARRADA"/>
    <d v="2018-07-29T00:00:00"/>
    <d v="2018-07-31T00:00:00"/>
    <s v="S"/>
    <d v="2018-08-02T00:00:00"/>
    <s v="MDORTIZB"/>
    <s v="MDORTIZB"/>
    <n v="19030"/>
    <s v="marcela.ortiz@consultor.wom.cl"/>
    <m/>
    <m/>
    <n v="34"/>
    <s v="Katterine Cuadra"/>
    <x v="0"/>
    <m/>
    <s v=""/>
    <d v="2021-03-01T00:00:00"/>
    <n v="942"/>
    <m/>
    <d v="2018-08-01T00:00:00"/>
    <d v="2018-08-01T00:00:00"/>
    <s v="No"/>
    <s v="No"/>
  </r>
  <r>
    <s v="Holdtech"/>
    <x v="0"/>
    <s v="Masivo"/>
    <s v="La Serena"/>
    <s v="19010773"/>
    <s v="6"/>
    <s v="19010773-6"/>
    <s v="MLOPEZS"/>
    <s v="MARISABELA LOPEZ SANTANDER"/>
    <s v="MARISABELA"/>
    <s v="LOPEZ SANTANDER"/>
    <x v="1"/>
    <x v="3"/>
    <s v="Desvinculación"/>
    <s v="Falta grave al contrato"/>
    <d v="2018-11-30T00:00:00"/>
    <m/>
    <m/>
    <m/>
    <m/>
    <m/>
    <d v="1996-05-16T00:00:00"/>
    <s v="JONATHAN ANDRES GONZALEZ HIDALGO"/>
    <s v="16732649-8"/>
    <s v="ULISES LA ROSA PEREZ"/>
    <d v="2018-07-10T00:00:00"/>
    <d v="2018-07-31T00:00:00"/>
    <s v="S"/>
    <d v="2018-08-02T00:00:00"/>
    <s v="MLOPEZS"/>
    <s v="MLOPEZS"/>
    <n v="19140"/>
    <s v="marisabela.lopez@consultor.wom.cl"/>
    <m/>
    <m/>
    <n v="34"/>
    <s v="Katterine Cuadra"/>
    <x v="0"/>
    <s v="Diurno"/>
    <s v=""/>
    <d v="2021-03-01T00:00:00"/>
    <n v="942"/>
    <m/>
    <d v="2018-11-01T00:00:00"/>
    <d v="2018-08-01T00:00:00"/>
    <s v="No"/>
    <s v="No"/>
  </r>
  <r>
    <s v="Holdtech"/>
    <x v="0"/>
    <s v="Masivo"/>
    <s v="La Serena"/>
    <s v="19257164"/>
    <s v="2"/>
    <s v="19257164-2"/>
    <s v="SERIOSC"/>
    <s v="SOLANGE ESTEFANIA RIOS CASTILLO"/>
    <s v="SOLANGE ESTEFANIA"/>
    <s v="RIOS CASTILLO"/>
    <x v="1"/>
    <x v="3"/>
    <s v="Renuncia"/>
    <s v="Motivos personales"/>
    <d v="2018-09-28T00:00:00"/>
    <m/>
    <m/>
    <m/>
    <m/>
    <m/>
    <d v="1996-03-01T00:00:00"/>
    <s v="ALFONSO ANTONIO PINTO ARAYA"/>
    <s v="16780392-K"/>
    <s v="WILLIAMS ENRIQUE DOMINGUEZ BARRADA"/>
    <d v="2018-07-26T00:00:00"/>
    <d v="2018-07-31T00:00:00"/>
    <s v="S"/>
    <d v="2018-08-01T00:00:00"/>
    <s v="SERIOSC"/>
    <s v="SERIOSC"/>
    <n v="19067"/>
    <s v="solange.rios@consultor.wom.cl"/>
    <m/>
    <m/>
    <n v="34"/>
    <s v="Katterine Cuadra"/>
    <x v="0"/>
    <m/>
    <s v=""/>
    <d v="2021-03-01T00:00:00"/>
    <n v="943"/>
    <m/>
    <d v="2018-09-01T00:00:00"/>
    <d v="2018-08-01T00:00:00"/>
    <s v="No"/>
    <s v="No"/>
  </r>
  <r>
    <s v="Holdtech"/>
    <x v="0"/>
    <s v="Masivo"/>
    <s v="La Serena"/>
    <s v="18003437"/>
    <s v="4"/>
    <s v="18003437-4"/>
    <s v="ALCONCHM"/>
    <s v="ALEX LUIS HERIBERTO CONCHA MUÑOZ"/>
    <s v="ALEX LUIS HERIBERTO"/>
    <s v="CONCHA MUÑOZ"/>
    <x v="1"/>
    <x v="3"/>
    <s v="Renuncia"/>
    <s v="Motivos personales"/>
    <d v="2018-12-13T00:00:00"/>
    <m/>
    <m/>
    <m/>
    <m/>
    <m/>
    <d v="1992-06-01T00:00:00"/>
    <s v="BARBARA ANDREA ROJAS DROGUETT"/>
    <s v="15909479-0"/>
    <s v="ULISES LA ROSA PEREZ"/>
    <d v="2018-07-30T00:00:00"/>
    <d v="2018-08-13T00:00:00"/>
    <s v="S"/>
    <d v="2018-08-14T00:00:00"/>
    <s v="ALCONCHM"/>
    <s v="ALCONCHM"/>
    <n v="19089"/>
    <s v="alex.concha@consultor.wom.cl"/>
    <m/>
    <m/>
    <n v="35"/>
    <s v="Merelyn Marin"/>
    <x v="0"/>
    <s v="Diurno"/>
    <s v=""/>
    <d v="2021-03-01T00:00:00"/>
    <n v="930"/>
    <d v="2018-09-28T00:00:00"/>
    <d v="2018-12-01T00:00:00"/>
    <d v="2018-08-01T00:00:00"/>
    <s v="No"/>
    <s v="Si"/>
  </r>
  <r>
    <s v="Holdtech"/>
    <x v="0"/>
    <s v="Prepago"/>
    <s v="La Serena"/>
    <s v="16732416"/>
    <s v="9"/>
    <s v="16732416-9"/>
    <s v="COMEDELV"/>
    <s v="CESAR OSVALDO MEDEL VERA"/>
    <s v="CESAR OSVALDO"/>
    <s v="MEDEL VERA"/>
    <x v="1"/>
    <x v="3"/>
    <s v="Desvinculación"/>
    <s v="No Concurrencia"/>
    <d v="2018-08-29T00:00:00"/>
    <m/>
    <m/>
    <m/>
    <m/>
    <m/>
    <d v="1987-04-14T00:00:00"/>
    <s v="PAULA ANGELINA ELGUEDA MADARIAGA"/>
    <s v="14109923-K"/>
    <s v="WILLIAMS ENRIQUE DOMINGUEZ BARRADA"/>
    <d v="2018-07-30T00:00:00"/>
    <d v="2018-08-13T00:00:00"/>
    <s v="S"/>
    <d v="2018-08-14T00:00:00"/>
    <s v="COMEDELV"/>
    <s v="COMEDELV"/>
    <n v="19029"/>
    <s v="cesar.medel@consultor.wom.cl"/>
    <m/>
    <m/>
    <n v="35"/>
    <s v="Merelyn Marin"/>
    <x v="0"/>
    <m/>
    <s v=""/>
    <d v="2021-03-01T00:00:00"/>
    <n v="930"/>
    <m/>
    <d v="2018-08-01T00:00:00"/>
    <d v="2018-08-01T00:00:00"/>
    <s v="No"/>
    <s v="No"/>
  </r>
  <r>
    <s v="Holdtech"/>
    <x v="0"/>
    <s v="Masivo"/>
    <s v="La Serena"/>
    <s v="13875289"/>
    <s v="5"/>
    <s v="13875289-5"/>
    <s v="CSWERNEA"/>
    <s v="CHERYL STEFANIE WERNER ARAYA"/>
    <s v="CHERYL STEFANIE"/>
    <s v="WERNER ARAYA"/>
    <x v="1"/>
    <x v="3"/>
    <s v="Renuncia"/>
    <s v="Motivos personales"/>
    <d v="2018-10-10T00:00:00"/>
    <m/>
    <m/>
    <m/>
    <m/>
    <m/>
    <d v="1980-06-02T00:00:00"/>
    <s v="PAULA ANGELINA ELGUEDA MADARIAGA"/>
    <s v="14109923-K"/>
    <s v="WILLIAMS ENRIQUE DOMINGUEZ BARRADA"/>
    <d v="2018-07-30T00:00:00"/>
    <d v="2018-08-13T00:00:00"/>
    <s v="S"/>
    <d v="2018-08-14T00:00:00"/>
    <s v="CSWERNEA"/>
    <s v="CSWERNEA"/>
    <n v="19062"/>
    <s v="cheryl.werner@consultor.wom.cl"/>
    <m/>
    <m/>
    <n v="35"/>
    <s v="Merelyn Marin"/>
    <x v="0"/>
    <m/>
    <s v=""/>
    <d v="2021-03-01T00:00:00"/>
    <n v="930"/>
    <m/>
    <d v="2018-10-01T00:00:00"/>
    <d v="2018-08-01T00:00:00"/>
    <s v="No"/>
    <s v="No"/>
  </r>
  <r>
    <s v="Holdtech"/>
    <x v="0"/>
    <s v="Masivo"/>
    <s v="La Serena"/>
    <s v="17626370"/>
    <s v="9"/>
    <s v="17626370-9"/>
    <s v="FAGUTIEA"/>
    <s v="FABIAN ALEJANDRO GUTIERREZ ARAYA"/>
    <s v="FABIAN ALEJANDRO"/>
    <s v="GUTIERREZ ARAYA"/>
    <x v="1"/>
    <x v="3"/>
    <s v="Renuncia"/>
    <s v="Motivos personales"/>
    <d v="2018-10-10T00:00:00"/>
    <m/>
    <m/>
    <m/>
    <m/>
    <m/>
    <d v="1991-02-28T00:00:00"/>
    <s v="PALOMA JACQUELINE ARAYA MUÑOZ"/>
    <s v="15054416-5"/>
    <s v="FRANCISCO JAVIER SUAREZ VEGA"/>
    <d v="2018-07-30T00:00:00"/>
    <d v="2018-08-13T00:00:00"/>
    <s v="S"/>
    <d v="2018-08-14T00:00:00"/>
    <s v="FAGUTIEA"/>
    <s v="FAGUTIEA"/>
    <n v="19090"/>
    <s v="fabian.gutierrez@consultor.wom.cl"/>
    <m/>
    <m/>
    <n v="35"/>
    <s v="Merelyn Marin"/>
    <x v="0"/>
    <m/>
    <s v=""/>
    <d v="2021-03-01T00:00:00"/>
    <n v="930"/>
    <d v="2018-09-28T00:00:00"/>
    <d v="2018-10-01T00:00:00"/>
    <d v="2018-08-01T00:00:00"/>
    <s v="No"/>
    <s v="No"/>
  </r>
  <r>
    <s v="Holdtech"/>
    <x v="0"/>
    <s v="Masivo"/>
    <s v="La Serena"/>
    <s v="17100807"/>
    <s v="7"/>
    <s v="17100807-7"/>
    <s v="GAPINTOO"/>
    <s v="GABRIELA AMANDA PINTO OROZCO"/>
    <s v="GABRIELA AMANDA"/>
    <s v="PINTO OROZCO"/>
    <x v="1"/>
    <x v="3"/>
    <s v="Renuncia"/>
    <s v="Motivos personales"/>
    <d v="2018-10-10T00:00:00"/>
    <m/>
    <m/>
    <m/>
    <m/>
    <m/>
    <d v="1988-08-10T00:00:00"/>
    <s v="JOSE ARTURO CAMPOS CANIBILO"/>
    <s v="18354359-8"/>
    <s v="FRANCISCO JAVIER SUAREZ VEGA"/>
    <d v="2018-07-30T00:00:00"/>
    <d v="2018-08-13T00:00:00"/>
    <s v="S"/>
    <d v="2018-08-14T00:00:00"/>
    <s v="GAPINTOO"/>
    <s v="GAPINTOO"/>
    <n v="19017"/>
    <s v="gabriela.pinto@consultor.wom.cl"/>
    <m/>
    <m/>
    <n v="35"/>
    <s v="Merelyn Marin"/>
    <x v="0"/>
    <m/>
    <s v=""/>
    <d v="2021-03-01T00:00:00"/>
    <n v="930"/>
    <m/>
    <d v="2018-10-01T00:00:00"/>
    <d v="2018-08-01T00:00:00"/>
    <s v="No"/>
    <s v="No"/>
  </r>
  <r>
    <s v="Holdtech"/>
    <x v="0"/>
    <s v="Masivo"/>
    <s v="La Serena"/>
    <s v="18241112"/>
    <s v="4"/>
    <s v="18241112-4"/>
    <s v="JIMARTIG"/>
    <s v="JAVIER IGNACIO MARTINEZ GUTHRIE"/>
    <s v="JAVIER IGNACIO"/>
    <s v="MARTINEZ GUTHRIE"/>
    <x v="1"/>
    <x v="3"/>
    <s v="Renuncia"/>
    <m/>
    <d v="2018-12-19T00:00:00"/>
    <m/>
    <m/>
    <m/>
    <m/>
    <m/>
    <d v="1993-01-15T00:00:00"/>
    <s v="JULIO ENRIQUE EGAÑA TABILO"/>
    <s v="15451219-5"/>
    <s v="ULISES LA ROSA PEREZ"/>
    <d v="2018-07-30T00:00:00"/>
    <d v="2018-08-13T00:00:00"/>
    <s v="S"/>
    <d v="2018-08-14T00:00:00"/>
    <s v="JIMARTIG"/>
    <s v="JIMARTIG"/>
    <n v="19091"/>
    <s v="javier.martinez@consultor.wom.cl"/>
    <m/>
    <m/>
    <n v="35"/>
    <s v="Merelyn Marin"/>
    <x v="0"/>
    <s v="Diurno"/>
    <s v=""/>
    <d v="2021-03-01T00:00:00"/>
    <n v="930"/>
    <d v="2018-09-28T00:00:00"/>
    <d v="2018-12-01T00:00:00"/>
    <d v="2018-08-01T00:00:00"/>
    <s v="No"/>
    <s v="Si"/>
  </r>
  <r>
    <s v="Holdtech"/>
    <x v="0"/>
    <s v="Masivo"/>
    <s v="La Serena"/>
    <s v="18081670"/>
    <s v="4"/>
    <s v="18081670-4"/>
    <s v="KSCOLLAF"/>
    <s v="KARLA SOFIA COLLANTE FARIAS"/>
    <s v="KARLA SOFIA"/>
    <s v="COLLANTE FARIAS"/>
    <x v="1"/>
    <x v="3"/>
    <s v="Renuncia"/>
    <s v="Motivos de salud"/>
    <d v="2019-01-07T00:00:00"/>
    <m/>
    <m/>
    <m/>
    <m/>
    <m/>
    <d v="1992-08-13T00:00:00"/>
    <s v="JULIO ENRIQUE EGAÑA TABILO"/>
    <s v="15451219-5"/>
    <s v="ULISES LA ROSA PEREZ"/>
    <d v="2018-07-30T00:00:00"/>
    <d v="2018-08-13T00:00:00"/>
    <s v="S"/>
    <d v="2018-08-14T00:00:00"/>
    <s v="KSCOLLAF"/>
    <s v="KSCOLLAF"/>
    <n v="19078"/>
    <s v="karla.collante@consultor.wom.cl"/>
    <m/>
    <m/>
    <n v="35"/>
    <s v="Merelyn Marin"/>
    <x v="0"/>
    <s v="Diurno"/>
    <s v=""/>
    <d v="2021-03-01T00:00:00"/>
    <n v="930"/>
    <d v="2018-09-28T00:00:00"/>
    <d v="2019-01-01T00:00:00"/>
    <d v="2018-08-01T00:00:00"/>
    <s v="No"/>
    <s v="Si"/>
  </r>
  <r>
    <s v="Holdtech"/>
    <x v="0"/>
    <s v="Masivo"/>
    <s v="La Serena"/>
    <s v="19205378"/>
    <s v="1"/>
    <s v="19205378-1"/>
    <s v="LAGODOYA"/>
    <s v="LUIS ANTONIO GODOY ARANCIBIA"/>
    <s v="LUIS ANTONIO"/>
    <s v="GODOY ARANCIBIA"/>
    <x v="1"/>
    <x v="3"/>
    <s v="Desvinculación"/>
    <s v="No Concurrencia"/>
    <d v="2018-11-12T00:00:00"/>
    <m/>
    <m/>
    <m/>
    <m/>
    <m/>
    <d v="1995-12-06T00:00:00"/>
    <s v="JONATHAN ANDRES GONZALEZ HIDALGO"/>
    <s v="16732649-8"/>
    <s v="ULISES LA ROSA PEREZ"/>
    <d v="2018-07-30T00:00:00"/>
    <d v="2018-08-13T00:00:00"/>
    <s v="S"/>
    <d v="2018-08-14T00:00:00"/>
    <s v="LAGODOYA"/>
    <s v="LAGODOYA"/>
    <n v="19070"/>
    <s v="luis.godoy@consultor.wom.cl"/>
    <m/>
    <m/>
    <n v="35"/>
    <s v="Merelyn Marin"/>
    <x v="0"/>
    <m/>
    <s v=""/>
    <d v="2021-03-01T00:00:00"/>
    <n v="930"/>
    <d v="2018-09-28T00:00:00"/>
    <d v="2018-11-01T00:00:00"/>
    <d v="2018-08-01T00:00:00"/>
    <s v="No"/>
    <s v="No"/>
  </r>
  <r>
    <s v="Holdtech"/>
    <x v="0"/>
    <s v="Prepago"/>
    <s v="La Serena"/>
    <s v="16017575"/>
    <s v="3"/>
    <s v="16017575-3"/>
    <s v="MJLEONV"/>
    <s v="MARIA JESUS LEON VALENZUELA"/>
    <s v="MARIA JESUS"/>
    <s v="LEON VALENZUELA"/>
    <x v="1"/>
    <x v="3"/>
    <s v="Desvinculación"/>
    <s v="Vencimiento de contrato"/>
    <d v="2018-10-14T00:00:00"/>
    <m/>
    <m/>
    <m/>
    <m/>
    <m/>
    <d v="1985-06-01T00:00:00"/>
    <s v="JOSE ARTURO CAMPOS CANIBILO"/>
    <s v="18354359-8"/>
    <s v="FRANCISCO JAVIER SUAREZ VEGA"/>
    <d v="2018-07-30T00:00:00"/>
    <d v="2018-08-13T00:00:00"/>
    <s v="S"/>
    <d v="2018-08-14T00:00:00"/>
    <s v="MJLEONV"/>
    <s v="MJLEONV"/>
    <n v="19063"/>
    <s v="maria.leon.v@consultor.wom.cl"/>
    <m/>
    <m/>
    <n v="35"/>
    <s v="Merelyn Marin"/>
    <x v="0"/>
    <m/>
    <s v=""/>
    <d v="2021-03-01T00:00:00"/>
    <n v="930"/>
    <m/>
    <d v="2018-10-01T00:00:00"/>
    <d v="2018-08-01T00:00:00"/>
    <s v="No"/>
    <s v="No"/>
  </r>
  <r>
    <s v="Holdtech"/>
    <x v="0"/>
    <s v="Prepago"/>
    <s v="La Serena"/>
    <s v="15423202"/>
    <s v="8"/>
    <s v="15423202-8"/>
    <s v="RAMATURB"/>
    <s v="RICARDO ANTONIO MATURANA BAEZA"/>
    <s v="RICARDO ANTONIO"/>
    <s v="MATURANA BAEZA"/>
    <x v="1"/>
    <x v="3"/>
    <s v="Renuncia"/>
    <s v="Renuncia voluntaria"/>
    <d v="2018-09-30T00:00:00"/>
    <m/>
    <m/>
    <m/>
    <m/>
    <m/>
    <d v="1982-08-01T00:00:00"/>
    <s v="ALFONSO ANTONIO PINTO ARAYA"/>
    <s v="16780392-K"/>
    <s v="WILLIAMS ENRIQUE DOMINGUEZ BARRADA"/>
    <d v="2018-07-30T00:00:00"/>
    <d v="2018-08-13T00:00:00"/>
    <s v="S"/>
    <d v="2018-08-14T00:00:00"/>
    <s v="RAMATURB"/>
    <s v="RAMATURB"/>
    <n v="19118"/>
    <s v="ricardo.maturana@consultor.wom.cl"/>
    <m/>
    <m/>
    <n v="35"/>
    <s v="Merelyn Marin"/>
    <x v="0"/>
    <m/>
    <s v=""/>
    <d v="2021-03-01T00:00:00"/>
    <n v="930"/>
    <m/>
    <d v="2018-09-01T00:00:00"/>
    <d v="2018-08-01T00:00:00"/>
    <s v="No"/>
    <s v="No"/>
  </r>
  <r>
    <s v="Holdtech"/>
    <x v="0"/>
    <s v="Prepago"/>
    <s v="La Serena"/>
    <s v="18316414"/>
    <s v="7"/>
    <s v="18316414-7"/>
    <s v="YYARAYAA"/>
    <s v="YAMIL YERAL ARAYA ALVAREZ"/>
    <s v="YAMIL YERAL"/>
    <s v="ARAYA ALVAREZ"/>
    <x v="1"/>
    <x v="3"/>
    <s v="Renuncia"/>
    <s v="Renuncia voluntaria"/>
    <d v="2018-10-01T00:00:00"/>
    <m/>
    <m/>
    <m/>
    <m/>
    <m/>
    <d v="1992-10-02T00:00:00"/>
    <s v="ALFONSO ANTONIO PINTO ARAYA"/>
    <s v="16780392-K"/>
    <s v="WILLIAMS ENRIQUE DOMINGUEZ BARRADA"/>
    <d v="2018-07-30T00:00:00"/>
    <d v="2018-08-13T00:00:00"/>
    <s v="S"/>
    <d v="2018-08-14T00:00:00"/>
    <s v="YYARAYAA"/>
    <s v="YYARAYAA"/>
    <n v="19088"/>
    <s v="yamil.araya@consultor.wom.cl"/>
    <m/>
    <m/>
    <n v="35"/>
    <s v="Merelyn Marin"/>
    <x v="0"/>
    <m/>
    <s v=""/>
    <d v="2021-03-01T00:00:00"/>
    <n v="930"/>
    <m/>
    <d v="2018-10-01T00:00:00"/>
    <d v="2018-08-01T00:00:00"/>
    <s v="No"/>
    <s v="No"/>
  </r>
  <r>
    <s v="Holdtech"/>
    <x v="0"/>
    <s v="Masivo"/>
    <s v="La Serena"/>
    <s v="16688732"/>
    <s v="1"/>
    <s v="16688732-1"/>
    <s v="AFNAVARE"/>
    <s v="ANDREA FERNANDA NAVARRETE ESCUDERO"/>
    <s v="ANDREA FERNANDA"/>
    <s v="NAVARRETE ESCUDERO"/>
    <x v="1"/>
    <x v="3"/>
    <s v="Renuncia"/>
    <s v="Renuncia voluntaria"/>
    <d v="2021-02-10T00:00:00"/>
    <m/>
    <m/>
    <m/>
    <m/>
    <m/>
    <d v="1988-04-10T00:00:00"/>
    <s v="MINERVA MAKARENA ROJAS VARAS"/>
    <s v="17902552-3"/>
    <s v="ULISES LA ROSA PEREZ"/>
    <d v="2018-08-08T00:00:00"/>
    <d v="2018-08-29T00:00:00"/>
    <s v="S"/>
    <d v="2018-09-03T00:00:00"/>
    <s v="AFNAVARE"/>
    <s v="AFNAVARE"/>
    <n v="19040"/>
    <s v="andrea.navarrete@consultor.wom.cl"/>
    <m/>
    <m/>
    <n v="36"/>
    <s v="Julia Arancibia"/>
    <x v="1"/>
    <s v="Diurno"/>
    <n v="1"/>
    <d v="2021-03-01T00:00:00"/>
    <n v="910"/>
    <m/>
    <d v="2021-02-01T00:00:00"/>
    <d v="2018-09-01T00:00:00"/>
    <s v="No"/>
    <s v="Si"/>
  </r>
  <r>
    <s v="Holdtech"/>
    <x v="0"/>
    <s v="Masivo"/>
    <s v="La Serena"/>
    <s v="18495594"/>
    <s v="6"/>
    <s v="18495594-6"/>
    <s v="CSZAMBRA"/>
    <s v="CINTYA SCARLET ZAMBRA ALCAYAGA"/>
    <s v="CINTYA SCARLET"/>
    <s v="ZAMBRA ALCAYAGA"/>
    <x v="1"/>
    <x v="3"/>
    <s v="Desvinculación"/>
    <s v="No Concurrencia"/>
    <d v="2020-01-15T00:00:00"/>
    <m/>
    <m/>
    <m/>
    <m/>
    <m/>
    <d v="1993-12-17T00:00:00"/>
    <s v="MINERVA MAKARENA ROJAS VARAS"/>
    <s v="17902552-3"/>
    <s v="ULISES LA ROSA PEREZ"/>
    <d v="2018-08-08T00:00:00"/>
    <d v="2018-08-29T00:00:00"/>
    <s v="S"/>
    <d v="2018-09-03T00:00:00"/>
    <s v="CSZAMBRA"/>
    <s v="CSZAMBRA"/>
    <n v="19142"/>
    <s v="cintya.zambra@consultor.wom.cl"/>
    <m/>
    <m/>
    <n v="36"/>
    <s v="Julia Arancibia"/>
    <x v="0"/>
    <s v="Diurno"/>
    <s v=""/>
    <d v="2021-03-01T00:00:00"/>
    <n v="910"/>
    <m/>
    <d v="2020-01-01T00:00:00"/>
    <d v="2018-09-01T00:00:00"/>
    <s v="No"/>
    <s v="Si"/>
  </r>
  <r>
    <s v="Holdtech"/>
    <x v="0"/>
    <s v="Masivo"/>
    <s v="La Serena"/>
    <s v="16470854"/>
    <s v="3"/>
    <s v="16470854-3"/>
    <s v="FEOLIVAL"/>
    <s v="FABIAN EDGARDO OLIVARES LAGOS"/>
    <s v="FABIAN EDGARDO"/>
    <s v="OLIVARES LAGOS"/>
    <x v="1"/>
    <x v="3"/>
    <s v="Renuncia"/>
    <s v="Renuncia voluntaria"/>
    <d v="2018-10-22T00:00:00"/>
    <m/>
    <m/>
    <m/>
    <m/>
    <m/>
    <d v="1986-08-26T00:00:00"/>
    <s v="MINERVA MAKARENA ROJAS VARAS"/>
    <s v="17902552-3"/>
    <s v="ULISES LA ROSA PEREZ"/>
    <d v="2018-08-08T00:00:00"/>
    <d v="2018-08-29T00:00:00"/>
    <s v="S"/>
    <d v="2018-09-03T00:00:00"/>
    <s v="FEOLIVAL"/>
    <s v="FEOLIVAL"/>
    <n v="19172"/>
    <s v="fabian.olivares@consultor.wom.cl"/>
    <m/>
    <m/>
    <n v="36"/>
    <s v="Julia Arancibia"/>
    <x v="1"/>
    <m/>
    <n v="1"/>
    <d v="2021-03-01T00:00:00"/>
    <n v="910"/>
    <m/>
    <d v="2018-10-01T00:00:00"/>
    <d v="2018-09-01T00:00:00"/>
    <s v="No"/>
    <s v="No"/>
  </r>
  <r>
    <s v="Holdtech"/>
    <x v="0"/>
    <s v="Masivo"/>
    <s v="La Serena"/>
    <s v="19207563"/>
    <s v="7"/>
    <s v="19207563-7"/>
    <s v="ISVIVERC"/>
    <s v="ISABEL STEPHANY VIVEROS CASTILLO"/>
    <s v="ISABEL STEPHANY"/>
    <s v="VIVEROS CASTILLO"/>
    <x v="1"/>
    <x v="3"/>
    <s v="Desvinculación"/>
    <s v="No Concurrencia"/>
    <d v="2018-10-12T00:00:00"/>
    <m/>
    <m/>
    <m/>
    <m/>
    <m/>
    <d v="1996-06-02T00:00:00"/>
    <s v="MINERVA MAKARENA ROJAS VARAS"/>
    <s v="17902552-3"/>
    <s v="ULISES LA ROSA PEREZ"/>
    <d v="2018-08-08T00:00:00"/>
    <d v="2018-08-29T00:00:00"/>
    <s v="S"/>
    <d v="2018-09-03T00:00:00"/>
    <s v="ISVIVERC"/>
    <s v="ISVIVERC"/>
    <n v="19150"/>
    <s v="isabel.viveros@consultor.wom.cl"/>
    <m/>
    <m/>
    <n v="36"/>
    <s v="Julia Arancibia"/>
    <x v="1"/>
    <m/>
    <n v="1"/>
    <d v="2021-03-01T00:00:00"/>
    <n v="910"/>
    <m/>
    <d v="2018-10-01T00:00:00"/>
    <d v="2018-09-01T00:00:00"/>
    <s v="No"/>
    <s v="No"/>
  </r>
  <r>
    <s v="Holdtech"/>
    <x v="0"/>
    <s v="Masivo"/>
    <s v="La Serena"/>
    <s v="15824257"/>
    <s v="5"/>
    <s v="15824257-5"/>
    <s v="JAFLEMIF"/>
    <s v="JENNY ALEJANDRA FLEMING FLEMING"/>
    <s v="JENNY ALEJANDRA"/>
    <s v="FLEMING FLEMING"/>
    <x v="1"/>
    <x v="3"/>
    <s v="Desvinculación"/>
    <s v="No Concurrencia"/>
    <d v="2018-10-04T00:00:00"/>
    <m/>
    <m/>
    <m/>
    <m/>
    <m/>
    <d v="1982-08-04T00:00:00"/>
    <s v="MINERVA MAKARENA ROJAS VARAS"/>
    <s v="17902552-3"/>
    <s v="ULISES LA ROSA PEREZ"/>
    <d v="2018-08-08T00:00:00"/>
    <d v="2018-08-29T00:00:00"/>
    <s v="S"/>
    <d v="2018-09-03T00:00:00"/>
    <s v="JAFLEMIF"/>
    <s v="JAFLEMIF"/>
    <n v="19030"/>
    <s v="jenny.fleming@consultor.wom.cl"/>
    <m/>
    <m/>
    <n v="36"/>
    <s v="Julia Arancibia"/>
    <x v="0"/>
    <m/>
    <s v=""/>
    <d v="2021-03-01T00:00:00"/>
    <n v="910"/>
    <m/>
    <d v="2018-10-01T00:00:00"/>
    <d v="2018-09-01T00:00:00"/>
    <s v="No"/>
    <s v="No"/>
  </r>
  <r>
    <s v="Holdtech"/>
    <x v="0"/>
    <s v="Empresas"/>
    <s v="La Serena"/>
    <s v="16325146"/>
    <s v="9"/>
    <s v="16325146-9"/>
    <s v="LMCASTIA"/>
    <s v="LORENA MANUELA CASTILLO ALZAMORA"/>
    <s v="LORENA MANUELA"/>
    <s v="CASTILLO ALZAMORA"/>
    <x v="1"/>
    <x v="3"/>
    <s v="Renuncia"/>
    <s v="Renuncia voluntaria"/>
    <d v="2019-11-26T00:00:00"/>
    <m/>
    <m/>
    <m/>
    <m/>
    <m/>
    <d v="1986-07-19T00:00:00"/>
    <s v="MINERVA MAKARENA ROJAS VARAS"/>
    <s v="17902552-3"/>
    <s v="ULISES LA ROSA PEREZ"/>
    <d v="2018-08-08T00:00:00"/>
    <d v="2018-08-29T00:00:00"/>
    <s v="S"/>
    <d v="2018-09-03T00:00:00"/>
    <s v="LMCASTIA"/>
    <s v="LMCASTIA"/>
    <n v="19169"/>
    <s v="lorena.castillo@consultor.wom.cl"/>
    <m/>
    <m/>
    <n v="36"/>
    <s v="Julia Arancibia"/>
    <x v="1"/>
    <s v="Diurno"/>
    <n v="1"/>
    <d v="2021-03-01T00:00:00"/>
    <n v="910"/>
    <m/>
    <d v="2019-11-01T00:00:00"/>
    <d v="2018-09-01T00:00:00"/>
    <s v="No"/>
    <s v="Si"/>
  </r>
  <r>
    <s v="Holdtech"/>
    <x v="0"/>
    <s v="Masivo"/>
    <s v="La Serena"/>
    <s v="13011136"/>
    <s v="K"/>
    <s v="13011136-K"/>
    <s v="MDVALDEV"/>
    <s v="MARLENE DEL CARMEN VALDES VALDES"/>
    <s v="MARLENE DEL CARMEN"/>
    <s v="VALDES VALDES"/>
    <x v="1"/>
    <x v="3"/>
    <s v="Desvinculación"/>
    <s v="No Concurrencia"/>
    <d v="2019-01-22T00:00:00"/>
    <m/>
    <m/>
    <m/>
    <m/>
    <m/>
    <d v="1976-11-01T00:00:00"/>
    <s v="MINERVA MAKARENA ROJAS VARAS"/>
    <s v="17902552-3"/>
    <s v="ULISES LA ROSA PEREZ"/>
    <d v="2018-08-08T00:00:00"/>
    <d v="2018-08-29T00:00:00"/>
    <s v="S"/>
    <d v="2018-09-03T00:00:00"/>
    <s v="MDVALDEV"/>
    <s v="MDVALDEV"/>
    <n v="19168"/>
    <s v="marlene.valdes@consultor.wom.cl"/>
    <m/>
    <m/>
    <n v="36"/>
    <s v="Julia Arancibia"/>
    <x v="0"/>
    <s v="Diurno"/>
    <s v=""/>
    <d v="2021-03-01T00:00:00"/>
    <n v="910"/>
    <m/>
    <d v="2019-01-01T00:00:00"/>
    <d v="2018-09-01T00:00:00"/>
    <s v="No"/>
    <s v="Si"/>
  </r>
  <r>
    <s v="Holdtech"/>
    <x v="0"/>
    <s v="Masivo"/>
    <s v="La Serena"/>
    <s v="20126864"/>
    <s v="8"/>
    <s v="20126864-8"/>
    <s v="VCCOLLAT"/>
    <s v="VALENTINA CAMILA BELEN COLLAO TRUJILLO"/>
    <s v="VALENTINA CAMILA BELEN"/>
    <s v="COLLAO TRUJILLO"/>
    <x v="1"/>
    <x v="3"/>
    <s v="Renuncia"/>
    <s v="Renuncia voluntaria"/>
    <d v="2018-09-14T00:00:00"/>
    <m/>
    <m/>
    <m/>
    <m/>
    <m/>
    <d v="1999-02-25T00:00:00"/>
    <s v="MINERVA MAKARENA ROJAS VARAS"/>
    <s v="17902552-3"/>
    <s v="ULISES LA ROSA PEREZ"/>
    <d v="2018-08-08T00:00:00"/>
    <d v="2018-08-29T00:00:00"/>
    <s v="S"/>
    <d v="2018-09-03T00:00:00"/>
    <s v="VCCOLLAT"/>
    <s v="VCCOLLAT"/>
    <n v="19149"/>
    <s v="valentina.collao@consultor.wom.cl"/>
    <m/>
    <m/>
    <n v="36"/>
    <s v="Julia Arancibia"/>
    <x v="3"/>
    <m/>
    <s v=""/>
    <d v="2021-03-01T00:00:00"/>
    <n v="910"/>
    <m/>
    <d v="2018-09-01T00:00:00"/>
    <d v="2018-09-01T00:00:00"/>
    <s v="No"/>
    <s v="No"/>
  </r>
  <r>
    <s v="Holdtech"/>
    <x v="0"/>
    <s v="Masivo"/>
    <s v="La Serena"/>
    <s v="18924069"/>
    <s v="4"/>
    <s v="18924069-4"/>
    <s v="ADSEGURC"/>
    <s v="ALEJANDRA DE LOS ANGELES SEGURA CONTRERAS"/>
    <s v="ALEJANDRA DE LOS ANGELES"/>
    <s v="SEGURA CONTRERAS"/>
    <x v="1"/>
    <x v="3"/>
    <s v="Desvinculación"/>
    <s v="No Concurrencia"/>
    <d v="2018-12-20T00:00:00"/>
    <m/>
    <m/>
    <m/>
    <m/>
    <m/>
    <d v="1995-06-22T00:00:00"/>
    <s v="MINERVA MAKARENA ROJAS VARAS"/>
    <s v="17902552-3"/>
    <s v="ULISES LA ROSA PEREZ"/>
    <d v="2018-08-21T00:00:00"/>
    <d v="2018-09-10T00:00:00"/>
    <s v="S"/>
    <d v="2018-09-11T00:00:00"/>
    <s v="ADSEGURC"/>
    <s v="ADSEGURC"/>
    <n v="19111"/>
    <s v="alejandra.segura@consultor.wom.cl"/>
    <m/>
    <m/>
    <n v="37"/>
    <s v="Merelyn Marin"/>
    <x v="0"/>
    <s v="Diurno"/>
    <s v=""/>
    <d v="2021-03-01T00:00:00"/>
    <n v="902"/>
    <m/>
    <d v="2018-12-01T00:00:00"/>
    <d v="2018-09-01T00:00:00"/>
    <s v="No"/>
    <s v="No"/>
  </r>
  <r>
    <s v="Holdtech"/>
    <x v="0"/>
    <s v="Masivo"/>
    <s v="La Serena"/>
    <s v="18209873"/>
    <s v="6"/>
    <s v="18209873-6"/>
    <s v="ALMILLEM"/>
    <s v="ADAMS LORENS MILLER MONTOYA"/>
    <s v="ADAMS LORENS"/>
    <s v="MILLER MONTOYA"/>
    <x v="1"/>
    <x v="3"/>
    <s v="Renuncia"/>
    <s v="Motivos personales"/>
    <d v="2018-10-11T00:00:00"/>
    <m/>
    <m/>
    <m/>
    <m/>
    <m/>
    <d v="1992-03-25T00:00:00"/>
    <s v="ALFONSO ANTONIO PINTO ARAYA"/>
    <s v="16780392-K"/>
    <s v="WILLIAMS ENRIQUE DOMINGUEZ BARRADA"/>
    <d v="2018-08-21T00:00:00"/>
    <d v="2018-09-10T00:00:00"/>
    <s v="S"/>
    <d v="2018-09-11T00:00:00"/>
    <s v="ALMILLEM"/>
    <s v="ALMILLEM"/>
    <n v="19188"/>
    <s v="adams.miller@consultor.wom.cl"/>
    <m/>
    <m/>
    <n v="37"/>
    <s v="Merelyn Marin"/>
    <x v="0"/>
    <m/>
    <s v=""/>
    <d v="2021-03-01T00:00:00"/>
    <n v="902"/>
    <m/>
    <d v="2018-10-01T00:00:00"/>
    <d v="2018-09-01T00:00:00"/>
    <s v="No"/>
    <s v="No"/>
  </r>
  <r>
    <s v="Holdtech"/>
    <x v="0"/>
    <s v="Masivo"/>
    <s v="La Serena"/>
    <s v="16054386"/>
    <s v="8"/>
    <s v="16054386-8"/>
    <s v="CAMARING"/>
    <s v="CRISTIAN ALBERTO MARIN GONZALEZ"/>
    <s v="CRISTIAN ALBERTO"/>
    <s v="MARIN GONZALEZ"/>
    <x v="1"/>
    <x v="3"/>
    <s v="Renuncia"/>
    <m/>
    <d v="2019-05-14T00:00:00"/>
    <m/>
    <m/>
    <m/>
    <m/>
    <m/>
    <d v="1985-11-18T00:00:00"/>
    <s v="ALFONSO ANTONIO PINTO ARAYA"/>
    <s v="16780392-K"/>
    <s v="WILLIAMS ENRIQUE DOMINGUEZ BARRADA"/>
    <d v="2018-08-21T00:00:00"/>
    <d v="2018-09-10T00:00:00"/>
    <s v="S"/>
    <d v="2018-09-11T00:00:00"/>
    <s v="CAMARING"/>
    <s v="CAMARING"/>
    <n v="19191"/>
    <s v="cristian.marin@consultor.wom.cl"/>
    <m/>
    <m/>
    <n v="37"/>
    <s v="Merelyn Marin"/>
    <x v="0"/>
    <s v="Diurno"/>
    <s v=""/>
    <d v="2021-03-01T00:00:00"/>
    <n v="902"/>
    <m/>
    <d v="2019-05-01T00:00:00"/>
    <d v="2018-09-01T00:00:00"/>
    <s v="No"/>
    <s v="Si"/>
  </r>
  <r>
    <s v="Holdtech"/>
    <x v="0"/>
    <s v="Masivo"/>
    <s v="La Serena"/>
    <s v="18709486"/>
    <s v="0"/>
    <s v="18709486-0"/>
    <s v="CARIVERL"/>
    <s v="CAMILA ALEJANDRA RIVEROS LOPEZ"/>
    <s v="CAMILA ALEJANDRA"/>
    <s v="RIVEROS LOPEZ"/>
    <x v="1"/>
    <x v="3"/>
    <s v="Desvinculación"/>
    <s v="No Concurrencia"/>
    <d v="2018-10-12T00:00:00"/>
    <m/>
    <m/>
    <m/>
    <m/>
    <m/>
    <d v="1993-11-30T00:00:00"/>
    <s v="CRISTOBAL ANDRES GALLEGOS VALENCIA"/>
    <s v="17404906-8"/>
    <s v="ULISES LA ROSA PEREZ"/>
    <d v="2018-08-21T00:00:00"/>
    <d v="2018-09-10T00:00:00"/>
    <s v="S"/>
    <d v="2018-09-11T00:00:00"/>
    <s v="CARIVERL"/>
    <s v="CARIVERL"/>
    <n v="19095"/>
    <s v="camila.riveros@consultor.wom.cl"/>
    <m/>
    <m/>
    <n v="37"/>
    <s v="Merelyn Marin"/>
    <x v="0"/>
    <m/>
    <s v=""/>
    <d v="2021-03-01T00:00:00"/>
    <n v="902"/>
    <m/>
    <d v="2018-10-01T00:00:00"/>
    <d v="2018-09-01T00:00:00"/>
    <s v="No"/>
    <s v="No"/>
  </r>
  <r>
    <s v="Holdtech"/>
    <x v="0"/>
    <s v="Masivo"/>
    <s v="La Serena"/>
    <s v="16188064"/>
    <s v="7"/>
    <s v="16188064-7"/>
    <s v="FDARDILS"/>
    <s v="FABIANA DE LOS ANGELES ARDILES SALAZAR"/>
    <s v="FABIANA DE LOS ANGELES"/>
    <s v="ARDILES SALAZAR"/>
    <x v="1"/>
    <x v="3"/>
    <s v="Renuncia"/>
    <s v="Renuncia voluntaria"/>
    <d v="2019-04-07T00:00:00"/>
    <m/>
    <m/>
    <m/>
    <m/>
    <m/>
    <d v="1985-10-11T00:00:00"/>
    <s v="CRISTOBAL ANDRES GALLEGOS VALENCIA"/>
    <s v="17404906-8"/>
    <s v="ULISES LA ROSA PEREZ"/>
    <d v="2018-08-21T00:00:00"/>
    <d v="2018-09-10T00:00:00"/>
    <s v="S"/>
    <d v="2018-09-11T00:00:00"/>
    <s v="FDARDILS"/>
    <s v="FDARDILS"/>
    <n v="19215"/>
    <s v="fabiana.ardiles@consultor.wom.cl"/>
    <m/>
    <m/>
    <n v="37"/>
    <s v="Merelyn Marin"/>
    <x v="0"/>
    <s v="Diurno"/>
    <s v=""/>
    <d v="2021-03-01T00:00:00"/>
    <n v="902"/>
    <m/>
    <d v="2019-04-01T00:00:00"/>
    <d v="2018-09-01T00:00:00"/>
    <s v="No"/>
    <s v="Si"/>
  </r>
  <r>
    <s v="Holdtech"/>
    <x v="0"/>
    <s v="Masivo"/>
    <s v="La Serena"/>
    <s v="18757258"/>
    <s v="4"/>
    <s v="18757258-4"/>
    <s v="JSPASTEC"/>
    <s v="JHEAN SEBASTIAN PASTEN CUELLAR"/>
    <s v="JHEAN SEBASTIAN"/>
    <s v="PASTEN CUELLAR"/>
    <x v="1"/>
    <x v="3"/>
    <s v="Desvinculación"/>
    <s v="No Concurrencia"/>
    <d v="2019-04-12T00:00:00"/>
    <m/>
    <m/>
    <m/>
    <m/>
    <m/>
    <d v="1994-03-05T00:00:00"/>
    <s v="PAULA ANGELINA ELGUEDA MADARIAGA"/>
    <s v="14109923-K"/>
    <s v="WILLIAMS ENRIQUE DOMINGUEZ BARRADA"/>
    <d v="2018-08-21T00:00:00"/>
    <d v="2018-09-10T00:00:00"/>
    <s v="S"/>
    <d v="2018-09-11T00:00:00"/>
    <s v="JSPASTEC"/>
    <s v="JSPASTEC"/>
    <n v="19190"/>
    <s v="jhean.pasten@consultor.wom.cl"/>
    <m/>
    <m/>
    <n v="37"/>
    <s v="Merelyn Marin"/>
    <x v="0"/>
    <s v="Diurno"/>
    <s v=""/>
    <d v="2021-03-01T00:00:00"/>
    <n v="902"/>
    <m/>
    <d v="2019-04-01T00:00:00"/>
    <d v="2018-09-01T00:00:00"/>
    <s v="No"/>
    <s v="Si"/>
  </r>
  <r>
    <s v="Holdtech"/>
    <x v="0"/>
    <s v="Masivo"/>
    <s v="La Serena"/>
    <s v="16504814"/>
    <s v="8"/>
    <s v="16504814-8"/>
    <s v="LACORTET"/>
    <s v="LORETO ANDREA CORTES TRIGO"/>
    <s v="LORETO ANDREA"/>
    <s v="CORTES TRIGO"/>
    <x v="1"/>
    <x v="3"/>
    <s v="Desvinculación"/>
    <s v="No Concurrencia"/>
    <d v="2018-09-20T00:00:00"/>
    <m/>
    <m/>
    <m/>
    <m/>
    <m/>
    <d v="1986-08-25T00:00:00"/>
    <s v="JOSE ARTURO CAMPOS CANIBILO"/>
    <s v="18354359-8"/>
    <s v="FRANCISCO JAVIER SUAREZ VEGA"/>
    <d v="2018-08-21T00:00:00"/>
    <d v="2018-09-10T00:00:00"/>
    <s v="S"/>
    <d v="2018-09-11T00:00:00"/>
    <s v="LACORTET"/>
    <s v="LACORTET"/>
    <n v="19112"/>
    <s v="loreto.cortes@consultor.wom.cl"/>
    <m/>
    <m/>
    <n v="37"/>
    <s v="Merelyn Marin"/>
    <x v="3"/>
    <m/>
    <s v=""/>
    <d v="2021-03-01T00:00:00"/>
    <n v="902"/>
    <m/>
    <d v="2018-09-01T00:00:00"/>
    <d v="2018-09-01T00:00:00"/>
    <s v="No"/>
    <s v="No"/>
  </r>
  <r>
    <s v="Holdtech"/>
    <x v="0"/>
    <s v="Masivo"/>
    <s v="La Serena"/>
    <s v="19698125"/>
    <s v="K"/>
    <s v="19698125-K"/>
    <s v="NAALVARC"/>
    <s v="NATANIEL ALEJANDRO ALVAREZ COX"/>
    <s v="NATANIEL ALEJANDRO"/>
    <s v="ALVAREZ COX"/>
    <x v="1"/>
    <x v="3"/>
    <s v="Desvinculación"/>
    <s v="No Concurrencia"/>
    <d v="2018-11-07T00:00:00"/>
    <m/>
    <m/>
    <m/>
    <m/>
    <m/>
    <d v="1996-10-23T00:00:00"/>
    <s v="PALOMA JACQUELINE ARAYA MUÑOZ"/>
    <s v="15054416-5"/>
    <s v="FRANCISCO JAVIER SUAREZ VEGA"/>
    <d v="2018-08-21T00:00:00"/>
    <d v="2018-09-10T00:00:00"/>
    <s v="S"/>
    <d v="2018-09-11T00:00:00"/>
    <s v="NAALVARC"/>
    <s v="NAALVARC"/>
    <n v="19227"/>
    <s v="nataniel.alvarez@consultor.wom.cl"/>
    <m/>
    <m/>
    <n v="37"/>
    <s v="Merelyn Marin"/>
    <x v="0"/>
    <m/>
    <s v=""/>
    <d v="2021-03-01T00:00:00"/>
    <n v="902"/>
    <m/>
    <d v="2018-11-01T00:00:00"/>
    <d v="2018-09-01T00:00:00"/>
    <s v="No"/>
    <s v="No"/>
  </r>
  <r>
    <s v="Holdtech"/>
    <x v="0"/>
    <s v="Masivo"/>
    <s v="La Serena"/>
    <s v="15052210"/>
    <s v="2"/>
    <s v="15052210-2"/>
    <s v="PCAGUILC"/>
    <s v="PATRICIA CAROLINA AGUILAR CASTRO"/>
    <s v="PATRICIA CAROLINA"/>
    <s v="AGUILAR CASTRO"/>
    <x v="1"/>
    <x v="3"/>
    <s v="Desvinculación"/>
    <s v="No Concurrencia"/>
    <d v="2018-09-28T00:00:00"/>
    <m/>
    <m/>
    <m/>
    <m/>
    <m/>
    <d v="1982-10-04T00:00:00"/>
    <s v="CRISTOBAL ANDRES GALLEGOS VALENCIA"/>
    <s v="17404906-8"/>
    <s v="ULISES LA ROSA PEREZ"/>
    <d v="2018-08-21T00:00:00"/>
    <d v="2018-09-10T00:00:00"/>
    <s v="S"/>
    <d v="2018-09-11T00:00:00"/>
    <s v="PCAGUILC"/>
    <s v="PCAGUILC"/>
    <n v="19071"/>
    <s v="patricia.aguilar@consultor.wom.cl"/>
    <m/>
    <m/>
    <n v="37"/>
    <s v="Merelyn Marin"/>
    <x v="3"/>
    <m/>
    <s v=""/>
    <d v="2021-03-01T00:00:00"/>
    <n v="902"/>
    <m/>
    <d v="2018-09-01T00:00:00"/>
    <d v="2018-09-01T00:00:00"/>
    <s v="No"/>
    <s v="No"/>
  </r>
  <r>
    <s v="Holdtech"/>
    <x v="0"/>
    <s v="Masivo"/>
    <s v="La Serena"/>
    <s v="18892090"/>
    <s v="K"/>
    <s v="18892090-K"/>
    <s v="SDARRIAB"/>
    <s v="SUSANA DEL PILAR ARRIAGADA BROWN"/>
    <s v="SUSANA DEL PILAR"/>
    <s v="ARRIAGADA BROWN"/>
    <x v="1"/>
    <x v="3"/>
    <s v="Renuncia"/>
    <m/>
    <d v="2019-01-16T00:00:00"/>
    <m/>
    <m/>
    <m/>
    <m/>
    <m/>
    <d v="1994-10-12T00:00:00"/>
    <s v="BARBARA ANDREA ROJAS DROGUETT"/>
    <s v="15909479-0"/>
    <s v="ULISES LA ROSA PEREZ"/>
    <d v="2018-08-21T00:00:00"/>
    <d v="2018-09-10T00:00:00"/>
    <s v="S"/>
    <d v="2018-09-11T00:00:00"/>
    <s v="SDARRIAB"/>
    <s v="SDARRIAB"/>
    <n v="19226"/>
    <s v="susana.arriaga@consultor.wom.cl"/>
    <m/>
    <m/>
    <n v="37"/>
    <s v="Merelyn Marin"/>
    <x v="0"/>
    <s v="Diurno"/>
    <s v=""/>
    <d v="2021-03-01T00:00:00"/>
    <n v="902"/>
    <m/>
    <d v="2019-01-01T00:00:00"/>
    <d v="2018-09-01T00:00:00"/>
    <s v="No"/>
    <s v="No"/>
  </r>
  <r>
    <s v="Holdtech"/>
    <x v="0"/>
    <s v="Masivo"/>
    <s v="La Serena"/>
    <s v="18403823"/>
    <s v="4"/>
    <s v="18403823-4"/>
    <s v="SJCAMPBA"/>
    <s v="SONIA JENESIS CAMPBELL ARAYA"/>
    <s v="SONIA JENESIS"/>
    <s v="CAMPBELL ARAYA"/>
    <x v="1"/>
    <x v="3"/>
    <s v="Desvinculación"/>
    <s v="No Concurrencia"/>
    <d v="2018-10-22T00:00:00"/>
    <m/>
    <m/>
    <m/>
    <m/>
    <m/>
    <d v="1993-03-08T00:00:00"/>
    <s v="JONATHAN ANDRES GONZALEZ HIDALGO"/>
    <s v="16732649-8"/>
    <s v="ULISES LA ROSA PEREZ"/>
    <d v="2018-08-21T00:00:00"/>
    <d v="2018-09-10T00:00:00"/>
    <s v="S"/>
    <d v="2018-09-11T00:00:00"/>
    <s v="SJCAMPBA"/>
    <s v="SJCAMPBA"/>
    <n v="19180"/>
    <s v="sonia.campbell@consultor.wom.cl"/>
    <m/>
    <m/>
    <n v="37"/>
    <s v="Merelyn Marin"/>
    <x v="0"/>
    <m/>
    <s v=""/>
    <d v="2021-03-01T00:00:00"/>
    <n v="902"/>
    <m/>
    <d v="2018-10-01T00:00:00"/>
    <d v="2018-09-01T00:00:00"/>
    <s v="No"/>
    <s v="No"/>
  </r>
  <r>
    <s v="Holdtech"/>
    <x v="0"/>
    <s v="Masivo"/>
    <s v="La Serena"/>
    <s v="19040505"/>
    <s v="2"/>
    <s v="19040505-2"/>
    <s v="SSESPIND"/>
    <s v="SCARLETT SABINA ESPINOZA DIAZ"/>
    <s v="SCARLETT SABINA"/>
    <s v="ESPINOZA DIAZ"/>
    <x v="1"/>
    <x v="3"/>
    <s v="Renuncia"/>
    <m/>
    <d v="2018-12-31T00:00:00"/>
    <m/>
    <m/>
    <m/>
    <m/>
    <m/>
    <d v="1995-04-07T00:00:00"/>
    <s v="CRISTOBAL ANDRES GALLEGOS VALENCIA"/>
    <s v="17404906-8"/>
    <s v="ULISES LA ROSA PEREZ"/>
    <d v="2018-08-21T00:00:00"/>
    <d v="2018-09-10T00:00:00"/>
    <s v="S"/>
    <d v="2018-09-11T00:00:00"/>
    <s v="SSESPIND"/>
    <s v="SSESPIND"/>
    <n v="19094"/>
    <s v="scarlett.espinoza@consultor.wom.cl"/>
    <m/>
    <m/>
    <n v="37"/>
    <s v="Merelyn Marin"/>
    <x v="0"/>
    <s v="Diurno"/>
    <s v=""/>
    <d v="2021-03-01T00:00:00"/>
    <n v="902"/>
    <m/>
    <d v="2018-12-01T00:00:00"/>
    <d v="2018-09-01T00:00:00"/>
    <s v="No"/>
    <s v="No"/>
  </r>
  <r>
    <s v="Holdtech"/>
    <x v="0"/>
    <s v="Masivo"/>
    <s v="La Serena"/>
    <s v="19587205"/>
    <s v="8"/>
    <s v="19587205-8"/>
    <s v="VAVILLAH"/>
    <s v="VALESKA ALEJANDRA VILLA HERRERA"/>
    <s v="VALESKA ALEJANDRA"/>
    <s v="VILLA HERRERA"/>
    <x v="1"/>
    <x v="3"/>
    <s v="Desvinculación"/>
    <s v="No Concurrencia"/>
    <d v="2018-10-31T00:00:00"/>
    <m/>
    <m/>
    <m/>
    <m/>
    <m/>
    <d v="1997-10-16T00:00:00"/>
    <s v="PALOMA JACQUELINE ARAYA MUÑOZ"/>
    <s v="15054416-5"/>
    <s v="FRANCISCO JAVIER SUAREZ VEGA"/>
    <d v="2018-08-21T00:00:00"/>
    <d v="2018-09-10T00:00:00"/>
    <s v="S"/>
    <d v="2018-09-11T00:00:00"/>
    <s v="VAVILLAH"/>
    <s v="VAVILLAH"/>
    <n v="19206"/>
    <s v="valeska.villa@consultor.wom.cl"/>
    <m/>
    <m/>
    <n v="37"/>
    <s v="Merelyn Marin"/>
    <x v="0"/>
    <m/>
    <s v=""/>
    <d v="2021-03-01T00:00:00"/>
    <n v="902"/>
    <m/>
    <d v="2018-10-01T00:00:00"/>
    <d v="2018-09-01T00:00:00"/>
    <s v="No"/>
    <s v="No"/>
  </r>
  <r>
    <s v="Holdtech"/>
    <x v="0"/>
    <s v="Masivo"/>
    <s v="La Serena"/>
    <s v="15416440"/>
    <s v="5"/>
    <s v="15416440-5"/>
    <s v="VIBENAVH"/>
    <s v="VALESKA IVONNE BENAVIDES HUMERES"/>
    <s v="VALESKA IVONNE"/>
    <s v="BENAVIDES HUMERES"/>
    <x v="1"/>
    <x v="3"/>
    <s v="Desvinculación"/>
    <s v="Necesidad de la empresa"/>
    <d v="2019-09-04T00:00:00"/>
    <m/>
    <m/>
    <m/>
    <m/>
    <m/>
    <d v="1983-11-30T00:00:00"/>
    <s v="JONATHAN ANDRES GONZALEZ HIDALGO"/>
    <s v="16732649-8"/>
    <s v="ULISES LA ROSA PEREZ"/>
    <d v="2018-08-21T00:00:00"/>
    <d v="2018-09-10T00:00:00"/>
    <s v="S"/>
    <d v="2018-09-11T00:00:00"/>
    <s v="VIBENAVH"/>
    <s v="VIBENAVH"/>
    <n v="19222"/>
    <s v="valeska.benavides@consultor.wom.cl"/>
    <m/>
    <m/>
    <n v="37"/>
    <s v="Merelyn Marin"/>
    <x v="0"/>
    <s v="Diurno"/>
    <s v=""/>
    <d v="2021-03-01T00:00:00"/>
    <n v="902"/>
    <m/>
    <d v="2019-09-01T00:00:00"/>
    <d v="2018-09-01T00:00:00"/>
    <s v="No"/>
    <s v="Si"/>
  </r>
  <r>
    <s v="Holdtech"/>
    <x v="0"/>
    <s v="Masivo"/>
    <s v="La Serena"/>
    <s v="18889442"/>
    <s v="9"/>
    <s v="18889442-9"/>
    <s v="AATAPIAC"/>
    <s v="ALVARO ANDRES TAPIA CASTILLO"/>
    <s v="ALVARO ANDRES"/>
    <s v="TAPIA CASTILLO"/>
    <x v="1"/>
    <x v="3"/>
    <s v="Desvinculación"/>
    <s v="Necesidad de la empresa"/>
    <d v="2019-05-03T00:00:00"/>
    <m/>
    <m/>
    <m/>
    <m/>
    <m/>
    <d v="1994-07-25T00:00:00"/>
    <s v="PALOMA JACQUELINE ARAYA MUÑOZ"/>
    <s v="15054416-5"/>
    <s v="FRANCISCO JAVIER SUAREZ VEGA"/>
    <d v="2018-10-01T00:00:00"/>
    <d v="2018-10-19T00:00:00"/>
    <m/>
    <d v="2018-10-22T00:00:00"/>
    <s v="AATAPIAC"/>
    <s v="AATAPIAC"/>
    <n v="19198"/>
    <s v="alvaro.tapia@consultor.wom.cl"/>
    <m/>
    <m/>
    <n v="40"/>
    <s v="Julia Arancibia"/>
    <x v="0"/>
    <s v="Diurno"/>
    <s v=""/>
    <d v="2021-03-01T00:00:00"/>
    <n v="861"/>
    <m/>
    <d v="2019-05-01T00:00:00"/>
    <d v="2018-10-01T00:00:00"/>
    <s v="No"/>
    <s v="Si"/>
  </r>
  <r>
    <s v="Holdtech"/>
    <x v="0"/>
    <s v="Masivo"/>
    <s v="La Serena"/>
    <s v="17189478"/>
    <s v="6"/>
    <s v="17189478-6"/>
    <s v="CFBARRAR"/>
    <s v="CHRISTOPHER FABIAN JESUS BARRA RIQUELME"/>
    <s v="CHRISTOPHER FABIAN JESUS"/>
    <s v="BARRA RIQUELME"/>
    <x v="1"/>
    <x v="3"/>
    <s v="Renuncia"/>
    <s v="Renuncia voluntaria"/>
    <d v="2018-12-20T00:00:00"/>
    <m/>
    <m/>
    <m/>
    <m/>
    <m/>
    <d v="1989-05-27T00:00:00"/>
    <s v="MINERVA MAKARENA ROJAS VARAS"/>
    <s v="17902552-3"/>
    <s v="ULISES LA ROSA PEREZ"/>
    <d v="2018-10-01T00:00:00"/>
    <d v="2018-10-19T00:00:00"/>
    <m/>
    <d v="2018-10-22T00:00:00"/>
    <s v="CFBARRAR"/>
    <s v="CFBARRAR"/>
    <n v="19202"/>
    <s v="christopher.barra@consultor.wom.cl"/>
    <m/>
    <m/>
    <n v="40"/>
    <s v="Julia Arancibia"/>
    <x v="1"/>
    <s v="Diurno"/>
    <n v="1"/>
    <d v="2021-03-01T00:00:00"/>
    <n v="861"/>
    <m/>
    <d v="2018-12-01T00:00:00"/>
    <d v="2018-10-01T00:00:00"/>
    <s v="No"/>
    <s v="No"/>
  </r>
  <r>
    <s v="Holdtech"/>
    <x v="0"/>
    <s v="Datos"/>
    <s v="La Serena"/>
    <s v="16501213"/>
    <s v="5"/>
    <s v="16501213-5"/>
    <s v="GARIVERM"/>
    <s v="GREGORIO ALEJANDRO RIVERA MONCADA"/>
    <s v="GREGORIO ALEJANDRO"/>
    <s v="RIVERA MONCADA"/>
    <x v="1"/>
    <x v="3"/>
    <s v="Renuncia"/>
    <m/>
    <d v="2019-05-16T00:00:00"/>
    <m/>
    <m/>
    <m/>
    <m/>
    <m/>
    <d v="1986-11-29T00:00:00"/>
    <s v="FRANCISCO JAVIER SUAREZ VEGA"/>
    <s v="17062133-6"/>
    <s v="YORMAN JOSE HERNANDEZ USECHE "/>
    <d v="2018-10-01T00:00:00"/>
    <d v="2018-10-19T00:00:00"/>
    <m/>
    <d v="2018-10-22T00:00:00"/>
    <s v="GARIVERM"/>
    <s v="GARIVERM"/>
    <n v="19112"/>
    <s v="gregorio.rivera@consultor.wom.cl"/>
    <m/>
    <m/>
    <n v="40"/>
    <s v="Julia Arancibia"/>
    <x v="1"/>
    <s v="Diurno"/>
    <n v="1"/>
    <d v="2021-03-01T00:00:00"/>
    <n v="861"/>
    <m/>
    <d v="2019-05-01T00:00:00"/>
    <d v="2018-10-01T00:00:00"/>
    <s v="No"/>
    <s v="Si"/>
  </r>
  <r>
    <s v="Holdtech"/>
    <x v="0"/>
    <s v="Masivo"/>
    <s v="La Serena"/>
    <s v="20006130"/>
    <s v="6"/>
    <s v="20006130-6"/>
    <s v="GAROJAST"/>
    <s v="GABRIELA ALEJANDRA ROJAS TAPIA"/>
    <s v="GABRIELA ALEJANDRA"/>
    <s v="ROJAS TAPIA"/>
    <x v="1"/>
    <x v="3"/>
    <s v="Desvinculación"/>
    <s v="Vencimiento de contrato"/>
    <d v="2019-01-23T00:00:00"/>
    <m/>
    <m/>
    <m/>
    <m/>
    <m/>
    <d v="1999-03-23T00:00:00"/>
    <s v="MINERVA MAKARENA ROJAS VARAS"/>
    <s v="17902552-3"/>
    <s v="ULISES LA ROSA PEREZ"/>
    <d v="2018-10-01T00:00:00"/>
    <d v="2018-10-19T00:00:00"/>
    <m/>
    <d v="2018-10-22T00:00:00"/>
    <s v="GAROJAST"/>
    <s v="GAROJAST"/>
    <n v="19200"/>
    <s v="gabriela.rojas.T@consultor.wom.cl"/>
    <m/>
    <m/>
    <n v="40"/>
    <s v="Julia Arancibia"/>
    <x v="0"/>
    <s v="Diurno"/>
    <s v=""/>
    <d v="2021-03-01T00:00:00"/>
    <n v="861"/>
    <m/>
    <d v="2019-01-01T00:00:00"/>
    <d v="2018-10-01T00:00:00"/>
    <s v="No"/>
    <s v="No"/>
  </r>
  <r>
    <s v="Holdtech"/>
    <x v="0"/>
    <s v="Masivo"/>
    <s v="La Serena"/>
    <s v="10609429"/>
    <s v="2"/>
    <s v="10609429-2"/>
    <s v="JAGARCER"/>
    <s v="JAVIER ANTONIO GARCES ROSALES"/>
    <s v="JAVIER ANTONIO"/>
    <s v="GARCES ROSALES"/>
    <x v="1"/>
    <x v="3"/>
    <s v="Desvinculación"/>
    <s v="Necesidad de la empresa"/>
    <d v="2019-07-25T00:00:00"/>
    <m/>
    <m/>
    <m/>
    <m/>
    <m/>
    <d v="1979-10-15T00:00:00"/>
    <s v="CRISTOBAL ANDRES GALLEGOS VALENCIA"/>
    <s v="17404906-8"/>
    <s v="ULISES LA ROSA PEREZ"/>
    <d v="2018-10-01T00:00:00"/>
    <d v="2018-10-19T00:00:00"/>
    <m/>
    <d v="2018-10-22T00:00:00"/>
    <s v="JAGARCER"/>
    <s v="JAGARCER"/>
    <n v="19234"/>
    <s v="javier.garces@consultor.wom.cl"/>
    <m/>
    <m/>
    <n v="40"/>
    <s v="Julia Arancibia"/>
    <x v="1"/>
    <s v="Diurno"/>
    <n v="1"/>
    <d v="2021-03-01T00:00:00"/>
    <n v="861"/>
    <m/>
    <d v="2019-07-01T00:00:00"/>
    <d v="2018-10-01T00:00:00"/>
    <s v="No"/>
    <s v="Si"/>
  </r>
  <r>
    <s v="Holdtech"/>
    <x v="0"/>
    <s v="Masivo"/>
    <s v="La Serena"/>
    <s v="19301029"/>
    <s v="6"/>
    <s v="19301029-6"/>
    <s v="JAMUNOZL"/>
    <s v="JORGE ALEJANDRO MUÑOZ LEON"/>
    <s v="JORGE ALEJANDRO"/>
    <s v="MUÑOZ LEON"/>
    <x v="1"/>
    <x v="3"/>
    <s v="Renuncia"/>
    <s v="No Concurrencia"/>
    <d v="2018-12-10T00:00:00"/>
    <m/>
    <m/>
    <m/>
    <m/>
    <m/>
    <d v="1996-02-16T00:00:00"/>
    <s v="JOSE ARTURO CAMPOS CANIBILO"/>
    <s v="18354359-8"/>
    <s v="FRANCISCO JAVIER SUAREZ VEGA"/>
    <d v="2018-10-01T00:00:00"/>
    <d v="2018-10-19T00:00:00"/>
    <m/>
    <d v="2018-10-22T00:00:00"/>
    <s v="JAMUNOZL"/>
    <s v="JAMUNOZL"/>
    <n v="19251"/>
    <s v="jorge.munoz@consultor.wom.cl"/>
    <m/>
    <m/>
    <n v="40"/>
    <s v="Julia Arancibia"/>
    <x v="1"/>
    <s v="Diurno"/>
    <n v="1"/>
    <d v="2021-03-01T00:00:00"/>
    <n v="861"/>
    <m/>
    <d v="2018-12-01T00:00:00"/>
    <d v="2018-10-01T00:00:00"/>
    <s v="No"/>
    <s v="No"/>
  </r>
  <r>
    <s v="Holdtech"/>
    <x v="0"/>
    <s v="Masivo"/>
    <s v="La Serena"/>
    <s v="15908966"/>
    <s v="5"/>
    <s v="15908966-5"/>
    <s v="MAKANAZR"/>
    <s v="MITSUKO ANGELICA KANAZAWA ROJAS"/>
    <s v="MITSUKO ANGELICA"/>
    <s v="KANAZAWA ROJAS"/>
    <x v="1"/>
    <x v="3"/>
    <s v="Desvinculación"/>
    <s v="No Concurrencia"/>
    <d v="2018-11-12T00:00:00"/>
    <m/>
    <m/>
    <m/>
    <m/>
    <m/>
    <d v="1984-11-26T00:00:00"/>
    <s v="ALFONSO ANTONIO PINTO ARAYA"/>
    <s v="16780392-K"/>
    <s v="WILLIAMS ENRIQUE DOMINGUEZ BARRADA"/>
    <d v="2018-10-01T00:00:00"/>
    <d v="2018-10-19T00:00:00"/>
    <m/>
    <d v="2018-10-22T00:00:00"/>
    <s v="MAKANAZR"/>
    <s v="MAKANAZR"/>
    <n v="19097"/>
    <s v="mitsuko.kanazawa@consultor.wom.cl"/>
    <m/>
    <m/>
    <n v="40"/>
    <s v="Julia Arancibia"/>
    <x v="0"/>
    <s v="Diurno"/>
    <s v=""/>
    <d v="2021-03-01T00:00:00"/>
    <n v="861"/>
    <m/>
    <d v="2018-11-01T00:00:00"/>
    <d v="2018-10-01T00:00:00"/>
    <s v="No"/>
    <s v="No"/>
  </r>
  <r>
    <s v="Holdtech"/>
    <x v="0"/>
    <s v="Masivo"/>
    <s v="La Serena"/>
    <s v="15480296"/>
    <s v="7"/>
    <s v="15480296-7"/>
    <s v="MCSAAVEA"/>
    <s v="MARCELA CATALINA SAAVEDRA AVILA"/>
    <s v="MARCELA CATALINA"/>
    <s v="SAAVEDRA AVILA"/>
    <x v="1"/>
    <x v="3"/>
    <s v="Desvinculación"/>
    <s v="No Concurrencia"/>
    <d v="2018-11-12T00:00:00"/>
    <m/>
    <m/>
    <m/>
    <m/>
    <m/>
    <d v="1982-01-06T00:00:00"/>
    <s v="PALOMA JACQUELINE ARAYA MUÑOZ"/>
    <s v="15054416-5"/>
    <s v="FRANCISCO JAVIER SUAREZ VEGA"/>
    <d v="2018-10-01T00:00:00"/>
    <d v="2018-10-19T00:00:00"/>
    <m/>
    <d v="2018-10-22T00:00:00"/>
    <s v="MCSAAVEA"/>
    <s v="MCSAAVEA"/>
    <n v="19199"/>
    <s v="marcela.saavedra@consultor.wom.cl"/>
    <m/>
    <m/>
    <n v="40"/>
    <s v="Julia Arancibia"/>
    <x v="1"/>
    <s v="Diurno"/>
    <n v="1"/>
    <d v="2021-03-01T00:00:00"/>
    <n v="861"/>
    <m/>
    <d v="2018-11-01T00:00:00"/>
    <d v="2018-10-01T00:00:00"/>
    <s v="No"/>
    <s v="No"/>
  </r>
  <r>
    <s v="Holdtech"/>
    <x v="0"/>
    <s v="Masivo"/>
    <s v="La Serena"/>
    <s v="19864444"/>
    <s v="7"/>
    <s v="19864444-7"/>
    <s v="VASCHADR"/>
    <s v="VICENTE ANDRES SCHADER RIVERA"/>
    <s v="VICENTE ANDRES"/>
    <s v="SCHADER RIVERA"/>
    <x v="1"/>
    <x v="3"/>
    <s v="Desvinculación"/>
    <s v="Vencimiento de contrato"/>
    <d v="2018-12-28T00:00:00"/>
    <m/>
    <m/>
    <m/>
    <m/>
    <m/>
    <d v="1998-09-22T00:00:00"/>
    <s v="CRISTOBAL ANDRES GALLEGOS VALENCIA"/>
    <s v="17404906-8"/>
    <s v="ULISES LA ROSA PEREZ"/>
    <d v="2018-10-01T00:00:00"/>
    <d v="2018-10-19T00:00:00"/>
    <m/>
    <d v="2018-10-22T00:00:00"/>
    <s v="VASCHADR"/>
    <s v="VASCHADR"/>
    <n v="19213"/>
    <s v="vicente.schader@consultor.wom.cl"/>
    <m/>
    <m/>
    <n v="40"/>
    <s v="Julia Arancibia"/>
    <x v="1"/>
    <s v="Diurno"/>
    <n v="1"/>
    <d v="2021-03-01T00:00:00"/>
    <n v="861"/>
    <m/>
    <d v="2018-12-01T00:00:00"/>
    <d v="2018-10-01T00:00:00"/>
    <s v="No"/>
    <s v="No"/>
  </r>
  <r>
    <s v="Holdtech"/>
    <x v="0"/>
    <s v="Masivo"/>
    <s v="La Serena"/>
    <s v="12770133"/>
    <s v="4"/>
    <s v="12770133-4"/>
    <s v="APROJASC"/>
    <s v="ANDREA PAOLA ROJAS CHAMBERLAIN"/>
    <s v="ANDREA PAOLA"/>
    <s v="ROJAS CHAMBERLAIN"/>
    <x v="1"/>
    <x v="3"/>
    <s v="Desvinculación"/>
    <s v="No Concurrencia"/>
    <d v="2018-12-31T00:00:00"/>
    <m/>
    <m/>
    <m/>
    <m/>
    <m/>
    <d v="1975-01-08T00:00:00"/>
    <s v="PALOMA JACQUELINE ARAYA MUÑOZ"/>
    <s v="15054416-5"/>
    <s v="FRANCISCO JAVIER SUAREZ VEGA"/>
    <d v="2018-10-08T00:00:00"/>
    <d v="2018-10-25T00:00:00"/>
    <m/>
    <d v="2018-10-26T00:00:00"/>
    <s v="APROJASC"/>
    <s v="APROJASC"/>
    <n v="19255"/>
    <s v="andrea.rojas@consultor.wom.cl"/>
    <m/>
    <m/>
    <n v="41"/>
    <s v="Merelyn Marin"/>
    <x v="1"/>
    <s v="Diurno"/>
    <n v="1"/>
    <d v="2021-03-01T00:00:00"/>
    <n v="857"/>
    <m/>
    <d v="2018-12-01T00:00:00"/>
    <d v="2018-10-01T00:00:00"/>
    <s v="No"/>
    <s v="No"/>
  </r>
  <r>
    <s v="Holdtech"/>
    <x v="0"/>
    <s v="Masivo"/>
    <s v="La Serena"/>
    <s v="19346852"/>
    <s v="7"/>
    <s v="19346852-7"/>
    <s v="FAMUNOZR"/>
    <s v="FABIAN ANDRES MUÑOZ ROCO"/>
    <s v="FABIAN ANDRES"/>
    <s v="MUÑOZ ROCO"/>
    <x v="1"/>
    <x v="3"/>
    <s v="Desvinculación"/>
    <s v="No Concurrencia"/>
    <d v="2019-05-20T00:00:00"/>
    <m/>
    <m/>
    <m/>
    <m/>
    <m/>
    <d v="1996-08-26T00:00:00"/>
    <s v="JONATHAN ANDRES GONZALEZ HIDALGO"/>
    <s v="16732649-8"/>
    <s v="ULISES LA ROSA PEREZ"/>
    <d v="2018-10-08T00:00:00"/>
    <d v="2018-10-25T00:00:00"/>
    <m/>
    <d v="2018-10-26T00:00:00"/>
    <s v="FAMUNOZR"/>
    <s v="FAMUNOZR"/>
    <n v="19118"/>
    <s v="fabian.munoz@consultor.wom.cl"/>
    <m/>
    <m/>
    <n v="41"/>
    <s v="Merelyn Marin"/>
    <x v="1"/>
    <s v="Diurno"/>
    <n v="1"/>
    <d v="2021-03-01T00:00:00"/>
    <n v="857"/>
    <m/>
    <d v="2019-05-01T00:00:00"/>
    <d v="2018-10-01T00:00:00"/>
    <s v="No"/>
    <s v="Si"/>
  </r>
  <r>
    <s v="Holdtech"/>
    <x v="0"/>
    <s v="Masivo"/>
    <s v="La Serena"/>
    <s v="18633871"/>
    <s v="5"/>
    <s v="18633871-5"/>
    <s v="FCGONZAA"/>
    <s v="FERNANDA CAROLA GONZALEZ ARAYA"/>
    <s v="FERNANDA CAROLA"/>
    <s v="GONZALEZ ARAYA"/>
    <x v="1"/>
    <x v="3"/>
    <s v="Desvinculación"/>
    <s v="No Concurrencia"/>
    <d v="2018-11-19T00:00:00"/>
    <m/>
    <m/>
    <m/>
    <m/>
    <m/>
    <d v="1994-07-26T00:00:00"/>
    <s v="JONATHAN ANDRES GONZALEZ HIDALGO"/>
    <s v="16732649-8"/>
    <s v="ULISES LA ROSA PEREZ"/>
    <d v="2018-10-08T00:00:00"/>
    <d v="2018-10-25T00:00:00"/>
    <m/>
    <d v="2018-10-26T00:00:00"/>
    <s v="FCGONZAA"/>
    <s v="FCGONZAA"/>
    <n v="19235"/>
    <s v="fernanda.gonzalez@consultor.wom.cl"/>
    <m/>
    <m/>
    <n v="41"/>
    <s v="Merelyn Marin"/>
    <x v="1"/>
    <s v="Diurno"/>
    <n v="1"/>
    <d v="2021-03-01T00:00:00"/>
    <n v="857"/>
    <m/>
    <d v="2018-11-01T00:00:00"/>
    <d v="2018-10-01T00:00:00"/>
    <s v="No"/>
    <s v="No"/>
  </r>
  <r>
    <s v="Holdtech"/>
    <x v="0"/>
    <s v="Masivo"/>
    <s v="La Serena"/>
    <s v="19295830"/>
    <s v="K"/>
    <s v="19295830-K"/>
    <s v="JATRIGOO"/>
    <s v="JHONNY ANTONIO TRIGO OLIVARES"/>
    <s v="JHONNY ANTONIO"/>
    <s v="TRIGO OLIVARES"/>
    <x v="1"/>
    <x v="3"/>
    <s v="Renuncia"/>
    <s v="Motivos personales"/>
    <d v="2019-02-25T00:00:00"/>
    <m/>
    <m/>
    <m/>
    <m/>
    <m/>
    <d v="1989-12-20T00:00:00"/>
    <s v="MINERVA MAKARENA ROJAS VARAS"/>
    <s v="17902552-3"/>
    <s v="ULISES LA ROSA PEREZ"/>
    <d v="2018-10-08T00:00:00"/>
    <d v="2018-10-25T00:00:00"/>
    <m/>
    <d v="2018-10-26T00:00:00"/>
    <s v="JATRIGOO"/>
    <s v="JATRIGOO"/>
    <n v="19260"/>
    <s v="jhonny.trigo@consultor.wom.cl"/>
    <m/>
    <m/>
    <n v="41"/>
    <s v="Merelyn Marin"/>
    <x v="1"/>
    <s v="Diurno"/>
    <n v="1"/>
    <d v="2021-03-01T00:00:00"/>
    <n v="857"/>
    <m/>
    <d v="2019-02-01T00:00:00"/>
    <d v="2018-10-01T00:00:00"/>
    <s v="No"/>
    <s v="Si"/>
  </r>
  <r>
    <s v="Holdtech"/>
    <x v="0"/>
    <s v="Masivo"/>
    <s v="La Serena"/>
    <s v="20126821"/>
    <s v="4"/>
    <s v="20126821-4"/>
    <s v="VRSANCHG"/>
    <s v="VALENTINA RAFAELA SANCHEZ GARCIA"/>
    <s v="VALENTINA RAFAELA"/>
    <s v="SANCHEZ GARCIA"/>
    <x v="1"/>
    <x v="3"/>
    <s v="Desvinculación"/>
    <s v="No Concurrencia"/>
    <d v="2018-11-15T00:00:00"/>
    <m/>
    <m/>
    <m/>
    <m/>
    <m/>
    <d v="1998-11-02T00:00:00"/>
    <s v="JONATHAN ANDRES GONZALEZ HIDALGO"/>
    <s v="16732649-8"/>
    <s v="ULISES LA ROSA PEREZ"/>
    <d v="2018-10-08T00:00:00"/>
    <d v="2018-10-25T00:00:00"/>
    <m/>
    <d v="2018-10-26T00:00:00"/>
    <s v="VRSANCHG"/>
    <s v="VRSANCHG"/>
    <n v="19017"/>
    <s v="valentina.sanchez@consultor.wom.cl"/>
    <m/>
    <m/>
    <n v="41"/>
    <s v="Merelyn Marin"/>
    <x v="1"/>
    <s v="Diurno"/>
    <n v="1"/>
    <d v="2021-03-01T00:00:00"/>
    <n v="857"/>
    <m/>
    <d v="2018-11-01T00:00:00"/>
    <d v="2018-10-01T00:00:00"/>
    <s v="No"/>
    <s v="No"/>
  </r>
  <r>
    <s v="Holdtech"/>
    <x v="0"/>
    <s v="Masivo"/>
    <s v="La Serena"/>
    <s v="18952731"/>
    <s v="4"/>
    <s v="18952731-4"/>
    <s v="YMCAMUSF"/>
    <s v="YENILETH MARIA CAMUS FREZ"/>
    <s v="YENILETH MARIA"/>
    <s v="CAMUS FREZ"/>
    <x v="1"/>
    <x v="3"/>
    <s v="Renuncia"/>
    <s v="Motivos personales"/>
    <d v="2018-12-12T00:00:00"/>
    <m/>
    <m/>
    <m/>
    <m/>
    <m/>
    <d v="1995-07-23T00:00:00"/>
    <s v="ALFONSO ANTONIO PINTO ARAYA"/>
    <s v="16780392-K"/>
    <s v="WILLIAMS ENRIQUE DOMINGUEZ BARRADA"/>
    <d v="2018-10-08T00:00:00"/>
    <d v="2018-10-25T00:00:00"/>
    <m/>
    <d v="2018-10-26T00:00:00"/>
    <s v="YMCAMUSF"/>
    <s v="YMCAMUSF"/>
    <n v="19252"/>
    <s v="yenileth.camus@consultor.wom.cl"/>
    <m/>
    <m/>
    <n v="41"/>
    <s v="Merelyn Marin"/>
    <x v="1"/>
    <s v="Diurno"/>
    <n v="1"/>
    <d v="2021-03-01T00:00:00"/>
    <n v="857"/>
    <m/>
    <d v="2018-12-01T00:00:00"/>
    <d v="2018-10-01T00:00:00"/>
    <s v="No"/>
    <s v="No"/>
  </r>
  <r>
    <s v="Holdtech"/>
    <x v="0"/>
    <s v="Masivo"/>
    <s v="La Serena"/>
    <s v="12947742"/>
    <s v="3"/>
    <s v="12947742-3"/>
    <s v="ADARENAF"/>
    <s v="ASTRID DEL ROSARIO ARENAS FERNANDEZ"/>
    <s v="ASTRID DEL ROSARIO"/>
    <s v="ARENAS FERNANDEZ"/>
    <x v="1"/>
    <x v="3"/>
    <s v="Renuncia"/>
    <s v="No Concurrencia"/>
    <d v="2018-11-26T00:00:00"/>
    <m/>
    <m/>
    <m/>
    <m/>
    <m/>
    <d v="1976-05-12T00:00:00"/>
    <s v="PALOMA JACQUELINE ARAYA MUÑOZ"/>
    <s v="15054416-5"/>
    <s v="FRANCISCO JAVIER SUAREZ VEGA"/>
    <d v="2018-10-22T00:00:00"/>
    <d v="2018-11-13T00:00:00"/>
    <s v="S"/>
    <d v="2018-11-14T00:00:00"/>
    <s v="ADARENAF"/>
    <s v="ADARENAF"/>
    <n v="19062"/>
    <s v="astrid.arenas@consultor.wom.cl"/>
    <m/>
    <m/>
    <n v="42"/>
    <m/>
    <x v="1"/>
    <s v="Diurno"/>
    <n v="1"/>
    <d v="2021-03-01T00:00:00"/>
    <n v="838"/>
    <m/>
    <d v="2018-11-01T00:00:00"/>
    <d v="2018-11-01T00:00:00"/>
    <s v="No"/>
    <s v="No"/>
  </r>
  <r>
    <s v="Holdtech"/>
    <x v="0"/>
    <s v="Masivo"/>
    <s v="La Serena"/>
    <s v="18922877"/>
    <s v="5"/>
    <s v="18922877-5"/>
    <s v="CAIRIARM"/>
    <s v="CONSUELO ANDREA IRIARTE MILLA"/>
    <s v="CONSUELO ANDREA"/>
    <s v="IRIARTE MILLA"/>
    <x v="1"/>
    <x v="3"/>
    <s v="Renuncia"/>
    <m/>
    <d v="2018-12-19T00:00:00"/>
    <m/>
    <m/>
    <m/>
    <m/>
    <m/>
    <d v="1994-10-20T00:00:00"/>
    <s v="ALFONSO ANTONIO PINTO ARAYA"/>
    <s v="16780392-K"/>
    <s v="WILLIAMS ENRIQUE DOMINGUEZ BARRADA"/>
    <d v="2018-10-22T00:00:00"/>
    <d v="2018-11-13T00:00:00"/>
    <s v="S"/>
    <d v="2018-11-14T00:00:00"/>
    <s v="CAIRIARM"/>
    <s v="CAIRIARM"/>
    <n v="19278"/>
    <s v="consuelo.iriarte@consultor.wom.cl"/>
    <m/>
    <m/>
    <n v="42"/>
    <m/>
    <x v="0"/>
    <s v="Diurno"/>
    <s v=""/>
    <d v="2021-03-01T00:00:00"/>
    <n v="838"/>
    <m/>
    <d v="2018-12-01T00:00:00"/>
    <d v="2018-11-01T00:00:00"/>
    <s v="No"/>
    <s v="No"/>
  </r>
  <r>
    <s v="Holdtech"/>
    <x v="0"/>
    <s v="Masivo"/>
    <s v="La Serena"/>
    <s v="18180172"/>
    <s v="7"/>
    <s v="18180172-7"/>
    <s v="CDRIVERC"/>
    <s v="CONSTANZA DANIELA RIVERA CORREA"/>
    <s v="CONSTANZA DANIELA"/>
    <s v="RIVERA CORREA"/>
    <x v="1"/>
    <x v="3"/>
    <s v="Desvinculación"/>
    <s v="No Concurrencia"/>
    <d v="2018-12-06T00:00:00"/>
    <m/>
    <m/>
    <m/>
    <m/>
    <m/>
    <d v="1993-01-23T00:00:00"/>
    <s v="ALFONSO ANTONIO PINTO ARAYA"/>
    <s v="16780392-K"/>
    <s v="WILLIAMS ENRIQUE DOMINGUEZ BARRADA"/>
    <d v="2018-10-22T00:00:00"/>
    <d v="2018-11-13T00:00:00"/>
    <s v="S"/>
    <d v="2018-11-14T00:00:00"/>
    <s v="CDRIVERC"/>
    <s v="CDRIVERC"/>
    <n v="19179"/>
    <s v="constanza.rivera@consultor.wom.cl"/>
    <m/>
    <m/>
    <n v="42"/>
    <m/>
    <x v="0"/>
    <s v="Diurno"/>
    <s v=""/>
    <d v="2021-03-01T00:00:00"/>
    <n v="838"/>
    <m/>
    <d v="2018-12-01T00:00:00"/>
    <d v="2018-11-01T00:00:00"/>
    <s v="No"/>
    <s v="No"/>
  </r>
  <r>
    <s v="Holdtech"/>
    <x v="0"/>
    <s v="Masivo"/>
    <s v="La Serena"/>
    <s v="15028840"/>
    <s v="1"/>
    <s v="15028840-1"/>
    <s v="fapiconm"/>
    <s v="FRANCISCO ALEXIS PICON MEDINA"/>
    <s v="FRANCISCO ALEXIS"/>
    <s v="PICON MEDINA"/>
    <x v="1"/>
    <x v="3"/>
    <s v="Renuncia"/>
    <s v="Oferta Laboral"/>
    <d v="2018-11-21T00:00:00"/>
    <m/>
    <m/>
    <m/>
    <m/>
    <m/>
    <d v="1985-12-08T00:00:00"/>
    <s v="JONATHAN ANDRES GONZALEZ HIDALGO"/>
    <s v="16732649-8"/>
    <s v="ULISES LA ROSA PEREZ"/>
    <d v="2018-10-22T00:00:00"/>
    <d v="2018-11-13T00:00:00"/>
    <s v="S"/>
    <d v="2018-11-14T00:00:00"/>
    <s v="fapiconm"/>
    <s v="fapiconm"/>
    <n v="19237"/>
    <s v="francisco.picon@consultor.wom.cl"/>
    <m/>
    <m/>
    <n v="42"/>
    <m/>
    <x v="1"/>
    <s v="Diurno"/>
    <n v="1"/>
    <d v="2021-03-01T00:00:00"/>
    <n v="838"/>
    <m/>
    <d v="2018-11-01T00:00:00"/>
    <d v="2018-11-01T00:00:00"/>
    <s v="No"/>
    <s v="No"/>
  </r>
  <r>
    <s v="Holdtech"/>
    <x v="0"/>
    <s v="Masivo"/>
    <s v="La Serena"/>
    <s v="19352640"/>
    <s v="3"/>
    <s v="19352640-3"/>
    <s v="FCESPEJA"/>
    <s v="FRANCISCA CHERIE IDEILA ESPEJO ARENAS"/>
    <s v="FRANCISCA CHERIE IDEILA"/>
    <s v="ESPEJO ARENAS"/>
    <x v="1"/>
    <x v="3"/>
    <s v="Desvinculación"/>
    <s v="No Concurrencia"/>
    <d v="2018-11-15T00:00:00"/>
    <m/>
    <m/>
    <m/>
    <m/>
    <m/>
    <d v="1996-03-07T00:00:00"/>
    <s v="JONATHAN ANDRES GONZALEZ HIDALGO"/>
    <s v="16732649-8"/>
    <s v="ULISES LA ROSA PEREZ"/>
    <d v="2018-10-22T00:00:00"/>
    <d v="2018-11-13T00:00:00"/>
    <s v="S"/>
    <d v="2018-11-14T00:00:00"/>
    <s v="FCESPEJA"/>
    <s v="FCESPEJA"/>
    <n v="19240"/>
    <s v="francisca.espejo@consultor.wom.cl"/>
    <m/>
    <m/>
    <n v="42"/>
    <m/>
    <x v="1"/>
    <s v="Diurno"/>
    <n v="1"/>
    <d v="2021-03-01T00:00:00"/>
    <n v="838"/>
    <m/>
    <d v="2018-11-01T00:00:00"/>
    <d v="2018-11-01T00:00:00"/>
    <s v="No"/>
    <s v="No"/>
  </r>
  <r>
    <s v="Holdtech"/>
    <x v="0"/>
    <s v="Masivo"/>
    <s v="La Serena"/>
    <s v="19061206"/>
    <s v="6"/>
    <s v="19061206-6"/>
    <s v="GASALLBO"/>
    <s v="GERALDINE ALESSANDRA SALLONI BAHAMONDES"/>
    <s v="GERALDINE ALESSANDRA"/>
    <s v="SALLONI BAHAMONDES"/>
    <x v="1"/>
    <x v="3"/>
    <s v="Renuncia"/>
    <s v="Motivos personales"/>
    <d v="2019-02-27T00:00:00"/>
    <m/>
    <m/>
    <m/>
    <m/>
    <m/>
    <d v="1995-02-24T00:00:00"/>
    <s v="PAULA ANGELINA ELGUEDA MADARIAGA"/>
    <s v="14109923-K"/>
    <s v="WILLIAMS ENRIQUE DOMINGUEZ BARRADA"/>
    <d v="2018-10-22T00:00:00"/>
    <d v="2018-11-13T00:00:00"/>
    <s v="S"/>
    <d v="2018-11-14T00:00:00"/>
    <s v="GASALLBO"/>
    <s v="GASALLBO"/>
    <n v="19270"/>
    <s v="geraldine.salloni@consultor.wom.cl"/>
    <m/>
    <m/>
    <n v="42"/>
    <m/>
    <x v="1"/>
    <s v="Diurno"/>
    <n v="1"/>
    <d v="2021-03-01T00:00:00"/>
    <n v="838"/>
    <m/>
    <d v="2019-02-01T00:00:00"/>
    <d v="2018-11-01T00:00:00"/>
    <s v="No"/>
    <s v="No"/>
  </r>
  <r>
    <s v="Holdtech"/>
    <x v="0"/>
    <s v="Masivo"/>
    <s v="La Serena"/>
    <s v="19736992"/>
    <s v="2"/>
    <s v="19736992-2"/>
    <s v="JCPADILS"/>
    <s v="JOCELYN CAROLINA PADILLA SOTO"/>
    <s v="JOCELYN CAROLINA"/>
    <s v="PADILLA SOTO"/>
    <x v="1"/>
    <x v="3"/>
    <s v="Desvinculación"/>
    <s v="No Concurrencia"/>
    <d v="2019-01-07T00:00:00"/>
    <m/>
    <m/>
    <m/>
    <m/>
    <m/>
    <d v="1997-11-15T00:00:00"/>
    <s v="JOSE ARTURO CAMPOS CANIBILO"/>
    <s v="18354359-8"/>
    <s v="FRANCISCO JAVIER SUAREZ VEGA"/>
    <d v="2018-10-22T00:00:00"/>
    <d v="2018-11-13T00:00:00"/>
    <s v="S"/>
    <d v="2018-11-14T00:00:00"/>
    <s v="JCPADILS"/>
    <s v="JCPADILS"/>
    <n v="19273"/>
    <s v="jocelyn.padilla@consultor.wom.cl"/>
    <m/>
    <m/>
    <n v="42"/>
    <m/>
    <x v="0"/>
    <s v="Diurno"/>
    <s v=""/>
    <d v="2021-03-01T00:00:00"/>
    <n v="838"/>
    <m/>
    <d v="2019-01-01T00:00:00"/>
    <d v="2018-11-01T00:00:00"/>
    <s v="No"/>
    <s v="No"/>
  </r>
  <r>
    <s v="Holdtech"/>
    <x v="0"/>
    <s v="Masivo"/>
    <s v="La Serena"/>
    <s v="18255462"/>
    <s v="6"/>
    <s v="18255462-6"/>
    <s v="JEOYANEB"/>
    <s v="JENIFER EVELYN OYANEDEL BARRERA"/>
    <s v="JENIFER EVELYN"/>
    <s v="OYANEDEL BARRERA"/>
    <x v="1"/>
    <x v="3"/>
    <s v="Renuncia"/>
    <m/>
    <d v="2018-12-24T00:00:00"/>
    <m/>
    <m/>
    <m/>
    <m/>
    <m/>
    <d v="1993-03-09T00:00:00"/>
    <s v="PALOMA JACQUELINE ARAYA MUÑOZ"/>
    <s v="15054416-5"/>
    <s v="FRANCISCO JAVIER SUAREZ VEGA"/>
    <d v="2018-10-22T00:00:00"/>
    <d v="2018-11-13T00:00:00"/>
    <s v="S"/>
    <d v="2018-11-14T00:00:00"/>
    <s v="JEOYANEB"/>
    <s v="JEOYANEB"/>
    <n v="19208"/>
    <s v="jenifer.oyanedel@consultor.wom.cl"/>
    <m/>
    <m/>
    <n v="42"/>
    <m/>
    <x v="1"/>
    <s v="Diurno"/>
    <n v="1"/>
    <d v="2021-03-01T00:00:00"/>
    <n v="838"/>
    <m/>
    <d v="2018-12-01T00:00:00"/>
    <d v="2018-11-01T00:00:00"/>
    <s v="No"/>
    <s v="No"/>
  </r>
  <r>
    <s v="Holdtech"/>
    <x v="0"/>
    <s v="Masivo"/>
    <s v="La Serena"/>
    <s v="14192725"/>
    <s v="6"/>
    <s v="14192725-6"/>
    <s v="NFCHANDB"/>
    <s v="NATALIA FRANCISCA CHANDIA BERRIOS"/>
    <s v="NATALIA FRANCISCA"/>
    <s v="CHANDIA BERRIOS"/>
    <x v="1"/>
    <x v="3"/>
    <s v="Renuncia"/>
    <s v="Motivos personales"/>
    <d v="2018-12-10T00:00:00"/>
    <m/>
    <m/>
    <m/>
    <m/>
    <m/>
    <d v="1981-03-12T00:00:00"/>
    <s v="JONATHAN ANDRES GONZALEZ HIDALGO"/>
    <s v="16732649-8"/>
    <s v="ULISES LA ROSA PEREZ"/>
    <d v="2018-10-22T00:00:00"/>
    <d v="2018-11-13T00:00:00"/>
    <s v="S"/>
    <d v="2018-11-14T00:00:00"/>
    <s v="NFCHANDB"/>
    <s v="NFCHANDB"/>
    <n v="19188"/>
    <s v="natalia.chandia@consultor.wom.cl"/>
    <m/>
    <m/>
    <n v="42"/>
    <m/>
    <x v="1"/>
    <s v="Diurno"/>
    <n v="1"/>
    <d v="2021-03-01T00:00:00"/>
    <n v="838"/>
    <m/>
    <d v="2018-12-01T00:00:00"/>
    <d v="2018-11-01T00:00:00"/>
    <s v="No"/>
    <s v="No"/>
  </r>
  <r>
    <s v="Holdtech"/>
    <x v="0"/>
    <s v="Masivo"/>
    <s v="La Serena"/>
    <s v="19468417"/>
    <s v="7"/>
    <s v="19468417-7"/>
    <s v="NHRIVEOR"/>
    <s v="NICOLAS HERIBERTO RIVERA ORTIZ"/>
    <s v="NICOLAS HERIBERTO"/>
    <s v="RIVERA ORTIZ"/>
    <x v="1"/>
    <x v="3"/>
    <s v="Renuncia"/>
    <s v="Renuncia voluntaria"/>
    <d v="2019-03-25T00:00:00"/>
    <m/>
    <m/>
    <m/>
    <m/>
    <m/>
    <d v="1996-08-30T00:00:00"/>
    <s v="JULIO ENRIQUE EGAÑA TABILO"/>
    <s v="15451219-5"/>
    <s v="ULISES LA ROSA PEREZ"/>
    <d v="2018-10-22T00:00:00"/>
    <d v="2018-11-13T00:00:00"/>
    <s v="S"/>
    <d v="2018-11-14T00:00:00"/>
    <s v="NHRIVEOR"/>
    <s v="NHRIVEOR"/>
    <n v="19272"/>
    <s v="nicolas.rivera.o@consultor.wom.cl"/>
    <m/>
    <m/>
    <n v="42"/>
    <m/>
    <x v="1"/>
    <s v="Diurno"/>
    <n v="1"/>
    <d v="2021-03-01T00:00:00"/>
    <n v="838"/>
    <m/>
    <d v="2019-03-01T00:00:00"/>
    <d v="2018-11-01T00:00:00"/>
    <s v="No"/>
    <s v="No"/>
  </r>
  <r>
    <s v="Holdtech"/>
    <x v="0"/>
    <s v="Datos"/>
    <s v="La Serena"/>
    <s v="15673317"/>
    <s v="2"/>
    <s v="15673317-2"/>
    <s v="SAGERTOC"/>
    <s v="SEBASTIAN ANDRES GERTOSIO CONCHA"/>
    <s v="SEBASTIAN ANDRES"/>
    <s v="GERTOSIO CONCHA"/>
    <x v="1"/>
    <x v="3"/>
    <s v="Desvinculación"/>
    <s v="Cambio de Sede"/>
    <d v="2019-10-10T00:00:00"/>
    <m/>
    <m/>
    <m/>
    <m/>
    <m/>
    <d v="1983-09-08T00:00:00"/>
    <s v="FRANCISCO JAVIER SUAREZ VEGA"/>
    <s v="17062133-6"/>
    <s v="YORMAN JOSE HERNANDEZ USECHE "/>
    <d v="2018-10-22T00:00:00"/>
    <d v="2018-11-13T00:00:00"/>
    <s v="S"/>
    <d v="2018-11-14T00:00:00"/>
    <s v="SAGERTOC"/>
    <s v="SAGERTOC"/>
    <n v="19280"/>
    <s v="sebastian.gertosio@consultor.wom.cl"/>
    <m/>
    <m/>
    <n v="42"/>
    <m/>
    <x v="1"/>
    <s v="Diurno"/>
    <n v="1"/>
    <d v="2021-03-01T00:00:00"/>
    <n v="838"/>
    <m/>
    <d v="2019-10-01T00:00:00"/>
    <d v="2018-11-01T00:00:00"/>
    <s v="No"/>
    <s v="Si"/>
  </r>
  <r>
    <s v="Holdtech"/>
    <x v="0"/>
    <s v="Masivo"/>
    <s v="La Serena"/>
    <s v="18125503"/>
    <s v="K"/>
    <s v="18125503-K"/>
    <s v="YPPAZC"/>
    <s v="YASNA PAOLA PAZ CORTES"/>
    <s v="YASNA PAOLA"/>
    <s v="PAZ CORTES"/>
    <x v="1"/>
    <x v="3"/>
    <s v="Desvinculación"/>
    <s v="No Concurrencia"/>
    <d v="2018-11-30T00:00:00"/>
    <m/>
    <m/>
    <m/>
    <m/>
    <m/>
    <d v="1990-10-16T00:00:00"/>
    <s v="PALOMA JACQUELINE ARAYA MUÑOZ"/>
    <s v="15054416-5"/>
    <s v="FRANCISCO JAVIER SUAREZ VEGA"/>
    <d v="2018-10-22T00:00:00"/>
    <d v="2018-11-13T00:00:00"/>
    <s v="S"/>
    <d v="2018-11-14T00:00:00"/>
    <s v="YPPAZC"/>
    <s v="YPPAZC"/>
    <n v="19150"/>
    <s v="yasna.paz@consultor.wom.cl"/>
    <m/>
    <m/>
    <n v="42"/>
    <m/>
    <x v="0"/>
    <s v="Diurno"/>
    <s v=""/>
    <d v="2021-03-01T00:00:00"/>
    <n v="838"/>
    <m/>
    <d v="2018-11-01T00:00:00"/>
    <d v="2018-11-01T00:00:00"/>
    <s v="No"/>
    <s v="No"/>
  </r>
  <r>
    <s v="Holdtech"/>
    <x v="0"/>
    <s v="Masivo"/>
    <s v="La Serena"/>
    <s v="22453395"/>
    <s v="0"/>
    <s v="22453395-0"/>
    <s v="BESANHUL"/>
    <s v="BELEN EMELINA SANHUEZA LIZAMA"/>
    <s v="BELEN EMELINA"/>
    <s v="SANHUEZA LIZAMA"/>
    <x v="1"/>
    <x v="3"/>
    <s v="Desvinculación"/>
    <s v="No Concurrencia"/>
    <d v="2018-12-14T00:00:00"/>
    <m/>
    <m/>
    <m/>
    <m/>
    <m/>
    <d v="1997-01-24T00:00:00"/>
    <s v="JONATHAN ANDRES GONZALEZ HIDALGO"/>
    <s v="16732649-8"/>
    <s v="ULISES LA ROSA PEREZ"/>
    <d v="2018-11-05T00:00:00"/>
    <d v="2018-11-23T00:00:00"/>
    <s v="S"/>
    <d v="2018-11-27T00:00:00"/>
    <s v="BESANHUL"/>
    <s v="BESANHUL"/>
    <n v="19257"/>
    <s v="belen.sanhueza@consultor.wom.cl"/>
    <m/>
    <m/>
    <n v="43"/>
    <m/>
    <x v="1"/>
    <s v="Diurno"/>
    <n v="1"/>
    <d v="2021-03-01T00:00:00"/>
    <n v="825"/>
    <m/>
    <d v="2018-12-01T00:00:00"/>
    <d v="2018-11-01T00:00:00"/>
    <s v="No"/>
    <s v="No"/>
  </r>
  <r>
    <s v="Holdtech"/>
    <x v="0"/>
    <s v="Masivo"/>
    <s v="La Serena"/>
    <s v="18012665"/>
    <s v="1"/>
    <s v="18012665-1"/>
    <s v="CEABARCF"/>
    <s v="CRISTIAN EDUARDO ABARCA FLORES"/>
    <s v="CRISTIAN EDUARDO"/>
    <s v="ABARCA FLORES"/>
    <x v="1"/>
    <x v="3"/>
    <s v="Desvinculación"/>
    <s v="Necesidad de la empresa"/>
    <d v="2019-11-14T00:00:00"/>
    <m/>
    <m/>
    <m/>
    <m/>
    <m/>
    <d v="1992-09-04T00:00:00"/>
    <s v="WALTER PAOLO SANTANDER CAMPOS"/>
    <s v="13974946-4"/>
    <s v="FRANCISCO JAVIER SUAREZ VEGA"/>
    <d v="2018-11-05T00:00:00"/>
    <d v="2018-11-23T00:00:00"/>
    <s v="S"/>
    <d v="2018-11-27T00:00:00"/>
    <s v="CEABARCF"/>
    <s v="CEABARCF"/>
    <n v="19119"/>
    <s v="cristian.abarca@consultor.wom.cl"/>
    <m/>
    <m/>
    <n v="43"/>
    <m/>
    <x v="0"/>
    <s v="Diurno"/>
    <s v=""/>
    <d v="2021-03-01T00:00:00"/>
    <n v="825"/>
    <m/>
    <d v="2019-11-01T00:00:00"/>
    <d v="2018-11-01T00:00:00"/>
    <s v="No"/>
    <s v="Si"/>
  </r>
  <r>
    <s v="Holdtech"/>
    <x v="0"/>
    <s v="Masivo"/>
    <s v="La Serena"/>
    <s v="17062548"/>
    <s v="K"/>
    <s v="17062548-K"/>
    <s v="FAQUEZAD"/>
    <s v="FELIPE ANDRES QUEZADA DIAZ"/>
    <s v="FELIPE ANDRES"/>
    <s v="QUEZADA DIAZ"/>
    <x v="1"/>
    <x v="3"/>
    <s v="Desvinculación"/>
    <s v="No Concurrencia"/>
    <d v="2019-01-09T00:00:00"/>
    <m/>
    <m/>
    <m/>
    <m/>
    <m/>
    <d v="1989-05-08T00:00:00"/>
    <s v="JONATHAN ANDRES GONZALEZ HIDALGO"/>
    <s v="16732649-8"/>
    <s v="ULISES LA ROSA PEREZ"/>
    <d v="2018-11-05T00:00:00"/>
    <d v="2018-11-23T00:00:00"/>
    <s v="S"/>
    <d v="2018-11-26T00:00:00"/>
    <s v="FAQUEZAD"/>
    <s v="FAQUEZAD"/>
    <n v="19088"/>
    <s v="felipe.quezada.d@consultor.wom.cl"/>
    <m/>
    <m/>
    <n v="43"/>
    <m/>
    <x v="1"/>
    <s v="Diurno"/>
    <n v="1"/>
    <d v="2021-03-01T00:00:00"/>
    <n v="826"/>
    <m/>
    <d v="2019-01-01T00:00:00"/>
    <d v="2018-11-01T00:00:00"/>
    <s v="No"/>
    <s v="No"/>
  </r>
  <r>
    <s v="Holdtech"/>
    <x v="0"/>
    <s v="Masivo"/>
    <s v="La Serena"/>
    <s v="12447568"/>
    <s v="6"/>
    <s v="12447568-6"/>
    <s v="MSGONZAB"/>
    <s v="MARIA SOLEDAD GONZALEZ BUSTOS"/>
    <s v="MARIA SOLEDAD"/>
    <s v="GONZALEZ BUSTOS"/>
    <x v="1"/>
    <x v="3"/>
    <s v="Desvinculación"/>
    <s v="Necesidad de la empresa"/>
    <d v="2019-09-12T00:00:00"/>
    <m/>
    <m/>
    <m/>
    <m/>
    <m/>
    <d v="1973-10-05T00:00:00"/>
    <s v="MINERVA MAKARENA ROJAS VARAS"/>
    <s v="17902552-3"/>
    <s v="ULISES LA ROSA PEREZ"/>
    <d v="2018-11-05T00:00:00"/>
    <d v="2018-11-23T00:00:00"/>
    <s v="S"/>
    <d v="2018-11-26T00:00:00"/>
    <s v="MSGONZAB"/>
    <s v="MSGONZAB"/>
    <n v="19284"/>
    <s v="maria.gonzalez.b@consultor.wom.cl"/>
    <m/>
    <m/>
    <n v="43"/>
    <m/>
    <x v="0"/>
    <s v="Diurno"/>
    <s v=""/>
    <d v="2021-03-01T00:00:00"/>
    <n v="826"/>
    <m/>
    <d v="2019-09-01T00:00:00"/>
    <d v="2018-11-01T00:00:00"/>
    <s v="No"/>
    <s v="Si"/>
  </r>
  <r>
    <s v="Holdtech"/>
    <x v="0"/>
    <s v="Masivo"/>
    <s v="La Serena"/>
    <s v="12485608"/>
    <s v="6"/>
    <s v="12485608-6"/>
    <s v="PRHUILIN"/>
    <s v="PATRICIO RODRIGO HUILIPAN NAVARRO"/>
    <s v="PATRICIO RODRIGO"/>
    <s v="HUILIPAN NAVARRO"/>
    <x v="1"/>
    <x v="3"/>
    <s v="Desvinculación"/>
    <s v="Vencimiento de contrato"/>
    <d v="2018-12-28T00:00:00"/>
    <m/>
    <m/>
    <m/>
    <m/>
    <m/>
    <d v="1973-09-29T00:00:00"/>
    <s v="JULIO ENRIQUE EGAÑA TABILO"/>
    <s v="15451219-5"/>
    <s v="ULISES LA ROSA PEREZ"/>
    <d v="2018-11-05T00:00:00"/>
    <d v="2018-11-23T00:00:00"/>
    <s v="S"/>
    <d v="2018-11-27T00:00:00"/>
    <s v="PRHUILIN"/>
    <s v="PRHUILIN"/>
    <n v="19282"/>
    <s v="patricio.huilipan@consultor.wom.cl"/>
    <m/>
    <m/>
    <n v="43"/>
    <m/>
    <x v="1"/>
    <s v="Diurno"/>
    <n v="1"/>
    <d v="2021-03-01T00:00:00"/>
    <n v="825"/>
    <m/>
    <d v="2018-12-01T00:00:00"/>
    <d v="2018-11-01T00:00:00"/>
    <s v="No"/>
    <s v="No"/>
  </r>
  <r>
    <s v="Holdtech"/>
    <x v="0"/>
    <s v="Masivo"/>
    <s v="La Serena"/>
    <s v="18840627"/>
    <s v="0"/>
    <s v="18840627-0"/>
    <s v="PSMARTIV"/>
    <s v="PABLO SIMON MARTINEZ VILLALOBOS"/>
    <s v="PABLO SIMON "/>
    <s v="MARTINEZ VILLALOBOS"/>
    <x v="1"/>
    <x v="3"/>
    <s v="Desvinculación"/>
    <s v="Vencimiento de contrato"/>
    <d v="2019-02-26T00:00:00"/>
    <m/>
    <m/>
    <m/>
    <m/>
    <m/>
    <d v="1994-10-21T00:00:00"/>
    <s v="JOSE ARTURO CAMPOS CANIBILO"/>
    <s v="18354359-8"/>
    <s v="FRANCISCO JAVIER SUAREZ VEGA"/>
    <d v="2018-11-05T00:00:00"/>
    <d v="2018-11-23T00:00:00"/>
    <s v="S"/>
    <d v="2018-11-27T00:00:00"/>
    <s v="PSMARTIV"/>
    <s v="PSMARTIV"/>
    <n v="19228"/>
    <s v="pablo.martinez@consultor.wom.cl"/>
    <m/>
    <m/>
    <n v="43"/>
    <m/>
    <x v="1"/>
    <s v="Diurno"/>
    <n v="1"/>
    <d v="2021-03-01T00:00:00"/>
    <n v="825"/>
    <m/>
    <d v="2019-02-01T00:00:00"/>
    <d v="2018-11-01T00:00:00"/>
    <s v="No"/>
    <s v="No"/>
  </r>
  <r>
    <s v="Holdtech"/>
    <x v="0"/>
    <s v="Masivo"/>
    <s v="La Serena"/>
    <s v="16687488"/>
    <s v="2"/>
    <s v="16687488-2"/>
    <s v="RCCASTIV"/>
    <s v="RICARDO CRISTOBAL CASTILLO VELASQUEZ"/>
    <s v="RICARDO CRISTOBAL"/>
    <s v="CASTILLO VELASQUEZ"/>
    <x v="1"/>
    <x v="3"/>
    <s v="Renuncia"/>
    <s v="Renuncia voluntaria"/>
    <d v="2019-04-01T00:00:00"/>
    <m/>
    <m/>
    <m/>
    <m/>
    <m/>
    <d v="1987-09-23T00:00:00"/>
    <s v="JONATHAN ANDRES GONZALEZ HIDALGO"/>
    <s v="16732649-8"/>
    <s v="ULISES LA ROSA PEREZ"/>
    <d v="2018-11-05T00:00:00"/>
    <d v="2018-11-23T00:00:00"/>
    <s v="S"/>
    <d v="2018-11-26T00:00:00"/>
    <s v="RCCASTIV"/>
    <s v="RCCASTIV"/>
    <n v="19051"/>
    <s v="ricardo.castillo@consultor.wom.cl"/>
    <m/>
    <m/>
    <n v="43"/>
    <m/>
    <x v="1"/>
    <s v="Diurno"/>
    <n v="1"/>
    <d v="2021-03-01T00:00:00"/>
    <n v="826"/>
    <m/>
    <d v="2019-04-01T00:00:00"/>
    <d v="2018-11-01T00:00:00"/>
    <s v="No"/>
    <s v="No"/>
  </r>
  <r>
    <s v="Holdtech"/>
    <x v="0"/>
    <s v="Masivo"/>
    <s v="La Serena"/>
    <s v="17436041"/>
    <s v="3"/>
    <s v="17436041-3"/>
    <s v="CFPLAZAS"/>
    <s v="CAROLINA FERNANDA PLAZA SUZARTE"/>
    <s v="CAROLINA FERNANDA"/>
    <s v="PLAZA SUZARTE"/>
    <x v="1"/>
    <x v="3"/>
    <s v="Renuncia"/>
    <m/>
    <d v="2019-01-20T00:00:00"/>
    <m/>
    <m/>
    <m/>
    <m/>
    <m/>
    <d v="1989-11-02T00:00:00"/>
    <s v="JONATHAN ANDRES GONZALEZ HIDALGO"/>
    <s v="16732649-8"/>
    <s v="ULISES LA ROSA PEREZ"/>
    <d v="2018-11-22T00:00:00"/>
    <d v="2018-12-12T00:00:00"/>
    <m/>
    <d v="2018-12-14T00:00:00"/>
    <s v="CFPLAZAS"/>
    <s v="CFPLAZAS"/>
    <n v="19146"/>
    <s v="carolina.plaza@consultor.wom.cl"/>
    <m/>
    <m/>
    <n v="44"/>
    <s v="Yesenia Sepulveda"/>
    <x v="1"/>
    <s v="Diurno"/>
    <n v="1"/>
    <d v="2021-03-01T00:00:00"/>
    <n v="808"/>
    <m/>
    <d v="2019-01-01T00:00:00"/>
    <d v="2018-12-01T00:00:00"/>
    <s v="No"/>
    <s v="No"/>
  </r>
  <r>
    <s v="Holdtech"/>
    <x v="0"/>
    <s v="Masivo"/>
    <s v="La Serena"/>
    <s v="16698564"/>
    <s v="1"/>
    <s v="16698564-1"/>
    <s v="FAGONZAC"/>
    <s v="FABIAN ANDRES GONZALEZ CARRANZA"/>
    <s v="FABIAN ANDRES"/>
    <s v="GONZALEZ CARRANZA"/>
    <x v="1"/>
    <x v="3"/>
    <s v="Renuncia"/>
    <m/>
    <d v="2018-12-13T00:00:00"/>
    <m/>
    <m/>
    <m/>
    <m/>
    <m/>
    <d v="1988-03-19T00:00:00"/>
    <s v="BARBARA ANDREA ROJAS DROGUETT"/>
    <s v="15909479-0"/>
    <s v="ULISES LA ROSA PEREZ"/>
    <d v="2018-11-22T00:00:00"/>
    <d v="2018-12-12T00:00:00"/>
    <m/>
    <d v="2018-12-14T00:00:00"/>
    <s v="FAGONZAC"/>
    <s v="FAGONZAC"/>
    <n v="19242"/>
    <s v="fabian.gonzalez.c@consultor.wom.cl"/>
    <m/>
    <m/>
    <n v="44"/>
    <s v="Yesenia Sepulveda"/>
    <x v="1"/>
    <s v="Diurno"/>
    <n v="1"/>
    <d v="2021-03-01T00:00:00"/>
    <n v="808"/>
    <m/>
    <d v="2018-12-01T00:00:00"/>
    <d v="2018-12-01T00:00:00"/>
    <s v="No"/>
    <s v="No"/>
  </r>
  <r>
    <s v="Holdtech"/>
    <x v="0"/>
    <s v="Masivo"/>
    <s v="La Serena"/>
    <s v="19104156"/>
    <s v="9"/>
    <s v="19104156-9"/>
    <s v="FAPIZARH"/>
    <s v="FRANCISCA ANDREA PIZARRO HIDALGO"/>
    <s v="FRANCISCA ANDREA"/>
    <s v="PIZARRO HIDALGO"/>
    <x v="1"/>
    <x v="3"/>
    <s v="Renuncia"/>
    <s v="Renuncia voluntaria"/>
    <d v="2020-07-16T00:00:00"/>
    <m/>
    <m/>
    <m/>
    <m/>
    <m/>
    <d v="1996-02-12T00:00:00"/>
    <s v="PALOMA JACQUELINE ARAYA MUÑOZ"/>
    <s v="15054416-5"/>
    <s v="FRANCISCO JAVIER SUAREZ VEGA"/>
    <d v="2018-11-22T00:00:00"/>
    <d v="2018-12-12T00:00:00"/>
    <m/>
    <d v="2018-12-14T00:00:00"/>
    <s v="FAPIZARH"/>
    <s v="FAPIZARH"/>
    <n v="19239"/>
    <s v="francisca.pizarro@consultor.wom.cl"/>
    <m/>
    <m/>
    <n v="44"/>
    <s v="Yesenia Sepulveda"/>
    <x v="0"/>
    <s v="Diurno"/>
    <s v=""/>
    <d v="2021-03-01T00:00:00"/>
    <n v="808"/>
    <m/>
    <d v="2020-07-01T00:00:00"/>
    <d v="2018-12-01T00:00:00"/>
    <s v="No"/>
    <s v="Si"/>
  </r>
  <r>
    <s v="Holdtech"/>
    <x v="0"/>
    <s v="Masivo"/>
    <s v="La Serena"/>
    <s v="19574377"/>
    <s v="0"/>
    <s v="19574377-0"/>
    <s v="MVHERNAS"/>
    <s v="MIKAELA VAITIARE HERNANDEZ SAAVEDRA"/>
    <s v="MIKAELA VAITIARE"/>
    <s v="HERNANDEZ SAAVEDRA"/>
    <x v="1"/>
    <x v="3"/>
    <s v="Desvinculación"/>
    <s v="Vencimiento de contrato"/>
    <d v="2019-03-10T00:00:00"/>
    <m/>
    <m/>
    <m/>
    <m/>
    <m/>
    <d v="2000-10-19T00:00:00"/>
    <s v="PAULA ANGELINA ELGUEDA MADARIAGA"/>
    <s v="14109923-K"/>
    <s v="WILLIAMS ENRIQUE DOMINGUEZ BARRADA"/>
    <d v="2018-11-22T00:00:00"/>
    <d v="2018-12-12T00:00:00"/>
    <m/>
    <d v="2018-12-13T00:00:00"/>
    <s v="MVHERNAS"/>
    <s v="MVHERNAS"/>
    <n v="19149"/>
    <s v="mikaela.hernandez@consultor.wom.cl"/>
    <m/>
    <m/>
    <n v="44"/>
    <s v="Yesenia Sepulveda"/>
    <x v="1"/>
    <s v="Diurno"/>
    <n v="1"/>
    <d v="2021-03-01T00:00:00"/>
    <n v="809"/>
    <m/>
    <d v="2019-03-01T00:00:00"/>
    <d v="2018-12-01T00:00:00"/>
    <s v="No"/>
    <s v="No"/>
  </r>
  <r>
    <s v="Holdtech"/>
    <x v="0"/>
    <s v="Masivo"/>
    <s v="La Serena"/>
    <s v="16892328"/>
    <s v="7"/>
    <s v="16892328-7"/>
    <s v="VMVEGAH"/>
    <s v="VANIA MARION VEGA HENRIQUEZ"/>
    <s v="VANIA MARION"/>
    <s v="VEGA HENRIQUEZ"/>
    <x v="1"/>
    <x v="3"/>
    <s v="Desvinculación"/>
    <s v="No Concurrencia"/>
    <d v="2018-12-18T00:00:00"/>
    <m/>
    <m/>
    <m/>
    <m/>
    <m/>
    <d v="1988-05-03T00:00:00"/>
    <s v="JONATHAN ANDRES GONZALEZ HIDALGO"/>
    <s v="16732649-8"/>
    <s v="ULISES LA ROSA PEREZ"/>
    <d v="2018-11-22T00:00:00"/>
    <d v="2018-12-12T00:00:00"/>
    <m/>
    <d v="2018-12-14T00:00:00"/>
    <s v="VMVEGAH"/>
    <s v="VMVEGAH"/>
    <n v="19238"/>
    <s v="vania.vega@consultor.wom.cl"/>
    <m/>
    <m/>
    <n v="44"/>
    <s v="Yesenia Sepulveda"/>
    <x v="1"/>
    <s v="Diurno"/>
    <n v="1"/>
    <d v="2021-03-01T00:00:00"/>
    <n v="808"/>
    <m/>
    <d v="2018-12-01T00:00:00"/>
    <d v="2018-12-01T00:00:00"/>
    <s v="No"/>
    <s v="No"/>
  </r>
  <r>
    <s v="Holdtech"/>
    <x v="0"/>
    <s v="Nocturno"/>
    <s v="La Serena"/>
    <s v="17628544"/>
    <s v="3"/>
    <s v="17628544-3"/>
    <s v="HEGEVEB"/>
    <s v="HANS EVEN GEVE BURGOS"/>
    <s v="HANS EVEN"/>
    <s v="GEVE BURGOS"/>
    <x v="1"/>
    <x v="3"/>
    <s v="Desvinculación"/>
    <s v="Incumplimiento a contrato de trabajo"/>
    <d v="2021-02-22T00:00:00"/>
    <m/>
    <m/>
    <m/>
    <m/>
    <m/>
    <d v="1990-03-29T00:00:00"/>
    <s v="WALTER PAOLO SANTANDER CAMPOS"/>
    <s v="13974946-4"/>
    <s v="FRANCISCO JAVIER SUAREZ VEGA"/>
    <d v="2018-11-29T00:00:00"/>
    <d v="2018-12-17T00:00:00"/>
    <m/>
    <d v="2018-12-18T00:00:00"/>
    <s v="HEGEVEB"/>
    <s v="HEGEVEB"/>
    <n v="19199"/>
    <s v="hans.geve@consultor.wom.cl"/>
    <m/>
    <m/>
    <n v="45"/>
    <s v="Julia Arancibia"/>
    <x v="1"/>
    <s v="Nocturno"/>
    <n v="1"/>
    <d v="2021-03-01T00:00:00"/>
    <n v="804"/>
    <m/>
    <d v="2021-02-01T00:00:00"/>
    <d v="2018-12-01T00:00:00"/>
    <s v="No"/>
    <s v="Si"/>
  </r>
  <r>
    <s v="Holdtech"/>
    <x v="0"/>
    <s v="Masivo"/>
    <s v="La Serena"/>
    <s v="19534340"/>
    <s v="3"/>
    <s v="19534340-3"/>
    <s v="CYHENRIP"/>
    <s v="CONSTANZA YAMILETH HENRIQUEZ PEDREROS"/>
    <s v="CONSTANZA YAMILETH"/>
    <s v="HENRIQUEZ PEDREROS"/>
    <x v="1"/>
    <x v="3"/>
    <s v="Desvinculación"/>
    <s v="No Concurrencia"/>
    <d v="2019-01-07T00:00:00"/>
    <s v="Reingreso Call Center"/>
    <m/>
    <m/>
    <m/>
    <m/>
    <d v="1997-07-24T00:00:00"/>
    <s v="PAULA ANGELINA ELGUEDA MADARIAGA"/>
    <s v="14109923-K"/>
    <s v="WILLIAMS ENRIQUE DOMINGUEZ BARRADA"/>
    <d v="2018-11-29T00:00:00"/>
    <d v="2018-12-17T00:00:00"/>
    <m/>
    <d v="2018-12-18T00:00:00"/>
    <s v="CYHENRIP"/>
    <s v="CYHENRIP"/>
    <n v="19244"/>
    <s v="constanza.henriquez@consultor.wom.cl"/>
    <m/>
    <m/>
    <n v="45"/>
    <s v="Julia Arancibia"/>
    <x v="1"/>
    <s v="Diurno"/>
    <n v="1"/>
    <d v="2021-03-01T00:00:00"/>
    <n v="804"/>
    <m/>
    <d v="2019-01-01T00:00:00"/>
    <d v="2018-12-01T00:00:00"/>
    <s v="No"/>
    <s v="No"/>
  </r>
  <r>
    <s v="Holdtech"/>
    <x v="0"/>
    <s v="Datos"/>
    <s v="La Serena"/>
    <s v="18754787"/>
    <s v="3"/>
    <s v="18754787-3"/>
    <s v="DIGOMEZC"/>
    <s v="DIEGO IGNACIO GOMEZ COLLAO"/>
    <s v="DIEGO IGNACIO "/>
    <s v="GOMEZ COLLAO"/>
    <x v="1"/>
    <x v="3"/>
    <s v="Renuncia"/>
    <s v="Renuncia voluntaria"/>
    <d v="2019-06-25T00:00:00"/>
    <m/>
    <m/>
    <m/>
    <m/>
    <m/>
    <d v="1994-08-17T00:00:00"/>
    <s v="FRANCISCO JAVIER SUAREZ VEGA"/>
    <s v="17062133-6"/>
    <s v="YORMAN JOSE HERNANDEZ USECHE "/>
    <d v="2018-11-29T00:00:00"/>
    <d v="2018-12-17T00:00:00"/>
    <m/>
    <d v="2018-12-18T00:00:00"/>
    <s v="DIGOMEZC"/>
    <s v="DIGOMEZC"/>
    <n v="19193"/>
    <s v="diego.gomez@consultor.wom.cl"/>
    <m/>
    <m/>
    <n v="45"/>
    <s v="Julia Arancibia"/>
    <x v="1"/>
    <s v="Diurno"/>
    <n v="1"/>
    <d v="2021-03-01T00:00:00"/>
    <n v="804"/>
    <m/>
    <d v="2019-06-01T00:00:00"/>
    <d v="2018-12-01T00:00:00"/>
    <s v="No"/>
    <s v="Si"/>
  </r>
  <r>
    <s v="Holdtech"/>
    <x v="0"/>
    <s v="Masivo"/>
    <s v="La Serena"/>
    <s v="13675752"/>
    <s v="0"/>
    <s v="13675752-0"/>
    <s v="ECPETITV"/>
    <s v="ERIC CRISTIAN PETIT VEGA"/>
    <s v="ERIC CRISTIAN"/>
    <s v="PETIT VEGA"/>
    <x v="1"/>
    <x v="3"/>
    <s v="Renuncia"/>
    <m/>
    <d v="2019-01-21T00:00:00"/>
    <m/>
    <m/>
    <m/>
    <m/>
    <m/>
    <d v="1979-07-26T00:00:00"/>
    <s v="JONATHAN ANDRES GONZALEZ HIDALGO"/>
    <s v="16732649-8"/>
    <s v="ULISES LA ROSA PEREZ"/>
    <d v="2018-11-29T00:00:00"/>
    <d v="2018-12-17T00:00:00"/>
    <m/>
    <d v="2018-12-18T00:00:00"/>
    <s v="ECPETITV"/>
    <s v="ECPETITV"/>
    <n v="19256"/>
    <s v="eric.petit@consultor.wom.cl"/>
    <m/>
    <m/>
    <n v="45"/>
    <s v="Julia Arancibia"/>
    <x v="1"/>
    <s v="Diurno"/>
    <n v="1"/>
    <d v="2021-03-01T00:00:00"/>
    <n v="804"/>
    <m/>
    <d v="2019-01-01T00:00:00"/>
    <d v="2018-12-01T00:00:00"/>
    <s v="No"/>
    <s v="No"/>
  </r>
  <r>
    <s v="Holdtech"/>
    <x v="0"/>
    <s v="Datos"/>
    <s v="La Serena"/>
    <s v="18470742"/>
    <s v="K"/>
    <s v="18470742-K"/>
    <s v="FACHAVEP"/>
    <s v="FRANCISCO ALEJANDRO CHAVEZ PALOMINOS"/>
    <s v="FRANCISCO ALEJANDRO"/>
    <s v="CHAVEZ PALOMINOS"/>
    <x v="1"/>
    <x v="3"/>
    <s v="Renuncia"/>
    <m/>
    <d v="2019-05-15T00:00:00"/>
    <m/>
    <m/>
    <m/>
    <m/>
    <m/>
    <d v="1993-09-20T00:00:00"/>
    <s v="FRANCISCO JAVIER SUAREZ VEGA"/>
    <s v="17062133-6"/>
    <s v="YORMAN JOSE HERNANDEZ USECHE "/>
    <d v="2018-11-29T00:00:00"/>
    <d v="2018-12-17T00:00:00"/>
    <m/>
    <d v="2018-12-18T00:00:00"/>
    <s v="FACHAVEP"/>
    <s v="FACHAVEP"/>
    <n v="19206"/>
    <s v="francisco.chavez@consultor.wom.cl"/>
    <m/>
    <m/>
    <n v="45"/>
    <s v="Julia Arancibia"/>
    <x v="1"/>
    <s v="Diurno"/>
    <n v="1"/>
    <d v="2021-03-01T00:00:00"/>
    <n v="804"/>
    <m/>
    <d v="2019-05-01T00:00:00"/>
    <d v="2018-12-01T00:00:00"/>
    <s v="No"/>
    <s v="Si"/>
  </r>
  <r>
    <s v="Holdtech"/>
    <x v="0"/>
    <s v="Masivo"/>
    <s v="La Serena"/>
    <s v="18450705"/>
    <s v="6"/>
    <s v="18450705-6"/>
    <s v="JATOROB"/>
    <s v="JORGE ANDRES TORO BURGOS"/>
    <s v="JORGE ANDRES"/>
    <s v="TORO BURGOS"/>
    <x v="1"/>
    <x v="3"/>
    <s v="Desvinculación"/>
    <s v="Necesidad de la empresa"/>
    <d v="2019-05-03T00:00:00"/>
    <m/>
    <m/>
    <m/>
    <m/>
    <m/>
    <d v="1994-01-30T00:00:00"/>
    <s v="JONATHAN ANDRES GONZALEZ HIDALGO"/>
    <s v="16732649-8"/>
    <s v="ULISES LA ROSA PEREZ"/>
    <d v="2018-11-29T00:00:00"/>
    <d v="2018-12-17T00:00:00"/>
    <m/>
    <d v="2018-12-18T00:00:00"/>
    <s v="JATOROB"/>
    <s v="JATOROB"/>
    <n v="19223"/>
    <s v="jorge.toro@consultor.wom.cl"/>
    <m/>
    <m/>
    <n v="45"/>
    <s v="Julia Arancibia"/>
    <x v="0"/>
    <s v="Diurno"/>
    <s v=""/>
    <d v="2021-03-01T00:00:00"/>
    <n v="804"/>
    <m/>
    <d v="2019-05-01T00:00:00"/>
    <d v="2018-12-01T00:00:00"/>
    <s v="No"/>
    <s v="Si"/>
  </r>
  <r>
    <s v="Holdtech"/>
    <x v="0"/>
    <s v="Masivo"/>
    <s v="La Serena"/>
    <s v="18077189"/>
    <s v="1"/>
    <s v="18077189-1"/>
    <s v="KLMUNOZD"/>
    <s v="KARLA LISSETTE MUÑOZ DROGUETT"/>
    <s v="KARLA LISSETTE"/>
    <s v="MUÑOZ DROGUETT"/>
    <x v="1"/>
    <x v="3"/>
    <s v="Desvinculación"/>
    <s v="Necesidad de la empresa"/>
    <d v="2019-06-18T00:00:00"/>
    <m/>
    <m/>
    <m/>
    <m/>
    <m/>
    <d v="1992-05-25T00:00:00"/>
    <s v="BARBARA ANDREA ROJAS DROGUETT"/>
    <s v="15909479-0"/>
    <s v="ULISES LA ROSA PEREZ"/>
    <d v="2018-11-29T00:00:00"/>
    <d v="2018-12-17T00:00:00"/>
    <m/>
    <d v="2018-12-18T00:00:00"/>
    <s v="KLMUNOZD"/>
    <s v="KLMUNOZD"/>
    <n v="19016"/>
    <s v="karla.munoz@consultor.wom.cl"/>
    <m/>
    <m/>
    <n v="45"/>
    <s v="Julia Arancibia"/>
    <x v="1"/>
    <s v="Diurno"/>
    <n v="1"/>
    <d v="2021-03-01T00:00:00"/>
    <n v="804"/>
    <m/>
    <d v="2019-06-01T00:00:00"/>
    <d v="2018-12-01T00:00:00"/>
    <s v="No"/>
    <s v="Si"/>
  </r>
  <r>
    <s v="Holdtech"/>
    <x v="0"/>
    <s v="Masivo"/>
    <s v="La Serena"/>
    <s v="18038254"/>
    <s v="2"/>
    <s v="18038254-2"/>
    <s v="PAGONZAS"/>
    <s v="PATRICIA ALEJANDRA GONZALEZ SOTOMAYOR"/>
    <s v="PATRICIA ALEJANDRA"/>
    <s v="GONZALEZ SOTOMAYOR"/>
    <x v="1"/>
    <x v="3"/>
    <s v="Renuncia"/>
    <m/>
    <d v="2019-01-07T00:00:00"/>
    <m/>
    <m/>
    <m/>
    <m/>
    <m/>
    <d v="1992-03-09T00:00:00"/>
    <s v="BARBARA ANDREA ROJAS DROGUETT"/>
    <s v="15909479-0"/>
    <s v="ULISES LA ROSA PEREZ"/>
    <d v="2018-11-29T00:00:00"/>
    <d v="2018-12-17T00:00:00"/>
    <m/>
    <d v="2018-12-18T00:00:00"/>
    <s v="PAGONZAS"/>
    <s v="PAGONZAS"/>
    <n v="19070"/>
    <s v="patricia.gonzalez@consultor.wom.cl"/>
    <m/>
    <m/>
    <n v="45"/>
    <s v="Julia Arancibia"/>
    <x v="1"/>
    <s v="Diurno"/>
    <n v="1"/>
    <d v="2021-03-01T00:00:00"/>
    <n v="804"/>
    <m/>
    <d v="2019-01-01T00:00:00"/>
    <d v="2018-12-01T00:00:00"/>
    <s v="No"/>
    <s v="No"/>
  </r>
  <r>
    <s v="Holdtech"/>
    <x v="0"/>
    <s v="Masivo"/>
    <s v="La Serena"/>
    <s v="15812003"/>
    <s v="8"/>
    <s v="15812003-8"/>
    <s v="RANUNEZD"/>
    <s v="RODRIGO ANDRES ALEJANDRO NUÑEZ DIAZ"/>
    <s v="RODRIGO ANDRES ALEJANDRO"/>
    <s v="NUÑEZ DIAZ"/>
    <x v="1"/>
    <x v="3"/>
    <s v="Desvinculación"/>
    <s v="No Concurrencia"/>
    <d v="2019-07-10T00:00:00"/>
    <m/>
    <m/>
    <m/>
    <m/>
    <m/>
    <d v="1984-04-05T00:00:00"/>
    <s v="JOSE ARTURO CAMPOS CANIBILO"/>
    <s v="18354359-8"/>
    <s v="FRANCISCO JAVIER SUAREZ VEGA"/>
    <d v="2018-11-29T00:00:00"/>
    <d v="2018-12-17T00:00:00"/>
    <m/>
    <d v="2018-12-18T00:00:00"/>
    <s v="RANUNEZD"/>
    <s v="RANUNEZD"/>
    <n v="19178"/>
    <s v="rodrigo.nunez@consultor.wom.cl"/>
    <m/>
    <m/>
    <n v="45"/>
    <s v="Julia Arancibia"/>
    <x v="1"/>
    <s v="Diurno"/>
    <n v="1"/>
    <d v="2021-03-01T00:00:00"/>
    <n v="804"/>
    <m/>
    <d v="2019-07-01T00:00:00"/>
    <d v="2018-12-01T00:00:00"/>
    <s v="No"/>
    <s v="Si"/>
  </r>
  <r>
    <s v="Holdtech"/>
    <x v="0"/>
    <s v="Masivo"/>
    <s v="La Serena"/>
    <s v="20005614"/>
    <s v="0"/>
    <s v="20005614-0"/>
    <s v="VPCARRAC"/>
    <s v="VALENTINA PAZ CARRASCO CARRASCO"/>
    <s v="VALENTINA PAZ"/>
    <s v="CARRASCO CARRASCO"/>
    <x v="1"/>
    <x v="3"/>
    <s v="Renuncia"/>
    <s v="Renuncia voluntaria"/>
    <d v="2019-09-04T00:00:00"/>
    <m/>
    <m/>
    <m/>
    <m/>
    <m/>
    <d v="1998-12-25T00:00:00"/>
    <s v="PALOMA JACQUELINE ARAYA MUÑOZ"/>
    <s v="15054416-5"/>
    <s v="FRANCISCO JAVIER SUAREZ VEGA"/>
    <d v="2018-11-29T00:00:00"/>
    <d v="2018-12-17T00:00:00"/>
    <m/>
    <d v="2018-12-18T00:00:00"/>
    <s v="VPCARRAC"/>
    <s v="VPCARRAC"/>
    <n v="19071"/>
    <s v="valentina.carrasco@consultor.wom.cl"/>
    <m/>
    <m/>
    <n v="45"/>
    <s v="Julia Arancibia"/>
    <x v="1"/>
    <s v="Diurno"/>
    <n v="1"/>
    <d v="2021-03-01T00:00:00"/>
    <n v="804"/>
    <m/>
    <d v="2019-09-01T00:00:00"/>
    <d v="2018-12-01T00:00:00"/>
    <s v="No"/>
    <s v="Si"/>
  </r>
  <r>
    <s v="Holdtech"/>
    <x v="0"/>
    <s v="Masivo"/>
    <s v="La Serena"/>
    <s v="16307536"/>
    <s v="9"/>
    <s v="16307536-9"/>
    <s v="AEOPAZOO"/>
    <s v="ALEX EMILIO OPAZO ORDENES"/>
    <s v="ALEX EMILIO"/>
    <s v="OPAZO ORDENES"/>
    <x v="1"/>
    <x v="3"/>
    <s v="Desvinculación"/>
    <s v="No Concurrencia"/>
    <d v="2019-04-22T00:00:00"/>
    <s v="Reingreso Call Center"/>
    <m/>
    <m/>
    <m/>
    <m/>
    <d v="1986-05-31T00:00:00"/>
    <s v="JULIO ENRIQUE EGAÑA TABILO"/>
    <s v="15451219-5"/>
    <s v="ULISES LA ROSA PEREZ"/>
    <d v="2019-01-07T00:00:00"/>
    <d v="2019-01-24T00:00:00"/>
    <m/>
    <d v="2019-01-25T00:00:00"/>
    <s v="AEOPAZOO"/>
    <s v="AEOPAZOO"/>
    <n v="19078"/>
    <s v="alex.opazo@consultor.wom.cl"/>
    <m/>
    <m/>
    <n v="47"/>
    <s v="Merelyn Marin"/>
    <x v="1"/>
    <m/>
    <n v="1"/>
    <d v="2021-03-01T00:00:00"/>
    <n v="766"/>
    <m/>
    <d v="2019-04-01T00:00:00"/>
    <d v="2019-01-01T00:00:00"/>
    <s v="No"/>
    <s v="No"/>
  </r>
  <r>
    <s v="Holdtech"/>
    <x v="0"/>
    <s v="Masivo"/>
    <s v="La Serena"/>
    <s v="14137426"/>
    <s v="5"/>
    <s v="14137426-5"/>
    <s v="BOLOPEZH"/>
    <s v="BORIS OMAR LOPEZ HENRIQUEZ"/>
    <s v="BORIS OMAR"/>
    <s v="LOPEZ HENRIQUEZ"/>
    <x v="1"/>
    <x v="3"/>
    <s v="Desvinculación"/>
    <s v="No Concurrencia"/>
    <d v="2019-02-18T00:00:00"/>
    <m/>
    <m/>
    <m/>
    <m/>
    <m/>
    <d v="1981-02-16T00:00:00"/>
    <s v="JOSE ARTURO CAMPOS CANIBILO"/>
    <s v="18354359-8"/>
    <s v="FRANCISCO JAVIER SUAREZ VEGA"/>
    <d v="2019-01-07T00:00:00"/>
    <d v="2019-01-24T00:00:00"/>
    <m/>
    <d v="2019-01-25T00:00:00"/>
    <s v="BOLOPEZH"/>
    <s v="BOLOPEZH"/>
    <n v="19179"/>
    <s v="boris.lopez@consultor.wom.cl"/>
    <m/>
    <m/>
    <n v="47"/>
    <s v="Merelyn Marin"/>
    <x v="0"/>
    <m/>
    <s v=""/>
    <d v="2021-03-01T00:00:00"/>
    <n v="766"/>
    <m/>
    <d v="2019-02-01T00:00:00"/>
    <d v="2019-01-01T00:00:00"/>
    <s v="No"/>
    <s v="No"/>
  </r>
  <r>
    <s v="Holdtech"/>
    <x v="0"/>
    <s v="Masivo"/>
    <s v="La Serena"/>
    <s v="13421554"/>
    <s v="2"/>
    <s v="13421554-2"/>
    <s v="CACASTII"/>
    <s v="CAROLINA ANDREA CASTILLO ITURRIETA"/>
    <s v="CAROLINA ANDREA"/>
    <s v="CASTILLO ITURRIETA"/>
    <x v="1"/>
    <x v="3"/>
    <s v="Desvinculación"/>
    <s v="No Concurrencia"/>
    <d v="2019-04-09T00:00:00"/>
    <m/>
    <m/>
    <m/>
    <m/>
    <m/>
    <d v="1978-06-03T00:00:00"/>
    <s v="JULIO ENRIQUE EGAÑA TABILO"/>
    <s v="15451219-5"/>
    <s v="ULISES LA ROSA PEREZ"/>
    <d v="2019-01-07T00:00:00"/>
    <d v="2019-01-24T00:00:00"/>
    <m/>
    <d v="2019-01-25T00:00:00"/>
    <s v="CACASTII"/>
    <s v="CACASTII"/>
    <n v="19285"/>
    <s v="carolina.castillo.i@consultor.wom.cl"/>
    <m/>
    <m/>
    <n v="47"/>
    <s v="Merelyn Marin"/>
    <x v="0"/>
    <m/>
    <s v=""/>
    <d v="2021-03-01T00:00:00"/>
    <n v="766"/>
    <m/>
    <d v="2019-04-01T00:00:00"/>
    <d v="2019-01-01T00:00:00"/>
    <s v="No"/>
    <s v="No"/>
  </r>
  <r>
    <s v="Holdtech"/>
    <x v="0"/>
    <s v="Masivo"/>
    <s v="La Serena"/>
    <s v="13250000"/>
    <s v="2"/>
    <s v="13250000-2"/>
    <s v="CACERDAN"/>
    <s v="CAROLINA ALEJANDRA CERDA NAVARRO"/>
    <s v="CAROLINA ALEJANDRA"/>
    <s v="CERDA NAVARRO"/>
    <x v="1"/>
    <x v="3"/>
    <s v="Desvinculación"/>
    <s v="Vencimiento de contrato"/>
    <d v="2019-04-22T00:00:00"/>
    <m/>
    <m/>
    <m/>
    <m/>
    <m/>
    <d v="1977-03-23T00:00:00"/>
    <s v="PALOMA JACQUELINE ARAYA MUÑOZ"/>
    <s v="15054416-5"/>
    <s v="FRANCISCO JAVIER SUAREZ VEGA"/>
    <d v="2019-01-07T00:00:00"/>
    <d v="2019-01-24T00:00:00"/>
    <m/>
    <d v="2019-01-26T00:00:00"/>
    <s v="CACERDAN"/>
    <s v="CACERDAN"/>
    <n v="19293"/>
    <s v="carolina.cerda.n@consultor.wom.cl"/>
    <m/>
    <m/>
    <n v="47"/>
    <s v="Merelyn Marin"/>
    <x v="0"/>
    <m/>
    <s v=""/>
    <d v="2021-03-01T00:00:00"/>
    <n v="765"/>
    <m/>
    <d v="2019-04-01T00:00:00"/>
    <d v="2019-01-01T00:00:00"/>
    <s v="No"/>
    <s v="No"/>
  </r>
  <r>
    <s v="Holdtech"/>
    <x v="0"/>
    <s v="Masivo"/>
    <s v="La Serena"/>
    <s v="17885747"/>
    <s v="9"/>
    <s v="17885747-9"/>
    <s v="FKRODRIA"/>
    <s v="FRANCHESKA KARINA RODRIGUEZ ARDILES"/>
    <s v="FRANCHESKA KARINA"/>
    <s v="RODRIGUEZ ARDILES"/>
    <x v="1"/>
    <x v="3"/>
    <s v="Desvinculación"/>
    <s v="Vencimiento de contrato"/>
    <d v="2019-04-22T00:00:00"/>
    <m/>
    <m/>
    <m/>
    <m/>
    <m/>
    <d v="1991-12-11T00:00:00"/>
    <s v="MINERVA MAKARENA ROJAS VARAS"/>
    <s v="17902552-3"/>
    <s v="ULISES LA ROSA PEREZ"/>
    <d v="2019-01-07T00:00:00"/>
    <d v="2019-01-24T00:00:00"/>
    <m/>
    <d v="2019-01-25T00:00:00"/>
    <s v="FKRODRIA"/>
    <s v="FKRODRIA"/>
    <n v="19150"/>
    <s v="francheska.rodriguez@consultor.wom.cl"/>
    <m/>
    <m/>
    <n v="47"/>
    <s v="Merelyn Marin"/>
    <x v="1"/>
    <m/>
    <n v="1"/>
    <d v="2021-03-01T00:00:00"/>
    <n v="766"/>
    <m/>
    <d v="2019-04-01T00:00:00"/>
    <d v="2019-01-01T00:00:00"/>
    <s v="No"/>
    <s v="No"/>
  </r>
  <r>
    <s v="Holdtech"/>
    <x v="0"/>
    <s v="Masivo"/>
    <s v="La Serena"/>
    <s v="17722231"/>
    <s v="3"/>
    <s v="17722231-3"/>
    <s v="JCSANTAH"/>
    <s v="JUAN CARLOS SANTANA HERNANDEZ"/>
    <s v="JUAN CARLOS"/>
    <s v="SANTANA HERNANDEZ"/>
    <x v="1"/>
    <x v="3"/>
    <s v="Desvinculación"/>
    <s v="No Concurrencia"/>
    <d v="2019-03-25T00:00:00"/>
    <m/>
    <m/>
    <m/>
    <m/>
    <m/>
    <d v="1991-01-23T00:00:00"/>
    <s v="BARBARA ANDREA ROJAS DROGUETT"/>
    <s v="15909479-0"/>
    <s v="ULISES LA ROSA PEREZ"/>
    <d v="2019-01-07T00:00:00"/>
    <d v="2019-01-24T00:00:00"/>
    <m/>
    <d v="2019-01-24T00:00:00"/>
    <s v="JCSANTAH"/>
    <s v="JCSANTAH"/>
    <n v="19186"/>
    <s v="juan.santana@consultor.wom.cl"/>
    <m/>
    <m/>
    <n v="47"/>
    <s v="Merelyn Marin"/>
    <x v="1"/>
    <m/>
    <n v="1"/>
    <d v="2021-03-01T00:00:00"/>
    <n v="767"/>
    <m/>
    <d v="2019-03-01T00:00:00"/>
    <d v="2019-01-01T00:00:00"/>
    <s v="No"/>
    <s v="No"/>
  </r>
  <r>
    <s v="Holdtech"/>
    <x v="0"/>
    <s v="Masivo"/>
    <s v="La Serena"/>
    <s v="18711226"/>
    <s v="5"/>
    <s v="18711226-5"/>
    <s v="KALEONC"/>
    <s v="KEVIN ALEJANDRO LEON CORTES"/>
    <s v="KEVIN ALEJANDRO"/>
    <s v="LEON CORTES"/>
    <x v="1"/>
    <x v="3"/>
    <s v="Desvinculación"/>
    <s v="Vencimiento de contrato"/>
    <d v="2019-04-22T00:00:00"/>
    <m/>
    <m/>
    <m/>
    <m/>
    <m/>
    <d v="1994-08-22T00:00:00"/>
    <s v="JULIO ENRIQUE EGAÑA TABILO"/>
    <s v="15451219-5"/>
    <s v="ULISES LA ROSA PEREZ"/>
    <d v="2019-01-07T00:00:00"/>
    <d v="2019-01-24T00:00:00"/>
    <m/>
    <d v="2019-01-26T00:00:00"/>
    <s v="KALEONC"/>
    <s v="KALEONC"/>
    <n v="19301"/>
    <s v="kevin.leon@consultor.wom.cl"/>
    <m/>
    <m/>
    <n v="47"/>
    <s v="Merelyn Marin"/>
    <x v="0"/>
    <m/>
    <s v=""/>
    <d v="2021-03-01T00:00:00"/>
    <n v="765"/>
    <m/>
    <d v="2019-04-01T00:00:00"/>
    <d v="2019-01-01T00:00:00"/>
    <s v="No"/>
    <s v="No"/>
  </r>
  <r>
    <s v="Holdtech"/>
    <x v="0"/>
    <s v="Masivo"/>
    <s v="La Serena"/>
    <s v="16043824"/>
    <s v="K"/>
    <s v="16043824-K"/>
    <s v="KSVALENV"/>
    <s v="KAREN STEPHANIE VALENZUELA VALENZUELA"/>
    <s v="KAREN STEPHANIE"/>
    <s v="VALENZUELA VALENZUELA"/>
    <x v="1"/>
    <x v="3"/>
    <s v="Renuncia"/>
    <m/>
    <d v="2019-05-13T00:00:00"/>
    <m/>
    <m/>
    <m/>
    <m/>
    <m/>
    <d v="1985-06-21T00:00:00"/>
    <s v="JULIO ENRIQUE EGAÑA TABILO"/>
    <s v="15451219-5"/>
    <s v="ULISES LA ROSA PEREZ"/>
    <d v="2019-01-07T00:00:00"/>
    <d v="2019-01-24T00:00:00"/>
    <m/>
    <d v="2019-01-25T00:00:00"/>
    <s v="KSVALENV"/>
    <s v="KSVALENV"/>
    <n v="19144"/>
    <s v="karen.valenzuela@consultor.wom.cl"/>
    <m/>
    <m/>
    <n v="47"/>
    <s v="Merelyn Marin"/>
    <x v="1"/>
    <m/>
    <n v="1"/>
    <d v="2021-03-01T00:00:00"/>
    <n v="766"/>
    <m/>
    <d v="2019-05-01T00:00:00"/>
    <d v="2019-01-01T00:00:00"/>
    <s v="No"/>
    <s v="No"/>
  </r>
  <r>
    <s v="Holdtech"/>
    <x v="0"/>
    <s v="Masivo"/>
    <s v="La Serena"/>
    <s v="19950027"/>
    <s v="9"/>
    <s v="19950027-9"/>
    <s v="LCCASTIF"/>
    <s v="LESLY CAROL CASTILLO FLORES"/>
    <s v="LESLY CAROL"/>
    <s v="CASTILLO FLORES"/>
    <x v="1"/>
    <x v="3"/>
    <s v="Desvinculación"/>
    <s v="Vencimiento de contrato"/>
    <d v="2019-03-30T00:00:00"/>
    <m/>
    <m/>
    <m/>
    <m/>
    <m/>
    <d v="1998-03-04T00:00:00"/>
    <s v="JULIO ENRIQUE EGAÑA TABILO"/>
    <s v="15451219-5"/>
    <s v="ULISES LA ROSA PEREZ"/>
    <d v="2019-01-07T00:00:00"/>
    <d v="2019-01-24T00:00:00"/>
    <m/>
    <d v="2019-01-25T00:00:00"/>
    <s v="LCCASTIF"/>
    <s v="LCCASTIF"/>
    <n v="19136"/>
    <s v="lesly.castillo@consultor.wom.cl"/>
    <m/>
    <m/>
    <n v="47"/>
    <s v="Merelyn Marin"/>
    <x v="1"/>
    <m/>
    <n v="1"/>
    <d v="2021-03-01T00:00:00"/>
    <n v="766"/>
    <m/>
    <d v="2019-03-01T00:00:00"/>
    <d v="2019-01-01T00:00:00"/>
    <s v="No"/>
    <s v="No"/>
  </r>
  <r>
    <s v="Holdtech"/>
    <x v="0"/>
    <s v="Masivo"/>
    <s v="La Serena"/>
    <s v="11723514"/>
    <s v="9"/>
    <s v="11723514-9"/>
    <s v="LESALAZR"/>
    <s v="LEONOR EMILIA SALAZAR REYES"/>
    <s v="LEONOR EMILIA"/>
    <s v="SALAZAR  REYES"/>
    <x v="1"/>
    <x v="3"/>
    <s v="Desvinculación"/>
    <s v="No Concurrencia"/>
    <d v="2019-02-21T00:00:00"/>
    <m/>
    <m/>
    <m/>
    <m/>
    <m/>
    <d v="1971-11-15T00:00:00"/>
    <s v="CRISTOBAL ANDRES GALLEGOS VALENCIA"/>
    <s v="17404906-8"/>
    <s v="ULISES LA ROSA PEREZ"/>
    <d v="2019-01-07T00:00:00"/>
    <d v="2019-01-24T00:00:00"/>
    <m/>
    <d v="2019-01-25T00:00:00"/>
    <s v="LESALAZR"/>
    <s v="LESALAZR"/>
    <n v="19252"/>
    <s v="leonor.salazar@consultor.wom.cl"/>
    <m/>
    <m/>
    <n v="47"/>
    <s v="Merelyn Marin"/>
    <x v="0"/>
    <m/>
    <s v=""/>
    <d v="2021-03-01T00:00:00"/>
    <n v="766"/>
    <m/>
    <d v="2019-02-01T00:00:00"/>
    <d v="2019-01-01T00:00:00"/>
    <s v="No"/>
    <s v="No"/>
  </r>
  <r>
    <s v="Holdtech"/>
    <x v="0"/>
    <s v="Masivo"/>
    <s v="La Serena"/>
    <s v="16945476"/>
    <s v="0"/>
    <s v="16945476-0"/>
    <s v="PNPEREZS"/>
    <s v="PABLO NICOLAS PEREZ SUAREZ"/>
    <s v="PABLO NICOLAS"/>
    <s v="PEREZ SUAREZ"/>
    <x v="1"/>
    <x v="3"/>
    <s v="Desvinculación"/>
    <s v="Vencimiento de contrato"/>
    <d v="2019-06-08T00:00:00"/>
    <s v="Reingreso Call Center"/>
    <m/>
    <m/>
    <m/>
    <m/>
    <d v="1988-09-26T00:00:00"/>
    <s v="JONATHAN ANDRES GONZALEZ HIDALGO"/>
    <s v="16732649-8"/>
    <s v="ULISES LA ROSA PEREZ"/>
    <d v="2019-01-07T00:00:00"/>
    <d v="2019-01-24T00:00:00"/>
    <m/>
    <d v="2019-01-24T00:00:00"/>
    <s v="PNPEREZS"/>
    <s v="PNPEREZS"/>
    <n v="19070"/>
    <s v="pablo.perez@consultor.wom.cl"/>
    <m/>
    <m/>
    <n v="47"/>
    <s v="Merelyn Marin"/>
    <x v="1"/>
    <m/>
    <n v="1"/>
    <d v="2021-03-01T00:00:00"/>
    <n v="767"/>
    <m/>
    <d v="2019-06-01T00:00:00"/>
    <d v="2019-01-01T00:00:00"/>
    <s v="No"/>
    <s v="No"/>
  </r>
  <r>
    <s v="Holdtech"/>
    <x v="0"/>
    <s v="Masivo"/>
    <s v="La Serena"/>
    <s v="19507215"/>
    <s v="9"/>
    <s v="19507215-9"/>
    <s v="YBRAMOSC"/>
    <s v="YAJAIRA BELEN RAMOS CASTRO"/>
    <s v="YAJAIRA BELEN"/>
    <s v="RAMOS CASTRO"/>
    <x v="1"/>
    <x v="3"/>
    <s v="Desvinculación"/>
    <s v="No Concurrencia"/>
    <d v="2019-02-07T00:00:00"/>
    <m/>
    <m/>
    <m/>
    <m/>
    <m/>
    <d v="1997-09-05T00:00:00"/>
    <s v="JONATHAN ANDRES GONZALEZ HIDALGO"/>
    <s v="16732649-8"/>
    <s v="ULISES LA ROSA PEREZ"/>
    <d v="2019-01-07T00:00:00"/>
    <d v="2019-01-24T00:00:00"/>
    <m/>
    <d v="2019-01-25T00:00:00"/>
    <s v="YBRAMOSC"/>
    <s v="YBRAMOSC"/>
    <n v="19161"/>
    <s v="yajaira.ramos@consultor.wom.cl"/>
    <m/>
    <m/>
    <n v="47"/>
    <s v="Merelyn Marin"/>
    <x v="1"/>
    <m/>
    <n v="1"/>
    <d v="2021-03-01T00:00:00"/>
    <n v="766"/>
    <m/>
    <d v="2019-02-01T00:00:00"/>
    <d v="2019-01-01T00:00:00"/>
    <s v="No"/>
    <s v="No"/>
  </r>
  <r>
    <s v="Holdtech"/>
    <x v="0"/>
    <s v="Masivo"/>
    <s v="La Serena"/>
    <s v="19947865"/>
    <s v="6"/>
    <s v="19947865-6"/>
    <s v="YEMOLINR"/>
    <s v="YANIRA ESTEFANIA MOLINA REYES"/>
    <s v="YANIRA ESTEFANIA"/>
    <s v="MOLINA REYES"/>
    <x v="1"/>
    <x v="3"/>
    <s v="Renuncia"/>
    <m/>
    <d v="2019-04-23T00:00:00"/>
    <m/>
    <m/>
    <m/>
    <m/>
    <m/>
    <d v="1998-06-03T00:00:00"/>
    <s v="MINERVA MAKARENA ROJAS VARAS"/>
    <s v="17902552-3"/>
    <s v="ULISES LA ROSA PEREZ"/>
    <d v="2019-01-07T00:00:00"/>
    <d v="2019-01-24T00:00:00"/>
    <m/>
    <d v="2019-01-25T00:00:00"/>
    <s v="YEMOLINR"/>
    <s v="YEMOLINR"/>
    <n v="19145"/>
    <s v="yanira.molina@consultor.wom.cl"/>
    <m/>
    <m/>
    <n v="47"/>
    <s v="Merelyn Marin"/>
    <x v="1"/>
    <m/>
    <n v="1"/>
    <d v="2021-03-01T00:00:00"/>
    <n v="766"/>
    <m/>
    <d v="2019-04-01T00:00:00"/>
    <d v="2019-01-01T00:00:00"/>
    <s v="No"/>
    <s v="No"/>
  </r>
  <r>
    <s v="Holdtech"/>
    <x v="0"/>
    <s v="Masivo"/>
    <s v="La Serena"/>
    <s v="13260492"/>
    <s v="4"/>
    <s v="13260492-4"/>
    <s v="HAPEREDM"/>
    <s v="HELGA ADELA PEREDO MENESES"/>
    <s v="HELGA ADELA"/>
    <s v="PEREDO MENESES"/>
    <x v="1"/>
    <x v="3"/>
    <s v="Renuncia"/>
    <m/>
    <d v="2019-03-05T00:00:00"/>
    <m/>
    <m/>
    <m/>
    <m/>
    <m/>
    <d v="1977-05-05T00:00:00"/>
    <s v="PAULA ANGELINA ELGUEDA MADARIAGA"/>
    <s v="14109923-K"/>
    <s v="WILLIAMS ENRIQUE DOMINGUEZ BARRADA"/>
    <d v="2019-01-10T00:00:00"/>
    <d v="2019-01-28T00:00:00"/>
    <m/>
    <d v="2019-02-01T00:00:00"/>
    <s v="HAPEREDM"/>
    <s v="HAPEREDM"/>
    <n v="19227"/>
    <s v="helga.peredo@consultor.wom.cl"/>
    <m/>
    <m/>
    <n v="48"/>
    <s v="Julia Arancibia"/>
    <x v="0"/>
    <m/>
    <s v=""/>
    <d v="2021-03-01T00:00:00"/>
    <n v="759"/>
    <m/>
    <d v="2019-03-01T00:00:00"/>
    <d v="2019-02-01T00:00:00"/>
    <s v="No"/>
    <s v="No"/>
  </r>
  <r>
    <s v="Holdtech"/>
    <x v="0"/>
    <s v="Masivo"/>
    <s v="La Serena"/>
    <s v="15051170"/>
    <s v="4"/>
    <s v="15051170-4"/>
    <s v="JAVEGAS"/>
    <s v="JACQUELINE ALEJANDRA VEGA SEURA"/>
    <s v="JACQUELINE ALEJANDRA"/>
    <s v="VEGA SEURA"/>
    <x v="1"/>
    <x v="3"/>
    <s v="Desvinculación"/>
    <s v="Vencimiento de contrato"/>
    <d v="2019-04-22T00:00:00"/>
    <m/>
    <m/>
    <m/>
    <m/>
    <m/>
    <d v="1982-03-08T00:00:00"/>
    <s v="JOSE ARTURO CAMPOS CANIBILO"/>
    <s v="18354359-8"/>
    <s v="FRANCISCO JAVIER SUAREZ VEGA"/>
    <d v="2019-01-10T00:00:00"/>
    <d v="2019-01-28T00:00:00"/>
    <m/>
    <d v="2019-02-01T00:00:00"/>
    <s v="JAVEGAS"/>
    <s v="JAVEGAS"/>
    <n v="19066"/>
    <s v="jacqueline.vega@consultor.wom.cl"/>
    <m/>
    <m/>
    <n v="48"/>
    <s v="Julia Arancibia"/>
    <x v="1"/>
    <m/>
    <n v="1"/>
    <d v="2021-03-01T00:00:00"/>
    <n v="759"/>
    <m/>
    <d v="2019-04-01T00:00:00"/>
    <d v="2019-02-01T00:00:00"/>
    <s v="No"/>
    <s v="No"/>
  </r>
  <r>
    <s v="Holdtech"/>
    <x v="0"/>
    <s v="Masivo"/>
    <s v="La Serena"/>
    <s v="16554701"/>
    <s v="2"/>
    <s v="16554701-2"/>
    <s v="KSCORTEF"/>
    <s v="KARIN SABINA CORTES FIGUEROA"/>
    <s v="KARIN SABINA"/>
    <s v="CORTES FIGUEROA"/>
    <x v="1"/>
    <x v="3"/>
    <s v="Desvinculación"/>
    <s v="No Concurrencia"/>
    <d v="2019-02-06T00:00:00"/>
    <m/>
    <m/>
    <m/>
    <m/>
    <m/>
    <d v="1987-01-05T00:00:00"/>
    <s v="PAULA ANGELINA ELGUEDA MADARIAGA"/>
    <s v="14109923-K"/>
    <s v="WILLIAMS ENRIQUE DOMINGUEZ BARRADA"/>
    <d v="2019-01-10T00:00:00"/>
    <d v="2019-01-28T00:00:00"/>
    <m/>
    <d v="2019-02-01T00:00:00"/>
    <s v="KSCORTEF"/>
    <s v="KSCORTEF"/>
    <n v="19236"/>
    <s v="karin.cortes@consultor.wom.cl"/>
    <m/>
    <m/>
    <n v="48"/>
    <s v="Julia Arancibia"/>
    <x v="1"/>
    <m/>
    <n v="1"/>
    <d v="2021-03-01T00:00:00"/>
    <n v="759"/>
    <m/>
    <d v="2019-02-01T00:00:00"/>
    <d v="2019-02-01T00:00:00"/>
    <s v="No"/>
    <s v="No"/>
  </r>
  <r>
    <s v="Holdtech"/>
    <x v="0"/>
    <s v="Masivo"/>
    <s v="La Serena"/>
    <s v="19010762"/>
    <s v="0"/>
    <s v="19010762-0"/>
    <s v="MJSERINL"/>
    <s v="MARIA JOSE SERIN LOPEZ"/>
    <s v="MARIA JOSE"/>
    <s v="SERIN LOPEZ"/>
    <x v="1"/>
    <x v="3"/>
    <s v="Desvinculación"/>
    <s v="No Concurrencia"/>
    <d v="2019-03-15T00:00:00"/>
    <m/>
    <m/>
    <m/>
    <m/>
    <m/>
    <d v="1994-05-03T00:00:00"/>
    <s v="JONATHAN ANDRES GONZALEZ HIDALGO"/>
    <s v="16732649-8"/>
    <s v="ULISES LA ROSA PEREZ"/>
    <d v="2019-01-10T00:00:00"/>
    <d v="2019-01-28T00:00:00"/>
    <m/>
    <d v="2019-02-01T00:00:00"/>
    <s v="MJSERINL"/>
    <s v="MJSERINL"/>
    <n v="19229"/>
    <s v="maria.serin@consultor.wom.cl"/>
    <m/>
    <m/>
    <n v="48"/>
    <s v="Julia Arancibia"/>
    <x v="0"/>
    <m/>
    <s v=""/>
    <d v="2021-03-01T00:00:00"/>
    <n v="759"/>
    <m/>
    <d v="2019-03-01T00:00:00"/>
    <d v="2019-02-01T00:00:00"/>
    <s v="No"/>
    <s v="No"/>
  </r>
  <r>
    <s v="Holdtech"/>
    <x v="0"/>
    <s v="Masivo"/>
    <s v="La Serena"/>
    <s v="16560115"/>
    <s v="7"/>
    <s v="16560115-7"/>
    <s v="VEAHUMAC"/>
    <s v="VICTOR ESTEBAN AHUMADA CHIRINOS"/>
    <s v="VICTOR ESTEBAN"/>
    <s v="AHUMADA CHIRINOS"/>
    <x v="1"/>
    <x v="3"/>
    <s v="Renuncia"/>
    <m/>
    <d v="2019-03-04T00:00:00"/>
    <m/>
    <m/>
    <m/>
    <m/>
    <m/>
    <d v="1987-05-22T00:00:00"/>
    <s v="MINERVA MAKARENA ROJAS VARAS"/>
    <s v="17902552-3"/>
    <s v="ULISES LA ROSA PEREZ"/>
    <d v="2019-01-10T00:00:00"/>
    <d v="2019-01-28T00:00:00"/>
    <m/>
    <d v="2019-02-01T00:00:00"/>
    <s v="VEAHUMAC"/>
    <s v="VEAHUMAC"/>
    <n v="19232"/>
    <s v="victor.ahumada.c@consultor.wom.cl"/>
    <m/>
    <m/>
    <n v="48"/>
    <s v="Julia Arancibia"/>
    <x v="1"/>
    <m/>
    <n v="1"/>
    <d v="2021-03-01T00:00:00"/>
    <n v="759"/>
    <m/>
    <d v="2019-03-01T00:00:00"/>
    <d v="2019-02-01T00:00:00"/>
    <s v="No"/>
    <s v="No"/>
  </r>
  <r>
    <s v="Holdtech"/>
    <x v="0"/>
    <s v="Masivo"/>
    <s v="La Serena"/>
    <s v="17604903"/>
    <s v="0"/>
    <s v="17604903-0"/>
    <s v="YXBREVIG"/>
    <s v="YESSICA XIMENA BREVIS GARNICA"/>
    <s v="YESSICA XIMENA"/>
    <s v="BREVIS GARNICA"/>
    <x v="1"/>
    <x v="3"/>
    <s v="Desvinculación"/>
    <s v="No Concurrencia"/>
    <d v="2019-02-06T00:00:00"/>
    <m/>
    <m/>
    <m/>
    <m/>
    <m/>
    <d v="1990-01-31T00:00:00"/>
    <s v="MINERVA MAKARENA ROJAS VARAS"/>
    <s v="17902552-3"/>
    <s v="ULISES LA ROSA PEREZ"/>
    <d v="2019-01-10T00:00:00"/>
    <d v="2019-01-28T00:00:00"/>
    <m/>
    <d v="2019-02-01T00:00:00"/>
    <s v="YXBREVIG"/>
    <s v="YXBREVIG"/>
    <n v="19226"/>
    <s v="yessica.brevis@consultor.wom.cl"/>
    <m/>
    <m/>
    <n v="48"/>
    <s v="Julia Arancibia"/>
    <x v="1"/>
    <m/>
    <n v="1"/>
    <d v="2021-03-01T00:00:00"/>
    <n v="759"/>
    <m/>
    <d v="2019-02-01T00:00:00"/>
    <d v="2019-02-01T00:00:00"/>
    <s v="No"/>
    <s v="No"/>
  </r>
  <r>
    <s v="Holdtech"/>
    <x v="0"/>
    <s v="Masivo"/>
    <s v="La Serena"/>
    <s v="12843756"/>
    <s v="8"/>
    <s v="12843756-8"/>
    <s v="MLPINILC"/>
    <s v="MARCIA LORENA PINILLA CASTILLO"/>
    <s v="MARCIA LORENA"/>
    <s v="PINILLA CASTILLO"/>
    <x v="1"/>
    <x v="3"/>
    <s v="Renuncia"/>
    <s v="Renuncia voluntaria"/>
    <d v="2021-02-03T00:00:00"/>
    <m/>
    <m/>
    <m/>
    <m/>
    <m/>
    <d v="1975-05-24T00:00:00"/>
    <s v="MINERVA MAKARENA ROJAS VARAS"/>
    <s v="17902552-3"/>
    <s v="ULISES LA ROSA PEREZ"/>
    <d v="2019-01-28T00:00:00"/>
    <d v="2019-02-11T00:00:00"/>
    <m/>
    <d v="2019-02-12T00:00:00"/>
    <s v="MLPINILC"/>
    <s v="MLPINILC"/>
    <n v="19200"/>
    <s v="marcia.pinilla@consultor.wom.cl"/>
    <m/>
    <m/>
    <n v="49"/>
    <s v="Yesenia Sepulveda"/>
    <x v="0"/>
    <s v="Diurno"/>
    <s v=""/>
    <d v="2021-03-01T00:00:00"/>
    <n v="748"/>
    <m/>
    <d v="2021-02-01T00:00:00"/>
    <d v="2019-02-01T00:00:00"/>
    <s v="No"/>
    <s v="Si"/>
  </r>
  <r>
    <s v="Holdtech"/>
    <x v="0"/>
    <s v="Prepago"/>
    <s v="La Serena"/>
    <s v="16892804"/>
    <s v="1"/>
    <s v="16892804-1"/>
    <s v="AEBERRIC"/>
    <s v="ALICIA ESTHER BERRIOS CANGANA"/>
    <s v="ALICIA ESTHER"/>
    <s v="BERRIOS CANGANA"/>
    <x v="1"/>
    <x v="3"/>
    <s v="Desvinculación"/>
    <s v="No Concurrencia"/>
    <d v="2019-03-14T00:00:00"/>
    <m/>
    <m/>
    <m/>
    <m/>
    <m/>
    <d v="1988-06-30T00:00:00"/>
    <s v="JONATHAN ANDRES GONZALEZ HIDALGO"/>
    <s v="16732649-8"/>
    <s v="ULISES LA ROSA PEREZ"/>
    <d v="2019-01-28T00:00:00"/>
    <d v="2019-02-11T00:00:00"/>
    <m/>
    <d v="2019-02-12T00:00:00"/>
    <s v="AEBERRIC"/>
    <s v="AEBERRIC"/>
    <n v="19085"/>
    <s v="alicia.berrios@consultor.wom.cl"/>
    <m/>
    <m/>
    <n v="49"/>
    <s v="Yesenia Sepulveda"/>
    <x v="1"/>
    <m/>
    <n v="1"/>
    <d v="2021-03-01T00:00:00"/>
    <n v="748"/>
    <m/>
    <d v="2019-03-01T00:00:00"/>
    <d v="2019-02-01T00:00:00"/>
    <s v="No"/>
    <s v="No"/>
  </r>
  <r>
    <s v="Holdtech"/>
    <x v="0"/>
    <s v="Datos"/>
    <s v="La Serena"/>
    <s v="16173509"/>
    <s v="4"/>
    <s v="16173509-4"/>
    <s v="CACASTIS"/>
    <s v="CAROLINA ANDREA CASTILLO SEPULVEDA"/>
    <s v="CAROLINA ANDREA "/>
    <s v="CASTILLO SEPULVEDA "/>
    <x v="1"/>
    <x v="3"/>
    <s v="Renuncia"/>
    <s v="Renuncia voluntaria"/>
    <d v="2019-06-24T00:00:00"/>
    <m/>
    <m/>
    <m/>
    <m/>
    <m/>
    <d v="1985-09-18T00:00:00"/>
    <s v="FRANCISCO JAVIER SUAREZ VEGA"/>
    <s v="17062133-6"/>
    <s v="YORMAN JOSE HERNANDEZ USECHE "/>
    <d v="2019-01-28T00:00:00"/>
    <d v="2019-02-11T00:00:00"/>
    <m/>
    <d v="2019-02-12T00:00:00"/>
    <s v="CACASTIS"/>
    <s v="CACASTIS"/>
    <n v="19090"/>
    <s v="carolina.castillo.s@consultor.wom.cl"/>
    <m/>
    <m/>
    <n v="49"/>
    <s v="Yesenia Sepulveda"/>
    <x v="1"/>
    <m/>
    <n v="1"/>
    <d v="2021-03-01T00:00:00"/>
    <n v="748"/>
    <m/>
    <d v="2019-06-01T00:00:00"/>
    <d v="2019-02-01T00:00:00"/>
    <s v="No"/>
    <s v="No"/>
  </r>
  <r>
    <s v="Holdtech"/>
    <x v="0"/>
    <s v="Masivo"/>
    <s v="La Serena"/>
    <s v="20006304"/>
    <s v="K"/>
    <s v="20006304-K"/>
    <s v="CCMORALB"/>
    <s v="CAMILA CAROLINA MORALES BONILLA"/>
    <s v="CAMILA CAROLINA"/>
    <s v="MORALES BONILLA"/>
    <x v="1"/>
    <x v="3"/>
    <s v="Renuncia"/>
    <m/>
    <d v="2019-04-05T00:00:00"/>
    <m/>
    <m/>
    <m/>
    <m/>
    <m/>
    <d v="1999-04-21T00:00:00"/>
    <s v="JULIO ENRIQUE EGAÑA TABILO"/>
    <s v="15451219-5"/>
    <s v="ULISES LA ROSA PEREZ"/>
    <d v="2019-01-28T00:00:00"/>
    <d v="2019-02-11T00:00:00"/>
    <m/>
    <d v="2019-02-13T00:00:00"/>
    <s v="CCMORALB"/>
    <s v="CCMORALB"/>
    <n v="19168"/>
    <s v="camila.morales@consultor.wom.cl"/>
    <m/>
    <m/>
    <n v="49"/>
    <s v="Yesenia Sepulveda"/>
    <x v="1"/>
    <m/>
    <n v="1"/>
    <d v="2021-03-01T00:00:00"/>
    <n v="747"/>
    <m/>
    <d v="2019-04-01T00:00:00"/>
    <d v="2019-02-01T00:00:00"/>
    <s v="No"/>
    <s v="No"/>
  </r>
  <r>
    <s v="Holdtech"/>
    <x v="0"/>
    <s v="Masivo"/>
    <s v="La Serena"/>
    <s v="16822218"/>
    <s v="1"/>
    <s v="16822218-1"/>
    <s v="GJARANCA"/>
    <s v="GUILLERMO JONATHAN ARANCIBIA ARAYA"/>
    <s v="GUILLERMO JONATHAN"/>
    <s v="ARANCIBIA ARAYA"/>
    <x v="1"/>
    <x v="3"/>
    <s v="Desvinculación"/>
    <s v="No Concurrencia"/>
    <d v="2019-05-23T00:00:00"/>
    <m/>
    <m/>
    <m/>
    <m/>
    <m/>
    <d v="1988-04-24T00:00:00"/>
    <s v="PAULA ANGELINA ELGUEDA MADARIAGA"/>
    <s v="14109923-K"/>
    <s v="WILLIAMS ENRIQUE DOMINGUEZ BARRADA"/>
    <d v="2019-01-28T00:00:00"/>
    <d v="2019-02-11T00:00:00"/>
    <m/>
    <d v="2019-02-12T00:00:00"/>
    <s v="GJARANCA"/>
    <s v="GJARANCA"/>
    <n v="19257"/>
    <s v="guillermo.arancibia@consultor.wom.cl"/>
    <m/>
    <m/>
    <n v="49"/>
    <s v="Yesenia Sepulveda"/>
    <x v="1"/>
    <m/>
    <n v="1"/>
    <d v="2021-03-01T00:00:00"/>
    <n v="748"/>
    <m/>
    <d v="2019-05-01T00:00:00"/>
    <d v="2019-02-01T00:00:00"/>
    <s v="No"/>
    <s v="No"/>
  </r>
  <r>
    <s v="Holdtech"/>
    <x v="0"/>
    <s v="Masivo"/>
    <s v="La Serena"/>
    <s v="19258292"/>
    <s v="K"/>
    <s v="19258292-k"/>
    <s v="KVALVARV"/>
    <s v="KATHERINE VALERIA ALVAREZ VARGAS"/>
    <s v="KATHERINE VALERIA"/>
    <s v="ALVAREZ VARGAS"/>
    <x v="1"/>
    <x v="3"/>
    <s v="Desvinculación"/>
    <s v="Vencimiento de contrato"/>
    <d v="2019-04-30T00:00:00"/>
    <m/>
    <m/>
    <m/>
    <m/>
    <m/>
    <d v="1996-08-29T00:00:00"/>
    <s v="BARBARA ANDREA ROJAS DROGUETT"/>
    <s v="15909479-0"/>
    <s v="ULISES LA ROSA PEREZ"/>
    <d v="2019-01-28T00:00:00"/>
    <d v="2019-02-11T00:00:00"/>
    <m/>
    <d v="2019-02-12T00:00:00"/>
    <s v="KVALVARV"/>
    <s v="KVALVARV"/>
    <n v="19063"/>
    <s v="katherine.alvarez@consultor.wom.cl"/>
    <m/>
    <m/>
    <n v="49"/>
    <s v="Yesenia Sepulveda"/>
    <x v="0"/>
    <m/>
    <s v=""/>
    <d v="2021-03-01T00:00:00"/>
    <n v="748"/>
    <m/>
    <d v="2019-04-01T00:00:00"/>
    <d v="2019-02-01T00:00:00"/>
    <s v="No"/>
    <s v="No"/>
  </r>
  <r>
    <s v="Holdtech"/>
    <x v="0"/>
    <s v="Prepago"/>
    <s v="La Serena"/>
    <s v="12218967"/>
    <s v="8"/>
    <s v="12218967-8"/>
    <s v="RDARAVES"/>
    <s v="ROXANA DEL CARMEN ARAVENA SALAZAR"/>
    <s v="ROXANA DEL CARMEN"/>
    <s v="ARAVENA SALAZAR"/>
    <x v="1"/>
    <x v="3"/>
    <s v="Renuncia"/>
    <m/>
    <d v="2019-03-19T00:00:00"/>
    <m/>
    <m/>
    <m/>
    <m/>
    <m/>
    <d v="1972-08-06T00:00:00"/>
    <s v="BARBARA ANDREA ROJAS DROGUETT"/>
    <s v="15909479-0"/>
    <s v="ULISES LA ROSA PEREZ"/>
    <d v="2019-01-28T00:00:00"/>
    <d v="2019-02-11T00:00:00"/>
    <m/>
    <d v="2019-02-12T00:00:00"/>
    <s v="RDARAVES"/>
    <s v="RDARAVES"/>
    <n v="19084"/>
    <s v="roxana.aravena@consultor.wom.cl"/>
    <m/>
    <m/>
    <n v="49"/>
    <s v="Yesenia Sepulveda"/>
    <x v="1"/>
    <m/>
    <n v="1"/>
    <d v="2021-03-01T00:00:00"/>
    <n v="748"/>
    <m/>
    <d v="2019-03-01T00:00:00"/>
    <d v="2019-02-01T00:00:00"/>
    <s v="No"/>
    <s v="No"/>
  </r>
  <r>
    <s v="Holdtech"/>
    <x v="0"/>
    <s v="Prepago"/>
    <s v="La Serena"/>
    <s v="16307361"/>
    <s v="7"/>
    <s v="16307361-7"/>
    <s v="TARIVERT"/>
    <s v="TOMÁS ANTONIO RIVERA TOLEDO"/>
    <s v="TOMÁS ANTONIO"/>
    <s v="RIVERA TOLEDO"/>
    <x v="1"/>
    <x v="3"/>
    <s v="Renuncia"/>
    <m/>
    <d v="2019-03-15T00:00:00"/>
    <m/>
    <m/>
    <m/>
    <m/>
    <m/>
    <d v="1986-04-29T00:00:00"/>
    <s v="JOSE ARTURO CAMPOS CANIBILO"/>
    <s v="18354359-8"/>
    <s v="FRANCISCO JAVIER SUAREZ VEGA"/>
    <d v="2019-01-28T00:00:00"/>
    <d v="2019-02-11T00:00:00"/>
    <m/>
    <d v="2019-02-13T00:00:00"/>
    <s v="TARIVERT"/>
    <s v="TARIVERT"/>
    <n v="19208"/>
    <s v="tomas.rivera@consultor.wom.cl"/>
    <m/>
    <m/>
    <n v="49"/>
    <s v="Yesenia Sepulveda"/>
    <x v="1"/>
    <m/>
    <n v="1"/>
    <d v="2021-03-01T00:00:00"/>
    <n v="747"/>
    <m/>
    <d v="2019-03-01T00:00:00"/>
    <d v="2019-02-01T00:00:00"/>
    <s v="No"/>
    <s v="No"/>
  </r>
  <r>
    <s v="Holdtech"/>
    <x v="0"/>
    <s v="Masivo"/>
    <s v="La Serena"/>
    <s v="19251237"/>
    <s v="9"/>
    <s v="19251237-9"/>
    <s v="AEPONCEG"/>
    <s v="ANDREA ELISABETH PONCE GODOY"/>
    <s v="ANDREA ELISABETH"/>
    <s v="PONCE GODOY"/>
    <x v="1"/>
    <x v="3"/>
    <s v="Renuncia"/>
    <m/>
    <d v="2019-03-30T00:00:00"/>
    <m/>
    <m/>
    <m/>
    <m/>
    <m/>
    <d v="1996-10-01T00:00:00"/>
    <s v="JONATHAN ANDRES GONZALEZ HIDALGO"/>
    <s v="16732649-8"/>
    <s v="ULISES LA ROSA PEREZ"/>
    <d v="2019-02-07T00:00:00"/>
    <d v="2019-02-27T00:00:00"/>
    <s v="S"/>
    <d v="2019-03-01T00:00:00"/>
    <s v="AEPONCEG"/>
    <s v="AEPONCEG"/>
    <n v="19023"/>
    <s v="andrea.ponce@consultor.wom.cl"/>
    <m/>
    <m/>
    <n v="50"/>
    <s v="Julia Arancibia"/>
    <x v="0"/>
    <m/>
    <s v=""/>
    <d v="2021-03-01T00:00:00"/>
    <n v="731"/>
    <m/>
    <d v="2019-03-01T00:00:00"/>
    <d v="2019-03-01T00:00:00"/>
    <s v="No"/>
    <s v="No"/>
  </r>
  <r>
    <s v="Holdtech"/>
    <x v="0"/>
    <s v="Masivo"/>
    <s v="La Serena"/>
    <s v="18002754"/>
    <s v="8"/>
    <s v="18002754-8"/>
    <s v="BASOTOP"/>
    <s v="BETZABEL ALEJANDRA SOTO PIZARRO"/>
    <s v="BETZABEL ALEJANDRA"/>
    <s v="SOTO PIZARRO"/>
    <x v="1"/>
    <x v="3"/>
    <s v="Renuncia"/>
    <s v="Renuncia voluntaria"/>
    <d v="2019-06-28T00:00:00"/>
    <m/>
    <m/>
    <m/>
    <m/>
    <m/>
    <d v="1991-12-16T00:00:00"/>
    <s v="YURI MARLON SANTIAGO ANGULO SALDAÑA "/>
    <s v="26093203-9"/>
    <s v="YORMAN JOSE HERNANDEZ USECHE "/>
    <d v="2019-02-07T00:00:00"/>
    <d v="2019-02-27T00:00:00"/>
    <s v="S"/>
    <d v="2019-03-01T00:00:00"/>
    <s v="BASOTOP"/>
    <s v="BASOTOP"/>
    <n v="19317"/>
    <s v="betzabel.soto@consultor.wom.cl"/>
    <m/>
    <m/>
    <n v="50"/>
    <s v="Julia Arancibia"/>
    <x v="1"/>
    <m/>
    <n v="1"/>
    <d v="2021-03-01T00:00:00"/>
    <n v="731"/>
    <m/>
    <d v="2019-06-01T00:00:00"/>
    <d v="2019-03-01T00:00:00"/>
    <s v="No"/>
    <s v="No"/>
  </r>
  <r>
    <s v="Holdtech"/>
    <x v="0"/>
    <s v="Masivo"/>
    <s v="La Serena"/>
    <s v="14142280"/>
    <s v="4"/>
    <s v="14142280-4"/>
    <s v="CDROJASV"/>
    <s v="CARLA DANISA ROJAS VALENZUELA"/>
    <s v="CARLA DANISA"/>
    <s v="ROJAS VALENZUELA"/>
    <x v="1"/>
    <x v="3"/>
    <s v="Desvinculación"/>
    <s v="Vencimiento de contrato"/>
    <d v="2019-04-14T00:00:00"/>
    <m/>
    <m/>
    <m/>
    <m/>
    <m/>
    <d v="1981-08-05T00:00:00"/>
    <s v="PALOMA JACQUELINE ARAYA MUÑOZ"/>
    <s v="15054416-5"/>
    <s v="FRANCISCO JAVIER SUAREZ VEGA"/>
    <d v="2019-02-07T00:00:00"/>
    <d v="2019-02-27T00:00:00"/>
    <s v="S"/>
    <d v="2019-03-01T00:00:00"/>
    <s v="CDROJASV"/>
    <s v="CDROJASV"/>
    <n v="19099"/>
    <s v="carla.rojas@consultor.wom.cl"/>
    <m/>
    <m/>
    <n v="50"/>
    <s v="Julia Arancibia"/>
    <x v="0"/>
    <m/>
    <s v=""/>
    <d v="2021-03-01T00:00:00"/>
    <n v="731"/>
    <m/>
    <d v="2019-04-01T00:00:00"/>
    <d v="2019-03-01T00:00:00"/>
    <s v="No"/>
    <s v="No"/>
  </r>
  <r>
    <s v="Holdtech"/>
    <x v="0"/>
    <s v="Empresas"/>
    <s v="La Serena"/>
    <s v="17721154"/>
    <s v="0"/>
    <s v="17721154-0"/>
    <s v="ECVELASG"/>
    <s v="EILEEN CONSTANZA VELASQUEZ GONZALEZ"/>
    <s v="EILEEN CONSTANZA"/>
    <s v="VELASQUEZ GONZALEZ"/>
    <x v="1"/>
    <x v="3"/>
    <s v="Renuncia"/>
    <s v="Renuncia voluntaria"/>
    <d v="2020-03-06T00:00:00"/>
    <m/>
    <m/>
    <m/>
    <m/>
    <m/>
    <d v="1990-08-28T00:00:00"/>
    <s v="WALTER PAOLO SANTANDER CAMPOS"/>
    <s v="13974946-4"/>
    <s v="FRANCISCO JAVIER SUAREZ VEGA"/>
    <d v="2019-02-07T00:00:00"/>
    <d v="2019-02-27T00:00:00"/>
    <s v="S"/>
    <d v="2019-03-01T00:00:00"/>
    <s v="ECVELASG"/>
    <s v="ECVELASG"/>
    <n v="19188"/>
    <s v="eileen.velasquez@consultor.wom.cl"/>
    <m/>
    <m/>
    <n v="50"/>
    <s v="Julia Arancibia"/>
    <x v="1"/>
    <s v="Diurno"/>
    <n v="1"/>
    <d v="2021-03-01T00:00:00"/>
    <n v="731"/>
    <m/>
    <d v="2020-03-01T00:00:00"/>
    <d v="2019-03-01T00:00:00"/>
    <s v="No"/>
    <s v="Si"/>
  </r>
  <r>
    <s v="Holdtech"/>
    <x v="0"/>
    <s v="Masivo"/>
    <s v="La Serena"/>
    <s v="16253234"/>
    <s v="0"/>
    <s v="16253234-0"/>
    <s v="IACORTEH"/>
    <s v="IGNACIO ALEXIS CORTES HUERTA"/>
    <s v="IGNACIO ALEXIS"/>
    <s v="CORTES HUERTA"/>
    <x v="1"/>
    <x v="3"/>
    <s v="Renuncia"/>
    <m/>
    <d v="2019-03-14T00:00:00"/>
    <m/>
    <m/>
    <m/>
    <m/>
    <m/>
    <d v="1986-05-16T00:00:00"/>
    <s v="PAULA ANGELINA ELGUEDA MADARIAGA"/>
    <s v="14109923-K"/>
    <s v="WILLIAMS ENRIQUE DOMINGUEZ BARRADA"/>
    <d v="2019-02-07T00:00:00"/>
    <d v="2019-02-27T00:00:00"/>
    <s v="S"/>
    <d v="2019-03-01T00:00:00"/>
    <s v="IACORTEH"/>
    <s v="IACORTEH"/>
    <n v="19244"/>
    <s v="ignacio.cortes@consultor.wom.cl"/>
    <m/>
    <m/>
    <n v="50"/>
    <s v="Julia Arancibia"/>
    <x v="1"/>
    <m/>
    <n v="1"/>
    <d v="2021-03-01T00:00:00"/>
    <n v="731"/>
    <m/>
    <d v="2019-03-01T00:00:00"/>
    <d v="2019-03-01T00:00:00"/>
    <s v="No"/>
    <s v="No"/>
  </r>
  <r>
    <s v="Holdtech"/>
    <x v="0"/>
    <s v="Masivo"/>
    <s v="La Serena"/>
    <s v="18550846"/>
    <s v="3"/>
    <s v="18550846-3"/>
    <s v="MFALVARC"/>
    <s v="MARIANA FERNANDA ALVARADO CANALES"/>
    <s v="MARIANA FERNANDA"/>
    <s v="ALVARADO CANALES"/>
    <x v="1"/>
    <x v="3"/>
    <s v="Renuncia"/>
    <s v="Renuncia voluntaria"/>
    <d v="2019-12-12T00:00:00"/>
    <m/>
    <m/>
    <m/>
    <m/>
    <m/>
    <d v="1993-06-07T00:00:00"/>
    <s v="CRISTOBAL ANDRES GALLEGOS VALENCIA"/>
    <s v="17404906-8"/>
    <s v="ULISES LA ROSA PEREZ"/>
    <d v="2019-02-07T00:00:00"/>
    <d v="2019-02-27T00:00:00"/>
    <s v="S"/>
    <d v="2019-03-01T00:00:00"/>
    <s v="MFALVARC"/>
    <s v="MFALVARC"/>
    <n v="19017"/>
    <s v="mariana.alvarado@consultor.wom.cl"/>
    <m/>
    <m/>
    <n v="50"/>
    <s v="Julia Arancibia"/>
    <x v="1"/>
    <s v="Diurno"/>
    <n v="1"/>
    <d v="2021-03-01T00:00:00"/>
    <n v="731"/>
    <m/>
    <d v="2019-12-01T00:00:00"/>
    <d v="2019-03-01T00:00:00"/>
    <s v="No"/>
    <s v="Si"/>
  </r>
  <r>
    <s v="Holdtech"/>
    <x v="0"/>
    <s v="Masivo"/>
    <s v="La Serena"/>
    <s v="19468794"/>
    <s v="K"/>
    <s v="19468794-k"/>
    <s v="MFCISTEC"/>
    <s v="MARIA FRANCISCA CISTERNAS CARVAJAL"/>
    <s v="MARIA FRANCISCA"/>
    <s v="CISTERNAS CARVAJAL"/>
    <x v="1"/>
    <x v="3"/>
    <s v="Desvinculación"/>
    <s v="No Concurrencia"/>
    <d v="2019-03-14T00:00:00"/>
    <m/>
    <m/>
    <m/>
    <m/>
    <m/>
    <d v="1997-12-22T00:00:00"/>
    <s v="CRISTOBAL ANDRES GALLEGOS VALENCIA"/>
    <s v="17404906-8"/>
    <s v="ULISES LA ROSA PEREZ"/>
    <d v="2019-02-07T00:00:00"/>
    <d v="2019-02-27T00:00:00"/>
    <s v="S"/>
    <d v="2019-03-01T00:00:00"/>
    <s v="MFCISTEC"/>
    <s v="MFCISTEC"/>
    <n v="19242"/>
    <s v="maria.cisternas.c@consultor.wom.cl"/>
    <m/>
    <m/>
    <n v="50"/>
    <s v="Julia Arancibia"/>
    <x v="0"/>
    <m/>
    <s v=""/>
    <d v="2021-03-01T00:00:00"/>
    <n v="731"/>
    <m/>
    <d v="2019-03-01T00:00:00"/>
    <d v="2019-03-01T00:00:00"/>
    <s v="No"/>
    <s v="No"/>
  </r>
  <r>
    <s v="Holdtech"/>
    <x v="0"/>
    <s v="Masivo"/>
    <s v="La Serena"/>
    <s v="18003057"/>
    <s v="3"/>
    <s v="18003057-3"/>
    <s v="MFGUERRZ"/>
    <s v="MARCELA FRANCISCA GUERRERO ZEBALLOS"/>
    <s v="MARCELA FRANCISCA"/>
    <s v="GUERRERO ZEBALLOS "/>
    <x v="1"/>
    <x v="3"/>
    <s v="Renuncia"/>
    <s v="Renuncia voluntaria"/>
    <d v="2019-07-24T00:00:00"/>
    <m/>
    <m/>
    <m/>
    <m/>
    <m/>
    <d v="1992-03-19T00:00:00"/>
    <s v="BARBARA ANDREA ROJAS DROGUETT"/>
    <s v="15909479-0"/>
    <s v="ULISES LA ROSA PEREZ"/>
    <d v="2019-02-07T00:00:00"/>
    <d v="2019-02-27T00:00:00"/>
    <s v="S"/>
    <d v="2019-03-01T00:00:00"/>
    <s v="MFGUERRZ"/>
    <s v="MFGUERRZ"/>
    <n v="19247"/>
    <s v="marcela.guerrero@consultor.wom.cl"/>
    <m/>
    <m/>
    <n v="50"/>
    <s v="Julia Arancibia"/>
    <x v="1"/>
    <m/>
    <n v="1"/>
    <d v="2021-03-01T00:00:00"/>
    <n v="731"/>
    <m/>
    <d v="2019-07-01T00:00:00"/>
    <d v="2019-03-01T00:00:00"/>
    <s v="No"/>
    <s v="Si"/>
  </r>
  <r>
    <s v="Holdtech"/>
    <x v="0"/>
    <s v="Masivo"/>
    <s v="La Serena"/>
    <s v="19165035"/>
    <s v="2"/>
    <s v="19165035-2"/>
    <s v="NBROJASV"/>
    <s v="NATACHA BELEN ROJAS VALENZUELA"/>
    <s v="NATACHA BELEN"/>
    <s v="ROJAS VALENZUELA"/>
    <x v="1"/>
    <x v="3"/>
    <s v="Desvinculación"/>
    <s v="Vencimiento de contrato"/>
    <d v="2019-04-14T00:00:00"/>
    <m/>
    <m/>
    <m/>
    <m/>
    <m/>
    <d v="1995-11-16T00:00:00"/>
    <s v="MINERVA MAKARENA ROJAS VARAS"/>
    <s v="17902552-3"/>
    <s v="ULISES LA ROSA PEREZ"/>
    <d v="2019-02-07T00:00:00"/>
    <d v="2019-02-27T00:00:00"/>
    <s v="S"/>
    <d v="2019-03-01T00:00:00"/>
    <s v="NBROJASV"/>
    <s v="NBROJASV"/>
    <n v="19114"/>
    <s v="natacha.rojas@consultor.wom.cl"/>
    <m/>
    <m/>
    <n v="50"/>
    <s v="Julia Arancibia"/>
    <x v="0"/>
    <m/>
    <s v=""/>
    <d v="2021-03-01T00:00:00"/>
    <n v="731"/>
    <m/>
    <d v="2019-04-01T00:00:00"/>
    <d v="2019-03-01T00:00:00"/>
    <s v="No"/>
    <s v="No"/>
  </r>
  <r>
    <s v="Holdtech"/>
    <x v="0"/>
    <s v="Masivo"/>
    <s v="La Serena"/>
    <s v="17452601"/>
    <s v="K"/>
    <s v="17452601-k"/>
    <s v="RLSEGOC"/>
    <s v="ROXANA LORETO _x0009_SEGOVIA CASTILLO"/>
    <s v="ROXANA LORETO"/>
    <s v="_x0009_SEGOVIA CASTILLO"/>
    <x v="1"/>
    <x v="3"/>
    <s v="Desvinculación"/>
    <s v="Vencimiento de contrato"/>
    <d v="2019-06-12T00:00:00"/>
    <m/>
    <m/>
    <m/>
    <m/>
    <m/>
    <d v="1990-03-21T00:00:00"/>
    <s v="JULIO ENRIQUE EGAÑA TABILO"/>
    <s v="15451219-5"/>
    <s v="ULISES LA ROSA PEREZ"/>
    <d v="2019-02-07T00:00:00"/>
    <d v="2019-02-27T00:00:00"/>
    <s v="S"/>
    <d v="2019-03-01T00:00:00"/>
    <s v="RLSEGOC"/>
    <s v="RLSEGOC"/>
    <n v="19240"/>
    <s v="roxana.segovia@consultor.wom.cl"/>
    <m/>
    <m/>
    <n v="50"/>
    <s v="Julia Arancibia"/>
    <x v="1"/>
    <m/>
    <n v="1"/>
    <d v="2021-03-01T00:00:00"/>
    <n v="731"/>
    <m/>
    <d v="2019-06-01T00:00:00"/>
    <d v="2019-03-01T00:00:00"/>
    <s v="No"/>
    <s v="No"/>
  </r>
  <r>
    <s v="Holdtech"/>
    <x v="0"/>
    <s v="Masivo"/>
    <s v="La Serena"/>
    <s v="19387306"/>
    <s v="5"/>
    <s v="19387306-5"/>
    <s v="VAARANER"/>
    <s v="VALENTINA ANGELICA ARANEDA ROJAS "/>
    <s v="VALENTINA ANGELICA "/>
    <s v="ARANEDA ROJAS "/>
    <x v="1"/>
    <x v="3"/>
    <s v="Desvinculación"/>
    <s v="No Concurrencia"/>
    <d v="2019-04-10T00:00:00"/>
    <m/>
    <m/>
    <m/>
    <m/>
    <m/>
    <d v="1997-01-04T00:00:00"/>
    <s v="CRISTOBAL ANDRES GALLEGOS VALENCIA"/>
    <s v="17404906-8"/>
    <s v="ULISES LA ROSA PEREZ"/>
    <d v="2019-02-07T00:00:00"/>
    <d v="2019-02-27T00:00:00"/>
    <s v="S"/>
    <d v="2019-03-01T00:00:00"/>
    <s v="VAARANER"/>
    <s v="VAARANER"/>
    <n v="19233"/>
    <s v="valentina.araneda@consultor.wom.cl"/>
    <m/>
    <m/>
    <n v="50"/>
    <s v="Julia Arancibia"/>
    <x v="1"/>
    <m/>
    <n v="1"/>
    <d v="2021-03-01T00:00:00"/>
    <n v="731"/>
    <m/>
    <d v="2019-04-01T00:00:00"/>
    <d v="2019-03-01T00:00:00"/>
    <s v="No"/>
    <s v="No"/>
  </r>
  <r>
    <s v="Holdtech"/>
    <x v="0"/>
    <s v="Masivo"/>
    <s v="La Serena"/>
    <s v="18758927"/>
    <s v="4"/>
    <s v="18758927-4"/>
    <s v="YAMANZAA"/>
    <s v="YORDAN ARIEL MANZANO AGUILAR"/>
    <s v="YORDAN ARIEL"/>
    <s v="MANZANO AGUILAR"/>
    <x v="1"/>
    <x v="3"/>
    <s v="Desvinculación"/>
    <s v="No Concurrencia"/>
    <d v="2019-03-14T00:00:00"/>
    <m/>
    <m/>
    <m/>
    <m/>
    <m/>
    <d v="1994-11-03T00:00:00"/>
    <s v="PAULA ANGELINA ELGUEDA MADARIAGA"/>
    <s v="14109923-K"/>
    <s v="WILLIAMS ENRIQUE DOMINGUEZ BARRADA"/>
    <d v="2019-02-07T00:00:00"/>
    <d v="2019-02-27T00:00:00"/>
    <s v="S"/>
    <d v="2019-03-01T00:00:00"/>
    <s v="YAMANZAA"/>
    <s v="YAMANZAA"/>
    <n v="19256"/>
    <s v="yordan.manzano@consultor.wom.cl"/>
    <m/>
    <m/>
    <n v="50"/>
    <s v="Julia Arancibia"/>
    <x v="1"/>
    <m/>
    <n v="1"/>
    <d v="2021-03-01T00:00:00"/>
    <n v="731"/>
    <m/>
    <d v="2019-03-01T00:00:00"/>
    <d v="2019-03-01T00:00:00"/>
    <s v="No"/>
    <s v="No"/>
  </r>
  <r>
    <s v="Holdtech"/>
    <x v="0"/>
    <s v="Masivo"/>
    <s v="La Serena"/>
    <s v="18504622"/>
    <s v="2"/>
    <s v="18504622-2"/>
    <s v="YAABARZR"/>
    <s v="YOSELIN ALEJANDRA ABARZUA RIVERA"/>
    <s v="YOSELIN ALEJANDRA"/>
    <s v="ABARZUA RIVERA"/>
    <x v="1"/>
    <x v="3"/>
    <s v="Desvinculación"/>
    <s v="No Concurrencia"/>
    <d v="2020-12-31T00:00:00"/>
    <m/>
    <m/>
    <m/>
    <m/>
    <m/>
    <d v="1994-05-24T00:00:00"/>
    <s v="WALTER PAOLO SANTANDER CAMPOS"/>
    <s v="13974946-4"/>
    <s v="FRANCISCO JAVIER SUAREZ VEGA"/>
    <d v="2019-02-19T00:00:00"/>
    <d v="2019-03-11T00:00:00"/>
    <m/>
    <d v="2019-03-12T00:00:00"/>
    <s v="YAABARZR"/>
    <s v="YAABARZR"/>
    <n v="19315"/>
    <s v="yoselin.abarzua@consultor.wom.cl"/>
    <m/>
    <m/>
    <n v="51"/>
    <s v="Yesenia Sepulveda"/>
    <x v="0"/>
    <s v="Diurno"/>
    <s v=""/>
    <d v="2021-03-01T00:00:00"/>
    <n v="720"/>
    <m/>
    <d v="2020-12-01T00:00:00"/>
    <d v="2019-03-01T00:00:00"/>
    <s v="No"/>
    <s v="Si"/>
  </r>
  <r>
    <s v="Holdtech"/>
    <x v="0"/>
    <s v="Masivo"/>
    <s v="La Serena"/>
    <s v="15673976"/>
    <s v="6"/>
    <s v="15673976-6"/>
    <s v="DAGUERRE"/>
    <s v="DAVID ALEXIS GUERRERO EGAÑA"/>
    <s v="DAVID ALEXIS"/>
    <s v="GUERRERO EGAÑA"/>
    <x v="1"/>
    <x v="3"/>
    <s v="Renuncia"/>
    <m/>
    <d v="2019-04-29T00:00:00"/>
    <m/>
    <m/>
    <m/>
    <m/>
    <m/>
    <d v="1983-12-24T00:00:00"/>
    <s v="PAULA ANGELINA ELGUEDA MADARIAGA"/>
    <s v="14109923-K"/>
    <s v="WILLIAMS ENRIQUE DOMINGUEZ BARRADA"/>
    <d v="2019-02-19T00:00:00"/>
    <d v="2019-03-11T00:00:00"/>
    <m/>
    <d v="2019-03-12T00:00:00"/>
    <s v="DAGUERRE"/>
    <s v="DAGUERRE"/>
    <n v="19312"/>
    <s v="david.guerrero@consultor.wom.cl"/>
    <m/>
    <m/>
    <n v="51"/>
    <s v="Yesenia Sepulveda"/>
    <x v="1"/>
    <s v="Diurno"/>
    <n v="1"/>
    <d v="2021-03-01T00:00:00"/>
    <n v="720"/>
    <m/>
    <d v="2019-04-01T00:00:00"/>
    <d v="2019-03-01T00:00:00"/>
    <s v="No"/>
    <s v="No"/>
  </r>
  <r>
    <s v="Holdtech"/>
    <x v="0"/>
    <s v="Masivo"/>
    <s v="La Serena"/>
    <s v="19947841"/>
    <s v="9"/>
    <s v="19947841-9"/>
    <s v="GARAMIRM"/>
    <s v="GIOVANNI ANTOINE RAMIREZ MORENO"/>
    <s v="GIOVANNI ANTOINE"/>
    <s v="RAMIREZ MORENO"/>
    <x v="1"/>
    <x v="3"/>
    <s v="Desvinculación"/>
    <s v="Vencimiento de contrato"/>
    <d v="2019-04-25T00:00:00"/>
    <m/>
    <m/>
    <m/>
    <m/>
    <m/>
    <d v="1998-05-26T00:00:00"/>
    <s v="PAULA ANGELINA ELGUEDA MADARIAGA"/>
    <s v="14109923-K"/>
    <s v="WILLIAMS ENRIQUE DOMINGUEZ BARRADA"/>
    <d v="2019-02-19T00:00:00"/>
    <d v="2019-03-11T00:00:00"/>
    <m/>
    <d v="2019-03-12T00:00:00"/>
    <s v="GARAMIRM"/>
    <s v="GARAMIRM"/>
    <n v="19299"/>
    <s v="giovanni.ramirez@consultor.wom.cl"/>
    <m/>
    <m/>
    <n v="51"/>
    <s v="Yesenia Sepulveda"/>
    <x v="0"/>
    <s v="Diurno"/>
    <s v=""/>
    <d v="2021-03-01T00:00:00"/>
    <n v="720"/>
    <m/>
    <d v="2019-04-01T00:00:00"/>
    <d v="2019-03-01T00:00:00"/>
    <s v="No"/>
    <s v="No"/>
  </r>
  <r>
    <s v="Holdtech"/>
    <x v="0"/>
    <s v="Masivo"/>
    <s v="La Serena"/>
    <s v="19257966"/>
    <s v="K"/>
    <s v="19257966-K"/>
    <s v="JAANGELC"/>
    <s v="JAVIERA ANNETT ANGEL CAMPUSANO"/>
    <s v="JAVIERA ANNETT"/>
    <s v="ANGEL CAMPUSANO"/>
    <x v="1"/>
    <x v="3"/>
    <s v="Desvinculación"/>
    <s v="Vencimiento de contrato"/>
    <d v="2019-05-23T00:00:00"/>
    <m/>
    <m/>
    <m/>
    <m/>
    <m/>
    <d v="1996-07-16T00:00:00"/>
    <s v="JONATHAN ANDRES GONZALEZ HIDALGO"/>
    <s v="16732649-8"/>
    <s v="ULISES LA ROSA PEREZ"/>
    <d v="2019-02-19T00:00:00"/>
    <d v="2019-03-11T00:00:00"/>
    <m/>
    <d v="2019-03-12T00:00:00"/>
    <s v="JAANGELC"/>
    <s v="JAANGELC"/>
    <n v="19311"/>
    <s v="javiera.angel@consultor.wom.cl"/>
    <m/>
    <m/>
    <n v="51"/>
    <s v="Yesenia Sepulveda"/>
    <x v="0"/>
    <s v="Diurno"/>
    <s v=""/>
    <d v="2021-03-01T00:00:00"/>
    <n v="720"/>
    <m/>
    <d v="2019-05-01T00:00:00"/>
    <d v="2019-03-01T00:00:00"/>
    <s v="No"/>
    <s v="No"/>
  </r>
  <r>
    <s v="Holdtech"/>
    <x v="0"/>
    <s v="Masivo"/>
    <s v="La Serena"/>
    <s v="18758023"/>
    <s v="4"/>
    <s v="18758023-4"/>
    <s v="JDMOLINA"/>
    <s v="JAVIERA DEL CARMEN MOLINA AGUIRRE"/>
    <s v="JAVIERA DEL CARMEN"/>
    <s v="MOLINA AGUIRRE"/>
    <x v="1"/>
    <x v="3"/>
    <s v="Renuncia"/>
    <s v="Renuncia voluntaria"/>
    <d v="2020-10-11T00:00:00"/>
    <m/>
    <m/>
    <m/>
    <m/>
    <m/>
    <d v="1994-07-14T00:00:00"/>
    <s v="MINERVA MAKARENA ROJAS VARAS"/>
    <s v="17902552-3"/>
    <s v="ULISES LA ROSA PEREZ"/>
    <d v="2019-02-19T00:00:00"/>
    <d v="2019-03-11T00:00:00"/>
    <m/>
    <d v="2019-03-12T00:00:00"/>
    <s v="JDMOLINA"/>
    <s v="JDMOLINA"/>
    <n v="19300"/>
    <s v="javiera.molina@consultor.wom.cl"/>
    <m/>
    <m/>
    <n v="51"/>
    <s v="Yesenia Sepulveda"/>
    <x v="0"/>
    <s v="Diurno"/>
    <s v=""/>
    <d v="2021-03-01T00:00:00"/>
    <n v="720"/>
    <m/>
    <d v="2020-10-01T00:00:00"/>
    <d v="2019-03-01T00:00:00"/>
    <s v="No"/>
    <s v="Si"/>
  </r>
  <r>
    <s v="Holdtech"/>
    <x v="0"/>
    <s v="Masivo"/>
    <s v="La Serena"/>
    <s v="13751420"/>
    <s v="6"/>
    <s v="13751420-6"/>
    <s v="MEQUEZAV"/>
    <s v="MARIA ELENA QUEZADA VERA"/>
    <s v="MARIA ELENA"/>
    <s v="QUEZADA VERA"/>
    <x v="1"/>
    <x v="3"/>
    <s v="Renuncia"/>
    <m/>
    <d v="2019-04-10T00:00:00"/>
    <m/>
    <m/>
    <m/>
    <m/>
    <m/>
    <d v="1980-01-13T00:00:00"/>
    <s v="MINERVA MAKARENA ROJAS VARAS"/>
    <s v="17902552-3"/>
    <s v="ULISES LA ROSA PEREZ"/>
    <d v="2019-02-19T00:00:00"/>
    <d v="2019-03-11T00:00:00"/>
    <m/>
    <d v="2019-03-12T00:00:00"/>
    <s v="MEQUEZAV"/>
    <s v="MEQUEZAV"/>
    <n v="19305"/>
    <s v="maria.quezada@consultor.wom.cl"/>
    <m/>
    <m/>
    <n v="51"/>
    <s v="Yesenia Sepulveda"/>
    <x v="1"/>
    <s v="Diurno"/>
    <n v="1"/>
    <d v="2021-03-01T00:00:00"/>
    <n v="720"/>
    <m/>
    <d v="2019-04-01T00:00:00"/>
    <d v="2019-03-01T00:00:00"/>
    <s v="No"/>
    <s v="No"/>
  </r>
  <r>
    <s v="Holdtech"/>
    <x v="0"/>
    <s v="Masivo"/>
    <s v="La Serena"/>
    <s v="19506162"/>
    <s v="9"/>
    <s v="19506162-9"/>
    <s v="MIRIQUEB"/>
    <s v="MIGUEL IGNACIO RIQUELME BASTIAS"/>
    <s v="MIGUEL IGNACIO"/>
    <s v="RIQUELME BASTIAS"/>
    <x v="1"/>
    <x v="3"/>
    <s v="Desvinculación"/>
    <s v="No Concurrencia"/>
    <d v="2019-03-19T00:00:00"/>
    <m/>
    <m/>
    <m/>
    <m/>
    <m/>
    <d v="1997-03-06T00:00:00"/>
    <s v="Yesenia Sepulveda"/>
    <m/>
    <s v=""/>
    <d v="2019-02-19T00:00:00"/>
    <d v="2019-03-11T00:00:00"/>
    <m/>
    <m/>
    <s v="MIRIQUEB"/>
    <s v="MIRIQUEB"/>
    <n v="19302"/>
    <s v="miguel.riquelme@consultor.wom.cl"/>
    <m/>
    <m/>
    <n v="51"/>
    <s v="Yesenia Sepulveda"/>
    <x v="3"/>
    <m/>
    <s v=""/>
    <d v="2021-03-01T00:00:00"/>
    <s v=""/>
    <m/>
    <d v="2019-03-01T00:00:00"/>
    <s v=""/>
    <s v="No"/>
    <s v="No"/>
  </r>
  <r>
    <s v="Holdtech"/>
    <x v="0"/>
    <s v="Datos"/>
    <s v="La Serena"/>
    <s v="15276736"/>
    <s v="6"/>
    <s v="15276736-6"/>
    <s v="ALSOTOZ"/>
    <s v="ANDREA LORENA SOTO ZAPATA"/>
    <s v="ANDREA LORENA"/>
    <s v="SOTO ZAPATA"/>
    <x v="1"/>
    <x v="3"/>
    <s v="Desvinculación"/>
    <s v="No Concurrencia"/>
    <d v="2019-07-10T00:00:00"/>
    <m/>
    <m/>
    <m/>
    <m/>
    <m/>
    <d v="1985-01-08T00:00:00"/>
    <s v="ALFONSO ANTONIO PINTO ARAYA"/>
    <s v="16780392-K"/>
    <s v="WILLIAMS ENRIQUE DOMINGUEZ BARRADA"/>
    <d v="2019-03-05T00:00:00"/>
    <d v="2019-03-26T00:00:00"/>
    <m/>
    <d v="2019-03-28T00:00:00"/>
    <s v="ALSOTOZ"/>
    <s v="ALSOTOZ"/>
    <n v="19326"/>
    <s v="andres.soto@consultor.wom.cl"/>
    <m/>
    <m/>
    <n v="52"/>
    <s v="Julia Arancibia"/>
    <x v="1"/>
    <m/>
    <n v="1"/>
    <d v="2021-03-01T00:00:00"/>
    <n v="704"/>
    <m/>
    <d v="2019-07-01T00:00:00"/>
    <d v="2019-03-01T00:00:00"/>
    <s v="No"/>
    <s v="No"/>
  </r>
  <r>
    <s v="Holdtech"/>
    <x v="0"/>
    <s v="Masivo"/>
    <s v="La Serena"/>
    <s v="19659628"/>
    <s v="3"/>
    <s v="19659628-3"/>
    <s v="BAESPINM"/>
    <s v="BORIS ALEJANDRO ESPINOZA MARIN"/>
    <s v="BORIS ALEJANDRO"/>
    <s v="ESPINOZA MARIN"/>
    <x v="1"/>
    <x v="3"/>
    <s v="Desvinculación"/>
    <s v="No Concurrencia"/>
    <d v="2019-05-29T00:00:00"/>
    <m/>
    <m/>
    <m/>
    <m/>
    <m/>
    <d v="1997-02-24T00:00:00"/>
    <s v="PALOMA JACQUELINE ARAYA MUÑOZ"/>
    <s v="15054416-5"/>
    <s v="FRANCISCO JAVIER SUAREZ VEGA"/>
    <d v="2019-03-05T00:00:00"/>
    <d v="2019-03-26T00:00:00"/>
    <m/>
    <d v="2019-03-28T00:00:00"/>
    <s v="BAESPINM"/>
    <s v="BAESPINM"/>
    <n v="19048"/>
    <s v="boris.espinoza@consultor.wom.cl"/>
    <m/>
    <m/>
    <n v="52"/>
    <s v="Julia Arancibia"/>
    <x v="1"/>
    <m/>
    <n v="1"/>
    <d v="2021-03-01T00:00:00"/>
    <n v="704"/>
    <m/>
    <d v="2019-05-01T00:00:00"/>
    <d v="2019-03-01T00:00:00"/>
    <s v="No"/>
    <s v="No"/>
  </r>
  <r>
    <s v="Holdtech"/>
    <x v="0"/>
    <s v="Masivo"/>
    <s v="La Serena"/>
    <s v="14131845"/>
    <s v="4"/>
    <s v="14131845-4"/>
    <s v="GDHENRIR"/>
    <s v="GUADALUPE DE LAS MERCEDES HENRIQUEZ RODRIGUEZ"/>
    <s v="GUADALUPE  DE LAS MERCEDES"/>
    <s v="HENRIQUEZ RODRIGUEZ"/>
    <x v="1"/>
    <x v="3"/>
    <s v="Desvinculación"/>
    <s v="No Concurrencia"/>
    <d v="2019-05-07T00:00:00"/>
    <m/>
    <m/>
    <m/>
    <m/>
    <m/>
    <d v="1980-12-13T00:00:00"/>
    <s v="ALFONSO ANTONIO PINTO ARAYA"/>
    <s v="16780392-K"/>
    <s v="WILLIAMS ENRIQUE DOMINGUEZ BARRADA"/>
    <d v="2019-03-05T00:00:00"/>
    <d v="2019-03-26T00:00:00"/>
    <m/>
    <d v="2019-03-28T00:00:00"/>
    <s v="GDHENRIR"/>
    <s v="GDHENRIR"/>
    <n v="19323"/>
    <s v="guadalupe.henriquez@consultor.wom.cl"/>
    <m/>
    <m/>
    <n v="52"/>
    <s v="Julia Arancibia"/>
    <x v="1"/>
    <m/>
    <n v="1"/>
    <d v="2021-03-01T00:00:00"/>
    <n v="704"/>
    <m/>
    <d v="2019-05-01T00:00:00"/>
    <d v="2019-03-01T00:00:00"/>
    <s v="No"/>
    <s v="No"/>
  </r>
  <r>
    <s v="Holdtech"/>
    <x v="0"/>
    <s v="Masivo"/>
    <s v="La Serena"/>
    <s v="18632706"/>
    <s v="3"/>
    <s v="18632706-3"/>
    <s v="IPALVARR"/>
    <s v="IGNACIO PATRICIO ALVAREZ ROJAS"/>
    <s v="IGNACIO PATRICIO"/>
    <s v="ALVAREZ ROJAS"/>
    <x v="1"/>
    <x v="3"/>
    <s v="Desvinculación"/>
    <s v="Vencimiento de contrato"/>
    <d v="2019-05-09T00:00:00"/>
    <s v="Reingreso Call Center"/>
    <m/>
    <m/>
    <m/>
    <m/>
    <d v="1994-01-11T00:00:00"/>
    <s v="JONATHAN ANDRES GONZALEZ HIDALGO"/>
    <s v="16732649-8"/>
    <s v="ULISES LA ROSA PEREZ"/>
    <d v="2019-03-05T00:00:00"/>
    <d v="2019-03-26T00:00:00"/>
    <m/>
    <d v="2019-03-28T00:00:00"/>
    <s v="IPALVARR"/>
    <s v="IPALVARR"/>
    <n v="19003"/>
    <s v="ignacio.alvarez.r@consultor.wom.cl"/>
    <m/>
    <m/>
    <n v="52"/>
    <s v="Julia Arancibia"/>
    <x v="1"/>
    <m/>
    <n v="1"/>
    <d v="2021-03-01T00:00:00"/>
    <n v="704"/>
    <m/>
    <d v="2019-05-01T00:00:00"/>
    <d v="2019-03-01T00:00:00"/>
    <s v="No"/>
    <s v="No"/>
  </r>
  <r>
    <s v="Holdtech"/>
    <x v="0"/>
    <s v="Masivo"/>
    <s v="La Serena"/>
    <s v="13876176"/>
    <s v="2"/>
    <s v="13876176-2"/>
    <s v="JDFERRAA"/>
    <s v="JESSICA DEL CARMEN FERRADA ALVAREZ"/>
    <s v="JESSICA DEL CARMEN"/>
    <s v="FERRADA ALVAREZ"/>
    <x v="1"/>
    <x v="3"/>
    <s v="Desvinculación"/>
    <s v="No Concurrencia"/>
    <d v="2019-05-20T00:00:00"/>
    <m/>
    <m/>
    <m/>
    <m/>
    <m/>
    <d v="1980-09-21T00:00:00"/>
    <s v="JONATHAN ANDRES GONZALEZ HIDALGO"/>
    <s v="16732649-8"/>
    <s v="ULISES LA ROSA PEREZ"/>
    <d v="2019-03-05T00:00:00"/>
    <d v="2019-03-26T00:00:00"/>
    <m/>
    <d v="2019-03-28T00:00:00"/>
    <s v="JDFERRAA"/>
    <s v="JDFERRAA"/>
    <n v="19321"/>
    <s v="jessica.ferrada@consultor.wom.cl"/>
    <m/>
    <m/>
    <n v="52"/>
    <s v="Julia Arancibia"/>
    <x v="0"/>
    <m/>
    <s v=""/>
    <d v="2021-03-01T00:00:00"/>
    <n v="704"/>
    <m/>
    <d v="2019-05-01T00:00:00"/>
    <d v="2019-03-01T00:00:00"/>
    <s v="No"/>
    <s v="No"/>
  </r>
  <r>
    <s v="Holdtech"/>
    <x v="0"/>
    <s v="Datos"/>
    <s v="La Serena"/>
    <s v="19427006"/>
    <s v="2"/>
    <s v="19427006-2"/>
    <s v="JDRAMIRE"/>
    <s v="JEISON DANIEL RAMIREZ ESPINOZA"/>
    <s v="JEISON DANIEL"/>
    <s v="RAMIREZ ESPINOZA"/>
    <x v="1"/>
    <x v="3"/>
    <s v="Renuncia"/>
    <s v="Renuncia voluntaria"/>
    <d v="2019-11-21T00:00:00"/>
    <m/>
    <m/>
    <m/>
    <m/>
    <m/>
    <d v="1996-05-26T00:00:00"/>
    <s v="FRANCISCO JAVIER SUAREZ VEGA"/>
    <s v="17062133-6"/>
    <s v="YORMAN JOSE HERNANDEZ USECHE "/>
    <d v="2019-03-05T00:00:00"/>
    <d v="2019-03-26T00:00:00"/>
    <m/>
    <d v="2019-03-28T00:00:00"/>
    <s v="JDRAMIRE"/>
    <s v="JDRAMIRE"/>
    <n v="19327"/>
    <s v="jeison.ramirez@consultor.wom.cl"/>
    <m/>
    <m/>
    <n v="52"/>
    <s v="Julia Arancibia"/>
    <x v="1"/>
    <s v="Diurno"/>
    <n v="1"/>
    <d v="2021-03-01T00:00:00"/>
    <n v="704"/>
    <m/>
    <d v="2019-11-01T00:00:00"/>
    <d v="2019-03-01T00:00:00"/>
    <s v="No"/>
    <s v="Si"/>
  </r>
  <r>
    <s v="Holdtech"/>
    <x v="0"/>
    <s v="Masivo"/>
    <s v="La Serena"/>
    <s v="19256232"/>
    <s v="5"/>
    <s v="19256232-5"/>
    <s v="JJROJAST"/>
    <s v="JONATHAN JEHOHANAN ROJAS TOLEDO"/>
    <s v="JONATHAN JEHOHANAN"/>
    <s v="ROJAS TOLEDO"/>
    <x v="1"/>
    <x v="3"/>
    <s v="Desvinculación"/>
    <s v="No Concurrencia"/>
    <d v="2019-05-20T00:00:00"/>
    <s v="Reingreso Call Center"/>
    <m/>
    <m/>
    <m/>
    <m/>
    <d v="1995-10-03T00:00:00"/>
    <s v="JOSE ARTURO CAMPOS CANIBILO"/>
    <s v="18354359-8"/>
    <s v="FRANCISCO JAVIER SUAREZ VEGA"/>
    <d v="2019-03-05T00:00:00"/>
    <d v="2019-03-26T00:00:00"/>
    <m/>
    <d v="2019-03-28T00:00:00"/>
    <s v="JJROJAST"/>
    <s v="JJROJAST"/>
    <n v="19146"/>
    <s v="jonathan.rojas@consultor.wom.cl"/>
    <m/>
    <m/>
    <n v="52"/>
    <s v="Julia Arancibia"/>
    <x v="1"/>
    <m/>
    <n v="1"/>
    <d v="2021-03-01T00:00:00"/>
    <n v="704"/>
    <m/>
    <d v="2019-05-01T00:00:00"/>
    <d v="2019-03-01T00:00:00"/>
    <s v="No"/>
    <s v="No"/>
  </r>
  <r>
    <s v="Holdtech"/>
    <x v="0"/>
    <s v="Masivo"/>
    <s v="La Serena"/>
    <s v="19662460"/>
    <s v="0"/>
    <s v="19662460-0"/>
    <s v="JRVILLAP"/>
    <s v="JAVIERA ROCIO VILLALOBOS PEREZ"/>
    <s v="JAVIERA ROCIO"/>
    <s v="VILLALOBOS PEREZ"/>
    <x v="1"/>
    <x v="3"/>
    <s v="Desvinculación"/>
    <s v="Necesidad de la empresa"/>
    <d v="2020-08-29T00:00:00"/>
    <m/>
    <m/>
    <m/>
    <m/>
    <m/>
    <d v="1998-03-26T00:00:00"/>
    <s v="WALTER PAOLO SANTANDER CAMPOS"/>
    <s v="13974946-4"/>
    <s v="FRANCISCO JAVIER SUAREZ VEGA"/>
    <d v="2019-03-05T00:00:00"/>
    <d v="2019-03-26T00:00:00"/>
    <m/>
    <d v="2019-03-28T00:00:00"/>
    <s v="JRVILLAP"/>
    <s v="JRVILLAP"/>
    <n v="19210"/>
    <s v="javiera.villalobos@consultor.wom.cl"/>
    <m/>
    <m/>
    <n v="52"/>
    <s v="Julia Arancibia"/>
    <x v="1"/>
    <s v="Diurno"/>
    <n v="1"/>
    <d v="2021-03-01T00:00:00"/>
    <n v="704"/>
    <m/>
    <d v="2020-08-01T00:00:00"/>
    <d v="2019-03-01T00:00:00"/>
    <s v="No"/>
    <s v="Si"/>
  </r>
  <r>
    <s v="Holdtech"/>
    <x v="0"/>
    <s v="Datos"/>
    <s v="La Serena"/>
    <s v="18709279"/>
    <s v="5"/>
    <s v="18709279-5"/>
    <s v="KKROAV"/>
    <s v="KAREN KIARA ROA VILLAVICENCIO"/>
    <s v="KAREN KIARA"/>
    <s v="ROA VILLAVICENCIO"/>
    <x v="1"/>
    <x v="3"/>
    <s v="Desvinculación"/>
    <s v="Vencimiento de contrato"/>
    <d v="2019-08-10T00:00:00"/>
    <m/>
    <m/>
    <m/>
    <m/>
    <m/>
    <d v="1995-12-08T00:00:00"/>
    <s v="ALFONSO ANTONIO PINTO ARAYA"/>
    <s v="16780392-K"/>
    <s v="WILLIAMS ENRIQUE DOMINGUEZ BARRADA"/>
    <d v="2019-03-05T00:00:00"/>
    <d v="2019-03-26T00:00:00"/>
    <m/>
    <d v="2019-03-28T00:00:00"/>
    <s v="KKROAV"/>
    <s v="KKROAV"/>
    <n v="19328"/>
    <s v="karen.roa@consultor.wom.cl"/>
    <m/>
    <m/>
    <n v="52"/>
    <s v="Julia Arancibia"/>
    <x v="1"/>
    <s v="Diurno"/>
    <n v="1"/>
    <d v="2021-03-01T00:00:00"/>
    <n v="704"/>
    <m/>
    <d v="2019-08-01T00:00:00"/>
    <d v="2019-03-01T00:00:00"/>
    <s v="No"/>
    <s v="No"/>
  </r>
  <r>
    <s v="Holdtech"/>
    <x v="0"/>
    <s v="Masivo"/>
    <s v="La Serena"/>
    <s v="15593806"/>
    <s v="4"/>
    <s v="15593806-4"/>
    <s v="NESEGOVA"/>
    <s v="NELSON EDUARDO SEGOVIA ARAYA"/>
    <s v="NELSON EDUARDO"/>
    <s v="SEGOVIA ARAYA"/>
    <x v="1"/>
    <x v="3"/>
    <s v="Desvinculación"/>
    <s v="No Concurrencia"/>
    <d v="2019-06-04T00:00:00"/>
    <m/>
    <m/>
    <m/>
    <m/>
    <m/>
    <d v="1983-03-16T00:00:00"/>
    <s v="PALOMA JACQUELINE ARAYA MUÑOZ"/>
    <s v="15054416-5"/>
    <s v="FRANCISCO JAVIER SUAREZ VEGA"/>
    <d v="2019-03-05T00:00:00"/>
    <d v="2019-03-26T00:00:00"/>
    <m/>
    <d v="2019-03-28T00:00:00"/>
    <s v="NESEGOVA"/>
    <s v="NESEGOVA"/>
    <n v="19075"/>
    <s v="nelson.segovia@consultor.wom.cl"/>
    <m/>
    <m/>
    <n v="52"/>
    <s v="Julia Arancibia"/>
    <x v="1"/>
    <m/>
    <n v="1"/>
    <d v="2021-03-01T00:00:00"/>
    <n v="704"/>
    <m/>
    <d v="2019-06-01T00:00:00"/>
    <d v="2019-03-01T00:00:00"/>
    <s v="No"/>
    <s v="No"/>
  </r>
  <r>
    <s v="Holdtech"/>
    <x v="0"/>
    <s v="Masivo"/>
    <s v="La Serena"/>
    <s v="12877069"/>
    <s v="0"/>
    <s v="12877069-0"/>
    <s v="SCGUERRD"/>
    <s v="SOLEDAD CAROLINA GUERRA DRECKMANN"/>
    <s v="SOLEDAD CAROLINA"/>
    <s v="GUERRA DRECKMANN"/>
    <x v="1"/>
    <x v="3"/>
    <s v="Desvinculación"/>
    <s v="No Concurrencia"/>
    <d v="2019-04-03T00:00:00"/>
    <m/>
    <m/>
    <m/>
    <m/>
    <m/>
    <d v="1975-07-30T00:00:00"/>
    <s v="FRANCISCO JAVIER SUAREZ VEGA"/>
    <s v="17062133-6"/>
    <s v="YORMAN JOSE HERNANDEZ USECHE "/>
    <d v="2019-03-05T00:00:00"/>
    <d v="2019-03-26T00:00:00"/>
    <m/>
    <m/>
    <s v="SCGUERRD"/>
    <s v="SCGUERRD"/>
    <n v="19027"/>
    <s v="soledad.guerra@consultor.wom.cl"/>
    <m/>
    <m/>
    <n v="52"/>
    <s v="Julia Arancibia"/>
    <x v="1"/>
    <m/>
    <n v="1"/>
    <d v="2021-03-01T00:00:00"/>
    <s v=""/>
    <m/>
    <d v="2019-04-01T00:00:00"/>
    <s v=""/>
    <s v="No"/>
    <s v="No"/>
  </r>
  <r>
    <s v="Holdtech"/>
    <x v="0"/>
    <s v="Masivo"/>
    <s v="La Serena"/>
    <s v="20741116"/>
    <s v="7"/>
    <s v="20741116-7"/>
    <s v="TAARAYAO"/>
    <s v="TOMAS ANDRES ARAYA ORELLANA"/>
    <s v="TOMAS ANDRES"/>
    <s v="ARAYA ORELLANA"/>
    <x v="1"/>
    <x v="3"/>
    <s v="Desvinculación"/>
    <s v="No Concurrencia"/>
    <d v="2019-04-12T00:00:00"/>
    <m/>
    <m/>
    <m/>
    <m/>
    <m/>
    <d v="1991-10-05T00:00:00"/>
    <s v="FRANCISCO JAVIER SUAREZ VEGA"/>
    <s v="17062133-6"/>
    <s v="YORMAN JOSE HERNANDEZ USECHE "/>
    <d v="2019-03-05T00:00:00"/>
    <d v="2019-03-26T00:00:00"/>
    <m/>
    <m/>
    <s v="TAARAYAO"/>
    <s v="TAARAYAO"/>
    <n v="19109"/>
    <s v="tomas.araya@consultor.wom.cl"/>
    <m/>
    <m/>
    <n v="52"/>
    <s v="Julia Arancibia"/>
    <x v="0"/>
    <m/>
    <s v=""/>
    <d v="2021-03-01T00:00:00"/>
    <s v=""/>
    <m/>
    <d v="2019-04-01T00:00:00"/>
    <s v=""/>
    <s v="No"/>
    <s v="No"/>
  </r>
  <r>
    <s v="Holdtech"/>
    <x v="0"/>
    <s v="Masivo"/>
    <s v="La Serena"/>
    <s v="17721463"/>
    <s v="9"/>
    <s v="17721463-9"/>
    <s v="TAMUNOZT"/>
    <s v="TAMARA ANDREA MUÑOZ TAMBLAY"/>
    <s v="TAMARA ANDREA"/>
    <s v="MUÑOZ TAMBLAY"/>
    <x v="1"/>
    <x v="3"/>
    <s v="Renuncia"/>
    <s v="Renuncia voluntaria"/>
    <d v="2019-07-01T00:00:00"/>
    <m/>
    <m/>
    <m/>
    <m/>
    <m/>
    <d v="1990-10-10T00:00:00"/>
    <s v="PAULA ANGELINA ELGUEDA MADARIAGA"/>
    <s v="14109923-K"/>
    <s v="WILLIAMS ENRIQUE DOMINGUEZ BARRADA"/>
    <d v="2019-03-05T00:00:00"/>
    <d v="2019-03-26T00:00:00"/>
    <m/>
    <d v="2019-03-28T00:00:00"/>
    <s v="TAMUNOZT"/>
    <s v="TAMUNOZT"/>
    <n v="19324"/>
    <s v="tamara.munoz@consultor.wom.cl"/>
    <m/>
    <m/>
    <n v="52"/>
    <s v="Julia Arancibia"/>
    <x v="0"/>
    <m/>
    <s v=""/>
    <d v="2021-03-01T00:00:00"/>
    <n v="704"/>
    <m/>
    <d v="2019-07-01T00:00:00"/>
    <d v="2019-03-01T00:00:00"/>
    <s v="No"/>
    <s v="No"/>
  </r>
  <r>
    <s v="Holdtech"/>
    <x v="0"/>
    <s v="Masivo"/>
    <s v="La Serena"/>
    <s v="17092588"/>
    <s v="2"/>
    <s v="17092588-2"/>
    <s v="TRCALDEL"/>
    <s v="TATIANA ROMINA CALDERON LUCO"/>
    <s v="TATIANA ROMINA"/>
    <s v="CALDERON LUCO"/>
    <x v="1"/>
    <x v="3"/>
    <s v="Desvinculación"/>
    <s v="No Concurrencia"/>
    <d v="2019-06-10T00:00:00"/>
    <s v="Reingreso Call Center"/>
    <m/>
    <m/>
    <m/>
    <m/>
    <d v="1988-09-09T00:00:00"/>
    <s v="MINERVA MAKARENA ROJAS VARAS"/>
    <s v="17902552-3"/>
    <s v="ULISES LA ROSA PEREZ"/>
    <d v="2019-03-05T00:00:00"/>
    <d v="2019-03-26T00:00:00"/>
    <m/>
    <d v="2019-03-28T00:00:00"/>
    <s v="TRCALDEL"/>
    <s v="TRCALDEL"/>
    <n v="19329"/>
    <s v="tatiana.calderon@consultor.wom.cl"/>
    <m/>
    <m/>
    <n v="52"/>
    <s v="Julia Arancibia"/>
    <x v="0"/>
    <m/>
    <s v=""/>
    <d v="2021-03-01T00:00:00"/>
    <n v="704"/>
    <m/>
    <d v="2019-06-01T00:00:00"/>
    <d v="2019-03-01T00:00:00"/>
    <s v="No"/>
    <s v="No"/>
  </r>
  <r>
    <s v="Holdtech"/>
    <x v="0"/>
    <s v="Masivo"/>
    <s v="La Serena"/>
    <s v="19983803"/>
    <s v="2"/>
    <s v="19983803-2"/>
    <s v="BNESPINR"/>
    <s v="BRANDON NICOLAS ESPINDOLA RODRIGUEZ"/>
    <s v="BRANDON NICOLAS"/>
    <s v="ESPINDOLA RODRIGUEZ"/>
    <x v="1"/>
    <x v="3"/>
    <s v="Desvinculación"/>
    <m/>
    <d v="2019-05-14T00:00:00"/>
    <m/>
    <m/>
    <m/>
    <m/>
    <m/>
    <d v="1998-09-15T00:00:00"/>
    <s v="JOSE ARTURO CAMPOS CANIBILO"/>
    <s v="18354359-8"/>
    <s v="FRANCISCO JAVIER SUAREZ VEGA"/>
    <d v="2019-03-18T00:00:00"/>
    <d v="2019-04-08T00:00:00"/>
    <m/>
    <d v="2019-04-13T00:00:00"/>
    <s v="BNESPINR"/>
    <s v="BNESPINR"/>
    <n v="19266"/>
    <s v="brandon.espindola@consultor.wom.cl"/>
    <m/>
    <m/>
    <n v="53"/>
    <s v="America Quinteros"/>
    <x v="1"/>
    <m/>
    <n v="1"/>
    <d v="2021-03-01T00:00:00"/>
    <n v="688"/>
    <m/>
    <d v="2019-05-01T00:00:00"/>
    <d v="2019-04-01T00:00:00"/>
    <s v="No"/>
    <s v="No"/>
  </r>
  <r>
    <s v="Holdtech"/>
    <x v="0"/>
    <s v="Masivo"/>
    <s v="La Serena"/>
    <s v="19256359"/>
    <s v="3"/>
    <s v="19256359-3"/>
    <s v="EKGALVEG"/>
    <s v="ESTEFANIA KARINA GALVEZ GUERRERO"/>
    <s v="ESTEFANIA KARINA"/>
    <s v="GALVEZ GUERRERO"/>
    <x v="1"/>
    <x v="3"/>
    <s v="Renuncia"/>
    <m/>
    <d v="2019-05-10T00:00:00"/>
    <m/>
    <m/>
    <m/>
    <m/>
    <m/>
    <d v="1995-10-17T00:00:00"/>
    <s v="JULIO ENRIQUE EGAÑA TABILO"/>
    <s v="15451219-5"/>
    <s v="ULISES LA ROSA PEREZ"/>
    <d v="2019-03-18T00:00:00"/>
    <d v="2019-04-08T00:00:00"/>
    <m/>
    <d v="2019-04-13T00:00:00"/>
    <s v="EKGALVEG"/>
    <s v="EKGALVEG"/>
    <n v="19313"/>
    <s v="estefania.galvez@consultor.wom.cl"/>
    <m/>
    <m/>
    <n v="53"/>
    <s v="America Quinteros"/>
    <x v="1"/>
    <m/>
    <n v="1"/>
    <d v="2021-03-01T00:00:00"/>
    <n v="688"/>
    <m/>
    <d v="2019-05-01T00:00:00"/>
    <d v="2019-04-01T00:00:00"/>
    <s v="No"/>
    <s v="No"/>
  </r>
  <r>
    <s v="Holdtech"/>
    <x v="0"/>
    <s v="Masivo"/>
    <s v="La Serena"/>
    <s v="18824899"/>
    <s v="3"/>
    <s v="18824899-3"/>
    <s v="GNGOMEZG"/>
    <s v="GRIYENDER NAZARINA GOMEZ GAJARDO"/>
    <s v="GRIYENDER NAZARINA"/>
    <s v="GOMEZ GAJARDO"/>
    <x v="1"/>
    <x v="3"/>
    <s v="Renuncia"/>
    <m/>
    <d v="2019-04-22T00:00:00"/>
    <s v="Reingreso Call Center"/>
    <m/>
    <m/>
    <m/>
    <m/>
    <d v="1980-12-21T00:00:00"/>
    <s v="America Quinteros"/>
    <m/>
    <s v=""/>
    <m/>
    <m/>
    <m/>
    <d v="2019-04-13T00:00:00"/>
    <s v="GNGOMEZG"/>
    <s v="GNGOMEZG"/>
    <n v="19277"/>
    <s v="griyender.gomez@consultor.wom.cl"/>
    <m/>
    <m/>
    <n v="53"/>
    <s v="America Quinteros"/>
    <x v="0"/>
    <m/>
    <s v=""/>
    <d v="2021-03-01T00:00:00"/>
    <n v="688"/>
    <m/>
    <d v="2019-04-01T00:00:00"/>
    <d v="2019-04-01T00:00:00"/>
    <s v="No"/>
    <s v="No"/>
  </r>
  <r>
    <s v="Holdtech"/>
    <x v="0"/>
    <s v="Masivo"/>
    <s v="La Serena"/>
    <s v="16410689"/>
    <s v="6"/>
    <s v="16410689-6"/>
    <s v="KSORMENR"/>
    <s v="KARINA SOLEDAD ORMEÑO RODRIGUEZ"/>
    <s v="KARINA SOLEDAD"/>
    <s v="ORMEÑO RODRIGUEZ"/>
    <x v="1"/>
    <x v="3"/>
    <s v="Renuncia"/>
    <m/>
    <d v="2019-05-24T00:00:00"/>
    <m/>
    <m/>
    <m/>
    <m/>
    <m/>
    <d v="1986-09-20T00:00:00"/>
    <s v="PAULA ANGELINA ELGUEDA MADARIAGA"/>
    <s v="14109923-K"/>
    <s v="WILLIAMS ENRIQUE DOMINGUEZ BARRADA"/>
    <d v="2019-03-18T00:00:00"/>
    <d v="2019-04-08T00:00:00"/>
    <m/>
    <d v="2019-04-13T00:00:00"/>
    <s v="KSORMENR"/>
    <s v="KSORMENR"/>
    <n v="19331"/>
    <s v="karina.ormeno@consultor.wom.cl"/>
    <m/>
    <m/>
    <n v="53"/>
    <s v="America Quinteros"/>
    <x v="1"/>
    <m/>
    <n v="1"/>
    <d v="2021-03-01T00:00:00"/>
    <n v="688"/>
    <m/>
    <d v="2019-05-01T00:00:00"/>
    <d v="2019-04-01T00:00:00"/>
    <s v="No"/>
    <s v="No"/>
  </r>
  <r>
    <s v="Holdtech"/>
    <x v="0"/>
    <s v="Masivo"/>
    <s v="La Serena"/>
    <s v="18835569"/>
    <s v="2"/>
    <s v="18835569-2"/>
    <s v="KVMONTEN"/>
    <s v="KAREN VERONICA MONTES NOVOA"/>
    <s v="KAREN VERONICA"/>
    <s v="MONTES NOVOA"/>
    <x v="1"/>
    <x v="3"/>
    <s v="Renuncia"/>
    <m/>
    <d v="2019-05-14T00:00:00"/>
    <m/>
    <m/>
    <m/>
    <m/>
    <m/>
    <d v="1994-06-22T00:00:00"/>
    <s v="ALFONSO ANTONIO PINTO ARAYA"/>
    <s v="16780392-K"/>
    <s v="WILLIAMS ENRIQUE DOMINGUEZ BARRADA"/>
    <d v="2019-03-18T00:00:00"/>
    <d v="2019-04-08T00:00:00"/>
    <m/>
    <d v="2019-04-13T00:00:00"/>
    <s v="KVMONTEN"/>
    <s v="KVMONTEN"/>
    <n v="19335"/>
    <s v="karen.montes@consultor.wom.cl"/>
    <m/>
    <m/>
    <n v="53"/>
    <s v="America Quinteros"/>
    <x v="0"/>
    <m/>
    <s v=""/>
    <d v="2021-03-01T00:00:00"/>
    <n v="688"/>
    <m/>
    <d v="2019-05-01T00:00:00"/>
    <d v="2019-04-01T00:00:00"/>
    <s v="No"/>
    <s v="No"/>
  </r>
  <r>
    <s v="Holdtech"/>
    <x v="0"/>
    <s v="Masivo"/>
    <s v="La Serena"/>
    <s v="17167842"/>
    <s v="0"/>
    <s v="17167842-0"/>
    <s v="MJFUENTP"/>
    <s v="MARIA JOSE FUENTES PASTENE"/>
    <s v="MARIA JOSE"/>
    <s v="FUENTES PASTENE"/>
    <x v="1"/>
    <x v="3"/>
    <s v="Renuncia"/>
    <s v="Renuncia voluntaria"/>
    <d v="2019-08-12T00:00:00"/>
    <m/>
    <m/>
    <m/>
    <m/>
    <m/>
    <d v="1989-02-24T00:00:00"/>
    <s v="PAULA ANGELINA ELGUEDA MADARIAGA"/>
    <s v="14109923-K"/>
    <s v="WILLIAMS ENRIQUE DOMINGUEZ BARRADA"/>
    <d v="2019-03-18T00:00:00"/>
    <d v="2019-04-08T00:00:00"/>
    <m/>
    <d v="2019-04-13T00:00:00"/>
    <s v="MJFUENTP"/>
    <s v="MJFUENTP"/>
    <n v="19332"/>
    <s v="maria.fuentes@consultor.wom.cl"/>
    <m/>
    <m/>
    <n v="53"/>
    <s v="America Quinteros"/>
    <x v="1"/>
    <m/>
    <n v="1"/>
    <d v="2021-03-01T00:00:00"/>
    <n v="688"/>
    <m/>
    <d v="2019-08-01T00:00:00"/>
    <d v="2019-04-01T00:00:00"/>
    <s v="No"/>
    <s v="No"/>
  </r>
  <r>
    <s v="Holdtech"/>
    <x v="0"/>
    <s v="Masivo"/>
    <s v="La Serena"/>
    <s v="18397383"/>
    <s v="5"/>
    <s v="18397383-5"/>
    <s v="MJRODRIC"/>
    <s v="MARIA JOSE RODRIGUEZ CANGANA"/>
    <s v="MARIA JOSE"/>
    <s v="RODRIGUEZ CANGANA"/>
    <x v="1"/>
    <x v="3"/>
    <s v="Desvinculación"/>
    <s v="No Concurrencia"/>
    <d v="2019-05-01T00:00:00"/>
    <m/>
    <m/>
    <m/>
    <m/>
    <m/>
    <d v="1993-03-07T00:00:00"/>
    <s v="PALOMA JACQUELINE ARAYA MUÑOZ"/>
    <s v="15054416-5"/>
    <s v="FRANCISCO JAVIER SUAREZ VEGA"/>
    <d v="2019-03-18T00:00:00"/>
    <d v="2019-04-08T00:00:00"/>
    <m/>
    <d v="2019-04-13T00:00:00"/>
    <s v="MJRODRIC"/>
    <s v="MJRODRIC"/>
    <n v="19334"/>
    <s v="maria.rodriguez@consultor.wom.cl"/>
    <m/>
    <m/>
    <n v="53"/>
    <s v="America Quinteros"/>
    <x v="1"/>
    <m/>
    <n v="1"/>
    <d v="2021-03-01T00:00:00"/>
    <n v="688"/>
    <m/>
    <d v="2019-05-01T00:00:00"/>
    <d v="2019-04-01T00:00:00"/>
    <s v="No"/>
    <s v="No"/>
  </r>
  <r>
    <s v="Holdtech"/>
    <x v="0"/>
    <s v="Masivo"/>
    <s v="La Serena"/>
    <s v="16913679"/>
    <s v="3"/>
    <s v="16913679-3"/>
    <s v="NASEGOVA"/>
    <s v="NICOLE ALEJANDRA SEGOVIA ANFRUNS"/>
    <s v="NICOLE ALEJANDRA"/>
    <s v="SEGOVIA ANFRUNS"/>
    <x v="1"/>
    <x v="3"/>
    <s v="Desvinculación"/>
    <s v="No Concurrencia"/>
    <d v="2019-05-08T00:00:00"/>
    <m/>
    <m/>
    <m/>
    <m/>
    <m/>
    <d v="1988-12-01T00:00:00"/>
    <s v="MINERVA MAKARENA ROJAS VARAS"/>
    <s v="17902552-3"/>
    <s v="ULISES LA ROSA PEREZ"/>
    <d v="2019-03-18T00:00:00"/>
    <d v="2019-04-08T00:00:00"/>
    <m/>
    <d v="2019-04-13T00:00:00"/>
    <s v="NASEGOVA"/>
    <s v="NASEGOVA"/>
    <n v="19195"/>
    <s v="nicole.segovia@consultor.wom.cl"/>
    <m/>
    <m/>
    <n v="53"/>
    <s v="America Quinteros"/>
    <x v="1"/>
    <m/>
    <n v="1"/>
    <d v="2021-03-01T00:00:00"/>
    <n v="688"/>
    <m/>
    <d v="2019-05-01T00:00:00"/>
    <d v="2019-04-01T00:00:00"/>
    <s v="No"/>
    <s v="No"/>
  </r>
  <r>
    <s v="Holdtech"/>
    <x v="0"/>
    <s v="Masivo"/>
    <s v="La Serena"/>
    <s v="17721246"/>
    <s v="6"/>
    <s v="17721246-6"/>
    <s v="RLGALVET"/>
    <s v="RONALD LEANDRO GALVEZ TAPIA"/>
    <s v="RONALD LEANDRO"/>
    <s v="GALVEZ TAPIA"/>
    <x v="1"/>
    <x v="3"/>
    <s v="Desvinculación"/>
    <s v="No Concurrencia"/>
    <d v="2020-01-07T00:00:00"/>
    <m/>
    <m/>
    <m/>
    <m/>
    <m/>
    <d v="1990-08-18T00:00:00"/>
    <s v="MINERVA MAKARENA ROJAS VARAS"/>
    <s v="17902552-3"/>
    <s v="ULISES LA ROSA PEREZ"/>
    <d v="2019-03-18T00:00:00"/>
    <d v="2019-04-08T00:00:00"/>
    <m/>
    <d v="2019-04-13T00:00:00"/>
    <s v="RLGALVET"/>
    <s v="RLGALVET"/>
    <n v="19227"/>
    <s v="ronald.galvez@consultor.wom.cl"/>
    <m/>
    <m/>
    <n v="53"/>
    <s v="America Quinteros"/>
    <x v="0"/>
    <s v="Diurno"/>
    <s v=""/>
    <d v="2021-03-01T00:00:00"/>
    <n v="688"/>
    <m/>
    <d v="2020-01-01T00:00:00"/>
    <d v="2019-04-01T00:00:00"/>
    <s v="No"/>
    <s v="Si"/>
  </r>
  <r>
    <s v="Holdtech"/>
    <x v="0"/>
    <s v="Masivo"/>
    <s v="La Serena"/>
    <s v="18316408"/>
    <s v="2"/>
    <s v="18316408-2"/>
    <s v="SABRITOA"/>
    <s v="SOLANGE ANGELICA BRITO ALAMOS"/>
    <s v="SOLANGE ANGELICA"/>
    <s v="BRITO ALAMOS"/>
    <x v="1"/>
    <x v="3"/>
    <s v="Desvinculación"/>
    <s v="No Concurrencia"/>
    <d v="2019-05-20T00:00:00"/>
    <m/>
    <m/>
    <m/>
    <m/>
    <m/>
    <d v="1992-09-25T00:00:00"/>
    <s v="CRISTOBAL ANDRES GALLEGOS VALENCIA"/>
    <s v="17404906-8"/>
    <s v="ULISES LA ROSA PEREZ"/>
    <d v="2019-03-18T00:00:00"/>
    <d v="2019-04-08T00:00:00"/>
    <m/>
    <d v="2019-04-13T00:00:00"/>
    <s v="SABRITOA"/>
    <s v="SABRITOA"/>
    <n v="19337"/>
    <s v="solange.brito@consultor.wom.cl"/>
    <m/>
    <m/>
    <n v="53"/>
    <s v="America Quinteros"/>
    <x v="0"/>
    <m/>
    <s v=""/>
    <d v="2021-03-01T00:00:00"/>
    <n v="688"/>
    <m/>
    <d v="2019-05-01T00:00:00"/>
    <d v="2019-04-01T00:00:00"/>
    <s v="No"/>
    <s v="No"/>
  </r>
  <r>
    <s v="Holdtech"/>
    <x v="0"/>
    <s v="Masivo"/>
    <s v="La Serena"/>
    <s v="15384591"/>
    <s v="3"/>
    <s v="15384591-3"/>
    <s v="SVFLORES"/>
    <s v="SANDRA VALERIA FLORES SANTANDER"/>
    <s v="SANDRA VALERIA"/>
    <s v="FLORES SANTANDER"/>
    <x v="1"/>
    <x v="3"/>
    <s v="Desvinculación"/>
    <s v="Vencimiento de contrato"/>
    <d v="2019-08-23T00:00:00"/>
    <m/>
    <m/>
    <m/>
    <m/>
    <m/>
    <d v="1983-02-21T00:00:00"/>
    <s v="JOSE ARTURO CAMPOS CANIBILO"/>
    <s v="18354359-8"/>
    <s v="FRANCISCO JAVIER SUAREZ VEGA"/>
    <d v="2019-03-18T00:00:00"/>
    <d v="2019-04-08T00:00:00"/>
    <m/>
    <d v="2019-04-13T00:00:00"/>
    <s v="SVFLORES"/>
    <s v="SVFLORES"/>
    <n v="19232"/>
    <s v="sandra.flores@consultor.wom.cl"/>
    <m/>
    <m/>
    <n v="53"/>
    <s v="America Quinteros"/>
    <x v="1"/>
    <s v="Diurno"/>
    <n v="1"/>
    <d v="2021-03-01T00:00:00"/>
    <n v="688"/>
    <m/>
    <d v="2019-08-01T00:00:00"/>
    <d v="2019-04-01T00:00:00"/>
    <s v="No"/>
    <s v="No"/>
  </r>
  <r>
    <s v="Holdtech"/>
    <x v="0"/>
    <s v="Masivo"/>
    <s v="La Serena"/>
    <s v="18882801"/>
    <s v="9"/>
    <s v="18882801-9"/>
    <s v="FJFUENZD"/>
    <s v="FRANCISCA JAVIERA FUENZALIDA DIAZ"/>
    <s v="FRANCISCA JAVIERA"/>
    <s v="FUENZALIDA DIAZ"/>
    <x v="1"/>
    <x v="3"/>
    <s v="Desvinculación"/>
    <s v="No Concurrencia"/>
    <d v="2021-01-07T00:00:00"/>
    <m/>
    <m/>
    <m/>
    <m/>
    <m/>
    <d v="1994-10-17T00:00:00"/>
    <s v="GABRIELA ANDREA GOMEZ QUIVIC"/>
    <s v="18632202-9"/>
    <s v="FRANCISCO JAVIER SUAREZ VEGA"/>
    <d v="2019-03-27T00:00:00"/>
    <d v="2019-04-19T00:00:00"/>
    <m/>
    <d v="2019-04-23T00:00:00"/>
    <s v="FJFUENZD"/>
    <s v="FJFUENZD"/>
    <n v="19242"/>
    <s v="francisca.fuenzalida@consultor.wom.cl"/>
    <m/>
    <m/>
    <n v="54"/>
    <s v="Maria Fernanda Diaz"/>
    <x v="1"/>
    <s v="Diurno"/>
    <n v="1"/>
    <d v="2021-03-01T00:00:00"/>
    <n v="678"/>
    <m/>
    <d v="2021-01-01T00:00:00"/>
    <d v="2019-04-01T00:00:00"/>
    <s v="No"/>
    <s v="Si"/>
  </r>
  <r>
    <s v="Holdtech"/>
    <x v="0"/>
    <s v="Empresas"/>
    <s v="La Serena"/>
    <s v="17465323"/>
    <s v="2"/>
    <s v="17465323-2"/>
    <s v="BHMACIAS"/>
    <s v="BESSY HASLEY MACIAS SANCHEZ"/>
    <s v="BESSY HASLEY"/>
    <s v="MACIAS SANCHEZ"/>
    <x v="1"/>
    <x v="3"/>
    <s v="Renuncia"/>
    <s v="Renuncia voluntaria"/>
    <d v="2020-06-29T00:00:00"/>
    <m/>
    <m/>
    <m/>
    <m/>
    <m/>
    <d v="1989-12-10T00:00:00"/>
    <s v="ALFONSO ANTONIO PINTO ARAYA"/>
    <s v="16780392-K"/>
    <s v="WILLIAMS ENRIQUE DOMINGUEZ BARRADA"/>
    <d v="2019-03-27T00:00:00"/>
    <d v="2019-04-19T00:00:00"/>
    <m/>
    <d v="2019-04-23T00:00:00"/>
    <s v="BHMACIAS"/>
    <s v="BHMACIAS"/>
    <n v="19256"/>
    <s v="bessy.macias@consultor.wom.cl"/>
    <m/>
    <m/>
    <n v="54"/>
    <s v="Maria Fernanda Diaz"/>
    <x v="1"/>
    <s v="Diurno"/>
    <n v="1"/>
    <d v="2021-03-01T00:00:00"/>
    <n v="678"/>
    <m/>
    <d v="2020-06-01T00:00:00"/>
    <d v="2019-04-01T00:00:00"/>
    <s v="No"/>
    <s v="Si"/>
  </r>
  <r>
    <s v="Holdtech"/>
    <x v="0"/>
    <s v="Masivo"/>
    <s v="La Serena"/>
    <s v="20498167"/>
    <s v="1"/>
    <s v="20498167-1"/>
    <s v="CBCORTEB"/>
    <s v="CASSANDRA BETSABETH CORTES BARRIENTOS"/>
    <s v="CASSANDRA BETSABETH"/>
    <s v="CORTES BARRIENTOS"/>
    <x v="1"/>
    <x v="3"/>
    <s v="Renuncia"/>
    <m/>
    <d v="2019-05-22T00:00:00"/>
    <m/>
    <m/>
    <m/>
    <m/>
    <m/>
    <d v="2000-06-05T00:00:00"/>
    <s v="JOSE ARTURO CAMPOS CANIBILO"/>
    <s v="18354359-8"/>
    <s v="FRANCISCO JAVIER SUAREZ VEGA"/>
    <d v="2019-03-27T00:00:00"/>
    <d v="2019-04-19T00:00:00"/>
    <m/>
    <d v="2019-04-23T00:00:00"/>
    <s v="CBCORTEB"/>
    <s v="CBCORTEB"/>
    <n v="19208"/>
    <s v="cassandra.cortes@consultor.wom.cl"/>
    <m/>
    <m/>
    <n v="54"/>
    <s v="Maria Fernanda Diaz"/>
    <x v="1"/>
    <m/>
    <n v="1"/>
    <d v="2021-03-01T00:00:00"/>
    <n v="678"/>
    <m/>
    <d v="2019-05-01T00:00:00"/>
    <d v="2019-04-01T00:00:00"/>
    <s v="No"/>
    <s v="No"/>
  </r>
  <r>
    <s v="Holdtech"/>
    <x v="0"/>
    <s v="Masivo"/>
    <s v="La Serena"/>
    <s v="10470316"/>
    <s v="K"/>
    <s v="10470316-K"/>
    <s v="EABRAVOS"/>
    <s v=" ELIANA ALEJANDRA BRAVO SUAREZ"/>
    <s v=" ELIANA ALEJANDRA"/>
    <s v="BRAVO SUAREZ"/>
    <x v="1"/>
    <x v="3"/>
    <s v="Desvinculación"/>
    <s v="Termino de contrato"/>
    <d v="2019-09-05T00:00:00"/>
    <m/>
    <m/>
    <m/>
    <m/>
    <m/>
    <d v="1976-09-05T00:00:00"/>
    <s v="MINERVA MAKARENA ROJAS VARAS"/>
    <s v="17902552-3"/>
    <s v="ULISES LA ROSA PEREZ"/>
    <d v="2019-03-27T00:00:00"/>
    <d v="2019-04-19T00:00:00"/>
    <m/>
    <d v="2019-04-23T00:00:00"/>
    <s v="EABRAVOS"/>
    <s v="EABRAVOS"/>
    <n v="19148"/>
    <s v="eliana.bravo@consultor.wom.cl"/>
    <m/>
    <m/>
    <n v="54"/>
    <s v="Maria Fernanda Diaz"/>
    <x v="0"/>
    <s v="Diurno"/>
    <s v=""/>
    <d v="2021-03-01T00:00:00"/>
    <n v="678"/>
    <m/>
    <d v="2019-09-01T00:00:00"/>
    <d v="2019-04-01T00:00:00"/>
    <s v="No"/>
    <s v="No"/>
  </r>
  <r>
    <s v="Holdtech"/>
    <x v="0"/>
    <s v="Masivo"/>
    <s v="La Serena"/>
    <s v="18654427"/>
    <s v="7"/>
    <s v="18654427-7"/>
    <s v="MFRIVERS"/>
    <s v="MONICA FRANCISCA RIVEROS SALAS"/>
    <s v="MONICA FRANCISCA"/>
    <s v="RIVEROS SALAS"/>
    <x v="1"/>
    <x v="3"/>
    <s v="Desvinculación"/>
    <s v="Vencimiento de contrato"/>
    <d v="2019-06-10T00:00:00"/>
    <m/>
    <m/>
    <m/>
    <m/>
    <m/>
    <d v="1993-11-16T00:00:00"/>
    <s v="CRISTOBAL ANDRES GALLEGOS VALENCIA"/>
    <s v="17404906-8"/>
    <s v="ULISES LA ROSA PEREZ"/>
    <d v="2019-03-27T00:00:00"/>
    <d v="2019-04-19T00:00:00"/>
    <m/>
    <d v="2019-04-23T00:00:00"/>
    <s v="MFRIVERS"/>
    <s v="MFRIVERS"/>
    <n v="19229"/>
    <s v="monica.riveros@consultor.wom.cl"/>
    <m/>
    <m/>
    <n v="54"/>
    <s v="Maria Fernanda Diaz"/>
    <x v="0"/>
    <m/>
    <s v=""/>
    <d v="2021-03-01T00:00:00"/>
    <n v="678"/>
    <m/>
    <d v="2019-06-01T00:00:00"/>
    <d v="2019-04-01T00:00:00"/>
    <s v="No"/>
    <s v="No"/>
  </r>
  <r>
    <s v="Holdtech"/>
    <x v="0"/>
    <s v="Masivo"/>
    <s v="La Serena"/>
    <s v="19949409"/>
    <s v="0"/>
    <s v="19949409-0"/>
    <s v="NEALVARC"/>
    <s v="NICOLAS EDUARDO ALVAREZ CODOCEO"/>
    <s v="NICOLAS EDUARDO"/>
    <s v="ALVAREZ CODOCEO"/>
    <x v="1"/>
    <x v="3"/>
    <s v="Desvinculación"/>
    <s v="Termino de contrato"/>
    <d v="2019-09-04T00:00:00"/>
    <m/>
    <m/>
    <m/>
    <m/>
    <m/>
    <d v="1998-12-18T00:00:00"/>
    <s v="PAULA ANGELINA ELGUEDA MADARIAGA"/>
    <s v="14109923-K"/>
    <s v="WILLIAMS ENRIQUE DOMINGUEZ BARRADA"/>
    <d v="2019-03-27T00:00:00"/>
    <d v="2019-04-19T00:00:00"/>
    <m/>
    <d v="2019-04-23T00:00:00"/>
    <s v="NEALVARC"/>
    <s v="NEALVARC"/>
    <n v="19174"/>
    <s v="nicolas.alvarez.c@consultor.wom.cl"/>
    <m/>
    <m/>
    <n v="54"/>
    <s v="Maria Fernanda Diaz"/>
    <x v="1"/>
    <s v="Diurno"/>
    <n v="1"/>
    <d v="2021-03-01T00:00:00"/>
    <n v="678"/>
    <m/>
    <d v="2019-09-01T00:00:00"/>
    <d v="2019-04-01T00:00:00"/>
    <s v="No"/>
    <s v="No"/>
  </r>
  <r>
    <s v="Holdtech"/>
    <x v="0"/>
    <s v="Masivo"/>
    <s v="La Serena"/>
    <s v="16849822"/>
    <s v="5"/>
    <s v="16849822-5"/>
    <s v="DASEPULB"/>
    <s v="DANIELA ANDREA SEPULVEDA BAHAMONDES"/>
    <s v="DANIELA ANDREA"/>
    <s v="SEPULVEDA BAHAMONDES "/>
    <x v="1"/>
    <x v="3"/>
    <s v="Desvinculación"/>
    <s v="Vencimiento de contrato"/>
    <d v="2019-08-20T00:00:00"/>
    <m/>
    <m/>
    <m/>
    <m/>
    <m/>
    <d v="1988-07-13T00:00:00"/>
    <s v="JONATHAN ANDRES GONZALEZ HIDALGO"/>
    <s v="16732649-8"/>
    <s v="ULISES LA ROSA PEREZ"/>
    <d v="2019-05-15T00:00:00"/>
    <d v="2019-06-05T00:00:00"/>
    <m/>
    <d v="2019-06-07T00:00:00"/>
    <s v="DASEPULB"/>
    <s v="DASEPULB"/>
    <n v="19109"/>
    <s v="daniela.sepulveda@consultor.wom.cl"/>
    <m/>
    <m/>
    <n v="57"/>
    <s v="Maria Fernanda Diaz"/>
    <x v="0"/>
    <s v="Diurno"/>
    <s v=""/>
    <d v="2021-03-01T00:00:00"/>
    <n v="633"/>
    <m/>
    <d v="2019-08-01T00:00:00"/>
    <d v="2019-06-01T00:00:00"/>
    <s v="No"/>
    <s v="No"/>
  </r>
  <r>
    <s v="Holdtech"/>
    <x v="0"/>
    <s v="Masivo"/>
    <s v="La Serena"/>
    <s v="17175029"/>
    <s v="6"/>
    <s v="17175029-6"/>
    <s v="HINARBOV"/>
    <s v="HILDA ISABEL NARBONA VERA"/>
    <s v="HILDA ISABEL"/>
    <s v="NARBONA VERA "/>
    <x v="1"/>
    <x v="3"/>
    <s v="Desvinculación"/>
    <s v="No Concurrencia"/>
    <d v="2020-10-26T00:00:00"/>
    <m/>
    <m/>
    <m/>
    <m/>
    <m/>
    <d v="1989-09-06T00:00:00"/>
    <s v="FRANCISCO JAVIER SUAREZ VEGA"/>
    <s v="17062133-6"/>
    <s v="YORMAN JOSE HERNANDEZ USECHE "/>
    <d v="2019-05-15T00:00:00"/>
    <d v="2019-06-05T00:00:00"/>
    <m/>
    <d v="2019-06-07T00:00:00"/>
    <s v="HINARBOV"/>
    <s v="HINARBOV"/>
    <n v="19088"/>
    <s v="hilda.narbona@consultor.wom.cl"/>
    <m/>
    <m/>
    <n v="57"/>
    <s v="Maria Fernanda Diaz"/>
    <x v="0"/>
    <s v="Diurno"/>
    <s v=""/>
    <d v="2021-03-01T00:00:00"/>
    <n v="633"/>
    <m/>
    <d v="2020-10-01T00:00:00"/>
    <d v="2019-06-01T00:00:00"/>
    <s v="No"/>
    <s v="Si"/>
  </r>
  <r>
    <s v="Holdtech"/>
    <x v="0"/>
    <s v="Prepago"/>
    <s v="La Serena"/>
    <s v="19619041"/>
    <s v="4"/>
    <s v="19619041-4"/>
    <s v="JNCORTEV"/>
    <s v="JAIME NICOLAS CORTES VARGAS"/>
    <s v="JAIME NICOLAS"/>
    <s v="CORTES VARGAS "/>
    <x v="1"/>
    <x v="3"/>
    <s v="Renuncia"/>
    <s v="Renuncia voluntaria"/>
    <d v="2019-12-17T00:00:00"/>
    <m/>
    <m/>
    <m/>
    <m/>
    <m/>
    <d v="1998-01-15T00:00:00"/>
    <s v="JONATHAN ANDRES GONZALEZ HIDALGO"/>
    <s v="16732649-8"/>
    <s v="ULISES LA ROSA PEREZ"/>
    <d v="2019-05-15T00:00:00"/>
    <d v="2019-06-05T00:00:00"/>
    <m/>
    <d v="2019-06-07T00:00:00"/>
    <s v="JNCORTEV"/>
    <s v="JNCORTEV"/>
    <n v="19078"/>
    <s v="jaime.cortes@consultor.wom.cl"/>
    <m/>
    <m/>
    <n v="57"/>
    <s v="Maria Fernanda Diaz"/>
    <x v="0"/>
    <s v="Diurno"/>
    <s v=""/>
    <d v="2021-03-01T00:00:00"/>
    <n v="633"/>
    <m/>
    <d v="2019-12-01T00:00:00"/>
    <d v="2019-06-01T00:00:00"/>
    <s v="No"/>
    <s v="Si"/>
  </r>
  <r>
    <s v="Holdtech"/>
    <x v="0"/>
    <s v="Datos"/>
    <s v="La Serena"/>
    <s v="18001732"/>
    <s v="1"/>
    <s v="18001732-1"/>
    <s v="LFROJASA"/>
    <s v="LAURA FERNANDA ROJAS ARDILES"/>
    <s v="LAURA FERNANDA"/>
    <s v="ROJAS ARDILES "/>
    <x v="1"/>
    <x v="3"/>
    <s v="Desvinculación"/>
    <s v="Vencimiento de contrato"/>
    <d v="2019-07-18T00:00:00"/>
    <m/>
    <m/>
    <m/>
    <m/>
    <m/>
    <d v="1991-11-01T00:00:00"/>
    <s v="FRANCISCO JAVIER SUAREZ VEGA"/>
    <s v="17062133-6"/>
    <s v="YORMAN JOSE HERNANDEZ USECHE "/>
    <d v="2019-05-15T00:00:00"/>
    <d v="2019-06-05T00:00:00"/>
    <m/>
    <d v="2019-06-07T00:00:00"/>
    <s v="LFROJASA"/>
    <s v="LFROJASA"/>
    <n v="19149"/>
    <s v="laura.rojas.a@consultor.wom.cl"/>
    <m/>
    <m/>
    <n v="57"/>
    <s v="Maria Fernanda Diaz"/>
    <x v="0"/>
    <m/>
    <s v=""/>
    <d v="2021-03-01T00:00:00"/>
    <n v="633"/>
    <m/>
    <d v="2019-07-01T00:00:00"/>
    <d v="2019-06-01T00:00:00"/>
    <s v="No"/>
    <s v="No"/>
  </r>
  <r>
    <s v="Holdtech"/>
    <x v="0"/>
    <s v="Empresas"/>
    <s v="La Serena"/>
    <s v="19205381"/>
    <s v="1"/>
    <s v="19205381-1"/>
    <s v="MJGUZMAR"/>
    <s v="MARIA JOSE GUZMAN REYES"/>
    <s v="MARIA JOSE"/>
    <s v="GUZMAN REYES "/>
    <x v="1"/>
    <x v="3"/>
    <s v="Renuncia"/>
    <s v="Renuncia voluntaria"/>
    <d v="2020-03-10T00:00:00"/>
    <m/>
    <m/>
    <m/>
    <m/>
    <m/>
    <d v="1995-12-27T00:00:00"/>
    <s v="PALOMA JACQUELINE ARAYA MUÑOZ"/>
    <s v="15054416-5"/>
    <s v="FRANCISCO JAVIER SUAREZ VEGA"/>
    <d v="2019-05-15T00:00:00"/>
    <d v="2019-06-05T00:00:00"/>
    <m/>
    <d v="2019-06-07T00:00:00"/>
    <s v="MJGUZMAR"/>
    <s v="MJGUZMAR"/>
    <n v="19049"/>
    <s v="maria.guzman@consultor.wom.cl"/>
    <m/>
    <m/>
    <n v="57"/>
    <s v="Maria Fernanda Diaz"/>
    <x v="0"/>
    <s v="Diurno"/>
    <s v=""/>
    <d v="2021-03-01T00:00:00"/>
    <n v="633"/>
    <m/>
    <d v="2020-03-01T00:00:00"/>
    <d v="2019-06-01T00:00:00"/>
    <s v="No"/>
    <s v="Si"/>
  </r>
  <r>
    <s v="Holdtech"/>
    <x v="0"/>
    <s v="Masivo"/>
    <s v="La Serena"/>
    <s v="19771230"/>
    <s v="9"/>
    <s v="19771230-9"/>
    <s v="MSARANCM"/>
    <s v="MARYORIE SILVANA ARANCIBIA MARAMBIO"/>
    <s v="MARYORIE SILVANA"/>
    <s v="ARANCIBIA MARAMBIO "/>
    <x v="1"/>
    <x v="3"/>
    <s v="Desvinculación"/>
    <s v="No Concurrencia"/>
    <d v="2019-06-17T00:00:00"/>
    <m/>
    <m/>
    <m/>
    <m/>
    <m/>
    <d v="1998-05-07T00:00:00"/>
    <s v="ALFONSO ANTONIO PINTO ARAYA"/>
    <s v="16780392-K"/>
    <s v="WILLIAMS ENRIQUE DOMINGUEZ BARRADA"/>
    <d v="2019-05-15T00:00:00"/>
    <d v="2019-06-05T00:00:00"/>
    <m/>
    <d v="2019-06-07T00:00:00"/>
    <s v="MSARANCM"/>
    <s v="MSARANCM"/>
    <n v="19094"/>
    <s v="maryorie.arancibia@consultor.wom.cl"/>
    <m/>
    <m/>
    <n v="57"/>
    <s v="Maria Fernanda Diaz"/>
    <x v="0"/>
    <m/>
    <s v=""/>
    <d v="2021-03-01T00:00:00"/>
    <n v="633"/>
    <m/>
    <d v="2019-06-01T00:00:00"/>
    <d v="2019-06-01T00:00:00"/>
    <s v="No"/>
    <s v="No"/>
  </r>
  <r>
    <s v="Holdtech"/>
    <x v="0"/>
    <s v="Masivo"/>
    <s v="La Serena"/>
    <s v="16488612"/>
    <s v="3"/>
    <s v="16488612-3"/>
    <s v="OACHAVEV"/>
    <s v="OSCAR ANDRES CHAVEZ VALDIVIA"/>
    <s v="OSCAR ANDRES"/>
    <s v="CHAVEZ VALDIVIA "/>
    <x v="1"/>
    <x v="3"/>
    <s v="Desvinculación"/>
    <s v="No Concurrencia"/>
    <d v="2019-06-28T00:00:00"/>
    <m/>
    <m/>
    <m/>
    <m/>
    <m/>
    <d v="1986-08-01T00:00:00"/>
    <s v="JONATHAN ANDRES GONZALEZ HIDALGO"/>
    <s v="16732649-8"/>
    <s v="ULISES LA ROSA PEREZ"/>
    <d v="2019-05-15T00:00:00"/>
    <d v="2019-06-05T00:00:00"/>
    <m/>
    <d v="2019-06-07T00:00:00"/>
    <s v="OACHAVEV"/>
    <s v="OACHAVEV"/>
    <n v="19114"/>
    <s v="oscar.chavez@consultor.wom.cl"/>
    <m/>
    <m/>
    <n v="57"/>
    <s v="Maria Fernanda Diaz"/>
    <x v="0"/>
    <m/>
    <s v=""/>
    <d v="2021-03-01T00:00:00"/>
    <n v="633"/>
    <m/>
    <d v="2019-06-01T00:00:00"/>
    <d v="2019-06-01T00:00:00"/>
    <s v="No"/>
    <s v="No"/>
  </r>
  <r>
    <s v="Holdtech"/>
    <x v="0"/>
    <s v="Masivo"/>
    <s v="La Serena"/>
    <s v="18755141"/>
    <s v="2"/>
    <s v="18755141-2"/>
    <s v="OEROBLEC"/>
    <s v="OSVALDO ENRIQUE ROBLES CORTES"/>
    <s v="OSVALDO ENRIQUE"/>
    <s v="ROBLES CORTES "/>
    <x v="1"/>
    <x v="3"/>
    <s v="Desvinculación"/>
    <s v="Vencimiento de contrato"/>
    <d v="2019-07-20T00:00:00"/>
    <m/>
    <m/>
    <m/>
    <m/>
    <m/>
    <d v="1995-02-06T00:00:00"/>
    <s v="PALOMA JACQUELINE ARAYA MUÑOZ"/>
    <s v="15054416-5"/>
    <s v="FRANCISCO JAVIER SUAREZ VEGA"/>
    <d v="2019-05-15T00:00:00"/>
    <d v="2019-06-05T00:00:00"/>
    <m/>
    <d v="2019-06-07T00:00:00"/>
    <s v="OEROBLEC"/>
    <s v="OEROBLEC"/>
    <n v="19003"/>
    <s v="osvaldo.robles@consultor.wom.cl"/>
    <m/>
    <m/>
    <n v="57"/>
    <s v="Maria Fernanda Diaz"/>
    <x v="0"/>
    <m/>
    <s v=""/>
    <d v="2021-03-01T00:00:00"/>
    <n v="633"/>
    <m/>
    <d v="2019-07-01T00:00:00"/>
    <d v="2019-06-01T00:00:00"/>
    <s v="No"/>
    <s v="No"/>
  </r>
  <r>
    <s v="Holdtech"/>
    <x v="0"/>
    <s v="Prepago"/>
    <s v="La Serena"/>
    <s v="18494749"/>
    <s v="8"/>
    <s v="18494749-8"/>
    <s v="RAPOZOP"/>
    <s v="RICHARD ANTONIO POZO POZO"/>
    <s v="RICHARD ANTONIO"/>
    <s v="POZO POZO "/>
    <x v="1"/>
    <x v="3"/>
    <s v="Renuncia"/>
    <s v="Renuncia voluntaria"/>
    <d v="2020-02-14T00:00:00"/>
    <m/>
    <m/>
    <m/>
    <m/>
    <m/>
    <d v="1993-08-12T00:00:00"/>
    <s v="FRANCISCO JAVIER SUAREZ VEGA"/>
    <s v="17062133-6"/>
    <s v="YORMAN JOSE HERNANDEZ USECHE "/>
    <d v="2019-05-15T00:00:00"/>
    <d v="2019-06-05T00:00:00"/>
    <m/>
    <d v="2019-06-07T00:00:00"/>
    <s v="RAPOZOP"/>
    <s v="RAPOZOP"/>
    <n v="19059"/>
    <s v="richard.pozo@consultor.wom.cl"/>
    <m/>
    <m/>
    <n v="57"/>
    <s v="Maria Fernanda Diaz"/>
    <x v="0"/>
    <s v="Diurno"/>
    <s v=""/>
    <d v="2021-03-01T00:00:00"/>
    <n v="633"/>
    <m/>
    <d v="2020-02-01T00:00:00"/>
    <d v="2019-06-01T00:00:00"/>
    <s v="No"/>
    <s v="Si"/>
  </r>
  <r>
    <s v="Holdtech"/>
    <x v="0"/>
    <s v="Masivo"/>
    <s v="La Serena"/>
    <s v="15004765"/>
    <s v="K"/>
    <s v="15004765-K"/>
    <s v="RFMACHUB"/>
    <s v="ROBERTO FABIAN MACHUCA BECERRA"/>
    <s v="ROBERTO FABIAN "/>
    <s v="MACHUCA BECERRA"/>
    <x v="1"/>
    <x v="3"/>
    <s v="Desvinculación"/>
    <s v="No Concurrencia"/>
    <d v="2021-01-13T00:00:00"/>
    <m/>
    <m/>
    <m/>
    <m/>
    <m/>
    <d v="1982-11-07T00:00:00"/>
    <s v="JEREMY HUGO TORRES SMITH"/>
    <s v="19505248-4"/>
    <s v="WILLIAMS ENRIQUE DOMINGUEZ BARRADA"/>
    <d v="2019-05-27T00:00:00"/>
    <d v="2019-06-14T00:00:00"/>
    <m/>
    <d v="2019-06-17T00:00:00"/>
    <s v="RFMACHUB"/>
    <s v="RFMACHUB"/>
    <n v="19184"/>
    <s v="roberto.machuca@consultor.wom.cl"/>
    <m/>
    <m/>
    <n v="58"/>
    <s v="Julia Arancibia"/>
    <x v="0"/>
    <s v="Diurno"/>
    <s v=""/>
    <d v="2021-03-01T00:00:00"/>
    <n v="623"/>
    <d v="2020-07-02T00:00:00"/>
    <d v="2021-01-01T00:00:00"/>
    <d v="2019-06-01T00:00:00"/>
    <s v="No"/>
    <s v="Si"/>
  </r>
  <r>
    <s v="Holdtech"/>
    <x v="0"/>
    <s v="Masivo"/>
    <s v="La Serena"/>
    <s v="17545005"/>
    <s v="K"/>
    <s v="17545005-K"/>
    <s v="CADIAZA"/>
    <s v="CAMILA ANDREA DIAZ ALARCON"/>
    <s v="CAMILA ANDREA "/>
    <s v="DIAZ ALARCON"/>
    <x v="1"/>
    <x v="3"/>
    <s v="Renuncia"/>
    <s v="Renuncia voluntaria"/>
    <d v="2019-06-25T00:00:00"/>
    <m/>
    <m/>
    <m/>
    <m/>
    <m/>
    <d v="1990-08-07T00:00:00"/>
    <s v="PALOMA JACQUELINE ARAYA MUÑOZ"/>
    <s v="15054416-5"/>
    <s v="FRANCISCO JAVIER SUAREZ VEGA"/>
    <d v="2019-05-27T00:00:00"/>
    <d v="2019-06-14T00:00:00"/>
    <m/>
    <d v="2019-06-17T00:00:00"/>
    <s v="CADIAZA"/>
    <s v="CADIAZA"/>
    <n v="19195"/>
    <s v="camila.diaz@consultor.wom.cl"/>
    <m/>
    <m/>
    <n v="58"/>
    <s v="Julia Arancibia"/>
    <x v="0"/>
    <m/>
    <s v=""/>
    <d v="2021-03-01T00:00:00"/>
    <n v="623"/>
    <m/>
    <d v="2019-06-01T00:00:00"/>
    <d v="2019-06-01T00:00:00"/>
    <s v="No"/>
    <s v="No"/>
  </r>
  <r>
    <s v="Holdtech"/>
    <x v="0"/>
    <s v="Masivo"/>
    <s v="La Serena"/>
    <s v="16308172"/>
    <s v="5"/>
    <s v="16308172-5"/>
    <s v="CAOSOREA"/>
    <s v="CAROLINA ALEJANDRA OSORES AVALOS"/>
    <s v="CAROLINA ALEJANDRA "/>
    <s v="OSORES AVALOS"/>
    <x v="1"/>
    <x v="3"/>
    <s v="Desvinculación"/>
    <s v="No Concurrencia"/>
    <d v="2019-07-15T00:00:00"/>
    <m/>
    <m/>
    <m/>
    <m/>
    <m/>
    <d v="1986-09-10T00:00:00"/>
    <s v="MINERVA MAKARENA ROJAS VARAS"/>
    <s v="17902552-3"/>
    <s v="ULISES LA ROSA PEREZ"/>
    <d v="2019-05-27T00:00:00"/>
    <d v="2019-06-14T00:00:00"/>
    <m/>
    <d v="2019-06-17T00:00:00"/>
    <s v="CAOSOREA"/>
    <s v="CAOSOREA"/>
    <n v="19168"/>
    <s v="carolina.osores@consultor.wom.cl"/>
    <m/>
    <m/>
    <n v="58"/>
    <s v="Julia Arancibia"/>
    <x v="1"/>
    <m/>
    <n v="1"/>
    <d v="2021-03-01T00:00:00"/>
    <n v="623"/>
    <m/>
    <d v="2019-07-01T00:00:00"/>
    <d v="2019-06-01T00:00:00"/>
    <s v="No"/>
    <s v="No"/>
  </r>
  <r>
    <s v="Holdtech"/>
    <x v="0"/>
    <s v="Masivo"/>
    <s v="La Serena"/>
    <s v="19145514"/>
    <s v="2"/>
    <s v="19145514-2"/>
    <s v="CILERAT"/>
    <s v="CECILIA ISABEL LERA TORRES"/>
    <s v="CECILIA ISABEL "/>
    <s v="LERA TORRES"/>
    <x v="1"/>
    <x v="3"/>
    <s v="Renuncia"/>
    <s v="Renuncia voluntaria"/>
    <d v="2019-07-02T00:00:00"/>
    <m/>
    <m/>
    <m/>
    <m/>
    <m/>
    <d v="1996-02-16T00:00:00"/>
    <s v="JULIO ENRIQUE EGAÑA TABILO"/>
    <s v="15451219-5"/>
    <s v="ULISES LA ROSA PEREZ"/>
    <d v="2019-05-27T00:00:00"/>
    <d v="2019-06-14T00:00:00"/>
    <m/>
    <d v="2019-06-17T00:00:00"/>
    <s v="CILERAT"/>
    <s v="CILERAT"/>
    <n v="19228"/>
    <s v="cecilia.lera@consultor.wom.cl"/>
    <m/>
    <m/>
    <n v="58"/>
    <s v="Julia Arancibia"/>
    <x v="0"/>
    <m/>
    <s v=""/>
    <d v="2021-03-01T00:00:00"/>
    <n v="623"/>
    <m/>
    <d v="2019-07-01T00:00:00"/>
    <d v="2019-06-01T00:00:00"/>
    <s v="No"/>
    <s v="No"/>
  </r>
  <r>
    <s v="Holdtech"/>
    <x v="0"/>
    <s v="Masivo"/>
    <s v="La Serena"/>
    <s v="16436387"/>
    <s v="2"/>
    <s v="16436387-2"/>
    <s v="CSCORTEV"/>
    <s v="CHRISTIAN SEBASTIAN CORTES VILLARROEL"/>
    <s v="CHRISTIAN SEBASTIAN "/>
    <s v="CORTES VILLARROEL"/>
    <x v="1"/>
    <x v="3"/>
    <s v="Desvinculación"/>
    <s v="Vencimiento de contrato"/>
    <d v="2019-10-27T00:00:00"/>
    <m/>
    <m/>
    <m/>
    <m/>
    <m/>
    <d v="1986-03-07T00:00:00"/>
    <s v="JONATHAN ANDRES GONZALEZ HIDALGO"/>
    <s v="16732649-8"/>
    <s v="ULISES LA ROSA PEREZ"/>
    <d v="2019-05-27T00:00:00"/>
    <d v="2019-06-14T00:00:00"/>
    <m/>
    <d v="2019-06-17T00:00:00"/>
    <s v="CSCORTEV"/>
    <s v="CSCORTEV"/>
    <n v="19144"/>
    <s v="christian.cortes@consultor.wom.cl"/>
    <m/>
    <m/>
    <n v="58"/>
    <s v="Julia Arancibia"/>
    <x v="1"/>
    <s v="Diurno"/>
    <n v="1"/>
    <d v="2021-03-01T00:00:00"/>
    <n v="623"/>
    <m/>
    <d v="2019-10-01T00:00:00"/>
    <d v="2019-06-01T00:00:00"/>
    <s v="No"/>
    <s v="No"/>
  </r>
  <r>
    <s v="Holdtech"/>
    <x v="0"/>
    <s v="Masivo"/>
    <s v="La Serena"/>
    <s v="18059981"/>
    <s v="9"/>
    <s v="18059981-9"/>
    <s v="DCZAMORS"/>
    <s v="DENISSE CAROLINA ZAMORA SALAS"/>
    <s v="DENISSE CAROLINA "/>
    <s v="ZAMORA SALAS"/>
    <x v="1"/>
    <x v="3"/>
    <s v="Desvinculación"/>
    <s v="No Concurrencia"/>
    <d v="2019-07-17T00:00:00"/>
    <m/>
    <m/>
    <m/>
    <m/>
    <m/>
    <d v="1991-07-05T00:00:00"/>
    <s v="BARBARA ANDREA ROJAS DROGUETT"/>
    <s v="15909479-0"/>
    <s v="ULISES LA ROSA PEREZ"/>
    <d v="2019-05-27T00:00:00"/>
    <d v="2019-06-14T00:00:00"/>
    <m/>
    <d v="2019-06-17T00:00:00"/>
    <s v="DCZAMORS"/>
    <s v="DCZAMORS"/>
    <n v="19237"/>
    <s v="denisse.zamora@consultor.wom.cl"/>
    <m/>
    <m/>
    <n v="58"/>
    <s v="Julia Arancibia"/>
    <x v="0"/>
    <m/>
    <s v=""/>
    <d v="2021-03-01T00:00:00"/>
    <n v="623"/>
    <m/>
    <d v="2019-07-01T00:00:00"/>
    <d v="2019-06-01T00:00:00"/>
    <s v="No"/>
    <s v="No"/>
  </r>
  <r>
    <s v="Holdtech"/>
    <x v="0"/>
    <s v="Datos"/>
    <s v="La Serena"/>
    <s v="15999471"/>
    <s v="6"/>
    <s v="15999471-6"/>
    <s v="EAORADIR"/>
    <s v="ERNESTO ANGELO ORADINI RIQUELME"/>
    <s v="ERNESTO ANGELO "/>
    <s v="ORADINI RIQUELME"/>
    <x v="1"/>
    <x v="3"/>
    <s v="Desvinculación"/>
    <s v="Vencimiento de contrato"/>
    <d v="2019-10-27T00:00:00"/>
    <m/>
    <m/>
    <m/>
    <m/>
    <m/>
    <d v="1984-12-03T00:00:00"/>
    <s v="ALFONSO ANTONIO PINTO ARAYA"/>
    <s v="16780392-K"/>
    <s v="WILLIAMS ENRIQUE DOMINGUEZ BARRADA"/>
    <d v="2019-05-27T00:00:00"/>
    <d v="2019-06-14T00:00:00"/>
    <m/>
    <d v="2019-06-17T00:00:00"/>
    <s v="EAORADIR"/>
    <s v="EAORADIR"/>
    <n v="19146"/>
    <s v="ernesto.oradini@consultor.wom.cl"/>
    <m/>
    <m/>
    <n v="58"/>
    <s v="Julia Arancibia"/>
    <x v="1"/>
    <s v="Diurno"/>
    <n v="1"/>
    <d v="2021-03-01T00:00:00"/>
    <n v="623"/>
    <m/>
    <d v="2019-10-01T00:00:00"/>
    <d v="2019-06-01T00:00:00"/>
    <s v="No"/>
    <s v="No"/>
  </r>
  <r>
    <s v="Holdtech"/>
    <x v="0"/>
    <s v="Masivo"/>
    <s v="La Serena"/>
    <s v="17799682"/>
    <s v="3"/>
    <s v="17799682-3"/>
    <s v="FAROJASR"/>
    <s v="FRANCISCA ARACELI ROJAS ROJAS"/>
    <s v="FRANCISCA ARACELI "/>
    <s v="ROJAS ROJAS"/>
    <x v="1"/>
    <x v="3"/>
    <s v="Renuncia"/>
    <s v="Renuncia voluntaria"/>
    <d v="2019-07-01T00:00:00"/>
    <m/>
    <m/>
    <m/>
    <m/>
    <m/>
    <d v="1991-04-18T00:00:00"/>
    <s v="CRISTOBAL ANDRES GALLEGOS VALENCIA"/>
    <s v="17404906-8"/>
    <s v="ULISES LA ROSA PEREZ"/>
    <d v="2019-05-27T00:00:00"/>
    <d v="2019-06-14T00:00:00"/>
    <m/>
    <d v="2019-06-17T00:00:00"/>
    <s v="FAROJASR"/>
    <s v="FAROJASR"/>
    <n v="19157"/>
    <s v="francisca.rojas@consultor.wom.cl"/>
    <m/>
    <m/>
    <n v="58"/>
    <s v="Julia Arancibia"/>
    <x v="1"/>
    <m/>
    <n v="1"/>
    <d v="2021-03-01T00:00:00"/>
    <n v="623"/>
    <m/>
    <d v="2019-07-01T00:00:00"/>
    <d v="2019-06-01T00:00:00"/>
    <s v="No"/>
    <s v="No"/>
  </r>
  <r>
    <s v="Holdtech"/>
    <x v="0"/>
    <s v="Masivo"/>
    <s v="La Serena"/>
    <s v="17015639"/>
    <s v="0"/>
    <s v="17015639-0"/>
    <s v="GOORTIZG"/>
    <s v="GRINELDO ORLANDO ORTIZ GUAJARDO"/>
    <s v="GRINELDO ORLANDO "/>
    <s v="ORTIZ GUAJARDO"/>
    <x v="1"/>
    <x v="3"/>
    <s v="Renuncia"/>
    <s v="Renuncia voluntaria"/>
    <d v="2019-06-28T00:00:00"/>
    <m/>
    <m/>
    <m/>
    <m/>
    <m/>
    <d v="1988-10-20T00:00:00"/>
    <s v="CRISTOBAL ANDRES GALLEGOS VALENCIA"/>
    <s v="17404906-8"/>
    <s v="ULISES LA ROSA PEREZ"/>
    <d v="2019-05-27T00:00:00"/>
    <d v="2019-06-14T00:00:00"/>
    <m/>
    <d v="2019-06-17T00:00:00"/>
    <s v="GOORTIZG"/>
    <s v="GOORTIZG"/>
    <n v="19233"/>
    <s v="grineldo.ortiz@consultor.wom.cl"/>
    <m/>
    <m/>
    <n v="58"/>
    <s v="Julia Arancibia"/>
    <x v="1"/>
    <m/>
    <n v="1"/>
    <d v="2021-03-01T00:00:00"/>
    <n v="623"/>
    <m/>
    <d v="2019-06-01T00:00:00"/>
    <d v="2019-06-01T00:00:00"/>
    <s v="No"/>
    <s v="No"/>
  </r>
  <r>
    <s v="Holdtech"/>
    <x v="0"/>
    <s v="Masivo"/>
    <s v="La Serena"/>
    <s v="14108736"/>
    <s v="3"/>
    <s v="14108736-3"/>
    <s v="JAMARINM"/>
    <s v="JORGE ANDRES MARIN MALUENDA"/>
    <s v="JORGE ANDRES "/>
    <s v="MARIN MALUENDA"/>
    <x v="1"/>
    <x v="3"/>
    <s v="Desvinculación"/>
    <s v="No Concurrencia"/>
    <d v="2019-06-17T00:00:00"/>
    <m/>
    <m/>
    <m/>
    <m/>
    <m/>
    <d v="1981-01-13T00:00:00"/>
    <s v="Julia Arancibia"/>
    <m/>
    <s v=""/>
    <d v="2019-05-27T00:00:00"/>
    <d v="2019-06-14T00:00:00"/>
    <m/>
    <m/>
    <s v="JAMARINM"/>
    <s v="JAMARINM"/>
    <n v="19215"/>
    <s v="jorge.marin@consultor.wom.cl"/>
    <m/>
    <m/>
    <n v="58"/>
    <s v="Julia Arancibia"/>
    <x v="0"/>
    <m/>
    <s v=""/>
    <d v="2021-03-01T00:00:00"/>
    <s v=""/>
    <m/>
    <d v="2019-06-01T00:00:00"/>
    <s v=""/>
    <s v="No"/>
    <s v="No"/>
  </r>
  <r>
    <s v="Holdtech"/>
    <x v="0"/>
    <s v="Masivo"/>
    <s v="La Serena"/>
    <s v="17452809"/>
    <s v="8"/>
    <s v="17452809-8"/>
    <s v="MJMOROSM"/>
    <s v="MAURICIO JAVIER MOROSO MOROSO"/>
    <s v="MAURICIO JAVIER "/>
    <s v="MOROSO MOROSO"/>
    <x v="1"/>
    <x v="3"/>
    <s v="Desvinculación"/>
    <s v="No Concurrencia"/>
    <d v="2019-06-17T00:00:00"/>
    <m/>
    <m/>
    <m/>
    <m/>
    <m/>
    <d v="1990-04-23T00:00:00"/>
    <s v="Julia Arancibia"/>
    <m/>
    <s v=""/>
    <d v="2019-05-27T00:00:00"/>
    <d v="2019-06-14T00:00:00"/>
    <m/>
    <m/>
    <s v="MJMOROSM"/>
    <s v="MJMOROSM"/>
    <n v="19164"/>
    <s v="mauricio.moroso@consultor.wom.cl"/>
    <m/>
    <m/>
    <n v="58"/>
    <s v="Julia Arancibia"/>
    <x v="1"/>
    <m/>
    <n v="1"/>
    <d v="2021-03-01T00:00:00"/>
    <s v=""/>
    <m/>
    <d v="2019-06-01T00:00:00"/>
    <s v=""/>
    <s v="No"/>
    <s v="No"/>
  </r>
  <r>
    <s v="Holdtech"/>
    <x v="0"/>
    <s v="Masivo"/>
    <s v="La Serena"/>
    <s v="13798348"/>
    <s v="6"/>
    <s v="13798348-6"/>
    <s v="RALAGOSV"/>
    <s v="RENE ALBERTO LAGOS VEJAR"/>
    <s v="RENE ALBERTO "/>
    <s v="LAGOS VEJAR"/>
    <x v="1"/>
    <x v="3"/>
    <s v="Desvinculación"/>
    <s v="Vencimiento de contrato"/>
    <d v="2019-07-31T00:00:00"/>
    <m/>
    <m/>
    <m/>
    <m/>
    <m/>
    <d v="1980-02-20T00:00:00"/>
    <s v="JULIO ENRIQUE EGAÑA TABILO"/>
    <s v="15451219-5"/>
    <s v="ULISES LA ROSA PEREZ"/>
    <d v="2019-05-27T00:00:00"/>
    <d v="2019-06-14T00:00:00"/>
    <m/>
    <d v="2019-06-17T00:00:00"/>
    <s v="RALAGOSV"/>
    <s v="RALAGOSV"/>
    <n v="19221"/>
    <s v="rene.lagos@consultor.wom.cl"/>
    <m/>
    <m/>
    <n v="58"/>
    <s v="Julia Arancibia"/>
    <x v="0"/>
    <m/>
    <s v=""/>
    <d v="2021-03-01T00:00:00"/>
    <n v="623"/>
    <m/>
    <d v="2019-07-01T00:00:00"/>
    <d v="2019-06-01T00:00:00"/>
    <s v="No"/>
    <s v="No"/>
  </r>
  <r>
    <s v="Holdtech"/>
    <x v="0"/>
    <s v="Masivo"/>
    <s v="La Serena"/>
    <s v="19826073"/>
    <s v="8"/>
    <s v="19826073-8"/>
    <s v="RALAGUNM"/>
    <s v="RICARDO ALBERTO LAGUNAS MOLINA"/>
    <s v="RICARDO ALBERTO "/>
    <s v="LAGUNAS MOLINA"/>
    <x v="1"/>
    <x v="3"/>
    <s v="Renuncia"/>
    <s v="Renuncia voluntaria"/>
    <d v="2019-10-28T00:00:00"/>
    <m/>
    <m/>
    <m/>
    <m/>
    <m/>
    <d v="1998-08-18T00:00:00"/>
    <s v="MINERVA MAKARENA ROJAS VARAS"/>
    <s v="17902552-3"/>
    <s v="ULISES LA ROSA PEREZ"/>
    <d v="2019-05-27T00:00:00"/>
    <d v="2019-06-14T00:00:00"/>
    <m/>
    <d v="2019-06-17T00:00:00"/>
    <s v="RALAGUNM"/>
    <s v="RALAGUNM"/>
    <n v="19257"/>
    <s v="ricardo.lagunas@consultor.wom.cl"/>
    <m/>
    <m/>
    <n v="58"/>
    <s v="Julia Arancibia"/>
    <x v="0"/>
    <s v="Diurno"/>
    <s v=""/>
    <d v="2021-03-01T00:00:00"/>
    <n v="623"/>
    <m/>
    <d v="2019-10-01T00:00:00"/>
    <d v="2019-06-01T00:00:00"/>
    <s v="No"/>
    <s v="No"/>
  </r>
  <r>
    <s v="Holdtech"/>
    <x v="0"/>
    <s v="Masivo"/>
    <s v="La Serena"/>
    <s v="12806523"/>
    <s v="7"/>
    <s v="12806523-7"/>
    <s v="VABASAUS"/>
    <s v="VINKA ADRIANA BASAURE SANHUEZA"/>
    <s v="VINKA ADRIANA "/>
    <s v="BASAURE SANHUEZA"/>
    <x v="1"/>
    <x v="3"/>
    <s v="Renuncia"/>
    <s v="Renuncia voluntaria"/>
    <d v="2019-08-19T00:00:00"/>
    <m/>
    <m/>
    <m/>
    <m/>
    <m/>
    <d v="1975-10-08T00:00:00"/>
    <s v="JULIO ENRIQUE EGAÑA TABILO"/>
    <s v="15451219-5"/>
    <s v="ULISES LA ROSA PEREZ"/>
    <d v="2019-05-27T00:00:00"/>
    <d v="2019-06-14T00:00:00"/>
    <m/>
    <d v="2019-06-17T00:00:00"/>
    <s v="VABASAUS"/>
    <s v="VABASAUS"/>
    <n v="19223"/>
    <s v="vinka.basaure@consultor.wom.cl"/>
    <m/>
    <m/>
    <n v="58"/>
    <s v="Julia Arancibia"/>
    <x v="1"/>
    <s v="Nocturno"/>
    <n v="1"/>
    <d v="2021-03-01T00:00:00"/>
    <n v="623"/>
    <m/>
    <d v="2019-08-01T00:00:00"/>
    <d v="2019-06-01T00:00:00"/>
    <s v="No"/>
    <s v="No"/>
  </r>
  <r>
    <s v="Holdtech"/>
    <x v="0"/>
    <s v="Prepago"/>
    <s v="La Serena"/>
    <s v="17174222"/>
    <s v="6"/>
    <s v="17174222-6"/>
    <s v="CACIFUEC"/>
    <s v="CAROLINA ANDREA CIFUENTES CARVAJAL"/>
    <s v="CAROLINA ANDREA"/>
    <s v="CIFUENTES CARVAJAL"/>
    <x v="1"/>
    <x v="3"/>
    <s v="Renuncia"/>
    <s v="Renuncia voluntaria"/>
    <d v="2019-10-07T00:00:00"/>
    <m/>
    <m/>
    <m/>
    <m/>
    <m/>
    <d v="1989-04-29T00:00:00"/>
    <s v="JULIO ENRIQUE EGAÑA TABILO"/>
    <s v="15451219-5"/>
    <s v="ULISES LA ROSA PEREZ"/>
    <d v="2019-06-04T00:00:00"/>
    <d v="2019-06-24T00:00:00"/>
    <m/>
    <d v="2019-06-25T00:00:00"/>
    <s v="CACIFUEC"/>
    <s v="CACIFUEC"/>
    <n v="19272"/>
    <s v="carolina.cifuentes@consultor.wom.cl"/>
    <m/>
    <m/>
    <n v="59"/>
    <s v="America Quinteros"/>
    <x v="0"/>
    <s v="Diurno"/>
    <s v=""/>
    <d v="2021-03-01T00:00:00"/>
    <n v="615"/>
    <m/>
    <d v="2019-10-01T00:00:00"/>
    <d v="2019-06-01T00:00:00"/>
    <s v="No"/>
    <s v="No"/>
  </r>
  <r>
    <s v="Holdtech"/>
    <x v="0"/>
    <s v="Masivo"/>
    <s v="La Serena"/>
    <s v="19348529"/>
    <s v="4"/>
    <s v="19348529-4"/>
    <s v="CAURRAS"/>
    <s v="CAMILA ALEJANDRA URRA SEGURA"/>
    <s v="CAMILA ALEJANDRA"/>
    <s v="URRA SEGURA"/>
    <x v="1"/>
    <x v="3"/>
    <s v="Renuncia"/>
    <s v="Renuncia voluntaria"/>
    <d v="2019-09-02T00:00:00"/>
    <m/>
    <m/>
    <m/>
    <m/>
    <m/>
    <d v="1996-06-27T00:00:00"/>
    <s v="JONATHAN ANDRES GONZALEZ HIDALGO"/>
    <s v="16732649-8"/>
    <s v="ULISES LA ROSA PEREZ"/>
    <d v="2019-06-04T00:00:00"/>
    <d v="2019-06-24T00:00:00"/>
    <m/>
    <d v="2019-06-25T00:00:00"/>
    <s v="CAURRAS"/>
    <s v="CAURRAS"/>
    <n v="19293"/>
    <s v="camila.urra@consultor.wom.cl"/>
    <m/>
    <m/>
    <n v="59"/>
    <s v="America Quinteros"/>
    <x v="1"/>
    <s v="Diurno"/>
    <n v="1"/>
    <d v="2021-03-01T00:00:00"/>
    <n v="615"/>
    <m/>
    <d v="2019-09-01T00:00:00"/>
    <d v="2019-06-01T00:00:00"/>
    <s v="No"/>
    <s v="No"/>
  </r>
  <r>
    <s v="Holdtech"/>
    <x v="0"/>
    <s v="Masivo"/>
    <s v="La Serena"/>
    <s v="18324525"/>
    <s v="2"/>
    <s v="18324525-2"/>
    <s v="DDMALDOA"/>
    <s v="DAFNE DAYENU MALDONADO ALCAYAGA"/>
    <s v="DAFNE DAYENU"/>
    <s v="MALDONADO ALCAYAGA"/>
    <x v="1"/>
    <x v="3"/>
    <s v="Desvinculación"/>
    <s v="Vencimiento de contrato"/>
    <d v="2019-11-07T00:00:00"/>
    <m/>
    <m/>
    <m/>
    <m/>
    <m/>
    <d v="1993-09-08T00:00:00"/>
    <s v="PAULA ANGELINA ELGUEDA MADARIAGA"/>
    <s v="14109923-K"/>
    <s v="WILLIAMS ENRIQUE DOMINGUEZ BARRADA"/>
    <d v="2019-06-04T00:00:00"/>
    <d v="2019-06-24T00:00:00"/>
    <m/>
    <d v="2019-06-25T00:00:00"/>
    <s v="DDMALDOA"/>
    <s v="DDMALDOA"/>
    <n v="19145"/>
    <s v="dafne.maldonado@consultor.wom.cl"/>
    <m/>
    <m/>
    <n v="59"/>
    <s v="America Quinteros"/>
    <x v="0"/>
    <s v="Diurno"/>
    <s v=""/>
    <d v="2021-03-01T00:00:00"/>
    <n v="615"/>
    <m/>
    <d v="2019-11-01T00:00:00"/>
    <d v="2019-06-01T00:00:00"/>
    <s v="No"/>
    <s v="No"/>
  </r>
  <r>
    <s v="Holdtech"/>
    <x v="0"/>
    <s v="Datos"/>
    <s v="La Serena"/>
    <s v="18003204"/>
    <s v="5"/>
    <s v="18003204-5"/>
    <s v="EAISLAP"/>
    <s v="ELIZABETH ANDREA ISLA PIZARRO"/>
    <s v="ELIZABETH ANDREA"/>
    <s v="ISLA PIZARRO"/>
    <x v="1"/>
    <x v="3"/>
    <s v="Desvinculación"/>
    <s v="Vencimiento de contrato"/>
    <d v="2019-11-07T00:00:00"/>
    <m/>
    <m/>
    <m/>
    <m/>
    <m/>
    <d v="1992-04-01T00:00:00"/>
    <s v="ALFONSO ANTONIO PINTO ARAYA"/>
    <s v="16780392-K"/>
    <s v="WILLIAMS ENRIQUE DOMINGUEZ BARRADA"/>
    <d v="2019-06-04T00:00:00"/>
    <d v="2019-06-24T00:00:00"/>
    <m/>
    <d v="2019-06-25T00:00:00"/>
    <s v="EAISLAP"/>
    <s v="EAISLAP"/>
    <n v="19190"/>
    <s v="elizabeth.isla@consultor.wom.cl"/>
    <m/>
    <m/>
    <n v="59"/>
    <s v="America Quinteros"/>
    <x v="0"/>
    <s v="Diurno"/>
    <s v=""/>
    <d v="2021-03-01T00:00:00"/>
    <n v="615"/>
    <m/>
    <d v="2019-11-01T00:00:00"/>
    <d v="2019-06-01T00:00:00"/>
    <s v="No"/>
    <s v="No"/>
  </r>
  <r>
    <s v="Holdtech"/>
    <x v="0"/>
    <s v="Masivo"/>
    <s v="La Serena"/>
    <s v="18759233"/>
    <s v="K"/>
    <s v="18759233-K"/>
    <s v="GMPASTET"/>
    <s v="GUILLERMO MAURICIO PASTEN TAPIA"/>
    <s v="GUILLERMO MAURICIO"/>
    <s v="PASTEN TAPIA"/>
    <x v="1"/>
    <x v="3"/>
    <s v="Desvinculación"/>
    <s v="Vencimiento de contrato"/>
    <d v="2019-08-10T00:00:00"/>
    <m/>
    <m/>
    <m/>
    <m/>
    <m/>
    <d v="1994-12-18T00:00:00"/>
    <s v="BARBARA ANDREA ROJAS DROGUETT"/>
    <s v="15909479-0"/>
    <s v="ULISES LA ROSA PEREZ"/>
    <d v="2019-06-04T00:00:00"/>
    <d v="2019-06-24T00:00:00"/>
    <m/>
    <d v="2019-06-25T00:00:00"/>
    <s v="GMPASTET"/>
    <s v="GMPASTET"/>
    <n v="19070"/>
    <s v="guillermo.pasten@consultor.wom.cl"/>
    <m/>
    <m/>
    <n v="59"/>
    <s v="America Quinteros"/>
    <x v="0"/>
    <s v="Diurno"/>
    <s v=""/>
    <d v="2021-03-01T00:00:00"/>
    <n v="615"/>
    <m/>
    <d v="2019-08-01T00:00:00"/>
    <d v="2019-06-01T00:00:00"/>
    <s v="No"/>
    <s v="No"/>
  </r>
  <r>
    <s v="Holdtech"/>
    <x v="0"/>
    <s v="Masivo"/>
    <s v="La Serena"/>
    <s v="17867224"/>
    <s v="K"/>
    <s v="17867224-K"/>
    <s v="KVLAGUEA"/>
    <s v="KARLA VALESKA LAGUE ALCAYAGA"/>
    <s v="KARLA VALESKA"/>
    <s v="LAGUE ALCAYAGA"/>
    <x v="1"/>
    <x v="3"/>
    <s v="Desvinculación"/>
    <s v="No Concurrencia"/>
    <d v="2019-12-24T00:00:00"/>
    <m/>
    <m/>
    <m/>
    <m/>
    <m/>
    <d v="1991-03-15T00:00:00"/>
    <s v="FRANCISCO JAVIER SUAREZ VEGA"/>
    <s v="17062133-6"/>
    <s v="YORMAN JOSE HERNANDEZ USECHE "/>
    <d v="2019-06-04T00:00:00"/>
    <d v="2019-06-24T00:00:00"/>
    <m/>
    <d v="2019-07-04T00:00:00"/>
    <s v="KVLAGUEA"/>
    <s v="KVLAGUEA"/>
    <n v="19066"/>
    <s v="karla.lague@consultor.wom.cl"/>
    <m/>
    <m/>
    <n v="59"/>
    <s v="America Quinteros"/>
    <x v="0"/>
    <s v="Diurno"/>
    <s v=""/>
    <d v="2021-03-01T00:00:00"/>
    <n v="606"/>
    <m/>
    <d v="2019-12-01T00:00:00"/>
    <d v="2019-07-01T00:00:00"/>
    <s v="No"/>
    <s v="Si"/>
  </r>
  <r>
    <s v="Holdtech"/>
    <x v="0"/>
    <s v="Masivo"/>
    <s v="La Serena"/>
    <s v="18081908"/>
    <s v="8"/>
    <s v="18081908-8"/>
    <s v="MENAVARY"/>
    <s v="MIGUEL ESTEBAN NAVARRETE YAGUI"/>
    <s v="MIGUEL ESTEBAN"/>
    <s v="NAVARRETE YAGUI"/>
    <x v="1"/>
    <x v="3"/>
    <s v="Renuncia"/>
    <s v="Renuncia voluntaria"/>
    <d v="2019-08-05T00:00:00"/>
    <m/>
    <m/>
    <m/>
    <m/>
    <m/>
    <d v="1992-08-21T00:00:00"/>
    <s v="JOSE ARTURO CAMPOS CANIBILO"/>
    <s v="18354359-8"/>
    <s v="FRANCISCO JAVIER SUAREZ VEGA"/>
    <d v="2019-06-04T00:00:00"/>
    <d v="2019-06-24T00:00:00"/>
    <m/>
    <d v="2019-06-25T00:00:00"/>
    <s v="MENAVARY"/>
    <s v="MENAVARY"/>
    <n v="19105"/>
    <s v="miguel.navarrete@consultor.wom.cl"/>
    <m/>
    <m/>
    <n v="59"/>
    <s v="America Quinteros"/>
    <x v="0"/>
    <s v="Diurno"/>
    <s v=""/>
    <d v="2021-03-01T00:00:00"/>
    <n v="615"/>
    <m/>
    <d v="2019-08-01T00:00:00"/>
    <d v="2019-06-01T00:00:00"/>
    <s v="No"/>
    <s v="No"/>
  </r>
  <r>
    <s v="Holdtech"/>
    <x v="0"/>
    <s v="Masivo"/>
    <s v="La Serena"/>
    <s v="18740688"/>
    <s v="9"/>
    <s v="18740688-9"/>
    <s v="MIMUNOZM"/>
    <s v="MARIELA IGNACIA MUÑOZ MONDACA"/>
    <s v="MARIELA IGNACIA"/>
    <s v="MUÑOZ MONDACA"/>
    <x v="1"/>
    <x v="3"/>
    <s v="Renuncia"/>
    <s v="Renuncia voluntaria"/>
    <d v="2019-11-01T00:00:00"/>
    <m/>
    <m/>
    <m/>
    <m/>
    <m/>
    <d v="1994-07-03T00:00:00"/>
    <s v="CRISTOBAL ANDRES GALLEGOS VALENCIA"/>
    <s v="17404906-8"/>
    <s v="ULISES LA ROSA PEREZ"/>
    <d v="2019-06-04T00:00:00"/>
    <d v="2019-06-24T00:00:00"/>
    <m/>
    <d v="2019-06-25T00:00:00"/>
    <s v="MIMUNOZM"/>
    <s v="MIMUNOZM"/>
    <n v="19136"/>
    <s v="mariela.munoz.m@consultor.wom.cl"/>
    <m/>
    <m/>
    <n v="59"/>
    <s v="America Quinteros"/>
    <x v="1"/>
    <s v="Nocturno"/>
    <n v="1"/>
    <d v="2021-03-01T00:00:00"/>
    <n v="615"/>
    <m/>
    <d v="2019-11-01T00:00:00"/>
    <d v="2019-06-01T00:00:00"/>
    <s v="No"/>
    <s v="No"/>
  </r>
  <r>
    <s v="Holdtech"/>
    <x v="0"/>
    <s v="Masivo"/>
    <s v="La Serena"/>
    <s v="18403586"/>
    <s v="3"/>
    <s v="18403586-3"/>
    <s v="RYGONZAT"/>
    <s v="ROBERTO YIRI LANKO GONZALEZ TRISKA"/>
    <s v="ROBERTO YIRI LANKO"/>
    <s v="GONZALEZ TRISKA"/>
    <x v="1"/>
    <x v="3"/>
    <s v="Desvinculación"/>
    <s v="Vencimiento de contrato"/>
    <d v="2019-11-07T00:00:00"/>
    <m/>
    <m/>
    <m/>
    <m/>
    <m/>
    <d v="1993-07-29T00:00:00"/>
    <s v="BARBARA ANDREA ROJAS DROGUETT"/>
    <s v="15909479-0"/>
    <s v="ULISES LA ROSA PEREZ"/>
    <d v="2019-06-04T00:00:00"/>
    <d v="2019-06-24T00:00:00"/>
    <m/>
    <d v="2019-06-25T00:00:00"/>
    <s v="RYGONZAT"/>
    <s v="RYGONZAT"/>
    <n v="19260"/>
    <s v="roberto.gonzalez.t@consultor.wom.cl"/>
    <m/>
    <m/>
    <n v="59"/>
    <s v="America Quinteros"/>
    <x v="0"/>
    <s v="Diurno"/>
    <s v=""/>
    <d v="2021-03-01T00:00:00"/>
    <n v="615"/>
    <m/>
    <d v="2019-11-01T00:00:00"/>
    <d v="2019-06-01T00:00:00"/>
    <s v="No"/>
    <s v="No"/>
  </r>
  <r>
    <s v="Holdtech"/>
    <x v="0"/>
    <s v="Masivo"/>
    <s v="La Serena"/>
    <s v="12862023"/>
    <s v="0"/>
    <s v="12862023-0"/>
    <s v="SDMARTIO"/>
    <s v="SUSANA DE LOS ANGELES MARTINEZ ORTEGA"/>
    <s v="SUSANA DE LOS ANGELES"/>
    <s v="MARTINEZ ORTEGA"/>
    <x v="1"/>
    <x v="3"/>
    <s v="Renuncia"/>
    <s v="Renuncia voluntaria"/>
    <d v="2019-07-05T00:00:00"/>
    <m/>
    <m/>
    <m/>
    <m/>
    <m/>
    <d v="1975-03-03T00:00:00"/>
    <s v="MINERVA MAKARENA ROJAS VARAS"/>
    <s v="17902552-3"/>
    <s v="ULISES LA ROSA PEREZ"/>
    <d v="2019-06-04T00:00:00"/>
    <d v="2019-06-24T00:00:00"/>
    <m/>
    <d v="2019-06-25T00:00:00"/>
    <s v="SDMARTIO"/>
    <s v="SDMARTIO"/>
    <n v="19051"/>
    <s v="susana.martinez@consultor.wom.cl"/>
    <m/>
    <m/>
    <n v="59"/>
    <s v="America Quinteros"/>
    <x v="1"/>
    <m/>
    <n v="1"/>
    <d v="2021-03-01T00:00:00"/>
    <n v="615"/>
    <m/>
    <d v="2019-07-01T00:00:00"/>
    <d v="2019-06-01T00:00:00"/>
    <s v="No"/>
    <s v="No"/>
  </r>
  <r>
    <s v="Holdtech"/>
    <x v="0"/>
    <s v="Masivo"/>
    <s v="La Serena"/>
    <s v="17212770"/>
    <s v="3"/>
    <s v="17212770-3"/>
    <s v="CCCONTAC"/>
    <s v="CARLA CONSTANZA CONTADOR CONTRERAS"/>
    <s v="CARLA CONSTANZA"/>
    <s v="CONTADOR CONTRERAS"/>
    <x v="1"/>
    <x v="3"/>
    <s v="Desvinculación"/>
    <s v="No Concurrencia"/>
    <d v="2019-10-07T00:00:00"/>
    <m/>
    <m/>
    <m/>
    <m/>
    <m/>
    <d v="1990-03-18T00:00:00"/>
    <s v="PAULA ANGELINA ELGUEDA MADARIAGA"/>
    <s v="14109923-K"/>
    <s v="WILLIAMS ENRIQUE DOMINGUEZ BARRADA"/>
    <d v="2019-06-12T00:00:00"/>
    <d v="2019-07-01T00:00:00"/>
    <m/>
    <d v="2019-07-04T00:00:00"/>
    <s v="CCCONTAC"/>
    <s v="CCCONTAC"/>
    <n v="19299"/>
    <s v="carla.contador@consultor.wom.cl"/>
    <m/>
    <m/>
    <n v="60"/>
    <s v="Maria Fernanda Diaz"/>
    <x v="0"/>
    <s v="Diurno"/>
    <s v=""/>
    <d v="2021-03-01T00:00:00"/>
    <n v="606"/>
    <m/>
    <d v="2019-10-01T00:00:00"/>
    <d v="2019-07-01T00:00:00"/>
    <s v="No"/>
    <s v="No"/>
  </r>
  <r>
    <s v="Holdtech"/>
    <x v="0"/>
    <s v="Masivo"/>
    <s v="La Serena"/>
    <s v="18317894"/>
    <s v="6"/>
    <s v="18317894-6"/>
    <s v="CDZEPEDF"/>
    <s v="CAROLINE DE LOS ANGELES ZEPEDA FREDES"/>
    <s v="CAROLINE DE LOS ANGELES"/>
    <s v="ZEPEDA FREDES"/>
    <x v="1"/>
    <x v="3"/>
    <s v="Renuncia"/>
    <s v="Renuncia voluntaria"/>
    <d v="2019-07-15T00:00:00"/>
    <m/>
    <m/>
    <m/>
    <m/>
    <m/>
    <d v="1993-04-29T00:00:00"/>
    <s v="PALOMA JACQUELINE ARAYA MUÑOZ"/>
    <s v="15054416-5"/>
    <s v="FRANCISCO JAVIER SUAREZ VEGA"/>
    <d v="2019-06-12T00:00:00"/>
    <d v="2019-07-01T00:00:00"/>
    <m/>
    <d v="2019-07-04T00:00:00"/>
    <s v="CDZEPEDF"/>
    <s v="CDZEPEDF"/>
    <n v="19306"/>
    <s v="caroline.zepeda@consultor.wom.cl"/>
    <m/>
    <m/>
    <n v="60"/>
    <s v="Maria Fernanda Diaz"/>
    <x v="0"/>
    <m/>
    <s v=""/>
    <d v="2021-03-01T00:00:00"/>
    <n v="606"/>
    <m/>
    <d v="2019-07-01T00:00:00"/>
    <d v="2019-07-01T00:00:00"/>
    <s v="No"/>
    <s v="No"/>
  </r>
  <r>
    <s v="Holdtech"/>
    <x v="0"/>
    <s v="Masivo"/>
    <s v="La Serena"/>
    <s v="18919736"/>
    <s v="5"/>
    <s v="18919736-5"/>
    <s v="DABARRAA"/>
    <s v="DIEGO ALBERTO BARRAZA ARREDONDO"/>
    <s v="DIEGO ALBERTO"/>
    <s v="BARRAZA ARREDONDO"/>
    <x v="1"/>
    <x v="3"/>
    <s v="Renuncia"/>
    <s v="Renuncia voluntaria"/>
    <d v="2019-10-10T00:00:00"/>
    <m/>
    <m/>
    <m/>
    <m/>
    <m/>
    <d v="1995-05-11T00:00:00"/>
    <s v="PALOMA JACQUELINE ARAYA MUÑOZ"/>
    <s v="15054416-5"/>
    <s v="FRANCISCO JAVIER SUAREZ VEGA"/>
    <d v="2019-06-12T00:00:00"/>
    <d v="2019-07-01T00:00:00"/>
    <m/>
    <d v="2019-07-04T00:00:00"/>
    <s v="DABARRAA"/>
    <s v="DABARRAA"/>
    <n v="19307"/>
    <s v="diego.barraza@consultor.wom.cl"/>
    <m/>
    <m/>
    <n v="60"/>
    <s v="Maria Fernanda Diaz"/>
    <x v="0"/>
    <s v="Diurno"/>
    <s v=""/>
    <d v="2021-03-01T00:00:00"/>
    <n v="606"/>
    <m/>
    <d v="2019-10-01T00:00:00"/>
    <d v="2019-07-01T00:00:00"/>
    <s v="No"/>
    <s v="No"/>
  </r>
  <r>
    <s v="Holdtech"/>
    <x v="0"/>
    <s v="Prepago"/>
    <s v="La Serena"/>
    <s v="19949146"/>
    <s v="6"/>
    <s v="19949146-6"/>
    <s v="LSALCAIP"/>
    <s v="LUCIA SARAI ALCAINO PEZO"/>
    <s v="LUCIA SARAI"/>
    <s v="ALCAINO PEZO"/>
    <x v="1"/>
    <x v="3"/>
    <s v="Renuncia"/>
    <s v="Renuncia voluntaria"/>
    <d v="2020-01-31T00:00:00"/>
    <m/>
    <m/>
    <m/>
    <m/>
    <m/>
    <d v="1998-11-20T00:00:00"/>
    <s v="WALTER PAOLO SANTANDER CAMPOS"/>
    <s v="13974946-4"/>
    <s v="FRANCISCO JAVIER SUAREZ VEGA"/>
    <d v="2019-06-12T00:00:00"/>
    <d v="2019-07-01T00:00:00"/>
    <m/>
    <d v="2019-07-04T00:00:00"/>
    <s v="LSALCAIP"/>
    <s v="LSALCAIP"/>
    <n v="19206"/>
    <s v="lucia.alcaino@consultor.wom.cl"/>
    <m/>
    <m/>
    <n v="60"/>
    <s v="Maria Fernanda Diaz"/>
    <x v="0"/>
    <s v="Diurno"/>
    <s v=""/>
    <d v="2021-03-01T00:00:00"/>
    <n v="606"/>
    <m/>
    <d v="2020-01-01T00:00:00"/>
    <d v="2019-07-01T00:00:00"/>
    <s v="No"/>
    <s v="Si"/>
  </r>
  <r>
    <s v="Holdtech"/>
    <x v="0"/>
    <s v="Masivo"/>
    <s v="La Serena"/>
    <s v="19459103"/>
    <s v="9"/>
    <s v="19459103-9"/>
    <s v="MIVILLAC"/>
    <s v="MATIAS IGNACIO VILLANUEVA CONCHA"/>
    <s v="MATIAS IGNACIO"/>
    <s v="VILLANUEVA CONCHA"/>
    <x v="1"/>
    <x v="3"/>
    <s v="Renuncia"/>
    <s v="Renuncia voluntaria"/>
    <d v="2019-07-12T00:00:00"/>
    <m/>
    <m/>
    <m/>
    <m/>
    <m/>
    <d v="1997-01-02T00:00:00"/>
    <s v="CRISTOBAL ANDRES GALLEGOS VALENCIA"/>
    <s v="17404906-8"/>
    <s v="ULISES LA ROSA PEREZ"/>
    <d v="2019-06-12T00:00:00"/>
    <d v="2019-07-01T00:00:00"/>
    <m/>
    <d v="2019-07-04T00:00:00"/>
    <s v="MIVILLAC"/>
    <s v="MIVILLAC"/>
    <n v="19302"/>
    <s v="matias.villanueva@consultor.wom.cl"/>
    <m/>
    <m/>
    <n v="60"/>
    <s v="Maria Fernanda Diaz"/>
    <x v="0"/>
    <m/>
    <s v=""/>
    <d v="2021-03-01T00:00:00"/>
    <n v="606"/>
    <m/>
    <d v="2019-07-01T00:00:00"/>
    <d v="2019-07-01T00:00:00"/>
    <s v="No"/>
    <s v="No"/>
  </r>
  <r>
    <s v="Holdtech"/>
    <x v="0"/>
    <s v="Masivo"/>
    <s v="La Serena"/>
    <s v="17451575"/>
    <s v="1"/>
    <s v="17451575-1"/>
    <s v="NACASTIC"/>
    <s v="NICOLE ALEJANDRA CASTILLO CANIBILO"/>
    <s v="NICOLE ALEJANDRA"/>
    <s v="CASTILLO CANIBILO"/>
    <x v="1"/>
    <x v="3"/>
    <s v="Desvinculación"/>
    <s v="No Concurrencia"/>
    <d v="2019-07-10T00:00:00"/>
    <m/>
    <m/>
    <m/>
    <m/>
    <m/>
    <d v="1989-10-15T00:00:00"/>
    <s v="Maria Fernanda Diaz"/>
    <m/>
    <s v=""/>
    <d v="2019-06-12T00:00:00"/>
    <d v="2019-07-01T00:00:00"/>
    <m/>
    <d v="2019-07-04T00:00:00"/>
    <s v="NACASTIC"/>
    <s v="NACASTIC"/>
    <n v="19305"/>
    <s v="nicole.castillo@consultor.wom.cl"/>
    <m/>
    <m/>
    <n v="60"/>
    <s v="Maria Fernanda Diaz"/>
    <x v="0"/>
    <m/>
    <s v=""/>
    <d v="2021-03-01T00:00:00"/>
    <n v="606"/>
    <m/>
    <d v="2019-07-01T00:00:00"/>
    <d v="2019-07-01T00:00:00"/>
    <s v="No"/>
    <s v="No"/>
  </r>
  <r>
    <s v="Holdtech"/>
    <x v="0"/>
    <s v="Masivo"/>
    <s v="La Serena"/>
    <s v="15929613"/>
    <s v="K"/>
    <s v="15929613-k"/>
    <s v="SPMENESP"/>
    <s v="SOLEDAD PAZ MENESES PIZARRO"/>
    <s v="SOLEDAD PAZ"/>
    <s v="MENESES PIZARRO"/>
    <x v="1"/>
    <x v="3"/>
    <s v="Renuncia"/>
    <s v="Renuncia voluntaria"/>
    <d v="2020-01-29T00:00:00"/>
    <m/>
    <m/>
    <m/>
    <m/>
    <m/>
    <d v="1986-01-21T00:00:00"/>
    <s v="PAULA ANGELINA ELGUEDA MADARIAGA"/>
    <s v="14109923-K"/>
    <s v="WILLIAMS ENRIQUE DOMINGUEZ BARRADA"/>
    <d v="2019-06-12T00:00:00"/>
    <d v="2019-07-01T00:00:00"/>
    <m/>
    <d v="2019-07-04T00:00:00"/>
    <s v="SPMENESP"/>
    <s v="SPMENESP"/>
    <n v="19294"/>
    <s v="soledad.meneses@consultor.wom.cl"/>
    <m/>
    <m/>
    <n v="60"/>
    <s v="Maria Fernanda Diaz"/>
    <x v="0"/>
    <s v="Diurno"/>
    <s v=""/>
    <d v="2021-03-01T00:00:00"/>
    <n v="606"/>
    <m/>
    <d v="2020-01-01T00:00:00"/>
    <d v="2019-07-01T00:00:00"/>
    <s v="No"/>
    <s v="Si"/>
  </r>
  <r>
    <s v="Holdtech"/>
    <x v="0"/>
    <s v="Prepago"/>
    <s v="La Serena"/>
    <s v="19339082"/>
    <s v="K"/>
    <s v="19339082-K"/>
    <s v="YYBAEZC"/>
    <s v="YOHANKA YUDIZA BAEZ CARRIZO"/>
    <s v="YOHANKA YUDIZA"/>
    <s v="BAEZ CARRIZO"/>
    <x v="1"/>
    <x v="3"/>
    <s v="Renuncia"/>
    <s v="Renuncia voluntaria"/>
    <d v="2020-10-14T00:00:00"/>
    <m/>
    <m/>
    <m/>
    <m/>
    <m/>
    <d v="1996-02-11T00:00:00"/>
    <s v="MINERVA MAKARENA ROJAS VARAS"/>
    <s v="17902552-3"/>
    <s v="ULISES LA ROSA PEREZ"/>
    <d v="2019-06-12T00:00:00"/>
    <d v="2019-07-01T00:00:00"/>
    <m/>
    <d v="2019-07-04T00:00:00"/>
    <s v="YYBAEZC"/>
    <s v="YYBAEZC"/>
    <n v="19298"/>
    <s v="yohanka.baez@consultor.wom.cl"/>
    <m/>
    <m/>
    <n v="60"/>
    <s v="Maria Fernanda Diaz"/>
    <x v="0"/>
    <s v="Diurno"/>
    <s v=""/>
    <d v="2021-03-01T00:00:00"/>
    <n v="606"/>
    <m/>
    <d v="2020-10-01T00:00:00"/>
    <d v="2019-07-01T00:00:00"/>
    <s v="No"/>
    <s v="Si"/>
  </r>
  <r>
    <s v="Holdtech"/>
    <x v="0"/>
    <s v="Masivo"/>
    <s v="La Serena"/>
    <s v="19499403"/>
    <s v="6"/>
    <s v="19499403-6"/>
    <s v="CGNAVARC"/>
    <s v="CINTHYA GISELA NAVARRO CARRASCO"/>
    <s v="CINTHYA GISELA"/>
    <s v="NAVARRO CARRASCO "/>
    <x v="1"/>
    <x v="3"/>
    <s v="Desvinculación"/>
    <s v="Vencimiento de contrato"/>
    <d v="2019-08-29T00:00:00"/>
    <m/>
    <m/>
    <m/>
    <m/>
    <m/>
    <d v="1997-02-22T00:00:00"/>
    <s v="BARBARA ANDREA ROJAS DROGUETT"/>
    <s v="15909479-0"/>
    <s v="ULISES LA ROSA PEREZ"/>
    <d v="2019-06-24T00:00:00"/>
    <d v="2019-07-16T00:00:00"/>
    <m/>
    <d v="2019-07-17T00:00:00"/>
    <s v="CGNAVARC"/>
    <s v="CGNAVARC"/>
    <n v="19191"/>
    <s v="cinthya.navarro@consultor.wom.cl"/>
    <m/>
    <m/>
    <n v="61"/>
    <s v="Julia Arancibia"/>
    <x v="1"/>
    <s v="Diurno"/>
    <n v="1"/>
    <d v="2021-03-01T00:00:00"/>
    <n v="593"/>
    <m/>
    <d v="2019-08-01T00:00:00"/>
    <d v="2019-07-01T00:00:00"/>
    <s v="No"/>
    <s v="No"/>
  </r>
  <r>
    <s v="Holdtech"/>
    <x v="0"/>
    <s v="Masivo"/>
    <s v="La Serena"/>
    <s v="20007200"/>
    <s v="6"/>
    <s v="20007200-6"/>
    <s v="CNIRIBAS"/>
    <s v="CRISTIAN NICOLAS IRIBARREN SOLARI"/>
    <s v="CRISTIAN NICOLAS"/>
    <s v="IRIBARREN SOLARI "/>
    <x v="1"/>
    <x v="3"/>
    <s v="Desvinculación"/>
    <s v="No Concurrencia"/>
    <d v="2019-09-25T00:00:00"/>
    <m/>
    <m/>
    <m/>
    <m/>
    <m/>
    <d v="1999-10-11T00:00:00"/>
    <s v="JOSE ARTURO CAMPOS CANIBILO"/>
    <s v="18354359-8"/>
    <s v="FRANCISCO JAVIER SUAREZ VEGA"/>
    <d v="2019-06-24T00:00:00"/>
    <d v="2019-07-16T00:00:00"/>
    <m/>
    <d v="2019-07-17T00:00:00"/>
    <s v="CNIRIBAS"/>
    <s v="CNIRIBAS"/>
    <n v="19248"/>
    <s v="cristian.iribarren@consultor.wom.cl"/>
    <m/>
    <m/>
    <n v="61"/>
    <s v="Julia Arancibia"/>
    <x v="1"/>
    <s v="Diurno"/>
    <n v="1"/>
    <d v="2021-03-01T00:00:00"/>
    <n v="593"/>
    <m/>
    <d v="2019-09-01T00:00:00"/>
    <d v="2019-07-01T00:00:00"/>
    <s v="No"/>
    <s v="No"/>
  </r>
  <r>
    <s v="Holdtech"/>
    <x v="0"/>
    <s v="Masivo"/>
    <s v="La Serena"/>
    <s v="15588280"/>
    <s v="8"/>
    <s v="15588280-8"/>
    <s v="DATRONCS"/>
    <s v="DANIEL ALEXIS TRONCOSO SILVA"/>
    <s v="DANIEL ALEXIS"/>
    <s v="TRONCOSO SILVA "/>
    <x v="1"/>
    <x v="3"/>
    <s v="Renuncia"/>
    <m/>
    <d v="2019-08-27T00:00:00"/>
    <m/>
    <m/>
    <m/>
    <m/>
    <m/>
    <d v="1983-10-12T00:00:00"/>
    <s v="JOSE ARTURO CAMPOS CANIBILO"/>
    <s v="18354359-8"/>
    <s v="FRANCISCO JAVIER SUAREZ VEGA"/>
    <d v="2019-06-24T00:00:00"/>
    <d v="2019-07-16T00:00:00"/>
    <m/>
    <d v="2019-07-17T00:00:00"/>
    <s v="DATRONCS"/>
    <s v="DATRONCS"/>
    <n v="19313"/>
    <s v="daniel.troncoso@consultor.wom.cl"/>
    <m/>
    <m/>
    <n v="61"/>
    <s v="Julia Arancibia"/>
    <x v="1"/>
    <s v="Diurno"/>
    <n v="1"/>
    <d v="2021-03-01T00:00:00"/>
    <n v="593"/>
    <m/>
    <d v="2019-08-01T00:00:00"/>
    <d v="2019-07-01T00:00:00"/>
    <s v="No"/>
    <s v="No"/>
  </r>
  <r>
    <s v="Holdtech"/>
    <x v="0"/>
    <s v="Masivo"/>
    <s v="La Serena"/>
    <s v="16687473"/>
    <s v="4"/>
    <s v="16687473-4"/>
    <s v="EGPEREZG"/>
    <s v="EVA GUISELLA PEREZ GODOY"/>
    <s v="EVA GUISELLA"/>
    <s v="PEREZ GODOY "/>
    <x v="1"/>
    <x v="3"/>
    <s v="Renuncia"/>
    <s v="Renuncia voluntaria"/>
    <d v="2019-07-27T00:00:00"/>
    <m/>
    <m/>
    <m/>
    <m/>
    <m/>
    <d v="1987-10-25T00:00:00"/>
    <s v="CRISTOBAL ANDRES GALLEGOS VALENCIA"/>
    <s v="17404906-8"/>
    <s v="ULISES LA ROSA PEREZ"/>
    <d v="2019-06-24T00:00:00"/>
    <d v="2019-07-16T00:00:00"/>
    <m/>
    <d v="2019-07-17T00:00:00"/>
    <s v="EGPEREZG"/>
    <s v="EGPEREZG"/>
    <n v="19322"/>
    <s v="eva.perez@consultor.wom.cl"/>
    <m/>
    <m/>
    <n v="61"/>
    <s v="Julia Arancibia"/>
    <x v="1"/>
    <m/>
    <n v="1"/>
    <d v="2021-03-01T00:00:00"/>
    <n v="593"/>
    <m/>
    <d v="2019-07-01T00:00:00"/>
    <d v="2019-07-01T00:00:00"/>
    <s v="No"/>
    <s v="No"/>
  </r>
  <r>
    <s v="Holdtech"/>
    <x v="0"/>
    <s v="Empresas"/>
    <s v="La Serena"/>
    <s v="17998271"/>
    <s v="4"/>
    <s v="17998271-4"/>
    <s v="JCESQUIA"/>
    <s v="JAVIERA CONSTANZA ESQUIVEL ALBERTAZZO"/>
    <s v="JAVIERA CONSTANZA"/>
    <s v="ESQUIVEL ALBERTAZZO "/>
    <x v="1"/>
    <x v="3"/>
    <s v="Renuncia"/>
    <s v="Renuncia voluntaria"/>
    <d v="2019-12-27T00:00:00"/>
    <m/>
    <m/>
    <m/>
    <m/>
    <m/>
    <d v="1992-01-11T00:00:00"/>
    <s v="JULIO ENRIQUE EGAÑA TABILO"/>
    <s v="15451219-5"/>
    <s v="ULISES LA ROSA PEREZ"/>
    <d v="2019-06-24T00:00:00"/>
    <d v="2019-07-16T00:00:00"/>
    <m/>
    <d v="2019-07-17T00:00:00"/>
    <s v="JCESQUIA"/>
    <s v="JCESQUIA"/>
    <n v="19215"/>
    <s v="javiera.esquivel@consultor.wom.cl"/>
    <m/>
    <m/>
    <n v="61"/>
    <s v="Julia Arancibia"/>
    <x v="1"/>
    <s v="Diurno"/>
    <n v="1"/>
    <d v="2021-03-01T00:00:00"/>
    <n v="593"/>
    <m/>
    <d v="2019-12-01T00:00:00"/>
    <d v="2019-07-01T00:00:00"/>
    <s v="No"/>
    <s v="No"/>
  </r>
  <r>
    <s v="Holdtech"/>
    <x v="0"/>
    <s v="Masivo"/>
    <s v="La Serena"/>
    <s v="20407647"/>
    <s v="2"/>
    <s v="20407647-2"/>
    <s v="MBRIVERC"/>
    <s v="MARIA BELEN RIVERA CORDOVEZ"/>
    <s v="MARIA BELEN"/>
    <s v="RIVERA CORDOVEZ "/>
    <x v="1"/>
    <x v="3"/>
    <s v="Renuncia"/>
    <s v="Renuncia voluntaria"/>
    <d v="2019-09-04T00:00:00"/>
    <m/>
    <m/>
    <m/>
    <m/>
    <m/>
    <d v="2000-10-25T00:00:00"/>
    <s v="PALOMA JACQUELINE ARAYA MUÑOZ"/>
    <s v="15054416-5"/>
    <s v="FRANCISCO JAVIER SUAREZ VEGA"/>
    <d v="2019-06-24T00:00:00"/>
    <d v="2019-07-16T00:00:00"/>
    <m/>
    <d v="2019-07-17T00:00:00"/>
    <s v="MBRIVERC"/>
    <s v="MBRIVERC"/>
    <n v="19330"/>
    <s v="maria.rivera.c@consultor.wom.cl"/>
    <m/>
    <m/>
    <n v="61"/>
    <s v="Julia Arancibia"/>
    <x v="0"/>
    <s v="Diurno"/>
    <s v=""/>
    <d v="2021-03-01T00:00:00"/>
    <n v="593"/>
    <m/>
    <d v="2019-09-01T00:00:00"/>
    <d v="2019-07-01T00:00:00"/>
    <s v="No"/>
    <s v="No"/>
  </r>
  <r>
    <s v="Holdtech"/>
    <x v="0"/>
    <s v="Masivo"/>
    <s v="La Serena"/>
    <s v="15027124"/>
    <s v="K"/>
    <s v="15027124-K"/>
    <s v="PDDIAZP"/>
    <s v="PRISCILLA DEL CARMEN DIAZ PINTO"/>
    <s v="PRISCILLA DEL CARMEN"/>
    <s v="DIAZ PINTO "/>
    <x v="1"/>
    <x v="3"/>
    <s v="Desvinculación"/>
    <s v="No Concurrencia"/>
    <d v="2019-08-13T00:00:00"/>
    <m/>
    <m/>
    <m/>
    <m/>
    <m/>
    <d v="1983-06-02T00:00:00"/>
    <s v="JULIO ENRIQUE EGAÑA TABILO"/>
    <s v="15451219-5"/>
    <s v="ULISES LA ROSA PEREZ"/>
    <d v="2019-06-24T00:00:00"/>
    <d v="2019-07-16T00:00:00"/>
    <m/>
    <d v="2019-07-17T00:00:00"/>
    <s v="PDDIAZP"/>
    <s v="PDDIAZP"/>
    <n v="19319"/>
    <s v="priscilla.diaz@consultor.wom.cl"/>
    <m/>
    <m/>
    <n v="61"/>
    <s v="Julia Arancibia"/>
    <x v="0"/>
    <s v="Diurno"/>
    <s v=""/>
    <d v="2021-03-01T00:00:00"/>
    <n v="593"/>
    <m/>
    <d v="2019-08-01T00:00:00"/>
    <d v="2019-07-01T00:00:00"/>
    <s v="No"/>
    <s v="No"/>
  </r>
  <r>
    <s v="Holdtech"/>
    <x v="0"/>
    <s v="Masivo"/>
    <s v="La Serena"/>
    <s v="18923829"/>
    <s v="0"/>
    <s v="18923829-0"/>
    <s v="CAMARINC"/>
    <s v="CRISTOPHER ALEJANDRO MARIN CONTRERAS"/>
    <s v="CRISTOPHER ALEJANDRO"/>
    <s v="MARIN CONTRERAS "/>
    <x v="1"/>
    <x v="3"/>
    <s v="Desvinculación"/>
    <s v="No Concurrencia"/>
    <d v="2019-08-13T00:00:00"/>
    <m/>
    <m/>
    <m/>
    <m/>
    <m/>
    <s v="16/04/1995"/>
    <s v="CRISTOBAL ANDRES GALLEGOS VALENCIA"/>
    <s v="17404906-8"/>
    <s v="ULISES LA ROSA PEREZ"/>
    <d v="2019-07-03T00:00:00"/>
    <d v="2019-07-24T00:00:00"/>
    <m/>
    <d v="2019-07-27T00:00:00"/>
    <s v="CAMARINC"/>
    <s v="CAMARINC"/>
    <n v="19266"/>
    <s v="cristopher.marin@consultor.wom.cl"/>
    <m/>
    <m/>
    <n v="62"/>
    <s v="Catherine Barraza"/>
    <x v="0"/>
    <s v="Diurno"/>
    <s v=""/>
    <d v="2021-03-01T00:00:00"/>
    <n v="583"/>
    <m/>
    <d v="2019-08-01T00:00:00"/>
    <d v="2019-07-01T00:00:00"/>
    <s v="No"/>
    <s v="No"/>
  </r>
  <r>
    <s v="Holdtech"/>
    <x v="0"/>
    <s v="Empresas"/>
    <s v="La Serena"/>
    <s v="17452274"/>
    <s v="K"/>
    <s v="17452274-K"/>
    <s v="CPSALASA"/>
    <s v="CAMILA PAULINA SALAS ARDILES"/>
    <s v="CAMILA PAULINA"/>
    <s v="SALAS ARDILES "/>
    <x v="1"/>
    <x v="3"/>
    <s v="Desvinculación"/>
    <s v="No Concurrencia"/>
    <d v="2020-11-10T00:00:00"/>
    <m/>
    <m/>
    <m/>
    <m/>
    <m/>
    <s v="25/01/1990"/>
    <s v="PALOMA JACQUELINE ARAYA MUÑOZ"/>
    <s v="15054416-5"/>
    <s v="FRANCISCO JAVIER SUAREZ VEGA"/>
    <d v="2019-07-03T00:00:00"/>
    <d v="2019-07-24T00:00:00"/>
    <m/>
    <d v="2019-07-27T00:00:00"/>
    <s v="CPSALASA"/>
    <s v="CPSALASA"/>
    <n v="19112"/>
    <s v="camila.salas@consultor.wom.cl"/>
    <m/>
    <m/>
    <n v="62"/>
    <s v="Catherine Barraza"/>
    <x v="0"/>
    <s v="Diurno"/>
    <s v=""/>
    <d v="2021-03-01T00:00:00"/>
    <n v="583"/>
    <m/>
    <d v="2020-11-01T00:00:00"/>
    <d v="2019-07-01T00:00:00"/>
    <s v="No"/>
    <s v="Si"/>
  </r>
  <r>
    <s v="Holdtech"/>
    <x v="0"/>
    <s v="Masivo"/>
    <s v="La Serena"/>
    <s v="16596013"/>
    <s v="0"/>
    <s v="16596013-0"/>
    <s v="DRAROSA"/>
    <s v="DANIEL RODRIGO AROS AROS"/>
    <s v="DANIEL RODRIGO"/>
    <s v="AROS AROS "/>
    <x v="1"/>
    <x v="3"/>
    <s v="Renuncia"/>
    <s v="Renuncia voluntaria"/>
    <d v="2019-09-17T00:00:00"/>
    <m/>
    <m/>
    <m/>
    <m/>
    <m/>
    <s v="02/08/1986"/>
    <s v="CRISTOBAL ANDRES GALLEGOS VALENCIA"/>
    <s v="17404906-8"/>
    <s v="ULISES LA ROSA PEREZ"/>
    <d v="2019-07-03T00:00:00"/>
    <d v="2019-07-24T00:00:00"/>
    <m/>
    <d v="2019-07-27T00:00:00"/>
    <s v="DRAROSA"/>
    <s v="DRAROSA"/>
    <n v="19208"/>
    <s v="daniel.aros@consultor.wom.cl"/>
    <m/>
    <m/>
    <n v="62"/>
    <s v="Catherine Barraza"/>
    <x v="1"/>
    <s v="Diurno"/>
    <n v="1"/>
    <d v="2021-03-01T00:00:00"/>
    <n v="583"/>
    <m/>
    <d v="2019-09-01T00:00:00"/>
    <d v="2019-07-01T00:00:00"/>
    <s v="No"/>
    <s v="No"/>
  </r>
  <r>
    <s v="Holdtech"/>
    <x v="0"/>
    <s v="Masivo"/>
    <s v="La Serena"/>
    <s v="16117787"/>
    <s v="3"/>
    <s v="16117787-3"/>
    <s v="JACOLLAF"/>
    <s v="JUAN ANTONIO COLLANTE FARIAS"/>
    <s v="JUAN ANTONIO"/>
    <s v="COLLANTE FARIAS "/>
    <x v="1"/>
    <x v="3"/>
    <s v="Renuncia"/>
    <s v="Renuncia voluntaria"/>
    <d v="2019-09-01T00:00:00"/>
    <m/>
    <m/>
    <m/>
    <m/>
    <m/>
    <s v="02/11/1985"/>
    <s v="JOSE ARTURO CAMPOS CANIBILO"/>
    <s v="18354359-8"/>
    <s v="FRANCISCO JAVIER SUAREZ VEGA"/>
    <d v="2019-07-03T00:00:00"/>
    <d v="2019-07-24T00:00:00"/>
    <m/>
    <d v="2019-07-27T00:00:00"/>
    <s v="JACOLLAF"/>
    <s v="JACOLLAF"/>
    <n v="19034"/>
    <s v="juan.collante@consultor.wom.cl"/>
    <m/>
    <m/>
    <n v="62"/>
    <s v="Catherine Barraza"/>
    <x v="0"/>
    <s v="Diurno"/>
    <s v=""/>
    <d v="2021-03-01T00:00:00"/>
    <n v="583"/>
    <m/>
    <d v="2019-09-01T00:00:00"/>
    <d v="2019-07-01T00:00:00"/>
    <s v="No"/>
    <s v="No"/>
  </r>
  <r>
    <s v="Holdtech"/>
    <x v="0"/>
    <s v="Prepago"/>
    <s v="La Serena"/>
    <s v="20400861"/>
    <s v="2"/>
    <s v="20400861-2"/>
    <s v="JMHERRAV"/>
    <s v="JESUS MATIAS HERRAS VELIZ"/>
    <s v="JESUS MATIAS"/>
    <s v="HERRAS VELIZ "/>
    <x v="1"/>
    <x v="3"/>
    <s v="Renuncia"/>
    <s v="Renuncia voluntaria"/>
    <d v="2019-12-02T00:00:00"/>
    <m/>
    <m/>
    <m/>
    <m/>
    <m/>
    <s v="05/01/2000"/>
    <s v="JULIO ENRIQUE EGAÑA TABILO"/>
    <s v="15451219-5"/>
    <s v="ULISES LA ROSA PEREZ"/>
    <d v="2019-07-03T00:00:00"/>
    <d v="2019-07-24T00:00:00"/>
    <m/>
    <d v="2019-07-27T00:00:00"/>
    <s v="JMHERRAV"/>
    <s v="JMHERRAV"/>
    <n v="19302"/>
    <s v="jesus.herras@consultor.wom.cl"/>
    <m/>
    <m/>
    <n v="62"/>
    <s v="Catherine Barraza"/>
    <x v="1"/>
    <s v="Diurno"/>
    <n v="1"/>
    <d v="2021-03-01T00:00:00"/>
    <n v="583"/>
    <m/>
    <d v="2019-12-01T00:00:00"/>
    <d v="2019-07-01T00:00:00"/>
    <s v="No"/>
    <s v="No"/>
  </r>
  <r>
    <s v="Holdtech"/>
    <x v="0"/>
    <s v="Masivo"/>
    <s v="La Serena"/>
    <s v="18495755"/>
    <s v="8"/>
    <s v="18495755-8"/>
    <s v="NYARAYAL"/>
    <s v="NADIA YACARY ARAYA LAZCANO"/>
    <s v="NADIA YACARY"/>
    <s v="ARAYA LAZCANO "/>
    <x v="1"/>
    <x v="3"/>
    <s v="Renuncia"/>
    <s v="Renuncia voluntaria"/>
    <d v="2020-10-22T00:00:00"/>
    <m/>
    <m/>
    <m/>
    <m/>
    <m/>
    <s v="06/12/1993"/>
    <s v="PALOMA JACQUELINE ARAYA MUÑOZ"/>
    <s v="15054416-5"/>
    <s v="FRANCISCO JAVIER SUAREZ VEGA"/>
    <d v="2019-07-03T00:00:00"/>
    <d v="2019-07-24T00:00:00"/>
    <m/>
    <d v="2019-07-27T00:00:00"/>
    <s v="NYARAYAL"/>
    <s v="NYARAYAL"/>
    <n v="19157"/>
    <s v="nadia.araya@consultor.wom.cl"/>
    <m/>
    <m/>
    <n v="62"/>
    <s v="Catherine Barraza"/>
    <x v="1"/>
    <s v="Diurno"/>
    <n v="1"/>
    <d v="2021-03-01T00:00:00"/>
    <n v="583"/>
    <m/>
    <d v="2020-10-01T00:00:00"/>
    <d v="2019-07-01T00:00:00"/>
    <s v="No"/>
    <s v="Si"/>
  </r>
  <r>
    <s v="Holdtech"/>
    <x v="0"/>
    <s v="Empresas"/>
    <s v="La Serena"/>
    <s v="19207595"/>
    <s v="5"/>
    <s v="19207595-5"/>
    <s v="PDFERNAO"/>
    <s v="PRISCILLA DEL PILAR FERNANDEZ ORELLANA"/>
    <s v="PRISCILLA DEL PILAR"/>
    <s v="FERNANDEZ ORELLANA "/>
    <x v="1"/>
    <x v="3"/>
    <s v="Desvinculación"/>
    <s v="Necesidad de la empresa"/>
    <d v="2020-10-30T00:00:00"/>
    <m/>
    <m/>
    <m/>
    <m/>
    <m/>
    <s v="29/07/1996"/>
    <s v="JULIO ENRIQUE EGAÑA TABILO"/>
    <s v="15451219-5"/>
    <s v="ULISES LA ROSA PEREZ"/>
    <d v="2019-07-03T00:00:00"/>
    <d v="2019-07-24T00:00:00"/>
    <m/>
    <d v="2019-07-27T00:00:00"/>
    <s v="PDFERNAO"/>
    <s v="PDFERNAO"/>
    <n v="19114"/>
    <s v="priscilla.fernandez@consultor.wom.cl"/>
    <m/>
    <m/>
    <n v="62"/>
    <s v="Catherine Barraza"/>
    <x v="0"/>
    <s v="Diurno"/>
    <s v=""/>
    <d v="2021-03-01T00:00:00"/>
    <n v="583"/>
    <m/>
    <d v="2020-10-01T00:00:00"/>
    <d v="2019-07-01T00:00:00"/>
    <s v="No"/>
    <s v="Si"/>
  </r>
  <r>
    <s v="Holdtech"/>
    <x v="0"/>
    <s v="Masivo"/>
    <s v="La Serena"/>
    <s v="20007078"/>
    <s v="K"/>
    <s v="20007078-K"/>
    <s v="BCPEDRAT"/>
    <s v="BENJAMIN CALEB ABSALOM PEDRAZA TAPIA"/>
    <s v="BENJAMIN CALEB ABSALOM"/>
    <s v="PEDRAZA TAPIA "/>
    <x v="1"/>
    <x v="3"/>
    <s v="Desvinculación"/>
    <s v="No Concurrencia"/>
    <d v="2020-02-07T00:00:00"/>
    <m/>
    <m/>
    <m/>
    <m/>
    <m/>
    <s v="10/09/1999"/>
    <s v="PAULA ANGELINA ELGUEDA MADARIAGA"/>
    <s v="14109923-K"/>
    <s v="WILLIAMS ENRIQUE DOMINGUEZ BARRADA"/>
    <d v="2019-07-11T00:00:00"/>
    <d v="2019-08-02T00:00:00"/>
    <m/>
    <d v="2019-08-07T00:00:00"/>
    <s v="BCPEDRAT"/>
    <s v="BCPEDRAT"/>
    <n v="19278"/>
    <s v="benjamin.pedraza@consultor.wom.cl"/>
    <m/>
    <m/>
    <n v="63"/>
    <s v="Yesenia Sepulveda"/>
    <x v="0"/>
    <s v="Diurno"/>
    <s v=""/>
    <d v="2021-03-01T00:00:00"/>
    <n v="572"/>
    <m/>
    <d v="2020-02-01T00:00:00"/>
    <d v="2019-08-01T00:00:00"/>
    <s v="No"/>
    <s v="Si"/>
  </r>
  <r>
    <s v="Holdtech"/>
    <x v="0"/>
    <s v="Masivo"/>
    <s v="La Serena"/>
    <s v="19347359"/>
    <s v="8"/>
    <s v="19347359-8"/>
    <s v="JACONTRA"/>
    <s v="JULIO ANTONIO CONTRERAS ANACONA"/>
    <s v="JULIO ANTONIO"/>
    <s v="CONTRERAS ANACONA "/>
    <x v="1"/>
    <x v="3"/>
    <s v="Desvinculación"/>
    <s v="No Concurrencia"/>
    <d v="2019-08-23T00:00:00"/>
    <m/>
    <m/>
    <m/>
    <m/>
    <m/>
    <s v="13/01/1996"/>
    <s v="JULIO ENRIQUE EGAÑA TABILO"/>
    <s v="15451219-5"/>
    <s v="ULISES LA ROSA PEREZ"/>
    <d v="2019-07-11T00:00:00"/>
    <d v="2019-08-02T00:00:00"/>
    <m/>
    <d v="2019-08-07T00:00:00"/>
    <s v="JACONTRA"/>
    <s v="JACONTRA"/>
    <n v="19331"/>
    <s v="julio.contreras@consultor.wom.cl"/>
    <m/>
    <m/>
    <n v="63"/>
    <s v="Yesenia Sepulveda"/>
    <x v="0"/>
    <s v="Diurno"/>
    <s v=""/>
    <d v="2021-03-01T00:00:00"/>
    <n v="572"/>
    <m/>
    <d v="2019-08-01T00:00:00"/>
    <d v="2019-08-01T00:00:00"/>
    <s v="No"/>
    <s v="No"/>
  </r>
  <r>
    <s v="Holdtech"/>
    <x v="0"/>
    <s v="Empresas"/>
    <s v="La Serena"/>
    <s v="18922550"/>
    <s v="4"/>
    <s v="18922550-4"/>
    <s v="JAPASTEP"/>
    <s v="JUAN ANTONIO DE JESUS PASTEN PASTEN"/>
    <s v="JUAN ANTONIO DE JESUS"/>
    <s v="PASTEN PASTEN "/>
    <x v="1"/>
    <x v="3"/>
    <s v="Desvinculación"/>
    <s v="No Concurrencia"/>
    <d v="2020-02-10T00:00:00"/>
    <m/>
    <m/>
    <m/>
    <m/>
    <m/>
    <s v="02/10/1994"/>
    <s v="JONATHAN ANDRES GONZALEZ HIDALGO"/>
    <s v="16732649-8"/>
    <s v="ULISES LA ROSA PEREZ"/>
    <d v="2019-07-11T00:00:00"/>
    <d v="2019-08-02T00:00:00"/>
    <m/>
    <d v="2019-08-07T00:00:00"/>
    <s v="JAPASTEP"/>
    <s v="JAPASTEP"/>
    <n v="19276"/>
    <s v="juan.pasten@consultor.wom.cl"/>
    <m/>
    <m/>
    <n v="63"/>
    <s v="Yesenia Sepulveda"/>
    <x v="0"/>
    <s v="Diurno"/>
    <s v=""/>
    <d v="2021-03-01T00:00:00"/>
    <n v="572"/>
    <m/>
    <d v="2020-02-01T00:00:00"/>
    <d v="2019-08-01T00:00:00"/>
    <s v="No"/>
    <s v="Si"/>
  </r>
  <r>
    <s v="Holdtech"/>
    <x v="0"/>
    <s v="Empresas"/>
    <s v="La Serena"/>
    <s v="19678408"/>
    <s v="K"/>
    <s v="19678408-K"/>
    <s v="JSASTUDS"/>
    <s v="JACOB SALOMON ASTUDILLO SALINAS"/>
    <s v="JACOB SALOMON"/>
    <s v="ASTUDILLO SALINAS "/>
    <x v="1"/>
    <x v="3"/>
    <s v="Desvinculación"/>
    <s v="No Concurrencia"/>
    <d v="2020-11-11T00:00:00"/>
    <m/>
    <m/>
    <m/>
    <m/>
    <m/>
    <s v="03/09/1998"/>
    <s v="FRANCISCO JAVIER SUAREZ VEGA"/>
    <s v="17062133-6"/>
    <s v="YORMAN JOSE HERNANDEZ USECHE "/>
    <d v="2019-07-11T00:00:00"/>
    <d v="2019-08-02T00:00:00"/>
    <m/>
    <d v="2019-08-07T00:00:00"/>
    <s v="JSASTUDS"/>
    <s v="JSASTUDS"/>
    <n v="19051"/>
    <s v="jacob.astudillo@consultor.wom.cl"/>
    <m/>
    <m/>
    <n v="63"/>
    <s v="Yesenia Sepulveda"/>
    <x v="1"/>
    <s v="Diurno"/>
    <n v="1"/>
    <d v="2021-03-01T00:00:00"/>
    <n v="572"/>
    <m/>
    <d v="2020-11-01T00:00:00"/>
    <d v="2019-08-01T00:00:00"/>
    <s v="No"/>
    <s v="Si"/>
  </r>
  <r>
    <s v="Holdtech"/>
    <x v="0"/>
    <s v="Masivo"/>
    <s v="La Serena"/>
    <s v="19455917"/>
    <s v="8"/>
    <s v="19455917-8"/>
    <s v="RJDIEZA"/>
    <s v="RICHARD JAVIER DIEZ AGUIRRE"/>
    <s v="RICHARD JAVIER"/>
    <s v="DIEZ AGUIRRE "/>
    <x v="1"/>
    <x v="3"/>
    <s v="Desvinculación"/>
    <s v="No Concurrencia"/>
    <d v="2019-08-09T00:00:00"/>
    <m/>
    <m/>
    <m/>
    <m/>
    <m/>
    <s v="23/08/1989"/>
    <s v="JULIO ENRIQUE EGAÑA TABILO"/>
    <s v="15451219-5"/>
    <s v="ULISES LA ROSA PEREZ"/>
    <d v="2019-07-11T00:00:00"/>
    <d v="2019-08-02T00:00:00"/>
    <m/>
    <d v="2019-08-07T00:00:00"/>
    <s v="RJDIEZA"/>
    <s v="RJDIEZA"/>
    <n v="19305"/>
    <s v="richard.diez@consultor.wom.cl"/>
    <m/>
    <m/>
    <n v="63"/>
    <s v="Yesenia Sepulveda"/>
    <x v="1"/>
    <s v="Diurno"/>
    <n v="1"/>
    <d v="2021-03-01T00:00:00"/>
    <n v="572"/>
    <m/>
    <d v="2019-08-01T00:00:00"/>
    <d v="2019-08-01T00:00:00"/>
    <s v="No"/>
    <s v="No"/>
  </r>
  <r>
    <s v="Holdtech"/>
    <x v="0"/>
    <s v="Empresas"/>
    <s v="La Serena"/>
    <s v="17711414"/>
    <s v="6"/>
    <s v="17711414-6"/>
    <s v="VMOLLARJ"/>
    <s v="VICTOR MANUEL EMILIO OLLARZU JELVEZ"/>
    <s v="VICTOR MANUEL EMILIO"/>
    <s v="OLLARZU JELVEZ "/>
    <x v="1"/>
    <x v="3"/>
    <s v="Desvinculación"/>
    <s v="No Concurrencia"/>
    <d v="2019-11-26T00:00:00"/>
    <m/>
    <m/>
    <m/>
    <m/>
    <m/>
    <s v="20/08/1990"/>
    <s v="CRISTOBAL ANDRES GALLEGOS VALENCIA"/>
    <s v="17404906-8"/>
    <s v="ULISES LA ROSA PEREZ"/>
    <d v="2019-07-11T00:00:00"/>
    <d v="2019-08-02T00:00:00"/>
    <m/>
    <d v="2019-08-07T00:00:00"/>
    <s v="VMOLLARJ"/>
    <s v="VMOLLARJ"/>
    <n v="19317"/>
    <s v="victor.ollarzu@consultor.wom.cl"/>
    <m/>
    <m/>
    <n v="63"/>
    <s v="Yesenia Sepulveda"/>
    <x v="0"/>
    <s v="Diurno"/>
    <s v=""/>
    <d v="2021-03-01T00:00:00"/>
    <n v="572"/>
    <m/>
    <d v="2019-11-01T00:00:00"/>
    <d v="2019-08-01T00:00:00"/>
    <s v="No"/>
    <s v="No"/>
  </r>
  <r>
    <s v="Holdtech"/>
    <x v="0"/>
    <s v="Masivo"/>
    <s v="La Serena"/>
    <s v="19538707"/>
    <s v="9"/>
    <s v="19538707-9"/>
    <s v="BCOPAZON"/>
    <s v="BRAYAN CRISTOFER OPAZO NUÑEZ"/>
    <s v="BRAYAN CRISTOFER"/>
    <s v="OPAZO NUÑEZ "/>
    <x v="1"/>
    <x v="3"/>
    <s v="Renuncia"/>
    <s v="Renuncia voluntaria"/>
    <d v="2019-09-16T00:00:00"/>
    <s v="Reingreso Call Center"/>
    <m/>
    <m/>
    <m/>
    <m/>
    <s v="04/04/1997"/>
    <s v="PAULA ANGELINA ELGUEDA MADARIAGA"/>
    <s v="14109923-K"/>
    <s v="WILLIAMS ENRIQUE DOMINGUEZ BARRADA"/>
    <d v="2019-07-29T00:00:00"/>
    <d v="2019-08-20T00:00:00"/>
    <m/>
    <d v="2019-08-23T00:00:00"/>
    <s v="BCOPAZON"/>
    <s v="BCOPAZON"/>
    <n v="19344"/>
    <s v="brayan.opazo@consultor.wom.cl"/>
    <m/>
    <m/>
    <n v="64"/>
    <s v="Maria Fernanda Diaz"/>
    <x v="1"/>
    <s v="Diurno"/>
    <n v="1"/>
    <d v="2021-03-01T00:00:00"/>
    <n v="556"/>
    <m/>
    <d v="2019-09-01T00:00:00"/>
    <d v="2019-08-01T00:00:00"/>
    <s v="No"/>
    <s v="No"/>
  </r>
  <r>
    <s v="Holdtech"/>
    <x v="0"/>
    <s v="Masivo"/>
    <s v="La Serena"/>
    <s v="20253842"/>
    <s v="8"/>
    <s v="20253842-8"/>
    <s v="CMFLOREG"/>
    <s v="CATALINA MARLEN FLORES GALLARDO"/>
    <s v="CATALINA MARLEN"/>
    <s v="FLORES GALLARDO "/>
    <x v="1"/>
    <x v="3"/>
    <s v="Desvinculación"/>
    <s v="Vencimiento de contrato"/>
    <d v="2020-01-05T00:00:00"/>
    <m/>
    <m/>
    <m/>
    <m/>
    <m/>
    <s v="28/03/2001"/>
    <s v="BARBARA ANDREA ROJAS DROGUETT"/>
    <s v="15909479-0"/>
    <s v="ULISES LA ROSA PEREZ"/>
    <d v="2019-07-29T00:00:00"/>
    <d v="2019-08-20T00:00:00"/>
    <m/>
    <d v="2019-08-23T00:00:00"/>
    <s v="CMFLOREG"/>
    <s v="CMFLOREG"/>
    <n v="19352"/>
    <s v="catalina.flores@consultor.wom.cl"/>
    <m/>
    <m/>
    <n v="64"/>
    <s v="Maria Fernanda Diaz"/>
    <x v="0"/>
    <s v="Diurno"/>
    <s v=""/>
    <d v="2021-03-01T00:00:00"/>
    <n v="556"/>
    <m/>
    <d v="2020-01-01T00:00:00"/>
    <d v="2019-08-01T00:00:00"/>
    <s v="No"/>
    <s v="No"/>
  </r>
  <r>
    <s v="Holdtech"/>
    <x v="0"/>
    <s v="Masivo"/>
    <s v="La Serena"/>
    <s v="19207273"/>
    <s v="5"/>
    <s v="19207273-5"/>
    <s v="DAGALLAS"/>
    <s v="DIEGO ALEXIS GALLARDO SALINAS"/>
    <s v="DIEGO ALEXIS"/>
    <s v="GALLARDO SALINAS "/>
    <x v="1"/>
    <x v="3"/>
    <s v="Renuncia"/>
    <s v="Renuncia voluntaria"/>
    <d v="2019-09-13T00:00:00"/>
    <m/>
    <m/>
    <m/>
    <m/>
    <m/>
    <s v="13/11/1995"/>
    <s v="PALOMA JACQUELINE ARAYA MUÑOZ"/>
    <s v="15054416-5"/>
    <s v="FRANCISCO JAVIER SUAREZ VEGA"/>
    <d v="2019-07-29T00:00:00"/>
    <d v="2019-08-20T00:00:00"/>
    <m/>
    <d v="2019-08-26T00:00:00"/>
    <s v="DAGALLAS"/>
    <s v="DAGALLAS"/>
    <n v="19354"/>
    <s v="diego.gallardo@consultor.wom.cl"/>
    <m/>
    <m/>
    <n v="64"/>
    <s v="Maria Fernanda Diaz"/>
    <x v="1"/>
    <s v="Diurno"/>
    <n v="1"/>
    <d v="2021-03-01T00:00:00"/>
    <n v="553"/>
    <m/>
    <d v="2019-09-01T00:00:00"/>
    <d v="2019-08-01T00:00:00"/>
    <s v="No"/>
    <s v="No"/>
  </r>
  <r>
    <s v="Holdtech"/>
    <x v="0"/>
    <s v="Empresas"/>
    <s v="La Serena"/>
    <s v="18858297"/>
    <s v="4"/>
    <s v="18858297-4"/>
    <s v="ECMENDEA"/>
    <s v="ELIZABETH CATALINA MENDEZ ARSENDIGA"/>
    <s v="ELIZABETH CATALINA"/>
    <s v="MENDEZ ARSENDIGA "/>
    <x v="1"/>
    <x v="3"/>
    <s v="Renuncia"/>
    <s v="Renuncia voluntaria"/>
    <d v="2019-11-13T00:00:00"/>
    <m/>
    <m/>
    <m/>
    <m/>
    <m/>
    <s v="08/03/1993"/>
    <s v="WALTER PAOLO SANTANDER CAMPOS"/>
    <s v="13974946-4"/>
    <s v="FRANCISCO JAVIER SUAREZ VEGA"/>
    <d v="2019-07-29T00:00:00"/>
    <d v="2019-08-20T00:00:00"/>
    <m/>
    <d v="2019-08-23T00:00:00"/>
    <s v="ECMENDEA"/>
    <s v="ECMENDEA"/>
    <n v="19312"/>
    <s v="elizabeth.mendez@consultor.wom.cl"/>
    <m/>
    <m/>
    <n v="64"/>
    <s v="Maria Fernanda Diaz"/>
    <x v="1"/>
    <s v="Diurno"/>
    <n v="1"/>
    <d v="2021-03-01T00:00:00"/>
    <n v="556"/>
    <m/>
    <d v="2019-11-01T00:00:00"/>
    <d v="2019-08-01T00:00:00"/>
    <s v="No"/>
    <s v="No"/>
  </r>
  <r>
    <s v="Holdtech"/>
    <x v="0"/>
    <s v="Masivo"/>
    <s v="La Serena"/>
    <s v="16189457"/>
    <s v="5"/>
    <s v="16189457-5"/>
    <s v="FAVALDIV"/>
    <s v="FABIOLA ANTONIA VALDIVIA VALDIVIA"/>
    <s v="FABIOLA ANTONIA"/>
    <s v="VALDIVIA VALDIVIA "/>
    <x v="1"/>
    <x v="3"/>
    <s v="Renuncia"/>
    <s v="Renuncia voluntaria"/>
    <d v="2019-10-21T00:00:00"/>
    <s v="Reingreso Call Center"/>
    <m/>
    <m/>
    <m/>
    <m/>
    <s v="13/05/1986"/>
    <s v="PAULA ANGELINA ELGUEDA MADARIAGA"/>
    <s v="14109923-K"/>
    <s v="WILLIAMS ENRIQUE DOMINGUEZ BARRADA"/>
    <d v="2019-07-29T00:00:00"/>
    <d v="2019-08-20T00:00:00"/>
    <m/>
    <d v="2019-08-23T00:00:00"/>
    <s v="FAVALDIV"/>
    <s v="FAVALDIV"/>
    <n v="19306"/>
    <s v="fabiola.valdivia@consultor.wom.cl"/>
    <m/>
    <m/>
    <n v="64"/>
    <s v="Maria Fernanda Diaz"/>
    <x v="0"/>
    <s v="Diurno"/>
    <s v=""/>
    <d v="2021-03-01T00:00:00"/>
    <n v="556"/>
    <m/>
    <d v="2019-10-01T00:00:00"/>
    <d v="2019-08-01T00:00:00"/>
    <s v="No"/>
    <s v="No"/>
  </r>
  <r>
    <s v="Holdtech"/>
    <x v="0"/>
    <s v="Masivo"/>
    <s v="La Serena"/>
    <s v="19189827"/>
    <s v="3"/>
    <s v="19189827-3"/>
    <s v="FOZUNIGC"/>
    <s v="FELIPE OMAR ZUÑIGA CARVALLO"/>
    <s v="FELIPE OMAR"/>
    <s v="ZUÑIGA CARVALLO "/>
    <x v="1"/>
    <x v="3"/>
    <s v="Desvinculación"/>
    <s v="No Concurrencia"/>
    <d v="2020-03-13T00:00:00"/>
    <m/>
    <m/>
    <m/>
    <m/>
    <m/>
    <s v="16/01/1995"/>
    <s v="WALTER PAOLO SANTANDER CAMPOS"/>
    <s v="13974946-4"/>
    <s v="FRANCISCO JAVIER SUAREZ VEGA"/>
    <d v="2019-07-29T00:00:00"/>
    <d v="2019-08-20T00:00:00"/>
    <m/>
    <d v="2019-08-23T00:00:00"/>
    <s v="FOZUNIGC"/>
    <s v="FOZUNIGC"/>
    <n v="19341"/>
    <s v="felipe.zuniga@consultor.wom.cl"/>
    <m/>
    <m/>
    <n v="64"/>
    <s v="Maria Fernanda Diaz"/>
    <x v="0"/>
    <s v="Diurno"/>
    <s v=""/>
    <d v="2021-03-01T00:00:00"/>
    <n v="556"/>
    <m/>
    <d v="2020-03-01T00:00:00"/>
    <d v="2019-08-01T00:00:00"/>
    <s v="No"/>
    <s v="Si"/>
  </r>
  <r>
    <s v="Holdtech"/>
    <x v="0"/>
    <s v="Empresas"/>
    <s v="La Serena"/>
    <s v="16307618"/>
    <s v="7"/>
    <s v="16307618-7"/>
    <s v="JAFIGUEA"/>
    <s v="JENNIFER ANDREA FIGUEROA ARQUEROS"/>
    <s v="JENNIFER ANDREA"/>
    <s v="FIGUEROA ARQUEROS "/>
    <x v="1"/>
    <x v="3"/>
    <s v="Desvinculación"/>
    <s v="Vencimiento de contrato"/>
    <d v="2020-01-05T00:00:00"/>
    <m/>
    <m/>
    <m/>
    <m/>
    <m/>
    <s v="14/06/1986"/>
    <s v="JULIO ENRIQUE EGAÑA TABILO"/>
    <s v="15451219-5"/>
    <s v="ULISES LA ROSA PEREZ"/>
    <d v="2019-07-29T00:00:00"/>
    <d v="2019-08-20T00:00:00"/>
    <m/>
    <d v="2019-08-23T00:00:00"/>
    <s v="JAFIGUEA"/>
    <s v="JAFIGUEA"/>
    <n v="19345"/>
    <s v="jennifer.figueroa@consultor.wom.cl"/>
    <m/>
    <m/>
    <n v="64"/>
    <s v="Maria Fernanda Diaz"/>
    <x v="1"/>
    <s v="Diurno"/>
    <n v="1"/>
    <d v="2021-03-01T00:00:00"/>
    <n v="556"/>
    <m/>
    <d v="2020-01-01T00:00:00"/>
    <d v="2019-08-01T00:00:00"/>
    <s v="No"/>
    <s v="No"/>
  </r>
  <r>
    <s v="Holdtech"/>
    <x v="0"/>
    <s v="Masivo"/>
    <s v="La Serena"/>
    <s v="19257341"/>
    <s v="6"/>
    <s v="19257341-6"/>
    <s v="JVALENV"/>
    <s v="JOSEMIGUEL VALENZUELA VALENZUELA"/>
    <s v="JOSEMIGUEL"/>
    <s v="VALENZUELA VALENZUELA"/>
    <x v="1"/>
    <x v="3"/>
    <s v="Desvinculación"/>
    <s v="Vencimiento de contrato"/>
    <d v="2020-01-08T00:00:00"/>
    <m/>
    <m/>
    <m/>
    <m/>
    <m/>
    <s v="22/01/1996"/>
    <s v="MINERVA MAKARENA ROJAS VARAS"/>
    <s v="17902552-3"/>
    <s v="ULISES LA ROSA PEREZ"/>
    <d v="2019-07-29T00:00:00"/>
    <d v="2019-08-20T00:00:00"/>
    <m/>
    <d v="2019-08-26T00:00:00"/>
    <s v="JVALENV"/>
    <s v="JVALENV"/>
    <n v="19342"/>
    <s v="josemiguel.valenzuela@consultor.wom.cl"/>
    <m/>
    <m/>
    <n v="64"/>
    <s v="Maria Fernanda Diaz"/>
    <x v="0"/>
    <s v="Diurno"/>
    <s v=""/>
    <d v="2021-03-01T00:00:00"/>
    <n v="553"/>
    <m/>
    <d v="2020-01-01T00:00:00"/>
    <d v="2019-08-01T00:00:00"/>
    <s v="No"/>
    <s v="No"/>
  </r>
  <r>
    <s v="Holdtech"/>
    <x v="0"/>
    <s v="Masivo"/>
    <s v="La Serena"/>
    <s v="18493407"/>
    <s v="8"/>
    <s v="18493407-8"/>
    <s v="LHESCOBC"/>
    <s v="LEANDRO HERNAN ESCOBAR CASTILLO"/>
    <s v="LEANDRO HERNAN"/>
    <s v="ESCOBAR CASTILLO "/>
    <x v="1"/>
    <x v="3"/>
    <s v="Renuncia"/>
    <s v="Renuncia voluntaria"/>
    <d v="2019-10-29T00:00:00"/>
    <m/>
    <m/>
    <m/>
    <m/>
    <m/>
    <s v="01/02/1993"/>
    <s v="BARBARA ANDREA ROJAS DROGUETT"/>
    <s v="15909479-0"/>
    <s v="ULISES LA ROSA PEREZ"/>
    <d v="2019-07-29T00:00:00"/>
    <d v="2019-08-20T00:00:00"/>
    <m/>
    <d v="2019-08-23T00:00:00"/>
    <s v="LHESCOBC"/>
    <s v="LHESCOBC"/>
    <n v="19350"/>
    <s v="leandro.escobar@consultor.wom.cl"/>
    <m/>
    <m/>
    <n v="64"/>
    <s v="Maria Fernanda Diaz"/>
    <x v="1"/>
    <s v="Diurno"/>
    <n v="1"/>
    <d v="2021-03-01T00:00:00"/>
    <n v="556"/>
    <m/>
    <d v="2019-10-01T00:00:00"/>
    <d v="2019-08-01T00:00:00"/>
    <s v="No"/>
    <s v="No"/>
  </r>
  <r>
    <s v="Holdtech"/>
    <x v="0"/>
    <s v="Masivo"/>
    <s v="La Serena"/>
    <s v="18003426"/>
    <s v="9"/>
    <s v="18003426-9"/>
    <s v="MERODRIE"/>
    <s v="MARIA ELENA RODRIGUEZ ESCOBAR"/>
    <s v="MARIA ELENA"/>
    <s v="RODRIGUEZ ESCOBAR "/>
    <x v="1"/>
    <x v="3"/>
    <s v="Renuncia"/>
    <s v="Renuncia voluntaria"/>
    <d v="2019-09-25T00:00:00"/>
    <m/>
    <m/>
    <m/>
    <m/>
    <m/>
    <s v="13/05/1992"/>
    <s v="JULIO ENRIQUE EGAÑA TABILO"/>
    <s v="15451219-5"/>
    <s v="ULISES LA ROSA PEREZ"/>
    <d v="2019-07-29T00:00:00"/>
    <d v="2019-08-20T00:00:00"/>
    <m/>
    <d v="2019-08-23T00:00:00"/>
    <s v="MERODRIE"/>
    <s v="MERODRIE"/>
    <n v="19347"/>
    <s v="maria.rodriguez@consultor.wom.cl"/>
    <m/>
    <m/>
    <n v="64"/>
    <s v="Maria Fernanda Diaz"/>
    <x v="0"/>
    <s v="Diurno"/>
    <s v=""/>
    <d v="2021-03-01T00:00:00"/>
    <n v="556"/>
    <m/>
    <d v="2019-09-01T00:00:00"/>
    <d v="2019-08-01T00:00:00"/>
    <s v="No"/>
    <s v="No"/>
  </r>
  <r>
    <s v="Holdtech"/>
    <x v="0"/>
    <s v="Empresas"/>
    <s v="La Serena"/>
    <s v="18986384"/>
    <s v="5"/>
    <s v="18986384-5"/>
    <s v="MJCODOCP"/>
    <s v="MICHELLE JENNIFER CODOCEO PATZI"/>
    <s v="MICHELLE JENNIFER"/>
    <s v="CODOCEO PATZI "/>
    <x v="1"/>
    <x v="3"/>
    <s v="Desvinculación"/>
    <s v="No Concurrencia"/>
    <d v="2019-11-05T00:00:00"/>
    <m/>
    <m/>
    <m/>
    <m/>
    <m/>
    <s v="09/10/1995"/>
    <s v="JONATHAN ANDRES GONZALEZ HIDALGO"/>
    <s v="16732649-8"/>
    <s v="ULISES LA ROSA PEREZ"/>
    <d v="2019-07-29T00:00:00"/>
    <d v="2019-08-20T00:00:00"/>
    <m/>
    <d v="2019-08-23T00:00:00"/>
    <s v="MJCODOCP"/>
    <s v="MJCODOCP"/>
    <n v="19323"/>
    <s v="michelle.codoceo@consultor.wom.cl"/>
    <m/>
    <m/>
    <n v="64"/>
    <s v="Maria Fernanda Diaz"/>
    <x v="0"/>
    <s v="Diurno"/>
    <s v=""/>
    <d v="2021-03-01T00:00:00"/>
    <n v="556"/>
    <m/>
    <d v="2019-11-01T00:00:00"/>
    <d v="2019-08-01T00:00:00"/>
    <s v="No"/>
    <s v="No"/>
  </r>
  <r>
    <s v="Holdtech"/>
    <x v="0"/>
    <s v="Empresas"/>
    <s v="La Serena"/>
    <s v="19308747"/>
    <s v="7"/>
    <s v="19308747-7"/>
    <s v="NFCASTRE"/>
    <s v="NICOLAS FRANCISCO CASTRO ESCAIDA"/>
    <s v="NICOLAS FRANCISCO"/>
    <s v="CASTRO ESCAIDA "/>
    <x v="1"/>
    <x v="3"/>
    <s v="Renuncia"/>
    <s v="Renuncia voluntaria"/>
    <d v="2020-04-28T00:00:00"/>
    <m/>
    <m/>
    <m/>
    <m/>
    <m/>
    <s v="20/05/1996"/>
    <s v="JONATHAN ANDRES GONZALEZ HIDALGO"/>
    <s v="16732649-8"/>
    <s v="ULISES LA ROSA PEREZ"/>
    <d v="2019-07-29T00:00:00"/>
    <d v="2019-08-20T00:00:00"/>
    <m/>
    <d v="2019-08-23T00:00:00"/>
    <s v="NFCASTRE"/>
    <s v="NFCASTRE"/>
    <n v="19329"/>
    <s v="nicolas.castro@consultor.wom.cl"/>
    <m/>
    <m/>
    <n v="64"/>
    <s v="Maria Fernanda Diaz"/>
    <x v="0"/>
    <s v="Diurno"/>
    <s v=""/>
    <d v="2021-03-01T00:00:00"/>
    <n v="556"/>
    <m/>
    <d v="2020-04-01T00:00:00"/>
    <d v="2019-08-01T00:00:00"/>
    <s v="No"/>
    <s v="Si"/>
  </r>
  <r>
    <s v="Holdtech"/>
    <x v="0"/>
    <s v="Recambio"/>
    <s v="La Serena"/>
    <s v="20025674"/>
    <s v="3"/>
    <s v="20025674-3"/>
    <s v="YACHEPIG"/>
    <s v="YARITZA ALEJANDRA CHEPILLO GALVEZ"/>
    <s v="YARITZA ALEJANDRA"/>
    <s v="CHEPILLO GALVEZ "/>
    <x v="1"/>
    <x v="3"/>
    <s v="Desvinculación"/>
    <s v="No Concurrencia"/>
    <d v="2020-11-05T00:00:00"/>
    <m/>
    <m/>
    <m/>
    <m/>
    <m/>
    <s v="14/04/1998"/>
    <s v="JONATHAN ANDRES GONZALEZ HIDALGO"/>
    <s v="16732649-8"/>
    <s v="ULISES LA ROSA PEREZ"/>
    <d v="2019-07-29T00:00:00"/>
    <d v="2019-08-20T00:00:00"/>
    <m/>
    <d v="2019-08-23T00:00:00"/>
    <s v="YACHEPIG"/>
    <s v="YACHEPIG"/>
    <n v="19311"/>
    <s v="yaritza.chepillo@consultor.wom.cl"/>
    <m/>
    <m/>
    <n v="64"/>
    <s v="Maria Fernanda Diaz"/>
    <x v="0"/>
    <s v="Diurno"/>
    <s v=""/>
    <d v="2021-03-01T00:00:00"/>
    <n v="556"/>
    <m/>
    <d v="2020-11-01T00:00:00"/>
    <d v="2019-08-01T00:00:00"/>
    <s v="No"/>
    <s v="Si"/>
  </r>
  <r>
    <s v="Holdtech"/>
    <x v="0"/>
    <s v="Masivo"/>
    <s v="La Serena"/>
    <s v="17117266"/>
    <s v="7"/>
    <s v="17117266-7"/>
    <s v="YACUELLV"/>
    <s v="YANINA ANDREA CUELLO VILLALOBOS"/>
    <s v="YANINA ANDREA"/>
    <s v="CUELLO VILLALOBOS "/>
    <x v="1"/>
    <x v="3"/>
    <s v="Desvinculación"/>
    <s v="Vencimiento de contrato"/>
    <d v="2020-01-05T00:00:00"/>
    <m/>
    <m/>
    <m/>
    <m/>
    <m/>
    <d v="1988-09-03T00:00:00"/>
    <s v="MINERVA MAKARENA ROJAS VARAS"/>
    <s v="17902552-3"/>
    <s v="ULISES LA ROSA PEREZ"/>
    <d v="2019-07-29T00:00:00"/>
    <d v="2019-08-20T00:00:00"/>
    <m/>
    <d v="2019-08-23T00:00:00"/>
    <s v="YACUELLV"/>
    <s v="YACUELLV"/>
    <n v="19343"/>
    <s v="yanina.cuello@consultor.wom.cl"/>
    <m/>
    <m/>
    <n v="64"/>
    <s v="Maria Fernanda Diaz"/>
    <x v="1"/>
    <s v="Diurno"/>
    <n v="1"/>
    <d v="2021-03-01T00:00:00"/>
    <n v="556"/>
    <m/>
    <d v="2020-01-01T00:00:00"/>
    <d v="2019-08-01T00:00:00"/>
    <s v="No"/>
    <s v="No"/>
  </r>
  <r>
    <s v="Holdtech"/>
    <x v="0"/>
    <s v="Masivo"/>
    <s v="La Serena"/>
    <s v="16688706"/>
    <s v="2"/>
    <s v="16688706-2"/>
    <s v="AASAAVEG"/>
    <s v="ALEJANDRO ANTONIO SAAVEDRA GONZALEZ"/>
    <s v="ALEJANDRO ANTONIO"/>
    <s v="SAAVEDRA GONZALEZ "/>
    <x v="1"/>
    <x v="3"/>
    <s v="Renuncia"/>
    <s v="Renuncia voluntaria"/>
    <d v="2019-10-05T00:00:00"/>
    <m/>
    <m/>
    <m/>
    <m/>
    <m/>
    <d v="1988-04-13T00:00:00"/>
    <s v="BARBARA ANDREA ROJAS DROGUETT"/>
    <s v="15909479-0"/>
    <s v="ULISES LA ROSA PEREZ"/>
    <d v="2019-08-12T00:00:00"/>
    <d v="2019-09-02T00:00:00"/>
    <m/>
    <d v="2019-09-03T00:00:00"/>
    <s v="AASAAVEG"/>
    <s v="AASAAVEG"/>
    <n v="19126"/>
    <s v="alejandro.saavedra@consultor.wom.cl"/>
    <m/>
    <m/>
    <n v="65"/>
    <s v="America Quinteros"/>
    <x v="0"/>
    <s v="Diurno"/>
    <s v=""/>
    <d v="2021-03-01T00:00:00"/>
    <n v="545"/>
    <m/>
    <d v="2019-10-01T00:00:00"/>
    <d v="2019-09-01T00:00:00"/>
    <s v="No"/>
    <s v="No"/>
  </r>
  <r>
    <s v="Holdtech"/>
    <x v="0"/>
    <s v="Masivo"/>
    <s v="La Serena"/>
    <s v="15500919"/>
    <s v="5"/>
    <s v="15500919-5"/>
    <s v="AKNARAN"/>
    <s v="ANNUAR KARIM NARA NARA"/>
    <s v="ANNUAR KARIM"/>
    <s v="NARA NARA "/>
    <x v="1"/>
    <x v="3"/>
    <s v="Renuncia"/>
    <s v="Renuncia voluntaria"/>
    <d v="2019-10-05T00:00:00"/>
    <m/>
    <m/>
    <m/>
    <m/>
    <m/>
    <d v="1982-10-11T00:00:00"/>
    <s v="JONATHAN ANDRES GONZALEZ HIDALGO"/>
    <s v="16732649-8"/>
    <s v="ULISES LA ROSA PEREZ"/>
    <d v="2019-08-12T00:00:00"/>
    <d v="2019-09-02T00:00:00"/>
    <m/>
    <d v="2019-09-03T00:00:00"/>
    <s v="AKNARAN"/>
    <s v="AKNARAN"/>
    <n v="19068"/>
    <s v="annuar.nara@consultor.wom.cl"/>
    <m/>
    <m/>
    <n v="65"/>
    <s v="America Quinteros"/>
    <x v="1"/>
    <s v="Diurno"/>
    <n v="1"/>
    <d v="2021-03-01T00:00:00"/>
    <n v="545"/>
    <m/>
    <d v="2019-10-01T00:00:00"/>
    <d v="2019-09-01T00:00:00"/>
    <s v="No"/>
    <s v="No"/>
  </r>
  <r>
    <s v="Holdtech"/>
    <x v="0"/>
    <s v="Masivo"/>
    <s v="La Serena"/>
    <s v="17024428"/>
    <s v="1"/>
    <s v="17024428-1"/>
    <s v="AMOSORIO"/>
    <s v="AGUSTIN MILCIADES OSORIO OSSES"/>
    <s v="AGUSTIN MILCIADES"/>
    <s v="OSORIO OSSES "/>
    <x v="1"/>
    <x v="3"/>
    <s v="Desvinculación"/>
    <s v="Vencimiento de contrato"/>
    <d v="2020-01-14T00:00:00"/>
    <m/>
    <m/>
    <m/>
    <m/>
    <m/>
    <d v="1988-10-06T00:00:00"/>
    <s v="PALOMA JACQUELINE ARAYA MUÑOZ"/>
    <s v="15054416-5"/>
    <s v="FRANCISCO JAVIER SUAREZ VEGA"/>
    <d v="2019-08-12T00:00:00"/>
    <d v="2019-09-02T00:00:00"/>
    <m/>
    <d v="2019-09-03T00:00:00"/>
    <s v="AMOSORIO"/>
    <s v="AMOSORIO"/>
    <n v="19158"/>
    <s v="agustin.osorio@consultor.wom.cl"/>
    <m/>
    <m/>
    <n v="65"/>
    <s v="America Quinteros"/>
    <x v="1"/>
    <s v="Diurno"/>
    <n v="1"/>
    <d v="2021-03-01T00:00:00"/>
    <n v="545"/>
    <m/>
    <d v="2020-01-01T00:00:00"/>
    <d v="2019-09-01T00:00:00"/>
    <s v="No"/>
    <s v="No"/>
  </r>
  <r>
    <s v="Holdtech"/>
    <x v="0"/>
    <s v="Empresas"/>
    <s v="La Serena"/>
    <s v="17806323"/>
    <s v="5"/>
    <s v="17806323-5"/>
    <s v="ANVALDEB"/>
    <s v="ANDRES NICOLAS VALDES BELLENGER"/>
    <s v="ANDRES NICOLAS"/>
    <s v="VALDES BELLENGER "/>
    <x v="1"/>
    <x v="3"/>
    <s v="Desvinculación"/>
    <s v="Vencimiento de contrato"/>
    <d v="2020-01-14T00:00:00"/>
    <s v="Reingreso Call Center"/>
    <m/>
    <m/>
    <m/>
    <m/>
    <d v="1991-01-21T00:00:00"/>
    <s v="PALOMA JACQUELINE ARAYA MUÑOZ"/>
    <s v="15054416-5"/>
    <s v="FRANCISCO JAVIER SUAREZ VEGA"/>
    <d v="2019-08-12T00:00:00"/>
    <d v="2019-09-02T00:00:00"/>
    <m/>
    <d v="2019-09-03T00:00:00"/>
    <s v="ANVALDEB"/>
    <s v="ANVALDEB"/>
    <n v="19357"/>
    <s v="andres.valdes@consultor.wom.cl"/>
    <m/>
    <m/>
    <n v="65"/>
    <s v="America Quinteros"/>
    <x v="1"/>
    <s v="Diurno"/>
    <n v="1"/>
    <d v="2021-03-01T00:00:00"/>
    <n v="545"/>
    <m/>
    <d v="2020-01-01T00:00:00"/>
    <d v="2019-09-01T00:00:00"/>
    <s v="No"/>
    <s v="No"/>
  </r>
  <r>
    <s v="Holdtech"/>
    <x v="0"/>
    <s v="Masivo"/>
    <s v="La Serena"/>
    <s v="20107692"/>
    <s v="7"/>
    <s v="20107692-7"/>
    <s v="DAHUERAZ"/>
    <s v="DANIA ALEJANDRA HUERAMAN ZAVALA"/>
    <s v="DANIA ALEJANDRA"/>
    <s v="HUERAMAN ZAVALA "/>
    <x v="1"/>
    <x v="3"/>
    <s v="Desvinculación"/>
    <s v="Vencimiento de contrato"/>
    <d v="2020-01-14T00:00:00"/>
    <m/>
    <m/>
    <m/>
    <m/>
    <m/>
    <d v="1999-02-15T00:00:00"/>
    <s v="WALTER PAOLO SANTANDER CAMPOS"/>
    <s v="13974946-4"/>
    <s v="FRANCISCO JAVIER SUAREZ VEGA"/>
    <d v="2019-08-12T00:00:00"/>
    <d v="2019-09-02T00:00:00"/>
    <m/>
    <d v="2019-09-03T00:00:00"/>
    <s v="DAHUERAZ"/>
    <s v="DAHUERAZ"/>
    <n v="19193"/>
    <s v="dania.hueraman@consultor.wom.cl"/>
    <m/>
    <m/>
    <n v="65"/>
    <s v="America Quinteros"/>
    <x v="1"/>
    <s v="Diurno"/>
    <n v="1"/>
    <d v="2021-03-01T00:00:00"/>
    <n v="545"/>
    <m/>
    <d v="2020-01-01T00:00:00"/>
    <d v="2019-09-01T00:00:00"/>
    <s v="No"/>
    <s v="No"/>
  </r>
  <r>
    <s v="Holdtech"/>
    <x v="0"/>
    <s v="Masivo"/>
    <s v="La Serena"/>
    <s v="17993534"/>
    <s v="1"/>
    <s v="17993534-1"/>
    <s v="EAMARTIM"/>
    <s v="EVELYN ANDREA MARTINEZ MIRANDA"/>
    <s v="EVELYN ANDREA"/>
    <s v="MARTINEZ MIRANDA "/>
    <x v="1"/>
    <x v="3"/>
    <s v="Renuncia"/>
    <s v="Renuncia voluntaria"/>
    <d v="2019-12-03T00:00:00"/>
    <m/>
    <m/>
    <m/>
    <m/>
    <m/>
    <d v="1991-07-31T00:00:00"/>
    <s v="JULIO ENRIQUE EGAÑA TABILO"/>
    <s v="15451219-5"/>
    <s v="ULISES LA ROSA PEREZ"/>
    <d v="2019-08-12T00:00:00"/>
    <d v="2019-09-02T00:00:00"/>
    <m/>
    <d v="2019-09-03T00:00:00"/>
    <s v="EAMARTIM"/>
    <s v="EAMARTIM"/>
    <n v="19366"/>
    <s v="evelyn.martinez@consultor.wom.cl"/>
    <m/>
    <m/>
    <n v="65"/>
    <s v="America Quinteros"/>
    <x v="1"/>
    <s v="Diurno"/>
    <n v="1"/>
    <d v="2021-03-01T00:00:00"/>
    <n v="545"/>
    <m/>
    <d v="2019-12-01T00:00:00"/>
    <d v="2019-09-01T00:00:00"/>
    <s v="No"/>
    <s v="No"/>
  </r>
  <r>
    <s v="Holdtech"/>
    <x v="0"/>
    <s v="Masivo"/>
    <s v="La Serena"/>
    <s v="17542576"/>
    <s v="4"/>
    <s v="17542576-4"/>
    <s v="EMMOYAC"/>
    <s v="ESTEFANIA MARICELA MOYA CHACANA"/>
    <s v="ESTEFANIA MARICELA"/>
    <s v="MOYA CHACANA "/>
    <x v="1"/>
    <x v="3"/>
    <s v="Desvinculación"/>
    <s v="Vencimiento de contrato"/>
    <d v="2020-01-15T00:00:00"/>
    <m/>
    <m/>
    <m/>
    <m/>
    <m/>
    <d v="1991-02-02T00:00:00"/>
    <s v="PAULA ANGELINA ELGUEDA MADARIAGA"/>
    <s v="14109923-K"/>
    <s v="WILLIAMS ENRIQUE DOMINGUEZ BARRADA"/>
    <d v="2019-08-12T00:00:00"/>
    <d v="2019-09-02T00:00:00"/>
    <m/>
    <d v="2019-09-03T00:00:00"/>
    <s v="EMMOYAC"/>
    <s v="EMMOYAC"/>
    <n v="19050"/>
    <s v="estefania.moya@consultor.wom.cl"/>
    <m/>
    <m/>
    <n v="65"/>
    <s v="America Quinteros"/>
    <x v="1"/>
    <s v="Diurno"/>
    <n v="1"/>
    <d v="2021-03-01T00:00:00"/>
    <n v="545"/>
    <m/>
    <d v="2020-01-01T00:00:00"/>
    <d v="2019-09-01T00:00:00"/>
    <s v="No"/>
    <s v="No"/>
  </r>
  <r>
    <s v="Holdtech"/>
    <x v="0"/>
    <s v="Masivo"/>
    <s v="La Serena"/>
    <s v="17261060"/>
    <s v="9"/>
    <s v="17261060-9"/>
    <s v="FSTRONCB"/>
    <s v="FELIPE SEBASTIAN TRONCOSO BURGOS"/>
    <s v="FELIPE SEBASTIAN"/>
    <s v="TRONCOSO BURGOS "/>
    <x v="1"/>
    <x v="3"/>
    <s v="Renuncia"/>
    <s v="Renuncia voluntaria"/>
    <d v="2020-06-16T00:00:00"/>
    <m/>
    <m/>
    <m/>
    <m/>
    <m/>
    <d v="1989-07-03T00:00:00"/>
    <s v="JONATHAN ANDRES GONZALEZ HIDALGO"/>
    <s v="16732649-8"/>
    <s v="ULISES LA ROSA PEREZ"/>
    <d v="2019-08-12T00:00:00"/>
    <d v="2019-09-02T00:00:00"/>
    <m/>
    <d v="2019-09-03T00:00:00"/>
    <s v="FSTRONCB"/>
    <s v="FSTRONCB"/>
    <n v="19358"/>
    <s v="felipe.troncoso@consultor.wom.cl"/>
    <m/>
    <m/>
    <n v="65"/>
    <s v="America Quinteros"/>
    <x v="0"/>
    <s v="Diurno"/>
    <s v=""/>
    <d v="2021-03-01T00:00:00"/>
    <n v="545"/>
    <m/>
    <d v="2020-06-01T00:00:00"/>
    <d v="2019-09-01T00:00:00"/>
    <s v="No"/>
    <s v="Si"/>
  </r>
  <r>
    <s v="Holdtech"/>
    <x v="0"/>
    <s v="Masivo"/>
    <s v="La Serena"/>
    <s v="16788425"/>
    <s v="3"/>
    <s v="16788425-3"/>
    <s v="JABRAVOC"/>
    <s v="JAVIER ANDRES BRAVO CAROCA"/>
    <s v="JAVIER ANDRES"/>
    <s v="BRAVO CAROCA "/>
    <x v="1"/>
    <x v="3"/>
    <s v="Renuncia"/>
    <s v="Renuncia voluntaria"/>
    <d v="2019-09-09T00:00:00"/>
    <m/>
    <m/>
    <m/>
    <m/>
    <m/>
    <d v="1988-03-18T00:00:00"/>
    <s v="PAULA ANGELINA ELGUEDA MADARIAGA"/>
    <s v="14109923-K"/>
    <s v="WILLIAMS ENRIQUE DOMINGUEZ BARRADA"/>
    <d v="2019-08-12T00:00:00"/>
    <d v="2019-09-02T00:00:00"/>
    <m/>
    <d v="2019-09-03T00:00:00"/>
    <s v="JABRAVOC"/>
    <s v="JABRAVOC"/>
    <n v="19105"/>
    <s v="javier.bravo@consultor.wom.cl"/>
    <m/>
    <m/>
    <n v="65"/>
    <s v="America Quinteros"/>
    <x v="1"/>
    <s v="Diurno"/>
    <n v="1"/>
    <d v="2021-03-01T00:00:00"/>
    <n v="545"/>
    <m/>
    <d v="2019-09-01T00:00:00"/>
    <d v="2019-09-01T00:00:00"/>
    <s v="No"/>
    <s v="No"/>
  </r>
  <r>
    <s v="Holdtech"/>
    <x v="0"/>
    <s v="Masivo"/>
    <s v="La Serena"/>
    <s v="15052882"/>
    <s v="8"/>
    <s v="15052882-8"/>
    <s v="LADAZAD"/>
    <s v="LETICIA ANDREA DAZA DAZA"/>
    <s v="LETICIA ANDREA"/>
    <s v="DAZA DAZA "/>
    <x v="1"/>
    <x v="3"/>
    <s v="Renuncia"/>
    <s v="Renuncia voluntaria"/>
    <d v="2019-10-07T00:00:00"/>
    <m/>
    <m/>
    <m/>
    <m/>
    <m/>
    <d v="1982-12-29T00:00:00"/>
    <s v="JULIO ENRIQUE EGAÑA TABILO"/>
    <s v="15451219-5"/>
    <s v="ULISES LA ROSA PEREZ"/>
    <d v="2019-08-12T00:00:00"/>
    <d v="2019-09-02T00:00:00"/>
    <m/>
    <d v="2019-09-03T00:00:00"/>
    <s v="LADAZAD"/>
    <s v="LADAZAD"/>
    <n v="19198"/>
    <s v="leticia.daza@consultor.wom.cl"/>
    <m/>
    <m/>
    <n v="65"/>
    <s v="America Quinteros"/>
    <x v="0"/>
    <s v="Diurno"/>
    <s v=""/>
    <d v="2021-03-01T00:00:00"/>
    <n v="545"/>
    <m/>
    <d v="2019-10-01T00:00:00"/>
    <d v="2019-09-01T00:00:00"/>
    <s v="No"/>
    <s v="No"/>
  </r>
  <r>
    <s v="Holdtech"/>
    <x v="0"/>
    <s v="Masivo"/>
    <s v="La Serena"/>
    <s v="18985552"/>
    <s v="4"/>
    <s v="18985552-4"/>
    <s v="MACASTIT"/>
    <s v="MANUEL ALFREDO CASTILLO TAPIA"/>
    <s v="MANUEL ALFREDO"/>
    <s v="CASTILLO TAPIA "/>
    <x v="1"/>
    <x v="3"/>
    <s v="Renuncia"/>
    <s v="Renuncia voluntaria"/>
    <d v="2019-09-05T00:00:00"/>
    <m/>
    <m/>
    <m/>
    <m/>
    <m/>
    <d v="1995-06-15T00:00:00"/>
    <s v="JOSE ARTURO CAMPOS CANIBILO"/>
    <s v="18354359-8"/>
    <s v="FRANCISCO JAVIER SUAREZ VEGA"/>
    <d v="2019-08-12T00:00:00"/>
    <d v="2019-09-02T00:00:00"/>
    <m/>
    <d v="2019-09-03T00:00:00"/>
    <s v="MACASTIT"/>
    <s v="MACASTIT"/>
    <n v="19096"/>
    <s v="manuel.castillo@consultor.wom.cl"/>
    <m/>
    <m/>
    <n v="65"/>
    <s v="America Quinteros"/>
    <x v="1"/>
    <s v="Diurno"/>
    <n v="1"/>
    <d v="2021-03-01T00:00:00"/>
    <n v="545"/>
    <m/>
    <d v="2019-09-01T00:00:00"/>
    <d v="2019-09-01T00:00:00"/>
    <s v="No"/>
    <s v="No"/>
  </r>
  <r>
    <s v="Holdtech"/>
    <x v="0"/>
    <s v="Masivo"/>
    <s v="La Serena"/>
    <s v="17277312"/>
    <s v="5"/>
    <s v="17277312-5"/>
    <s v="PFTORREA"/>
    <s v="PAOLA FRANCESCA TORRES AREYUNA"/>
    <s v="PAOLA FRANCESCA"/>
    <s v="TORRES AREYUNA "/>
    <x v="1"/>
    <x v="3"/>
    <s v="Renuncia"/>
    <s v="Renuncia voluntaria"/>
    <d v="2019-10-07T00:00:00"/>
    <m/>
    <m/>
    <m/>
    <m/>
    <m/>
    <d v="1989-11-02T00:00:00"/>
    <s v="JONATHAN ANDRES GONZALEZ HIDALGO"/>
    <s v="16732649-8"/>
    <s v="ULISES LA ROSA PEREZ"/>
    <d v="2019-08-12T00:00:00"/>
    <d v="2019-09-02T00:00:00"/>
    <m/>
    <d v="2019-09-03T00:00:00"/>
    <s v="PFTORREA"/>
    <s v="PFTORREA"/>
    <n v="19363"/>
    <s v="paola.torres@consultor.wom.cl"/>
    <m/>
    <m/>
    <n v="65"/>
    <s v="America Quinteros"/>
    <x v="0"/>
    <s v="Diurno"/>
    <s v=""/>
    <d v="2021-03-01T00:00:00"/>
    <n v="545"/>
    <m/>
    <d v="2019-10-01T00:00:00"/>
    <d v="2019-09-01T00:00:00"/>
    <s v="No"/>
    <s v="No"/>
  </r>
  <r>
    <s v="Holdtech"/>
    <x v="0"/>
    <s v="Masivo"/>
    <s v="La Serena"/>
    <s v="15035759"/>
    <s v="4"/>
    <s v="15035759-4"/>
    <s v="YKROJASL"/>
    <s v="YASNA KARINA ROJAS LATAPIAT"/>
    <s v="YASNA KARINA"/>
    <s v="ROJAS LATAPIAT "/>
    <x v="1"/>
    <x v="3"/>
    <s v="Desvinculación"/>
    <s v="Incumplimiento a contrato de trabajo"/>
    <d v="2019-11-14T00:00:00"/>
    <m/>
    <m/>
    <m/>
    <m/>
    <m/>
    <d v="1984-09-30T00:00:00"/>
    <s v="CRISTOBAL ANDRES GALLEGOS VALENCIA"/>
    <s v="17404906-8"/>
    <s v="ULISES LA ROSA PEREZ"/>
    <d v="2019-08-12T00:00:00"/>
    <d v="2019-09-02T00:00:00"/>
    <m/>
    <d v="2019-09-03T00:00:00"/>
    <s v="YKROJASL"/>
    <s v="YKROJASL"/>
    <n v="19365"/>
    <s v="yasna.rojas@consultor.wom.cl"/>
    <m/>
    <m/>
    <n v="65"/>
    <s v="America Quinteros"/>
    <x v="1"/>
    <s v="Diurno"/>
    <n v="1"/>
    <d v="2021-03-01T00:00:00"/>
    <n v="545"/>
    <m/>
    <d v="2019-11-01T00:00:00"/>
    <d v="2019-09-01T00:00:00"/>
    <s v="No"/>
    <s v="No"/>
  </r>
  <r>
    <s v="Holdtech"/>
    <x v="0"/>
    <s v="Masivo"/>
    <s v="La Serena"/>
    <s v="18007083"/>
    <s v="4"/>
    <s v="18007083-4"/>
    <s v="COVILLEC"/>
    <s v="CRISTIAN OMAR VILLEGAS CORTES"/>
    <s v="CRISTIAN OMAR"/>
    <s v="VILLEGAS CORTES"/>
    <x v="1"/>
    <x v="3"/>
    <s v="Renuncia"/>
    <s v="Renuncia voluntaria"/>
    <d v="2019-10-04T00:00:00"/>
    <m/>
    <m/>
    <m/>
    <m/>
    <m/>
    <s v="04/08/1992"/>
    <s v="CRISTOBAL ANDRES GALLEGOS VALENCIA"/>
    <s v="17404906-8"/>
    <s v="ULISES LA ROSA PEREZ"/>
    <d v="2019-08-21T00:00:00"/>
    <d v="2019-09-10T00:00:00"/>
    <m/>
    <d v="2019-09-12T00:00:00"/>
    <s v="COVILLEC"/>
    <s v="COVILLEC"/>
    <n v="19305"/>
    <s v="cristian.villegas.c@consultor.wom.cl"/>
    <m/>
    <m/>
    <n v="66"/>
    <s v="Catherine Barraza"/>
    <x v="0"/>
    <s v="Diurno"/>
    <s v=""/>
    <d v="2021-03-01T00:00:00"/>
    <n v="536"/>
    <m/>
    <d v="2019-10-01T00:00:00"/>
    <d v="2019-09-01T00:00:00"/>
    <s v="No"/>
    <s v="No"/>
  </r>
  <r>
    <s v="Holdtech"/>
    <x v="0"/>
    <s v="Masivo"/>
    <s v="La Serena"/>
    <s v="18493476"/>
    <s v="0"/>
    <s v="18493476-0"/>
    <s v="GDDIAZT"/>
    <s v="GISSELLA DEL CARMEN DIAZ TELLO"/>
    <s v="GISSELLA DEL CARMEN"/>
    <s v="DIAZ TELLO"/>
    <x v="1"/>
    <x v="3"/>
    <s v="Renuncia"/>
    <s v="Renuncia voluntaria"/>
    <d v="2019-09-27T00:00:00"/>
    <m/>
    <m/>
    <m/>
    <m/>
    <m/>
    <s v="13/02/1993"/>
    <s v="MINERVA MAKARENA ROJAS VARAS"/>
    <s v="17902552-3"/>
    <s v="ULISES LA ROSA PEREZ"/>
    <d v="2019-08-21T00:00:00"/>
    <d v="2019-09-10T00:00:00"/>
    <m/>
    <d v="2019-09-12T00:00:00"/>
    <s v="GDDIAZT"/>
    <s v="GDDIAZT"/>
    <n v="19267"/>
    <s v="gissella.diaz@consultor.wom.cl"/>
    <m/>
    <m/>
    <n v="66"/>
    <s v="Catherine Barraza"/>
    <x v="1"/>
    <s v="Diurno"/>
    <n v="1"/>
    <d v="2021-03-01T00:00:00"/>
    <n v="536"/>
    <m/>
    <d v="2019-09-01T00:00:00"/>
    <d v="2019-09-01T00:00:00"/>
    <s v="No"/>
    <s v="No"/>
  </r>
  <r>
    <s v="Holdtech"/>
    <x v="0"/>
    <s v="Masivo"/>
    <s v="La Serena"/>
    <s v="19021903"/>
    <s v="8"/>
    <s v="19021903-8"/>
    <s v="MAALFARC"/>
    <s v="MARIELA ANTONIA ALFARO CALDERON"/>
    <s v="MARIELA ANTONIA"/>
    <s v="ALFARO CALDERON"/>
    <x v="1"/>
    <x v="3"/>
    <s v="Renuncia"/>
    <s v="Renuncia voluntaria"/>
    <d v="2020-03-12T00:00:00"/>
    <m/>
    <m/>
    <m/>
    <m/>
    <m/>
    <s v="10/01/1996"/>
    <s v="PAULA ANGELINA ELGUEDA MADARIAGA"/>
    <s v="14109923-K"/>
    <s v="WILLIAMS ENRIQUE DOMINGUEZ BARRADA"/>
    <d v="2019-08-21T00:00:00"/>
    <d v="2019-09-10T00:00:00"/>
    <m/>
    <d v="2019-09-12T00:00:00"/>
    <s v="MAALFARC"/>
    <s v="MAALFARC"/>
    <n v="19297"/>
    <s v="mariela.alfaro@consultor.wom.cl"/>
    <m/>
    <m/>
    <n v="66"/>
    <s v="Catherine Barraza"/>
    <x v="0"/>
    <s v="Diurno"/>
    <s v=""/>
    <d v="2021-03-01T00:00:00"/>
    <n v="536"/>
    <m/>
    <d v="2020-03-01T00:00:00"/>
    <d v="2019-09-01T00:00:00"/>
    <s v="No"/>
    <s v="No"/>
  </r>
  <r>
    <s v="Holdtech"/>
    <x v="0"/>
    <s v="Masivo"/>
    <s v="La Serena"/>
    <s v="17485189"/>
    <s v="1"/>
    <s v="17485189-1"/>
    <s v="MKARTEAV"/>
    <s v="MICHELLE KARINA ARTEAGA VELOZO"/>
    <s v="MICHELLE KARINA"/>
    <s v="ARTEAGA VELOZO"/>
    <x v="1"/>
    <x v="3"/>
    <s v="Desvinculación"/>
    <s v="Vencimiento de contrato"/>
    <d v="2019-11-25T00:00:00"/>
    <m/>
    <m/>
    <m/>
    <m/>
    <m/>
    <s v="10/05/1990"/>
    <s v="PALOMA JACQUELINE ARAYA MUÑOZ"/>
    <s v="15054416-5"/>
    <s v="FRANCISCO JAVIER SUAREZ VEGA"/>
    <d v="2019-08-21T00:00:00"/>
    <d v="2019-09-10T00:00:00"/>
    <m/>
    <d v="2019-09-12T00:00:00"/>
    <s v="MKARTEAV"/>
    <s v="MKARTEAV"/>
    <n v="19277"/>
    <s v="michelle.arteaga@consultor.wom.cl"/>
    <m/>
    <m/>
    <n v="66"/>
    <s v="Catherine Barraza"/>
    <x v="0"/>
    <s v="Diurno"/>
    <s v=""/>
    <d v="2021-03-01T00:00:00"/>
    <n v="536"/>
    <m/>
    <d v="2019-11-01T00:00:00"/>
    <d v="2019-09-01T00:00:00"/>
    <s v="No"/>
    <s v="No"/>
  </r>
  <r>
    <s v="Holdtech"/>
    <x v="0"/>
    <s v="Masivo"/>
    <s v="La Serena"/>
    <s v="19040675"/>
    <s v="K"/>
    <s v="19040675-K"/>
    <s v="AAHIDALB"/>
    <s v="AYLIN ALEJANDRA HIDALGO BRAVO"/>
    <s v="AYLIN ALEJANDRA"/>
    <s v="HIDALGO BRAVO "/>
    <x v="1"/>
    <x v="3"/>
    <s v="Desvinculación"/>
    <s v="No Concurrencia"/>
    <d v="2019-11-13T00:00:00"/>
    <m/>
    <m/>
    <m/>
    <m/>
    <m/>
    <s v="10/02/1995"/>
    <s v="MINERVA MAKARENA ROJAS VARAS"/>
    <s v="17902552-3"/>
    <s v="ULISES LA ROSA PEREZ"/>
    <d v="2019-10-02T00:00:00"/>
    <d v="2019-10-29T00:00:00"/>
    <m/>
    <d v="2019-10-30T00:00:00"/>
    <s v="AAHIDALB"/>
    <s v="AAHIDALB"/>
    <n v="19228"/>
    <s v="aylin.hidalgo@consultor.wom.cl"/>
    <m/>
    <m/>
    <n v="67"/>
    <s v="America Quinteros"/>
    <x v="1"/>
    <s v="Diurno"/>
    <n v="1"/>
    <d v="2021-03-01T00:00:00"/>
    <n v="488"/>
    <m/>
    <d v="2019-11-01T00:00:00"/>
    <d v="2019-10-01T00:00:00"/>
    <s v="No"/>
    <s v="No"/>
  </r>
  <r>
    <s v="Holdtech"/>
    <x v="0"/>
    <s v="Empresas"/>
    <s v="La Serena"/>
    <s v="19950124"/>
    <s v="0"/>
    <s v="19950124-0"/>
    <s v="CAALEGRG"/>
    <s v="CRISTOFER ARIEL ALEGRIA GARAY"/>
    <s v="CRISTOFER ARIEL"/>
    <s v="ALEGRIA GARAY "/>
    <x v="1"/>
    <x v="3"/>
    <s v="Renuncia"/>
    <s v="Renuncia voluntaria"/>
    <d v="2020-01-17T00:00:00"/>
    <m/>
    <m/>
    <m/>
    <m/>
    <m/>
    <s v="07/07/1992"/>
    <s v="JULIO ENRIQUE EGAÑA TABILO"/>
    <s v="15451219-5"/>
    <s v="ULISES LA ROSA PEREZ"/>
    <d v="2019-10-02T00:00:00"/>
    <d v="2019-10-29T00:00:00"/>
    <m/>
    <d v="2019-10-30T00:00:00"/>
    <s v="CAALEGRG"/>
    <s v="CAALEGRG"/>
    <n v="19031"/>
    <s v="cristofer.alegria@consultor.wom.cl"/>
    <m/>
    <m/>
    <n v="67"/>
    <s v="America Quinteros"/>
    <x v="1"/>
    <s v="Diurno"/>
    <n v="1"/>
    <d v="2021-03-01T00:00:00"/>
    <n v="488"/>
    <m/>
    <d v="2020-01-01T00:00:00"/>
    <d v="2019-10-01T00:00:00"/>
    <s v="No"/>
    <s v="No"/>
  </r>
  <r>
    <s v="Holdtech"/>
    <x v="0"/>
    <s v="Empresas"/>
    <s v="La Serena"/>
    <s v="17294628"/>
    <s v="3"/>
    <s v="17294628-3"/>
    <s v="CEDIAZV"/>
    <s v="CRISTIAN ENRIQUE DIAZ VILLALOBOS"/>
    <s v="CRISTIAN ENRIQUE"/>
    <s v="DIAZ VILLALOBOS "/>
    <x v="1"/>
    <x v="3"/>
    <s v="Renuncia"/>
    <s v="Renuncia voluntaria"/>
    <d v="2019-12-09T00:00:00"/>
    <m/>
    <m/>
    <m/>
    <m/>
    <m/>
    <s v="15/11/1989"/>
    <s v="PAULA ANGELINA ELGUEDA MADARIAGA"/>
    <s v="14109923-K"/>
    <s v="WILLIAMS ENRIQUE DOMINGUEZ BARRADA"/>
    <d v="2019-10-02T00:00:00"/>
    <d v="2019-10-29T00:00:00"/>
    <m/>
    <d v="2019-10-30T00:00:00"/>
    <s v="CEDIAZV"/>
    <s v="CEDIAZV"/>
    <n v="19148"/>
    <s v="cristian.diaz@consultor.wom.cl"/>
    <m/>
    <m/>
    <n v="67"/>
    <s v="America Quinteros"/>
    <x v="0"/>
    <s v="Diurno"/>
    <s v=""/>
    <d v="2021-03-01T00:00:00"/>
    <n v="488"/>
    <m/>
    <d v="2019-12-01T00:00:00"/>
    <d v="2019-10-01T00:00:00"/>
    <s v="No"/>
    <s v="No"/>
  </r>
  <r>
    <s v="Holdtech"/>
    <x v="0"/>
    <s v="Masivo"/>
    <s v="La Serena"/>
    <s v="19703053"/>
    <s v="4"/>
    <s v="19703053-4"/>
    <s v="DSPINAM"/>
    <s v="DANIELA SKARLETT PIÑA MUÑOZ"/>
    <s v="DANIELA SKARLETT"/>
    <s v="PIÑA MUÑOZ "/>
    <x v="1"/>
    <x v="3"/>
    <s v="Desvinculación"/>
    <s v="Vencimiento de contrato"/>
    <d v="2019-12-13T00:00:00"/>
    <m/>
    <m/>
    <m/>
    <m/>
    <m/>
    <s v="30/04/1997"/>
    <s v="PALOMA JACQUELINE ARAYA MUÑOZ"/>
    <s v="15054416-5"/>
    <s v="FRANCISCO JAVIER SUAREZ VEGA"/>
    <d v="2019-10-02T00:00:00"/>
    <d v="2019-10-29T00:00:00"/>
    <m/>
    <d v="2019-10-30T00:00:00"/>
    <s v="DSPINAM"/>
    <s v="DSPINAM"/>
    <n v="19070"/>
    <s v="daniela.pina@consultor.wom.cl"/>
    <m/>
    <m/>
    <n v="67"/>
    <s v="America Quinteros"/>
    <x v="1"/>
    <s v="Diurno"/>
    <n v="1"/>
    <d v="2021-03-01T00:00:00"/>
    <n v="488"/>
    <m/>
    <d v="2019-12-01T00:00:00"/>
    <d v="2019-10-01T00:00:00"/>
    <s v="No"/>
    <s v="No"/>
  </r>
  <r>
    <s v="Holdtech"/>
    <x v="0"/>
    <s v="Masivo"/>
    <s v="La Serena"/>
    <s v="20407400"/>
    <s v="3"/>
    <s v="20407400-3"/>
    <s v="EEVEGAC"/>
    <s v="EDUARDO ENRIQUE IGNACIO VEGA CUELLO"/>
    <s v="EDUARDO ENRIQUE IGNACIO"/>
    <s v="VEGA CUELLO "/>
    <x v="1"/>
    <x v="3"/>
    <s v="Renuncia"/>
    <s v="Renuncia voluntaria"/>
    <d v="2020-01-02T00:00:00"/>
    <m/>
    <m/>
    <m/>
    <m/>
    <m/>
    <s v="11/10/2000"/>
    <s v="JONATHAN ANDRES GONZALEZ HIDALGO"/>
    <s v="16732649-8"/>
    <s v="ULISES LA ROSA PEREZ"/>
    <d v="2019-10-02T00:00:00"/>
    <d v="2019-10-29T00:00:00"/>
    <m/>
    <d v="2019-10-30T00:00:00"/>
    <s v="EEVEGAC"/>
    <s v="EEVEGAC"/>
    <n v="19247"/>
    <s v="eduardo.vega@consultor.wom.cl"/>
    <m/>
    <m/>
    <n v="67"/>
    <s v="America Quinteros"/>
    <x v="1"/>
    <s v="Diurno"/>
    <n v="1"/>
    <d v="2021-03-01T00:00:00"/>
    <n v="488"/>
    <m/>
    <d v="2020-01-01T00:00:00"/>
    <d v="2019-10-01T00:00:00"/>
    <s v="No"/>
    <s v="No"/>
  </r>
  <r>
    <s v="Holdtech"/>
    <x v="0"/>
    <s v="Masivo"/>
    <s v="La Serena"/>
    <s v="14319219"/>
    <s v="9"/>
    <s v="14319219-9"/>
    <s v="FABAHAMB"/>
    <s v="FABIOLA ALEJANDRA BAHAMONDES BAHAMONDES"/>
    <s v="FABIOLA ALEJANDRA"/>
    <s v="BAHAMONDES BAHAMONDES "/>
    <x v="1"/>
    <x v="3"/>
    <s v="Renuncia"/>
    <s v="Renuncia voluntaria"/>
    <d v="2019-12-06T00:00:00"/>
    <m/>
    <m/>
    <m/>
    <m/>
    <m/>
    <s v="23/09/1976"/>
    <s v="MINERVA MAKARENA ROJAS VARAS"/>
    <s v="17902552-3"/>
    <s v="ULISES LA ROSA PEREZ"/>
    <d v="2019-10-02T00:00:00"/>
    <d v="2019-10-29T00:00:00"/>
    <m/>
    <d v="2019-10-30T00:00:00"/>
    <s v="FABAHAMB"/>
    <s v="FABAHAMB"/>
    <n v="19095"/>
    <s v="fabiola.bahamondes@consultor.wom.cl"/>
    <m/>
    <m/>
    <n v="67"/>
    <s v="America Quinteros"/>
    <x v="1"/>
    <s v="Diurno"/>
    <n v="1"/>
    <d v="2021-03-01T00:00:00"/>
    <n v="488"/>
    <m/>
    <d v="2019-12-01T00:00:00"/>
    <d v="2019-10-01T00:00:00"/>
    <s v="No"/>
    <s v="No"/>
  </r>
  <r>
    <s v="Holdtech"/>
    <x v="0"/>
    <s v="Masivo"/>
    <s v="La Serena"/>
    <s v="19258420"/>
    <s v="5"/>
    <s v="19258420-5"/>
    <s v="FACERDAA"/>
    <s v="FRANCISCA ALEJANDRA CERDA ABARCA"/>
    <s v="FRANCISCA ALEJANDRA"/>
    <s v="CERDA ABARCA "/>
    <x v="1"/>
    <x v="3"/>
    <s v="Desvinculación"/>
    <s v="Necesidad de la empresa"/>
    <d v="2020-10-29T00:00:00"/>
    <m/>
    <m/>
    <m/>
    <m/>
    <m/>
    <s v="05/10/1995"/>
    <s v="JONATHAN ANDRES GONZALEZ HIDALGO"/>
    <s v="16732649-8"/>
    <s v="ULISES LA ROSA PEREZ"/>
    <d v="2019-10-02T00:00:00"/>
    <d v="2019-10-29T00:00:00"/>
    <m/>
    <d v="2019-10-30T00:00:00"/>
    <s v="FACERDAA"/>
    <s v="FACERDAA"/>
    <n v="19105"/>
    <s v="francisca.cerda@consultor.wom.cl"/>
    <m/>
    <m/>
    <n v="67"/>
    <s v="America Quinteros"/>
    <x v="1"/>
    <s v="Diurno"/>
    <n v="1"/>
    <d v="2021-03-01T00:00:00"/>
    <n v="488"/>
    <m/>
    <d v="2020-10-01T00:00:00"/>
    <d v="2019-10-01T00:00:00"/>
    <s v="No"/>
    <s v="No"/>
  </r>
  <r>
    <s v="Holdtech"/>
    <x v="0"/>
    <s v="Empresas"/>
    <s v="La Serena"/>
    <s v="19506957"/>
    <s v="3"/>
    <s v="19506957-3"/>
    <s v="FIESPINR"/>
    <s v="FRANCISCO IGNACIO ESPINOSA RIVERA"/>
    <s v="FRANCISCO IGNACIO"/>
    <s v="ESPINOSA RIVERA "/>
    <x v="1"/>
    <x v="3"/>
    <s v="Desvinculación"/>
    <s v="No Concurrencia"/>
    <d v="2020-01-14T00:00:00"/>
    <m/>
    <m/>
    <m/>
    <m/>
    <m/>
    <s v="14/07/1997"/>
    <s v="PALOMA JACQUELINE ARAYA MUÑOZ"/>
    <s v="15054416-5"/>
    <s v="FRANCISCO JAVIER SUAREZ VEGA"/>
    <d v="2019-10-02T00:00:00"/>
    <d v="2019-10-29T00:00:00"/>
    <m/>
    <d v="2019-10-30T00:00:00"/>
    <s v="FIESPINR"/>
    <s v="FIESPINR"/>
    <n v="19096"/>
    <s v="francisco.espinosa@consultor.wom.cl"/>
    <m/>
    <m/>
    <n v="67"/>
    <s v="America Quinteros"/>
    <x v="1"/>
    <s v="Diurno"/>
    <n v="1"/>
    <d v="2021-03-01T00:00:00"/>
    <n v="488"/>
    <m/>
    <d v="2020-01-01T00:00:00"/>
    <d v="2019-10-01T00:00:00"/>
    <s v="No"/>
    <s v="No"/>
  </r>
  <r>
    <s v="Holdtech"/>
    <x v="0"/>
    <s v="Empresas"/>
    <s v="La Serena"/>
    <s v="15574994"/>
    <s v="6"/>
    <s v="15574994-6"/>
    <s v="GERODRID"/>
    <s v="GEMA EDITH RODRIGUEZ DIAZ"/>
    <s v="GEMA EDITH"/>
    <s v="RODRIGUEZ DIAZ"/>
    <x v="1"/>
    <x v="3"/>
    <s v="Renuncia"/>
    <s v="Renuncia voluntaria"/>
    <d v="2020-01-25T00:00:00"/>
    <m/>
    <m/>
    <m/>
    <m/>
    <m/>
    <s v="16/04/1992"/>
    <s v="CRISTOBAL ANDRES GALLEGOS VALENCIA"/>
    <s v="17404906-8"/>
    <s v="ULISES LA ROSA PEREZ"/>
    <d v="2019-10-02T00:00:00"/>
    <d v="2019-10-29T00:00:00"/>
    <m/>
    <d v="2019-10-30T00:00:00"/>
    <s v="GERODRID"/>
    <s v="GERODRID"/>
    <n v="19208"/>
    <s v="gema.rodriguez@consultor.wom.cl"/>
    <m/>
    <m/>
    <n v="67"/>
    <s v="America Quinteros"/>
    <x v="1"/>
    <s v="Diurno"/>
    <n v="1"/>
    <d v="2021-03-01T00:00:00"/>
    <n v="488"/>
    <m/>
    <d v="2020-01-01T00:00:00"/>
    <d v="2019-10-01T00:00:00"/>
    <s v="No"/>
    <s v="No"/>
  </r>
  <r>
    <s v="Holdtech"/>
    <x v="0"/>
    <s v="Masivo"/>
    <s v="La Serena"/>
    <s v="17440823"/>
    <s v="8"/>
    <s v="17440823-8"/>
    <s v="JMSANHUG"/>
    <s v="JOSE MANUEL SANHUEZA GOMEZ"/>
    <s v="JOSE MANUEL"/>
    <s v="SANHUEZA GOMEZ "/>
    <x v="1"/>
    <x v="3"/>
    <s v="Desvinculación"/>
    <s v="Vencimiento de contrato"/>
    <d v="2019-12-13T00:00:00"/>
    <m/>
    <m/>
    <m/>
    <m/>
    <m/>
    <s v="17/02/1990"/>
    <s v="PAULA ANGELINA ELGUEDA MADARIAGA"/>
    <s v="14109923-K"/>
    <s v="WILLIAMS ENRIQUE DOMINGUEZ BARRADA"/>
    <d v="2019-10-02T00:00:00"/>
    <d v="2019-10-29T00:00:00"/>
    <m/>
    <d v="2019-10-30T00:00:00"/>
    <s v="JMSANHUG"/>
    <s v="JMSANHUG"/>
    <n v="19080"/>
    <s v="jose.sanhueza@consultor.wom.cl"/>
    <m/>
    <m/>
    <n v="67"/>
    <s v="America Quinteros"/>
    <x v="1"/>
    <s v="Diurno"/>
    <n v="1"/>
    <d v="2021-03-01T00:00:00"/>
    <n v="488"/>
    <m/>
    <d v="2019-12-01T00:00:00"/>
    <d v="2019-10-01T00:00:00"/>
    <s v="No"/>
    <s v="No"/>
  </r>
  <r>
    <s v="Holdtech"/>
    <x v="0"/>
    <s v="Masivo"/>
    <s v="La Serena"/>
    <s v="19769825"/>
    <s v="K"/>
    <s v="19769825-K"/>
    <s v="KMCARRAT"/>
    <s v="KEILY MAILYN CARRASCO TELLO"/>
    <s v="KEILY MAILYN"/>
    <s v="CARRASCO TELLO "/>
    <x v="1"/>
    <x v="3"/>
    <s v="Desvinculación"/>
    <s v="No Concurrencia"/>
    <d v="2020-08-11T00:00:00"/>
    <m/>
    <m/>
    <m/>
    <m/>
    <m/>
    <s v="20/0971997"/>
    <s v="JONATHAN ANDRES GONZALEZ HIDALGO"/>
    <s v="16732649-8"/>
    <s v="ULISES LA ROSA PEREZ"/>
    <d v="2019-10-02T00:00:00"/>
    <d v="2019-10-29T00:00:00"/>
    <m/>
    <d v="2019-10-30T00:00:00"/>
    <s v="KMCARRAT"/>
    <s v="KMCARRAT"/>
    <n v="19233"/>
    <s v="keily.carrasco@consultor.wom.cl"/>
    <m/>
    <m/>
    <n v="67"/>
    <s v="America Quinteros"/>
    <x v="1"/>
    <s v="Diurno"/>
    <n v="1"/>
    <d v="2021-03-01T00:00:00"/>
    <n v="488"/>
    <m/>
    <d v="2020-08-01T00:00:00"/>
    <d v="2019-10-01T00:00:00"/>
    <s v="No"/>
    <s v="No"/>
  </r>
  <r>
    <s v="Holdtech"/>
    <x v="0"/>
    <s v="Empresas"/>
    <s v="La Serena"/>
    <s v="18923807"/>
    <s v="K"/>
    <s v="18923807-K"/>
    <s v="NARAMIRA"/>
    <s v="NICOLAS ALEJANDRO RAMIREZ ARANCIBIA"/>
    <s v="NICOLAS ALEJANDRO"/>
    <s v="RAMIREZ ARANCIBIA "/>
    <x v="1"/>
    <x v="3"/>
    <s v="Desvinculación"/>
    <s v="No Concurrencia"/>
    <d v="2020-01-24T00:00:00"/>
    <m/>
    <m/>
    <m/>
    <m/>
    <m/>
    <s v="22/04//1995"/>
    <s v="BARBARA ANDREA ROJAS DROGUETT"/>
    <s v="15909479-0"/>
    <s v="ULISES LA ROSA PEREZ"/>
    <d v="2019-10-02T00:00:00"/>
    <d v="2019-10-29T00:00:00"/>
    <m/>
    <d v="2019-10-30T00:00:00"/>
    <s v="NARAMIRA"/>
    <s v="NARAMIRA"/>
    <n v="19222"/>
    <s v="nicolas.ramirez@consultor.wom.cl"/>
    <m/>
    <m/>
    <n v="67"/>
    <s v="America Quinteros"/>
    <x v="1"/>
    <s v="Diurno"/>
    <n v="1"/>
    <d v="2021-03-01T00:00:00"/>
    <n v="488"/>
    <m/>
    <d v="2020-01-01T00:00:00"/>
    <d v="2019-10-01T00:00:00"/>
    <s v="No"/>
    <s v="No"/>
  </r>
  <r>
    <s v="Holdtech"/>
    <x v="0"/>
    <s v="Masivo"/>
    <s v="La Serena"/>
    <s v="19712287"/>
    <s v="0"/>
    <s v="19712287-0"/>
    <s v="SGCAMPIS"/>
    <s v="SCARLETT GEORGINA MELINA CAMPILLAY SALINAS"/>
    <s v="SCARLETT GEORGINA MELINA"/>
    <s v="CAMPILLAY SALINAS"/>
    <x v="1"/>
    <x v="3"/>
    <s v="Renuncia"/>
    <s v="Renuncia voluntaria"/>
    <d v="2020-02-24T00:00:00"/>
    <m/>
    <m/>
    <m/>
    <m/>
    <m/>
    <d v="1998-04-23T00:00:00"/>
    <s v="PAULA ANGELINA ELGUEDA MADARIAGA"/>
    <s v="14109923-K"/>
    <s v="WILLIAMS ENRIQUE DOMINGUEZ BARRADA"/>
    <d v="2019-10-02T00:00:00"/>
    <d v="2019-10-29T00:00:00"/>
    <m/>
    <d v="2019-10-30T00:00:00"/>
    <s v="SGCAMPIS"/>
    <s v="SGCAMPIS"/>
    <n v="19266"/>
    <s v="scarlett.campillay@consultor.wom.cl"/>
    <m/>
    <m/>
    <n v="67"/>
    <s v="America Quinteros"/>
    <x v="1"/>
    <s v="Diurno"/>
    <n v="1"/>
    <d v="2021-03-01T00:00:00"/>
    <n v="488"/>
    <m/>
    <d v="2020-02-01T00:00:00"/>
    <d v="2019-10-01T00:00:00"/>
    <s v="No"/>
    <s v="No"/>
  </r>
  <r>
    <s v="Holdtech"/>
    <x v="0"/>
    <s v="Masivo"/>
    <s v="La Serena"/>
    <s v="17369283"/>
    <s v="8"/>
    <s v="17369283-8"/>
    <s v="AESEPULC"/>
    <s v="AYLIN ELIZABETH SEPULVEDA CHRISTIE"/>
    <s v="AYLIN ELIZABETH"/>
    <s v="SEPULVEDA CHRISTIE "/>
    <x v="1"/>
    <x v="3"/>
    <s v="Renuncia"/>
    <s v="Renuncia voluntaria"/>
    <d v="2020-02-01T00:00:00"/>
    <m/>
    <m/>
    <m/>
    <m/>
    <m/>
    <s v="15-01-1990"/>
    <s v="BARBARA ANDREA ROJAS DROGUETT"/>
    <s v="15909479-0"/>
    <s v="ULISES LA ROSA PEREZ"/>
    <d v="2019-11-19T00:00:00"/>
    <d v="2019-12-10T00:00:00"/>
    <m/>
    <d v="2019-12-12T00:00:00"/>
    <s v="AESEPULC"/>
    <s v="AESEPULC"/>
    <n v="19079"/>
    <s v="aylin.sepulveda@consultor.wom.cl"/>
    <m/>
    <m/>
    <n v="68"/>
    <s v="Yesenia Sepulveda"/>
    <x v="1"/>
    <s v="Diurno"/>
    <n v="1"/>
    <d v="2021-03-01T00:00:00"/>
    <n v="445"/>
    <m/>
    <d v="2020-02-01T00:00:00"/>
    <d v="2019-12-01T00:00:00"/>
    <s v="No"/>
    <s v="No"/>
  </r>
  <r>
    <s v="Holdtech"/>
    <x v="0"/>
    <s v="Empresas"/>
    <s v="La Serena"/>
    <s v="16581313"/>
    <s v="8"/>
    <s v="16581313-8"/>
    <s v="BSCLAVEB"/>
    <s v="BEATRIZ SOLEDAD CLAVERIA BRAVO"/>
    <s v="BEATRIZ SOLEDAD"/>
    <s v="CLAVERIA BRAVO "/>
    <x v="1"/>
    <x v="3"/>
    <s v="Desvinculación"/>
    <s v="Necesidad de la empresa"/>
    <d v="2020-12-09T00:00:00"/>
    <m/>
    <m/>
    <m/>
    <m/>
    <m/>
    <s v="04-09-1987"/>
    <s v="BARBARA ANDREA ROJAS DROGUETT"/>
    <s v="15909479-0"/>
    <s v="ULISES LA ROSA PEREZ"/>
    <d v="2019-11-19T00:00:00"/>
    <d v="2019-12-10T00:00:00"/>
    <m/>
    <d v="2019-12-12T00:00:00"/>
    <s v="BSCLAVEB"/>
    <s v="BSCLAVEB"/>
    <n v="19141"/>
    <s v="beatriz.claveria@consultor.wom.cl"/>
    <m/>
    <m/>
    <n v="68"/>
    <s v="Yesenia Sepulveda"/>
    <x v="0"/>
    <s v="Diurno"/>
    <s v=""/>
    <d v="2021-03-01T00:00:00"/>
    <n v="445"/>
    <m/>
    <d v="2020-12-01T00:00:00"/>
    <d v="2019-12-01T00:00:00"/>
    <s v="No"/>
    <s v="No"/>
  </r>
  <r>
    <s v="Holdtech"/>
    <x v="0"/>
    <s v="Masivo"/>
    <s v="La Serena"/>
    <s v="16667172"/>
    <s v="8"/>
    <s v="16667172-8"/>
    <s v="CILOPEZC"/>
    <s v="CHRISTIAN IGNACIO LOPEZ CROCCO"/>
    <s v="CHRISTIAN IGNACIO"/>
    <s v="LOPEZ CROCCO "/>
    <x v="1"/>
    <x v="3"/>
    <s v="Desvinculación"/>
    <s v="No Concurrencia"/>
    <d v="2020-01-09T00:00:00"/>
    <m/>
    <m/>
    <m/>
    <m/>
    <m/>
    <s v="21-10-1987"/>
    <s v="BARBARA ANDREA ROJAS DROGUETT"/>
    <s v="15909479-0"/>
    <s v="ULISES LA ROSA PEREZ"/>
    <d v="2019-11-19T00:00:00"/>
    <d v="2019-12-10T00:00:00"/>
    <m/>
    <d v="2019-12-12T00:00:00"/>
    <s v="CILOPEZC"/>
    <s v="CILOPEZC"/>
    <n v="19027"/>
    <s v="christian.lopez@consultor.wom.cl"/>
    <m/>
    <m/>
    <n v="68"/>
    <s v="Yesenia Sepulveda"/>
    <x v="1"/>
    <s v="Diurno"/>
    <n v="1"/>
    <d v="2021-03-01T00:00:00"/>
    <n v="445"/>
    <m/>
    <d v="2020-01-01T00:00:00"/>
    <d v="2019-12-01T00:00:00"/>
    <s v="No"/>
    <s v="No"/>
  </r>
  <r>
    <s v="Holdtech"/>
    <x v="0"/>
    <s v="Masivo"/>
    <s v="La Serena"/>
    <s v="14117602"/>
    <s v="1"/>
    <s v="14117602-1"/>
    <s v="GDVILLAB"/>
    <s v="GABRIEL DAVID VILLALOBOS BARRIOS"/>
    <s v="GABRIEL DAVID"/>
    <s v="VILLALOBOS BARRIOS "/>
    <x v="1"/>
    <x v="3"/>
    <s v="Desvinculación"/>
    <s v="Vencimiento de contrato"/>
    <d v="2020-01-24T00:00:00"/>
    <m/>
    <m/>
    <m/>
    <m/>
    <m/>
    <s v="30-05-1981"/>
    <s v="FRANCISCO JAVIER SUAREZ VEGA"/>
    <s v="17062133-6"/>
    <s v="YORMAN JOSE HERNANDEZ USECHE "/>
    <d v="2019-11-19T00:00:00"/>
    <d v="2019-12-10T00:00:00"/>
    <m/>
    <d v="2019-12-12T00:00:00"/>
    <s v="GDVILLAB"/>
    <s v="GDVILLAB"/>
    <n v="19130"/>
    <s v="gabriel.villalobos@consultor.wom.cl"/>
    <m/>
    <m/>
    <n v="68"/>
    <s v="Yesenia Sepulveda"/>
    <x v="1"/>
    <s v="Diurno"/>
    <n v="1"/>
    <d v="2021-03-01T00:00:00"/>
    <n v="445"/>
    <m/>
    <d v="2020-01-01T00:00:00"/>
    <d v="2019-12-01T00:00:00"/>
    <s v="No"/>
    <s v="No"/>
  </r>
  <r>
    <s v="Holdtech"/>
    <x v="0"/>
    <s v="Masivo"/>
    <s v="La Serena"/>
    <s v="16581760"/>
    <s v="5"/>
    <s v="16581760-5"/>
    <s v="GHORTIZE"/>
    <s v="GUSTAVO HERNAN ORTIZ ESQUIVEL"/>
    <s v="GUSTAVO HERNAN"/>
    <s v="ORTIZ ESQUIVEL "/>
    <x v="1"/>
    <x v="3"/>
    <s v="Desvinculación"/>
    <s v="No Concurrencia"/>
    <d v="2020-07-24T00:00:00"/>
    <m/>
    <m/>
    <m/>
    <m/>
    <m/>
    <s v="15-11-1987"/>
    <s v="FRANCISCO JAVIER SUAREZ VEGA"/>
    <s v="17062133-6"/>
    <s v="YORMAN JOSE HERNANDEZ USECHE "/>
    <d v="2019-11-19T00:00:00"/>
    <d v="2019-12-10T00:00:00"/>
    <m/>
    <d v="2019-12-12T00:00:00"/>
    <s v="GHORTIZE"/>
    <s v="GHORTIZE"/>
    <n v="19144"/>
    <s v="gustavo.ortiz@consultor.wom.cl"/>
    <m/>
    <m/>
    <n v="68"/>
    <s v="Yesenia Sepulveda"/>
    <x v="1"/>
    <s v="Diurno"/>
    <n v="1"/>
    <d v="2021-03-01T00:00:00"/>
    <n v="445"/>
    <m/>
    <d v="2020-07-01T00:00:00"/>
    <d v="2019-12-01T00:00:00"/>
    <s v="No"/>
    <s v="No"/>
  </r>
  <r>
    <s v="Holdtech"/>
    <x v="0"/>
    <s v="Masivo"/>
    <s v="La Serena"/>
    <s v="15016344"/>
    <s v="7"/>
    <s v="15016344-7"/>
    <s v="KKLEIVAP"/>
    <s v="KAROLYN KAREM LEIVA POZO"/>
    <s v="KAROLYN KAREM"/>
    <s v="LEIVA POZO "/>
    <x v="1"/>
    <x v="3"/>
    <s v="Renuncia"/>
    <s v="Renuncia voluntaria"/>
    <d v="2020-04-13T00:00:00"/>
    <m/>
    <m/>
    <m/>
    <m/>
    <m/>
    <d v="1983-05-25T00:00:00"/>
    <s v="ALFONSO ANTONIO PINTO ARAYA"/>
    <s v="16780392-K"/>
    <s v="WILLIAMS ENRIQUE DOMINGUEZ BARRADA"/>
    <d v="2019-11-19T00:00:00"/>
    <d v="2019-12-10T00:00:00"/>
    <m/>
    <d v="2019-12-12T00:00:00"/>
    <s v="KKLEIVAP"/>
    <s v="KKLEIVAP"/>
    <n v="19068"/>
    <s v="karolyn.leiva@consultor.wom.cl"/>
    <m/>
    <m/>
    <n v="68"/>
    <s v="Yesenia Sepulveda"/>
    <x v="0"/>
    <s v="Diurno"/>
    <s v=""/>
    <d v="2021-03-01T00:00:00"/>
    <n v="445"/>
    <m/>
    <d v="2020-04-01T00:00:00"/>
    <d v="2019-12-01T00:00:00"/>
    <s v="No"/>
    <s v="No"/>
  </r>
  <r>
    <s v="Holdtech"/>
    <x v="0"/>
    <s v="Masivo"/>
    <s v="La Serena"/>
    <s v="15041914"/>
    <s v="K"/>
    <s v="15041914-K"/>
    <s v="MPSALINS"/>
    <s v="MARCO PATRICIO SALINAS SALFATE"/>
    <s v="MARCO PATRICIO"/>
    <s v="SALINAS SALFATE"/>
    <x v="1"/>
    <x v="3"/>
    <s v="Desvinculación"/>
    <s v="Vencimiento de contrato"/>
    <d v="2020-01-24T00:00:00"/>
    <m/>
    <m/>
    <m/>
    <m/>
    <m/>
    <d v="1983-01-29T00:00:00"/>
    <s v="BARBARA ANDREA ROJAS DROGUETT"/>
    <s v="15909479-0"/>
    <s v="ULISES LA ROSA PEREZ"/>
    <d v="2019-11-19T00:00:00"/>
    <d v="2019-12-10T00:00:00"/>
    <m/>
    <d v="2019-12-12T00:00:00"/>
    <s v="MPSALINS"/>
    <s v="MPSALINS"/>
    <n v="19116"/>
    <s v="marco.salinas@consultor.wom.cl"/>
    <m/>
    <m/>
    <n v="68"/>
    <s v="Yesenia Sepulveda"/>
    <x v="1"/>
    <s v="Diurno"/>
    <n v="1"/>
    <d v="2021-03-01T00:00:00"/>
    <n v="445"/>
    <m/>
    <d v="2020-01-01T00:00:00"/>
    <d v="2019-12-01T00:00:00"/>
    <s v="No"/>
    <s v="No"/>
  </r>
  <r>
    <s v="Holdtech"/>
    <x v="0"/>
    <s v="Masivo"/>
    <s v="La Serena"/>
    <s v="15909526"/>
    <s v="6"/>
    <s v="15909526-6"/>
    <s v="PATOROR"/>
    <s v="PATRICIA ANDREA TORO RAMOS"/>
    <s v="PATRICIA ANDREA"/>
    <s v="TORO RAMOS "/>
    <x v="1"/>
    <x v="3"/>
    <s v="Desvinculación"/>
    <s v="Vencimiento de contrato"/>
    <d v="2020-01-24T00:00:00"/>
    <m/>
    <m/>
    <m/>
    <m/>
    <m/>
    <d v="1985-02-24T00:00:00"/>
    <s v="MINERVA MAKARENA ROJAS VARAS"/>
    <s v="17902552-3"/>
    <s v="ULISES LA ROSA PEREZ"/>
    <d v="2019-11-19T00:00:00"/>
    <d v="2019-12-10T00:00:00"/>
    <m/>
    <d v="2019-12-12T00:00:00"/>
    <s v="PATOROR"/>
    <s v="PATOROR"/>
    <n v="19097"/>
    <s v="patricia.toro@consultor.wom.cl"/>
    <m/>
    <m/>
    <n v="68"/>
    <s v="Yesenia Sepulveda"/>
    <x v="1"/>
    <s v="Diurno"/>
    <n v="1"/>
    <d v="2021-03-01T00:00:00"/>
    <n v="445"/>
    <m/>
    <d v="2020-01-01T00:00:00"/>
    <d v="2019-12-01T00:00:00"/>
    <s v="No"/>
    <s v="No"/>
  </r>
  <r>
    <s v="Holdtech"/>
    <x v="0"/>
    <s v="Masivo"/>
    <s v="La Serena"/>
    <s v="18633748"/>
    <s v="4"/>
    <s v="18633748-4"/>
    <s v="AAARANCA"/>
    <s v="ALEJANDRO ANDRES ARANCIBIA ARANDA"/>
    <s v="ALEJANDRO ANDRES"/>
    <s v="ARANCIBIA ARANDA "/>
    <x v="1"/>
    <x v="3"/>
    <s v="Desvinculación"/>
    <s v="Vencimiento de contrato"/>
    <d v="2020-05-04T00:00:00"/>
    <m/>
    <m/>
    <m/>
    <m/>
    <m/>
    <s v="02/07/1994"/>
    <s v="PAULA ANGELINA ELGUEDA MADARIAGA"/>
    <s v="14109923-K"/>
    <s v="WILLIAMS ENRIQUE DOMINGUEZ BARRADA"/>
    <d v="2019-11-28T00:00:00"/>
    <d v="2019-12-19T00:00:00"/>
    <m/>
    <d v="2019-12-23T00:00:00"/>
    <s v="AAARANCA"/>
    <s v="AAARANCA"/>
    <n v="19318"/>
    <s v="alejandro.arancibia@consultor.wom.cl"/>
    <m/>
    <m/>
    <n v="69"/>
    <s v="Maria Fernanda Diaz"/>
    <x v="0"/>
    <s v="Diurno"/>
    <s v=""/>
    <d v="2021-03-01T00:00:00"/>
    <n v="434"/>
    <m/>
    <d v="2020-05-01T00:00:00"/>
    <d v="2019-12-01T00:00:00"/>
    <s v="No"/>
    <s v="No"/>
  </r>
  <r>
    <s v="Holdtech"/>
    <x v="0"/>
    <s v="Masivo"/>
    <s v="La Serena"/>
    <s v="18923803"/>
    <s v="7"/>
    <s v="18923803-7"/>
    <s v="ABVELIZD"/>
    <s v="AIRON BRIAN VELIZ DIAZ"/>
    <s v="AIRON BRIAN"/>
    <s v="VELIZ DIAZ "/>
    <x v="1"/>
    <x v="3"/>
    <s v="Desvinculación"/>
    <s v="Vencimiento de contrato"/>
    <d v="2020-02-05T00:00:00"/>
    <m/>
    <m/>
    <m/>
    <m/>
    <m/>
    <s v="14/04/1995"/>
    <s v="JONATHAN ANDRES GONZALEZ HIDALGO"/>
    <s v="16732649-8"/>
    <s v="ULISES LA ROSA PEREZ"/>
    <d v="2019-11-28T00:00:00"/>
    <d v="2019-12-19T00:00:00"/>
    <m/>
    <d v="2019-12-23T00:00:00"/>
    <s v="ABVELIZD"/>
    <s v="ABVELIZD"/>
    <n v="19169"/>
    <s v="airon.veliz@consultor.wom.cl"/>
    <m/>
    <m/>
    <n v="69"/>
    <s v="Maria Fernanda Diaz"/>
    <x v="1"/>
    <s v="Diurno"/>
    <n v="1"/>
    <d v="2021-03-01T00:00:00"/>
    <n v="434"/>
    <m/>
    <d v="2020-02-01T00:00:00"/>
    <d v="2019-12-01T00:00:00"/>
    <s v="No"/>
    <s v="No"/>
  </r>
  <r>
    <s v="Holdtech"/>
    <x v="0"/>
    <s v="Masivo"/>
    <s v="La Serena"/>
    <s v="18317786"/>
    <s v="9"/>
    <s v="18317786-9"/>
    <s v="AGLAZOS"/>
    <s v="ANGELLO GIOVANNI LAZO SANTANA"/>
    <s v="ANGELLO GIOVANNI"/>
    <s v="LAZO SANTANA "/>
    <x v="1"/>
    <x v="3"/>
    <s v="Desvinculación"/>
    <s v="Vencimiento de contrato"/>
    <d v="2020-05-04T00:00:00"/>
    <m/>
    <m/>
    <m/>
    <m/>
    <m/>
    <s v="07/05/1993"/>
    <s v="FRANCISCO JAVIER SUAREZ VEGA"/>
    <s v="17062133-6"/>
    <s v="YORMAN JOSE HERNANDEZ USECHE "/>
    <d v="2019-11-28T00:00:00"/>
    <d v="2019-12-19T00:00:00"/>
    <m/>
    <d v="2019-12-23T00:00:00"/>
    <s v="AGLAZOS"/>
    <s v="AGLAZOS"/>
    <n v="19280"/>
    <s v="angello.lazo@consultor.wom.cl"/>
    <m/>
    <m/>
    <n v="69"/>
    <s v="Maria Fernanda Diaz"/>
    <x v="1"/>
    <s v="Diurno"/>
    <n v="1"/>
    <d v="2021-03-01T00:00:00"/>
    <n v="434"/>
    <m/>
    <d v="2020-05-01T00:00:00"/>
    <d v="2019-12-01T00:00:00"/>
    <s v="No"/>
    <s v="No"/>
  </r>
  <r>
    <s v="Holdtech"/>
    <x v="0"/>
    <s v="Masivo"/>
    <s v="La Serena"/>
    <s v="16443910"/>
    <s v="0"/>
    <s v="16443910-0"/>
    <s v="ARCISTED"/>
    <s v="ALBERTO RICARDO CISTERNAS DIAZ"/>
    <s v="ALBERTO RICARDO"/>
    <s v="CISTERNAS DIAZ "/>
    <x v="1"/>
    <x v="3"/>
    <s v="Desvinculación"/>
    <s v="Vencimiento de contrato"/>
    <d v="2020-05-04T00:00:00"/>
    <m/>
    <m/>
    <m/>
    <m/>
    <m/>
    <s v="17/05/1987"/>
    <s v="BARBARA ANDREA ROJAS DROGUETT"/>
    <s v="15909479-0"/>
    <s v="ULISES LA ROSA PEREZ"/>
    <d v="2019-11-28T00:00:00"/>
    <d v="2019-12-19T00:00:00"/>
    <m/>
    <d v="2019-12-23T00:00:00"/>
    <s v="ARCISTED"/>
    <s v="ARCISTED"/>
    <n v="19314"/>
    <s v="alberto.cisternas@consultor.wom.cl"/>
    <m/>
    <m/>
    <n v="69"/>
    <s v="Maria Fernanda Diaz"/>
    <x v="1"/>
    <s v="Diurno"/>
    <n v="1"/>
    <d v="2021-03-01T00:00:00"/>
    <n v="434"/>
    <m/>
    <d v="2020-05-01T00:00:00"/>
    <d v="2019-12-01T00:00:00"/>
    <s v="No"/>
    <s v="No"/>
  </r>
  <r>
    <s v="Holdtech"/>
    <x v="0"/>
    <s v="Masivo"/>
    <s v="La Serena"/>
    <s v="18001541"/>
    <s v="8"/>
    <s v="18001541-8"/>
    <s v="CEJARAD"/>
    <s v="CARLOS ELIAS JARA DONOSO"/>
    <s v="CARLOS ELIAS"/>
    <s v="JARA DONOSO "/>
    <x v="1"/>
    <x v="3"/>
    <s v="Desvinculación"/>
    <s v="Vencimiento de contrato"/>
    <d v="2020-02-05T00:00:00"/>
    <m/>
    <m/>
    <m/>
    <m/>
    <m/>
    <s v="29/07/1991"/>
    <s v="MINERVA MAKARENA ROJAS VARAS"/>
    <s v="17902552-3"/>
    <s v="ULISES LA ROSA PEREZ"/>
    <d v="2019-11-28T00:00:00"/>
    <d v="2019-12-19T00:00:00"/>
    <m/>
    <d v="2019-12-23T00:00:00"/>
    <s v="CEJARAD"/>
    <s v="CEJARAD"/>
    <n v="19291"/>
    <s v="carlos.jara@consultor.wom.cl"/>
    <m/>
    <m/>
    <n v="69"/>
    <s v="Maria Fernanda Diaz"/>
    <x v="1"/>
    <s v="Diurno"/>
    <n v="1"/>
    <d v="2021-03-01T00:00:00"/>
    <n v="434"/>
    <m/>
    <d v="2020-02-01T00:00:00"/>
    <d v="2019-12-01T00:00:00"/>
    <s v="No"/>
    <s v="No"/>
  </r>
  <r>
    <s v="Holdtech"/>
    <x v="0"/>
    <s v="Masivo"/>
    <s v="La Serena"/>
    <s v="20198273"/>
    <s v="1"/>
    <s v="20198273-1"/>
    <s v="EACARISP"/>
    <s v="EMANUEL ALEJANDRO CARIS PALACIOS"/>
    <s v="EMANUEL ALEJANDRO"/>
    <s v="CARIS PALACIOS "/>
    <x v="1"/>
    <x v="3"/>
    <s v="Desvinculación"/>
    <s v="Necesidad de la empresa"/>
    <d v="2020-01-03T00:00:00"/>
    <m/>
    <m/>
    <m/>
    <m/>
    <m/>
    <s v="10/03/1999"/>
    <s v="WALTER PAOLO SANTANDER CAMPOS"/>
    <s v="13974946-4"/>
    <s v="FRANCISCO JAVIER SUAREZ VEGA"/>
    <d v="2019-11-28T00:00:00"/>
    <d v="2019-12-19T00:00:00"/>
    <m/>
    <d v="2019-12-23T00:00:00"/>
    <s v="EACARISP"/>
    <s v="EACARISP"/>
    <n v="19285"/>
    <s v="emanuel.caris@consultor.wom.cl"/>
    <m/>
    <m/>
    <n v="69"/>
    <s v="Maria Fernanda Diaz"/>
    <x v="1"/>
    <s v="Diurno"/>
    <n v="1"/>
    <d v="2021-03-01T00:00:00"/>
    <n v="434"/>
    <m/>
    <d v="2020-01-01T00:00:00"/>
    <d v="2019-12-01T00:00:00"/>
    <s v="No"/>
    <s v="No"/>
  </r>
  <r>
    <s v="Holdtech"/>
    <x v="0"/>
    <s v="Masivo"/>
    <s v="La Serena"/>
    <s v="19349623"/>
    <s v="7"/>
    <s v="19349623-7"/>
    <s v="JVGONZAG"/>
    <s v="JAVIERA VERONICA GONZALEZ GALLARDO"/>
    <s v="JAVIERA VERONICA"/>
    <s v="GONZALEZ GALLARDO "/>
    <x v="1"/>
    <x v="3"/>
    <s v="Desvinculación"/>
    <s v="Necesidad de la empresa"/>
    <d v="2020-08-27T00:00:00"/>
    <m/>
    <m/>
    <m/>
    <m/>
    <m/>
    <s v="15/11/1996"/>
    <s v="JONATHAN ANDRES GONZALEZ HIDALGO"/>
    <s v="16732649-8"/>
    <s v="ULISES LA ROSA PEREZ"/>
    <d v="2019-11-28T00:00:00"/>
    <d v="2019-12-19T00:00:00"/>
    <m/>
    <d v="2019-12-23T00:00:00"/>
    <s v="JVGONZAG"/>
    <s v="JVGONZAG"/>
    <n v="19277"/>
    <s v="javiera.gonzalez@consultor.wom.cl"/>
    <m/>
    <m/>
    <n v="69"/>
    <s v="Maria Fernanda Diaz"/>
    <x v="1"/>
    <s v="Diurno"/>
    <n v="1"/>
    <d v="2021-03-01T00:00:00"/>
    <n v="434"/>
    <m/>
    <d v="2020-08-01T00:00:00"/>
    <d v="2019-12-01T00:00:00"/>
    <s v="No"/>
    <s v="No"/>
  </r>
  <r>
    <s v="Holdtech"/>
    <x v="0"/>
    <s v="Masivo"/>
    <s v="La Serena"/>
    <s v="18924131"/>
    <s v="3"/>
    <s v="18924131-3"/>
    <s v="KAGUERRV"/>
    <s v="KATHERINE ANDREA GUERRERO VERGARA"/>
    <s v="KATHERINE ANDREA"/>
    <s v="GUERRERO VERGARA "/>
    <x v="1"/>
    <x v="3"/>
    <s v="Desvinculación"/>
    <s v="No Concurrencia"/>
    <d v="2020-01-20T00:00:00"/>
    <m/>
    <m/>
    <m/>
    <m/>
    <m/>
    <s v="26/06/1995"/>
    <s v="JULIO ENRIQUE EGAÑA TABILO"/>
    <s v="15451219-5"/>
    <s v="ULISES LA ROSA PEREZ"/>
    <d v="2019-11-28T00:00:00"/>
    <d v="2019-12-19T00:00:00"/>
    <m/>
    <d v="2019-12-23T00:00:00"/>
    <s v="KAGUERRV"/>
    <s v="KAGUERRV"/>
    <n v="19308"/>
    <s v="katherine.guerrero@consultor.wom.cl"/>
    <m/>
    <m/>
    <n v="69"/>
    <s v="Maria Fernanda Diaz"/>
    <x v="1"/>
    <s v="Diurno"/>
    <n v="1"/>
    <d v="2021-03-01T00:00:00"/>
    <n v="434"/>
    <m/>
    <d v="2020-01-01T00:00:00"/>
    <d v="2019-12-01T00:00:00"/>
    <s v="No"/>
    <s v="No"/>
  </r>
  <r>
    <s v="Holdtech"/>
    <x v="0"/>
    <s v="Masivo"/>
    <s v="La Serena"/>
    <s v="18001591"/>
    <s v="4"/>
    <s v="18001591-4"/>
    <s v="NIGONZAR"/>
    <s v="NELSON IGNACIO GONZALEZ ROJAS"/>
    <s v="NELSON IGNACIO"/>
    <s v="GONZALEZ ROJAS "/>
    <x v="1"/>
    <x v="3"/>
    <s v="Renuncia"/>
    <s v="Renuncia voluntaria"/>
    <d v="2019-12-28T00:00:00"/>
    <m/>
    <m/>
    <m/>
    <m/>
    <m/>
    <s v="08/08/1991"/>
    <s v="JULIO ENRIQUE EGAÑA TABILO"/>
    <s v="15451219-5"/>
    <s v="ULISES LA ROSA PEREZ"/>
    <d v="2019-11-28T00:00:00"/>
    <d v="2019-12-19T00:00:00"/>
    <m/>
    <d v="2019-12-23T00:00:00"/>
    <s v="NIGONZAR"/>
    <s v="NIGONZAR"/>
    <n v="19282"/>
    <s v="nelson.gonzalez@consultor.wom.cl"/>
    <m/>
    <m/>
    <n v="69"/>
    <s v="Maria Fernanda Diaz"/>
    <x v="0"/>
    <s v="Diurno"/>
    <s v=""/>
    <d v="2021-03-01T00:00:00"/>
    <n v="434"/>
    <m/>
    <d v="2019-12-01T00:00:00"/>
    <d v="2019-12-01T00:00:00"/>
    <s v="No"/>
    <s v="No"/>
  </r>
  <r>
    <s v="Holdtech"/>
    <x v="0"/>
    <s v="Masivo"/>
    <s v="La Serena"/>
    <s v="15033911"/>
    <s v="1"/>
    <s v="15033911-1"/>
    <s v="NMARAYAA"/>
    <s v="NIDIA MAGDALENA ARAYA AVALOS"/>
    <s v="NIDIA MAGDALENA"/>
    <s v="ARAYA AVALOS "/>
    <x v="1"/>
    <x v="3"/>
    <s v="Renuncia"/>
    <s v="Renuncia voluntaria"/>
    <d v="2020-03-13T00:00:00"/>
    <m/>
    <m/>
    <m/>
    <m/>
    <m/>
    <s v="05/10/1982"/>
    <s v="MINERVA MAKARENA ROJAS VARAS"/>
    <s v="17902552-3"/>
    <s v="ULISES LA ROSA PEREZ"/>
    <d v="2019-11-28T00:00:00"/>
    <d v="2019-12-19T00:00:00"/>
    <m/>
    <d v="2019-12-23T00:00:00"/>
    <s v="NMARAYAA"/>
    <s v="NMARAYAA"/>
    <n v="19304"/>
    <s v="nidia.araya@consultor.wom.cl"/>
    <m/>
    <m/>
    <n v="69"/>
    <s v="Maria Fernanda Diaz"/>
    <x v="1"/>
    <s v="Diurno"/>
    <n v="1"/>
    <d v="2021-03-01T00:00:00"/>
    <n v="434"/>
    <m/>
    <d v="2020-03-01T00:00:00"/>
    <d v="2019-12-01T00:00:00"/>
    <s v="No"/>
    <s v="No"/>
  </r>
  <r>
    <s v="Holdtech"/>
    <x v="0"/>
    <s v="Masivo"/>
    <s v="La Serena"/>
    <s v="17727212"/>
    <s v="4"/>
    <s v="17727212-4"/>
    <s v="SRCONCHB"/>
    <s v="SEBASTIAN RODRIGO CONCHA BLUAS"/>
    <s v="SEBASTIAN RODRIGO"/>
    <s v="CONCHA BLUAS "/>
    <x v="1"/>
    <x v="3"/>
    <s v="Desvinculación"/>
    <s v="Falta grave al contrato"/>
    <d v="2020-07-02T00:00:00"/>
    <m/>
    <m/>
    <m/>
    <m/>
    <m/>
    <s v="05/04/1991"/>
    <s v="PAULA ANGELINA ELGUEDA MADARIAGA"/>
    <s v="14109923-K"/>
    <s v="WILLIAMS ENRIQUE DOMINGUEZ BARRADA"/>
    <d v="2019-11-28T00:00:00"/>
    <d v="2019-12-19T00:00:00"/>
    <m/>
    <d v="2019-12-23T00:00:00"/>
    <s v="SRCONCHB"/>
    <s v="SRCONCHB"/>
    <n v="19284"/>
    <s v="sebastian.concha@consultor.wom.cl"/>
    <m/>
    <m/>
    <n v="69"/>
    <s v="Maria Fernanda Diaz"/>
    <x v="1"/>
    <s v="Diurno"/>
    <n v="1"/>
    <d v="2021-03-01T00:00:00"/>
    <n v="434"/>
    <m/>
    <d v="2020-07-01T00:00:00"/>
    <d v="2019-12-01T00:00:00"/>
    <s v="No"/>
    <s v="No"/>
  </r>
  <r>
    <s v="Holdtech"/>
    <x v="0"/>
    <s v="Masivo"/>
    <s v="La Serena"/>
    <s v="20514002"/>
    <s v="6"/>
    <s v="20514002-6"/>
    <s v="YMCASTRG"/>
    <s v="YULISA MARLENE CASTRO GALLEGOS"/>
    <s v="YULISA MARLENE"/>
    <s v="CASTRO GALLEGOS "/>
    <x v="1"/>
    <x v="3"/>
    <s v="Desvinculación"/>
    <s v="Necesidad de la empresa"/>
    <d v="2020-06-08T00:00:00"/>
    <m/>
    <m/>
    <m/>
    <m/>
    <m/>
    <s v="27/04/2000"/>
    <s v="JULIO ENRIQUE EGAÑA TABILO"/>
    <s v="15451219-5"/>
    <s v="ULISES LA ROSA PEREZ"/>
    <d v="2019-11-28T00:00:00"/>
    <d v="2019-12-19T00:00:00"/>
    <m/>
    <d v="2019-12-23T00:00:00"/>
    <s v="YMCASTRG"/>
    <s v="YMCASTRG"/>
    <n v="19307"/>
    <s v="yulisa.castro@consultor.wom.cl"/>
    <m/>
    <m/>
    <n v="69"/>
    <s v="Maria Fernanda Diaz"/>
    <x v="0"/>
    <s v="Diurno"/>
    <s v=""/>
    <d v="2021-03-01T00:00:00"/>
    <n v="434"/>
    <m/>
    <d v="2020-06-01T00:00:00"/>
    <d v="2019-12-01T00:00:00"/>
    <s v="No"/>
    <s v="No"/>
  </r>
  <r>
    <s v="Holdtech"/>
    <x v="0"/>
    <s v="Masivo"/>
    <s v="La Serena"/>
    <s v="19659866"/>
    <s v="9"/>
    <s v="19659866-9"/>
    <s v="CNZEPEDC"/>
    <s v="COSTHIA NICOLAS ZEPEDA CARVAJAL"/>
    <s v="COSTHIA NICOLAS"/>
    <s v="ZEPEDA CARVAJAL "/>
    <x v="1"/>
    <x v="3"/>
    <s v="Renuncia"/>
    <s v="Renuncia voluntaria"/>
    <d v="2021-01-29T00:00:00"/>
    <m/>
    <m/>
    <m/>
    <m/>
    <m/>
    <d v="1997-04-07T00:00:00"/>
    <s v="CESAR PATRICIO SOLER VARGAS"/>
    <s v="17016833-K"/>
    <s v="ULISES LA ROSA PEREZ"/>
    <d v="2019-12-09T00:00:00"/>
    <d v="2019-12-30T00:00:00"/>
    <m/>
    <d v="2020-01-07T00:00:00"/>
    <s v="CNZEPEDC"/>
    <s v="CNZEPEDC"/>
    <n v="19347"/>
    <s v="costhia.zepeda@consultor.wom.cl"/>
    <m/>
    <m/>
    <n v="70"/>
    <s v="America Quinteros"/>
    <x v="0"/>
    <s v="Diurno"/>
    <s v=""/>
    <d v="2021-03-01T00:00:00"/>
    <n v="419"/>
    <m/>
    <d v="2021-01-01T00:00:00"/>
    <d v="2020-01-01T00:00:00"/>
    <s v="No"/>
    <s v="Si"/>
  </r>
  <r>
    <s v="Holdtech"/>
    <x v="0"/>
    <s v="Empresas"/>
    <s v="La Serena"/>
    <s v="19444033"/>
    <s v="2"/>
    <s v="19444033-2"/>
    <s v="PSGARCIG"/>
    <s v="PABLO SEBASTIAN GARCIA GARCIA"/>
    <s v="PABLO SEBASTIAN"/>
    <s v="GARCIA GARCIA "/>
    <x v="1"/>
    <x v="3"/>
    <s v="Desvinculación"/>
    <s v="No Concurrencia"/>
    <d v="2021-01-14T00:00:00"/>
    <m/>
    <m/>
    <m/>
    <m/>
    <m/>
    <d v="1996-07-22T00:00:00"/>
    <s v="CESAR PATRICIO SOLER VARGAS"/>
    <s v="17016833-K"/>
    <s v="ULISES LA ROSA PEREZ"/>
    <d v="2019-12-09T00:00:00"/>
    <d v="2019-12-30T00:00:00"/>
    <m/>
    <d v="2020-01-07T00:00:00"/>
    <s v="PSGARCIG"/>
    <s v="PSGARCIG"/>
    <n v="19048"/>
    <s v="pablo.garcia@consultor.wom.cl"/>
    <m/>
    <m/>
    <n v="70"/>
    <s v="America Quinteros"/>
    <x v="1"/>
    <s v="Diurno"/>
    <n v="1"/>
    <d v="2021-03-01T00:00:00"/>
    <n v="419"/>
    <m/>
    <d v="2021-01-01T00:00:00"/>
    <d v="2020-01-01T00:00:00"/>
    <s v="No"/>
    <s v="Si"/>
  </r>
  <r>
    <s v="Holdtech"/>
    <x v="0"/>
    <s v="Masivo"/>
    <s v="La Serena"/>
    <s v="19040351"/>
    <s v="3"/>
    <s v="19040351-3"/>
    <s v="AMARAYAN"/>
    <s v="ALBERTO MATIAS ARAYA NUÑEZ"/>
    <s v="ALBERTO MATIAS"/>
    <s v="ARAYA NUÑEZ "/>
    <x v="1"/>
    <x v="3"/>
    <s v="Desvinculación"/>
    <s v="Vencimiento de contrato"/>
    <d v="2020-05-18T00:00:00"/>
    <m/>
    <m/>
    <m/>
    <m/>
    <m/>
    <d v="1995-03-14T00:00:00"/>
    <s v="CESAR PATRICIO SOLER VARGAS"/>
    <s v="17016833-K"/>
    <s v="ULISES LA ROSA PEREZ"/>
    <d v="2019-12-09T00:00:00"/>
    <d v="2019-12-30T00:00:00"/>
    <m/>
    <d v="2020-01-07T00:00:00"/>
    <s v="AMARAYAN"/>
    <s v="AMARAYAN"/>
    <n v="19320"/>
    <s v="alberto.araya@consultor.wom.cl"/>
    <m/>
    <m/>
    <n v="70"/>
    <s v="America Quinteros"/>
    <x v="0"/>
    <s v="Diurno"/>
    <s v=""/>
    <d v="2021-03-01T00:00:00"/>
    <n v="419"/>
    <m/>
    <d v="2020-05-01T00:00:00"/>
    <d v="2020-01-01T00:00:00"/>
    <s v="No"/>
    <s v="No"/>
  </r>
  <r>
    <s v="Holdtech"/>
    <x v="0"/>
    <s v="Masivo"/>
    <s v="La Serena"/>
    <s v="15968166"/>
    <s v="1"/>
    <s v="15968166-1"/>
    <s v="CAOLMOSA"/>
    <s v="CARLOS ANDRES OLMOS ALEGRE"/>
    <s v="CARLOS ANDRES"/>
    <s v="OLMOS ALEGRE "/>
    <x v="1"/>
    <x v="3"/>
    <s v="Renuncia"/>
    <s v="Renuncia voluntaria"/>
    <d v="2020-09-10T00:00:00"/>
    <m/>
    <m/>
    <m/>
    <m/>
    <m/>
    <d v="1984-10-22T00:00:00"/>
    <s v="CESAR PATRICIO SOLER VARGAS"/>
    <s v="17016833-K"/>
    <s v="ULISES LA ROSA PEREZ"/>
    <d v="2019-12-09T00:00:00"/>
    <d v="2019-12-30T00:00:00"/>
    <m/>
    <d v="2020-01-07T00:00:00"/>
    <s v="CAOLMOSA"/>
    <s v="CAOLMOSA"/>
    <n v="19348"/>
    <s v="carlos.olmos@consultor.wom.cl"/>
    <m/>
    <m/>
    <n v="70"/>
    <s v="America Quinteros"/>
    <x v="0"/>
    <s v="Diurno"/>
    <s v=""/>
    <d v="2021-03-01T00:00:00"/>
    <n v="419"/>
    <m/>
    <d v="2020-09-01T00:00:00"/>
    <d v="2020-01-01T00:00:00"/>
    <s v="No"/>
    <s v="No"/>
  </r>
  <r>
    <s v="Holdtech"/>
    <x v="0"/>
    <s v="Masivo"/>
    <s v="La Serena"/>
    <s v="19258232"/>
    <s v="6"/>
    <s v="19258232-6"/>
    <s v="CDDUBOC"/>
    <s v="CATALINA DE LOS ANGELES DUBO CUEVAS"/>
    <s v="CATALINA DE LOS ANGELES"/>
    <s v="DUBO CUEVAS"/>
    <x v="1"/>
    <x v="3"/>
    <s v="Renuncia"/>
    <s v="Renuncia voluntaria"/>
    <d v="2020-02-10T00:00:00"/>
    <m/>
    <m/>
    <m/>
    <m/>
    <m/>
    <d v="1996-08-20T00:00:00"/>
    <s v="CESAR PATRICIO SOLER VARGAS"/>
    <s v="17016833-K"/>
    <s v="ULISES LA ROSA PEREZ"/>
    <d v="2019-12-09T00:00:00"/>
    <d v="2019-12-30T00:00:00"/>
    <m/>
    <d v="2020-01-07T00:00:00"/>
    <s v="CDDUBOC"/>
    <s v="CDDUBOC"/>
    <n v="19322"/>
    <s v="catalina.dubo@consultor.wom.cl"/>
    <m/>
    <m/>
    <n v="70"/>
    <s v="America Quinteros"/>
    <x v="0"/>
    <s v="Diurno"/>
    <s v=""/>
    <d v="2021-03-01T00:00:00"/>
    <n v="419"/>
    <m/>
    <d v="2020-02-01T00:00:00"/>
    <d v="2020-01-01T00:00:00"/>
    <s v="No"/>
    <s v="No"/>
  </r>
  <r>
    <s v="Holdtech"/>
    <x v="0"/>
    <s v="Masivo"/>
    <s v="La Serena"/>
    <s v="18970726"/>
    <s v="6"/>
    <s v="18970726-6"/>
    <s v="FAINOSTO"/>
    <s v="FELIPE ANDRES INOSTROZA OSSANDON"/>
    <s v="FELIPE ANDRES"/>
    <s v="INOSTROZA OSSANDON "/>
    <x v="1"/>
    <x v="3"/>
    <s v="Desvinculación"/>
    <s v="No Concurrencia"/>
    <d v="2020-08-01T00:00:00"/>
    <m/>
    <m/>
    <m/>
    <m/>
    <m/>
    <d v="1996-05-21T00:00:00"/>
    <s v="CESAR PATRICIO SOLER VARGAS"/>
    <s v="17016833-K"/>
    <s v="ULISES LA ROSA PEREZ"/>
    <d v="2019-12-09T00:00:00"/>
    <d v="2019-12-30T00:00:00"/>
    <m/>
    <d v="2020-01-07T00:00:00"/>
    <s v="FAINOSTO"/>
    <s v="FAINOSTO"/>
    <n v="19338"/>
    <s v="felipe.inostroza@consultor.wom.cl"/>
    <m/>
    <m/>
    <n v="70"/>
    <s v="America Quinteros"/>
    <x v="0"/>
    <s v="Diurno"/>
    <s v=""/>
    <d v="2021-03-01T00:00:00"/>
    <n v="419"/>
    <m/>
    <d v="2020-08-01T00:00:00"/>
    <d v="2020-01-01T00:00:00"/>
    <s v="No"/>
    <s v="No"/>
  </r>
  <r>
    <s v="Holdtech"/>
    <x v="0"/>
    <s v="Masivo"/>
    <s v="La Serena"/>
    <s v="19257218"/>
    <s v="5"/>
    <s v="19257218-5"/>
    <s v="FIGONZAD"/>
    <s v="FELIPE IGNACIO GONZALEZ DIAZ"/>
    <s v="FELIPE IGNACIO"/>
    <s v="GONZALEZ DIAZ "/>
    <x v="1"/>
    <x v="3"/>
    <s v="Renuncia"/>
    <s v="Renuncia voluntaria"/>
    <d v="2020-03-13T00:00:00"/>
    <m/>
    <m/>
    <m/>
    <m/>
    <m/>
    <d v="1996-03-13T00:00:00"/>
    <s v="CESAR PATRICIO SOLER VARGAS"/>
    <s v="17016833-K"/>
    <s v="ULISES LA ROSA PEREZ"/>
    <d v="2019-12-09T00:00:00"/>
    <d v="2019-12-30T00:00:00"/>
    <m/>
    <d v="2020-01-07T00:00:00"/>
    <s v="FIGONZAD"/>
    <s v="FIGONZAD"/>
    <n v="19344"/>
    <s v="felipe.gonzalez.d@consultor.wom.cl"/>
    <m/>
    <m/>
    <n v="70"/>
    <s v="America Quinteros"/>
    <x v="0"/>
    <s v="Diurno"/>
    <s v=""/>
    <d v="2021-03-01T00:00:00"/>
    <n v="419"/>
    <m/>
    <d v="2020-03-01T00:00:00"/>
    <d v="2020-01-01T00:00:00"/>
    <s v="No"/>
    <s v="No"/>
  </r>
  <r>
    <s v="Holdtech"/>
    <x v="0"/>
    <s v="Masivo"/>
    <s v="La Serena"/>
    <s v="16053438"/>
    <s v="9"/>
    <s v="16053438-9"/>
    <s v="FLESTAYG"/>
    <s v="FRANCOISE LYSETTE ESTAY GARDEAZABAL"/>
    <s v="FRANCOISE LYSETTE"/>
    <s v="ESTAY GARDEAZABAL "/>
    <x v="1"/>
    <x v="3"/>
    <s v="Desvinculación"/>
    <s v="Vencimiento de contrato"/>
    <d v="2020-03-23T00:00:00"/>
    <m/>
    <m/>
    <m/>
    <m/>
    <m/>
    <d v="1985-06-10T00:00:00"/>
    <s v="CESAR PATRICIO SOLER VARGAS"/>
    <s v="17016833-K"/>
    <s v="ULISES LA ROSA PEREZ"/>
    <d v="2019-12-09T00:00:00"/>
    <d v="2019-12-30T00:00:00"/>
    <m/>
    <d v="2020-01-07T00:00:00"/>
    <s v="FLESTAYG"/>
    <s v="FLESTAYG"/>
    <n v="19331"/>
    <s v="francoise.estay@consultor.wom.cl"/>
    <m/>
    <m/>
    <n v="70"/>
    <s v="America Quinteros"/>
    <x v="1"/>
    <s v="Diurno"/>
    <n v="1"/>
    <d v="2021-03-01T00:00:00"/>
    <n v="419"/>
    <m/>
    <d v="2020-03-01T00:00:00"/>
    <d v="2020-01-01T00:00:00"/>
    <s v="No"/>
    <s v="No"/>
  </r>
  <r>
    <s v="Holdtech"/>
    <x v="0"/>
    <s v="Masivo"/>
    <s v="La Serena"/>
    <s v="17139416"/>
    <s v="3"/>
    <s v="17139416-3"/>
    <s v="JLVIELMA"/>
    <s v="JOSHUA LUCAS VIELMAS ALFARO"/>
    <s v="JOSHUA LUCAS"/>
    <s v="VIELMAS ALFARO "/>
    <x v="1"/>
    <x v="3"/>
    <s v="Desvinculación"/>
    <s v="No Concurrencia"/>
    <d v="2020-02-10T00:00:00"/>
    <m/>
    <m/>
    <m/>
    <m/>
    <m/>
    <d v="1989-10-18T00:00:00"/>
    <s v="JULIO ENRIQUE EGAÑA TABILO"/>
    <s v="15451219-5"/>
    <s v="ULISES LA ROSA PEREZ"/>
    <d v="2019-12-09T00:00:00"/>
    <d v="2019-12-30T00:00:00"/>
    <m/>
    <d v="2020-01-07T00:00:00"/>
    <s v="JLVIELMA"/>
    <s v="JLVIELMA"/>
    <n v="19328"/>
    <s v="joshua.vielmas@consultor.wom.cl"/>
    <m/>
    <m/>
    <n v="70"/>
    <s v="America Quinteros"/>
    <x v="0"/>
    <s v="Diurno"/>
    <s v=""/>
    <d v="2021-03-01T00:00:00"/>
    <n v="419"/>
    <m/>
    <d v="2020-02-01T00:00:00"/>
    <d v="2020-01-01T00:00:00"/>
    <s v="No"/>
    <s v="No"/>
  </r>
  <r>
    <s v="Holdtech"/>
    <x v="0"/>
    <s v="Masivo"/>
    <s v="La Serena"/>
    <s v="16081526"/>
    <s v="4"/>
    <s v="16081526-4"/>
    <s v="LAMUNOZM"/>
    <s v="LORENA ALEJANDRA MUÑOZ MORENO"/>
    <s v="LORENA ALEJANDRA"/>
    <s v="MUÑOZ MORENO "/>
    <x v="1"/>
    <x v="3"/>
    <s v="Desvinculación"/>
    <s v="No Concurrencia"/>
    <d v="2020-02-25T00:00:00"/>
    <m/>
    <m/>
    <m/>
    <m/>
    <m/>
    <d v="1976-07-08T00:00:00"/>
    <s v="CESAR PATRICIO SOLER VARGAS"/>
    <s v="17016833-K"/>
    <s v="ULISES LA ROSA PEREZ"/>
    <d v="2019-12-09T00:00:00"/>
    <d v="2019-12-30T00:00:00"/>
    <m/>
    <d v="2020-01-07T00:00:00"/>
    <s v="LAMUNOZM"/>
    <s v="LAMUNOZM"/>
    <n v="19337"/>
    <s v="lorena.munoz@consultor.wom.cl"/>
    <m/>
    <m/>
    <n v="70"/>
    <s v="America Quinteros"/>
    <x v="0"/>
    <s v="Diurno"/>
    <s v=""/>
    <d v="2021-03-01T00:00:00"/>
    <n v="419"/>
    <m/>
    <d v="2020-02-01T00:00:00"/>
    <d v="2020-01-01T00:00:00"/>
    <s v="No"/>
    <s v="No"/>
  </r>
  <r>
    <s v="Holdtech"/>
    <x v="0"/>
    <s v="Masivo"/>
    <s v="La Serena"/>
    <s v="19574633"/>
    <s v="8"/>
    <s v="19574633-8"/>
    <s v="OSAVILEC"/>
    <s v="OSVALDO SEGUNDO AVILES CANTO"/>
    <s v="OSVALDO SEGUNDO"/>
    <s v="AVILES CANTO "/>
    <x v="1"/>
    <x v="3"/>
    <s v="Desvinculación"/>
    <s v="Vencimiento de contrato"/>
    <d v="2020-05-19T00:00:00"/>
    <m/>
    <m/>
    <m/>
    <m/>
    <m/>
    <d v="1996-09-05T00:00:00"/>
    <s v="CESAR PATRICIO SOLER VARGAS"/>
    <s v="17016833-K"/>
    <s v="ULISES LA ROSA PEREZ"/>
    <d v="2019-12-09T00:00:00"/>
    <d v="2019-12-30T00:00:00"/>
    <m/>
    <d v="2020-01-07T00:00:00"/>
    <s v="OSAVILEC"/>
    <s v="OSAVILEC"/>
    <n v="19350"/>
    <s v="osvaldo.aviles@consultor.wom.cl"/>
    <m/>
    <m/>
    <n v="70"/>
    <s v="America Quinteros"/>
    <x v="0"/>
    <s v="Diurno"/>
    <s v=""/>
    <d v="2021-03-01T00:00:00"/>
    <n v="419"/>
    <m/>
    <d v="2020-05-01T00:00:00"/>
    <d v="2020-01-01T00:00:00"/>
    <s v="No"/>
    <s v="No"/>
  </r>
  <r>
    <s v="Holdtech"/>
    <x v="0"/>
    <s v="Masivo"/>
    <s v="La Serena"/>
    <s v="18946211"/>
    <s v="5"/>
    <s v="18946211-5"/>
    <s v="RABURGOS"/>
    <s v="RAUL ALEXIS BURGOS SEPULVEDA"/>
    <s v="RAUL ALEXIS"/>
    <s v="BURGOS SEPULVEDA "/>
    <x v="1"/>
    <x v="3"/>
    <s v="Renuncia"/>
    <s v="Renuncia voluntaria"/>
    <d v="2020-07-13T00:00:00"/>
    <m/>
    <m/>
    <m/>
    <m/>
    <m/>
    <d v="1994-09-19T00:00:00"/>
    <s v="CESAR PATRICIO SOLER VARGAS"/>
    <s v="17016833-K"/>
    <s v="ULISES LA ROSA PEREZ"/>
    <d v="2019-12-09T00:00:00"/>
    <d v="2019-12-30T00:00:00"/>
    <m/>
    <d v="2020-01-07T00:00:00"/>
    <s v="RABURGOS"/>
    <s v="RABURGOS"/>
    <n v="19324"/>
    <s v="raul.burgos@consultor.wom.cl"/>
    <m/>
    <m/>
    <n v="70"/>
    <s v="America Quinteros"/>
    <x v="1"/>
    <s v="Diurno"/>
    <n v="1"/>
    <d v="2021-03-01T00:00:00"/>
    <n v="419"/>
    <m/>
    <d v="2020-07-01T00:00:00"/>
    <d v="2020-01-01T00:00:00"/>
    <s v="No"/>
    <s v="No"/>
  </r>
  <r>
    <s v="Holdtech"/>
    <x v="0"/>
    <s v="Masivo"/>
    <s v="La Serena"/>
    <s v="19780743"/>
    <s v="1"/>
    <s v="19780743-1"/>
    <s v="RDGOMEZV"/>
    <s v="REINA DEL CARMEN GOMEZ VARAS"/>
    <s v="REINA DEL CARMEN"/>
    <s v="GOMEZ VARAS "/>
    <x v="1"/>
    <x v="3"/>
    <s v="Renuncia"/>
    <s v="Renuncia voluntaria"/>
    <d v="2020-05-29T00:00:00"/>
    <m/>
    <m/>
    <m/>
    <m/>
    <m/>
    <d v="1999-03-05T00:00:00"/>
    <s v="CESAR PATRICIO SOLER VARGAS"/>
    <s v="17016833-K"/>
    <s v="ULISES LA ROSA PEREZ"/>
    <d v="2019-12-09T00:00:00"/>
    <d v="2019-12-30T00:00:00"/>
    <m/>
    <d v="2020-01-07T00:00:00"/>
    <s v="RDGOMEZV"/>
    <s v="RDGOMEZV"/>
    <n v="19354"/>
    <s v="reina.gomez@consultor.wom.cl"/>
    <m/>
    <m/>
    <n v="70"/>
    <s v="America Quinteros"/>
    <x v="1"/>
    <s v="Diurno"/>
    <n v="1"/>
    <d v="2021-03-01T00:00:00"/>
    <n v="419"/>
    <m/>
    <d v="2020-05-01T00:00:00"/>
    <d v="2020-01-01T00:00:00"/>
    <s v="No"/>
    <s v="No"/>
  </r>
  <r>
    <s v="Holdtech"/>
    <x v="0"/>
    <s v="Masivo"/>
    <s v="La Serena"/>
    <s v="18986176"/>
    <s v="1"/>
    <s v="18986176-1"/>
    <s v="VSGONZAF"/>
    <s v="VALERIA SOFIA GONZALEZ FUENTES"/>
    <s v="VALERIA SOFIA"/>
    <s v="GONZALEZ FUENTES "/>
    <x v="1"/>
    <x v="3"/>
    <s v="Desvinculación"/>
    <s v="No Concurrencia"/>
    <d v="2020-10-22T00:00:00"/>
    <s v="Reingreso Call Center"/>
    <m/>
    <m/>
    <m/>
    <m/>
    <d v="1995-09-20T00:00:00"/>
    <s v="CESAR PATRICIO SOLER VARGAS"/>
    <s v="17016833-K"/>
    <s v="ULISES LA ROSA PEREZ"/>
    <d v="2019-12-09T00:00:00"/>
    <d v="2019-12-30T00:00:00"/>
    <m/>
    <d v="2020-01-07T00:00:00"/>
    <s v="VSGONZAF"/>
    <s v="VSGONZAF"/>
    <n v="19327"/>
    <s v="valeria.gonzalez@consultor.wom.cl"/>
    <m/>
    <m/>
    <n v="70"/>
    <s v="America Quinteros"/>
    <x v="0"/>
    <s v="Diurno"/>
    <s v=""/>
    <d v="2021-03-01T00:00:00"/>
    <n v="419"/>
    <m/>
    <d v="2020-10-01T00:00:00"/>
    <d v="2020-01-01T00:00:00"/>
    <s v="No"/>
    <s v="No"/>
  </r>
  <r>
    <s v="Holdtech"/>
    <x v="0"/>
    <s v="Empresas"/>
    <s v="La Serena"/>
    <s v="19348881"/>
    <s v="1"/>
    <s v="19348881-1"/>
    <s v="PFBERENL"/>
    <s v="PAULA FERNANDA BERENGUELA LAMAS"/>
    <s v="PAULA FERNANDA"/>
    <s v="BERENGUELA LAMAS "/>
    <x v="1"/>
    <x v="3"/>
    <s v="Desvinculación"/>
    <s v="No Concurrencia"/>
    <d v="2021-01-16T00:00:00"/>
    <m/>
    <m/>
    <m/>
    <m/>
    <m/>
    <s v="08/08/1996"/>
    <s v="MINERVA MAKARENA ROJAS VARAS"/>
    <s v="17902552-3"/>
    <s v="ULISES LA ROSA PEREZ"/>
    <d v="2020-01-07T00:00:00"/>
    <d v="2020-01-27T00:00:00"/>
    <m/>
    <d v="2020-01-29T00:00:00"/>
    <s v="PFBERENL"/>
    <s v="PFBERENL"/>
    <n v="19378"/>
    <s v="paula.berenguela@consultor.wom.cl"/>
    <m/>
    <m/>
    <n v="71"/>
    <s v="Maria Fernanda Diaz"/>
    <x v="0"/>
    <s v="Diurno"/>
    <s v=""/>
    <d v="2021-03-01T00:00:00"/>
    <n v="397"/>
    <m/>
    <d v="2021-01-01T00:00:00"/>
    <d v="2020-01-01T00:00:00"/>
    <s v="No"/>
    <s v="Si"/>
  </r>
  <r>
    <s v="Holdtech"/>
    <x v="0"/>
    <s v="Masivo"/>
    <s v="La Serena"/>
    <s v="15126243"/>
    <s v="0"/>
    <s v="15126243-0"/>
    <s v="RFCONTRR"/>
    <s v="ROBERTO FELIPE CONTRERAS RIVERA"/>
    <s v="ROBERTO FELIPE"/>
    <s v="CONTRERAS RIVERA "/>
    <x v="1"/>
    <x v="3"/>
    <s v="Renuncia"/>
    <s v="Renuncia voluntaria"/>
    <d v="2021-01-17T00:00:00"/>
    <m/>
    <m/>
    <m/>
    <m/>
    <m/>
    <s v="27/10/1983"/>
    <s v="PAULA ANGELINA ELGUEDA MADARIAGA"/>
    <s v="14109923-K"/>
    <s v="WILLIAMS ENRIQUE DOMINGUEZ BARRADA"/>
    <d v="2020-01-07T00:00:00"/>
    <d v="2020-01-27T00:00:00"/>
    <m/>
    <d v="2020-01-29T00:00:00"/>
    <s v="RFCONTRR"/>
    <s v="RFCONTRR"/>
    <n v="19382"/>
    <s v="roberto.contreras@consultor.wom.cl"/>
    <m/>
    <m/>
    <n v="71"/>
    <s v="Maria Fernanda Diaz"/>
    <x v="0"/>
    <s v="Diurno"/>
    <s v=""/>
    <d v="2021-03-01T00:00:00"/>
    <n v="397"/>
    <m/>
    <d v="2021-01-01T00:00:00"/>
    <d v="2020-01-01T00:00:00"/>
    <s v="No"/>
    <s v="Si"/>
  </r>
  <r>
    <s v="Holdtech"/>
    <x v="0"/>
    <s v="Masivo"/>
    <s v="La Serena"/>
    <s v="14110918"/>
    <s v="9"/>
    <s v="14110918-9"/>
    <s v="AACORTEM"/>
    <s v="ADOLFO ANDRES CORTES MARTINEZ"/>
    <s v="ADOLFO ANDRES"/>
    <s v="CORTES MARTINEZ "/>
    <x v="1"/>
    <x v="3"/>
    <s v="Desvinculación"/>
    <s v="No Concurrencia"/>
    <d v="2020-02-17T00:00:00"/>
    <m/>
    <m/>
    <m/>
    <m/>
    <m/>
    <s v="22/04/1981"/>
    <s v="PALOMA JACQUELINE ARAYA MUÑOZ"/>
    <s v="15054416-5"/>
    <s v="FRANCISCO JAVIER SUAREZ VEGA"/>
    <d v="2020-01-07T00:00:00"/>
    <d v="2020-01-27T00:00:00"/>
    <m/>
    <d v="2020-01-29T00:00:00"/>
    <s v="AACORTEM"/>
    <s v="AACORTEM"/>
    <n v="19386"/>
    <s v="adolfo.cortes@consultor.wom.cl"/>
    <m/>
    <m/>
    <n v="71"/>
    <s v="Maria Fernanda Diaz"/>
    <x v="1"/>
    <s v="Diurno"/>
    <n v="1"/>
    <d v="2021-03-01T00:00:00"/>
    <n v="397"/>
    <m/>
    <d v="2020-02-01T00:00:00"/>
    <d v="2020-01-01T00:00:00"/>
    <s v="No"/>
    <s v="No"/>
  </r>
  <r>
    <s v="Holdtech"/>
    <x v="0"/>
    <s v="Masivo"/>
    <s v="La Serena"/>
    <s v="18880855"/>
    <s v="7"/>
    <s v="18880855-7"/>
    <s v="AAQUIERA"/>
    <s v="ARLIN ALEJANDRA QUIERO ALVAREZ"/>
    <s v="ARLIN ALEJANDRA"/>
    <s v="QUIERO ALVAREZ "/>
    <x v="1"/>
    <x v="3"/>
    <s v="Desvinculación"/>
    <s v="Vencimiento de contrato"/>
    <d v="2020-06-10T00:00:00"/>
    <m/>
    <m/>
    <m/>
    <m/>
    <m/>
    <s v="22/07/1994"/>
    <s v="MINERVA MAKARENA ROJAS VARAS"/>
    <s v="17902552-3"/>
    <s v="ULISES LA ROSA PEREZ"/>
    <d v="2020-01-07T00:00:00"/>
    <d v="2020-01-27T00:00:00"/>
    <m/>
    <d v="2020-01-29T00:00:00"/>
    <s v="AAQUIERA"/>
    <s v="AAQUIERA"/>
    <n v="19380"/>
    <s v="arlin.quiero@consultor.wom.cl"/>
    <m/>
    <m/>
    <n v="71"/>
    <s v="Maria Fernanda Diaz"/>
    <x v="1"/>
    <s v="Diurno"/>
    <n v="1"/>
    <d v="2021-03-01T00:00:00"/>
    <n v="397"/>
    <m/>
    <d v="2020-06-01T00:00:00"/>
    <d v="2020-01-01T00:00:00"/>
    <s v="No"/>
    <s v="No"/>
  </r>
  <r>
    <s v="Holdtech"/>
    <x v="0"/>
    <s v="Masivo"/>
    <s v="La Serena"/>
    <s v="19099517"/>
    <s v="8"/>
    <s v="19099517-8"/>
    <s v="CJBALCAA"/>
    <s v="CONSTANZA JAVIERA BALCAZAR APABLAZA"/>
    <s v="CONSTANZA JAVIERA"/>
    <s v="BALCAZAR APABLAZA "/>
    <x v="1"/>
    <x v="3"/>
    <s v="Desvinculación"/>
    <s v="No Concurrencia"/>
    <d v="2020-03-14T00:00:00"/>
    <m/>
    <m/>
    <m/>
    <m/>
    <m/>
    <s v="20/12/1995"/>
    <s v="BARBARA ANDREA ROJAS DROGUETT"/>
    <s v="15909479-0"/>
    <s v="ULISES LA ROSA PEREZ"/>
    <d v="2020-01-07T00:00:00"/>
    <d v="2020-01-27T00:00:00"/>
    <m/>
    <d v="2020-01-29T00:00:00"/>
    <s v="CJBALCAA"/>
    <s v="CJBALCAA"/>
    <n v="19390"/>
    <s v="constanza.balcazar@consultor.wom.cl"/>
    <m/>
    <m/>
    <n v="71"/>
    <s v="Maria Fernanda Diaz"/>
    <x v="1"/>
    <s v="Diurno"/>
    <n v="1"/>
    <d v="2021-03-01T00:00:00"/>
    <n v="397"/>
    <m/>
    <d v="2020-03-01T00:00:00"/>
    <d v="2020-01-01T00:00:00"/>
    <s v="No"/>
    <s v="No"/>
  </r>
  <r>
    <s v="Holdtech"/>
    <x v="0"/>
    <s v="Masivo"/>
    <s v="La Serena"/>
    <s v="16505128"/>
    <s v="9"/>
    <s v="16505128-9"/>
    <s v="EAOLMOSB"/>
    <s v="EDUARDO AMBROSIO OLMOS BARRAZA"/>
    <s v="EDUARDO AMBROSIO"/>
    <s v="OLMOS BARRAZA "/>
    <x v="1"/>
    <x v="3"/>
    <s v="Desvinculación"/>
    <s v="No Concurrencia"/>
    <d v="2020-03-13T00:00:00"/>
    <m/>
    <m/>
    <m/>
    <m/>
    <m/>
    <s v="20/04/1987"/>
    <s v="BARBARA ANDREA ROJAS DROGUETT"/>
    <s v="15909479-0"/>
    <s v="ULISES LA ROSA PEREZ"/>
    <d v="2020-01-07T00:00:00"/>
    <d v="2020-01-27T00:00:00"/>
    <m/>
    <d v="2020-01-29T00:00:00"/>
    <s v="EAOLMOSB"/>
    <s v="EAOLMOSB"/>
    <n v="19379"/>
    <s v="eduardo.olmos@consultor.wom.cl"/>
    <m/>
    <m/>
    <n v="71"/>
    <s v="Maria Fernanda Diaz"/>
    <x v="0"/>
    <s v="Diurno"/>
    <s v=""/>
    <d v="2021-03-01T00:00:00"/>
    <n v="397"/>
    <m/>
    <d v="2020-03-01T00:00:00"/>
    <d v="2020-01-01T00:00:00"/>
    <s v="No"/>
    <s v="No"/>
  </r>
  <r>
    <s v="Holdtech"/>
    <x v="0"/>
    <s v="Masivo"/>
    <s v="La Serena"/>
    <s v="17325149"/>
    <s v="1"/>
    <s v="17325149-1"/>
    <s v="FAMORALR"/>
    <s v="FELIPE ANDRES MORALES RAMIREZ"/>
    <s v="FELIPE ANDRES"/>
    <s v="MORALES RAMIREZ "/>
    <x v="1"/>
    <x v="3"/>
    <s v="Renuncia"/>
    <s v="Renuncia voluntaria"/>
    <d v="2020-02-07T00:00:00"/>
    <m/>
    <m/>
    <m/>
    <m/>
    <m/>
    <s v="18/09/1989"/>
    <s v="WALTER PAOLO SANTANDER CAMPOS"/>
    <s v="13974946-4"/>
    <s v="FRANCISCO JAVIER SUAREZ VEGA"/>
    <d v="2020-01-07T00:00:00"/>
    <d v="2020-01-27T00:00:00"/>
    <m/>
    <d v="2020-01-29T00:00:00"/>
    <s v="FAMORALR"/>
    <s v="FAMORALR"/>
    <n v="19387"/>
    <s v="felipe.morales.r@consultor.wom.cl"/>
    <m/>
    <m/>
    <n v="71"/>
    <s v="Maria Fernanda Diaz"/>
    <x v="0"/>
    <s v="Diurno"/>
    <s v=""/>
    <d v="2021-03-01T00:00:00"/>
    <n v="397"/>
    <m/>
    <d v="2020-02-01T00:00:00"/>
    <d v="2020-01-01T00:00:00"/>
    <s v="No"/>
    <s v="No"/>
  </r>
  <r>
    <s v="Holdtech"/>
    <x v="0"/>
    <s v="Masivo"/>
    <s v="La Serena"/>
    <s v="19185197"/>
    <s v="8"/>
    <s v="19185197-8"/>
    <s v="GAFUENTD"/>
    <s v="GENESIS ANDREA FUENTES DIAZ"/>
    <s v="GENESIS ANDREA"/>
    <s v="FUENTES DIAZ "/>
    <x v="1"/>
    <x v="3"/>
    <s v="Desvinculación"/>
    <s v="Vencimiento de contrato"/>
    <d v="2020-03-13T00:00:00"/>
    <m/>
    <m/>
    <m/>
    <m/>
    <m/>
    <s v="10/08/1995"/>
    <s v="BARBARA ANDREA ROJAS DROGUETT"/>
    <s v="15909479-0"/>
    <s v="ULISES LA ROSA PEREZ"/>
    <d v="2020-01-07T00:00:00"/>
    <d v="2020-01-27T00:00:00"/>
    <m/>
    <d v="2020-01-29T00:00:00"/>
    <s v="GAFUENTD"/>
    <s v="GAFUENTD"/>
    <n v="19391"/>
    <s v="genesis.fuentes@consultor.wom.cl"/>
    <m/>
    <m/>
    <n v="71"/>
    <s v="Maria Fernanda Diaz"/>
    <x v="1"/>
    <s v="Diurno"/>
    <n v="1"/>
    <d v="2021-03-01T00:00:00"/>
    <n v="397"/>
    <m/>
    <d v="2020-03-01T00:00:00"/>
    <d v="2020-01-01T00:00:00"/>
    <s v="No"/>
    <s v="No"/>
  </r>
  <r>
    <s v="Holdtech"/>
    <x v="0"/>
    <s v="Masivo"/>
    <s v="La Serena"/>
    <s v="19951017"/>
    <s v="7"/>
    <s v="19951017-7"/>
    <s v="MAARAYAM"/>
    <s v="MICHELLE ALESANDRA ARAYA MAYA"/>
    <s v="MICHELLE ALESANDRA"/>
    <s v="ARAYA MAYA "/>
    <x v="1"/>
    <x v="3"/>
    <s v="Renuncia"/>
    <s v="Renuncia voluntaria"/>
    <d v="2020-04-07T00:00:00"/>
    <m/>
    <m/>
    <m/>
    <m/>
    <m/>
    <s v="06/07/1998"/>
    <s v="BARBARA ANDREA ROJAS DROGUETT"/>
    <s v="15909479-0"/>
    <s v="ULISES LA ROSA PEREZ"/>
    <d v="2020-01-07T00:00:00"/>
    <d v="2020-01-27T00:00:00"/>
    <m/>
    <d v="2020-01-29T00:00:00"/>
    <s v="MAARAYAM"/>
    <s v="MAARAYAM"/>
    <n v="19381"/>
    <s v="michelle.araya@consultor.wom.cl"/>
    <m/>
    <m/>
    <n v="71"/>
    <s v="Maria Fernanda Diaz"/>
    <x v="1"/>
    <s v="Diurno"/>
    <n v="1"/>
    <d v="2021-03-01T00:00:00"/>
    <n v="397"/>
    <m/>
    <d v="2020-04-01T00:00:00"/>
    <d v="2020-01-01T00:00:00"/>
    <s v="No"/>
    <s v="No"/>
  </r>
  <r>
    <s v="Holdtech"/>
    <x v="0"/>
    <s v="Masivo"/>
    <s v="La Serena"/>
    <s v="15572140"/>
    <s v="5"/>
    <s v="15572140-5"/>
    <s v="RADURANY"/>
    <s v="RODRIGO ANTONIO DURAN YAÑEZ"/>
    <s v="RODRIGO ANTONIO"/>
    <s v="DURAN YAÑEZ "/>
    <x v="1"/>
    <x v="3"/>
    <s v="Desvinculación"/>
    <s v="Vencimiento de contrato"/>
    <d v="2020-06-10T00:00:00"/>
    <m/>
    <m/>
    <m/>
    <m/>
    <m/>
    <s v="27/07/1983"/>
    <s v="PALOMA JACQUELINE ARAYA MUÑOZ"/>
    <s v="15054416-5"/>
    <s v="FRANCISCO JAVIER SUAREZ VEGA"/>
    <d v="2020-01-07T00:00:00"/>
    <d v="2020-01-27T00:00:00"/>
    <m/>
    <d v="2020-01-29T00:00:00"/>
    <s v="RADURANY"/>
    <s v="RADURANY"/>
    <n v="19392"/>
    <s v="rodrigo.duran@consultor.wom.cl"/>
    <m/>
    <m/>
    <n v="71"/>
    <s v="Maria Fernanda Diaz"/>
    <x v="1"/>
    <s v="Diurno"/>
    <n v="1"/>
    <d v="2021-03-01T00:00:00"/>
    <n v="397"/>
    <m/>
    <d v="2020-06-01T00:00:00"/>
    <d v="2020-01-01T00:00:00"/>
    <s v="No"/>
    <s v="No"/>
  </r>
  <r>
    <s v="Holdtech"/>
    <x v="0"/>
    <s v="Masivo"/>
    <s v="La Serena"/>
    <s v="19964187"/>
    <s v="5"/>
    <s v="19964187-5"/>
    <s v="RECASTRA"/>
    <s v="ROSITA EYZADORA CASTRO ALFARO"/>
    <s v="ROSITA EYZADORA"/>
    <s v="CASTRO ALFARO "/>
    <x v="1"/>
    <x v="3"/>
    <s v="Desvinculación"/>
    <s v="Vencimiento de contrato"/>
    <d v="2020-03-14T00:00:00"/>
    <m/>
    <m/>
    <m/>
    <m/>
    <m/>
    <s v="25/05/1998"/>
    <s v="JULIO ENRIQUE EGAÑA TABILO"/>
    <s v="15451219-5"/>
    <s v="ULISES LA ROSA PEREZ"/>
    <d v="2020-01-07T00:00:00"/>
    <d v="2020-01-27T00:00:00"/>
    <m/>
    <d v="2020-01-29T00:00:00"/>
    <s v="RECASTRA"/>
    <s v="RECASTRA"/>
    <n v="19396"/>
    <s v="rosita.castro@consultor.wom.cl"/>
    <m/>
    <m/>
    <n v="71"/>
    <s v="Maria Fernanda Diaz"/>
    <x v="1"/>
    <s v="Diurno"/>
    <n v="1"/>
    <d v="2021-03-01T00:00:00"/>
    <n v="397"/>
    <m/>
    <d v="2020-03-01T00:00:00"/>
    <d v="2020-01-01T00:00:00"/>
    <s v="No"/>
    <s v="No"/>
  </r>
  <r>
    <s v="Holdtech"/>
    <x v="0"/>
    <s v="Masivo"/>
    <s v="La Serena"/>
    <s v="15467691"/>
    <s v="0"/>
    <s v="15467691-0"/>
    <s v="SEFERRAR"/>
    <s v="SEBASTIAN EDUARDO FERRADA REYES"/>
    <s v="SEBASTIAN EDUARDO"/>
    <s v="FERRADA REYES "/>
    <x v="1"/>
    <x v="3"/>
    <s v="Desvinculación"/>
    <s v="Vencimiento de contrato"/>
    <d v="2020-03-14T00:00:00"/>
    <m/>
    <m/>
    <m/>
    <m/>
    <m/>
    <s v="18/03//1982"/>
    <s v="WALTER PAOLO SANTANDER CAMPOS"/>
    <s v="13974946-4"/>
    <s v="FRANCISCO JAVIER SUAREZ VEGA"/>
    <d v="2020-01-07T00:00:00"/>
    <d v="2020-01-27T00:00:00"/>
    <m/>
    <d v="2020-01-29T00:00:00"/>
    <s v="SEFERRAR"/>
    <s v="SEFERRAR"/>
    <n v="19389"/>
    <s v="sebastian.ferrada@consultor.wom.cl"/>
    <m/>
    <m/>
    <n v="71"/>
    <s v="Maria Fernanda Diaz"/>
    <x v="1"/>
    <s v="Diurno"/>
    <n v="1"/>
    <d v="2021-03-01T00:00:00"/>
    <n v="397"/>
    <m/>
    <d v="2020-03-01T00:00:00"/>
    <d v="2020-01-01T00:00:00"/>
    <s v="No"/>
    <s v="No"/>
  </r>
  <r>
    <s v="Holdtech"/>
    <x v="0"/>
    <s v="Masivo"/>
    <s v="La Serena"/>
    <s v="19729488"/>
    <s v="4"/>
    <s v="19729488-4"/>
    <s v="VAARNAIR"/>
    <s v="VALENTINA ADRIANA ARNAIZ RIOS"/>
    <s v="VALENTINA ADRIANA"/>
    <s v="ARNAIZ RIOS "/>
    <x v="1"/>
    <x v="3"/>
    <s v="Desvinculación"/>
    <s v="No Concurrencia"/>
    <d v="2020-02-29T00:00:00"/>
    <m/>
    <m/>
    <m/>
    <m/>
    <m/>
    <s v="31/05/1997"/>
    <s v="MINERVA MAKARENA ROJAS VARAS"/>
    <s v="17902552-3"/>
    <s v="ULISES LA ROSA PEREZ"/>
    <d v="2020-01-07T00:00:00"/>
    <d v="2020-01-27T00:00:00"/>
    <m/>
    <d v="2020-01-29T00:00:00"/>
    <s v="VAARNAIR"/>
    <s v="VAARNAIR"/>
    <n v="19383"/>
    <s v="valentina.arnaiz@consultor.wom.cl"/>
    <m/>
    <m/>
    <n v="71"/>
    <s v="Maria Fernanda Diaz"/>
    <x v="1"/>
    <s v="Diurno"/>
    <n v="1"/>
    <d v="2021-03-01T00:00:00"/>
    <n v="397"/>
    <m/>
    <d v="2020-02-01T00:00:00"/>
    <d v="2020-01-01T00:00:00"/>
    <s v="No"/>
    <s v="No"/>
  </r>
  <r>
    <s v="Holdtech"/>
    <x v="0"/>
    <s v="Masivo"/>
    <s v="La Serena"/>
    <s v="18879824"/>
    <s v="1"/>
    <s v="18879824-1"/>
    <s v="CMACOSTS"/>
    <s v="CONSTANZA MICHELLE ACOSTA SOTO"/>
    <s v="CONSTANZA MICHELLE"/>
    <s v="ACOSTA SOTO "/>
    <x v="1"/>
    <x v="3"/>
    <s v="Renuncia"/>
    <s v="Renuncia voluntaria"/>
    <d v="2020-09-30T00:00:00"/>
    <m/>
    <m/>
    <m/>
    <m/>
    <m/>
    <s v="07/06/1994"/>
    <s v="PALOMA JACQUELINE ARAYA MUÑOZ"/>
    <s v="15054416-5"/>
    <s v="FRANCISCO JAVIER SUAREZ VEGA"/>
    <d v="2020-01-14T00:00:00"/>
    <d v="2020-02-04T00:00:00"/>
    <m/>
    <d v="2020-02-06T00:00:00"/>
    <s v="CMACOSTS"/>
    <s v="CMACOSTS"/>
    <n v="19164"/>
    <s v="constanza.acosta@consultor.wom.cl"/>
    <m/>
    <m/>
    <n v="72"/>
    <s v="America Quinteros"/>
    <x v="0"/>
    <s v="Diurno"/>
    <s v=""/>
    <d v="2021-03-01T00:00:00"/>
    <n v="389"/>
    <m/>
    <d v="2020-09-01T00:00:00"/>
    <d v="2020-02-01T00:00:00"/>
    <s v="No"/>
    <s v="No"/>
  </r>
  <r>
    <s v="Holdtech"/>
    <x v="0"/>
    <s v="Masivo"/>
    <s v="La Serena"/>
    <s v="19770907"/>
    <s v="3"/>
    <s v="19770907-3"/>
    <s v="CSORDENV"/>
    <s v="CRISTOPHER STEPHEN ORDENES VILLALOBOS"/>
    <s v="CRISTOPHER STEPHEN"/>
    <s v="ORDENES VILLALOBOS "/>
    <x v="1"/>
    <x v="3"/>
    <s v="Desvinculación"/>
    <s v="Vencimiento de contrato"/>
    <d v="2020-03-21T00:00:00"/>
    <s v="Reingreso Call Center"/>
    <m/>
    <m/>
    <m/>
    <m/>
    <s v="10/03/1998"/>
    <s v="PAULA ANGELINA ELGUEDA MADARIAGA"/>
    <s v="14109923-K"/>
    <s v="WILLIAMS ENRIQUE DOMINGUEZ BARRADA"/>
    <d v="2020-01-14T00:00:00"/>
    <d v="2020-02-04T00:00:00"/>
    <m/>
    <d v="2020-02-06T00:00:00"/>
    <s v="CSORDENV"/>
    <s v="CSORDENV"/>
    <n v="19027"/>
    <s v="cristopher.ordenes@consultor.wom.cl"/>
    <m/>
    <m/>
    <n v="72"/>
    <s v="America Quinteros"/>
    <x v="0"/>
    <s v="Diurno"/>
    <s v=""/>
    <d v="2021-03-01T00:00:00"/>
    <n v="389"/>
    <m/>
    <d v="2020-03-01T00:00:00"/>
    <d v="2020-02-01T00:00:00"/>
    <s v="No"/>
    <s v="No"/>
  </r>
  <r>
    <s v="Holdtech"/>
    <x v="0"/>
    <s v="Masivo"/>
    <s v="La Serena"/>
    <s v="19085791"/>
    <s v="3"/>
    <s v="19085791-3"/>
    <s v="DSMORAGH"/>
    <s v="DAMARIS SOLEDAD MORAGA HERNANDEZ"/>
    <s v="DAMARIS SOLEDAD"/>
    <s v="MORAGA HERNANDEZ "/>
    <x v="1"/>
    <x v="3"/>
    <s v="Renuncia"/>
    <s v="Renuncia voluntaria"/>
    <d v="2020-02-28T00:00:00"/>
    <m/>
    <m/>
    <m/>
    <m/>
    <m/>
    <s v="25/12/1995"/>
    <s v="MINERVA MAKARENA ROJAS VARAS"/>
    <s v="17902552-3"/>
    <s v="ULISES LA ROSA PEREZ"/>
    <d v="2020-01-14T00:00:00"/>
    <d v="2020-02-04T00:00:00"/>
    <m/>
    <d v="2020-02-06T00:00:00"/>
    <s v="DSMORAGH"/>
    <s v="DSMORAGH"/>
    <n v="19359"/>
    <s v="damaris.moraga@consultor.wom.cl"/>
    <m/>
    <m/>
    <n v="72"/>
    <s v="America Quinteros"/>
    <x v="1"/>
    <s v="Diurno"/>
    <n v="1"/>
    <d v="2021-03-01T00:00:00"/>
    <n v="389"/>
    <m/>
    <d v="2020-02-01T00:00:00"/>
    <d v="2020-02-01T00:00:00"/>
    <s v="No"/>
    <s v="No"/>
  </r>
  <r>
    <s v="Holdtech"/>
    <x v="0"/>
    <s v="Masivo"/>
    <s v="La Serena"/>
    <s v="18674826"/>
    <s v="3"/>
    <s v="18674826-3"/>
    <s v="JEYANEZM"/>
    <s v="JONATHAN EDGARDO YAÑEZ MARDONES"/>
    <s v="JONATHAN EDGARDO"/>
    <s v="YAÑEZ MARDONES "/>
    <x v="1"/>
    <x v="3"/>
    <s v="Renuncia"/>
    <s v="Renuncia voluntaria"/>
    <d v="2020-03-19T00:00:00"/>
    <m/>
    <m/>
    <m/>
    <m/>
    <m/>
    <s v="29/12/1991"/>
    <s v="MINERVA MAKARENA ROJAS VARAS"/>
    <s v="17902552-3"/>
    <s v="ULISES LA ROSA PEREZ"/>
    <d v="2020-01-14T00:00:00"/>
    <d v="2020-02-04T00:00:00"/>
    <m/>
    <d v="2020-02-06T00:00:00"/>
    <s v="JEYANEZM"/>
    <s v="JEYANEZM"/>
    <n v="19397"/>
    <s v="jonathan.yanez@consultor.wom.cl"/>
    <m/>
    <m/>
    <n v="72"/>
    <s v="America Quinteros"/>
    <x v="1"/>
    <s v="Diurno"/>
    <n v="1"/>
    <d v="2021-03-01T00:00:00"/>
    <n v="389"/>
    <m/>
    <d v="2020-03-01T00:00:00"/>
    <d v="2020-02-01T00:00:00"/>
    <s v="No"/>
    <s v="No"/>
  </r>
  <r>
    <s v="Holdtech"/>
    <x v="0"/>
    <s v="Masivo"/>
    <s v="La Serena"/>
    <s v="15052232"/>
    <s v="3"/>
    <s v="15052232-3"/>
    <s v="JLCANTOQ"/>
    <s v="JOSE LUIS CANTO QUIROGA"/>
    <s v="JOSE LUIS"/>
    <s v="CANTO QUIROGA "/>
    <x v="1"/>
    <x v="3"/>
    <s v="Renuncia"/>
    <s v="Renuncia voluntaria"/>
    <d v="2020-03-26T00:00:00"/>
    <m/>
    <m/>
    <m/>
    <m/>
    <m/>
    <s v="11/08/1982"/>
    <s v="JULIO ENRIQUE EGAÑA TABILO"/>
    <s v="15451219-5"/>
    <s v="ULISES LA ROSA PEREZ"/>
    <d v="2020-01-14T00:00:00"/>
    <d v="2020-02-04T00:00:00"/>
    <m/>
    <d v="2020-02-06T00:00:00"/>
    <s v="JLCANTOQ"/>
    <s v="JLCANTOQ"/>
    <n v="19398"/>
    <s v="jose.canto@consultor.wom.cl"/>
    <m/>
    <m/>
    <n v="72"/>
    <s v="America Quinteros"/>
    <x v="1"/>
    <s v="Diurno"/>
    <n v="1"/>
    <d v="2021-03-01T00:00:00"/>
    <n v="389"/>
    <m/>
    <d v="2020-03-01T00:00:00"/>
    <d v="2020-02-01T00:00:00"/>
    <s v="No"/>
    <s v="No"/>
  </r>
  <r>
    <s v="Holdtech"/>
    <x v="0"/>
    <s v="Masivo"/>
    <s v="La Serena"/>
    <s v="18952292"/>
    <s v="4"/>
    <s v="18952292-4"/>
    <s v="KDCORTEG"/>
    <s v="KIMBERLY DANIELA CORTES GONZALEZ"/>
    <s v="KIMBERLY DANIELA"/>
    <s v="CORTES GONZALEZ "/>
    <x v="1"/>
    <x v="3"/>
    <s v="Renuncia"/>
    <s v="Renuncia voluntaria"/>
    <d v="2020-04-01T00:00:00"/>
    <m/>
    <m/>
    <m/>
    <m/>
    <m/>
    <s v="17/10/1994"/>
    <s v="WALTER PAOLO SANTANDER CAMPOS"/>
    <s v="13974946-4"/>
    <s v="FRANCISCO JAVIER SUAREZ VEGA"/>
    <d v="2020-01-14T00:00:00"/>
    <d v="2020-02-04T00:00:00"/>
    <m/>
    <d v="2020-02-06T00:00:00"/>
    <s v="KDCORTEG"/>
    <s v="KDCORTEG"/>
    <n v="19323"/>
    <s v="kimberly.cortes@consultor.wom.cl"/>
    <m/>
    <m/>
    <n v="72"/>
    <s v="America Quinteros"/>
    <x v="1"/>
    <s v="Diurno"/>
    <n v="1"/>
    <d v="2021-03-01T00:00:00"/>
    <n v="389"/>
    <m/>
    <d v="2020-04-01T00:00:00"/>
    <d v="2020-02-01T00:00:00"/>
    <s v="No"/>
    <s v="No"/>
  </r>
  <r>
    <s v="Holdtech"/>
    <x v="0"/>
    <s v="Masivo"/>
    <s v="La Serena"/>
    <s v="19771851"/>
    <s v="K"/>
    <s v="19771851-K"/>
    <s v="KPPIZART"/>
    <s v="KATERINE PAULINA PIZARRO TORRES"/>
    <s v="KATERINE PAULINA"/>
    <s v="PIZARRO TORRES "/>
    <x v="1"/>
    <x v="3"/>
    <s v="Desvinculación"/>
    <s v="Vencimiento de contrato"/>
    <d v="2020-03-21T00:00:00"/>
    <s v="Reingreso Call Center"/>
    <m/>
    <m/>
    <m/>
    <m/>
    <s v="11/08/1998"/>
    <s v="BARBARA ANDREA ROJAS DROGUETT"/>
    <s v="15909479-0"/>
    <s v="ULISES LA ROSA PEREZ"/>
    <d v="2020-01-14T00:00:00"/>
    <d v="2020-02-04T00:00:00"/>
    <m/>
    <d v="2020-02-06T00:00:00"/>
    <s v="KPPIZART"/>
    <s v="KPPIZART"/>
    <n v="19181"/>
    <s v="katerine.pizarro@consultor.wom.cl"/>
    <m/>
    <m/>
    <n v="72"/>
    <s v="America Quinteros"/>
    <x v="0"/>
    <s v="Diurno"/>
    <s v=""/>
    <d v="2021-03-01T00:00:00"/>
    <n v="389"/>
    <m/>
    <d v="2020-03-01T00:00:00"/>
    <d v="2020-02-01T00:00:00"/>
    <s v="No"/>
    <s v="No"/>
  </r>
  <r>
    <s v="Holdtech"/>
    <x v="0"/>
    <s v="Masivo"/>
    <s v="La Serena"/>
    <s v="19770589"/>
    <s v="2"/>
    <s v="19770589-2"/>
    <s v="MACARDER"/>
    <s v="MARCELO ANTONIO CARDENAS RODRIGUEZ"/>
    <s v="MARCELO ANTONIO"/>
    <s v="CARDENAS RODRIGUEZ "/>
    <x v="1"/>
    <x v="3"/>
    <s v="Desvinculación"/>
    <s v="No Concurrencia"/>
    <d v="2020-02-17T00:00:00"/>
    <m/>
    <m/>
    <m/>
    <m/>
    <m/>
    <s v="17/01/1998"/>
    <s v="PALOMA JACQUELINE ARAYA MUÑOZ"/>
    <s v="15054416-5"/>
    <s v="FRANCISCO JAVIER SUAREZ VEGA"/>
    <d v="2020-01-14T00:00:00"/>
    <d v="2020-02-04T00:00:00"/>
    <m/>
    <d v="2020-02-06T00:00:00"/>
    <s v="MACARDER"/>
    <s v="MACARDER"/>
    <n v="19369"/>
    <s v="marcelo.cardenas@consultor.wom.cl"/>
    <m/>
    <m/>
    <n v="72"/>
    <s v="America Quinteros"/>
    <x v="0"/>
    <s v="Diurno"/>
    <s v=""/>
    <d v="2021-03-01T00:00:00"/>
    <n v="389"/>
    <m/>
    <d v="2020-02-01T00:00:00"/>
    <d v="2020-02-01T00:00:00"/>
    <s v="No"/>
    <s v="No"/>
  </r>
  <r>
    <s v="Holdtech"/>
    <x v="0"/>
    <s v="Masivo"/>
    <s v="La Serena"/>
    <s v="20912194"/>
    <s v="8"/>
    <s v="20912194-8"/>
    <s v="MJGONZAM"/>
    <s v="MARIA JOSE GONZALEZ MUÑOZ"/>
    <s v="MARIA JOSE"/>
    <s v="GONZALEZ MUÑOZ "/>
    <x v="1"/>
    <x v="3"/>
    <s v="Desvinculación"/>
    <s v="No Concurrencia"/>
    <d v="2020-02-25T00:00:00"/>
    <m/>
    <m/>
    <m/>
    <m/>
    <m/>
    <s v="14/11/2001"/>
    <s v="MINERVA MAKARENA ROJAS VARAS"/>
    <s v="17902552-3"/>
    <s v="ULISES LA ROSA PEREZ"/>
    <d v="2020-01-14T00:00:00"/>
    <d v="2020-02-04T00:00:00"/>
    <m/>
    <d v="2020-02-06T00:00:00"/>
    <s v="MJGONZAM"/>
    <s v="MJGONZAM"/>
    <n v="19340"/>
    <s v="maria.gonzalez.m@consultor.wom.cl"/>
    <m/>
    <m/>
    <n v="72"/>
    <s v="America Quinteros"/>
    <x v="0"/>
    <s v="Diurno"/>
    <s v=""/>
    <d v="2021-03-01T00:00:00"/>
    <n v="389"/>
    <m/>
    <d v="2020-02-01T00:00:00"/>
    <d v="2020-02-01T00:00:00"/>
    <s v="No"/>
    <s v="No"/>
  </r>
  <r>
    <s v="Holdtech"/>
    <x v="0"/>
    <s v="Empresas"/>
    <s v="La Serena"/>
    <s v="19659873"/>
    <s v="1"/>
    <s v="19659873-1"/>
    <s v="NLCOSTAT"/>
    <s v="NICOLETTA LUCIA COSTANZI TOLMO"/>
    <s v="NICOLETTA LUCIA"/>
    <s v="COSTANZI TOLMO "/>
    <x v="1"/>
    <x v="3"/>
    <s v="Desvinculación"/>
    <s v="Vencimiento de contrato"/>
    <d v="2020-06-18T00:00:00"/>
    <s v="Reingreso Call Center"/>
    <m/>
    <m/>
    <m/>
    <m/>
    <s v="06/04/1997"/>
    <s v="BARBARA ANDREA ROJAS DROGUETT"/>
    <s v="15909479-0"/>
    <s v="ULISES LA ROSA PEREZ"/>
    <d v="2020-01-14T00:00:00"/>
    <d v="2020-02-04T00:00:00"/>
    <m/>
    <d v="2020-02-06T00:00:00"/>
    <s v="NLCOSTAT"/>
    <s v="NLCOSTAT"/>
    <n v="19091"/>
    <s v="nicoletta.costanzi@consultor.wom.cl"/>
    <m/>
    <m/>
    <n v="72"/>
    <s v="America Quinteros"/>
    <x v="0"/>
    <s v="Diurno"/>
    <s v=""/>
    <d v="2021-03-01T00:00:00"/>
    <n v="389"/>
    <m/>
    <d v="2020-06-01T00:00:00"/>
    <d v="2020-02-01T00:00:00"/>
    <s v="No"/>
    <s v="Si"/>
  </r>
  <r>
    <s v="Holdtech"/>
    <x v="0"/>
    <s v="Masivo"/>
    <s v="La Serena"/>
    <s v="18889794"/>
    <s v="0"/>
    <s v="18889794-0"/>
    <s v="VCYANEZL"/>
    <s v="VALERIA CATALINA YAÑEZ LAMAS"/>
    <s v="VALERIA CATALINA"/>
    <s v="YAÑEZ LAMAS "/>
    <x v="1"/>
    <x v="3"/>
    <s v="Renuncia"/>
    <s v="Renuncia voluntaria"/>
    <d v="2020-03-13T00:00:00"/>
    <m/>
    <m/>
    <m/>
    <m/>
    <m/>
    <s v="01/05/1995"/>
    <s v="JULIO ENRIQUE EGAÑA TABILO"/>
    <s v="15451219-5"/>
    <s v="ULISES LA ROSA PEREZ"/>
    <d v="2020-01-14T00:00:00"/>
    <d v="2020-02-04T00:00:00"/>
    <m/>
    <d v="2020-02-06T00:00:00"/>
    <s v="VCYANEZL"/>
    <s v="VCYANEZL"/>
    <n v="19355"/>
    <s v="valeria.yanez@consultor.wom.cl"/>
    <m/>
    <m/>
    <n v="72"/>
    <s v="America Quinteros"/>
    <x v="0"/>
    <s v="Diurno"/>
    <s v=""/>
    <d v="2021-03-01T00:00:00"/>
    <n v="389"/>
    <m/>
    <d v="2020-03-01T00:00:00"/>
    <d v="2020-02-01T00:00:00"/>
    <s v="No"/>
    <s v="No"/>
  </r>
  <r>
    <s v="Holdtech"/>
    <x v="0"/>
    <s v="Masivo"/>
    <s v="La Serena"/>
    <s v="17624665"/>
    <s v="0"/>
    <s v="17624665-0"/>
    <s v="CAMOLINA"/>
    <s v="CONSTANZA ANDREA MOLINA AGUIRRE"/>
    <s v="CONSTANZA ANDREA"/>
    <s v="MOLINA AGUIRRE"/>
    <x v="1"/>
    <x v="3"/>
    <s v="Renuncia"/>
    <s v="Renuncia voluntaria"/>
    <d v="2020-11-02T00:00:00"/>
    <m/>
    <m/>
    <m/>
    <m/>
    <m/>
    <d v="1990-06-25T00:00:00"/>
    <s v="BARBARA ANDREA ROJAS DROGUETT"/>
    <s v="15909479-0"/>
    <s v="ULISES LA ROSA PEREZ"/>
    <d v="2020-03-18T00:00:00"/>
    <d v="2020-04-07T00:00:00"/>
    <m/>
    <d v="2020-04-09T00:00:00"/>
    <s v="CAMOLINA"/>
    <s v="CAMOLINA"/>
    <n v="19125"/>
    <s v="constanza.molina@consultor.wom.cl"/>
    <m/>
    <m/>
    <n v="73"/>
    <s v="Leticia Cabrera"/>
    <x v="0"/>
    <s v="Diurno"/>
    <s v=""/>
    <d v="2021-03-01T00:00:00"/>
    <n v="326"/>
    <m/>
    <d v="2020-11-01T00:00:00"/>
    <d v="2020-04-01T00:00:00"/>
    <s v="No"/>
    <s v="No"/>
  </r>
  <r>
    <s v="Holdtech"/>
    <x v="0"/>
    <s v="Masivo"/>
    <s v="La Serena"/>
    <s v="19349327"/>
    <s v="0"/>
    <s v="19349327-0"/>
    <s v="DACOVACC"/>
    <s v="DANIEL ALEXIS COVACEVICH CARVAJAL"/>
    <s v="DANIEL ALEXIS"/>
    <s v="COVACEVICH CARVAJAL"/>
    <x v="1"/>
    <x v="3"/>
    <s v="Desvinculación"/>
    <s v="Vencimiento de contrato"/>
    <d v="2020-08-19T00:00:00"/>
    <m/>
    <m/>
    <m/>
    <m/>
    <m/>
    <d v="1996-10-08T00:00:00"/>
    <s v="BARBARA ANDREA ROJAS DROGUETT"/>
    <s v="15909479-0"/>
    <s v="ULISES LA ROSA PEREZ"/>
    <d v="2020-03-18T00:00:00"/>
    <d v="2020-04-07T00:00:00"/>
    <m/>
    <d v="2020-04-09T00:00:00"/>
    <s v="DACOVACC"/>
    <s v="DACOVACC"/>
    <n v="19027"/>
    <s v="daniel.covacevich@consultor.wom.cl"/>
    <m/>
    <m/>
    <n v="73"/>
    <s v="Leticia Cabrera"/>
    <x v="1"/>
    <s v="Diurno"/>
    <n v="1"/>
    <d v="2021-03-01T00:00:00"/>
    <n v="326"/>
    <m/>
    <d v="2020-08-01T00:00:00"/>
    <d v="2020-04-01T00:00:00"/>
    <s v="No"/>
    <s v="No"/>
  </r>
  <r>
    <s v="Holdtech"/>
    <x v="0"/>
    <s v="Masivo"/>
    <s v="La Serena"/>
    <s v="19001290"/>
    <s v="5"/>
    <s v="19001290-5"/>
    <s v="DALUENGV"/>
    <s v="DANIELA ALEJANDRA LUENGO VILLAVICENCIO"/>
    <s v="DANIELA ALEJANDRA"/>
    <s v="LUENGO VILLAVICENCIO"/>
    <x v="1"/>
    <x v="3"/>
    <s v="Renuncia"/>
    <s v="Renuncia voluntaria"/>
    <d v="2020-07-15T00:00:00"/>
    <m/>
    <m/>
    <m/>
    <m/>
    <m/>
    <d v="1995-11-27T00:00:00"/>
    <s v="MINERVA MAKARENA ROJAS VARAS"/>
    <s v="17902552-3"/>
    <s v="ULISES LA ROSA PEREZ"/>
    <d v="2020-03-18T00:00:00"/>
    <d v="2020-04-07T00:00:00"/>
    <m/>
    <d v="2020-04-09T00:00:00"/>
    <s v="DALUENGV"/>
    <s v="DALUENGV"/>
    <n v="19219"/>
    <s v="daniela.luengo@consultor.wom.cl"/>
    <m/>
    <m/>
    <n v="73"/>
    <s v="Leticia Cabrera"/>
    <x v="1"/>
    <s v="Diurno"/>
    <n v="1"/>
    <d v="2021-03-01T00:00:00"/>
    <n v="326"/>
    <m/>
    <d v="2020-07-01T00:00:00"/>
    <d v="2020-04-01T00:00:00"/>
    <s v="No"/>
    <s v="No"/>
  </r>
  <r>
    <s v="Holdtech"/>
    <x v="0"/>
    <s v="Recambio"/>
    <s v="La Serena"/>
    <s v="20127019"/>
    <s v="7"/>
    <s v="20127019-7"/>
    <s v="FVROMERA"/>
    <s v="FRANCISCA VANGELI ROMERO ADAROS"/>
    <s v="FRANCISCA VANGELI"/>
    <s v="ROMERO ADAROS "/>
    <x v="1"/>
    <x v="3"/>
    <s v="Desvinculación"/>
    <s v="Necesidad de la empresa"/>
    <d v="2020-10-29T00:00:00"/>
    <m/>
    <m/>
    <m/>
    <m/>
    <m/>
    <d v="1999-05-05T00:00:00"/>
    <s v="JULIO ENRIQUE EGAÑA TABILO"/>
    <s v="15451219-5"/>
    <s v="ULISES LA ROSA PEREZ"/>
    <d v="2020-03-18T00:00:00"/>
    <d v="2020-04-07T00:00:00"/>
    <m/>
    <d v="2020-04-09T00:00:00"/>
    <s v="FVROMERA"/>
    <s v="FVROMERA"/>
    <n v="19308"/>
    <s v="francisca.romero.a@consultor.wom.cl"/>
    <m/>
    <m/>
    <n v="73"/>
    <s v="Leticia Cabrera"/>
    <x v="0"/>
    <s v="Diurno"/>
    <s v=""/>
    <d v="2021-03-01T00:00:00"/>
    <n v="326"/>
    <m/>
    <d v="2020-10-01T00:00:00"/>
    <d v="2020-04-01T00:00:00"/>
    <s v="No"/>
    <s v="No"/>
  </r>
  <r>
    <s v="Holdtech"/>
    <x v="0"/>
    <s v="Empresas"/>
    <s v="La Serena"/>
    <s v="16705250"/>
    <s v="9"/>
    <s v="16705250-9"/>
    <s v="JKREDLIE"/>
    <s v="JESSICA KARINE REDLICH ECHEVERRIA"/>
    <s v="JESSICA KARINE"/>
    <s v="REDLICH ECHEVERRIA"/>
    <x v="1"/>
    <x v="3"/>
    <s v="Renuncia"/>
    <s v="Renuncia voluntaria"/>
    <d v="2020-11-30T00:00:00"/>
    <m/>
    <m/>
    <m/>
    <m/>
    <m/>
    <d v="1987-12-09T00:00:00"/>
    <s v="FRANCISCO JAVIER SUAREZ VEGA"/>
    <s v="17062133-6"/>
    <s v="YORMAN JOSE HERNANDEZ USECHE "/>
    <d v="2020-03-18T00:00:00"/>
    <d v="2020-04-07T00:00:00"/>
    <m/>
    <d v="2020-04-09T00:00:00"/>
    <s v="JKREDLIE"/>
    <s v="JKREDLIE"/>
    <n v="19266"/>
    <s v="jessica.redlich@consultor.wom.cl"/>
    <m/>
    <m/>
    <n v="73"/>
    <s v="Leticia Cabrera"/>
    <x v="0"/>
    <s v="Diurno"/>
    <s v=""/>
    <d v="2021-03-01T00:00:00"/>
    <n v="326"/>
    <m/>
    <d v="2020-11-01T00:00:00"/>
    <d v="2020-04-01T00:00:00"/>
    <s v="No"/>
    <s v="No"/>
  </r>
  <r>
    <s v="Holdtech"/>
    <x v="0"/>
    <s v="Masivo"/>
    <s v="La Serena"/>
    <s v="18138140"/>
    <s v="K"/>
    <s v="18138140-K"/>
    <s v="MJGONZAH"/>
    <s v="MARIA JOSE NIVETH GONZALEZ HERRERA"/>
    <s v="MARIA JOSE NIVETH"/>
    <s v="GONZALEZ HERRERA"/>
    <x v="1"/>
    <x v="3"/>
    <s v="Desvinculación"/>
    <s v="Vencimiento de contrato"/>
    <d v="2020-05-23T00:00:00"/>
    <m/>
    <m/>
    <m/>
    <m/>
    <m/>
    <d v="1992-02-07T00:00:00"/>
    <s v="BARBARA ANDREA ROJAS DROGUETT"/>
    <s v="15909479-0"/>
    <s v="ULISES LA ROSA PEREZ"/>
    <d v="2020-03-18T00:00:00"/>
    <d v="2020-04-07T00:00:00"/>
    <m/>
    <d v="2020-04-09T00:00:00"/>
    <s v="MJGONZAH"/>
    <s v="MJGONZAH"/>
    <n v="19116"/>
    <s v="maria.gonzalez.h@consultor.wom.cl"/>
    <m/>
    <m/>
    <n v="73"/>
    <s v="Leticia Cabrera"/>
    <x v="1"/>
    <s v="Diurno"/>
    <n v="1"/>
    <d v="2021-03-01T00:00:00"/>
    <n v="326"/>
    <m/>
    <d v="2020-05-01T00:00:00"/>
    <d v="2020-04-01T00:00:00"/>
    <s v="No"/>
    <s v="No"/>
  </r>
  <r>
    <s v="Holdtech"/>
    <x v="0"/>
    <s v="Masivo"/>
    <s v="La Serena"/>
    <s v="17626689"/>
    <s v="9"/>
    <s v="17626689-9"/>
    <s v="PCMENDII"/>
    <s v="PAULA CAROLINA MENDIETA IBACACHE"/>
    <s v="PAULA CAROLINA"/>
    <s v="MENDIETA IBACACHE "/>
    <x v="1"/>
    <x v="3"/>
    <s v="Renuncia"/>
    <s v="Renuncia voluntaria"/>
    <d v="2021-01-25T00:00:00"/>
    <m/>
    <m/>
    <m/>
    <m/>
    <m/>
    <d v="1991-04-17T00:00:00"/>
    <s v="WALTER PAOLO SANTANDER CAMPOS"/>
    <s v="13974946-4"/>
    <s v="FRANCISCO JAVIER SUAREZ VEGA"/>
    <d v="2020-03-26T00:00:00"/>
    <d v="2020-04-09T00:00:00"/>
    <m/>
    <d v="2020-04-13T00:00:00"/>
    <s v="PCMENDII"/>
    <s v="PCMENDII"/>
    <n v="19351"/>
    <s v="paula.mendieta@consultor.wom.cl"/>
    <m/>
    <m/>
    <n v="74"/>
    <s v="Maria Fernanda Diaz"/>
    <x v="1"/>
    <s v="Diurno"/>
    <n v="1"/>
    <d v="2021-03-01T00:00:00"/>
    <n v="322"/>
    <m/>
    <d v="2021-01-01T00:00:00"/>
    <d v="2020-04-01T00:00:00"/>
    <s v="No"/>
    <s v="Si"/>
  </r>
  <r>
    <s v="Holdtech"/>
    <x v="0"/>
    <s v="Prepago"/>
    <s v="La Serena"/>
    <s v="18758610"/>
    <s v="0"/>
    <s v="18758610-0"/>
    <s v="AAMIRAND"/>
    <s v="ANDRES ANTONIO MIRANDA DIAZ"/>
    <s v="ANDRES ANTONIO"/>
    <s v="MIRANDA DIAZ "/>
    <x v="1"/>
    <x v="3"/>
    <s v="Desvinculación"/>
    <s v="Vencimiento de contrato"/>
    <d v="2020-08-24T00:00:00"/>
    <m/>
    <m/>
    <m/>
    <m/>
    <m/>
    <d v="1994-10-03T00:00:00"/>
    <s v="JULIO ENRIQUE EGAÑA TABILO"/>
    <s v="15451219-5"/>
    <s v="ULISES LA ROSA PEREZ"/>
    <d v="2020-03-26T00:00:00"/>
    <d v="2020-04-09T00:00:00"/>
    <m/>
    <d v="2020-04-13T00:00:00"/>
    <s v="AAMIRAND"/>
    <s v="AAMIRAND"/>
    <n v="19181"/>
    <s v="andres.miranda@consultor.wom.cl"/>
    <n v="45"/>
    <m/>
    <n v="74"/>
    <s v="Maria Fernanda Diaz"/>
    <x v="1"/>
    <s v="Diurno"/>
    <n v="1"/>
    <d v="2021-03-01T00:00:00"/>
    <n v="322"/>
    <m/>
    <d v="2020-08-01T00:00:00"/>
    <d v="2020-04-01T00:00:00"/>
    <s v="No"/>
    <s v="No"/>
  </r>
  <r>
    <s v="Holdtech"/>
    <x v="0"/>
    <s v="Masivo"/>
    <s v="La Serena"/>
    <s v="18317730"/>
    <s v="3"/>
    <s v="18317730-3"/>
    <s v="KJBARAHL"/>
    <s v="KATYA JESENIA BARAHONA LOPEZ"/>
    <s v="KATYA JESENIA"/>
    <s v="BARAHONA LOPEZ "/>
    <x v="1"/>
    <x v="3"/>
    <s v="Renuncia"/>
    <s v="Renuncia voluntaria"/>
    <d v="2020-05-06T00:00:00"/>
    <m/>
    <m/>
    <m/>
    <m/>
    <m/>
    <d v="1993-04-23T00:00:00"/>
    <s v="PAULA ANGELINA ELGUEDA MADARIAGA"/>
    <s v="14109923-K"/>
    <s v="WILLIAMS ENRIQUE DOMINGUEZ BARRADA"/>
    <d v="2020-03-26T00:00:00"/>
    <d v="2020-04-09T00:00:00"/>
    <m/>
    <d v="2020-04-13T00:00:00"/>
    <s v="KJBARAHL"/>
    <s v="KJBARAHL"/>
    <n v="19355"/>
    <s v="katya.barahona@consultor.wom.cl"/>
    <n v="45"/>
    <m/>
    <n v="74"/>
    <s v="Maria Fernanda Diaz"/>
    <x v="1"/>
    <s v="Diurno"/>
    <n v="1"/>
    <d v="2021-03-01T00:00:00"/>
    <n v="322"/>
    <m/>
    <d v="2020-05-01T00:00:00"/>
    <d v="2020-04-01T00:00:00"/>
    <s v="No"/>
    <s v="No"/>
  </r>
  <r>
    <s v="Holdtech"/>
    <x v="0"/>
    <s v="Masivo"/>
    <s v="La Serena"/>
    <s v="18689508"/>
    <s v="8"/>
    <s v="18689508-8"/>
    <s v="PAACUNAC"/>
    <s v="PABLO ANDRES ACUÑA CORTES"/>
    <s v="PABLO ANDRES"/>
    <s v="ACUÑA CORTES "/>
    <x v="1"/>
    <x v="3"/>
    <s v="Renuncia"/>
    <s v="Renuncia voluntaria"/>
    <d v="2020-06-27T00:00:00"/>
    <m/>
    <m/>
    <m/>
    <m/>
    <m/>
    <d v="1994-08-02T00:00:00"/>
    <s v="PAULA ANGELINA ELGUEDA MADARIAGA"/>
    <s v="14109923-K"/>
    <s v="WILLIAMS ENRIQUE DOMINGUEZ BARRADA"/>
    <d v="2020-03-26T00:00:00"/>
    <d v="2020-04-09T00:00:00"/>
    <m/>
    <d v="2020-04-13T00:00:00"/>
    <s v="PAACUNAC"/>
    <s v="PAACUNAC"/>
    <n v="19178"/>
    <s v="pablo.acuna@consultor.wom.cl"/>
    <n v="45"/>
    <m/>
    <n v="74"/>
    <s v="Maria Fernanda Diaz"/>
    <x v="1"/>
    <s v="Diurno"/>
    <n v="1"/>
    <d v="2021-03-01T00:00:00"/>
    <n v="322"/>
    <m/>
    <d v="2020-06-01T00:00:00"/>
    <d v="2020-04-01T00:00:00"/>
    <s v="No"/>
    <s v="No"/>
  </r>
  <r>
    <s v="Holdtech"/>
    <x v="0"/>
    <s v="Recambio"/>
    <s v="La Serena"/>
    <s v="17745852"/>
    <s v="K"/>
    <s v="17745852-k"/>
    <s v="RISALDIR"/>
    <s v="ROBERTO ISAI SALDIAS RIQUELME"/>
    <s v="ROBERTO ISAI"/>
    <s v="SALDIAS RIQUELME "/>
    <x v="1"/>
    <x v="3"/>
    <s v="Renuncia"/>
    <s v="Renuncia voluntaria"/>
    <d v="2020-12-22T00:00:00"/>
    <m/>
    <m/>
    <m/>
    <m/>
    <m/>
    <d v="1991-06-04T00:00:00"/>
    <s v="MINERVA MAKARENA ROJAS VARAS"/>
    <s v="17902552-3"/>
    <s v="ULISES LA ROSA PEREZ"/>
    <d v="2020-04-13T00:00:00"/>
    <d v="2020-04-18T00:00:00"/>
    <m/>
    <d v="2020-04-20T00:00:00"/>
    <s v="RISALDIR"/>
    <s v="RISALDIR"/>
    <n v="19337"/>
    <s v="roberto.saldias@consultor.wom.cl"/>
    <m/>
    <m/>
    <n v="75"/>
    <s v="America Quinteros"/>
    <x v="1"/>
    <s v="Diurno"/>
    <n v="1"/>
    <d v="2021-03-01T00:00:00"/>
    <n v="315"/>
    <m/>
    <d v="2020-12-01T00:00:00"/>
    <d v="2020-04-01T00:00:00"/>
    <s v="No"/>
    <s v="No"/>
  </r>
  <r>
    <s v="Holdtech"/>
    <x v="0"/>
    <s v="Masivo"/>
    <s v="La Serena"/>
    <s v="17288590"/>
    <s v="K"/>
    <s v="17288590-K"/>
    <s v="AIBARRAR"/>
    <s v="ABRAHAM IGNACIO BARRAZA ROJAS"/>
    <s v="ABRAHAM IGNACIO"/>
    <s v="BARRAZA ROJAS "/>
    <x v="1"/>
    <x v="3"/>
    <s v="Desvinculación"/>
    <s v="Vencimiento de contrato"/>
    <d v="2020-08-31T00:00:00"/>
    <m/>
    <m/>
    <m/>
    <m/>
    <m/>
    <d v="1994-12-18T00:00:00"/>
    <s v="JONATHAN ANDRES GONZALEZ HIDALGO"/>
    <s v="16732649-8"/>
    <s v="ULISES LA ROSA PEREZ"/>
    <d v="2020-04-13T00:00:00"/>
    <d v="2020-04-18T00:00:00"/>
    <m/>
    <d v="2020-04-20T00:00:00"/>
    <s v="AIBARRAR"/>
    <s v="AIBARRAR"/>
    <n v="19400"/>
    <s v="abraham.barraza@consultor.wom.cl"/>
    <m/>
    <m/>
    <n v="75"/>
    <s v="America Quinteros"/>
    <x v="1"/>
    <s v="Diurno"/>
    <n v="1"/>
    <d v="2021-03-01T00:00:00"/>
    <n v="315"/>
    <m/>
    <d v="2020-08-01T00:00:00"/>
    <d v="2020-04-01T00:00:00"/>
    <s v="No"/>
    <s v="No"/>
  </r>
  <r>
    <s v="Holdtech"/>
    <x v="0"/>
    <s v="Masivo"/>
    <s v="La Serena"/>
    <s v="19695537"/>
    <s v="2"/>
    <s v="19695537-2"/>
    <s v="DIMEDINI"/>
    <s v="DIEGO IGNACIO MEDINA INOSTROZA"/>
    <s v="DIEGO IGNACIO"/>
    <s v="MEDINA INOSTROZA "/>
    <x v="1"/>
    <x v="3"/>
    <s v="Renuncia"/>
    <s v="Renuncia voluntaria"/>
    <d v="2020-05-08T00:00:00"/>
    <m/>
    <m/>
    <m/>
    <m/>
    <m/>
    <d v="1998-08-26T00:00:00"/>
    <s v="CESAR PATRICIO SOLER VARGAS"/>
    <s v="17016833-K"/>
    <s v="ULISES LA ROSA PEREZ"/>
    <d v="2020-04-13T00:00:00"/>
    <d v="2020-04-18T00:00:00"/>
    <m/>
    <d v="2020-04-20T00:00:00"/>
    <s v="DIMEDINI"/>
    <s v="DIMEDINI"/>
    <n v="19340"/>
    <s v="diego.medina@consultor.wom.cl"/>
    <m/>
    <m/>
    <n v="75"/>
    <s v="America Quinteros"/>
    <x v="1"/>
    <s v="Diurno"/>
    <n v="1"/>
    <d v="2021-03-01T00:00:00"/>
    <n v="315"/>
    <m/>
    <d v="2020-05-01T00:00:00"/>
    <d v="2020-04-01T00:00:00"/>
    <s v="No"/>
    <s v="No"/>
  </r>
  <r>
    <s v="Holdtech"/>
    <x v="0"/>
    <s v="Empresas"/>
    <s v="La Serena"/>
    <s v="18495535"/>
    <s v="0"/>
    <s v="18495535-0"/>
    <s v="FASANTAJ"/>
    <s v="FELIPE ANDRES SANTANDER JIMENEZ"/>
    <s v="FELIPE ANDRES"/>
    <s v="SANTANDER JIMENEZ "/>
    <x v="1"/>
    <x v="3"/>
    <s v="Desvinculación"/>
    <s v="Vencimiento de contrato"/>
    <d v="2020-08-31T00:00:00"/>
    <m/>
    <m/>
    <m/>
    <m/>
    <m/>
    <d v="1993-12-04T00:00:00"/>
    <s v="CESAR PATRICIO SOLER VARGAS"/>
    <s v="17016833-K"/>
    <s v="ULISES LA ROSA PEREZ"/>
    <d v="2020-04-13T00:00:00"/>
    <d v="2020-04-18T00:00:00"/>
    <m/>
    <d v="2020-04-20T00:00:00"/>
    <s v="FASANTAJ"/>
    <s v="FASANTAJ"/>
    <n v="19227"/>
    <s v="felipe.santander@consultor.wom.cl"/>
    <m/>
    <m/>
    <n v="75"/>
    <s v="America Quinteros"/>
    <x v="1"/>
    <s v="Diurno"/>
    <n v="1"/>
    <d v="2021-03-01T00:00:00"/>
    <n v="315"/>
    <m/>
    <d v="2020-08-01T00:00:00"/>
    <d v="2020-04-01T00:00:00"/>
    <s v="No"/>
    <s v="No"/>
  </r>
  <r>
    <s v="Holdtech"/>
    <x v="0"/>
    <s v="Masivo"/>
    <s v="La Serena"/>
    <s v="19038624"/>
    <s v="4"/>
    <s v="19038624-4"/>
    <s v="NCGALLER"/>
    <s v="NANCY CECILIA GALLEGUILLOS ROJAS"/>
    <s v="NANCY CECILIA"/>
    <s v="GALLEGUILLOS ROJAS "/>
    <x v="1"/>
    <x v="3"/>
    <s v="Desvinculación"/>
    <s v="Vencimiento de contrato"/>
    <d v="2020-08-31T00:00:00"/>
    <m/>
    <m/>
    <m/>
    <m/>
    <m/>
    <d v="1993-11-21T00:00:00"/>
    <s v="JONATHAN ANDRES GONZALEZ HIDALGO"/>
    <s v="16732649-8"/>
    <s v="ULISES LA ROSA PEREZ"/>
    <d v="2020-04-13T00:00:00"/>
    <d v="2020-04-18T00:00:00"/>
    <m/>
    <d v="2020-04-20T00:00:00"/>
    <s v="NCGALLER"/>
    <s v="NCGALLER"/>
    <n v="19366"/>
    <s v="nancy.galleguillos@consultor.wom.cl"/>
    <m/>
    <m/>
    <n v="75"/>
    <s v="America Quinteros"/>
    <x v="1"/>
    <s v="Diurno"/>
    <n v="1"/>
    <d v="2021-03-01T00:00:00"/>
    <n v="315"/>
    <m/>
    <d v="2020-08-01T00:00:00"/>
    <d v="2020-04-01T00:00:00"/>
    <s v="No"/>
    <s v="No"/>
  </r>
  <r>
    <s v="Holdtech"/>
    <x v="0"/>
    <s v="Masivo"/>
    <s v="La Serena"/>
    <s v="19625332"/>
    <s v="7"/>
    <s v="19625332-7"/>
    <s v="NRWILDEU"/>
    <s v="NORMAN RENE WILDE URIBE"/>
    <s v="NORMAN RENE"/>
    <s v="WILDE URIBE "/>
    <x v="1"/>
    <x v="3"/>
    <s v="Renuncia"/>
    <s v="Renuncia voluntaria"/>
    <d v="2020-08-01T00:00:00"/>
    <m/>
    <m/>
    <m/>
    <m/>
    <m/>
    <d v="1998-03-09T00:00:00"/>
    <s v="BARBARA ANDREA ROJAS DROGUETT"/>
    <s v="15909479-0"/>
    <s v="ULISES LA ROSA PEREZ"/>
    <d v="2020-04-13T00:00:00"/>
    <d v="2020-04-18T00:00:00"/>
    <m/>
    <d v="2020-04-20T00:00:00"/>
    <s v="NRWILDEU"/>
    <s v="NRWILDEU"/>
    <n v="19399"/>
    <s v="norman.wilde@consultor.wom.cl"/>
    <m/>
    <m/>
    <n v="75"/>
    <s v="America Quinteros"/>
    <x v="1"/>
    <s v="Diurno"/>
    <n v="1"/>
    <d v="2021-03-01T00:00:00"/>
    <n v="315"/>
    <m/>
    <d v="2020-08-01T00:00:00"/>
    <d v="2020-04-01T00:00:00"/>
    <s v="No"/>
    <s v="No"/>
  </r>
  <r>
    <s v="Holdtech"/>
    <x v="0"/>
    <s v="Masivo"/>
    <s v="La Serena"/>
    <s v="18632079"/>
    <s v="4"/>
    <s v="18632079-4"/>
    <s v="RBMUNOZY"/>
    <s v="ROSARIO BETZABE MUÑOZ YAÑEZ"/>
    <s v="ROSARIO BETZABE"/>
    <s v="MUÑOZ YAÑEZ "/>
    <x v="1"/>
    <x v="3"/>
    <s v="Desvinculación"/>
    <s v="No Concurrencia"/>
    <d v="2020-04-24T00:00:00"/>
    <m/>
    <m/>
    <m/>
    <m/>
    <m/>
    <d v="1993-09-02T00:00:00"/>
    <s v="ALFONSO ANTONIO PINTO ARAYA"/>
    <s v="16780392-K"/>
    <s v="WILLIAMS ENRIQUE DOMINGUEZ BARRADA"/>
    <d v="2020-04-13T00:00:00"/>
    <d v="2020-04-18T00:00:00"/>
    <m/>
    <d v="2020-04-20T00:00:00"/>
    <s v="RBMUNOZY"/>
    <s v="RBMUNOZY"/>
    <n v="19381"/>
    <s v="rosario.munoz@consultor.wom.cl"/>
    <m/>
    <m/>
    <n v="75"/>
    <s v="America Quinteros"/>
    <x v="1"/>
    <s v="Diurno"/>
    <n v="1"/>
    <d v="2021-03-01T00:00:00"/>
    <n v="315"/>
    <m/>
    <d v="2020-04-01T00:00:00"/>
    <d v="2020-04-01T00:00:00"/>
    <s v="No"/>
    <s v="No"/>
  </r>
  <r>
    <s v="Holdtech"/>
    <x v="0"/>
    <s v="Masivo"/>
    <s v="La Serena"/>
    <s v="15035814"/>
    <s v="0"/>
    <s v="15035814-0"/>
    <s v="SICARMOM"/>
    <s v="SAMUEL IGNACIO CARMONA MERCADO"/>
    <s v="SAMUEL IGNACIO"/>
    <s v="CARMONA MERCADO"/>
    <x v="1"/>
    <x v="3"/>
    <s v="Desvinculación"/>
    <s v="Vencimiento de contrato"/>
    <d v="2020-06-30T00:00:00"/>
    <m/>
    <m/>
    <m/>
    <m/>
    <m/>
    <d v="1985-02-19T00:00:00"/>
    <s v="PAULA ANGELINA ELGUEDA MADARIAGA"/>
    <s v="14109923-K"/>
    <s v="WILLIAMS ENRIQUE DOMINGUEZ BARRADA"/>
    <d v="2020-04-13T00:00:00"/>
    <d v="2020-04-18T00:00:00"/>
    <m/>
    <d v="2020-04-20T00:00:00"/>
    <s v="SICARMOM"/>
    <s v="SICARMOM"/>
    <n v="19206"/>
    <s v="samuel.carmona@consultor.wom.cl"/>
    <m/>
    <m/>
    <n v="75"/>
    <s v="America Quinteros"/>
    <x v="0"/>
    <s v="Diurno"/>
    <s v=""/>
    <d v="2021-03-01T00:00:00"/>
    <n v="315"/>
    <m/>
    <d v="2020-06-01T00:00:00"/>
    <d v="2020-04-01T00:00:00"/>
    <s v="No"/>
    <s v="No"/>
  </r>
  <r>
    <s v="Holdtech"/>
    <x v="0"/>
    <s v="Masivo"/>
    <s v="La Serena"/>
    <s v="20167152"/>
    <s v="3"/>
    <s v="20167152-3"/>
    <s v="TBGONZAN"/>
    <s v="TAMARA BELEN GONZALEZ NUÑEZ"/>
    <s v="TAMARA BELEN"/>
    <s v="GONZALEZ NUÑEZ "/>
    <x v="1"/>
    <x v="3"/>
    <s v="Renuncia"/>
    <s v="Renuncia voluntaria"/>
    <d v="2020-05-15T00:00:00"/>
    <m/>
    <m/>
    <m/>
    <m/>
    <m/>
    <d v="1999-05-22T00:00:00"/>
    <s v="MINERVA MAKARENA ROJAS VARAS"/>
    <s v="17902552-3"/>
    <s v="ULISES LA ROSA PEREZ"/>
    <d v="2020-04-13T00:00:00"/>
    <d v="2020-04-18T00:00:00"/>
    <m/>
    <d v="2020-04-20T00:00:00"/>
    <s v="TBGONZAN"/>
    <s v="TBGONZAN"/>
    <n v="19130"/>
    <s v="tamara.gonzalez@consultor.wom.cl"/>
    <m/>
    <m/>
    <n v="75"/>
    <s v="America Quinteros"/>
    <x v="1"/>
    <s v="Diurno"/>
    <n v="1"/>
    <d v="2021-03-01T00:00:00"/>
    <n v="315"/>
    <m/>
    <d v="2020-05-01T00:00:00"/>
    <d v="2020-04-01T00:00:00"/>
    <s v="No"/>
    <s v="No"/>
  </r>
  <r>
    <s v="Holdtech"/>
    <x v="0"/>
    <s v="Masivo"/>
    <s v="La Serena"/>
    <s v="19459442"/>
    <s v="9"/>
    <s v="19459442-9"/>
    <s v="YAVIDELN"/>
    <s v="YESSENIA ALEJANDRA VIDELA NAVEA"/>
    <s v="YESSENIA ALEJANDRA"/>
    <s v="VIDELA NAVEA "/>
    <x v="1"/>
    <x v="3"/>
    <s v="Desvinculación"/>
    <s v="Vencimiento de contrato"/>
    <d v="2020-06-03T00:00:00"/>
    <m/>
    <m/>
    <m/>
    <m/>
    <m/>
    <d v="1997-04-11T00:00:00"/>
    <s v="JONATHAN ANDRES GONZALEZ HIDALGO"/>
    <s v="16732649-8"/>
    <s v="ULISES LA ROSA PEREZ"/>
    <d v="2020-04-13T00:00:00"/>
    <d v="2020-04-18T00:00:00"/>
    <m/>
    <d v="2020-04-20T00:00:00"/>
    <s v="YAVIDELN"/>
    <s v="YAVIDELN"/>
    <n v="19328"/>
    <s v="yessenia.videla@consultor.wom.cl"/>
    <m/>
    <m/>
    <n v="75"/>
    <s v="America Quinteros"/>
    <x v="1"/>
    <s v="Diurno"/>
    <n v="1"/>
    <d v="2021-03-01T00:00:00"/>
    <n v="315"/>
    <m/>
    <d v="2020-06-01T00:00:00"/>
    <d v="2020-04-01T00:00:00"/>
    <s v="No"/>
    <s v="No"/>
  </r>
  <r>
    <s v="Holdtech"/>
    <x v="0"/>
    <s v="Empresas"/>
    <s v="La Serena"/>
    <s v="19225313"/>
    <s v="6"/>
    <s v="19225313-6"/>
    <s v="CABUSTAR"/>
    <s v="CHRISTOPHER AARON BUSTAMANTE RODRIGUEZ"/>
    <s v="CHRISTOPHER AARON"/>
    <s v="BUSTAMANTE RODRIGUEZ "/>
    <x v="1"/>
    <x v="3"/>
    <s v="Renuncia"/>
    <s v="Renuncia voluntaria"/>
    <d v="2020-11-21T00:00:00"/>
    <m/>
    <m/>
    <m/>
    <m/>
    <m/>
    <d v="1990-12-26T00:00:00"/>
    <s v="CESAR PATRICIO SOLER VARGAS"/>
    <s v="17016833-K"/>
    <s v="ULISES LA ROSA PEREZ"/>
    <d v="2020-06-30T00:00:00"/>
    <d v="2020-07-10T00:00:00"/>
    <m/>
    <d v="2020-07-13T00:00:00"/>
    <s v="CABUSTAR"/>
    <s v="CABUSTAR"/>
    <n v="19091"/>
    <s v="christopher.bustamante@consultor.wom.cl"/>
    <m/>
    <m/>
    <n v="76"/>
    <s v="America Quinteros"/>
    <x v="1"/>
    <s v="Diurno"/>
    <n v="1"/>
    <d v="2021-03-01T00:00:00"/>
    <n v="231"/>
    <m/>
    <d v="2020-11-01T00:00:00"/>
    <d v="2020-07-01T00:00:00"/>
    <s v="No"/>
    <s v="No"/>
  </r>
  <r>
    <s v="Holdtech"/>
    <x v="0"/>
    <s v="Empresas"/>
    <s v="La Serena"/>
    <s v="17850707"/>
    <s v="9"/>
    <s v="17850707-9"/>
    <s v="CACORTEM"/>
    <s v="CESAR ANTONIO CORTES MONSALVEZ"/>
    <s v="CESAR ANTONIO"/>
    <s v="CORTES MONSALVEZ "/>
    <x v="1"/>
    <x v="3"/>
    <s v="Renuncia"/>
    <s v="Renuncia voluntaria"/>
    <d v="2020-08-17T00:00:00"/>
    <m/>
    <m/>
    <m/>
    <m/>
    <m/>
    <d v="1991-06-13T00:00:00"/>
    <s v="PAULA ANGELINA ELGUEDA MADARIAGA"/>
    <s v="14109923-K"/>
    <s v="WILLIAMS ENRIQUE DOMINGUEZ BARRADA"/>
    <d v="2020-06-30T00:00:00"/>
    <d v="2020-07-10T00:00:00"/>
    <m/>
    <d v="2020-07-13T00:00:00"/>
    <s v="CACORTEM"/>
    <s v="CACORTEM"/>
    <n v="19031"/>
    <s v="cesar.cortes@consultor.wom.cl"/>
    <m/>
    <m/>
    <n v="76"/>
    <s v="America Quinteros"/>
    <x v="0"/>
    <s v="Diurno"/>
    <s v=""/>
    <d v="2021-03-01T00:00:00"/>
    <n v="231"/>
    <m/>
    <d v="2020-08-01T00:00:00"/>
    <d v="2020-07-01T00:00:00"/>
    <s v="No"/>
    <s v="No"/>
  </r>
  <r>
    <s v="Holdtech"/>
    <x v="0"/>
    <s v="Masivo"/>
    <s v="La Serena"/>
    <s v="18528839"/>
    <s v="0"/>
    <s v="18528839-0"/>
    <s v="JAPEREZE"/>
    <s v="JOHANS ANDRES PEREZ ESPINA"/>
    <s v="JOHANS ANDRES"/>
    <s v="PEREZ ESPINA "/>
    <x v="1"/>
    <x v="3"/>
    <s v="Desvinculación"/>
    <s v="Vencimiento de contrato"/>
    <d v="2020-08-26T00:00:00"/>
    <m/>
    <m/>
    <m/>
    <m/>
    <m/>
    <d v="1993-03-24T00:00:00"/>
    <s v="MINERVA MAKARENA ROJAS VARAS"/>
    <s v="17902552-3"/>
    <s v="ULISES LA ROSA PEREZ"/>
    <d v="2020-06-30T00:00:00"/>
    <d v="2020-07-10T00:00:00"/>
    <m/>
    <d v="2020-07-13T00:00:00"/>
    <s v="JAPEREZE"/>
    <s v="JAPEREZE"/>
    <n v="19280"/>
    <s v="johans.perez@consultor.wom.cl"/>
    <m/>
    <m/>
    <n v="76"/>
    <s v="America Quinteros"/>
    <x v="1"/>
    <s v="Diurno"/>
    <n v="1"/>
    <d v="2021-03-01T00:00:00"/>
    <n v="231"/>
    <m/>
    <d v="2020-08-01T00:00:00"/>
    <d v="2020-07-01T00:00:00"/>
    <s v="No"/>
    <s v="No"/>
  </r>
  <r>
    <s v="Holdtech"/>
    <x v="0"/>
    <s v="Masivo"/>
    <s v="La Serena"/>
    <s v="19728434"/>
    <s v="K"/>
    <s v="19728434-K"/>
    <s v="JPROSALB"/>
    <s v="JAVIERA PAZ ROSALES BUSTOS"/>
    <s v="JAVIERA PAZ"/>
    <s v="ROSALES BUSTOS "/>
    <x v="1"/>
    <x v="3"/>
    <s v="Renuncia"/>
    <s v="Renuncia voluntaria"/>
    <d v="2020-07-22T00:00:00"/>
    <m/>
    <m/>
    <m/>
    <m/>
    <m/>
    <d v="1997-12-31T00:00:00"/>
    <s v="ALFONSO ANTONIO PINTO ARAYA"/>
    <s v="16780392-K"/>
    <s v="WILLIAMS ENRIQUE DOMINGUEZ BARRADA"/>
    <d v="2020-06-30T00:00:00"/>
    <d v="2020-07-10T00:00:00"/>
    <m/>
    <d v="2020-07-13T00:00:00"/>
    <s v="JPROSALB"/>
    <s v="JPROSALB"/>
    <n v="19079"/>
    <s v="javiera.rosales@consultor.wom.cl"/>
    <m/>
    <m/>
    <n v="76"/>
    <s v="America Quinteros"/>
    <x v="1"/>
    <s v="Diurno"/>
    <n v="1"/>
    <d v="2021-03-01T00:00:00"/>
    <n v="231"/>
    <m/>
    <d v="2020-07-01T00:00:00"/>
    <d v="2020-07-01T00:00:00"/>
    <s v="No"/>
    <s v="No"/>
  </r>
  <r>
    <s v="Holdtech"/>
    <x v="0"/>
    <s v="Masivo"/>
    <s v="La Serena"/>
    <s v="17871670"/>
    <s v="0"/>
    <s v="17871670-0"/>
    <s v="LCGONZCO"/>
    <s v="LUZ CECILIA GONZALEZ CORTES"/>
    <s v="LUZ CECILIA "/>
    <s v="GONZALEZ CORTES "/>
    <x v="1"/>
    <x v="3"/>
    <s v="Renuncia"/>
    <s v="Renuncia voluntaria"/>
    <d v="2020-08-22T00:00:00"/>
    <m/>
    <m/>
    <m/>
    <m/>
    <m/>
    <d v="1991-06-18T00:00:00"/>
    <s v="MINERVA MAKARENA ROJAS VARAS"/>
    <s v="17902552-3"/>
    <s v="ULISES LA ROSA PEREZ"/>
    <d v="2020-06-30T00:00:00"/>
    <d v="2020-07-10T00:00:00"/>
    <m/>
    <d v="2020-07-13T00:00:00"/>
    <s v="LCGONZCO"/>
    <s v="LCGONZCO"/>
    <n v="19095"/>
    <s v="luz.gonzalez@consultor.wom.cl"/>
    <m/>
    <m/>
    <n v="76"/>
    <s v="America Quinteros"/>
    <x v="1"/>
    <s v="Diurno"/>
    <n v="1"/>
    <d v="2021-03-01T00:00:00"/>
    <n v="231"/>
    <m/>
    <d v="2020-08-01T00:00:00"/>
    <d v="2020-07-01T00:00:00"/>
    <s v="No"/>
    <s v="No"/>
  </r>
  <r>
    <s v="Holdtech"/>
    <x v="0"/>
    <s v="Masivo"/>
    <s v="La Serena"/>
    <s v="19312438"/>
    <s v="0"/>
    <s v="19312438-0"/>
    <s v="SALOBOSR"/>
    <s v="SEFORA AYLEEN LOBOS ROJAS"/>
    <s v="SEFORA AYLEEN"/>
    <s v="LOBOS ROJAS "/>
    <x v="1"/>
    <x v="3"/>
    <s v="Desvinculación"/>
    <s v="Vencimiento de contrato"/>
    <d v="2020-08-26T00:00:00"/>
    <m/>
    <m/>
    <m/>
    <m/>
    <m/>
    <d v="1995-11-30T00:00:00"/>
    <s v="PALOMA JACQUELINE ARAYA MUÑOZ"/>
    <s v="15054416-5"/>
    <s v="FRANCISCO JAVIER SUAREZ VEGA"/>
    <d v="2020-06-30T00:00:00"/>
    <d v="2020-07-10T00:00:00"/>
    <m/>
    <d v="2020-07-13T00:00:00"/>
    <s v="SALOBOSR"/>
    <s v="SALOBOSR"/>
    <n v="19264"/>
    <s v="sefora.lobos@consultor.wom.cl"/>
    <m/>
    <m/>
    <n v="76"/>
    <s v="America Quinteros"/>
    <x v="1"/>
    <s v="Diurno"/>
    <n v="1"/>
    <d v="2021-03-01T00:00:00"/>
    <n v="231"/>
    <m/>
    <d v="2020-08-01T00:00:00"/>
    <d v="2020-07-01T00:00:00"/>
    <s v="No"/>
    <s v="No"/>
  </r>
  <r>
    <s v="Holdtech"/>
    <x v="0"/>
    <s v="Masivo"/>
    <s v="La Serena"/>
    <s v="15571979"/>
    <s v="6"/>
    <s v="15571979-6"/>
    <s v="AEGAMBOB"/>
    <s v="ALAN ESTEBAN GAMBOA BELLSHAM"/>
    <s v="ALAN ESTEBAN"/>
    <s v="GAMBOA BELLSHAM "/>
    <x v="1"/>
    <x v="3"/>
    <s v="Desvinculación"/>
    <s v="No Concurrencia"/>
    <d v="2020-09-09T00:00:00"/>
    <m/>
    <m/>
    <m/>
    <m/>
    <m/>
    <d v="1983-06-22T00:00:00"/>
    <s v="WALTER PAOLO SANTANDER CAMPOS"/>
    <s v="13974946-4"/>
    <s v="FRANCISCO JAVIER SUAREZ VEGA"/>
    <d v="2020-07-06T00:00:00"/>
    <d v="2020-07-17T00:00:00"/>
    <m/>
    <d v="2020-07-20T00:00:00"/>
    <s v="AEGAMBOB"/>
    <s v="AEGAMBOB"/>
    <n v="19329"/>
    <s v="alan.gamboa@consultor.wom.cl"/>
    <m/>
    <m/>
    <n v="77"/>
    <s v="Leticia Cabrera"/>
    <x v="0"/>
    <s v="Diurno"/>
    <s v=""/>
    <d v="2021-03-01T00:00:00"/>
    <n v="224"/>
    <m/>
    <d v="2020-09-01T00:00:00"/>
    <d v="2020-07-01T00:00:00"/>
    <s v="No"/>
    <s v="No"/>
  </r>
  <r>
    <s v="Holdtech"/>
    <x v="0"/>
    <s v="Masivo"/>
    <s v="La Serena"/>
    <s v="19042049"/>
    <s v="3"/>
    <s v="19042049-3"/>
    <s v="CIARAYAP"/>
    <s v="CAMILO IGNACIO ARAYA PUENTES"/>
    <s v="CAMILO IGNACIO"/>
    <s v="ARAYA PUENTES "/>
    <x v="1"/>
    <x v="3"/>
    <s v="Desvinculación"/>
    <s v="No Concurrencia"/>
    <d v="2020-07-24T00:00:00"/>
    <m/>
    <m/>
    <m/>
    <m/>
    <m/>
    <d v="1995-11-04T00:00:00"/>
    <s v="ALFONSO ANTONIO PINTO ARAYA"/>
    <s v="18632202-9"/>
    <s v="WILLIAMS ENRIQUE DOMINGUEZ BARRADA"/>
    <d v="2020-07-06T00:00:00"/>
    <d v="2020-07-17T00:00:00"/>
    <m/>
    <d v="2020-07-20T00:00:00"/>
    <s v="CIARAYAP"/>
    <s v="CIARAYAP"/>
    <n v="19294"/>
    <s v="camilo.araya@consultor.wom.cl"/>
    <m/>
    <m/>
    <n v="77"/>
    <s v="Leticia Cabrera"/>
    <x v="0"/>
    <s v="Diurno"/>
    <s v=""/>
    <d v="2021-03-01T00:00:00"/>
    <n v="224"/>
    <m/>
    <d v="2020-07-01T00:00:00"/>
    <d v="2020-07-01T00:00:00"/>
    <s v="No"/>
    <s v="No"/>
  </r>
  <r>
    <s v="Holdtech"/>
    <x v="0"/>
    <s v="Empresas"/>
    <s v="La Serena"/>
    <s v="18984292"/>
    <s v="9"/>
    <s v="18984292-9"/>
    <s v="EDOYANAA"/>
    <s v="ESKARLEN DANIELA OYANADEL ANDRADES"/>
    <s v="ESKARLEN DANIELA"/>
    <s v="OYANADEL ANDRADES "/>
    <x v="1"/>
    <x v="3"/>
    <s v="Desvinculación"/>
    <s v="Vencimiento de contrato"/>
    <d v="2020-11-30T00:00:00"/>
    <m/>
    <m/>
    <m/>
    <m/>
    <m/>
    <d v="1994-11-22T00:00:00"/>
    <s v="FRANCISCO JAVIER SUAREZ VEGA"/>
    <s v="17062133-6"/>
    <s v="YORMAN JOSE HERNANDEZ USECHE "/>
    <d v="2020-07-06T00:00:00"/>
    <d v="2020-07-17T00:00:00"/>
    <m/>
    <d v="2020-07-20T00:00:00"/>
    <s v="EDOYANAA"/>
    <s v="EDOYANAA"/>
    <n v="19323"/>
    <s v="eskarlen.oyanadel@consultor.wom.cl"/>
    <m/>
    <m/>
    <n v="77"/>
    <s v="Leticia Cabrera"/>
    <x v="1"/>
    <s v="Diurno"/>
    <n v="1"/>
    <d v="2021-03-01T00:00:00"/>
    <n v="224"/>
    <m/>
    <d v="2020-11-01T00:00:00"/>
    <d v="2020-07-01T00:00:00"/>
    <s v="No"/>
    <s v="No"/>
  </r>
  <r>
    <s v="Holdtech"/>
    <x v="0"/>
    <s v="Masivo"/>
    <s v="La Serena"/>
    <s v="19041665"/>
    <s v="8"/>
    <s v="19041665-8"/>
    <s v="FICORDEG"/>
    <s v="FELIPE IGNACIO CORDERO GALVEZ"/>
    <s v="FELIPE IGNACIO"/>
    <s v="CORDERO GALVEZ "/>
    <x v="1"/>
    <x v="3"/>
    <s v="Desvinculación"/>
    <s v="No Concurrencia"/>
    <d v="2020-08-31T00:00:00"/>
    <m/>
    <m/>
    <m/>
    <m/>
    <m/>
    <d v="1995-09-09T00:00:00"/>
    <s v="JONATHAN ANDRES GONZALEZ HIDALGO"/>
    <s v="16732649-8"/>
    <s v="ULISES LA ROSA PEREZ"/>
    <d v="2020-07-06T00:00:00"/>
    <d v="2020-07-17T00:00:00"/>
    <m/>
    <d v="2020-07-20T00:00:00"/>
    <s v="FICORDEG"/>
    <s v="FICORDEG"/>
    <n v="19355"/>
    <s v="felipe.cordero@consultor.wom.cl"/>
    <m/>
    <m/>
    <n v="77"/>
    <s v="Leticia Cabrera"/>
    <x v="0"/>
    <s v="Diurno"/>
    <s v=""/>
    <d v="2021-03-01T00:00:00"/>
    <n v="224"/>
    <m/>
    <d v="2020-08-01T00:00:00"/>
    <d v="2020-07-01T00:00:00"/>
    <s v="No"/>
    <s v="No"/>
  </r>
  <r>
    <s v="Holdtech"/>
    <x v="0"/>
    <s v="Empresas"/>
    <s v="La Serena"/>
    <s v="20062440"/>
    <s v="8"/>
    <s v="20062440-8"/>
    <s v="FMESCOBD"/>
    <s v="FERNANDA MAUREEN ESCOBAR DUARTE"/>
    <s v="FERNANDA MAUREEN"/>
    <s v="ESCOBAR DUARTE "/>
    <x v="1"/>
    <x v="3"/>
    <s v="Desvinculación"/>
    <s v="No Concurrencia"/>
    <d v="2020-10-06T00:00:00"/>
    <m/>
    <m/>
    <m/>
    <m/>
    <m/>
    <d v="1998-09-10T00:00:00"/>
    <s v="PAULA ANGELINA ELGUEDA MADARIAGA"/>
    <s v="14109923-K"/>
    <s v="WILLIAMS ENRIQUE DOMINGUEZ BARRADA"/>
    <d v="2020-07-06T00:00:00"/>
    <d v="2020-07-17T00:00:00"/>
    <m/>
    <d v="2020-07-20T00:00:00"/>
    <s v="FMESCOBD"/>
    <s v="FMESCOBD"/>
    <n v="19340"/>
    <s v="fernanda.escobar@consultor.wom.cl"/>
    <m/>
    <m/>
    <n v="77"/>
    <s v="Leticia Cabrera"/>
    <x v="0"/>
    <s v="Diurno"/>
    <s v=""/>
    <d v="2021-03-01T00:00:00"/>
    <n v="224"/>
    <m/>
    <d v="2020-10-01T00:00:00"/>
    <d v="2020-07-01T00:00:00"/>
    <s v="No"/>
    <s v="No"/>
  </r>
  <r>
    <s v="Holdtech"/>
    <x v="0"/>
    <s v="Masivo"/>
    <s v="La Serena"/>
    <s v="19660333"/>
    <s v="6"/>
    <s v="19660333-6"/>
    <s v="FMFIGUEA"/>
    <s v="FRANCISCA MONTSERRAT FIGUEROA ARANCIBIA"/>
    <s v="FRANCISCA MONTSERRAT"/>
    <s v="FIGUEROA ARANCIBIA "/>
    <x v="1"/>
    <x v="3"/>
    <s v="Renuncia"/>
    <s v="Renuncia voluntaria"/>
    <d v="2020-09-02T00:00:00"/>
    <m/>
    <m/>
    <m/>
    <m/>
    <m/>
    <d v="1997-06-10T00:00:00"/>
    <s v="BARBARA ANDREA ROJAS DROGUETT"/>
    <s v="15909479-0"/>
    <s v="ULISES LA ROSA PEREZ"/>
    <d v="2020-07-06T00:00:00"/>
    <d v="2020-07-17T00:00:00"/>
    <m/>
    <d v="2020-07-20T00:00:00"/>
    <s v="FMFIGUEA"/>
    <s v="FMFIGUEA"/>
    <n v="19307"/>
    <s v="francisca.figueroa@consultor.wom.cl"/>
    <m/>
    <m/>
    <n v="77"/>
    <s v="Leticia Cabrera"/>
    <x v="1"/>
    <s v="Diurno"/>
    <n v="1"/>
    <d v="2021-03-01T00:00:00"/>
    <n v="224"/>
    <m/>
    <d v="2020-09-01T00:00:00"/>
    <d v="2020-07-01T00:00:00"/>
    <s v="No"/>
    <s v="No"/>
  </r>
  <r>
    <s v="Holdtech"/>
    <x v="0"/>
    <s v="Masivo"/>
    <s v="La Serena"/>
    <s v="18633773"/>
    <s v="5"/>
    <s v="18633773-5"/>
    <s v="GIBORDOP"/>
    <s v="GIANCARLO IGNACIO BORDONARO PEÑAILILLO"/>
    <s v="GIANCARLO IGNACIO"/>
    <s v="BORDONARO PEÑAILILLO "/>
    <x v="1"/>
    <x v="3"/>
    <s v="Desvinculación"/>
    <s v="Vencimiento de contrato"/>
    <d v="2020-09-02T00:00:00"/>
    <m/>
    <m/>
    <m/>
    <m/>
    <m/>
    <d v="1994-07-14T00:00:00"/>
    <s v="PALOMA JACQUELINE ARAYA MUÑOZ"/>
    <s v="15054416-5"/>
    <s v="FRANCISCO JAVIER SUAREZ VEGA"/>
    <d v="2020-07-06T00:00:00"/>
    <d v="2020-07-17T00:00:00"/>
    <m/>
    <d v="2020-07-20T00:00:00"/>
    <s v="GIBORDOP"/>
    <s v="GIBORDOP"/>
    <n v="19341"/>
    <s v="giancarlo.bordonaro@consultor.wom.cl"/>
    <m/>
    <m/>
    <n v="77"/>
    <s v="Leticia Cabrera"/>
    <x v="1"/>
    <s v="Diurno"/>
    <n v="1"/>
    <d v="2021-03-01T00:00:00"/>
    <n v="224"/>
    <m/>
    <d v="2020-09-01T00:00:00"/>
    <d v="2020-07-01T00:00:00"/>
    <s v="No"/>
    <s v="No"/>
  </r>
  <r>
    <s v="Holdtech"/>
    <x v="0"/>
    <s v="Masivo"/>
    <s v="La Serena"/>
    <s v="21035906"/>
    <s v="0"/>
    <s v="21035906-0"/>
    <s v="NIVEGAC"/>
    <s v="NOELIA ISABEL VEGA CORTES"/>
    <s v="NOELIA ISABEL"/>
    <s v="VEGA CORTES "/>
    <x v="1"/>
    <x v="3"/>
    <s v="Desvinculación"/>
    <s v="Necesidad de la empresa"/>
    <d v="2020-10-14T00:00:00"/>
    <m/>
    <m/>
    <m/>
    <m/>
    <m/>
    <d v="2002-07-02T00:00:00"/>
    <s v="JULIO ENRIQUE EGAÑA TABILO"/>
    <s v="15451219-5"/>
    <s v="ULISES LA ROSA PEREZ"/>
    <d v="2020-07-06T00:00:00"/>
    <d v="2020-07-17T00:00:00"/>
    <m/>
    <d v="2020-07-20T00:00:00"/>
    <s v="NIVEGAC"/>
    <s v="NIVEGAC"/>
    <n v="19354"/>
    <s v="noelia.vega@consultor.wom.cl"/>
    <m/>
    <m/>
    <n v="77"/>
    <s v="Leticia Cabrera"/>
    <x v="1"/>
    <s v="Diurno"/>
    <n v="1"/>
    <d v="2021-03-01T00:00:00"/>
    <n v="224"/>
    <m/>
    <d v="2020-10-01T00:00:00"/>
    <d v="2020-07-01T00:00:00"/>
    <s v="No"/>
    <s v="No"/>
  </r>
  <r>
    <s v="Holdtech"/>
    <x v="0"/>
    <s v="Masivo"/>
    <s v="La Serena"/>
    <s v="20168072"/>
    <s v="7"/>
    <s v="20168072-7"/>
    <s v="SNOYANEF"/>
    <s v="SEBASTIAN NICOLAS OYANEDEL FERNANDEZ"/>
    <s v="SEBASTIAN NICOLAS"/>
    <s v="OYANEDEL FERNANDEZ "/>
    <x v="1"/>
    <x v="3"/>
    <s v="Desvinculación"/>
    <s v="No Concurrencia"/>
    <d v="2020-07-25T00:00:00"/>
    <m/>
    <m/>
    <m/>
    <m/>
    <m/>
    <d v="1999-09-25T00:00:00"/>
    <s v="CESAR PATRICIO SOLER VARGAS"/>
    <s v="17016833-K"/>
    <s v="ULISES LA ROSA PEREZ"/>
    <d v="2020-07-06T00:00:00"/>
    <d v="2020-07-17T00:00:00"/>
    <m/>
    <d v="2020-07-20T00:00:00"/>
    <s v="SNOYANEF"/>
    <s v="SNOYANEF"/>
    <n v="19318"/>
    <s v="sebastian.oyanedel@consultor.wom.cl"/>
    <m/>
    <m/>
    <n v="77"/>
    <s v="Leticia Cabrera"/>
    <x v="1"/>
    <s v="Diurno"/>
    <n v="1"/>
    <d v="2021-03-01T00:00:00"/>
    <n v="224"/>
    <m/>
    <d v="2020-07-01T00:00:00"/>
    <d v="2020-07-01T00:00:00"/>
    <s v="No"/>
    <s v="No"/>
  </r>
  <r>
    <s v="Holdtech"/>
    <x v="0"/>
    <s v="Empresas"/>
    <s v="La Serena"/>
    <s v="17909942"/>
    <s v="K"/>
    <s v="17909942-K"/>
    <s v="VLMANCIP"/>
    <s v="VANIA LORENA MANCILLA PARDO"/>
    <s v="VANIA LORENA"/>
    <s v="MANCILLA PARDO "/>
    <x v="1"/>
    <x v="3"/>
    <s v="Renuncia"/>
    <s v="Renuncia voluntaria"/>
    <d v="2021-01-13T00:00:00"/>
    <m/>
    <m/>
    <m/>
    <m/>
    <m/>
    <d v="1992-10-31T00:00:00"/>
    <s v="BARBARA ANDREA ROJAS DROGUETT"/>
    <s v="15909479-0"/>
    <s v="ULISES LA ROSA PEREZ"/>
    <d v="2020-07-13T00:00:00"/>
    <d v="2020-07-24T00:00:00"/>
    <m/>
    <d v="2020-07-27T00:00:00"/>
    <s v="VLMANCIP"/>
    <s v="VLMANCIP"/>
    <n v="19391"/>
    <s v="vania.mancilla@consultor.wom.cl"/>
    <m/>
    <m/>
    <n v="78"/>
    <s v="Maria Fernanda Diaz"/>
    <x v="1"/>
    <s v="Diurno"/>
    <n v="1"/>
    <d v="2021-03-01T00:00:00"/>
    <n v="217"/>
    <m/>
    <d v="2021-01-01T00:00:00"/>
    <d v="2020-07-01T00:00:00"/>
    <s v="No"/>
    <s v="Si"/>
  </r>
  <r>
    <s v="Holdtech"/>
    <x v="0"/>
    <s v="Masivo"/>
    <s v="La Serena"/>
    <s v="18036909"/>
    <s v="0"/>
    <s v="18036909-0"/>
    <s v="MIFEBREC"/>
    <s v="MACARENA ISABEL FEBRE CORTES"/>
    <s v="MACARENA ISABEL"/>
    <s v="FEBRE CORTES "/>
    <x v="1"/>
    <x v="3"/>
    <s v="Renuncia"/>
    <s v="Renuncia voluntaria"/>
    <d v="2021-01-04T00:00:00"/>
    <m/>
    <m/>
    <m/>
    <m/>
    <m/>
    <d v="1992-05-21T00:00:00"/>
    <s v="MINERVA MAKARENA ROJAS VARAS"/>
    <s v="17762228-1"/>
    <s v="ULISES LA ROSA PEREZ"/>
    <d v="2020-07-13T00:00:00"/>
    <d v="2020-07-24T00:00:00"/>
    <m/>
    <d v="2020-07-27T00:00:00"/>
    <s v="MIFEBREC"/>
    <s v="MIFEBREC"/>
    <n v="19377"/>
    <s v="macarena.febre@consultor.wom.cl"/>
    <m/>
    <m/>
    <n v="78"/>
    <s v="Maria Fernanda Diaz"/>
    <x v="0"/>
    <s v="Diurno"/>
    <s v=""/>
    <d v="2021-03-01T00:00:00"/>
    <n v="217"/>
    <m/>
    <d v="2021-01-01T00:00:00"/>
    <d v="2020-07-01T00:00:00"/>
    <s v="No"/>
    <s v="Si"/>
  </r>
  <r>
    <s v="Holdtech"/>
    <x v="0"/>
    <s v="Masivo"/>
    <s v="La Serena"/>
    <s v="18506242"/>
    <s v="2"/>
    <s v="18506242-2"/>
    <s v="CGARRIAC"/>
    <s v="CESAR GABRIEL ARRIAZA CEBALLOS"/>
    <s v="CESAR GABRIEL"/>
    <s v="ARRIAZA CEBALLOS "/>
    <x v="1"/>
    <x v="3"/>
    <s v="Renuncia"/>
    <s v="Renuncia voluntaria"/>
    <d v="2020-09-01T00:00:00"/>
    <m/>
    <m/>
    <m/>
    <m/>
    <m/>
    <d v="1993-06-01T00:00:00"/>
    <s v="JONATHAN ANDRES GONZALEZ HIDALGO"/>
    <s v="16732649-8"/>
    <s v="ULISES LA ROSA PEREZ"/>
    <d v="2020-07-13T00:00:00"/>
    <d v="2020-07-24T00:00:00"/>
    <m/>
    <d v="2020-07-27T00:00:00"/>
    <s v="CGARRIAC"/>
    <s v="CGARRIAC"/>
    <n v="19381"/>
    <s v="cesar.arriaza@consultor.wom.cl"/>
    <m/>
    <m/>
    <n v="78"/>
    <s v="Maria Fernanda Diaz"/>
    <x v="1"/>
    <s v="Diurno"/>
    <n v="1"/>
    <d v="2021-03-01T00:00:00"/>
    <n v="217"/>
    <m/>
    <d v="2020-09-01T00:00:00"/>
    <d v="2020-07-01T00:00:00"/>
    <s v="No"/>
    <s v="No"/>
  </r>
  <r>
    <s v="Holdtech"/>
    <x v="0"/>
    <s v="Masivo"/>
    <s v="La Serena"/>
    <s v="18754406"/>
    <s v="8"/>
    <s v="18754406-8"/>
    <s v="FAVEJARM"/>
    <s v="FADEL ALFREDO VEJAR MILLA"/>
    <s v="FADEL ALFREDO"/>
    <s v="VEJAR MILLA "/>
    <x v="1"/>
    <x v="3"/>
    <s v="Renuncia"/>
    <s v="Renuncia voluntaria"/>
    <d v="2020-08-28T00:00:00"/>
    <m/>
    <m/>
    <m/>
    <m/>
    <m/>
    <d v="1994-03-18T00:00:00"/>
    <s v="MINERVA MAKARENA ROJAS VARAS"/>
    <s v="17902552-3"/>
    <s v="ULISES LA ROSA PEREZ"/>
    <d v="2020-07-13T00:00:00"/>
    <d v="2020-07-24T00:00:00"/>
    <m/>
    <d v="2020-07-27T00:00:00"/>
    <s v="FAVEJARM"/>
    <s v="FAVEJARM"/>
    <n v="19389"/>
    <s v="fadel.vejar@consultor.wom.cl"/>
    <m/>
    <m/>
    <n v="78"/>
    <s v="Maria Fernanda Diaz"/>
    <x v="1"/>
    <s v="Diurno"/>
    <n v="1"/>
    <d v="2021-03-01T00:00:00"/>
    <n v="217"/>
    <m/>
    <d v="2020-08-01T00:00:00"/>
    <d v="2020-07-01T00:00:00"/>
    <s v="No"/>
    <s v="No"/>
  </r>
  <r>
    <s v="Holdtech"/>
    <x v="0"/>
    <s v="Masivo"/>
    <s v="La Serena"/>
    <s v="18012374"/>
    <s v="1"/>
    <s v="18012374-1"/>
    <s v="KLTELLOP"/>
    <s v="KATTY LYNN TELLO PIZARRO"/>
    <s v="KATTY LYNN"/>
    <s v="TELLO PIZARRO "/>
    <x v="1"/>
    <x v="3"/>
    <s v="Renuncia"/>
    <s v="Renuncia voluntaria"/>
    <d v="2020-08-03T00:00:00"/>
    <m/>
    <m/>
    <m/>
    <m/>
    <m/>
    <d v="1991-08-07T00:00:00"/>
    <s v="PAULA ANGELINA ELGUEDA MADARIAGA"/>
    <s v="14109923-K"/>
    <s v="WILLIAMS ENRIQUE DOMINGUEZ BARRADA"/>
    <d v="2020-07-13T00:00:00"/>
    <d v="2020-07-24T00:00:00"/>
    <m/>
    <d v="2020-07-27T00:00:00"/>
    <s v="KLTELLOP"/>
    <s v="KLTELLOP"/>
    <n v="19213"/>
    <s v="katty.tello@consultor.wom.cl"/>
    <m/>
    <m/>
    <n v="78"/>
    <s v="Maria Fernanda Diaz"/>
    <x v="0"/>
    <s v="Diurno"/>
    <s v=""/>
    <d v="2021-03-01T00:00:00"/>
    <n v="217"/>
    <m/>
    <d v="2020-08-01T00:00:00"/>
    <d v="2020-07-01T00:00:00"/>
    <s v="No"/>
    <s v="No"/>
  </r>
  <r>
    <s v="Holdtech"/>
    <x v="0"/>
    <s v="Empresas"/>
    <s v="La Serena"/>
    <s v="17678521"/>
    <s v="7"/>
    <s v="17678521-7"/>
    <s v="LALINOT"/>
    <s v="LUIS ANGEL LINO TOBAR"/>
    <s v="LUIS ANGEL"/>
    <s v="LINO TOBAR "/>
    <x v="1"/>
    <x v="3"/>
    <s v="Desvinculación"/>
    <s v="No Concurrencia"/>
    <d v="2020-08-29T00:00:00"/>
    <m/>
    <m/>
    <m/>
    <m/>
    <m/>
    <d v="1991-06-30T00:00:00"/>
    <s v="MINERVA MAKARENA ROJAS VARAS"/>
    <s v="17902552-3"/>
    <s v="ULISES LA ROSA PEREZ"/>
    <d v="2020-07-13T00:00:00"/>
    <d v="2020-07-24T00:00:00"/>
    <m/>
    <d v="2020-07-27T00:00:00"/>
    <s v="LALINOT"/>
    <s v="LALINOT"/>
    <n v="19384"/>
    <s v="luis.lino@consultor.wom.cl"/>
    <m/>
    <m/>
    <n v="78"/>
    <s v="Maria Fernanda Diaz"/>
    <x v="0"/>
    <s v="Diurno"/>
    <s v=""/>
    <d v="2021-03-01T00:00:00"/>
    <n v="217"/>
    <m/>
    <d v="2020-08-01T00:00:00"/>
    <d v="2020-07-01T00:00:00"/>
    <s v="No"/>
    <s v="No"/>
  </r>
  <r>
    <s v="Holdtech"/>
    <x v="0"/>
    <s v="Masivo"/>
    <s v="La Serena"/>
    <s v="18924219"/>
    <s v="0"/>
    <s v="18924219-0"/>
    <s v="SAVARGAA"/>
    <s v="STEPHANIE ANDREA VARGAS AGUIRRE"/>
    <s v="STEPHANIE ANDREA"/>
    <s v="VARGAS AGUIRRE "/>
    <x v="1"/>
    <x v="3"/>
    <s v="Desvinculación"/>
    <s v="Vencimiento de contrato"/>
    <d v="2020-10-01T00:00:00"/>
    <m/>
    <m/>
    <m/>
    <m/>
    <m/>
    <d v="1995-07-12T00:00:00"/>
    <s v="CESAR PATRICIO SOLER VARGAS"/>
    <s v="17016833-K"/>
    <s v="ULISES LA ROSA PEREZ"/>
    <d v="2020-07-13T00:00:00"/>
    <d v="2020-07-24T00:00:00"/>
    <m/>
    <d v="2020-07-27T00:00:00"/>
    <s v="SAVARGAA"/>
    <s v="SAVARGAA"/>
    <n v="19222"/>
    <s v="stephanie.vargas@consultor.wom.cl"/>
    <m/>
    <m/>
    <n v="78"/>
    <s v="Maria Fernanda Diaz"/>
    <x v="0"/>
    <s v="Diurno"/>
    <s v=""/>
    <d v="2021-03-01T00:00:00"/>
    <n v="217"/>
    <m/>
    <d v="2020-10-01T00:00:00"/>
    <d v="2020-07-01T00:00:00"/>
    <s v="No"/>
    <s v="No"/>
  </r>
  <r>
    <s v="Holdtech"/>
    <x v="0"/>
    <s v="Empresas"/>
    <s v="La Serena"/>
    <s v="19662124"/>
    <s v="5"/>
    <s v="19662124-5"/>
    <s v="CIGUTIEO"/>
    <s v="CAMILA IGNACIA GUTIERREZ OLIVARES"/>
    <s v="CAMILA IGNACIA"/>
    <s v="GUTIERREZ OLIVARES "/>
    <x v="1"/>
    <x v="3"/>
    <s v="Renuncia"/>
    <s v="Renuncia voluntaria"/>
    <d v="2021-02-01T00:00:00"/>
    <m/>
    <m/>
    <m/>
    <m/>
    <m/>
    <d v="1998-02-14T00:00:00"/>
    <s v="DIANA ROSARIO GONZALEZ ANGEL"/>
    <s v="16893047-K"/>
    <s v="FRANCISCO JAVIER SUAREZ VEGA"/>
    <d v="2020-07-20T00:00:00"/>
    <d v="2020-07-30T00:00:00"/>
    <m/>
    <d v="2020-07-31T00:00:00"/>
    <s v="CIGUTIEO"/>
    <s v="CIGUTIEO"/>
    <n v="19412"/>
    <s v="camila.gutierrez.o@consultor.wom.cl"/>
    <m/>
    <m/>
    <n v="79"/>
    <s v="America Quinteros"/>
    <x v="1"/>
    <s v="Diurno"/>
    <n v="1"/>
    <d v="2021-03-01T00:00:00"/>
    <n v="213"/>
    <m/>
    <d v="2021-02-01T00:00:00"/>
    <d v="2020-07-01T00:00:00"/>
    <s v="No"/>
    <s v="Si"/>
  </r>
  <r>
    <s v="Holdtech"/>
    <x v="0"/>
    <s v="Masivo"/>
    <s v="La Serena"/>
    <s v="19771065"/>
    <s v="9"/>
    <s v="19771065-9"/>
    <s v="BDMASSUF"/>
    <s v="BARBARA DEL PILAR MASSU FIGUEROA"/>
    <s v="BARBARA DEL PILAR"/>
    <s v="MASSU FIGUEROA "/>
    <x v="1"/>
    <x v="3"/>
    <s v="Renuncia"/>
    <s v="Renuncia voluntaria"/>
    <d v="2020-09-30T00:00:00"/>
    <m/>
    <m/>
    <m/>
    <m/>
    <m/>
    <d v="1998-04-07T00:00:00"/>
    <s v="DIANA ROSARIO GONZALEZ ANGEL"/>
    <s v="16893047-K"/>
    <s v="FRANCISCO JAVIER SUAREZ VEGA"/>
    <d v="2020-07-20T00:00:00"/>
    <d v="2020-07-30T00:00:00"/>
    <m/>
    <d v="2020-07-31T00:00:00"/>
    <s v="BDMASSUF"/>
    <s v="BDMASSUF"/>
    <n v="19411"/>
    <s v="barbara.massu@consultor.wom.cl"/>
    <m/>
    <m/>
    <n v="79"/>
    <s v="America Quinteros"/>
    <x v="0"/>
    <s v="Diurno"/>
    <s v=""/>
    <d v="2021-03-01T00:00:00"/>
    <n v="213"/>
    <m/>
    <d v="2020-09-01T00:00:00"/>
    <d v="2020-07-01T00:00:00"/>
    <s v="No"/>
    <s v="No"/>
  </r>
  <r>
    <s v="Holdtech"/>
    <x v="0"/>
    <s v="Masivo"/>
    <s v="La Serena"/>
    <s v="20407230"/>
    <s v="2"/>
    <s v="20407230-2"/>
    <s v="EJCORTEO"/>
    <s v="ESTRELLA JAVIERA CORTES OSVEN"/>
    <s v="ESTRELLA JAVIERA"/>
    <s v="CORTES OSVEN "/>
    <x v="1"/>
    <x v="3"/>
    <s v="Desvinculación"/>
    <s v="Vencimiento de contrato"/>
    <d v="2020-09-11T00:00:00"/>
    <m/>
    <m/>
    <m/>
    <m/>
    <m/>
    <d v="2000-08-19T00:00:00"/>
    <s v="BARBARA ANDREA ROJAS DROGUETT"/>
    <s v="15909479-0"/>
    <s v="ULISES LA ROSA PEREZ"/>
    <d v="2020-07-20T00:00:00"/>
    <d v="2020-07-30T00:00:00"/>
    <m/>
    <d v="2020-07-31T00:00:00"/>
    <s v="EJCORTEO"/>
    <s v="EJCORTEO"/>
    <n v="19350"/>
    <s v="estrella.cortes@consultor.wom.cl"/>
    <m/>
    <m/>
    <n v="79"/>
    <s v="America Quinteros"/>
    <x v="0"/>
    <s v="Diurno"/>
    <s v=""/>
    <d v="2021-03-01T00:00:00"/>
    <n v="213"/>
    <m/>
    <d v="2020-09-01T00:00:00"/>
    <d v="2020-07-01T00:00:00"/>
    <s v="No"/>
    <s v="No"/>
  </r>
  <r>
    <s v="Holdtech"/>
    <x v="0"/>
    <s v="Empresas"/>
    <s v="La Serena"/>
    <s v="19352036"/>
    <s v="7"/>
    <s v="19352036-7"/>
    <s v="FIMANRIM"/>
    <s v="FABIAN IGNACIO MANRIQUEZ MANRIQUEZ"/>
    <s v="FABIAN IGNACIO"/>
    <s v="MANRIQUEZ MANRIQUEZ "/>
    <x v="1"/>
    <x v="3"/>
    <s v="Desvinculación"/>
    <s v="No Concurrencia"/>
    <d v="2020-09-07T00:00:00"/>
    <m/>
    <m/>
    <m/>
    <m/>
    <m/>
    <d v="1996-06-18T00:00:00"/>
    <s v="DIANA ROSARIO GONZALEZ ANGEL"/>
    <s v="16893047-K"/>
    <s v="FRANCISCO JAVIER SUAREZ VEGA"/>
    <d v="2020-07-20T00:00:00"/>
    <d v="2020-07-30T00:00:00"/>
    <m/>
    <d v="2020-07-31T00:00:00"/>
    <s v="FIMANRIM"/>
    <s v="FIMANRIM"/>
    <n v="19397"/>
    <s v="fabian.manriquez@consultor.wom.cl"/>
    <m/>
    <m/>
    <n v="79"/>
    <s v="America Quinteros"/>
    <x v="1"/>
    <s v="Diurno"/>
    <n v="1"/>
    <d v="2021-03-01T00:00:00"/>
    <n v="213"/>
    <m/>
    <d v="2020-09-01T00:00:00"/>
    <d v="2020-07-01T00:00:00"/>
    <s v="No"/>
    <s v="No"/>
  </r>
  <r>
    <s v="Holdtech"/>
    <x v="0"/>
    <s v="Masivo"/>
    <s v="La Serena"/>
    <s v="17714145"/>
    <s v="3"/>
    <s v="17714145-3"/>
    <s v="LSPINTOA"/>
    <s v="LESLIE SOLEDAD PINTO ARAYA"/>
    <s v="LESLIE SOLEDAD"/>
    <s v="PINTO ARAYA "/>
    <x v="1"/>
    <x v="3"/>
    <s v="Desvinculación"/>
    <s v="No Concurrencia"/>
    <d v="2020-12-05T00:00:00"/>
    <m/>
    <m/>
    <m/>
    <m/>
    <m/>
    <d v="1991-06-09T00:00:00"/>
    <s v="DIANA ROSARIO GONZALEZ ANGEL"/>
    <s v="16893047-K"/>
    <s v="FRANCISCO JAVIER SUAREZ VEGA"/>
    <d v="2020-07-20T00:00:00"/>
    <d v="2020-07-30T00:00:00"/>
    <m/>
    <d v="2020-07-31T00:00:00"/>
    <s v="LSPINTOA"/>
    <s v="LSPINTOA"/>
    <n v="19320"/>
    <s v="leslie.pinto@consultor.wom.cl"/>
    <m/>
    <m/>
    <n v="79"/>
    <s v="America Quinteros"/>
    <x v="0"/>
    <s v="Diurno"/>
    <s v=""/>
    <d v="2021-03-01T00:00:00"/>
    <n v="213"/>
    <m/>
    <d v="2020-12-01T00:00:00"/>
    <d v="2020-07-01T00:00:00"/>
    <s v="No"/>
    <s v="No"/>
  </r>
  <r>
    <s v="Holdtech"/>
    <x v="0"/>
    <s v="Masivo"/>
    <s v="La Serena"/>
    <s v="18169773"/>
    <s v="3"/>
    <s v="18169773-3"/>
    <s v="MAROJASM"/>
    <s v="MAURICIO ANDRES ROJAS MAUREIRA"/>
    <s v="MAURICIO ANDRES"/>
    <s v="ROJAS MAUREIRA "/>
    <x v="1"/>
    <x v="3"/>
    <s v="Renuncia"/>
    <s v="Renuncia voluntaria"/>
    <d v="2020-08-26T00:00:00"/>
    <m/>
    <m/>
    <m/>
    <m/>
    <m/>
    <d v="1992-10-26T00:00:00"/>
    <s v="America Quinteros"/>
    <m/>
    <s v=""/>
    <d v="2020-07-20T00:00:00"/>
    <d v="2020-07-30T00:00:00"/>
    <m/>
    <d v="2020-07-31T00:00:00"/>
    <s v="MAROJASM"/>
    <s v="MAROJASM"/>
    <n v="19407"/>
    <s v="mauricio.rojas@consultor.wom.cl"/>
    <m/>
    <m/>
    <n v="79"/>
    <s v="America Quinteros"/>
    <x v="0"/>
    <s v="Diurno"/>
    <s v=""/>
    <d v="2021-03-01T00:00:00"/>
    <n v="213"/>
    <m/>
    <d v="2020-08-01T00:00:00"/>
    <d v="2020-07-01T00:00:00"/>
    <s v="No"/>
    <s v="No"/>
  </r>
  <r>
    <s v="Holdtech"/>
    <x v="0"/>
    <s v="Masivo"/>
    <s v="La Serena"/>
    <s v="18449936"/>
    <s v="3"/>
    <s v="18449936-3"/>
    <s v="THVERGAG"/>
    <s v="TAMARA HUGUETTE VERGARA GONZALEZ"/>
    <s v="TAMARA HUGUETTE"/>
    <s v="VERGARA GONZALEZ "/>
    <x v="1"/>
    <x v="3"/>
    <s v="Renuncia"/>
    <s v="Renuncia voluntaria"/>
    <d v="2020-09-11T00:00:00"/>
    <m/>
    <m/>
    <m/>
    <m/>
    <m/>
    <d v="1993-03-07T00:00:00"/>
    <s v="DIANA ROSARIO GONZALEZ ANGEL"/>
    <s v="16893047-K"/>
    <s v="FRANCISCO JAVIER SUAREZ VEGA"/>
    <d v="2020-07-20T00:00:00"/>
    <d v="2020-07-30T00:00:00"/>
    <m/>
    <d v="2020-07-31T00:00:00"/>
    <s v="THVERGAG"/>
    <s v="THVERGAG"/>
    <n v="19395"/>
    <s v="tamara.vergara@consultor.wom.cl"/>
    <m/>
    <m/>
    <n v="79"/>
    <s v="America Quinteros"/>
    <x v="1"/>
    <s v="Diurno"/>
    <n v="1"/>
    <d v="2021-03-01T00:00:00"/>
    <n v="213"/>
    <m/>
    <d v="2020-09-01T00:00:00"/>
    <d v="2020-07-01T00:00:00"/>
    <s v="No"/>
    <s v="No"/>
  </r>
  <r>
    <s v="Holdtech"/>
    <x v="0"/>
    <s v="Masivo"/>
    <s v="La Serena"/>
    <s v="19661231"/>
    <s v="9"/>
    <s v="19661231-9"/>
    <s v="YCAVALOM"/>
    <s v="YARIKSA CAROLINA AVALOS MARIN"/>
    <s v="YARIKSA CAROLINA"/>
    <s v="AVALOS MARIN "/>
    <x v="1"/>
    <x v="3"/>
    <s v="Desvinculación"/>
    <s v="Vencimiento de contrato"/>
    <d v="2020-09-11T00:00:00"/>
    <m/>
    <m/>
    <m/>
    <m/>
    <m/>
    <d v="1997-10-14T00:00:00"/>
    <s v="DIANA ROSARIO GONZALEZ ANGEL"/>
    <s v="16893047-K"/>
    <s v="FRANCISCO JAVIER SUAREZ VEGA"/>
    <d v="2020-07-20T00:00:00"/>
    <d v="2020-07-30T00:00:00"/>
    <m/>
    <d v="2020-07-31T00:00:00"/>
    <s v="YCAVALOM"/>
    <s v="YCAVALOM"/>
    <n v="19410"/>
    <s v="yariksa.avalos@consultor.wom.cl"/>
    <m/>
    <m/>
    <n v="79"/>
    <s v="America Quinteros"/>
    <x v="1"/>
    <s v="Diurno"/>
    <n v="1"/>
    <d v="2021-03-01T00:00:00"/>
    <n v="213"/>
    <m/>
    <d v="2020-09-01T00:00:00"/>
    <d v="2020-07-01T00:00:00"/>
    <s v="No"/>
    <s v="No"/>
  </r>
  <r>
    <s v="Holdtech"/>
    <x v="0"/>
    <s v="Masivo"/>
    <s v="La Serena"/>
    <s v="19349477"/>
    <s v="3"/>
    <s v="19349477-3"/>
    <s v="BJALDAYS"/>
    <s v="BYTIARE JESUS KIRMARY ALDAY SAVE"/>
    <s v="BYTIARE JESUS KIRMARY"/>
    <s v="ALDAY SAVE "/>
    <x v="1"/>
    <x v="3"/>
    <s v="Desvinculación"/>
    <s v="No Concurrencia"/>
    <d v="2020-09-28T00:00:00"/>
    <m/>
    <m/>
    <m/>
    <m/>
    <m/>
    <s v="26-10-1996"/>
    <s v="JONATHAN ANDRES GONZALEZ HIDALGO"/>
    <s v="16732649-8"/>
    <s v="ULISES LA ROSA PEREZ"/>
    <d v="2020-07-27T00:00:00"/>
    <d v="2020-08-11T00:00:00"/>
    <m/>
    <d v="2020-08-12T00:00:00"/>
    <s v="BJALDAYS"/>
    <s v="BJALDAYS"/>
    <n v="19028"/>
    <s v="bytiare.alday@consultor.wom.cl"/>
    <m/>
    <m/>
    <n v="80"/>
    <s v="Leticia Cabrera"/>
    <x v="0"/>
    <s v="Diurno"/>
    <s v=""/>
    <d v="2021-03-01T00:00:00"/>
    <n v="201"/>
    <m/>
    <d v="2020-09-01T00:00:00"/>
    <d v="2020-08-01T00:00:00"/>
    <s v="No"/>
    <s v="No"/>
  </r>
  <r>
    <s v="Holdtech"/>
    <x v="0"/>
    <s v="Masivo"/>
    <s v="La Serena"/>
    <s v="13536356"/>
    <s v="1"/>
    <s v="13536356-1"/>
    <s v="CIMUNDAR"/>
    <s v="CESAR ISIDRO MUNDACA RIVERA"/>
    <s v="CESAR ISIDRO"/>
    <s v="MUNDACA RIVERA "/>
    <x v="1"/>
    <x v="3"/>
    <s v="Renuncia"/>
    <s v="Renuncia voluntaria"/>
    <d v="2020-08-14T00:00:00"/>
    <m/>
    <m/>
    <m/>
    <m/>
    <m/>
    <s v="24-02-1979"/>
    <s v="Leticia Cabrera"/>
    <m/>
    <s v=""/>
    <d v="2020-07-27T00:00:00"/>
    <d v="2020-08-11T00:00:00"/>
    <m/>
    <d v="2020-08-12T00:00:00"/>
    <s v="CIMUNDAR"/>
    <s v="CIMUNDAR"/>
    <n v="19417"/>
    <s v="cesar.mundaca@consultor.wom.cl"/>
    <m/>
    <m/>
    <n v="80"/>
    <s v="Leticia Cabrera"/>
    <x v="1"/>
    <s v="Diurno"/>
    <n v="1"/>
    <d v="2021-03-01T00:00:00"/>
    <n v="201"/>
    <m/>
    <d v="2020-08-01T00:00:00"/>
    <d v="2020-08-01T00:00:00"/>
    <s v="No"/>
    <s v="No"/>
  </r>
  <r>
    <s v="Holdtech"/>
    <x v="0"/>
    <s v="Masivo"/>
    <s v="La Serena"/>
    <s v="17979278"/>
    <s v="8"/>
    <s v="17979278-8"/>
    <s v="GEMOYAC"/>
    <s v="GUILLERMO ESTEBAN MOYA CORTES"/>
    <s v="GUILLERMO ESTEBAN"/>
    <s v="MOYA CORTES "/>
    <x v="1"/>
    <x v="3"/>
    <s v="Desvinculación"/>
    <s v="No Concurrencia"/>
    <d v="2020-08-29T00:00:00"/>
    <m/>
    <m/>
    <m/>
    <m/>
    <m/>
    <s v="15-07-1991"/>
    <s v="PALOMA JACQUELINE ARAYA MUÑOZ"/>
    <s v="15054416-5"/>
    <s v="FRANCISCO JAVIER SUAREZ VEGA"/>
    <d v="2020-07-27T00:00:00"/>
    <d v="2020-08-11T00:00:00"/>
    <m/>
    <d v="2020-08-12T00:00:00"/>
    <s v="GEMOYAC"/>
    <s v="GEMOYAC"/>
    <n v="19206"/>
    <s v="guillermo.moya@consultor.wom.cl"/>
    <m/>
    <m/>
    <n v="80"/>
    <s v="Leticia Cabrera"/>
    <x v="1"/>
    <s v="Diurno"/>
    <n v="1"/>
    <d v="2021-03-01T00:00:00"/>
    <n v="201"/>
    <m/>
    <d v="2020-08-01T00:00:00"/>
    <d v="2020-08-01T00:00:00"/>
    <s v="No"/>
    <s v="No"/>
  </r>
  <r>
    <s v="Holdtech"/>
    <x v="0"/>
    <s v="Masivo"/>
    <s v="La Serena"/>
    <s v="19945358"/>
    <s v="0"/>
    <s v="19945358-0"/>
    <s v="NANAVIAR"/>
    <s v="NICOLAS ALEJANDRO NAVIA RETAMALES"/>
    <s v="NICOLAS ALEJANDRO"/>
    <s v="NAVIA RETAMALES "/>
    <x v="1"/>
    <x v="3"/>
    <s v="Desvinculación"/>
    <s v="No Concurrencia"/>
    <d v="2020-12-04T00:00:00"/>
    <m/>
    <m/>
    <m/>
    <m/>
    <m/>
    <s v="22-07-1998"/>
    <s v="BARBARA ANDREA ROJAS DROGUETT"/>
    <s v="15909479-0"/>
    <s v="ULISES LA ROSA PEREZ"/>
    <d v="2020-07-27T00:00:00"/>
    <d v="2020-08-11T00:00:00"/>
    <m/>
    <d v="2020-08-12T00:00:00"/>
    <s v="NANAVIAR"/>
    <s v="NANAVIAR"/>
    <n v="19318"/>
    <s v="nicolas.navia@consultor.wom.cl"/>
    <m/>
    <m/>
    <n v="80"/>
    <s v="Leticia Cabrera"/>
    <x v="1"/>
    <s v="Diurno"/>
    <n v="1"/>
    <d v="2021-03-01T00:00:00"/>
    <n v="201"/>
    <m/>
    <d v="2020-12-01T00:00:00"/>
    <d v="2020-08-01T00:00:00"/>
    <s v="No"/>
    <s v="No"/>
  </r>
  <r>
    <s v="Holdtech"/>
    <x v="0"/>
    <s v="Masivo"/>
    <s v="La Serena"/>
    <s v="19935332"/>
    <s v="2"/>
    <s v="19935332-2"/>
    <s v="SEMIRANQ"/>
    <s v="SONIA ELVIRA MIRANDA QUINAN"/>
    <s v="SONIA ELVIRA"/>
    <s v="MIRANDA QUINAN "/>
    <x v="1"/>
    <x v="3"/>
    <s v="Desvinculación"/>
    <s v="No Concurrencia"/>
    <d v="2020-08-29T00:00:00"/>
    <m/>
    <m/>
    <m/>
    <m/>
    <m/>
    <s v="09-05-1986"/>
    <s v="BARBARA ANDREA ROJAS DROGUETT"/>
    <s v="15909479-0"/>
    <s v="ULISES LA ROSA PEREZ"/>
    <d v="2020-07-27T00:00:00"/>
    <d v="2020-08-11T00:00:00"/>
    <m/>
    <d v="2020-08-12T00:00:00"/>
    <s v="SEMIRANQ"/>
    <s v="SEMIRANQ"/>
    <n v="19392"/>
    <s v="sonia.miranda@consultor.wom.cl"/>
    <m/>
    <m/>
    <n v="80"/>
    <s v="Leticia Cabrera"/>
    <x v="1"/>
    <s v="Diurno"/>
    <n v="1"/>
    <d v="2021-03-01T00:00:00"/>
    <n v="201"/>
    <m/>
    <d v="2020-08-01T00:00:00"/>
    <d v="2020-08-01T00:00:00"/>
    <s v="No"/>
    <s v="No"/>
  </r>
  <r>
    <s v="Holdtech"/>
    <x v="0"/>
    <s v="Masivo"/>
    <s v="La Serena"/>
    <s v="27101567"/>
    <s v="4"/>
    <s v="27101567-4"/>
    <s v="LCIRIARM"/>
    <s v="LOURDES CAROLINA IRIARTE MORILLO"/>
    <s v="LOURDES CAROLINA "/>
    <s v="IRIARTE MORILLO "/>
    <x v="1"/>
    <x v="3"/>
    <s v="Renuncia"/>
    <s v="Renuncia voluntaria"/>
    <d v="2021-01-19T00:00:00"/>
    <m/>
    <m/>
    <m/>
    <m/>
    <m/>
    <d v="1987-08-24T00:00:00"/>
    <s v="ENDER JAVIER PIÑA ROJAS"/>
    <s v="26728535-7"/>
    <s v="FRANCISCO JAVIER SUAREZ VEGA"/>
    <d v="2020-07-23T00:00:00"/>
    <d v="2020-08-06T00:00:00"/>
    <m/>
    <d v="2020-08-07T00:00:00"/>
    <s v="LCIRIARM"/>
    <s v="LCIRIARM"/>
    <n v="19423"/>
    <s v="lourdes.iriarte@consultor.wom.cl"/>
    <m/>
    <m/>
    <n v="81"/>
    <s v="Daniela Castillo"/>
    <x v="1"/>
    <s v="Diurno"/>
    <n v="1"/>
    <d v="2021-03-01T00:00:00"/>
    <n v="206"/>
    <d v="2020-10-13T00:00:00"/>
    <d v="2021-01-01T00:00:00"/>
    <d v="2020-08-01T00:00:00"/>
    <s v="No"/>
    <s v="Si"/>
  </r>
  <r>
    <s v="Holdtech"/>
    <x v="0"/>
    <s v="Masivo"/>
    <s v="La Serena"/>
    <s v="20866529"/>
    <s v="4"/>
    <s v="20866529-4"/>
    <s v="DIFARIAA"/>
    <s v="DIEGO IGNACIO DE JESUS FARIAS ARAYA"/>
    <s v="DIEGO IGNACIO DE JESUS"/>
    <s v="FARIAS ARAYA "/>
    <x v="1"/>
    <x v="3"/>
    <s v="Renuncia"/>
    <s v="Renuncia voluntaria"/>
    <d v="2021-02-01T00:00:00"/>
    <m/>
    <m/>
    <m/>
    <m/>
    <m/>
    <d v="2001-12-03T00:00:00"/>
    <s v="NICOLE ANDREA DIAZ HIDALGO "/>
    <s v="17722969-5"/>
    <s v="ULISES LA ROSA PEREZ"/>
    <d v="2020-08-03T00:00:00"/>
    <d v="2020-08-19T00:00:00"/>
    <m/>
    <d v="2020-08-20T00:00:00"/>
    <s v="DIFARIAA"/>
    <s v="DIFARIAA"/>
    <n v="19441"/>
    <s v="diego.farias@consultor.wom.cl"/>
    <m/>
    <m/>
    <n v="82"/>
    <s v="Maria Fernanda Diaz"/>
    <x v="1"/>
    <s v="Diurno"/>
    <n v="1"/>
    <d v="2021-03-01T00:00:00"/>
    <n v="193"/>
    <m/>
    <d v="2021-02-01T00:00:00"/>
    <d v="2020-08-01T00:00:00"/>
    <s v="No"/>
    <s v="No"/>
  </r>
  <r>
    <s v="Holdtech"/>
    <x v="0"/>
    <s v="Masivo"/>
    <s v="La Serena"/>
    <s v="20151855"/>
    <s v="5"/>
    <s v="20151855-5"/>
    <s v="SAALDAYN"/>
    <s v="SEBASTIAN ANDRES ALDAY NUÑEZ"/>
    <s v="SEBASTIAN ANDRES"/>
    <s v="ALDAY NUÑEZ "/>
    <x v="1"/>
    <x v="3"/>
    <s v="Renuncia"/>
    <s v="Renuncia voluntaria"/>
    <d v="2021-01-13T00:00:00"/>
    <m/>
    <m/>
    <m/>
    <m/>
    <m/>
    <d v="1999-05-31T00:00:00"/>
    <s v="NICOLE ANDREA DIAZ HIDALGO "/>
    <s v="17722969-5"/>
    <s v="ULISES LA ROSA PEREZ"/>
    <d v="2020-08-03T00:00:00"/>
    <d v="2020-08-19T00:00:00"/>
    <m/>
    <d v="2020-08-20T00:00:00"/>
    <s v="SAALDAYN"/>
    <s v="SAALDAYN"/>
    <n v="19429"/>
    <s v="sebastian.alday@consultor.wom.cl"/>
    <m/>
    <m/>
    <n v="82"/>
    <s v="Maria Fernanda Diaz"/>
    <x v="0"/>
    <s v="Diurno"/>
    <s v=""/>
    <d v="2021-03-01T00:00:00"/>
    <n v="193"/>
    <m/>
    <d v="2021-01-01T00:00:00"/>
    <d v="2020-08-01T00:00:00"/>
    <s v="No"/>
    <s v="No"/>
  </r>
  <r>
    <s v="Holdtech"/>
    <x v="0"/>
    <s v="Masivo"/>
    <s v="La Serena"/>
    <s v="19770935"/>
    <s v="9"/>
    <s v="19770935-9"/>
    <s v="BGTELLOO"/>
    <s v="BYRON GUSTAVO TELLO ORTIZ"/>
    <s v="BYRON GUSTAVO"/>
    <s v="TELLO ORTIZ "/>
    <x v="1"/>
    <x v="3"/>
    <s v="Renuncia"/>
    <s v="Renuncia voluntaria"/>
    <d v="2020-08-31T00:00:00"/>
    <m/>
    <m/>
    <m/>
    <m/>
    <m/>
    <d v="1998-01-16T00:00:00"/>
    <s v="ENDER JAVIER PIÑA ROJAS"/>
    <s v="26728535-7"/>
    <s v="FRANCISCO JAVIER SUAREZ VEGA"/>
    <d v="2020-08-03T00:00:00"/>
    <d v="2020-08-19T00:00:00"/>
    <m/>
    <d v="2020-08-20T00:00:00"/>
    <s v="BGTELLOO"/>
    <s v="BGTELLOO"/>
    <n v="19443"/>
    <s v="byron.tello@consultor.wom.cl"/>
    <m/>
    <m/>
    <n v="82"/>
    <s v="Maria Fernanda Diaz"/>
    <x v="1"/>
    <s v="Diurno"/>
    <n v="1"/>
    <d v="2021-03-01T00:00:00"/>
    <n v="193"/>
    <m/>
    <d v="2020-08-01T00:00:00"/>
    <d v="2020-08-01T00:00:00"/>
    <s v="No"/>
    <s v="No"/>
  </r>
  <r>
    <s v="Holdtech"/>
    <x v="0"/>
    <s v="Masivo"/>
    <s v="La Serena"/>
    <s v="13763493"/>
    <s v="7"/>
    <s v="13763493-7"/>
    <s v="CACHAVEO"/>
    <s v="CAROLINA ANDREA CHAVEZ OLIVARES"/>
    <s v="CAROLINA ANDREA"/>
    <s v="CHAVEZ OLIVARES "/>
    <x v="1"/>
    <x v="3"/>
    <s v="Desvinculación"/>
    <s v="Necesidad de la empresa"/>
    <d v="2020-10-14T00:00:00"/>
    <m/>
    <m/>
    <m/>
    <m/>
    <m/>
    <d v="1979-09-21T00:00:00"/>
    <s v="NICOLE ANDREA DIAZ HIDALGO "/>
    <s v="17722969-5"/>
    <s v="ULISES LA ROSA PEREZ"/>
    <d v="2020-08-03T00:00:00"/>
    <d v="2020-08-19T00:00:00"/>
    <m/>
    <d v="2020-08-20T00:00:00"/>
    <s v="CACHAVEO"/>
    <s v="CACHAVEO"/>
    <n v="19458"/>
    <s v="carolina.chavez@consultor.wom.cl"/>
    <m/>
    <m/>
    <n v="82"/>
    <s v="Maria Fernanda Diaz"/>
    <x v="0"/>
    <s v="Diurno"/>
    <s v=""/>
    <d v="2021-03-01T00:00:00"/>
    <n v="193"/>
    <m/>
    <d v="2020-10-01T00:00:00"/>
    <d v="2020-08-01T00:00:00"/>
    <s v="No"/>
    <s v="No"/>
  </r>
  <r>
    <s v="Holdtech"/>
    <x v="0"/>
    <s v="Masivo"/>
    <s v="La Serena"/>
    <s v="17651937"/>
    <s v="1"/>
    <s v="17651937-1"/>
    <s v="CAQUINTR"/>
    <s v="CAROLINA ANDREA QUINTEROS RUIZ"/>
    <s v="CAROLINA ANDREA"/>
    <s v="QUINTEROS RUIZ "/>
    <x v="1"/>
    <x v="3"/>
    <s v="Renuncia"/>
    <s v="Renuncia voluntaria"/>
    <d v="2020-09-08T00:00:00"/>
    <m/>
    <m/>
    <m/>
    <m/>
    <m/>
    <d v="1991-02-26T00:00:00"/>
    <s v="ENDER JAVIER PIÑA ROJAS"/>
    <s v="26728535-7"/>
    <s v="FRANCISCO JAVIER SUAREZ VEGA"/>
    <d v="2020-08-03T00:00:00"/>
    <d v="2020-08-19T00:00:00"/>
    <m/>
    <d v="2020-08-20T00:00:00"/>
    <s v="CAQUINTR"/>
    <s v="CAQUINTR"/>
    <n v="19448"/>
    <s v="carolina.quinteros@consultor.wom.cl"/>
    <m/>
    <m/>
    <n v="82"/>
    <s v="Maria Fernanda Diaz"/>
    <x v="1"/>
    <s v="Diurno"/>
    <n v="1"/>
    <d v="2021-03-01T00:00:00"/>
    <n v="193"/>
    <m/>
    <d v="2020-09-01T00:00:00"/>
    <d v="2020-08-01T00:00:00"/>
    <s v="No"/>
    <s v="No"/>
  </r>
  <r>
    <s v="Holdtech"/>
    <x v="0"/>
    <s v="Masivo"/>
    <s v="La Serena"/>
    <s v="19662183"/>
    <s v="0"/>
    <s v="19662183-0"/>
    <s v="FASIERRJ"/>
    <s v="FABIAN ALEXIS SIERRA JUICA"/>
    <s v="FABIAN ALEXIS"/>
    <s v="SIERRA JUICA "/>
    <x v="1"/>
    <x v="3"/>
    <s v="Desvinculación"/>
    <s v="Renuncia voluntaria"/>
    <d v="2020-10-19T00:00:00"/>
    <m/>
    <m/>
    <m/>
    <m/>
    <m/>
    <d v="1998-02-18T00:00:00"/>
    <s v="NICOLE ANDREA DIAZ HIDALGO "/>
    <s v="17722969-5"/>
    <s v="ULISES LA ROSA PEREZ"/>
    <d v="2020-08-03T00:00:00"/>
    <d v="2020-08-19T00:00:00"/>
    <m/>
    <d v="2020-08-20T00:00:00"/>
    <s v="FASIERRJ"/>
    <s v="FASIERRJ"/>
    <n v="19213"/>
    <s v="fabian.sierra@consultor.wom.cl"/>
    <m/>
    <m/>
    <n v="82"/>
    <s v="Maria Fernanda Diaz"/>
    <x v="0"/>
    <s v="Diurno"/>
    <s v=""/>
    <d v="2021-03-01T00:00:00"/>
    <n v="193"/>
    <m/>
    <d v="2020-10-01T00:00:00"/>
    <d v="2020-08-01T00:00:00"/>
    <s v="No"/>
    <s v="No"/>
  </r>
  <r>
    <s v="Holdtech"/>
    <x v="0"/>
    <s v="Masivo"/>
    <s v="La Serena"/>
    <s v="13877978"/>
    <s v="5"/>
    <s v="13877978-5"/>
    <s v="JDMONZOC"/>
    <s v="JANET DARINKA MONZON CICKOVIC"/>
    <s v=" JANET DARINKA"/>
    <s v="MONZON CICKOVIC"/>
    <x v="1"/>
    <x v="3"/>
    <s v="Desvinculación"/>
    <s v="No Concurrencia"/>
    <d v="2020-09-08T00:00:00"/>
    <m/>
    <m/>
    <m/>
    <m/>
    <m/>
    <d v="1980-02-03T00:00:00"/>
    <s v="ENDER JAVIER PIÑA ROJAS"/>
    <s v="26728535-7"/>
    <s v="FRANCISCO JAVIER SUAREZ VEGA"/>
    <d v="2020-08-03T00:00:00"/>
    <d v="2020-08-19T00:00:00"/>
    <m/>
    <d v="2020-08-20T00:00:00"/>
    <s v="JDMONZOC"/>
    <s v="JDMONZOC"/>
    <n v="19427"/>
    <s v="janet.monzon@consultor.wom.cl"/>
    <m/>
    <m/>
    <n v="82"/>
    <s v="Maria Fernanda Diaz"/>
    <x v="1"/>
    <s v="Diurno"/>
    <n v="1"/>
    <d v="2021-03-01T00:00:00"/>
    <n v="193"/>
    <m/>
    <d v="2020-09-01T00:00:00"/>
    <d v="2020-08-01T00:00:00"/>
    <s v="No"/>
    <s v="No"/>
  </r>
  <r>
    <s v="Holdtech"/>
    <x v="0"/>
    <s v="Masivo"/>
    <s v="La Serena"/>
    <s v="18506286"/>
    <s v="4"/>
    <s v="18506286-4"/>
    <s v="PAPEREIS"/>
    <s v="PAMELA ALEJANDRA PEREIRA SALINAS"/>
    <s v="PAMELA ALEJANDRA"/>
    <s v="PEREIRA SALINAS "/>
    <x v="1"/>
    <x v="3"/>
    <s v="Renuncia"/>
    <s v="Renuncia voluntaria"/>
    <d v="2020-09-03T00:00:00"/>
    <m/>
    <m/>
    <m/>
    <m/>
    <m/>
    <d v="1993-01-14T00:00:00"/>
    <s v="ENDER JAVIER PIÑA ROJAS"/>
    <s v="26728535-7"/>
    <s v="FRANCISCO JAVIER SUAREZ VEGA"/>
    <d v="2020-08-03T00:00:00"/>
    <d v="2020-08-19T00:00:00"/>
    <m/>
    <d v="2020-08-20T00:00:00"/>
    <s v="PAPEREIS"/>
    <s v="PAPEREIS"/>
    <n v="19404"/>
    <s v="pamela.pereira@consultor.wom.cl"/>
    <m/>
    <m/>
    <n v="82"/>
    <s v="Maria Fernanda Diaz"/>
    <x v="1"/>
    <s v="Diurno"/>
    <n v="1"/>
    <d v="2021-03-01T00:00:00"/>
    <n v="193"/>
    <m/>
    <d v="2020-09-01T00:00:00"/>
    <d v="2020-08-01T00:00:00"/>
    <s v="No"/>
    <s v="No"/>
  </r>
  <r>
    <s v="Holdtech"/>
    <x v="0"/>
    <s v="Masivo"/>
    <s v="La Serena"/>
    <s v="19803054"/>
    <s v="6"/>
    <s v="19803054-6"/>
    <s v="VASALINK"/>
    <s v="VANIA ANDREA SALINAS KURTE"/>
    <s v="VANIA ANDREA"/>
    <s v="SALINAS KURTE "/>
    <x v="1"/>
    <x v="3"/>
    <s v="Renuncia"/>
    <s v="Renuncia voluntaria"/>
    <d v="2020-09-01T00:00:00"/>
    <m/>
    <m/>
    <m/>
    <m/>
    <m/>
    <d v="1998-02-06T00:00:00"/>
    <s v="ENDER JAVIER PIÑA ROJAS"/>
    <s v="26728535-7"/>
    <s v="FRANCISCO JAVIER SUAREZ VEGA"/>
    <d v="2020-08-03T00:00:00"/>
    <d v="2020-08-19T00:00:00"/>
    <m/>
    <d v="2020-08-20T00:00:00"/>
    <s v="VASALINK"/>
    <s v="VASALINK"/>
    <n v="19459"/>
    <s v="vania.salinas@consultor.wom.cl"/>
    <m/>
    <m/>
    <n v="82"/>
    <s v="Maria Fernanda Diaz"/>
    <x v="1"/>
    <s v="Diurno"/>
    <n v="1"/>
    <d v="2021-03-01T00:00:00"/>
    <n v="193"/>
    <m/>
    <d v="2020-09-01T00:00:00"/>
    <d v="2020-08-01T00:00:00"/>
    <s v="No"/>
    <s v="No"/>
  </r>
  <r>
    <s v="Holdtech"/>
    <x v="0"/>
    <s v="Masivo"/>
    <s v="La Serena"/>
    <s v="20228686"/>
    <s v="0"/>
    <s v="20228686-0"/>
    <s v="BIESTAYR"/>
    <s v="BASTIAN IGNACIO ESTAY RIVERA"/>
    <s v="BASTIAN IGNACIO "/>
    <s v="ESTAY RIVERA"/>
    <x v="1"/>
    <x v="3"/>
    <s v="Renuncia"/>
    <s v="Renuncia voluntaria"/>
    <d v="2020-12-07T00:00:00"/>
    <m/>
    <m/>
    <m/>
    <m/>
    <m/>
    <d v="1999-10-22T00:00:00"/>
    <s v="CATHERINE ESTEFANIA BARRAZA ARAYA"/>
    <s v="19207174-7"/>
    <s v="ULISES LA ROSA PEREZ"/>
    <d v="2020-08-11T00:00:00"/>
    <d v="2020-08-29T00:00:00"/>
    <m/>
    <d v="2020-08-31T00:00:00"/>
    <s v="BIESTAYR"/>
    <s v="BIESTAYR"/>
    <n v="19497"/>
    <s v="bastian.estay@consultor.wom.cl"/>
    <m/>
    <m/>
    <n v="83"/>
    <s v="America Quinteros"/>
    <x v="0"/>
    <s v="Diurno"/>
    <s v=""/>
    <d v="2021-03-01T00:00:00"/>
    <n v="182"/>
    <m/>
    <d v="2020-12-01T00:00:00"/>
    <d v="2020-08-01T00:00:00"/>
    <s v="No"/>
    <s v="No"/>
  </r>
  <r>
    <s v="Holdtech"/>
    <x v="0"/>
    <s v="Masivo"/>
    <s v="La Serena"/>
    <s v="16354833"/>
    <s v="K"/>
    <s v="16354833-K"/>
    <s v="CCGUERPE"/>
    <s v="CLAUDIO CESAR GUERRA PERALTA"/>
    <s v="CLAUDIO CESAR "/>
    <s v="GUERRA PERALTA"/>
    <x v="1"/>
    <x v="3"/>
    <s v="Renuncia"/>
    <s v="Renuncia voluntaria"/>
    <d v="2020-12-13T00:00:00"/>
    <m/>
    <m/>
    <m/>
    <m/>
    <m/>
    <d v="1985-10-19T00:00:00"/>
    <s v="BARBARA ANDREA ROJAS DROGUETT"/>
    <s v="15909479-0"/>
    <s v="ULISES LA ROSA PEREZ"/>
    <d v="2020-08-11T00:00:00"/>
    <d v="2020-08-29T00:00:00"/>
    <m/>
    <d v="2020-08-31T00:00:00"/>
    <s v="CCGUERPE"/>
    <s v="CCGUERPE"/>
    <n v="19492"/>
    <s v="claudio.guerra@consultor.wom.cl"/>
    <m/>
    <m/>
    <n v="83"/>
    <s v="America Quinteros"/>
    <x v="1"/>
    <s v="Diurno"/>
    <n v="1"/>
    <d v="2021-03-01T00:00:00"/>
    <n v="182"/>
    <m/>
    <d v="2020-12-01T00:00:00"/>
    <d v="2020-08-01T00:00:00"/>
    <s v="No"/>
    <s v="No"/>
  </r>
  <r>
    <s v="Holdtech"/>
    <x v="0"/>
    <s v="Masivo"/>
    <s v="La Serena"/>
    <s v="20718662"/>
    <s v="7"/>
    <s v="20718662-7"/>
    <s v="CJBRICEV"/>
    <s v="CESAR JEREMIAS BRICEÑO VALDERRAMA"/>
    <s v="CESAR JEREMIAS "/>
    <s v="BRICEÑO VALDERRAMA"/>
    <x v="1"/>
    <x v="3"/>
    <s v="Desvinculación"/>
    <s v="No Concurrencia"/>
    <d v="2020-09-07T00:00:00"/>
    <m/>
    <m/>
    <m/>
    <m/>
    <m/>
    <d v="2001-10-08T00:00:00"/>
    <s v="MINERVA MAKARENA ROJAS VARAS"/>
    <s v="17902552-3"/>
    <s v="ULISES LA ROSA PEREZ"/>
    <d v="2020-08-11T00:00:00"/>
    <d v="2020-08-29T00:00:00"/>
    <m/>
    <d v="2020-08-31T00:00:00"/>
    <s v="CJBRICEV"/>
    <s v="CJBRICEV"/>
    <n v="19415"/>
    <s v="cesar.briceno@consultor.wom.cl"/>
    <m/>
    <m/>
    <n v="83"/>
    <s v="America Quinteros"/>
    <x v="0"/>
    <s v="Diurno"/>
    <s v=""/>
    <d v="2021-03-01T00:00:00"/>
    <n v="182"/>
    <m/>
    <d v="2020-09-01T00:00:00"/>
    <d v="2020-08-01T00:00:00"/>
    <s v="No"/>
    <s v="No"/>
  </r>
  <r>
    <s v="Holdtech"/>
    <x v="0"/>
    <s v="Masivo"/>
    <s v="La Serena"/>
    <s v="18450582"/>
    <s v="7"/>
    <s v="18450582-7"/>
    <s v="CJGONZAG"/>
    <s v="CARLOS JOHAN GONZALEZ GAETE"/>
    <s v="CARLOS JOHAN "/>
    <s v="GONZALEZ GAETE"/>
    <x v="1"/>
    <x v="3"/>
    <s v="Renuncia"/>
    <s v="Renuncia voluntaria"/>
    <d v="2020-09-20T00:00:00"/>
    <m/>
    <m/>
    <m/>
    <m/>
    <m/>
    <d v="1993-12-05T00:00:00"/>
    <s v="BARBARA ANDREA ROJAS DROGUETT"/>
    <s v="15909479-0"/>
    <s v="ULISES LA ROSA PEREZ"/>
    <d v="2020-08-11T00:00:00"/>
    <d v="2020-08-29T00:00:00"/>
    <m/>
    <d v="2020-08-31T00:00:00"/>
    <s v="CJGONZAG"/>
    <s v="CJGONZAG"/>
    <n v="19371"/>
    <s v="carlos.gonzalez@consultor.wom.cl"/>
    <m/>
    <m/>
    <n v="83"/>
    <s v="America Quinteros"/>
    <x v="0"/>
    <s v="Diurno"/>
    <s v=""/>
    <d v="2021-03-01T00:00:00"/>
    <n v="182"/>
    <m/>
    <d v="2020-09-01T00:00:00"/>
    <d v="2020-08-01T00:00:00"/>
    <s v="No"/>
    <s v="No"/>
  </r>
  <r>
    <s v="Holdtech"/>
    <x v="0"/>
    <s v="Masivo"/>
    <s v="La Serena"/>
    <s v="19661853"/>
    <s v="8"/>
    <s v="19661853-8"/>
    <s v="CVHUERTM"/>
    <s v="CONSTANZA VALENTINA HUERTA MUÑOZ"/>
    <s v="CONSTANZA VALENTINA "/>
    <s v="HUERTA MUÑOZ"/>
    <x v="1"/>
    <x v="3"/>
    <s v="Desvinculación"/>
    <s v="No Concurrencia"/>
    <d v="2020-10-01T00:00:00"/>
    <m/>
    <m/>
    <m/>
    <m/>
    <m/>
    <d v="1998-01-05T00:00:00"/>
    <s v="CATHERINE ESTEFANIA BARRAZA ARAYA"/>
    <s v="19207174-7"/>
    <s v="ULISES LA ROSA PEREZ"/>
    <d v="2020-08-11T00:00:00"/>
    <d v="2020-08-29T00:00:00"/>
    <m/>
    <d v="2020-08-31T00:00:00"/>
    <s v="CVHUERTM"/>
    <s v="CVHUERTM"/>
    <n v="19324"/>
    <s v="constanza.huerta@consultor.wom.cl"/>
    <m/>
    <m/>
    <n v="83"/>
    <s v="America Quinteros"/>
    <x v="0"/>
    <s v="Diurno"/>
    <s v=""/>
    <d v="2021-03-01T00:00:00"/>
    <n v="182"/>
    <m/>
    <d v="2020-10-01T00:00:00"/>
    <d v="2020-08-01T00:00:00"/>
    <s v="No"/>
    <s v="No"/>
  </r>
  <r>
    <s v="Holdtech"/>
    <x v="0"/>
    <s v="Masivo"/>
    <s v="La Serena"/>
    <s v="18179082"/>
    <s v="2"/>
    <s v="18179082-2"/>
    <s v="EAPEREZH"/>
    <s v="EDGARDO ALBERTO PEREZ HERRERA"/>
    <s v="EDGARDO ALBERTO "/>
    <s v="PEREZ HERRERA"/>
    <x v="1"/>
    <x v="3"/>
    <s v="Desvinculación"/>
    <s v="No Concurrencia"/>
    <d v="2020-10-23T00:00:00"/>
    <m/>
    <m/>
    <m/>
    <m/>
    <m/>
    <d v="1992-08-26T00:00:00"/>
    <s v="CATHERINE ESTEFANIA BARRAZA ARAYA"/>
    <s v="19207174-7"/>
    <s v="ULISES LA ROSA PEREZ"/>
    <d v="2020-08-11T00:00:00"/>
    <d v="2020-08-29T00:00:00"/>
    <m/>
    <d v="2020-08-31T00:00:00"/>
    <s v="EAPEREZH"/>
    <s v="EAPEREZH"/>
    <n v="19380"/>
    <s v="edgardo.perez@consultor.wom.cl"/>
    <m/>
    <m/>
    <n v="83"/>
    <s v="America Quinteros"/>
    <x v="1"/>
    <s v="Diurno"/>
    <n v="1"/>
    <d v="2021-03-01T00:00:00"/>
    <n v="182"/>
    <m/>
    <d v="2020-10-01T00:00:00"/>
    <d v="2020-08-01T00:00:00"/>
    <s v="No"/>
    <s v="No"/>
  </r>
  <r>
    <s v="Holdtech"/>
    <x v="0"/>
    <s v="Masivo"/>
    <s v="La Serena"/>
    <s v="13638994"/>
    <s v="7"/>
    <s v="13638994-7"/>
    <s v="HAROJASI"/>
    <s v="HECTOR ALFREDO ROJAS IZQUIERDO"/>
    <s v="HECTOR ALFREDO "/>
    <s v="ROJAS IZQUIERDO"/>
    <x v="1"/>
    <x v="3"/>
    <s v="Renuncia"/>
    <s v="Renuncia voluntaria"/>
    <d v="2020-10-05T00:00:00"/>
    <m/>
    <m/>
    <m/>
    <m/>
    <m/>
    <d v="1979-09-09T00:00:00"/>
    <s v="CATHERINE ESTEFANIA BARRAZA ARAYA"/>
    <s v="19207174-7"/>
    <s v="ULISES LA ROSA PEREZ"/>
    <d v="2020-08-11T00:00:00"/>
    <d v="2020-08-29T00:00:00"/>
    <m/>
    <d v="2020-08-31T00:00:00"/>
    <s v="HAROJASI"/>
    <s v="HAROJASI"/>
    <n v="19487"/>
    <s v="hector.rojas@consultor.wom.cl"/>
    <m/>
    <m/>
    <n v="83"/>
    <s v="America Quinteros"/>
    <x v="0"/>
    <s v="Diurno"/>
    <s v=""/>
    <d v="2021-03-01T00:00:00"/>
    <n v="182"/>
    <m/>
    <d v="2020-10-01T00:00:00"/>
    <d v="2020-08-01T00:00:00"/>
    <s v="No"/>
    <s v="No"/>
  </r>
  <r>
    <s v="Holdtech"/>
    <x v="0"/>
    <s v="Masivo"/>
    <s v="La Serena"/>
    <s v="19282769"/>
    <s v="8"/>
    <s v="19282769-8"/>
    <s v="IAZAPATP"/>
    <s v="IGNACIO ALEJANDRO ZAPATA POBLETE"/>
    <s v="IGNACIO ALEJANDRO "/>
    <s v="ZAPATA POBLETE"/>
    <x v="1"/>
    <x v="3"/>
    <s v="Renuncia"/>
    <s v="Renuncia voluntaria"/>
    <d v="2020-09-12T00:00:00"/>
    <m/>
    <m/>
    <m/>
    <m/>
    <m/>
    <d v="1996-04-06T00:00:00"/>
    <s v="CATHERINE ESTEFANIA BARRAZA ARAYA"/>
    <s v="19207174-7"/>
    <s v="ULISES LA ROSA PEREZ"/>
    <d v="2020-08-11T00:00:00"/>
    <d v="2020-08-29T00:00:00"/>
    <m/>
    <d v="2020-08-31T00:00:00"/>
    <s v="IAZAPATP"/>
    <s v="IAZAPATP"/>
    <n v="19485"/>
    <s v="ignacio.zapata@consultor.wom.cl"/>
    <m/>
    <m/>
    <n v="83"/>
    <s v="America Quinteros"/>
    <x v="0"/>
    <s v="Diurno"/>
    <s v=""/>
    <d v="2021-03-01T00:00:00"/>
    <n v="182"/>
    <m/>
    <d v="2020-09-01T00:00:00"/>
    <d v="2020-08-01T00:00:00"/>
    <s v="No"/>
    <s v="No"/>
  </r>
  <r>
    <s v="Holdtech"/>
    <x v="0"/>
    <s v="Masivo"/>
    <s v="La Serena"/>
    <s v="16552020"/>
    <s v="3"/>
    <s v="16552020-3"/>
    <s v="JIGODOIC"/>
    <s v="JOSE IGNACIO GODOI CABALLERO"/>
    <s v="JOSE IGNACIO "/>
    <s v="GODOI CABALLERO"/>
    <x v="1"/>
    <x v="3"/>
    <s v="Renuncia"/>
    <s v="Renuncia voluntaria"/>
    <d v="2020-09-28T00:00:00"/>
    <m/>
    <m/>
    <m/>
    <m/>
    <m/>
    <d v="1986-12-12T00:00:00"/>
    <s v="CATHERINE ESTEFANIA BARRAZA ARAYA"/>
    <s v="19207174-7"/>
    <s v="ULISES LA ROSA PEREZ"/>
    <d v="2020-08-11T00:00:00"/>
    <d v="2020-08-29T00:00:00"/>
    <m/>
    <d v="2020-08-31T00:00:00"/>
    <s v="JIGODOIC"/>
    <s v="JIGODOIC"/>
    <n v="19504"/>
    <s v="jose.godoi@consultor.wom.cl"/>
    <m/>
    <m/>
    <n v="83"/>
    <s v="America Quinteros"/>
    <x v="0"/>
    <s v="Diurno"/>
    <s v=""/>
    <d v="2021-03-01T00:00:00"/>
    <n v="182"/>
    <m/>
    <d v="2020-09-01T00:00:00"/>
    <d v="2020-08-01T00:00:00"/>
    <s v="No"/>
    <s v="No"/>
  </r>
  <r>
    <s v="Holdtech"/>
    <x v="0"/>
    <s v="Masivo"/>
    <s v="La Serena"/>
    <s v="17902703"/>
    <s v="8"/>
    <s v="17902703-8"/>
    <s v="JMCORTEG"/>
    <s v="JOSE MIGUEL CORTEZ GARCIA"/>
    <s v="JOSE MIGUEL "/>
    <s v="CORTEZ GARCIA"/>
    <x v="1"/>
    <x v="3"/>
    <s v="Renuncia"/>
    <s v="Renuncia voluntaria"/>
    <d v="2020-09-01T00:00:00"/>
    <m/>
    <m/>
    <m/>
    <m/>
    <m/>
    <d v="1992-01-06T00:00:00"/>
    <s v="America Quinteros"/>
    <m/>
    <s v=""/>
    <d v="2020-08-11T00:00:00"/>
    <d v="2020-08-29T00:00:00"/>
    <m/>
    <d v="2020-08-31T00:00:00"/>
    <s v="JMCORTEG"/>
    <s v="JMCORTEG"/>
    <n v="19507"/>
    <s v="jose.cortez@consultor.wom.cl"/>
    <m/>
    <m/>
    <n v="83"/>
    <s v="America Quinteros"/>
    <x v="1"/>
    <s v="Diurno"/>
    <n v="1"/>
    <d v="2021-03-01T00:00:00"/>
    <n v="182"/>
    <m/>
    <d v="2020-09-01T00:00:00"/>
    <d v="2020-08-01T00:00:00"/>
    <s v="No"/>
    <s v="No"/>
  </r>
  <r>
    <s v="Holdtech"/>
    <x v="0"/>
    <s v="Masivo"/>
    <s v="La Serena"/>
    <s v="19046198"/>
    <s v="K"/>
    <s v="19046198-K"/>
    <s v="KFFLOREC"/>
    <s v="KEVIN FERNANDO FLORES CASTRO"/>
    <s v="KEVIN FERNANDO "/>
    <s v="FLORES CASTRO"/>
    <x v="1"/>
    <x v="3"/>
    <s v="Renuncia"/>
    <s v="Renuncia voluntaria"/>
    <d v="2020-09-22T00:00:00"/>
    <m/>
    <m/>
    <m/>
    <m/>
    <m/>
    <d v="1995-02-05T00:00:00"/>
    <s v="CATHERINE ESTEFANIA BARRAZA ARAYA"/>
    <s v="19207174-7"/>
    <s v="ULISES LA ROSA PEREZ"/>
    <d v="2020-08-11T00:00:00"/>
    <d v="2020-08-29T00:00:00"/>
    <m/>
    <d v="2020-08-31T00:00:00"/>
    <s v="KFFLOREC"/>
    <s v="KFFLOREC"/>
    <n v="19394"/>
    <s v="kevin.flores@consultor.wom.cl"/>
    <m/>
    <m/>
    <n v="83"/>
    <s v="America Quinteros"/>
    <x v="1"/>
    <s v="Diurno"/>
    <n v="1"/>
    <d v="2021-03-01T00:00:00"/>
    <n v="182"/>
    <m/>
    <d v="2020-09-01T00:00:00"/>
    <d v="2020-08-01T00:00:00"/>
    <s v="No"/>
    <s v="No"/>
  </r>
  <r>
    <s v="Holdtech"/>
    <x v="0"/>
    <s v="Masivo"/>
    <s v="La Serena"/>
    <s v="17036896"/>
    <s v="7"/>
    <s v="17036896-7"/>
    <s v="LJCERDAJ"/>
    <s v="LUCAS JULIAN CERDA JERALDO"/>
    <s v="LUCAS JULIAN "/>
    <s v="CERDA JERALDO"/>
    <x v="1"/>
    <x v="3"/>
    <s v="Renuncia"/>
    <s v="Renuncia voluntaria"/>
    <d v="2020-10-28T00:00:00"/>
    <m/>
    <m/>
    <m/>
    <m/>
    <m/>
    <d v="1989-01-13T00:00:00"/>
    <s v="CATHERINE ESTEFANIA BARRAZA ARAYA"/>
    <s v="19207174-7"/>
    <s v="ULISES LA ROSA PEREZ"/>
    <d v="2020-08-11T00:00:00"/>
    <d v="2020-08-29T00:00:00"/>
    <m/>
    <d v="2020-08-31T00:00:00"/>
    <s v="LJCERDAJ"/>
    <s v="LJCERDAJ"/>
    <n v="19481"/>
    <s v="lucas.cerda@consultor.wom.cl"/>
    <m/>
    <m/>
    <n v="83"/>
    <s v="America Quinteros"/>
    <x v="1"/>
    <s v="Diurno"/>
    <n v="1"/>
    <d v="2021-03-01T00:00:00"/>
    <n v="182"/>
    <m/>
    <d v="2020-10-01T00:00:00"/>
    <d v="2020-08-01T00:00:00"/>
    <s v="No"/>
    <s v="No"/>
  </r>
  <r>
    <s v="Holdtech"/>
    <x v="0"/>
    <s v="Masivo"/>
    <s v="La Serena"/>
    <s v="18003861"/>
    <s v="2"/>
    <s v="18003861-2"/>
    <s v="NACORTET"/>
    <s v="NICOLE ANDREA CORTES TORO"/>
    <s v="NICOLE ANDREA "/>
    <s v="CORTES TORO"/>
    <x v="1"/>
    <x v="3"/>
    <s v="Renuncia"/>
    <s v="Renuncia voluntaria"/>
    <d v="2020-09-02T00:00:00"/>
    <m/>
    <m/>
    <m/>
    <m/>
    <m/>
    <d v="1992-07-31T00:00:00"/>
    <s v="JONATHAN ANDRES GONZALEZ HIDALGO"/>
    <s v="16732649-8"/>
    <s v="ULISES LA ROSA PEREZ"/>
    <d v="2020-08-11T00:00:00"/>
    <d v="2020-08-29T00:00:00"/>
    <m/>
    <d v="2020-08-31T00:00:00"/>
    <s v="NACORTET"/>
    <s v="NACORTET"/>
    <n v="19493"/>
    <s v="nicole.cortes@consultor.wom.cl"/>
    <m/>
    <m/>
    <n v="83"/>
    <s v="America Quinteros"/>
    <x v="1"/>
    <s v="Diurno"/>
    <n v="1"/>
    <d v="2021-03-01T00:00:00"/>
    <n v="182"/>
    <m/>
    <d v="2020-09-01T00:00:00"/>
    <d v="2020-08-01T00:00:00"/>
    <s v="No"/>
    <s v="No"/>
  </r>
  <r>
    <s v="Holdtech"/>
    <x v="0"/>
    <s v="Masivo"/>
    <s v="La Serena"/>
    <s v="13224091"/>
    <s v="4"/>
    <s v="13224091-4"/>
    <s v="RBEROJAS"/>
    <s v="ROXANA BEATRIZ ROJAS CARMONA"/>
    <s v="ROXANA BEATRIZ "/>
    <s v="ROJAS CARMONA"/>
    <x v="1"/>
    <x v="3"/>
    <s v="Renuncia"/>
    <s v="Renuncia voluntaria"/>
    <d v="2020-08-31T00:00:00"/>
    <m/>
    <m/>
    <m/>
    <m/>
    <m/>
    <d v="1977-05-15T00:00:00"/>
    <s v="America Quinteros"/>
    <m/>
    <s v=""/>
    <d v="2020-08-11T00:00:00"/>
    <d v="2020-08-29T00:00:00"/>
    <m/>
    <d v="2020-08-31T00:00:00"/>
    <s v="RBEROJAS"/>
    <s v="RBEROJAS"/>
    <n v="19416"/>
    <s v="roxana.rojas@consultor.wom.cl"/>
    <m/>
    <m/>
    <n v="83"/>
    <s v="America Quinteros"/>
    <x v="1"/>
    <s v="Diurno"/>
    <n v="1"/>
    <d v="2021-03-01T00:00:00"/>
    <n v="182"/>
    <m/>
    <d v="2020-08-01T00:00:00"/>
    <d v="2020-08-01T00:00:00"/>
    <s v="No"/>
    <s v="No"/>
  </r>
  <r>
    <s v="Holdtech"/>
    <x v="0"/>
    <s v="Masivo"/>
    <s v="La Serena"/>
    <s v="20007063"/>
    <s v="1"/>
    <s v="20007063-1"/>
    <s v="RBURBINM"/>
    <s v="ROCIO BELEN URBINA MUÑOZ"/>
    <s v="ROCIO BELEN "/>
    <s v="URBINA MUÑOZ"/>
    <x v="1"/>
    <x v="3"/>
    <s v="Desvinculación"/>
    <s v="No Concurrencia"/>
    <d v="2020-10-20T00:00:00"/>
    <m/>
    <m/>
    <m/>
    <m/>
    <m/>
    <d v="1999-09-17T00:00:00"/>
    <s v="CATHERINE ESTEFANIA BARRAZA ARAYA"/>
    <s v="19207174-7"/>
    <s v="ULISES LA ROSA PEREZ"/>
    <d v="2020-08-11T00:00:00"/>
    <d v="2020-08-29T00:00:00"/>
    <m/>
    <d v="2020-08-31T00:00:00"/>
    <s v="RBURBINM"/>
    <s v="RBURBINM"/>
    <n v="19314"/>
    <s v="rocio.urbina@consultor.wom.cl"/>
    <m/>
    <m/>
    <n v="83"/>
    <s v="America Quinteros"/>
    <x v="0"/>
    <s v="Diurno"/>
    <s v=""/>
    <d v="2021-03-01T00:00:00"/>
    <n v="182"/>
    <m/>
    <d v="2020-10-01T00:00:00"/>
    <d v="2020-08-01T00:00:00"/>
    <s v="No"/>
    <s v="No"/>
  </r>
  <r>
    <s v="Holdtech"/>
    <x v="0"/>
    <s v="Masivo"/>
    <s v="La Serena"/>
    <s v="19546647"/>
    <s v="5"/>
    <s v="19546647-5"/>
    <s v="VARETAMR"/>
    <s v="VALERIA ANDREA RETAMALES RETAMALES"/>
    <s v="VALERIA ANDREA "/>
    <s v="RETAMALES RETAMALES"/>
    <x v="1"/>
    <x v="3"/>
    <s v="Desvinculación"/>
    <s v="No Concurrencia"/>
    <d v="2020-09-21T00:00:00"/>
    <m/>
    <m/>
    <m/>
    <m/>
    <m/>
    <d v="1997-03-07T00:00:00"/>
    <s v="CATHERINE ESTEFANIA BARRAZA ARAYA"/>
    <s v="19207174-7"/>
    <s v="ULISES LA ROSA PEREZ"/>
    <d v="2020-08-11T00:00:00"/>
    <d v="2020-08-29T00:00:00"/>
    <m/>
    <d v="2020-08-31T00:00:00"/>
    <s v="VARETAMR"/>
    <s v="VARETAMR"/>
    <n v="19379"/>
    <s v="valeria.retamales@consultor.wom.cl"/>
    <m/>
    <m/>
    <n v="83"/>
    <s v="America Quinteros"/>
    <x v="0"/>
    <s v="Diurno"/>
    <s v=""/>
    <d v="2021-03-01T00:00:00"/>
    <n v="182"/>
    <m/>
    <d v="2020-09-01T00:00:00"/>
    <d v="2020-08-01T00:00:00"/>
    <s v="No"/>
    <s v="No"/>
  </r>
  <r>
    <s v="Holdtech"/>
    <x v="0"/>
    <s v="Masivo"/>
    <s v="La Serena"/>
    <s v="18632954"/>
    <s v="6"/>
    <s v="18632954-6"/>
    <s v="AGBARRIL"/>
    <s v="ALBERTO GABRIEL BARRIOS LASALAS"/>
    <s v="ALBERTO GABRIEL "/>
    <s v="BARRIOS LASALAS"/>
    <x v="1"/>
    <x v="3"/>
    <s v="Renuncia"/>
    <s v="Renuncia voluntaria"/>
    <d v="2020-09-24T00:00:00"/>
    <m/>
    <m/>
    <m/>
    <m/>
    <m/>
    <s v="23-02-1994"/>
    <s v="ALFONSO ANTONIO PINTO ARAYA"/>
    <s v="18632202-9"/>
    <s v="WILLIAMS ENRIQUE DOMINGUEZ BARRADA"/>
    <d v="2020-08-17T00:00:00"/>
    <d v="2020-09-01T00:00:00"/>
    <m/>
    <d v="2020-09-02T00:00:00"/>
    <s v="AGBARRIL"/>
    <s v="AGBARRIL"/>
    <n v="19512"/>
    <s v="alberto.barrios@consultor.wom.cl"/>
    <m/>
    <m/>
    <n v="84"/>
    <s v="Leticia Cabrera"/>
    <x v="0"/>
    <s v="Diurno"/>
    <s v=""/>
    <d v="2021-03-01T00:00:00"/>
    <n v="180"/>
    <m/>
    <d v="2020-09-01T00:00:00"/>
    <d v="2020-09-01T00:00:00"/>
    <s v="No"/>
    <s v="No"/>
  </r>
  <r>
    <s v="Holdtech"/>
    <x v="0"/>
    <s v="Masivo"/>
    <s v="La Serena"/>
    <s v="18923093"/>
    <s v="1"/>
    <s v="18923093-1"/>
    <s v="CICORTEV"/>
    <s v="CESAR IGNACIO CORTES VERGARA"/>
    <s v="CESAR IGNACIO "/>
    <s v="CORTES VERGARA"/>
    <x v="1"/>
    <x v="3"/>
    <s v="Renuncia"/>
    <s v="Renuncia voluntaria"/>
    <d v="2020-09-11T00:00:00"/>
    <m/>
    <m/>
    <m/>
    <m/>
    <m/>
    <s v="09-12-1994"/>
    <s v="PALOMA JACQUELINE ARAYA MUÑOZ"/>
    <s v="15054416-5"/>
    <s v="FRANCISCO JAVIER SUAREZ VEGA"/>
    <d v="2020-08-17T00:00:00"/>
    <d v="2020-09-01T00:00:00"/>
    <m/>
    <d v="2020-09-02T00:00:00"/>
    <s v="CICORTEV"/>
    <s v="CICORTEV"/>
    <n v="19144"/>
    <s v="cesar.cortes.v@consultor.wom.cl"/>
    <m/>
    <m/>
    <n v="84"/>
    <s v="Leticia Cabrera"/>
    <x v="1"/>
    <s v="Diurno"/>
    <n v="1"/>
    <d v="2021-03-01T00:00:00"/>
    <n v="180"/>
    <m/>
    <d v="2020-09-01T00:00:00"/>
    <d v="2020-09-01T00:00:00"/>
    <s v="No"/>
    <s v="No"/>
  </r>
  <r>
    <s v="Holdtech"/>
    <x v="0"/>
    <s v="Masivo"/>
    <s v="La Serena"/>
    <s v="18178183"/>
    <s v="1"/>
    <s v="18178183-1"/>
    <s v="FAVEGAR"/>
    <s v="FELIPE ANDRES VEGA ROMERO"/>
    <s v="FELIPE ANDRES "/>
    <s v="VEGA ROMERO"/>
    <x v="1"/>
    <x v="3"/>
    <s v="Renuncia"/>
    <s v="Renuncia voluntaria"/>
    <d v="2020-11-05T00:00:00"/>
    <m/>
    <m/>
    <m/>
    <m/>
    <m/>
    <s v="22-04-1992"/>
    <s v="NICOLE ANDREA DIAZ HIDALGO "/>
    <s v="17722969-5"/>
    <s v="ULISES LA ROSA PEREZ"/>
    <d v="2020-08-17T00:00:00"/>
    <d v="2020-09-01T00:00:00"/>
    <m/>
    <d v="2020-09-02T00:00:00"/>
    <s v="FAVEGAR"/>
    <s v="FAVEGAR"/>
    <n v="19514"/>
    <s v="felipe.vega@consultor.wom.cl"/>
    <m/>
    <m/>
    <n v="84"/>
    <s v="Leticia Cabrera"/>
    <x v="1"/>
    <s v="Diurno"/>
    <n v="1"/>
    <d v="2021-03-01T00:00:00"/>
    <n v="180"/>
    <m/>
    <d v="2020-11-01T00:00:00"/>
    <d v="2020-09-01T00:00:00"/>
    <s v="No"/>
    <s v="No"/>
  </r>
  <r>
    <s v="Holdtech"/>
    <x v="0"/>
    <s v="Masivo"/>
    <s v="La Serena"/>
    <s v="16313759"/>
    <s v="3"/>
    <s v="16313759-3"/>
    <s v="JDMONARV"/>
    <s v="JEAN DANIEL MONARDES VILLALOBOS"/>
    <s v="JEAN DANIEL "/>
    <s v="MONARDES VILLALOBOS"/>
    <x v="1"/>
    <x v="3"/>
    <s v="Desvinculación"/>
    <s v="No Concurrencia"/>
    <d v="2020-09-08T00:00:00"/>
    <m/>
    <m/>
    <m/>
    <m/>
    <m/>
    <s v="11-07-1986"/>
    <s v="PAULA ANGELINA ELGUEDA MADARIAGA"/>
    <s v="14109923-K"/>
    <s v="WILLIAMS ENRIQUE DOMINGUEZ BARRADA"/>
    <d v="2020-08-17T00:00:00"/>
    <d v="2020-09-01T00:00:00"/>
    <m/>
    <d v="2020-09-02T00:00:00"/>
    <s v="JDMONARV"/>
    <s v="JDMONARV"/>
    <n v="19130"/>
    <s v="jean.monardes@consultor.wom.cl"/>
    <m/>
    <m/>
    <n v="84"/>
    <s v="Leticia Cabrera"/>
    <x v="1"/>
    <s v="Diurno"/>
    <n v="1"/>
    <d v="2021-03-01T00:00:00"/>
    <n v="180"/>
    <m/>
    <d v="2020-09-01T00:00:00"/>
    <d v="2020-09-01T00:00:00"/>
    <s v="No"/>
    <s v="No"/>
  </r>
  <r>
    <s v="Holdtech"/>
    <x v="0"/>
    <s v="Masivo"/>
    <s v="La Serena"/>
    <s v="19042367"/>
    <s v="0"/>
    <s v="19042367-0"/>
    <s v="JRBARRIL"/>
    <s v="JOSE RAMON BARRIOS LASALAS"/>
    <s v="JOSE RAMON "/>
    <s v="BARRIOS LASALAS"/>
    <x v="1"/>
    <x v="3"/>
    <s v="Desvinculación"/>
    <s v="Termino de contrato"/>
    <d v="2020-10-09T00:00:00"/>
    <m/>
    <m/>
    <m/>
    <m/>
    <m/>
    <s v="03-12-1995"/>
    <s v="BARBARA ANDREA ROJAS DROGUETT"/>
    <s v="15909479-0"/>
    <s v="ULISES LA ROSA PEREZ"/>
    <d v="2020-08-17T00:00:00"/>
    <d v="2020-09-01T00:00:00"/>
    <m/>
    <d v="2020-09-02T00:00:00"/>
    <s v="JRBARRIL"/>
    <s v="JRBARRIL"/>
    <n v="19509"/>
    <s v="jose.barrios@consultor.wom.cl"/>
    <m/>
    <m/>
    <n v="84"/>
    <s v="Leticia Cabrera"/>
    <x v="0"/>
    <s v="Diurno"/>
    <s v=""/>
    <d v="2021-03-01T00:00:00"/>
    <n v="180"/>
    <m/>
    <d v="2020-10-01T00:00:00"/>
    <d v="2020-09-01T00:00:00"/>
    <s v="No"/>
    <s v="No"/>
  </r>
  <r>
    <s v="Holdtech"/>
    <x v="0"/>
    <s v="Masivo"/>
    <s v="La Serena"/>
    <s v="13927393"/>
    <s v="1"/>
    <s v="13927393-1"/>
    <s v="KOJEDAA"/>
    <s v="KAROLA OJEDA ALVAREZ"/>
    <s v="KAROLA"/>
    <s v="OJEDA ALVAREZ "/>
    <x v="1"/>
    <x v="3"/>
    <s v="Desvinculación"/>
    <s v="No Concurrencia"/>
    <d v="2020-11-06T00:00:00"/>
    <m/>
    <m/>
    <m/>
    <m/>
    <m/>
    <s v="22-03-1980"/>
    <s v="WALTER PAOLO SANTANDER CAMPOS"/>
    <s v="13974946-4"/>
    <s v="FRANCISCO JAVIER SUAREZ VEGA"/>
    <d v="2020-08-17T00:00:00"/>
    <d v="2020-09-01T00:00:00"/>
    <m/>
    <d v="2020-09-02T00:00:00"/>
    <s v="KOJEDAA"/>
    <s v="KOJEDAA"/>
    <n v="19117"/>
    <s v="karola.ojeda@consultor.wom.cl"/>
    <m/>
    <m/>
    <n v="84"/>
    <s v="Leticia Cabrera"/>
    <x v="0"/>
    <s v="Diurno"/>
    <s v=""/>
    <d v="2021-03-01T00:00:00"/>
    <n v="180"/>
    <m/>
    <d v="2020-11-01T00:00:00"/>
    <d v="2020-09-01T00:00:00"/>
    <s v="No"/>
    <s v="No"/>
  </r>
  <r>
    <s v="Holdtech"/>
    <x v="0"/>
    <s v="Masivo"/>
    <s v="La Serena"/>
    <s v="19692887"/>
    <s v="1"/>
    <s v="19692887-1"/>
    <s v="NMCASTIN"/>
    <s v="NICOLAS MATIAS CASTILLO NUÑEZ"/>
    <s v="NICOLAS MATIAS "/>
    <s v="CASTILLO NUÑEZ"/>
    <x v="1"/>
    <x v="3"/>
    <s v="Renuncia"/>
    <s v="Renuncia voluntaria"/>
    <d v="2020-10-30T00:00:00"/>
    <m/>
    <m/>
    <m/>
    <m/>
    <m/>
    <s v="07-12-1997"/>
    <s v="JULIO ENRIQUE EGAÑA TABILO"/>
    <s v="15451219-5"/>
    <s v="ULISES LA ROSA PEREZ"/>
    <d v="2020-08-17T00:00:00"/>
    <d v="2020-09-01T00:00:00"/>
    <m/>
    <d v="2020-09-02T00:00:00"/>
    <s v="NMCASTIN"/>
    <s v="NMCASTIN"/>
    <n v="19508"/>
    <s v="nicolas.castillo@consultor.wom.cl"/>
    <m/>
    <m/>
    <n v="84"/>
    <s v="Leticia Cabrera"/>
    <x v="1"/>
    <s v="Diurno"/>
    <n v="1"/>
    <d v="2021-03-01T00:00:00"/>
    <n v="180"/>
    <m/>
    <d v="2020-10-01T00:00:00"/>
    <d v="2020-09-01T00:00:00"/>
    <s v="No"/>
    <s v="No"/>
  </r>
  <r>
    <s v="Holdtech"/>
    <x v="0"/>
    <s v="Masivo"/>
    <s v="La Serena"/>
    <s v="18632389"/>
    <s v="0"/>
    <s v="18632389-0"/>
    <s v="GAGALLEG"/>
    <s v="GIANNINA ANDREA GALLEGUILLOS GALLEGUILLOS"/>
    <s v="GIANNINA ANDREA "/>
    <s v="GALLEGUILLOS GALLEGUILLOS"/>
    <x v="1"/>
    <x v="3"/>
    <s v="Renuncia"/>
    <s v="Renuncia voluntaria"/>
    <d v="2021-02-20T00:00:00"/>
    <m/>
    <m/>
    <m/>
    <m/>
    <m/>
    <s v="06-12-1993"/>
    <s v="JONATHAN ANDRES GONZALEZ HIDALGO"/>
    <s v="16732649-8"/>
    <s v="ULISES LA ROSA PEREZ"/>
    <d v="2020-08-24T00:00:00"/>
    <d v="2020-09-07T00:00:00"/>
    <m/>
    <d v="2020-09-08T00:00:00"/>
    <s v="GAGALLEG"/>
    <s v="GAGALLEG"/>
    <n v="19470"/>
    <s v="giannina.galleguillos@consultor.wom.cl"/>
    <m/>
    <m/>
    <n v="85"/>
    <s v="Maria Fernanda Diaz"/>
    <x v="0"/>
    <s v="Diurno"/>
    <s v=""/>
    <d v="2021-03-01T00:00:00"/>
    <n v="174"/>
    <m/>
    <d v="2021-02-01T00:00:00"/>
    <d v="2020-09-01T00:00:00"/>
    <s v="No"/>
    <s v="No"/>
  </r>
  <r>
    <s v="Holdtech"/>
    <x v="0"/>
    <s v="Masivo"/>
    <s v="La Serena"/>
    <s v="17919321"/>
    <s v="3"/>
    <s v="17919321-3"/>
    <s v="RAPUEBLG"/>
    <s v="RODRIGO ALBERTO PUEBLA GENERAL"/>
    <s v="RODRIGO ALBERTO "/>
    <s v="PUEBLA GENERAL"/>
    <x v="1"/>
    <x v="3"/>
    <s v="Renuncia"/>
    <s v="Renuncia voluntaria"/>
    <d v="2021-02-09T00:00:00"/>
    <m/>
    <m/>
    <m/>
    <m/>
    <m/>
    <s v="08-06-1991"/>
    <s v="MINERVA MAKARENA ROJAS VARAS"/>
    <s v="17902552-3"/>
    <s v="ULISES LA ROSA PEREZ"/>
    <d v="2020-08-24T00:00:00"/>
    <d v="2020-09-07T00:00:00"/>
    <m/>
    <d v="2020-09-08T00:00:00"/>
    <s v="RAPUEBLG"/>
    <s v="RAPUEBLG"/>
    <n v="19518"/>
    <s v="rodrigo.puebla@consultor.wom.cl"/>
    <m/>
    <m/>
    <n v="85"/>
    <s v="Maria Fernanda Diaz"/>
    <x v="1"/>
    <s v="Diurno"/>
    <n v="1"/>
    <d v="2021-03-01T00:00:00"/>
    <n v="174"/>
    <m/>
    <d v="2021-02-01T00:00:00"/>
    <d v="2020-09-01T00:00:00"/>
    <s v="No"/>
    <s v="No"/>
  </r>
  <r>
    <s v="Holdtech"/>
    <x v="0"/>
    <s v="Masivo"/>
    <s v="La Serena"/>
    <s v="20447005"/>
    <s v="7"/>
    <s v="20447005-7"/>
    <s v="JCMARAMR"/>
    <s v="JOHAN CARLOS MARAMBIO RIVAS"/>
    <s v="JOHAN CARLOS "/>
    <s v="MARAMBIO RIVAS"/>
    <x v="1"/>
    <x v="3"/>
    <s v="Renuncia"/>
    <s v="Renuncia voluntaria"/>
    <d v="2020-11-02T00:00:00"/>
    <m/>
    <m/>
    <m/>
    <m/>
    <m/>
    <s v="13-03-2000"/>
    <s v="JONATHAN ANDRES GONZALEZ HIDALGO"/>
    <s v="16732649-8"/>
    <s v="ULISES LA ROSA PEREZ"/>
    <d v="2020-08-24T00:00:00"/>
    <d v="2020-09-07T00:00:00"/>
    <m/>
    <d v="2020-09-08T00:00:00"/>
    <s v="JCMARAMR"/>
    <s v="JCMARAMR"/>
    <n v="19477"/>
    <s v="johan.marambio@consultor.wom.cl"/>
    <m/>
    <m/>
    <n v="85"/>
    <s v="Maria Fernanda Diaz"/>
    <x v="0"/>
    <s v="Diurno"/>
    <s v=""/>
    <d v="2021-03-01T00:00:00"/>
    <n v="174"/>
    <m/>
    <d v="2020-11-01T00:00:00"/>
    <d v="2020-09-01T00:00:00"/>
    <s v="No"/>
    <s v="No"/>
  </r>
  <r>
    <s v="Holdtech"/>
    <x v="0"/>
    <s v="Masivo"/>
    <s v="La Serena"/>
    <s v="16162446"/>
    <s v="2"/>
    <s v="16162446-2"/>
    <s v="JICERDAA"/>
    <s v="JUAN IGNACIO CERDA ASTUDILLO"/>
    <s v="JUAN IGNACIO "/>
    <s v="CERDA ASTUDILLO"/>
    <x v="1"/>
    <x v="3"/>
    <s v="Renuncia"/>
    <s v="Renuncia voluntaria"/>
    <d v="2020-09-10T00:00:00"/>
    <m/>
    <m/>
    <m/>
    <m/>
    <m/>
    <s v="05-10-1985"/>
    <s v="CESAR PATRICIO SOLER VARGAS"/>
    <s v="17016833-K"/>
    <s v="ULISES LA ROSA PEREZ"/>
    <d v="2020-08-24T00:00:00"/>
    <d v="2020-09-07T00:00:00"/>
    <m/>
    <d v="2020-09-08T00:00:00"/>
    <s v="JICERDAA"/>
    <s v="JICERDAA"/>
    <n v="19517"/>
    <s v="juan.cerda@consultor.wom.cl"/>
    <m/>
    <m/>
    <n v="85"/>
    <s v="Maria Fernanda Diaz"/>
    <x v="1"/>
    <s v="Diurno"/>
    <n v="1"/>
    <d v="2021-03-01T00:00:00"/>
    <n v="174"/>
    <m/>
    <d v="2020-09-01T00:00:00"/>
    <d v="2020-09-01T00:00:00"/>
    <s v="No"/>
    <s v="No"/>
  </r>
  <r>
    <s v="Holdtech"/>
    <x v="0"/>
    <s v="Masivo"/>
    <s v="La Serena"/>
    <s v="19052153"/>
    <s v="2"/>
    <s v="19052153-2"/>
    <s v="MRZAMBRI"/>
    <s v="MELANIE RAFAELA ZAMBRANO INOSTROZA"/>
    <s v="MELANIE RAFAELA "/>
    <s v="ZAMBRANO INOSTROZA"/>
    <x v="1"/>
    <x v="3"/>
    <s v="Renuncia"/>
    <s v="Renuncia voluntaria"/>
    <d v="2020-10-06T00:00:00"/>
    <m/>
    <m/>
    <m/>
    <m/>
    <m/>
    <s v="07-08-1995"/>
    <s v="CESAR PATRICIO SOLER VARGAS"/>
    <s v="17016833-K"/>
    <s v="ULISES LA ROSA PEREZ"/>
    <d v="2020-08-24T00:00:00"/>
    <d v="2020-09-07T00:00:00"/>
    <m/>
    <d v="2020-09-08T00:00:00"/>
    <s v="MRZAMBRI"/>
    <s v="MRZAMBRI"/>
    <n v="19012"/>
    <s v="melanie.zambrano@consultor.wom.cl"/>
    <m/>
    <m/>
    <n v="85"/>
    <s v="Maria Fernanda Diaz"/>
    <x v="0"/>
    <s v="Diurno"/>
    <s v=""/>
    <d v="2021-03-01T00:00:00"/>
    <n v="174"/>
    <m/>
    <d v="2020-10-01T00:00:00"/>
    <d v="2020-09-01T00:00:00"/>
    <s v="No"/>
    <s v="No"/>
  </r>
  <r>
    <s v="Holdtech"/>
    <x v="0"/>
    <s v="Masivo"/>
    <s v="La Serena"/>
    <s v="18632738"/>
    <s v="1"/>
    <s v="18632738-1"/>
    <s v="NCPACHEH"/>
    <s v="NATHALYA CONSTANZA IVANYA PACHECO HEREDIA"/>
    <s v="NATHALYA CONSTANZA IVANYA "/>
    <s v="PACHECO HEREDIA"/>
    <x v="1"/>
    <x v="3"/>
    <s v="Renuncia"/>
    <s v="Renuncia voluntaria"/>
    <d v="2020-10-06T00:00:00"/>
    <m/>
    <m/>
    <m/>
    <m/>
    <m/>
    <s v="23-01-1994"/>
    <s v="NICOLE ANDREA DIAZ HIDALGO "/>
    <s v="17722969-5"/>
    <s v="ULISES LA ROSA PEREZ"/>
    <d v="2020-08-24T00:00:00"/>
    <d v="2020-09-07T00:00:00"/>
    <m/>
    <d v="2020-09-08T00:00:00"/>
    <s v="NCPACHEH"/>
    <s v="NCPACHEH"/>
    <n v="19210"/>
    <s v="nathalya.pacheco@consultor.wom.cl"/>
    <m/>
    <m/>
    <n v="85"/>
    <s v="Maria Fernanda Diaz"/>
    <x v="0"/>
    <s v="Diurno"/>
    <s v=""/>
    <d v="2021-03-01T00:00:00"/>
    <n v="174"/>
    <m/>
    <d v="2020-10-01T00:00:00"/>
    <d v="2020-09-01T00:00:00"/>
    <s v="No"/>
    <s v="No"/>
  </r>
  <r>
    <s v="Holdtech"/>
    <x v="0"/>
    <s v="Masivo"/>
    <s v="La Serena"/>
    <s v="17721421"/>
    <s v="3"/>
    <s v="17721421-3"/>
    <s v="PVSOZAV"/>
    <s v="PRISCILLA VALESKA SOZA VALENCIA"/>
    <s v="PRISCILLA VALESKA "/>
    <s v="SOZA VALENCIA"/>
    <x v="1"/>
    <x v="3"/>
    <s v="Renuncia"/>
    <s v="Renuncia voluntaria"/>
    <d v="2020-10-02T00:00:00"/>
    <m/>
    <m/>
    <m/>
    <m/>
    <m/>
    <s v="08-10-1990"/>
    <s v="WALTER PAOLO SANTANDER CAMPOS"/>
    <s v="13974946-4"/>
    <s v="FRANCISCO JAVIER SUAREZ VEGA"/>
    <d v="2020-08-24T00:00:00"/>
    <d v="2020-09-07T00:00:00"/>
    <m/>
    <d v="2020-09-08T00:00:00"/>
    <s v="PVSOZAV"/>
    <s v="PVSOZAV"/>
    <n v="19520"/>
    <s v="priscilla.soza@consultor.wom.cl"/>
    <m/>
    <m/>
    <n v="85"/>
    <s v="Maria Fernanda Diaz"/>
    <x v="0"/>
    <s v="Diurno"/>
    <s v=""/>
    <d v="2021-03-01T00:00:00"/>
    <n v="174"/>
    <m/>
    <d v="2020-10-01T00:00:00"/>
    <d v="2020-09-01T00:00:00"/>
    <s v="No"/>
    <s v="No"/>
  </r>
  <r>
    <s v="Holdtech"/>
    <x v="0"/>
    <s v="Masivo"/>
    <s v="La Serena"/>
    <s v="20006608"/>
    <s v="1"/>
    <s v="20006608-1"/>
    <s v="RASALINM"/>
    <s v="ROCIO ALEJANDRA SALINAS MARAMBIO"/>
    <s v="ROCIO ALEJANDRA "/>
    <s v="SALINAS MARAMBIO"/>
    <x v="1"/>
    <x v="3"/>
    <s v="Desvinculación"/>
    <s v="No Concurrencia"/>
    <d v="2021-02-01T00:00:00"/>
    <m/>
    <m/>
    <m/>
    <m/>
    <m/>
    <s v="29-06-1999"/>
    <s v="AMERICA BELEN QUINTEROS TORRES"/>
    <s v="17520360-5"/>
    <s v="ULISES LA ROSA PEREZ"/>
    <d v="2020-09-01T00:00:00"/>
    <d v="2020-09-14T00:00:00"/>
    <m/>
    <d v="2020-09-15T00:00:00"/>
    <s v="RASALINM"/>
    <s v="RASALINM"/>
    <n v="19453"/>
    <s v="rocio.salinas@consultor.wom.cl"/>
    <m/>
    <m/>
    <n v="86"/>
    <s v="America Quinteros"/>
    <x v="1"/>
    <s v="Diurno"/>
    <n v="1"/>
    <d v="2021-03-01T00:00:00"/>
    <n v="167"/>
    <m/>
    <d v="2021-02-01T00:00:00"/>
    <d v="2020-09-01T00:00:00"/>
    <s v="No"/>
    <s v="No"/>
  </r>
  <r>
    <s v="Holdtech"/>
    <x v="0"/>
    <s v="Masivo"/>
    <s v="La Serena"/>
    <s v="18907136"/>
    <s v="1"/>
    <s v="18907136-1"/>
    <s v="CAGALAZF"/>
    <s v="CONSTANZA ANDREA GALAZ FARIAS"/>
    <s v="CONSTANZA ANDREA "/>
    <s v="GALAZ FARIAS"/>
    <x v="1"/>
    <x v="3"/>
    <s v="Renuncia"/>
    <s v="Renuncia voluntaria"/>
    <d v="2020-10-05T00:00:00"/>
    <m/>
    <m/>
    <m/>
    <m/>
    <m/>
    <s v="24-11-1994"/>
    <s v="AMERICA BELEN QUINTEROS TORRES"/>
    <s v="17520360-5"/>
    <s v="ULISES LA ROSA PEREZ"/>
    <d v="2020-09-01T00:00:00"/>
    <d v="2020-09-14T00:00:00"/>
    <m/>
    <d v="2020-09-15T00:00:00"/>
    <s v="CAGALAZF"/>
    <s v="CAGALAZF"/>
    <n v="19138"/>
    <s v="constanza.galaz@consultor.wom.cl"/>
    <m/>
    <m/>
    <n v="86"/>
    <s v="America Quinteros"/>
    <x v="1"/>
    <s v="Diurno"/>
    <n v="1"/>
    <d v="2021-03-01T00:00:00"/>
    <n v="167"/>
    <m/>
    <d v="2020-10-01T00:00:00"/>
    <d v="2020-09-01T00:00:00"/>
    <s v="No"/>
    <s v="No"/>
  </r>
  <r>
    <s v="Holdtech"/>
    <x v="0"/>
    <s v="Masivo"/>
    <s v="La Serena"/>
    <s v="17409770"/>
    <s v="4"/>
    <s v="17409770-4"/>
    <s v="HAJULIOC"/>
    <s v="HUMBERTO ANTONIO JULIO CONTRERAS"/>
    <s v="HUMBERTO ANTONIO "/>
    <s v="JULIO CONTRERAS"/>
    <x v="1"/>
    <x v="3"/>
    <s v="Desvinculación"/>
    <s v="No Concurrencia"/>
    <d v="2020-09-24T00:00:00"/>
    <m/>
    <m/>
    <m/>
    <m/>
    <m/>
    <s v="05-01-1990"/>
    <s v="AMERICA BELEN QUINTEROS TORRES"/>
    <s v="17520360-5"/>
    <s v="ULISES LA ROSA PEREZ"/>
    <d v="2020-09-01T00:00:00"/>
    <d v="2020-09-14T00:00:00"/>
    <m/>
    <d v="2020-09-15T00:00:00"/>
    <s v="HAJULIOC"/>
    <s v="HAJULIOC"/>
    <n v="19414"/>
    <s v="humberto.julio@consultor.wom.cl"/>
    <m/>
    <m/>
    <n v="86"/>
    <s v="America Quinteros"/>
    <x v="1"/>
    <s v="Diurno"/>
    <n v="1"/>
    <d v="2021-03-01T00:00:00"/>
    <n v="167"/>
    <m/>
    <d v="2020-09-01T00:00:00"/>
    <d v="2020-09-01T00:00:00"/>
    <s v="No"/>
    <s v="No"/>
  </r>
  <r>
    <s v="Holdtech"/>
    <x v="0"/>
    <s v="Masivo"/>
    <s v="La Serena"/>
    <s v="19870968"/>
    <s v="9"/>
    <s v="19870968-9"/>
    <s v="MAARAYAS"/>
    <s v="MIGUEL ANGEL ARAYA SANTANDER"/>
    <s v="MIGUEL ANGEL "/>
    <s v="ARAYA SANTANDER"/>
    <x v="1"/>
    <x v="3"/>
    <s v="Desvinculación"/>
    <s v="Vencimiento de contrato"/>
    <d v="2020-10-23T00:00:00"/>
    <m/>
    <m/>
    <m/>
    <m/>
    <m/>
    <s v="06-12-1998"/>
    <s v="AMERICA BELEN QUINTEROS TORRES"/>
    <s v="17520360-5"/>
    <s v="ULISES LA ROSA PEREZ"/>
    <d v="2020-09-01T00:00:00"/>
    <d v="2020-09-14T00:00:00"/>
    <m/>
    <d v="2020-09-15T00:00:00"/>
    <s v="MAARAYAS"/>
    <s v="MAARAYAS"/>
    <n v="19227"/>
    <s v="miguel.araya@consultor.wom.cl"/>
    <m/>
    <m/>
    <n v="86"/>
    <s v="America Quinteros"/>
    <x v="1"/>
    <s v="Diurno"/>
    <n v="1"/>
    <d v="2021-03-01T00:00:00"/>
    <n v="167"/>
    <m/>
    <d v="2020-10-01T00:00:00"/>
    <d v="2020-09-01T00:00:00"/>
    <s v="No"/>
    <s v="No"/>
  </r>
  <r>
    <s v="Holdtech"/>
    <x v="0"/>
    <s v="Masivo"/>
    <s v="La Serena"/>
    <s v="16838501"/>
    <s v="3"/>
    <s v="16838501-3"/>
    <s v="NMVASQUR"/>
    <s v="NATALIA MARIBEL VASQUEZ RETAMAL"/>
    <s v="NATALIA MARIBEL "/>
    <s v="VASQUEZ RETAMAL"/>
    <x v="1"/>
    <x v="3"/>
    <s v="Renuncia"/>
    <s v="Renuncia voluntaria"/>
    <d v="2020-11-12T00:00:00"/>
    <m/>
    <m/>
    <m/>
    <m/>
    <m/>
    <s v="30-03-1988"/>
    <s v="AMERICA BELEN QUINTEROS TORRES"/>
    <s v="17520360-5"/>
    <s v="ULISES LA ROSA PEREZ"/>
    <d v="2020-09-01T00:00:00"/>
    <d v="2020-09-14T00:00:00"/>
    <m/>
    <d v="2020-09-15T00:00:00"/>
    <s v="NMVASQUR"/>
    <s v="NMVASQUR"/>
    <n v="19062"/>
    <s v="natalia.vasquez@consultor.wom.cl"/>
    <m/>
    <m/>
    <n v="86"/>
    <s v="America Quinteros"/>
    <x v="0"/>
    <s v="Diurno"/>
    <s v=""/>
    <d v="2021-03-01T00:00:00"/>
    <n v="167"/>
    <m/>
    <d v="2020-11-01T00:00:00"/>
    <d v="2020-09-01T00:00:00"/>
    <s v="No"/>
    <s v="No"/>
  </r>
  <r>
    <s v="Holdtech"/>
    <x v="0"/>
    <s v="Masivo"/>
    <s v="La Serena"/>
    <s v="18632878"/>
    <s v="7"/>
    <s v="18632878-7"/>
    <s v="VJZAMORP"/>
    <s v="VALENTINA JAVIERA ZAMORA PALMA"/>
    <s v="VALENTINA JAVIERA "/>
    <s v="ZAMORA PALMA"/>
    <x v="1"/>
    <x v="3"/>
    <s v="Renuncia"/>
    <s v="Renuncia voluntaria"/>
    <d v="2020-09-29T00:00:00"/>
    <m/>
    <m/>
    <m/>
    <m/>
    <m/>
    <s v="17-02-1994"/>
    <s v="AMERICA BELEN QUINTEROS TORRES"/>
    <s v="17520360-5"/>
    <s v="ULISES LA ROSA PEREZ"/>
    <d v="2020-09-01T00:00:00"/>
    <d v="2020-09-14T00:00:00"/>
    <m/>
    <d v="2020-09-15T00:00:00"/>
    <s v="VJZAMORP"/>
    <s v="VJZAMORP"/>
    <n v="19095"/>
    <s v="valentina.zamora@consultor.wom.cl"/>
    <m/>
    <m/>
    <n v="86"/>
    <s v="America Quinteros"/>
    <x v="1"/>
    <s v="Diurno"/>
    <n v="1"/>
    <d v="2021-03-01T00:00:00"/>
    <n v="167"/>
    <m/>
    <d v="2020-09-01T00:00:00"/>
    <d v="2020-09-01T00:00:00"/>
    <s v="No"/>
    <s v="No"/>
  </r>
  <r>
    <s v="Holdtech"/>
    <x v="0"/>
    <s v="Masivo"/>
    <s v="La Serena"/>
    <s v="12871225"/>
    <s v="9"/>
    <s v="12871225-9"/>
    <s v="VSVARGAC"/>
    <s v="VIVIANA SOLEDAD VARGAS CAMPOS"/>
    <s v="VIVIANA SOLEDAD "/>
    <s v="VARGAS CAMPOS"/>
    <x v="1"/>
    <x v="3"/>
    <s v="Renuncia"/>
    <s v="Renuncia voluntaria"/>
    <d v="2020-10-02T00:00:00"/>
    <m/>
    <m/>
    <m/>
    <m/>
    <m/>
    <s v="11-07-1975"/>
    <s v="AMERICA BELEN QUINTEROS TORRES"/>
    <s v="17520360-5"/>
    <s v="ULISES LA ROSA PEREZ"/>
    <d v="2020-09-01T00:00:00"/>
    <d v="2020-09-14T00:00:00"/>
    <m/>
    <d v="2020-09-15T00:00:00"/>
    <s v="VSVARGAC"/>
    <s v="BAUBEDAL"/>
    <n v="19355"/>
    <s v="viviana.vargas@consultor.wom.cl"/>
    <m/>
    <m/>
    <n v="86"/>
    <s v="America Quinteros"/>
    <x v="0"/>
    <s v="Diurno"/>
    <s v=""/>
    <d v="2021-03-01T00:00:00"/>
    <n v="167"/>
    <m/>
    <d v="2020-10-01T00:00:00"/>
    <d v="2020-09-01T00:00:00"/>
    <s v="No"/>
    <s v="No"/>
  </r>
  <r>
    <s v="Holdtech"/>
    <x v="0"/>
    <s v="Masivo"/>
    <s v="La Serena"/>
    <s v="20281309"/>
    <s v="7"/>
    <s v="20281309-7"/>
    <s v="JIPAILLA"/>
    <s v="JAVIERA IGNACIA PAILLALEF ACUÑA"/>
    <s v="JAVIERA IGNACIA "/>
    <s v="PAILLALEF ACUÑA"/>
    <x v="1"/>
    <x v="3"/>
    <s v="Desvinculación"/>
    <s v="No Concurrencia"/>
    <d v="2021-01-18T00:00:00"/>
    <m/>
    <m/>
    <m/>
    <m/>
    <m/>
    <s v="19-08-2000"/>
    <s v="DIANA ROSARIO GONZALEZ ANGEL"/>
    <s v="16893047-K"/>
    <s v="FRANCISCO JAVIER SUAREZ VEGA"/>
    <d v="2020-09-07T00:00:00"/>
    <d v="2020-09-17T00:00:00"/>
    <m/>
    <d v="2020-09-18T00:00:00"/>
    <s v="JIPAILLA"/>
    <s v="JIPAILLA"/>
    <n v="19461"/>
    <s v="javiera.paillalef@consultor.wom.cl"/>
    <m/>
    <m/>
    <n v="87"/>
    <s v="Leticia Cabrera"/>
    <x v="0"/>
    <s v="Diurno"/>
    <s v=""/>
    <d v="2021-03-01T00:00:00"/>
    <n v="164"/>
    <m/>
    <d v="2021-01-01T00:00:00"/>
    <d v="2020-09-01T00:00:00"/>
    <s v="No"/>
    <s v="No"/>
  </r>
  <r>
    <s v="Holdtech"/>
    <x v="0"/>
    <s v="Masivo"/>
    <s v="La Serena"/>
    <s v="18006758"/>
    <s v="2"/>
    <s v="18006758-2"/>
    <s v="OACANETC"/>
    <s v="OSVALDO ANTONIO CAÑETE CANALES"/>
    <s v="OSVALDO ANTONIO "/>
    <s v="CAÑETE CANALES"/>
    <x v="1"/>
    <x v="3"/>
    <s v="Renuncia"/>
    <s v="Renuncia voluntaria"/>
    <d v="2021-01-07T00:00:00"/>
    <m/>
    <m/>
    <m/>
    <m/>
    <m/>
    <s v="14-07-1992"/>
    <s v="CESAR PATRICIO SOLER VARGAS"/>
    <s v="17016833-K"/>
    <s v="ULISES LA ROSA PEREZ"/>
    <d v="2020-09-07T00:00:00"/>
    <d v="2020-09-17T00:00:00"/>
    <m/>
    <d v="2020-09-18T00:00:00"/>
    <s v="OACANETC"/>
    <s v="OACANETC"/>
    <n v="19498"/>
    <s v="osvaldo.canete@consultor.wom.cl"/>
    <m/>
    <m/>
    <n v="87"/>
    <s v="Leticia Cabrera"/>
    <x v="0"/>
    <s v="Diurno"/>
    <s v=""/>
    <d v="2021-03-01T00:00:00"/>
    <n v="164"/>
    <m/>
    <d v="2021-01-01T00:00:00"/>
    <d v="2020-09-01T00:00:00"/>
    <s v="No"/>
    <s v="No"/>
  </r>
  <r>
    <s v="Holdtech"/>
    <x v="0"/>
    <s v="Masivo"/>
    <s v="La Serena"/>
    <s v="19849605"/>
    <s v="7"/>
    <s v="19849605-7"/>
    <s v="IKYAZIGM"/>
    <s v="IVY KRISTELL YAZIGI MONTESINOS"/>
    <s v="IVY KRISTELL "/>
    <s v="YAZIGI MONTESINOS"/>
    <x v="1"/>
    <x v="3"/>
    <s v="Renuncia"/>
    <s v="Renuncia voluntaria"/>
    <d v="2020-12-31T00:00:00"/>
    <m/>
    <m/>
    <m/>
    <m/>
    <m/>
    <s v="19-11-1997"/>
    <s v="WALTER PAOLO SANTANDER CAMPOS"/>
    <s v="13974946-4"/>
    <s v="FRANCISCO JAVIER SUAREZ VEGA"/>
    <d v="2020-09-07T00:00:00"/>
    <d v="2020-09-17T00:00:00"/>
    <m/>
    <d v="2020-09-18T00:00:00"/>
    <s v="IKYAZIGM"/>
    <s v="IKYAZIGM"/>
    <n v="19389"/>
    <s v="ivy.yazigi@consultor.wom.cl"/>
    <m/>
    <m/>
    <n v="87"/>
    <s v="Leticia Cabrera"/>
    <x v="0"/>
    <s v="Diurno"/>
    <s v=""/>
    <d v="2021-03-01T00:00:00"/>
    <n v="164"/>
    <m/>
    <d v="2020-12-01T00:00:00"/>
    <d v="2020-09-01T00:00:00"/>
    <s v="No"/>
    <s v="No"/>
  </r>
  <r>
    <s v="Holdtech"/>
    <x v="0"/>
    <s v="Masivo"/>
    <s v="La Serena"/>
    <s v="18632852"/>
    <s v="3"/>
    <s v="18632852-3"/>
    <s v="OAROJASL"/>
    <s v="OSCAR ANDRES ROJAS LAZO"/>
    <s v="OSCAR ANDRES "/>
    <s v="ROJAS LAZO"/>
    <x v="1"/>
    <x v="3"/>
    <s v="Renuncia"/>
    <s v="Renuncia voluntaria"/>
    <d v="2021-01-02T00:00:00"/>
    <m/>
    <m/>
    <m/>
    <m/>
    <m/>
    <s v="15-02-1994"/>
    <s v="JONATHAN ANDRES GONZALEZ HIDALGO"/>
    <s v="17762228-1"/>
    <s v="ULISES LA ROSA PEREZ"/>
    <d v="2020-09-07T00:00:00"/>
    <d v="2020-09-17T00:00:00"/>
    <m/>
    <d v="2020-09-18T00:00:00"/>
    <s v="OAROJASL"/>
    <s v="OAROJASL"/>
    <n v="19400"/>
    <s v="oscar.rojas@consultor.wom.cl"/>
    <m/>
    <m/>
    <n v="87"/>
    <s v="Leticia Cabrera"/>
    <x v="1"/>
    <s v="Diurno"/>
    <n v="1"/>
    <d v="2021-03-01T00:00:00"/>
    <n v="164"/>
    <m/>
    <d v="2021-01-01T00:00:00"/>
    <d v="2020-09-01T00:00:00"/>
    <s v="No"/>
    <s v="No"/>
  </r>
  <r>
    <s v="Holdtech"/>
    <x v="0"/>
    <s v="Masivo"/>
    <s v="La Serena"/>
    <s v="20127188"/>
    <s v="6"/>
    <s v="20127188-6"/>
    <s v="AACORTEC"/>
    <s v="ALONDRA ANTONELLA CORTES CASTILLO"/>
    <s v="ALONDRA ANTONELLA "/>
    <s v="CORTES CASTILLO"/>
    <x v="1"/>
    <x v="3"/>
    <s v="Desvinculación"/>
    <s v="No Concurrencia"/>
    <d v="2020-11-04T00:00:00"/>
    <m/>
    <m/>
    <m/>
    <m/>
    <m/>
    <s v="25-08-1999"/>
    <s v="FRANCISCO JAVIER SUAREZ VEGA"/>
    <s v="17062133-6"/>
    <s v="YORMAN JOSE HERNANDEZ USECHE "/>
    <d v="2020-09-07T00:00:00"/>
    <d v="2020-09-17T00:00:00"/>
    <m/>
    <d v="2020-09-18T00:00:00"/>
    <s v="AACORTEC"/>
    <s v="AACORTEC"/>
    <n v="19499"/>
    <s v="alondra.cortes@consultor.wom.cl"/>
    <m/>
    <m/>
    <n v="87"/>
    <s v="Leticia Cabrera"/>
    <x v="0"/>
    <s v="Diurno"/>
    <s v=""/>
    <d v="2021-03-01T00:00:00"/>
    <n v="164"/>
    <m/>
    <d v="2020-11-01T00:00:00"/>
    <d v="2020-09-01T00:00:00"/>
    <s v="No"/>
    <s v="No"/>
  </r>
  <r>
    <s v="Holdtech"/>
    <x v="0"/>
    <s v="Masivo"/>
    <s v="La Serena"/>
    <s v="17530584"/>
    <s v="K"/>
    <s v="17530584-K"/>
    <s v="AJMUNOZP"/>
    <s v="ALEX JAIR MUÑOZ PUENTE"/>
    <s v="ALEX JAIR "/>
    <s v="MUÑOZ PUENTE"/>
    <x v="1"/>
    <x v="3"/>
    <s v="Desvinculación"/>
    <s v="No Concurrencia"/>
    <d v="2020-10-05T00:00:00"/>
    <m/>
    <m/>
    <m/>
    <m/>
    <m/>
    <s v="04-12-1990"/>
    <s v="DIANA ROSARIO GONZALEZ ANGEL"/>
    <s v="16893047-K"/>
    <s v="FRANCISCO JAVIER SUAREZ VEGA"/>
    <d v="2020-09-07T00:00:00"/>
    <d v="2020-09-17T00:00:00"/>
    <m/>
    <d v="2020-09-18T00:00:00"/>
    <s v="AJMUNOZP"/>
    <s v="AJMUNOZP"/>
    <n v="19506"/>
    <s v="alex.munoz@consultor.wom.cl"/>
    <m/>
    <m/>
    <n v="87"/>
    <s v="Leticia Cabrera"/>
    <x v="0"/>
    <s v="Diurno"/>
    <s v=""/>
    <d v="2021-03-01T00:00:00"/>
    <n v="164"/>
    <m/>
    <d v="2020-10-01T00:00:00"/>
    <d v="2020-09-01T00:00:00"/>
    <s v="No"/>
    <s v="No"/>
  </r>
  <r>
    <s v="Holdtech"/>
    <x v="0"/>
    <s v="Masivo"/>
    <s v="La Serena"/>
    <s v="19258137"/>
    <s v="0"/>
    <s v="19258137-0"/>
    <s v="CSTORREF"/>
    <s v="CAMILA SINAI TORRES FLORES"/>
    <s v="CAMILA SINAI "/>
    <s v="TORRES FLORES"/>
    <x v="1"/>
    <x v="3"/>
    <s v="Desvinculación"/>
    <s v="No Concurrencia"/>
    <d v="2020-09-28T00:00:00"/>
    <m/>
    <m/>
    <m/>
    <m/>
    <m/>
    <s v="09-08-1996"/>
    <s v="BARBARA ANDREA ROJAS DROGUETT"/>
    <s v="15909479-0"/>
    <s v="ULISES LA ROSA PEREZ"/>
    <d v="2020-09-07T00:00:00"/>
    <d v="2020-09-17T00:00:00"/>
    <m/>
    <d v="2020-09-18T00:00:00"/>
    <s v="CSTORREF"/>
    <s v="CSTORREF"/>
    <n v="19503"/>
    <s v="camila.torres.f@consultor.wom.cl"/>
    <m/>
    <m/>
    <n v="87"/>
    <s v="Leticia Cabrera"/>
    <x v="0"/>
    <s v="Diurno"/>
    <s v=""/>
    <d v="2021-03-01T00:00:00"/>
    <n v="164"/>
    <m/>
    <d v="2020-09-01T00:00:00"/>
    <d v="2020-09-01T00:00:00"/>
    <s v="No"/>
    <s v="No"/>
  </r>
  <r>
    <s v="Holdtech"/>
    <x v="0"/>
    <s v="Masivo"/>
    <s v="La Serena"/>
    <s v="19506238"/>
    <s v="2"/>
    <s v="19506238-2"/>
    <s v="EHFLOREM"/>
    <s v="ERIK HERNAN FLORES MUÑOZ"/>
    <s v="ERIK HERNAN "/>
    <s v="FLORES MUÑOZ"/>
    <x v="1"/>
    <x v="3"/>
    <s v="Renuncia"/>
    <s v="Renuncia voluntaria"/>
    <d v="2020-09-30T00:00:00"/>
    <m/>
    <m/>
    <m/>
    <m/>
    <m/>
    <s v="21-03-1997"/>
    <s v="ENDER JAVIER PIÑA ROJAS"/>
    <s v="26728535-7"/>
    <s v="FRANCISCO JAVIER SUAREZ VEGA"/>
    <d v="2020-09-07T00:00:00"/>
    <d v="2020-09-17T00:00:00"/>
    <m/>
    <d v="2020-09-18T00:00:00"/>
    <s v="EHFLOREM"/>
    <s v="EHFLOREM"/>
    <n v="19087"/>
    <s v="erikhernan.flores@consultor.wom.cl"/>
    <m/>
    <m/>
    <n v="87"/>
    <s v="Leticia Cabrera"/>
    <x v="0"/>
    <s v="Diurno"/>
    <s v=""/>
    <d v="2021-03-01T00:00:00"/>
    <n v="164"/>
    <m/>
    <d v="2020-09-01T00:00:00"/>
    <d v="2020-09-01T00:00:00"/>
    <s v="No"/>
    <s v="No"/>
  </r>
  <r>
    <s v="Holdtech"/>
    <x v="0"/>
    <s v="Masivo"/>
    <s v="La Serena"/>
    <s v="13949902"/>
    <s v="6"/>
    <s v="13949902-6"/>
    <s v="EODURANO"/>
    <s v="ELIZABETH OLIVIA DURAN ORTIZ"/>
    <s v="ELIZABETH OLIVIA "/>
    <s v="DURAN ORTIZ"/>
    <x v="1"/>
    <x v="3"/>
    <s v="Renuncia"/>
    <s v="Renuncia voluntaria"/>
    <d v="2020-09-24T00:00:00"/>
    <m/>
    <m/>
    <m/>
    <m/>
    <m/>
    <s v="08-06-1980"/>
    <s v="DIANA ROSARIO GONZALEZ ANGEL"/>
    <s v="16893047-K"/>
    <s v="FRANCISCO JAVIER SUAREZ VEGA"/>
    <d v="2020-09-07T00:00:00"/>
    <d v="2020-09-17T00:00:00"/>
    <m/>
    <d v="2020-09-18T00:00:00"/>
    <s v="EODURANO"/>
    <s v="EODURANO"/>
    <n v="19488"/>
    <s v="elizabeth.duran.o@consultor.wom.cl"/>
    <m/>
    <m/>
    <n v="87"/>
    <s v="Leticia Cabrera"/>
    <x v="0"/>
    <s v="Diurno"/>
    <s v=""/>
    <d v="2021-03-01T00:00:00"/>
    <n v="164"/>
    <m/>
    <d v="2020-09-01T00:00:00"/>
    <d v="2020-09-01T00:00:00"/>
    <s v="No"/>
    <s v="No"/>
  </r>
  <r>
    <s v="Holdtech"/>
    <x v="0"/>
    <s v="Masivo"/>
    <s v="La Serena"/>
    <s v="20441791"/>
    <s v="1"/>
    <s v="20441791-1"/>
    <s v="MCBACHOO"/>
    <s v="MERY CAROLINA BACHO ORDENES"/>
    <s v="MERY CAROLINA "/>
    <s v="BACHO ORDENES"/>
    <x v="1"/>
    <x v="3"/>
    <s v="Renuncia"/>
    <s v="Renuncia voluntaria"/>
    <d v="2020-10-01T00:00:00"/>
    <m/>
    <m/>
    <m/>
    <m/>
    <m/>
    <s v="10-07-2000"/>
    <s v="ENDER JAVIER PIÑA ROJAS"/>
    <s v="26728535-7"/>
    <s v="FRANCISCO JAVIER SUAREZ VEGA"/>
    <d v="2020-09-07T00:00:00"/>
    <d v="2020-09-17T00:00:00"/>
    <m/>
    <d v="2020-09-18T00:00:00"/>
    <s v="MCBACHOO"/>
    <s v="MCBACHOO"/>
    <n v="19489"/>
    <s v="mery.bacho@consultor.wom.cl"/>
    <m/>
    <m/>
    <n v="87"/>
    <s v="Leticia Cabrera"/>
    <x v="1"/>
    <s v="Diurno"/>
    <n v="1"/>
    <d v="2021-03-01T00:00:00"/>
    <n v="164"/>
    <m/>
    <d v="2020-10-01T00:00:00"/>
    <d v="2020-09-01T00:00:00"/>
    <s v="No"/>
    <s v="No"/>
  </r>
  <r>
    <s v="Holdtech"/>
    <x v="0"/>
    <s v="Masivo"/>
    <s v="La Serena"/>
    <s v="18889598"/>
    <s v="0"/>
    <s v="18889598-0"/>
    <s v="SAALDUNQ"/>
    <s v="SEBASTIAN ANDRES ALDUNATE QUIROGA"/>
    <s v="SEBASTIAN ANDRES "/>
    <s v="ALDUNATE QUIROGA"/>
    <x v="1"/>
    <x v="3"/>
    <s v="Renuncia"/>
    <s v="Renuncia voluntaria"/>
    <d v="2020-11-20T00:00:00"/>
    <m/>
    <m/>
    <m/>
    <m/>
    <m/>
    <s v="22-11-1994"/>
    <s v="MINERVA MAKARENA ROJAS VARAS"/>
    <s v="17902552-3"/>
    <s v="ULISES LA ROSA PEREZ"/>
    <d v="2020-09-07T00:00:00"/>
    <d v="2020-09-17T00:00:00"/>
    <m/>
    <d v="2020-09-18T00:00:00"/>
    <s v="SAALDUNQ"/>
    <s v="SAALDUNQ"/>
    <n v="19404"/>
    <s v="sebastian.aldunate@consultor.wom.cl"/>
    <m/>
    <m/>
    <n v="87"/>
    <s v="Leticia Cabrera"/>
    <x v="0"/>
    <s v="Diurno"/>
    <s v=""/>
    <d v="2021-03-01T00:00:00"/>
    <n v="164"/>
    <m/>
    <d v="2020-11-01T00:00:00"/>
    <d v="2020-09-01T00:00:00"/>
    <s v="No"/>
    <s v="No"/>
  </r>
  <r>
    <s v="Holdtech"/>
    <x v="0"/>
    <s v="Masivo"/>
    <s v="La Serena"/>
    <s v="20135507"/>
    <s v="9"/>
    <s v="20135507-9"/>
    <s v="SDROJASG"/>
    <s v="SCARLET DAYANA ROJAS GUERRERO"/>
    <s v="SCARLET DAYANA "/>
    <s v="ROJAS GUERRERO"/>
    <x v="1"/>
    <x v="3"/>
    <s v="Renuncia"/>
    <s v="Renuncia voluntaria"/>
    <d v="2020-09-22T00:00:00"/>
    <m/>
    <m/>
    <m/>
    <m/>
    <m/>
    <s v="25-10-1999"/>
    <s v="PAULA ANGELINA ELGUEDA MADARIAGA"/>
    <s v="14109923-K"/>
    <s v="WILLIAMS ENRIQUE DOMINGUEZ BARRADA"/>
    <d v="2020-09-07T00:00:00"/>
    <d v="2020-09-17T00:00:00"/>
    <m/>
    <d v="2020-09-18T00:00:00"/>
    <s v="SDROJASG"/>
    <s v="SDROJASG"/>
    <n v="19384"/>
    <s v="scarlet.rojas@consultor.wom.cl"/>
    <m/>
    <m/>
    <n v="87"/>
    <s v="Leticia Cabrera"/>
    <x v="1"/>
    <s v="Diurno"/>
    <n v="1"/>
    <d v="2021-03-01T00:00:00"/>
    <n v="164"/>
    <m/>
    <d v="2020-09-01T00:00:00"/>
    <d v="2020-09-01T00:00:00"/>
    <s v="No"/>
    <s v="No"/>
  </r>
  <r>
    <s v="Holdtech"/>
    <x v="0"/>
    <s v="Masivo"/>
    <s v="La Serena"/>
    <s v="19350182"/>
    <s v="6"/>
    <s v="19350182-6"/>
    <s v="TBGAMBOR"/>
    <s v="TAMARA BELEN GAMBOA ROBLES"/>
    <s v="TAMARA BELEN "/>
    <s v="GAMBOA ROBLES"/>
    <x v="1"/>
    <x v="3"/>
    <s v="Desvinculación"/>
    <s v="No Concurrencia"/>
    <d v="2020-11-05T00:00:00"/>
    <m/>
    <m/>
    <m/>
    <m/>
    <m/>
    <s v="30-01-1997"/>
    <s v="AMERICA BELEN QUINTEROS TORRES"/>
    <s v="17520360-5"/>
    <s v="ULISES LA ROSA PEREZ"/>
    <d v="2020-09-07T00:00:00"/>
    <d v="2020-09-17T00:00:00"/>
    <m/>
    <d v="2020-09-18T00:00:00"/>
    <s v="TBGAMBOR"/>
    <s v="TBGAMBOR"/>
    <n v="19484"/>
    <s v="tamara.gamboa@consultor.wom.cl"/>
    <m/>
    <m/>
    <n v="87"/>
    <s v="Leticia Cabrera"/>
    <x v="1"/>
    <s v="Diurno"/>
    <n v="1"/>
    <d v="2021-03-01T00:00:00"/>
    <n v="164"/>
    <m/>
    <d v="2020-11-01T00:00:00"/>
    <d v="2020-09-01T00:00:00"/>
    <s v="No"/>
    <s v="No"/>
  </r>
  <r>
    <s v="Holdtech"/>
    <x v="0"/>
    <s v="Masivo"/>
    <s v="La Serena"/>
    <s v="19442978"/>
    <s v="9"/>
    <s v="19442978-9"/>
    <s v="AIARANED"/>
    <s v="ANDRES ISRAEL ARANEDA DIAZ"/>
    <s v="ANDRES ISRAEL "/>
    <s v="ARANEDA DIAZ"/>
    <x v="1"/>
    <x v="3"/>
    <s v="Renuncia"/>
    <s v="Renuncia voluntaria"/>
    <d v="2021-01-18T00:00:00"/>
    <m/>
    <m/>
    <m/>
    <m/>
    <m/>
    <s v="16-03-1997"/>
    <s v="CATHERINE ESTEFANIA BARRAZA ARAYA"/>
    <s v="19207174-7"/>
    <s v="ULISES LA ROSA PEREZ"/>
    <d v="2020-09-22T00:00:00"/>
    <d v="2020-10-10T00:00:00"/>
    <m/>
    <d v="2020-10-13T00:00:00"/>
    <s v="AIARANED"/>
    <s v="AIARANED"/>
    <n v="19307"/>
    <s v="andres.araneda@consultor.wom.cl"/>
    <m/>
    <m/>
    <n v="88"/>
    <s v="Marcos Sanchez"/>
    <x v="0"/>
    <s v="Diurno"/>
    <s v=""/>
    <d v="2021-03-01T00:00:00"/>
    <n v="139"/>
    <m/>
    <d v="2021-01-01T00:00:00"/>
    <d v="2020-10-01T00:00:00"/>
    <s v="No"/>
    <s v="No"/>
  </r>
  <r>
    <s v="Holdtech"/>
    <x v="0"/>
    <s v="Masivo"/>
    <s v="La Serena"/>
    <s v="18632725"/>
    <s v="K"/>
    <s v="18632725-K"/>
    <s v="YSIBACEM"/>
    <s v="YESENIA SOLEDAD IBACETA MUÑOZ"/>
    <s v="YESENIA SOLEDAD "/>
    <s v="IBACETA MUÑOZ"/>
    <x v="1"/>
    <x v="3"/>
    <s v="Renuncia"/>
    <s v="Renuncia voluntaria"/>
    <d v="2021-01-18T00:00:00"/>
    <m/>
    <m/>
    <m/>
    <m/>
    <m/>
    <s v="21-01-1994"/>
    <s v="CATHERINE ESTEFANIA BARRAZA ARAYA"/>
    <s v="19207174-7"/>
    <s v="ULISES LA ROSA PEREZ"/>
    <d v="2020-09-22T00:00:00"/>
    <d v="2020-10-10T00:00:00"/>
    <m/>
    <d v="2020-10-13T00:00:00"/>
    <s v="YSIBACEM"/>
    <s v="YSIBACEM"/>
    <n v="19294"/>
    <s v="yesenia.ibaceta@consultor.wom.cl"/>
    <m/>
    <m/>
    <n v="88"/>
    <s v="Marcos Sanchez"/>
    <x v="1"/>
    <s v="Diurno"/>
    <n v="1"/>
    <d v="2021-03-01T00:00:00"/>
    <n v="139"/>
    <m/>
    <d v="2021-01-01T00:00:00"/>
    <d v="2020-10-01T00:00:00"/>
    <s v="No"/>
    <s v="No"/>
  </r>
  <r>
    <s v="Holdtech"/>
    <x v="0"/>
    <s v="Masivo"/>
    <s v="La Serena"/>
    <s v="13998294"/>
    <s v="0"/>
    <s v="13998294-0"/>
    <s v="ASMANCIL"/>
    <s v="ANDREA SOLEDAD MANCILLA LIZAMA"/>
    <s v="ANDREA SOLEDAD "/>
    <s v="MANCILLA LIZAMA"/>
    <x v="1"/>
    <x v="3"/>
    <s v="Renuncia"/>
    <s v="Renuncia voluntaria"/>
    <d v="2020-12-10T00:00:00"/>
    <m/>
    <m/>
    <m/>
    <m/>
    <m/>
    <s v="09-12-1980"/>
    <s v="ENDER JAVIER PIÑA ROJAS"/>
    <s v="26728535-7"/>
    <s v="FRANCISCO JAVIER SUAREZ VEGA"/>
    <d v="2020-09-22T00:00:00"/>
    <d v="2020-10-10T00:00:00"/>
    <m/>
    <d v="2020-10-13T00:00:00"/>
    <s v="ASMANCIL"/>
    <s v="ASMANCIL"/>
    <n v="19329"/>
    <s v="andrea.mancilla@consultor.wom.cl"/>
    <m/>
    <m/>
    <n v="88"/>
    <s v="Marcos Sanchez"/>
    <x v="1"/>
    <s v="Diurno"/>
    <n v="1"/>
    <d v="2021-03-01T00:00:00"/>
    <n v="139"/>
    <m/>
    <d v="2020-12-01T00:00:00"/>
    <d v="2020-10-01T00:00:00"/>
    <s v="No"/>
    <s v="No"/>
  </r>
  <r>
    <s v="Holdtech"/>
    <x v="0"/>
    <s v="Masivo"/>
    <s v="La Serena"/>
    <s v="18201052"/>
    <s v="9"/>
    <s v="18201052-9"/>
    <s v="FEACUNAC"/>
    <s v="FABIAN EDGARDO ACUÑA CODOCEO"/>
    <s v="FABIAN EDGARDO "/>
    <s v="ACUÑA CODOCEO"/>
    <x v="1"/>
    <x v="3"/>
    <s v="Renuncia"/>
    <s v="Renuncia voluntaria"/>
    <d v="2020-10-28T00:00:00"/>
    <m/>
    <m/>
    <m/>
    <m/>
    <m/>
    <s v="01-07-1992"/>
    <s v="CATHERINE ESTEFANIA BARRAZA ARAYA"/>
    <s v="19207174-7"/>
    <s v="ULISES LA ROSA PEREZ"/>
    <d v="2020-09-22T00:00:00"/>
    <d v="2020-10-10T00:00:00"/>
    <m/>
    <d v="2020-10-13T00:00:00"/>
    <s v="FEACUNAC"/>
    <s v="FEACUNAC"/>
    <n v="19280"/>
    <s v="fabian.acuna@consultor.wom.cl"/>
    <m/>
    <m/>
    <n v="88"/>
    <s v="Marcos Sanchez"/>
    <x v="1"/>
    <s v="Diurno"/>
    <n v="1"/>
    <d v="2021-03-01T00:00:00"/>
    <n v="139"/>
    <m/>
    <d v="2020-10-01T00:00:00"/>
    <d v="2020-10-01T00:00:00"/>
    <s v="No"/>
    <s v="No"/>
  </r>
  <r>
    <s v="Holdtech"/>
    <x v="0"/>
    <s v="Masivo"/>
    <s v="La Serena"/>
    <s v="16557534"/>
    <s v="2"/>
    <s v="16557534-2"/>
    <s v="HAMEDINC"/>
    <s v="HECTOR ANDRES MEDINA CHAVEZ"/>
    <s v="HECTOR ANDRES "/>
    <s v="MEDINA CHAVEZ"/>
    <x v="1"/>
    <x v="3"/>
    <s v="Desvinculación"/>
    <s v="No Concurrencia"/>
    <d v="2020-11-18T00:00:00"/>
    <m/>
    <m/>
    <m/>
    <m/>
    <m/>
    <s v="28-05-1987"/>
    <s v="AMERICA BELEN QUINTEROS TORRES"/>
    <s v="17520360-5"/>
    <s v="ULISES LA ROSA PEREZ"/>
    <d v="2020-10-05T00:00:00"/>
    <d v="2020-10-26T00:00:00"/>
    <m/>
    <d v="2020-10-27T00:00:00"/>
    <s v="HAMEDINC"/>
    <s v="HAMEDINC"/>
    <n v="19012"/>
    <s v="hector.medina@consultor.wom.cl"/>
    <m/>
    <m/>
    <n v="89"/>
    <s v="Paola Dunn"/>
    <x v="0"/>
    <s v="Diurno"/>
    <s v=""/>
    <d v="2021-03-01T00:00:00"/>
    <n v="125"/>
    <m/>
    <d v="2020-11-01T00:00:00"/>
    <d v="2020-10-01T00:00:00"/>
    <s v="No"/>
    <s v="No"/>
  </r>
  <r>
    <s v="Holdtech"/>
    <x v="0"/>
    <s v="Masivo"/>
    <s v="La Serena"/>
    <s v="19951338"/>
    <s v="9"/>
    <s v="19951338-9"/>
    <s v="LCRODRIR"/>
    <s v="LUIS CRISTOBAL RODRIGUEZ ROJAS"/>
    <s v="LUIS CRISTOBAL "/>
    <s v="RODRIGUEZ ROJAS"/>
    <x v="1"/>
    <x v="3"/>
    <s v="Renuncia"/>
    <s v="Renuncia voluntaria"/>
    <d v="2020-12-11T00:00:00"/>
    <m/>
    <m/>
    <m/>
    <m/>
    <m/>
    <s v="27-06-1998"/>
    <s v="CATHERINE ESTEFANIA BARRAZA ARAYA"/>
    <s v="19207174-7"/>
    <s v="ULISES LA ROSA PEREZ"/>
    <d v="2020-10-05T00:00:00"/>
    <d v="2020-10-26T00:00:00"/>
    <m/>
    <d v="2020-10-27T00:00:00"/>
    <s v="LCRODRIR"/>
    <s v="LCRODRIR"/>
    <n v="19210"/>
    <s v="luis.rodriguez.c@consultor.wom.cl"/>
    <m/>
    <m/>
    <n v="89"/>
    <s v="Paola Dunn"/>
    <x v="1"/>
    <s v="Diurno"/>
    <n v="1"/>
    <d v="2021-03-01T00:00:00"/>
    <n v="125"/>
    <m/>
    <d v="2020-12-01T00:00:00"/>
    <d v="2020-10-01T00:00:00"/>
    <s v="No"/>
    <s v="No"/>
  </r>
  <r>
    <s v="Holdtech"/>
    <x v="0"/>
    <s v="Masivo"/>
    <s v="La Serena"/>
    <s v="20006758"/>
    <s v="4"/>
    <s v="20006758-4"/>
    <s v="NISALDIA"/>
    <s v="NAYARET ISABEL SALDIVAR ARQUEROS"/>
    <s v="NAYARET ISABEL "/>
    <s v="SALDIVAR ARQUEROS"/>
    <x v="1"/>
    <x v="3"/>
    <s v="Desvinculación"/>
    <s v="No Concurrencia"/>
    <d v="2020-11-17T00:00:00"/>
    <m/>
    <m/>
    <m/>
    <m/>
    <m/>
    <s v="27-07-1999"/>
    <s v="NICOLE ANDREA DIAZ HIDALGO "/>
    <s v="17722969-5"/>
    <s v="ULISES LA ROSA PEREZ"/>
    <d v="2020-10-05T00:00:00"/>
    <d v="2020-10-26T00:00:00"/>
    <m/>
    <d v="2020-10-27T00:00:00"/>
    <s v="NISALDIA"/>
    <s v="NISALDIA"/>
    <n v="19164"/>
    <s v="nayaret.saldivar@consultor.wom.cl"/>
    <m/>
    <m/>
    <n v="89"/>
    <s v="Paola Dunn"/>
    <x v="0"/>
    <s v="Diurno"/>
    <s v=""/>
    <d v="2021-03-01T00:00:00"/>
    <n v="125"/>
    <m/>
    <d v="2020-11-01T00:00:00"/>
    <d v="2020-10-01T00:00:00"/>
    <s v="No"/>
    <s v="No"/>
  </r>
  <r>
    <s v="Holdtech"/>
    <x v="0"/>
    <s v="Masivo"/>
    <s v="La Serena"/>
    <s v="18575053"/>
    <s v="1"/>
    <s v="18575053-1"/>
    <s v="YMVILLAH"/>
    <s v="YIMARA MABEL VILLALOBOS HENRIQUEZ"/>
    <s v="YIMARA MABEL "/>
    <s v="VILLALOBOS HENRIQUEZ"/>
    <x v="1"/>
    <x v="3"/>
    <s v="Renuncia"/>
    <s v="Renuncia voluntaria"/>
    <d v="2020-11-13T00:00:00"/>
    <m/>
    <m/>
    <m/>
    <m/>
    <m/>
    <s v="20-02-1994"/>
    <s v="CATHERINE ESTEFANIA BARRAZA ARAYA"/>
    <s v="19207174-7"/>
    <s v="ULISES LA ROSA PEREZ"/>
    <d v="2020-10-05T00:00:00"/>
    <d v="2020-10-26T00:00:00"/>
    <m/>
    <d v="2020-10-27T00:00:00"/>
    <s v="YMVILLAH"/>
    <s v="YMVILLAH"/>
    <n v="19087"/>
    <s v="yimara.villalobos@consultor.wom.cl"/>
    <m/>
    <m/>
    <n v="89"/>
    <s v="Paola Dunn"/>
    <x v="1"/>
    <s v="Diurno"/>
    <n v="1"/>
    <d v="2021-03-01T00:00:00"/>
    <n v="125"/>
    <m/>
    <d v="2020-11-01T00:00:00"/>
    <d v="2020-10-01T00:00:00"/>
    <s v="No"/>
    <s v="No"/>
  </r>
  <r>
    <s v="Holdtech"/>
    <x v="0"/>
    <s v="Masivo"/>
    <s v="La Serena"/>
    <s v="19353062"/>
    <s v="1"/>
    <s v="19353062-1"/>
    <s v="GAPINOR"/>
    <s v="GUILLERMO ANDRES PINO RAMOS"/>
    <s v="GUILLERMO ANDRES "/>
    <s v="PINO RAMOS"/>
    <x v="1"/>
    <x v="3"/>
    <s v="Renuncia"/>
    <s v="Renuncia voluntaria"/>
    <d v="2021-02-02T00:00:00"/>
    <m/>
    <m/>
    <m/>
    <m/>
    <m/>
    <s v="29-05-1996"/>
    <s v="NICOLE ANDREA DIAZ HIDALGO "/>
    <s v="17722969-5"/>
    <s v="ULISES LA ROSA PEREZ"/>
    <d v="2020-10-19T00:00:00"/>
    <d v="2020-11-07T00:00:00"/>
    <m/>
    <d v="2020-11-09T00:00:00"/>
    <s v="GAPINOR"/>
    <s v="GAPINOR"/>
    <n v="19314"/>
    <s v="guillermo.pino@consultor.wom.cl"/>
    <m/>
    <m/>
    <n v="90"/>
    <s v="Marcos Sanchez"/>
    <x v="1"/>
    <s v="Diurno"/>
    <n v="1"/>
    <d v="2021-03-01T00:00:00"/>
    <n v="112"/>
    <m/>
    <d v="2021-02-01T00:00:00"/>
    <d v="2020-11-01T00:00:00"/>
    <s v="No"/>
    <s v="No"/>
  </r>
  <r>
    <s v="Holdtech"/>
    <x v="0"/>
    <s v="Masivo"/>
    <s v="La Serena"/>
    <s v="18757927"/>
    <s v="9"/>
    <s v="18757927-9"/>
    <s v="BMCORREC"/>
    <s v="BRYAN MAXIMILIANO CORREA CASTRO"/>
    <s v="BRYAN MAXIMILIANO "/>
    <s v="CORREA CASTRO"/>
    <x v="1"/>
    <x v="3"/>
    <s v="Desvinculación"/>
    <s v="No Concurrencia"/>
    <d v="2020-12-30T00:00:00"/>
    <m/>
    <m/>
    <m/>
    <m/>
    <m/>
    <s v="28-06-1994"/>
    <s v="JONATHAN ANDRES GONZALEZ HIDALGO"/>
    <s v="16732649-8"/>
    <s v="ULISES LA ROSA PEREZ"/>
    <d v="2020-10-19T00:00:00"/>
    <d v="2020-11-07T00:00:00"/>
    <m/>
    <d v="2020-11-09T00:00:00"/>
    <s v="BMCORREC"/>
    <s v="BMCORREC"/>
    <n v="19298"/>
    <s v="bryan.correa@consultor.wom.cl"/>
    <m/>
    <m/>
    <n v="90"/>
    <s v="Marcos Sanchez"/>
    <x v="1"/>
    <s v="Diurno"/>
    <n v="1"/>
    <d v="2021-03-01T00:00:00"/>
    <n v="112"/>
    <m/>
    <d v="2020-12-01T00:00:00"/>
    <d v="2020-11-01T00:00:00"/>
    <s v="No"/>
    <s v="No"/>
  </r>
  <r>
    <s v="Holdtech"/>
    <x v="0"/>
    <s v="Masivo"/>
    <s v="La Serena"/>
    <s v="17831241"/>
    <s v="3"/>
    <s v="17831241-3"/>
    <s v="CFORTIZA"/>
    <s v="CARLA FRANCISCA ORTIZ ACEVEDO"/>
    <s v="CARLA FRANCISCA "/>
    <s v="ORTIZ ACEVEDO"/>
    <x v="1"/>
    <x v="3"/>
    <s v="Renuncia"/>
    <s v="Renuncia voluntaria"/>
    <d v="2020-12-24T00:00:00"/>
    <m/>
    <m/>
    <m/>
    <m/>
    <m/>
    <s v="07-07-1991"/>
    <s v="CESAR PATRICIO SOLER VARGAS"/>
    <s v="17016833-K"/>
    <s v="ULISES LA ROSA PEREZ"/>
    <d v="2020-10-19T00:00:00"/>
    <d v="2020-11-07T00:00:00"/>
    <m/>
    <d v="2020-11-09T00:00:00"/>
    <s v="CFORTIZA"/>
    <s v="CFORTIZA"/>
    <n v="19300"/>
    <s v="carla.ortiz@consultor.wom.cl"/>
    <m/>
    <m/>
    <n v="90"/>
    <s v="Marcos Sanchez"/>
    <x v="1"/>
    <s v="Diurno"/>
    <n v="1"/>
    <d v="2021-03-01T00:00:00"/>
    <n v="112"/>
    <m/>
    <d v="2020-12-01T00:00:00"/>
    <d v="2020-11-01T00:00:00"/>
    <s v="No"/>
    <s v="No"/>
  </r>
  <r>
    <s v="Holdtech"/>
    <x v="0"/>
    <s v="Masivo"/>
    <s v="La Serena"/>
    <s v="18708096"/>
    <s v="7"/>
    <s v="18708096-7"/>
    <s v="CAZUNIGF"/>
    <s v="CAMILA ANDREA ZUÑIGA FUENTES"/>
    <s v="CAMILA ANDREA "/>
    <s v="ZUÑIGA FUENTES"/>
    <x v="1"/>
    <x v="3"/>
    <s v="Renuncia"/>
    <s v="Renuncia voluntaria"/>
    <d v="2020-12-21T00:00:00"/>
    <m/>
    <m/>
    <m/>
    <m/>
    <m/>
    <s v="06-11-1994"/>
    <s v="BARBARA ANDREA ROJAS DROGUETT"/>
    <s v="15909479-0"/>
    <s v="ULISES LA ROSA PEREZ"/>
    <d v="2020-10-19T00:00:00"/>
    <d v="2020-11-07T00:00:00"/>
    <m/>
    <d v="2020-11-09T00:00:00"/>
    <s v="CAZUNIGF"/>
    <s v="CAZUNIGF"/>
    <n v="19181"/>
    <s v="camila.zuniga@consultor.wom.cl"/>
    <m/>
    <m/>
    <n v="90"/>
    <s v="Marcos Sanchez"/>
    <x v="1"/>
    <s v="Diurno"/>
    <n v="1"/>
    <d v="2021-03-01T00:00:00"/>
    <n v="112"/>
    <m/>
    <d v="2020-12-01T00:00:00"/>
    <d v="2020-11-01T00:00:00"/>
    <s v="No"/>
    <s v="No"/>
  </r>
  <r>
    <s v="Holdtech"/>
    <x v="0"/>
    <s v="Masivo"/>
    <s v="La Serena"/>
    <s v="17643835"/>
    <s v="5"/>
    <s v="17643835-5"/>
    <s v="LVARRIAT"/>
    <s v="LEXYAN VALESKA ARRIAGADA TORRES"/>
    <s v="LEXYAN VALESKA "/>
    <s v="ARRIAGADA TORRES"/>
    <x v="1"/>
    <x v="3"/>
    <s v="Desvinculación"/>
    <s v="No Concurrencia"/>
    <d v="2020-12-18T00:00:00"/>
    <m/>
    <m/>
    <m/>
    <m/>
    <m/>
    <s v="12-05-1990"/>
    <s v="NICOLE ANDREA DIAZ HIDALGO "/>
    <s v="17722969-5"/>
    <s v="ULISES LA ROSA PEREZ"/>
    <d v="2020-10-19T00:00:00"/>
    <d v="2020-11-07T00:00:00"/>
    <m/>
    <d v="2020-11-09T00:00:00"/>
    <s v="LVARRIAT"/>
    <s v="LVARRIAT"/>
    <n v="19371"/>
    <s v="lexyan.arriagada@consultor.wom.cl"/>
    <m/>
    <m/>
    <n v="90"/>
    <s v="Marcos Sanchez"/>
    <x v="1"/>
    <s v="Diurno"/>
    <n v="1"/>
    <d v="2021-03-01T00:00:00"/>
    <n v="112"/>
    <m/>
    <d v="2020-12-01T00:00:00"/>
    <d v="2020-11-01T00:00:00"/>
    <s v="No"/>
    <s v="No"/>
  </r>
  <r>
    <s v="Holdtech"/>
    <x v="0"/>
    <s v="Masivo"/>
    <s v="La Serena"/>
    <s v="19666851"/>
    <s v="9"/>
    <s v="19666851-9"/>
    <s v="AALUNAC"/>
    <s v="ALEJANDRA ANDREA LUNA CORTES"/>
    <s v="ALEJANDRA ANDREA "/>
    <s v="LUNA CORTES"/>
    <x v="1"/>
    <x v="3"/>
    <s v="Desvinculación"/>
    <s v="No Concurrencia"/>
    <d v="2020-12-04T00:00:00"/>
    <m/>
    <m/>
    <m/>
    <m/>
    <m/>
    <s v="25-06-1997"/>
    <s v="DIANA ROSARIO GONZALEZ ANGEL"/>
    <s v="16893047-K"/>
    <s v="FRANCISCO JAVIER SUAREZ VEGA"/>
    <d v="2020-10-19T00:00:00"/>
    <d v="2020-11-07T00:00:00"/>
    <m/>
    <d v="2020-11-09T00:00:00"/>
    <s v="AALUNAC"/>
    <s v="AALUNAC"/>
    <n v="19157"/>
    <s v="alejandra.luna@consultor.wom.cl"/>
    <m/>
    <m/>
    <n v="90"/>
    <s v="Marcos Sanchez"/>
    <x v="1"/>
    <s v="Diurno"/>
    <n v="1"/>
    <d v="2021-03-01T00:00:00"/>
    <n v="112"/>
    <m/>
    <d v="2020-12-01T00:00:00"/>
    <d v="2020-11-01T00:00:00"/>
    <s v="No"/>
    <s v="No"/>
  </r>
  <r>
    <s v="Holdtech"/>
    <x v="0"/>
    <s v="Masivo"/>
    <s v="La Serena"/>
    <s v="19463758"/>
    <s v="6"/>
    <s v="19463758-6"/>
    <s v="PBPLAZAS"/>
    <s v="PAULA BERNARDA PLAZA SALAS"/>
    <s v="PAULA BERNARDA "/>
    <s v="PLAZA SALAS"/>
    <x v="1"/>
    <x v="3"/>
    <s v="Renuncia"/>
    <s v="Renuncia voluntaria"/>
    <d v="2020-11-28T00:00:00"/>
    <m/>
    <m/>
    <m/>
    <m/>
    <m/>
    <s v="08-02-1998"/>
    <s v="NICOLE ANDREA DIAZ HIDALGO "/>
    <s v="17722969-5"/>
    <s v="ULISES LA ROSA PEREZ"/>
    <d v="2020-10-19T00:00:00"/>
    <d v="2020-11-07T00:00:00"/>
    <m/>
    <d v="2020-11-09T00:00:00"/>
    <s v="PBPLAZAS"/>
    <s v="PBPLAZAS"/>
    <n v="19264"/>
    <s v="paula.plaza@consultor.wom.cl"/>
    <m/>
    <m/>
    <n v="90"/>
    <s v="Marcos Sanchez"/>
    <x v="0"/>
    <s v="Diurno"/>
    <s v=""/>
    <d v="2021-03-01T00:00:00"/>
    <n v="112"/>
    <m/>
    <d v="2020-11-01T00:00:00"/>
    <d v="2020-11-01T00:00:00"/>
    <s v="No"/>
    <s v="No"/>
  </r>
  <r>
    <s v="Holdtech"/>
    <x v="0"/>
    <s v="Masivo"/>
    <s v="La Serena"/>
    <s v="18823524"/>
    <s v="7"/>
    <s v="18823524-7"/>
    <s v="SAHERREZ"/>
    <s v="SOLANGE ANDREA HERRERA ZAMORA"/>
    <s v="SOLANGE ANDREA "/>
    <s v="HERRERA ZAMORA"/>
    <x v="1"/>
    <x v="3"/>
    <s v="Desvinculación"/>
    <s v="No Concurrencia"/>
    <d v="2020-12-04T00:00:00"/>
    <m/>
    <m/>
    <m/>
    <m/>
    <m/>
    <s v="19-04-1994"/>
    <s v="AMERICA BELEN QUINTEROS TORRES"/>
    <s v="17520360-5"/>
    <s v="ULISES LA ROSA PEREZ"/>
    <d v="2020-10-19T00:00:00"/>
    <d v="2020-11-07T00:00:00"/>
    <m/>
    <d v="2020-11-09T00:00:00"/>
    <s v="SAHERREZ"/>
    <s v="SAHERREZ"/>
    <n v="19277"/>
    <s v="solange.herrera@consultor.wom.cl"/>
    <m/>
    <m/>
    <n v="90"/>
    <s v="Marcos Sanchez"/>
    <x v="1"/>
    <s v="Diurno"/>
    <n v="1"/>
    <d v="2021-03-01T00:00:00"/>
    <n v="112"/>
    <m/>
    <d v="2020-12-01T00:00:00"/>
    <d v="2020-11-01T00:00:00"/>
    <s v="No"/>
    <s v="No"/>
  </r>
  <r>
    <s v="Holdtech"/>
    <x v="0"/>
    <s v="Masivo"/>
    <s v="La Serena"/>
    <s v="13358394"/>
    <s v="7"/>
    <s v="13358394-7"/>
    <s v="CMROJAS"/>
    <s v="CAROLINA MARISOL ROJAS CANTILLANA"/>
    <s v="CAROLINA MARISOL "/>
    <s v="ROJAS CANTILLANA"/>
    <x v="1"/>
    <x v="3"/>
    <s v="Renuncia"/>
    <s v="Renuncia voluntaria"/>
    <d v="2020-12-01T00:00:00"/>
    <m/>
    <m/>
    <m/>
    <m/>
    <m/>
    <s v="06-02-1978"/>
    <s v="DIANA ROSARIO GONZALEZ ANGEL"/>
    <s v="16893047-K"/>
    <s v="FRANCISCO JAVIER SUAREZ VEGA"/>
    <d v="2020-10-26T00:00:00"/>
    <d v="2020-11-13T00:00:00"/>
    <m/>
    <d v="2020-11-16T00:00:00"/>
    <s v="CMROJASC"/>
    <s v="CMROJASC"/>
    <m/>
    <s v="carolina.rojas@consultor.wom.cl"/>
    <m/>
    <m/>
    <n v="91"/>
    <s v="Maria Fernanda Diaz"/>
    <x v="0"/>
    <s v="Diurno"/>
    <s v=""/>
    <d v="2021-03-01T00:00:00"/>
    <n v="105"/>
    <m/>
    <d v="2020-12-01T00:00:00"/>
    <d v="2020-11-01T00:00:00"/>
    <s v="No"/>
    <s v="No"/>
  </r>
  <r>
    <s v="Holdtech"/>
    <x v="0"/>
    <s v="Masivo"/>
    <s v="La Serena"/>
    <s v="20965720"/>
    <s v="1"/>
    <s v="20965720-1"/>
    <s v="FNHERNA"/>
    <s v="FRANCISCA NALLELY HERNANDEZ MONTERO"/>
    <s v="FRANCISCA NALLELY "/>
    <s v="HERNANDEZ MONTERO"/>
    <x v="1"/>
    <x v="3"/>
    <s v="Renuncia"/>
    <s v="Renuncia voluntaria"/>
    <d v="2020-12-07T00:00:00"/>
    <m/>
    <m/>
    <m/>
    <m/>
    <m/>
    <s v="20-01-2002"/>
    <s v="AMERICA BELEN QUINTEROS TORRES"/>
    <s v="17520360-5"/>
    <s v="ULISES LA ROSA PEREZ"/>
    <d v="2020-10-26T00:00:00"/>
    <d v="2020-11-13T00:00:00"/>
    <m/>
    <d v="2020-11-16T00:00:00"/>
    <s v="FNHERNAM"/>
    <s v="FNHERNAM"/>
    <m/>
    <s v="francisca.hernandez@consultor.wom.cl"/>
    <m/>
    <m/>
    <n v="91"/>
    <s v="Maria Fernanda Diaz"/>
    <x v="0"/>
    <s v="Diurno"/>
    <s v=""/>
    <d v="2021-03-01T00:00:00"/>
    <n v="105"/>
    <m/>
    <d v="2020-12-01T00:00:00"/>
    <d v="2020-11-01T00:00:00"/>
    <s v="No"/>
    <s v="No"/>
  </r>
  <r>
    <s v="Holdtech"/>
    <x v="0"/>
    <s v="Masivo"/>
    <s v="La Serena"/>
    <s v="18654429"/>
    <s v="3"/>
    <s v="18654429-3"/>
    <s v="JCSALAS"/>
    <s v="JEIMY CONSTANZA SALAS ARAVENA"/>
    <s v="JEIMY CONSTANZA "/>
    <s v="SALAS ARAVENA"/>
    <x v="1"/>
    <x v="3"/>
    <s v="Renuncia"/>
    <s v="Renuncia voluntaria"/>
    <d v="2020-11-29T00:00:00"/>
    <m/>
    <m/>
    <m/>
    <m/>
    <m/>
    <s v="18-11-1993"/>
    <s v="DIANA ROSARIO GONZALEZ ANGEL"/>
    <s v="16893047-K"/>
    <s v="FRANCISCO JAVIER SUAREZ VEGA"/>
    <d v="2020-10-26T00:00:00"/>
    <d v="2020-11-13T00:00:00"/>
    <m/>
    <d v="2020-11-16T00:00:00"/>
    <s v="JCSALASA"/>
    <s v="JCSALASA"/>
    <m/>
    <s v="jeimy.salas@consultor.wom.cl"/>
    <m/>
    <m/>
    <n v="91"/>
    <s v="Maria Fernanda Diaz"/>
    <x v="1"/>
    <s v="Diurno"/>
    <n v="1"/>
    <d v="2021-03-01T00:00:00"/>
    <n v="105"/>
    <m/>
    <d v="2020-11-01T00:00:00"/>
    <d v="2020-11-01T00:00:00"/>
    <s v="No"/>
    <s v="No"/>
  </r>
  <r>
    <s v="Holdtech"/>
    <x v="0"/>
    <s v="Masivo"/>
    <s v="La Serena"/>
    <s v="20407325"/>
    <s v="2"/>
    <s v="20407325-2"/>
    <s v="AILEDEZR"/>
    <s v="ALEXIS IGNACIO LEDEZMA RIVERA"/>
    <s v="ALEXIS IGNACIO "/>
    <s v="LEDEZMA RIVERA"/>
    <x v="1"/>
    <x v="3"/>
    <s v="Desvinculación"/>
    <s v="Vencimiento de contrato"/>
    <d v="2021-02-13T00:00:00"/>
    <m/>
    <m/>
    <m/>
    <m/>
    <m/>
    <s v="29-09-2000"/>
    <s v="DIANA ROSARIO GONZALEZ ANGEL"/>
    <s v="16893047-K"/>
    <s v="FRANCISCO JAVIER SUAREZ VEGA"/>
    <d v="2020-11-09T00:00:00"/>
    <d v="2020-11-30T00:00:00"/>
    <m/>
    <d v="2020-12-01T00:00:00"/>
    <s v="AILEDEZR"/>
    <s v="AILEDEZR"/>
    <n v="19355"/>
    <s v="alexis.ledezma@consultor.wom.cl"/>
    <m/>
    <m/>
    <n v="92"/>
    <s v="Leticia Cabrera"/>
    <x v="1"/>
    <s v="Diurno"/>
    <n v="1"/>
    <d v="2021-03-01T00:00:00"/>
    <n v="90"/>
    <m/>
    <d v="2021-02-01T00:00:00"/>
    <d v="2020-12-01T00:00:00"/>
    <s v="No"/>
    <s v="No"/>
  </r>
  <r>
    <s v="Holdtech"/>
    <x v="0"/>
    <s v="Masivo"/>
    <s v="La Serena"/>
    <s v="19666203"/>
    <s v="0"/>
    <s v="19666203-0"/>
    <s v="NVVENEGC"/>
    <s v="NAYARETT VALENTINA VENEGAS CASTILLO"/>
    <s v="NAYARETT VALENTINA "/>
    <s v="VENEGAS CASTILLO"/>
    <x v="1"/>
    <x v="3"/>
    <s v="Renuncia"/>
    <s v="Renuncia voluntaria"/>
    <d v="2021-02-03T00:00:00"/>
    <m/>
    <m/>
    <m/>
    <m/>
    <m/>
    <s v="11-02-1997"/>
    <s v="PAULA ANGELINA ELGUEDA MADARIAGA"/>
    <s v="14109923-K"/>
    <s v="WILLIAMS ENRIQUE DOMINGUEZ BARRADA"/>
    <d v="2020-11-09T00:00:00"/>
    <d v="2020-11-30T00:00:00"/>
    <m/>
    <d v="2020-12-01T00:00:00"/>
    <s v="NVVENEGC"/>
    <s v="NVVENEGC"/>
    <n v="19462"/>
    <s v="nayarett.venegas@consultor.wom.cl"/>
    <m/>
    <m/>
    <n v="92"/>
    <s v="Leticia Cabrera"/>
    <x v="1"/>
    <s v="Diurno"/>
    <n v="1"/>
    <d v="2021-03-01T00:00:00"/>
    <n v="90"/>
    <m/>
    <d v="2021-02-01T00:00:00"/>
    <d v="2020-12-01T00:00:00"/>
    <s v="No"/>
    <s v="No"/>
  </r>
  <r>
    <s v="Holdtech"/>
    <x v="0"/>
    <s v="Masivo"/>
    <s v="La Serena"/>
    <s v="19771969"/>
    <s v="9"/>
    <s v="19771969-9"/>
    <s v="ECROJASC"/>
    <s v="ELSA CATALINA ROJAS CORTES"/>
    <s v="ELSA CATALINA "/>
    <s v="ROJAS CORTES"/>
    <x v="1"/>
    <x v="3"/>
    <s v="Desvinculación"/>
    <s v="No Concurrencia"/>
    <d v="2021-01-22T00:00:00"/>
    <m/>
    <m/>
    <m/>
    <m/>
    <m/>
    <s v="12-09-1998"/>
    <s v="GABRIELA ANDREA GOMEZ QUIVIC"/>
    <s v="18632202-9"/>
    <s v="FRANCISCO JAVIER SUAREZ VEGA"/>
    <d v="2020-11-09T00:00:00"/>
    <d v="2020-11-30T00:00:00"/>
    <m/>
    <d v="2020-12-01T00:00:00"/>
    <s v="ECROJASC"/>
    <s v="ECROJASC"/>
    <n v="11511"/>
    <s v="elsa.rojas@consultor.wom.cl"/>
    <m/>
    <m/>
    <n v="92"/>
    <s v="Leticia Cabrera"/>
    <x v="1"/>
    <s v="Diurno"/>
    <n v="1"/>
    <d v="2021-03-01T00:00:00"/>
    <n v="90"/>
    <m/>
    <d v="2021-01-01T00:00:00"/>
    <d v="2020-12-01T00:00:00"/>
    <s v="No"/>
    <s v="No"/>
  </r>
  <r>
    <s v="Holdtech"/>
    <x v="0"/>
    <s v="Masivo"/>
    <s v="La Serena"/>
    <s v="17462668"/>
    <s v="5"/>
    <s v="17462668-5"/>
    <s v="MINAVARR"/>
    <s v="MARINA ISABEL NAVARRO RAMIREZ"/>
    <s v="MARINA ISABEL "/>
    <s v="NAVARRO RAMIREZ"/>
    <x v="1"/>
    <x v="3"/>
    <s v="Desvinculación"/>
    <s v="No Concurrencia"/>
    <d v="2020-12-11T00:00:00"/>
    <m/>
    <m/>
    <m/>
    <m/>
    <m/>
    <s v="23-12-1989"/>
    <s v="ELIZABETH ANDREA CASTILLO COLLAO"/>
    <s v="18631932-K"/>
    <s v="WILLIAMS ENRIQUE DOMINGUEZ BARRADA"/>
    <d v="2020-11-09T00:00:00"/>
    <d v="2020-11-30T00:00:00"/>
    <m/>
    <d v="2020-12-01T00:00:00"/>
    <s v="MINAVARR"/>
    <s v="MINAVARR"/>
    <n v="19384"/>
    <s v="marina.navarro@consultor.wom.cl"/>
    <m/>
    <m/>
    <n v="92"/>
    <s v="Leticia Cabrera"/>
    <x v="0"/>
    <s v="Diurno"/>
    <s v=""/>
    <d v="2021-03-01T00:00:00"/>
    <n v="90"/>
    <m/>
    <d v="2020-12-01T00:00:00"/>
    <d v="2020-12-01T00:00:00"/>
    <s v="No"/>
    <s v="No"/>
  </r>
  <r>
    <s v="Holdtech"/>
    <x v="0"/>
    <s v="Masivo"/>
    <s v="La Serena"/>
    <s v="18924274"/>
    <s v="3"/>
    <s v="18924274-3"/>
    <s v="KARIVERG"/>
    <s v="KATHERINE ALEXANDRA RIVERA GODOY"/>
    <s v="KATHERINE ALEXANDRA "/>
    <s v="RIVERA GODOY"/>
    <x v="1"/>
    <x v="3"/>
    <s v="Desvinculación"/>
    <s v="No Concurrencia"/>
    <d v="2021-02-19T00:00:00"/>
    <m/>
    <m/>
    <m/>
    <m/>
    <m/>
    <s v="18-07-1995"/>
    <s v="JONATHAN ANDRES GONZALEZ HIDALGO"/>
    <s v="16732649-8"/>
    <s v="ULISES LA ROSA PEREZ"/>
    <d v="2020-11-23T00:00:00"/>
    <d v="2020-12-11T00:00:00"/>
    <m/>
    <d v="2020-12-14T00:00:00"/>
    <s v="KARIVERG"/>
    <s v="KARIVERG"/>
    <n v="19455"/>
    <s v="katherine.rivera@consultor.wom.cl"/>
    <m/>
    <m/>
    <n v="93"/>
    <s v="Marcos Sanchez"/>
    <x v="1"/>
    <s v="Diurno"/>
    <n v="1"/>
    <d v="2021-03-01T00:00:00"/>
    <n v="77"/>
    <m/>
    <d v="2021-02-01T00:00:00"/>
    <d v="2020-12-01T00:00:00"/>
    <s v="No"/>
    <s v="No"/>
  </r>
  <r>
    <s v="Holdtech"/>
    <x v="0"/>
    <s v="Masivo"/>
    <s v="La Serena"/>
    <s v="20459379"/>
    <s v="5"/>
    <s v="20459379-5"/>
    <s v="MNRIVERA"/>
    <s v="MATIAS NICOLAS RIVERA AGUIRRE"/>
    <s v="MATIAS NICOLAS "/>
    <s v="RIVERA AGUIRRE"/>
    <x v="1"/>
    <x v="3"/>
    <s v="Desvinculación"/>
    <s v="No Concurrencia"/>
    <d v="2021-02-19T00:00:00"/>
    <m/>
    <m/>
    <m/>
    <m/>
    <m/>
    <d v="2000-05-15T00:00:00"/>
    <s v="JOSE ARTURO CAMPOS CANIBILO"/>
    <s v="18354359-8"/>
    <s v="FRANCISCO JAVIER SUAREZ VEGA"/>
    <d v="2020-11-23T00:00:00"/>
    <d v="2020-12-21T00:00:00"/>
    <m/>
    <d v="2020-12-22T00:00:00"/>
    <s v="MNRIVERA"/>
    <s v="MNRIVERA"/>
    <n v="19483"/>
    <s v="matias.rivera@consultor.wom.cl"/>
    <m/>
    <m/>
    <n v="93"/>
    <s v="Marcos Sanchez"/>
    <x v="0"/>
    <s v="Diurno"/>
    <s v=""/>
    <d v="2021-03-01T00:00:00"/>
    <n v="69"/>
    <m/>
    <d v="2021-02-01T00:00:00"/>
    <d v="2020-12-01T00:00:00"/>
    <s v="No"/>
    <s v="No"/>
  </r>
  <r>
    <s v="Holdtech"/>
    <x v="0"/>
    <s v="Masivo"/>
    <s v="La Serena"/>
    <s v="20502755"/>
    <s v="6"/>
    <s v="20502755-6"/>
    <s v="JAPASTEF"/>
    <s v="JAVIERA ALEJANDRA PASTEN FLORES"/>
    <s v="JAVIERA ALEJANDRA "/>
    <s v="PASTEN FLORES"/>
    <x v="1"/>
    <x v="3"/>
    <s v="Renuncia"/>
    <s v="Renuncia voluntaria"/>
    <d v="2021-01-31T00:00:00"/>
    <m/>
    <m/>
    <m/>
    <m/>
    <m/>
    <s v="16-05-2001"/>
    <s v="DIANA ROSARIO GONZALEZ ANGEL"/>
    <s v="16893047-K"/>
    <s v="FRANCISCO JAVIER SUAREZ VEGA"/>
    <d v="2020-11-23T00:00:00"/>
    <d v="2020-12-11T00:00:00"/>
    <m/>
    <d v="2020-12-14T00:00:00"/>
    <s v="JAPASTEF"/>
    <s v="JAPASTEF"/>
    <n v="19430"/>
    <s v="javiera.pasten.f@consultor.wom.cl"/>
    <m/>
    <m/>
    <n v="93"/>
    <s v="Marcos Sanchez"/>
    <x v="1"/>
    <s v="Diurno"/>
    <n v="1"/>
    <d v="2021-03-01T00:00:00"/>
    <n v="77"/>
    <m/>
    <d v="2021-01-01T00:00:00"/>
    <d v="2020-12-01T00:00:00"/>
    <s v="No"/>
    <s v="No"/>
  </r>
  <r>
    <s v="Holdtech"/>
    <x v="0"/>
    <s v="Masivo"/>
    <s v="La Serena"/>
    <s v="19134716"/>
    <s v="1"/>
    <s v="19134716-1"/>
    <s v="VVJARAI"/>
    <s v="VICTORIA VALENTINA JARA IBARRA"/>
    <s v="VICTORIA VALENTINA "/>
    <s v="JARA IBARRA"/>
    <x v="1"/>
    <x v="3"/>
    <s v="Renuncia"/>
    <s v="Renuncia voluntaria"/>
    <d v="2021-01-29T00:00:00"/>
    <m/>
    <m/>
    <m/>
    <m/>
    <m/>
    <s v="02-08-1995"/>
    <s v="PAULA ANGELINA ELGUEDA MADARIAGA"/>
    <s v="14109923-K"/>
    <s v="WILLIAMS ENRIQUE DOMINGUEZ BARRADA"/>
    <d v="2020-11-23T00:00:00"/>
    <d v="2020-12-11T00:00:00"/>
    <m/>
    <d v="2020-12-14T00:00:00"/>
    <s v="VVJARAI"/>
    <s v="VVJARAI"/>
    <n v="19415"/>
    <s v="victoria.jara@consultor.wom.cl"/>
    <m/>
    <m/>
    <n v="93"/>
    <s v="Marcos Sanchez"/>
    <x v="1"/>
    <s v="Diurno"/>
    <n v="1"/>
    <d v="2021-03-01T00:00:00"/>
    <n v="77"/>
    <m/>
    <d v="2021-01-01T00:00:00"/>
    <d v="2020-12-01T00:00:00"/>
    <s v="No"/>
    <s v="No"/>
  </r>
  <r>
    <s v="Holdtech"/>
    <x v="0"/>
    <s v="Masivo"/>
    <s v="La Serena"/>
    <s v="15501184"/>
    <s v=" "/>
    <s v="15501184-k "/>
    <s v="LABASTIT"/>
    <s v="LORENA ANDREA BASTIAS TAPIA"/>
    <s v="LORENA ANDREA "/>
    <s v="BASTIAS TAPIA"/>
    <x v="1"/>
    <x v="3"/>
    <s v="Desvinculación"/>
    <s v="Vencimiento de contrato"/>
    <d v="2021-01-27T00:00:00"/>
    <m/>
    <m/>
    <m/>
    <m/>
    <m/>
    <s v="21-01-1983"/>
    <s v="AMERICA BELEN QUINTEROS TORRES"/>
    <s v="17520360-5"/>
    <s v="ULISES LA ROSA PEREZ"/>
    <d v="2020-11-23T00:00:00"/>
    <d v="2020-12-11T00:00:00"/>
    <m/>
    <d v="2020-12-14T00:00:00"/>
    <s v="LABASTIT"/>
    <s v="LABASTIT"/>
    <n v="19460"/>
    <s v="lorena.bastias@consultor.wom.cl"/>
    <m/>
    <m/>
    <n v="93"/>
    <s v="Marcos Sanchez"/>
    <x v="0"/>
    <s v="Diurno"/>
    <s v=""/>
    <d v="2021-03-01T00:00:00"/>
    <n v="77"/>
    <m/>
    <d v="2021-01-01T00:00:00"/>
    <d v="2020-12-01T00:00:00"/>
    <s v="No"/>
    <s v="No"/>
  </r>
  <r>
    <s v="Holdtech"/>
    <x v="0"/>
    <s v="Masivo"/>
    <s v="La Serena"/>
    <s v="18757919"/>
    <s v="8"/>
    <s v="18757919-8"/>
    <s v="AAMARINA"/>
    <s v="ARACELY ANDREA MARIN ARAYA"/>
    <s v="ARACELY ANDREA "/>
    <s v="MARIN ARAYA"/>
    <x v="1"/>
    <x v="3"/>
    <s v="Renuncia"/>
    <s v="Renuncia voluntaria"/>
    <d v="2020-12-30T00:00:00"/>
    <m/>
    <m/>
    <m/>
    <m/>
    <m/>
    <s v="30-06-1994"/>
    <s v="ELIZABETH ANDREA CASTILLO COLLAO"/>
    <s v="18631932-K"/>
    <s v="WILLIAMS ENRIQUE DOMINGUEZ BARRADA"/>
    <d v="2020-11-23T00:00:00"/>
    <d v="2020-12-11T00:00:00"/>
    <m/>
    <d v="2020-12-14T00:00:00"/>
    <s v="AAMARINA"/>
    <s v="AAMARINA"/>
    <n v="19459"/>
    <s v="aracely.marin@consultor.wom.cl"/>
    <m/>
    <m/>
    <n v="93"/>
    <s v="Marcos Sanchez"/>
    <x v="1"/>
    <s v="Diurno"/>
    <n v="1"/>
    <d v="2021-03-01T00:00:00"/>
    <n v="77"/>
    <m/>
    <d v="2020-12-01T00:00:00"/>
    <d v="2020-12-01T00:00:00"/>
    <s v="No"/>
    <s v="No"/>
  </r>
  <r>
    <s v="Holdtech"/>
    <x v="0"/>
    <s v="Masivo"/>
    <s v="La Serena"/>
    <s v="18689642"/>
    <s v="4"/>
    <s v="18689642-4"/>
    <s v="DISAAVEC"/>
    <s v="DANIEL IGNACIO SAAVEDRA CORTES"/>
    <s v="DANIEL IGNACIO "/>
    <s v="SAAVEDRA CORTES"/>
    <x v="1"/>
    <x v="3"/>
    <s v="Renuncia"/>
    <s v="Renuncia voluntaria"/>
    <d v="2021-01-29T00:00:00"/>
    <m/>
    <m/>
    <m/>
    <m/>
    <m/>
    <s v="24-08-1994"/>
    <s v="BARBARA ANDREA ROJAS DROGUETT"/>
    <s v="15909479-0"/>
    <s v="ULISES LA ROSA PEREZ"/>
    <d v="2020-11-30T00:00:00"/>
    <d v="2020-12-21T00:00:00"/>
    <m/>
    <d v="2020-12-22T00:00:00"/>
    <s v="DISAAVEC"/>
    <s v="DISAAVEC"/>
    <n v="19499"/>
    <s v="daniel.saavedra@consultor.wom.cl"/>
    <m/>
    <m/>
    <n v="94"/>
    <s v="Paola Dunn"/>
    <x v="1"/>
    <s v="Diurno"/>
    <n v="1"/>
    <d v="2021-03-01T00:00:00"/>
    <n v="69"/>
    <m/>
    <d v="2021-01-01T00:00:00"/>
    <d v="2020-12-01T00:00:00"/>
    <s v="No"/>
    <s v="No"/>
  </r>
  <r>
    <s v="Holdtech"/>
    <x v="0"/>
    <s v="Masivo"/>
    <s v="La Serena"/>
    <s v="18362628"/>
    <s v="0"/>
    <s v="18362628-0"/>
    <s v="JAGONZAA"/>
    <s v="JAVIER ALBERTO GONZALEZ ABALOS"/>
    <s v="JAVIER ALBERTO "/>
    <s v="GONZALEZ ABALOS"/>
    <x v="1"/>
    <x v="3"/>
    <s v="Renuncia"/>
    <s v="Renuncia voluntaria"/>
    <d v="2021-02-04T00:00:00"/>
    <m/>
    <m/>
    <m/>
    <m/>
    <m/>
    <s v="06-04-1993"/>
    <s v="NICOLE ANDREA DIAZ HIDALGO "/>
    <s v="17722969-5"/>
    <s v="ULISES LA ROSA PEREZ"/>
    <d v="2020-11-30T00:00:00"/>
    <d v="2020-12-21T00:00:00"/>
    <m/>
    <d v="2020-12-22T00:00:00"/>
    <s v="JAGONZAA"/>
    <s v="JAGONZAA"/>
    <n v="19485"/>
    <s v="javier.gonzalez.a@consultor.wom.cl"/>
    <m/>
    <m/>
    <n v="94"/>
    <s v="Paola Dunn"/>
    <x v="0"/>
    <s v="Diurno"/>
    <s v=""/>
    <d v="2021-03-01T00:00:00"/>
    <n v="69"/>
    <m/>
    <d v="2021-02-01T00:00:00"/>
    <d v="2020-12-01T00:00:00"/>
    <s v="No"/>
    <s v="No"/>
  </r>
  <r>
    <s v="Holdtech"/>
    <x v="0"/>
    <s v="Masivo"/>
    <s v="La Serena"/>
    <s v="19770886"/>
    <s v="7"/>
    <s v="19770886-7"/>
    <s v="TJMARTIA"/>
    <s v="TOMAS JOAQUIN MARTINEZ ALVARADO"/>
    <s v="TOMAS JOAQUIN "/>
    <s v="MARTINEZ ALVARADO"/>
    <x v="1"/>
    <x v="3"/>
    <s v="Renuncia"/>
    <s v="Renuncia voluntaria"/>
    <d v="2021-01-22T00:00:00"/>
    <m/>
    <m/>
    <m/>
    <m/>
    <m/>
    <d v="1998-03-06T00:00:00"/>
    <s v="CATHERINE ESTEFANIA BARRAZA ARAYA"/>
    <s v="19207174-7"/>
    <s v="ULISES LA ROSA PEREZ"/>
    <d v="2020-11-30T00:00:00"/>
    <d v="2020-12-21T00:00:00"/>
    <m/>
    <d v="2020-12-22T00:00:00"/>
    <s v="TJMARTIA"/>
    <s v="TJMARTIA"/>
    <n v="19506"/>
    <s v="tomas.martinez@consultor.wom.cl"/>
    <m/>
    <m/>
    <n v="94"/>
    <s v="Paola Dunn"/>
    <x v="0"/>
    <s v="Diurno"/>
    <s v=""/>
    <d v="2021-03-01T00:00:00"/>
    <n v="69"/>
    <m/>
    <d v="2021-01-01T00:00:00"/>
    <d v="2020-12-01T00:00:00"/>
    <s v="No"/>
    <s v="No"/>
  </r>
  <r>
    <s v="Holdtech"/>
    <x v="0"/>
    <s v="Masivo"/>
    <s v="La Serena"/>
    <s v="20006563"/>
    <s v="8"/>
    <s v="20006563-8"/>
    <s v="FJPALACF"/>
    <s v="FRANCISCO JAVIER PALACIOS FLORES"/>
    <s v="FRANCISCO JAVIER "/>
    <s v="PALACIOS FLORES"/>
    <x v="1"/>
    <x v="3"/>
    <s v="Desvinculación"/>
    <s v="No Concurrencia"/>
    <d v="2020-12-31T00:00:00"/>
    <m/>
    <m/>
    <m/>
    <m/>
    <m/>
    <s v="21-06-1999"/>
    <s v="WALTER PAOLO SANTANDER CAMPOS"/>
    <s v="13974946-4"/>
    <s v="FRANCISCO JAVIER SUAREZ VEGA"/>
    <d v="2020-11-30T00:00:00"/>
    <d v="2020-12-21T00:00:00"/>
    <m/>
    <d v="2020-12-22T00:00:00"/>
    <s v="FJPALACF"/>
    <s v="FJPALACF"/>
    <n v="19481"/>
    <s v="francisco.palacios@consultor.wom.cl"/>
    <m/>
    <m/>
    <n v="94"/>
    <s v="Paola Dunn"/>
    <x v="0"/>
    <s v="Diurno"/>
    <s v=""/>
    <d v="2021-03-01T00:00:00"/>
    <n v="69"/>
    <m/>
    <d v="2020-12-01T00:00:00"/>
    <d v="2020-12-01T00:00:00"/>
    <s v="No"/>
    <s v="No"/>
  </r>
  <r>
    <s v="Holdtech"/>
    <x v="0"/>
    <s v="Masivo"/>
    <s v="La Serena"/>
    <s v="18484306"/>
    <s v="4"/>
    <s v="18484306-4"/>
    <s v="MPLILLOC"/>
    <s v="MARCELA PAZ LILLO CASTILLO"/>
    <s v="MARCELA PAZ "/>
    <s v="LILLO CASTILLO"/>
    <x v="1"/>
    <x v="3"/>
    <s v="Desvinculación"/>
    <s v="No Concurrencia"/>
    <d v="2020-12-31T00:00:00"/>
    <m/>
    <m/>
    <m/>
    <m/>
    <m/>
    <s v="09-03-1993"/>
    <s v="GABRIELA ANDREA GOMEZ QUIVIC"/>
    <s v="18632202-9"/>
    <s v="FRANCISCO JAVIER SUAREZ VEGA"/>
    <d v="2020-11-30T00:00:00"/>
    <d v="2020-12-21T00:00:00"/>
    <m/>
    <d v="2020-12-22T00:00:00"/>
    <s v="MPLILLOC"/>
    <s v="MPLILLOC"/>
    <n v="19493"/>
    <s v="marcela.lillo@consultor.wom.cl"/>
    <m/>
    <m/>
    <n v="94"/>
    <s v="Paola Dunn"/>
    <x v="0"/>
    <s v="Diurno"/>
    <s v=""/>
    <d v="2021-03-01T00:00:00"/>
    <n v="69"/>
    <m/>
    <d v="2020-12-01T00:00:00"/>
    <d v="2020-12-01T00:00:00"/>
    <s v="No"/>
    <s v="No"/>
  </r>
  <r>
    <s v="Holdtech"/>
    <x v="0"/>
    <s v="Masivo"/>
    <s v="La Serena"/>
    <s v="21146566"/>
    <s v="2"/>
    <s v="21146566-2"/>
    <s v="ZMRIVERM"/>
    <s v="ZACK MOURRICE RIVERS MONTESINOS"/>
    <s v="ZACK MOURRICE "/>
    <s v="RIVERS MONTESINOS"/>
    <x v="1"/>
    <x v="3"/>
    <s v="Renuncia"/>
    <s v="Renuncia voluntaria"/>
    <d v="2021-01-25T00:00:00"/>
    <m/>
    <m/>
    <m/>
    <m/>
    <m/>
    <d v="2002-10-12T00:00:00"/>
    <s v="ELIZABETH ANDREA CASTILLO COLLAO"/>
    <s v="18631932-K"/>
    <s v="WILLIAMS ENRIQUE DOMINGUEZ BARRADA"/>
    <d v="2020-12-07T00:00:00"/>
    <d v="2020-12-24T00:00:00"/>
    <m/>
    <d v="2020-12-25T00:00:00"/>
    <s v="ZMRIVERM"/>
    <s v="ZMRIVERM"/>
    <n v="19476"/>
    <s v="zack.rivers@consultor.wom.cl"/>
    <m/>
    <m/>
    <n v="95"/>
    <s v="Daniela Castillo"/>
    <x v="0"/>
    <s v="Diurno"/>
    <s v=""/>
    <d v="2021-03-01T00:00:00"/>
    <n v="66"/>
    <m/>
    <d v="2021-01-01T00:00:00"/>
    <d v="2020-12-01T00:00:00"/>
    <s v="No"/>
    <s v="No"/>
  </r>
  <r>
    <s v="Holdtech"/>
    <x v="0"/>
    <s v="Masivo"/>
    <s v="La Serena"/>
    <s v="17253129"/>
    <s v="6"/>
    <s v="17253129-6"/>
    <s v="FMSANCHA"/>
    <s v="FABIAN MATIAS SANCHA AGUILERA"/>
    <s v="FABIAN MATIAS "/>
    <s v="SANCHA AGUILERA"/>
    <x v="1"/>
    <x v="3"/>
    <s v="Desvinculación"/>
    <s v="No Concurrencia"/>
    <d v="2021-02-01T00:00:00"/>
    <m/>
    <m/>
    <m/>
    <m/>
    <m/>
    <s v="30-09-1989"/>
    <s v="JONATHAN ANDRES GONZALEZ HIDALGO"/>
    <s v="16732649-8"/>
    <s v="ULISES LA ROSA PEREZ"/>
    <d v="2020-12-14T00:00:00"/>
    <d v="2021-01-05T00:00:00"/>
    <m/>
    <d v="2021-01-06T00:00:00"/>
    <s v="FMSANCHA"/>
    <s v="FMSANCHA"/>
    <n v="19012"/>
    <s v="fabian.sancha@consultor.wom.cl"/>
    <m/>
    <m/>
    <n v="96"/>
    <s v="Maria Fernanda Diaz"/>
    <x v="1"/>
    <s v="Diurno"/>
    <n v="1"/>
    <d v="2021-03-01T00:00:00"/>
    <n v="54"/>
    <m/>
    <d v="2021-02-01T00:00:00"/>
    <d v="2021-01-01T00:00:00"/>
    <s v="No"/>
    <s v="No"/>
  </r>
  <r>
    <s v="Holdtech"/>
    <x v="0"/>
    <s v="Masivo"/>
    <s v="Temuco"/>
    <s v="19224540"/>
    <s v="0"/>
    <s v="19224540-0"/>
    <s v="KVGONZAC"/>
    <s v="KAREN VANESSA GONZÁLEZ CASTILLO"/>
    <s v="KAREN VANESSA"/>
    <s v="GONZÁLEZ CASTILLO"/>
    <x v="1"/>
    <x v="3"/>
    <s v="Desvinculación"/>
    <s v="Necesidad de la empresa"/>
    <d v="2021-02-26T00:00:00"/>
    <m/>
    <m/>
    <m/>
    <m/>
    <m/>
    <d v="1995-12-16T00:00:00"/>
    <s v="NICOL ANDREA MIRANDA CASTRO"/>
    <s v="17359740-1"/>
    <s v="WILLIAMS ENRIQUE DOMINGUEZ BARRADA"/>
    <d v="2021-01-04T00:00:00"/>
    <d v="2021-01-12T00:00:00"/>
    <m/>
    <d v="2021-01-13T00:00:00"/>
    <s v="KVGONZAC"/>
    <s v="KVGONZAC"/>
    <n v="15140"/>
    <s v="karen.gonzalez@consultor.wom.cl"/>
    <m/>
    <m/>
    <n v="98"/>
    <s v="Marcos Sanchez"/>
    <x v="0"/>
    <s v="Diurno"/>
    <s v=""/>
    <d v="2021-03-01T00:00:00"/>
    <n v="47"/>
    <m/>
    <d v="2021-02-01T00:00:00"/>
    <d v="2021-01-01T00:00:00"/>
    <s v="No"/>
    <s v="No"/>
  </r>
  <r>
    <s v="Holdtech"/>
    <x v="0"/>
    <s v="Masivo"/>
    <s v="La Serena"/>
    <s v="19256731"/>
    <s v="9"/>
    <s v="19256731-9"/>
    <s v="FDTRIGOP"/>
    <s v="FERNANDO DARIO TRIGO PIZARRO"/>
    <s v="FERNANDO DARIO"/>
    <s v=" TRIGO PIZARRO"/>
    <x v="1"/>
    <x v="3"/>
    <s v="Renuncia"/>
    <s v="Renuncia voluntaria"/>
    <d v="2021-02-08T00:00:00"/>
    <m/>
    <m/>
    <m/>
    <m/>
    <m/>
    <s v="27-12-1995"/>
    <s v="CATHERINE ESTEFANIA BARRAZA ARAYA"/>
    <s v="19207174-7"/>
    <s v="ULISES LA ROSA PEREZ"/>
    <d v="2021-01-05T00:00:00"/>
    <d v="2021-01-21T00:00:00"/>
    <m/>
    <d v="2021-01-22T00:00:00"/>
    <s v="FDTRIGOP"/>
    <s v="FDTRIGOP"/>
    <m/>
    <s v="fernando.trigo@consultor.wom.cl"/>
    <m/>
    <m/>
    <n v="99"/>
    <s v="Daniela Castillo"/>
    <x v="1"/>
    <s v="Diurno"/>
    <n v="1"/>
    <d v="2021-03-01T00:00:00"/>
    <n v="38"/>
    <m/>
    <d v="2021-02-01T00:00:00"/>
    <d v="2021-01-01T00:00:00"/>
    <s v="No"/>
    <s v="No"/>
  </r>
  <r>
    <s v="Holdtech"/>
    <x v="0"/>
    <s v="Masivo"/>
    <s v="La Serena"/>
    <s v="20964862"/>
    <s v="8"/>
    <s v="20964862-8"/>
    <s v="NLMUNOZO"/>
    <s v="NOELIA LEONILA MUÑOZ ORTIZ"/>
    <s v="NOELIA LEONILA"/>
    <s v="MUÑOZ ORTIZ"/>
    <x v="1"/>
    <x v="3"/>
    <s v="Desvinculación"/>
    <s v="No Concurrencia"/>
    <d v="2021-01-29T00:00:00"/>
    <m/>
    <m/>
    <m/>
    <m/>
    <m/>
    <s v="05-02-2002"/>
    <s v="DIANA ROSARIO GONZALEZ ANGEL"/>
    <s v="16893047-K"/>
    <s v="FRANCISCO JAVIER SUAREZ VEGA"/>
    <d v="2021-01-05T00:00:00"/>
    <d v="2021-01-21T00:00:00"/>
    <m/>
    <d v="2021-01-22T00:00:00"/>
    <s v="NLMUNOZO"/>
    <s v="NLMUNOZO"/>
    <n v="19427"/>
    <s v="noelia.munoz@consultor.wom.cl"/>
    <m/>
    <m/>
    <n v="99"/>
    <s v="Daniela Castillo"/>
    <x v="0"/>
    <s v="Diurno"/>
    <s v=""/>
    <d v="2021-03-01T00:00:00"/>
    <n v="38"/>
    <m/>
    <d v="2021-01-01T00:00:00"/>
    <d v="2021-01-01T00:00:00"/>
    <s v="No"/>
    <s v="No"/>
  </r>
  <r>
    <s v="Holdtech"/>
    <x v="0"/>
    <s v="Masivo"/>
    <s v="La Serena"/>
    <s v="20317399"/>
    <s v="7"/>
    <s v="20317399-7"/>
    <s v="AIVEAST"/>
    <s v="ARRLYNSS IBETH VEAS TAPIA"/>
    <s v="ARRLYNSS IBETH "/>
    <s v="VEAS TAPIA"/>
    <x v="1"/>
    <x v="3"/>
    <s v="Desvinculación"/>
    <s v="No Concurrencia"/>
    <d v="2021-02-26T00:00:00"/>
    <m/>
    <m/>
    <m/>
    <m/>
    <m/>
    <s v="31-07-2000"/>
    <s v="MINERVA MAKARENA ROJAS VARAS"/>
    <s v="17902552-3"/>
    <s v="ULISES LA ROSA PEREZ"/>
    <d v="2021-01-25T00:00:00"/>
    <d v="2021-01-11T00:00:00"/>
    <m/>
    <d v="2021-01-12T00:00:00"/>
    <s v="AIVEAST"/>
    <s v="AIVEAST"/>
    <n v="19423"/>
    <s v="arrlynss.veas@consultor.wom.cl"/>
    <m/>
    <m/>
    <n v="101"/>
    <s v="Marcos Sanchez"/>
    <x v="1"/>
    <s v="Diurno"/>
    <n v="1"/>
    <d v="2021-03-01T00:00:00"/>
    <n v="48"/>
    <m/>
    <d v="2021-02-01T00:00:00"/>
    <d v="2021-01-01T00:00:00"/>
    <s v="No"/>
    <s v="No"/>
  </r>
  <r>
    <s v="Holdtech"/>
    <x v="0"/>
    <s v="Masivo"/>
    <s v="La Serena"/>
    <s v="19660332"/>
    <s v="8"/>
    <s v="19660332-8"/>
    <s v="MYCORTEI"/>
    <s v="MACARENA YAMILET CORTES IRARRAZABAL"/>
    <s v="MACARENA YAMILET "/>
    <s v="CORTES IRARRAZABAL"/>
    <x v="1"/>
    <x v="3"/>
    <s v="Desvinculación"/>
    <s v="No Concurrencia"/>
    <d v="2021-02-26T00:00:00"/>
    <m/>
    <m/>
    <m/>
    <m/>
    <m/>
    <s v="14-06-1997"/>
    <s v="DIANA ROSARIO GONZALEZ ANGEL"/>
    <s v="16893047-K"/>
    <s v="FRANCISCO JAVIER SUAREZ VEGA"/>
    <d v="2021-02-01T00:00:00"/>
    <d v="2021-02-15T00:00:00"/>
    <m/>
    <d v="2021-02-16T00:00:00"/>
    <s v="MYCORTEI"/>
    <s v="MYCORTEI"/>
    <n v="19359"/>
    <s v="macarena.cortes@consultor.wom.cl"/>
    <m/>
    <m/>
    <n v="102"/>
    <s v="Fabiola Zozaya"/>
    <x v="1"/>
    <s v="Diurno"/>
    <n v="1"/>
    <d v="2021-03-01T00:00:00"/>
    <n v="13"/>
    <m/>
    <d v="2021-02-01T00:00:00"/>
    <d v="2021-02-01T00:00:00"/>
    <s v="No"/>
    <s v="No"/>
  </r>
  <r>
    <s v="Holdtech"/>
    <x v="0"/>
    <s v="Masivo"/>
    <s v="La Serena"/>
    <s v="26840974"/>
    <s v="2"/>
    <s v="26840974-2"/>
    <s v="JCPANAIG"/>
    <s v="JUAN CARLOS PANAIT GUERRERO"/>
    <s v="JUAN CARLOS"/>
    <s v="PANAIT GUERRERO"/>
    <x v="1"/>
    <x v="3"/>
    <s v="Renuncia"/>
    <s v="Renuncia voluntaria"/>
    <d v="2021-02-05T00:00:00"/>
    <m/>
    <m/>
    <m/>
    <m/>
    <m/>
    <d v="1995-05-30T00:00:00"/>
    <s v="GABRIELA ANDREA GOMEZ QUIVIC"/>
    <s v="18632202-9"/>
    <s v="FRANCISCO JAVIER SUAREZ VEGA"/>
    <d v="2018-09-24T00:00:00"/>
    <d v="2018-10-10T00:00:00"/>
    <s v="S"/>
    <d v="2018-10-11T00:00:00"/>
    <s v="JCPANAIG"/>
    <s v="JCPANAIG"/>
    <n v="19245"/>
    <s v="juan.panait@consultor.wom.cl"/>
    <m/>
    <m/>
    <s v="04 RRSS"/>
    <s v="Gabriela Toro"/>
    <x v="1"/>
    <s v="Diurno"/>
    <n v="1"/>
    <d v="2021-03-01T00:00:00"/>
    <n v="872"/>
    <d v="2020-12-01T00:00:00"/>
    <d v="2021-02-01T00:00:00"/>
    <d v="2018-10-01T00:00:00"/>
    <s v="No"/>
    <s v="Si"/>
  </r>
  <r>
    <s v="Holdtech"/>
    <x v="0"/>
    <s v="Masivo"/>
    <s v="La Serena"/>
    <s v="27157100"/>
    <s v="3"/>
    <s v="27157100-3"/>
    <s v="EJGARCIP"/>
    <s v="ELVIS JOSE GARCIA PEÑALOZA"/>
    <s v="ELVIS JOSE"/>
    <s v="GARCIA PEÑALOZA"/>
    <x v="1"/>
    <x v="3"/>
    <s v="Renuncia"/>
    <s v="Renuncia voluntaria"/>
    <d v="2021-02-26T00:00:00"/>
    <m/>
    <m/>
    <m/>
    <m/>
    <m/>
    <d v="1989-06-16T00:00:00"/>
    <s v="ELIZABETH ANDREA CASTILLO COLLAO"/>
    <s v="16838987-6"/>
    <s v="WILLIAMS ENRIQUE DOMINGUEZ BARRADA"/>
    <d v="2019-01-08T00:00:00"/>
    <d v="2019-01-23T00:00:00"/>
    <m/>
    <d v="2019-02-12T00:00:00"/>
    <s v="EJGARCIP"/>
    <s v="EJGARCIP"/>
    <n v="19251"/>
    <s v="elvis.garcia@consultor.wom.cl"/>
    <m/>
    <m/>
    <s v="09 RRSS"/>
    <s v="Gabriela Toro"/>
    <x v="1"/>
    <s v="Diurno"/>
    <n v="1"/>
    <d v="2021-03-01T00:00:00"/>
    <n v="748"/>
    <d v="2020-12-07T00:00:00"/>
    <d v="2021-02-01T00:00:00"/>
    <d v="2019-02-01T00:00:00"/>
    <s v="No"/>
    <s v="Si"/>
  </r>
  <r>
    <s v="Holdtech"/>
    <x v="0"/>
    <s v="Masivo"/>
    <s v="La Serena"/>
    <s v="19257513"/>
    <s v="3"/>
    <s v="19257513-3"/>
    <s v="EPCRUZO"/>
    <s v="ELIZABETH PATRICIA CRUZ OLIVARES"/>
    <s v="ELIZABETH PATRICIA"/>
    <s v="CRUZ OLIVARES"/>
    <x v="1"/>
    <x v="3"/>
    <s v="Desvinculación"/>
    <s v="Vencimiento de contrato"/>
    <d v="2020-07-27T00:00:00"/>
    <s v="Reingreso Call Center"/>
    <m/>
    <m/>
    <m/>
    <m/>
    <s v="02-05-1996"/>
    <s v="ALFONSO ANTONIO PINTO ARAYA"/>
    <s v="18632202-9"/>
    <s v="WILLIAMS ENRIQUE DOMINGUEZ BARRADA"/>
    <d v="2020-02-24T00:00:00"/>
    <d v="2020-03-12T00:00:00"/>
    <m/>
    <d v="2020-03-16T00:00:00"/>
    <s v="EPCRUZO"/>
    <s v="EPCRUZO"/>
    <n v="19062"/>
    <s v="elizabeth.cruz@consultor.wom.cl"/>
    <m/>
    <m/>
    <s v="15 RRSS"/>
    <s v="Elizabeth Castillo"/>
    <x v="1"/>
    <s v="Diurno"/>
    <n v="1"/>
    <d v="2021-03-01T00:00:00"/>
    <n v="350"/>
    <d v="2020-06-17T00:00:00"/>
    <d v="2020-07-01T00:00:00"/>
    <d v="2020-03-01T00:00:00"/>
    <s v="No"/>
    <s v="No"/>
  </r>
  <r>
    <s v="Holdtech"/>
    <x v="0"/>
    <s v="Masivo"/>
    <s v="La Serena"/>
    <s v="20718286"/>
    <s v="9"/>
    <s v="20718286-9"/>
    <s v="RAROJASO"/>
    <s v="Rocio Alejandra Rojas Ortiz"/>
    <s v="Rocio Alejandra"/>
    <s v="Rojas Ortiz"/>
    <x v="1"/>
    <x v="3"/>
    <s v="Renuncia"/>
    <s v="Renuncia voluntaria"/>
    <d v="2020-06-29T00:00:00"/>
    <m/>
    <m/>
    <m/>
    <m/>
    <m/>
    <s v="26-07-2001"/>
    <s v="ALFONSO ANTONIO PINTO ARAYA"/>
    <s v="18632202-9"/>
    <s v="WILLIAMS ENRIQUE DOMINGUEZ BARRADA"/>
    <d v="2020-02-24T00:00:00"/>
    <d v="2020-03-12T00:00:00"/>
    <m/>
    <d v="2020-03-16T00:00:00"/>
    <s v="RAROJASO"/>
    <s v="RAROJASO"/>
    <n v="19054"/>
    <s v="rocio.rojas@consultor.wom.cl"/>
    <m/>
    <m/>
    <s v="15 RRSS"/>
    <s v="Elizabeth Castillo"/>
    <x v="1"/>
    <s v="Diurno"/>
    <n v="1"/>
    <d v="2021-03-01T00:00:00"/>
    <n v="350"/>
    <d v="2020-06-17T00:00:00"/>
    <d v="2020-06-01T00:00:00"/>
    <d v="2020-03-01T00:00:00"/>
    <s v="No"/>
    <s v="No"/>
  </r>
  <r>
    <s v="Holdtech"/>
    <x v="0"/>
    <s v="Masivo"/>
    <s v="La Serena"/>
    <s v="19242850"/>
    <s v="5"/>
    <s v="19242850-5"/>
    <s v="TILARRAA"/>
    <s v="Tomas Ignacio Larrain Araya"/>
    <s v="Tomas Ignacio "/>
    <s v="Larrain Araya"/>
    <x v="1"/>
    <x v="3"/>
    <s v="Renuncia"/>
    <s v="Renuncia voluntaria"/>
    <d v="2020-06-19T00:00:00"/>
    <s v="Reingreso Call Center"/>
    <m/>
    <m/>
    <m/>
    <m/>
    <s v="27-06-1995"/>
    <s v="PALOMA JACQUELINE ARAYA MUÑOZ"/>
    <s v="18632202-9"/>
    <s v="FRANCISCO JAVIER SUAREZ VEGA"/>
    <d v="2020-02-24T00:00:00"/>
    <d v="2020-03-12T00:00:00"/>
    <m/>
    <d v="2020-03-16T00:00:00"/>
    <s v="TILARRAA"/>
    <s v="TILARRAA"/>
    <n v="19364"/>
    <s v="tomas.larrain@consultor.wom.cl"/>
    <m/>
    <m/>
    <s v="15 RRSS"/>
    <s v="Elizabeth Castillo"/>
    <x v="1"/>
    <s v="Diurno"/>
    <n v="1"/>
    <d v="2021-03-01T00:00:00"/>
    <n v="350"/>
    <d v="2020-06-17T00:00:00"/>
    <d v="2020-06-01T00:00:00"/>
    <d v="2020-03-01T00:00:00"/>
    <s v="No"/>
    <s v="No"/>
  </r>
  <r>
    <s v="Holdtech"/>
    <x v="0"/>
    <s v="Empresas"/>
    <s v="La Serena"/>
    <s v="19257934"/>
    <s v="1"/>
    <s v="19257934-1"/>
    <s v="YFFLOREV"/>
    <s v="Yojhan Fernando Flores Veliz"/>
    <s v="Yojhan Fernando "/>
    <s v="Flores Veliz"/>
    <x v="1"/>
    <x v="3"/>
    <s v="Renuncia"/>
    <s v="Renuncia voluntaria"/>
    <d v="2020-11-13T00:00:00"/>
    <m/>
    <m/>
    <m/>
    <m/>
    <m/>
    <s v="03-07-1996"/>
    <s v="JONATHAN ANDRES GONZALEZ HIDALGO"/>
    <s v="16732649-8"/>
    <s v="ULISES LA ROSA PEREZ"/>
    <d v="2020-02-24T00:00:00"/>
    <d v="2020-03-12T00:00:00"/>
    <m/>
    <d v="2020-03-16T00:00:00"/>
    <s v="YFFLOREV"/>
    <s v="YFFLOREV"/>
    <n v="19216"/>
    <s v="yojhan.flores@consultor.wom.cl"/>
    <m/>
    <m/>
    <s v="15 RRSS"/>
    <s v="Elizabeth Castillo"/>
    <x v="0"/>
    <s v="Diurno"/>
    <s v=""/>
    <d v="2021-03-01T00:00:00"/>
    <n v="350"/>
    <d v="2020-07-02T00:00:00"/>
    <d v="2020-11-01T00:00:00"/>
    <d v="2020-03-01T00:00:00"/>
    <s v="No"/>
    <s v="No"/>
  </r>
  <r>
    <s v="Holdtech"/>
    <x v="0"/>
    <s v="Masivo"/>
    <s v="La Serena"/>
    <s v="18712742"/>
    <s v="4"/>
    <s v="18712742-4"/>
    <s v="SECRUCHQ"/>
    <s v="SEBASTIAN EDUARDO CRUCHAGA QUINTEROS"/>
    <s v="SEBASTIAN EDUARDO"/>
    <s v="CRUCHAGA QUINTEROS "/>
    <x v="1"/>
    <x v="3"/>
    <s v="Renuncia"/>
    <s v="Renuncia voluntaria"/>
    <d v="2021-02-16T00:00:00"/>
    <m/>
    <m/>
    <m/>
    <m/>
    <m/>
    <d v="1992-10-04T00:00:00"/>
    <s v="ELIZABETH ANDREA CASTILLO COLLAO"/>
    <s v="16838987-6"/>
    <s v="WILLIAMS ENRIQUE DOMINGUEZ BARRADA"/>
    <d v="2020-08-03T00:00:00"/>
    <d v="2020-08-18T00:00:00"/>
    <m/>
    <d v="2020-08-19T00:00:00"/>
    <s v="SECRUCHQ"/>
    <s v="SECRUCHQ"/>
    <n v="19472"/>
    <s v="sebastian.cruchaga@consultor.wom.cl"/>
    <m/>
    <m/>
    <s v="17 RRSS"/>
    <s v="Elizabeth Castillo"/>
    <x v="1"/>
    <s v="Diurno"/>
    <n v="1"/>
    <d v="2021-03-01T00:00:00"/>
    <n v="194"/>
    <d v="2020-12-07T00:00:00"/>
    <d v="2021-02-01T00:00:00"/>
    <d v="2020-08-01T00:00:00"/>
    <s v="No"/>
    <s v="No"/>
  </r>
  <r>
    <s v="Holdtech"/>
    <x v="0"/>
    <s v="Masivo"/>
    <s v="La Serena"/>
    <s v="18011644"/>
    <s v="3"/>
    <s v="18011644-3"/>
    <s v="JDTOROC"/>
    <s v="JEANS DANIEL TORO CAMPUSANO"/>
    <s v="JEANS DANIEL"/>
    <s v="TORO CAMPUSANO "/>
    <x v="1"/>
    <x v="3"/>
    <s v="Desvinculación"/>
    <s v="Vencimiento de contrato"/>
    <d v="2020-12-22T00:00:00"/>
    <m/>
    <m/>
    <m/>
    <m/>
    <m/>
    <d v="1992-04-18T00:00:00"/>
    <s v="ELIZABETH ANDREA CASTILLO COLLAO"/>
    <s v="18631932-K"/>
    <s v="WILLIAMS ENRIQUE DOMINGUEZ BARRADA"/>
    <d v="2020-08-03T00:00:00"/>
    <d v="2020-08-18T00:00:00"/>
    <m/>
    <d v="2020-08-19T00:00:00"/>
    <s v="JDTOROC"/>
    <s v="JDTOROC"/>
    <n v="19471"/>
    <s v="jeans.toro@consultor.wom.cl"/>
    <m/>
    <m/>
    <s v="17 RRSS"/>
    <s v="Elizabeth Castillo"/>
    <x v="1"/>
    <s v="Diurno"/>
    <n v="1"/>
    <d v="2021-03-01T00:00:00"/>
    <n v="194"/>
    <d v="2020-12-01T00:00:00"/>
    <d v="2020-12-01T00:00:00"/>
    <d v="2020-08-01T00:00:00"/>
    <s v="No"/>
    <s v="No"/>
  </r>
  <r>
    <s v="Holdtech"/>
    <x v="0"/>
    <s v="Masivo"/>
    <s v="La Serena"/>
    <s v="16133677"/>
    <s v="7"/>
    <s v="16133677-7"/>
    <s v="JAOPAZOC"/>
    <s v="JOSELYN ANDREA OPAZO CARDENAS"/>
    <s v="JOSELYN ANDREA"/>
    <s v="OPAZO CARDENAS "/>
    <x v="1"/>
    <x v="3"/>
    <s v="Renuncia"/>
    <s v="Renuncia voluntaria"/>
    <d v="2020-12-02T00:00:00"/>
    <m/>
    <m/>
    <m/>
    <m/>
    <m/>
    <d v="1985-06-20T00:00:00"/>
    <s v="ELIZABETH ANDREA CASTILLO COLLAO"/>
    <s v="18631932-K"/>
    <s v="WILLIAMS ENRIQUE DOMINGUEZ BARRADA"/>
    <d v="2020-08-03T00:00:00"/>
    <d v="2020-08-18T00:00:00"/>
    <m/>
    <d v="2020-08-19T00:00:00"/>
    <s v="JAOPAZOC"/>
    <s v="JAOPAZOC"/>
    <n v="19469"/>
    <s v="joselyn.opazo@consultor.wom.cl"/>
    <m/>
    <m/>
    <s v="17 RRSS"/>
    <s v="Elizabeth Castillo"/>
    <x v="0"/>
    <s v="Diurno"/>
    <s v=""/>
    <d v="2021-03-01T00:00:00"/>
    <n v="194"/>
    <d v="2020-12-01T00:00:00"/>
    <d v="2020-12-01T00:00:00"/>
    <d v="2020-08-01T00:00:00"/>
    <s v="No"/>
    <s v="No"/>
  </r>
  <r>
    <s v="Holdtech"/>
    <x v="0"/>
    <s v="Masivo"/>
    <s v="La Serena"/>
    <s v="17964667"/>
    <s v="6"/>
    <s v="17964667-6"/>
    <s v="FJALVARR"/>
    <s v="FRANCISCA JAVIERA ALVARADO RIVAS"/>
    <s v="FRANCISCA JAVIERA "/>
    <s v="ALVARADO RIVAS"/>
    <x v="1"/>
    <x v="3"/>
    <s v="Renuncia"/>
    <s v="Renuncia voluntaria"/>
    <d v="2021-02-24T00:00:00"/>
    <m/>
    <m/>
    <m/>
    <m/>
    <m/>
    <s v="14-07-1991"/>
    <s v="JEREMY HUGO TORRES SMITH"/>
    <s v="16838987-6"/>
    <s v="WILLIAMS ENRIQUE DOMINGUEZ BARRADA"/>
    <d v="2020-08-12T00:00:00"/>
    <d v="2020-08-27T00:00:00"/>
    <m/>
    <d v="2020-08-28T00:00:00"/>
    <s v="FJALVARR"/>
    <s v="FJALVARR"/>
    <n v="19496"/>
    <s v="francisca.alvarado@consultor.wom.cl"/>
    <m/>
    <m/>
    <s v="18 RRSS"/>
    <s v="Daniela Castillo"/>
    <x v="1"/>
    <s v="Diurno"/>
    <n v="1"/>
    <d v="2021-03-01T00:00:00"/>
    <n v="185"/>
    <d v="2020-12-01T00:00:00"/>
    <d v="2021-02-01T00:00:00"/>
    <d v="2020-08-01T00:00:00"/>
    <s v="No"/>
    <s v="No"/>
  </r>
  <r>
    <s v="Holdtech"/>
    <x v="0"/>
    <s v="Masivo"/>
    <s v="La Serena"/>
    <s v="24755304"/>
    <s v="5"/>
    <s v="24755304-5"/>
    <s v="MSCORREA"/>
    <s v="MAIDA SOFIA CORREA ANAYA"/>
    <s v="MAIDA SOFIA "/>
    <s v="CORREA ANAYA"/>
    <x v="1"/>
    <x v="3"/>
    <s v="Desvinculación"/>
    <s v="Vencimiento de contrato"/>
    <d v="2020-12-30T00:00:00"/>
    <m/>
    <m/>
    <m/>
    <m/>
    <m/>
    <s v="06-07-1986"/>
    <s v="ENDER JAVIER PIÑA ROJAS"/>
    <s v="26728535-7"/>
    <s v="FRANCISCO JAVIER SUAREZ VEGA"/>
    <d v="2020-08-12T00:00:00"/>
    <d v="2020-08-27T00:00:00"/>
    <m/>
    <d v="2020-08-28T00:00:00"/>
    <s v="MSCORREA"/>
    <s v="MSCORREA"/>
    <n v="19444"/>
    <s v="maida.correa@consultor.wom.cl"/>
    <m/>
    <m/>
    <s v="18 RRSS"/>
    <s v="Daniela Castillo"/>
    <x v="1"/>
    <s v="Diurno"/>
    <n v="1"/>
    <d v="2021-03-01T00:00:00"/>
    <n v="185"/>
    <d v="2020-10-13T00:00:00"/>
    <d v="2020-12-01T00:00:00"/>
    <d v="2020-08-01T00:00:00"/>
    <s v="No"/>
    <s v="No"/>
  </r>
  <r>
    <s v="Holdtech"/>
    <x v="0"/>
    <s v="Masivo"/>
    <s v="La Serena"/>
    <s v="18633878"/>
    <s v="2"/>
    <s v="18633878-2"/>
    <s v="MAGALLAC"/>
    <s v="MANUEL ANTONIO GALLARDO CASTILLO"/>
    <s v="MANUEL ANTONIO "/>
    <s v="GALLARDO CASTILLO"/>
    <x v="1"/>
    <x v="3"/>
    <s v="Desvinculación"/>
    <s v="Vencimiento de contrato"/>
    <d v="2020-12-30T00:00:00"/>
    <m/>
    <m/>
    <m/>
    <m/>
    <m/>
    <s v="28-07-1994"/>
    <s v="JOSE ARTURO CAMPOS CANIBILO"/>
    <s v="18354359-8"/>
    <s v="FRANCISCO JAVIER SUAREZ VEGA"/>
    <d v="2020-08-12T00:00:00"/>
    <d v="2020-08-27T00:00:00"/>
    <m/>
    <d v="2020-08-28T00:00:00"/>
    <s v="MAGALLAC"/>
    <s v="MAGALLAC"/>
    <n v="19450"/>
    <s v="manuel.gallardo@consultor.wom.cl"/>
    <m/>
    <m/>
    <s v="18 RRSS"/>
    <s v="Daniela Castillo"/>
    <x v="1"/>
    <s v="Diurno"/>
    <n v="1"/>
    <d v="2021-03-01T00:00:00"/>
    <n v="185"/>
    <d v="2020-12-07T00:00:00"/>
    <d v="2020-12-01T00:00:00"/>
    <d v="2020-08-01T00:00:00"/>
    <s v="No"/>
    <s v="Si"/>
  </r>
  <r>
    <s v="Holdtech"/>
    <x v="0"/>
    <s v="Masivo"/>
    <s v="La Serena"/>
    <s v="16554667"/>
    <s v="9"/>
    <s v="16554667-9"/>
    <s v="VRTRIGOT"/>
    <s v="VALESKA ROMINA TRIGO TRUJILLO"/>
    <s v="VALESKA ROMINA "/>
    <s v="TRIGO TRUJILLO"/>
    <x v="1"/>
    <x v="3"/>
    <s v="Renuncia"/>
    <s v="Renuncia voluntaria"/>
    <d v="2020-12-24T00:00:00"/>
    <m/>
    <m/>
    <m/>
    <m/>
    <m/>
    <s v="19-12-1986"/>
    <s v="JEREMY HUGO TORRES SMITH"/>
    <s v="19505248-4"/>
    <s v="WILLIAMS ENRIQUE DOMINGUEZ BARRADA"/>
    <d v="2020-08-12T00:00:00"/>
    <d v="2020-08-27T00:00:00"/>
    <m/>
    <d v="2020-08-28T00:00:00"/>
    <s v="VRTRIGOT"/>
    <s v="VRTRIGOT"/>
    <n v="19451"/>
    <s v="valeska.trigo@consultor.wom.cl"/>
    <m/>
    <m/>
    <s v="18 RRSS"/>
    <s v="Daniela Castillo"/>
    <x v="1"/>
    <s v="Diurno"/>
    <n v="1"/>
    <d v="2021-03-01T00:00:00"/>
    <n v="185"/>
    <d v="2020-12-01T00:00:00"/>
    <d v="2020-12-01T00:00:00"/>
    <d v="2020-08-01T00:00:00"/>
    <s v="No"/>
    <s v="No"/>
  </r>
  <r>
    <s v="Holdtech"/>
    <x v="0"/>
    <s v="Masivo"/>
    <s v="La Serena"/>
    <s v="26268493"/>
    <s v="8"/>
    <s v="26268493-8"/>
    <s v="YCMATHET"/>
    <s v="YOVANA CAROLINA MATHEUS TORRES"/>
    <s v="YOVANA CAROLINA"/>
    <s v="MATHEUS TORRES"/>
    <x v="1"/>
    <x v="3"/>
    <s v="Desvinculación"/>
    <s v="No Concurrencia"/>
    <d v="2020-11-07T00:00:00"/>
    <m/>
    <m/>
    <m/>
    <m/>
    <m/>
    <s v="17-08-1990"/>
    <s v="ENDER JAVIER PIÑA ROJAS"/>
    <s v="26728535-7"/>
    <s v="FRANCISCO JAVIER SUAREZ VEGA"/>
    <d v="2020-08-12T00:00:00"/>
    <d v="2020-08-27T00:00:00"/>
    <m/>
    <d v="2020-08-28T00:00:00"/>
    <s v="YCMATHET"/>
    <s v="YCMATHET"/>
    <n v="19405"/>
    <s v="yovana.matheus@consultor.wom.cl"/>
    <m/>
    <m/>
    <s v="18 RRSS"/>
    <s v="Daniela Castillo"/>
    <x v="1"/>
    <s v="Diurno"/>
    <n v="1"/>
    <d v="2021-03-01T00:00:00"/>
    <n v="185"/>
    <d v="2020-10-13T00:00:00"/>
    <d v="2020-11-01T00:00:00"/>
    <d v="2020-08-01T00:00:00"/>
    <s v="No"/>
    <s v="No"/>
  </r>
  <r>
    <s v="Holdtech"/>
    <x v="0"/>
    <s v="Masivo"/>
    <s v="La Serena"/>
    <s v="27146837"/>
    <s v="7"/>
    <s v="27146837-7"/>
    <s v="ACVASQTR"/>
    <s v="ARIALIS CECILIA VÁSQUEZ TREMONT"/>
    <s v="ARIALIS CECILIA"/>
    <s v="VÁSQUEZ TREMONT"/>
    <x v="1"/>
    <x v="3"/>
    <s v="Renuncia"/>
    <s v="Renuncia voluntaria"/>
    <d v="2021-01-13T00:00:00"/>
    <s v="Reingreso RRSS"/>
    <m/>
    <m/>
    <m/>
    <m/>
    <s v="27/03/1992"/>
    <s v="GABRIELA ANDREA GOMEZ QUIVIC"/>
    <s v="18632202-9"/>
    <s v="FRANCISCO JAVIER SUAREZ VEGA"/>
    <d v="2019-12-11T00:00:00"/>
    <d v="2020-01-03T00:00:00"/>
    <m/>
    <d v="2020-07-17T00:00:00"/>
    <s v="ACVASQUT"/>
    <s v="ACVASQTR"/>
    <n v="19370"/>
    <s v="arialis.vasquez@consultor.wom.cl"/>
    <m/>
    <m/>
    <s v="REINGRESO"/>
    <s v="Elizabeth Castillo"/>
    <x v="0"/>
    <s v="Diurno"/>
    <s v=""/>
    <d v="2021-03-01T00:00:00"/>
    <n v="227"/>
    <d v="2020-12-07T00:00:00"/>
    <d v="2021-01-01T00:00:00"/>
    <d v="2020-07-01T00:00:00"/>
    <s v="No"/>
    <s v="Si"/>
  </r>
  <r>
    <s v="Holdtech"/>
    <x v="0"/>
    <s v="Recambio"/>
    <s v="La Serena"/>
    <s v="19737617"/>
    <s v="1"/>
    <s v="19737617-1"/>
    <s v="VAVALENG"/>
    <s v="VANIA ALEJANDRA VALENZUELA GUERRERO"/>
    <s v="VANIA ALEJANDRA"/>
    <s v="VALENZUELA GUERRERO "/>
    <x v="1"/>
    <x v="3"/>
    <s v="Renuncia"/>
    <s v="Renuncia voluntaria"/>
    <d v="2021-01-04T00:00:00"/>
    <s v="Reingreso Call Center"/>
    <m/>
    <m/>
    <m/>
    <m/>
    <d v="1998-02-05T00:00:00"/>
    <s v="GABRIELA CONSTANZA DIAZ RIVERA"/>
    <s v="17762228-1"/>
    <s v="FRANCISCO JAVIER SUAREZ VEGA"/>
    <d v="2020-04-13T00:00:00"/>
    <d v="2020-04-18T00:00:00"/>
    <m/>
    <d v="2020-07-17T00:00:00"/>
    <s v="VAVALENG"/>
    <s v="VAVALENG"/>
    <n v="19361"/>
    <s v="vania.valenzuela@consultor.wom.cl"/>
    <m/>
    <m/>
    <s v="REINGRESO"/>
    <s v="Elizabeth Castillo"/>
    <x v="0"/>
    <s v="Diurno"/>
    <s v=""/>
    <d v="2021-03-01T00:00:00"/>
    <n v="227"/>
    <m/>
    <d v="2021-01-01T00:00:00"/>
    <d v="2020-07-01T00:00:00"/>
    <s v="No"/>
    <s v="Si"/>
  </r>
  <r>
    <s v="Holdtech"/>
    <x v="0"/>
    <s v="Masivo"/>
    <s v="La Serena"/>
    <s v="15749239"/>
    <s v="K"/>
    <s v="15749239-K"/>
    <s v="EOCONCHH"/>
    <s v="EDUARDO OMAR CONCHA HERNANDEZ"/>
    <s v="EDUARDO OMAR"/>
    <s v="CONCHA HERNANDEZ "/>
    <x v="1"/>
    <x v="3"/>
    <s v="Renuncia"/>
    <s v="Renuncia voluntaria"/>
    <d v="2020-11-25T00:00:00"/>
    <s v="Reingreso Call Center"/>
    <m/>
    <m/>
    <m/>
    <m/>
    <d v="1984-04-01T00:00:00"/>
    <s v="PAULA ANGELINA ELGUEDA MADARIAGA"/>
    <s v="14109923-K"/>
    <s v="WILLIAMS ENRIQUE DOMINGUEZ BARRADA"/>
    <d v="2019-12-09T00:00:00"/>
    <d v="2019-12-30T00:00:00"/>
    <m/>
    <d v="2020-07-17T00:00:00"/>
    <s v="EOCONCHH"/>
    <s v="EOCONCHH"/>
    <n v="19083"/>
    <s v="eduardo.concha@consultor.wom.cl"/>
    <m/>
    <m/>
    <s v="REINGRESO"/>
    <s v="Elizabeth Castillo"/>
    <x v="0"/>
    <s v="Diurno"/>
    <s v=""/>
    <d v="2021-03-01T00:00:00"/>
    <n v="227"/>
    <m/>
    <d v="2020-11-01T00:00:00"/>
    <d v="2020-07-01T00:00:00"/>
    <s v="No"/>
    <s v="No"/>
  </r>
  <r>
    <s v="Holdtech"/>
    <x v="0"/>
    <s v="Recambio"/>
    <s v="La Serena"/>
    <s v="16581986"/>
    <s v="1"/>
    <s v="16581986-1"/>
    <s v="MOARAYAA"/>
    <s v="MELISSA OLENKA ARAYA ALVAREZ"/>
    <s v="MELISSA OLENKA"/>
    <s v="ARAYA ALVAREZ"/>
    <x v="1"/>
    <x v="3"/>
    <s v="Desvinculación"/>
    <s v="Vencimiento de contrato"/>
    <d v="2020-11-27T00:00:00"/>
    <m/>
    <m/>
    <m/>
    <m/>
    <m/>
    <d v="1987-12-09T00:00:00"/>
    <s v="CESAR PATRICIO SOLER VARGAS"/>
    <s v="17016833-K"/>
    <s v="ULISES LA ROSA PEREZ"/>
    <d v="2020-03-18T00:00:00"/>
    <d v="2020-04-07T00:00:00"/>
    <m/>
    <d v="2020-07-17T00:00:00"/>
    <s v="MOARAYAA"/>
    <s v="MOARAYAA"/>
    <n v="19359"/>
    <s v="melissa.araya@consultor.wom.cl"/>
    <m/>
    <m/>
    <s v="REINGRESO"/>
    <s v="Elizabeth Castillo"/>
    <x v="0"/>
    <s v="Diurno"/>
    <s v=""/>
    <d v="2021-03-01T00:00:00"/>
    <n v="227"/>
    <m/>
    <d v="2020-11-01T00:00:00"/>
    <d v="2020-07-01T00:00:00"/>
    <s v="No"/>
    <s v="No"/>
  </r>
  <r>
    <s v="Holdtech"/>
    <x v="0"/>
    <s v="Masivo"/>
    <s v="Santiago"/>
    <s v="16710710"/>
    <s v="9"/>
    <s v="16710710-9"/>
    <s v="CCOVARG"/>
    <s v="CLAUDIA COVARRUBIAS GUERRERO"/>
    <s v="CLAUDIA"/>
    <s v="COVARRUBIAS GUERRERO"/>
    <x v="1"/>
    <x v="3"/>
    <s v="Renuncia"/>
    <s v="Renuncia voluntaria"/>
    <d v="2021-01-27T00:00:00"/>
    <m/>
    <m/>
    <m/>
    <m/>
    <m/>
    <d v="1987-09-26T00:00:00"/>
    <s v="NICOL ANDREA MIRANDA CASTRO"/>
    <s v="17359740-1"/>
    <s v="WILLIAMS ENRIQUE DOMINGUEZ BARRADA"/>
    <d v="2021-01-18T00:00:00"/>
    <d v="2021-01-22T00:00:00"/>
    <m/>
    <d v="2021-01-25T00:00:00"/>
    <s v="CCOVARG"/>
    <s v="CCOVARG"/>
    <m/>
    <s v="claudia.covarrubias@consultor.wom.cl"/>
    <m/>
    <m/>
    <s v="T03"/>
    <s v="Marcos Sanchez"/>
    <x v="1"/>
    <s v="Diurno"/>
    <n v="1"/>
    <d v="2021-03-01T00:00:00"/>
    <n v="35"/>
    <m/>
    <d v="2021-01-01T00:00:00"/>
    <d v="2021-01-01T00:00:00"/>
    <s v="No"/>
    <s v="No"/>
  </r>
  <r>
    <s v="Holdtech"/>
    <x v="0"/>
    <s v="Masivo"/>
    <s v="Santiago"/>
    <s v="21275961"/>
    <s v="9"/>
    <s v="21275961-9"/>
    <s v="AIGARRIP"/>
    <s v="ADRIÁN IGNACIO GARRIDO PARRA"/>
    <s v="ADRIÁN IGNACIO"/>
    <s v="GARRIDO PARRA"/>
    <x v="1"/>
    <x v="3"/>
    <s v="Renuncia"/>
    <s v="Renuncia voluntaria"/>
    <d v="2021-01-27T00:00:00"/>
    <m/>
    <m/>
    <m/>
    <m/>
    <m/>
    <d v="1984-11-02T00:00:00"/>
    <s v="NICOL ANDREA MIRANDA CASTRO"/>
    <s v="17359740-1"/>
    <s v="WILLIAMS ENRIQUE DOMINGUEZ BARRADA"/>
    <d v="2021-01-18T00:00:00"/>
    <d v="2021-01-22T00:00:00"/>
    <m/>
    <d v="2021-01-25T00:00:00"/>
    <s v="AIGARRIP"/>
    <s v="AIGARRIP"/>
    <m/>
    <s v="adrian.garrido@consultor.wom.cl"/>
    <m/>
    <m/>
    <s v="T03"/>
    <s v="Marcos Sanchez"/>
    <x v="0"/>
    <s v="Diurno"/>
    <s v=""/>
    <d v="2021-03-01T00:00:00"/>
    <n v="35"/>
    <m/>
    <d v="2021-01-01T00:00:00"/>
    <d v="2021-01-01T00:00:00"/>
    <s v="No"/>
    <s v="No"/>
  </r>
  <r>
    <s v="Holdtech"/>
    <x v="0"/>
    <s v="Masivo"/>
    <s v="Temuco"/>
    <s v="17914563"/>
    <s v="4"/>
    <s v="17914563-4"/>
    <s v="NMURIBEC"/>
    <s v="NICOLE MACARENA URIBE CARO URIBE CARO"/>
    <s v="NICOLE MACARENA URIBE CARO"/>
    <s v="URIBE CARO"/>
    <x v="1"/>
    <x v="3"/>
    <s v="Renuncia"/>
    <s v="Renuncia voluntaria"/>
    <d v="2021-02-13T00:00:00"/>
    <m/>
    <m/>
    <m/>
    <m/>
    <m/>
    <d v="1991-03-08T00:00:00"/>
    <s v="NICOL ANDREA MIRANDA CASTRO"/>
    <s v="17359740-1"/>
    <s v="WILLIAMS ENRIQUE DOMINGUEZ BARRADA"/>
    <d v="2021-01-25T00:00:00"/>
    <d v="2021-01-29T00:00:00"/>
    <m/>
    <d v="2021-02-01T00:00:00"/>
    <s v="NMURIBEC"/>
    <s v="NMURIBEC"/>
    <n v="19184"/>
    <s v="nicole.uribe@consultor.wom.cl"/>
    <m/>
    <m/>
    <s v="T04"/>
    <s v="Daniela Castillo"/>
    <x v="0"/>
    <s v="Diurno"/>
    <s v=""/>
    <d v="2021-03-01T00:00:00"/>
    <n v="28"/>
    <m/>
    <d v="2021-02-01T00:00:00"/>
    <d v="2021-02-01T00:00:00"/>
    <s v="No"/>
    <s v="No"/>
  </r>
  <r>
    <s v="Holdtech"/>
    <x v="0"/>
    <s v="Masivo"/>
    <s v="La Serena"/>
    <s v="19133913"/>
    <s v="4"/>
    <s v="19133913-4"/>
    <s v="MASANTEV"/>
    <s v="MAXIMILIANO AGUSTIN SANTELICES VALENZUELA"/>
    <s v="MAXIMILIANO AGUSTIN"/>
    <s v="SANTELICES VALENZUELA"/>
    <x v="1"/>
    <x v="3"/>
    <s v="Renuncia"/>
    <m/>
    <d v="2019-05-07T00:00:00"/>
    <m/>
    <m/>
    <m/>
    <m/>
    <m/>
    <d v="1995-07-01T00:00:00"/>
    <s v="ALFONSO ANTONIO PINTO ARAYA"/>
    <s v="16780392-K"/>
    <s v="WILLIAMS ENRIQUE DOMINGUEZ BARRADA"/>
    <m/>
    <m/>
    <m/>
    <d v="2018-08-13T00:00:00"/>
    <s v="MASANTEV"/>
    <s v="MASANTEV"/>
    <n v="19103"/>
    <s v="maximiliano.santelices@consultor.wom.cl"/>
    <m/>
    <m/>
    <m/>
    <m/>
    <x v="1"/>
    <s v="Diurno"/>
    <n v="1"/>
    <d v="2021-03-01T00:00:00"/>
    <n v="931"/>
    <m/>
    <d v="2019-05-01T00:00:00"/>
    <d v="2018-08-01T00:00:00"/>
    <s v="No"/>
    <s v="Si"/>
  </r>
  <r>
    <s v="Holdtech"/>
    <x v="0"/>
    <s v="Masivo"/>
    <s v="La Serena"/>
    <s v="12348040"/>
    <s v="6"/>
    <s v="12348040-6"/>
    <s v="JMFERNAC"/>
    <s v="JOHANNA MACARENA FERNANDEZ CASTILLO"/>
    <s v="JOHANNA MACARENA"/>
    <s v="FERNANDEZ CASTILLO"/>
    <x v="1"/>
    <x v="4"/>
    <s v="Desvinculación"/>
    <s v="No Concurrencia"/>
    <d v="2018-11-07T00:00:00"/>
    <m/>
    <m/>
    <m/>
    <m/>
    <m/>
    <d v="1973-04-09T00:00:00"/>
    <s v="ALFONSO ANTONIO PINTO ARAYA"/>
    <s v="16780392-K"/>
    <s v="WILLIAMS ENRIQUE DOMINGUEZ BARRADA"/>
    <d v="2018-04-03T00:00:00"/>
    <d v="2018-04-23T00:00:00"/>
    <s v="S"/>
    <d v="2018-04-25T00:00:00"/>
    <s v="JMFERNAC"/>
    <s v="JMFERNAC"/>
    <n v="19119"/>
    <s v="johanna.fernandez@consultor.wom.cl"/>
    <m/>
    <m/>
    <n v="26"/>
    <s v="Rocío Silva"/>
    <x v="1"/>
    <s v="Diurno"/>
    <n v="1"/>
    <d v="2021-03-01T00:00:00"/>
    <n v="1041"/>
    <m/>
    <d v="2018-11-01T00:00:00"/>
    <d v="2018-04-01T00:00:00"/>
    <s v="No"/>
    <s v="No"/>
  </r>
  <r>
    <s v="Holdtech"/>
    <x v="0"/>
    <s v="Masivo"/>
    <s v="La Serena"/>
    <s v="19666928"/>
    <s v="0"/>
    <s v="19666928-0"/>
    <s v="FIGONZAO"/>
    <s v="FABIAN IGNACIO GONZALEZ OLIVARES"/>
    <s v="FABIAN IGNACIO"/>
    <s v="GONZALEZ OLIVARES"/>
    <x v="1"/>
    <x v="4"/>
    <s v="Renuncia"/>
    <s v="Motivos personales"/>
    <d v="2018-12-14T00:00:00"/>
    <m/>
    <m/>
    <m/>
    <m/>
    <m/>
    <d v="1997-06-29T00:00:00"/>
    <s v="MINERVA MAKARENA ROJAS VARAS"/>
    <s v="17902552-3"/>
    <s v="ULISES LA ROSA PEREZ"/>
    <d v="2018-08-08T00:00:00"/>
    <d v="2018-08-29T00:00:00"/>
    <s v="S"/>
    <d v="2018-09-03T00:00:00"/>
    <s v="FIGONZAO"/>
    <s v="FIGONZAO"/>
    <n v="19035"/>
    <s v="fabian.gonzalez@consultor.wom.cl"/>
    <m/>
    <m/>
    <n v="36"/>
    <s v="Julia Arancibia"/>
    <x v="0"/>
    <s v="Diurno"/>
    <s v=""/>
    <d v="2021-03-01T00:00:00"/>
    <n v="910"/>
    <m/>
    <d v="2018-12-01T00:00:00"/>
    <d v="2018-09-01T00:00:00"/>
    <s v="No"/>
    <s v="Si"/>
  </r>
  <r>
    <s v="Holdtech"/>
    <x v="0"/>
    <s v="Masivo"/>
    <s v="La Serena"/>
    <s v="20025628"/>
    <s v="K"/>
    <s v="20025628-K"/>
    <s v="JSOSORIC"/>
    <s v="JAVIERA SOFIA OSORIO CASANGA"/>
    <s v="JAVIERA SOFIA"/>
    <s v="OSORIO CASANGA"/>
    <x v="1"/>
    <x v="4"/>
    <s v="Renuncia"/>
    <s v="Motivos personales"/>
    <d v="2018-12-10T00:00:00"/>
    <m/>
    <m/>
    <m/>
    <m/>
    <m/>
    <d v="1998-10-14T00:00:00"/>
    <s v="PAULA ANGELINA ELGUEDA MADARIAGA"/>
    <s v="14109923-K"/>
    <s v="WILLIAMS ENRIQUE DOMINGUEZ BARRADA"/>
    <d v="2018-08-21T00:00:00"/>
    <d v="2018-09-10T00:00:00"/>
    <s v="S"/>
    <d v="2018-09-11T00:00:00"/>
    <s v="JSOSORIC"/>
    <s v="JSOSORIC"/>
    <n v="19114"/>
    <s v="javiera.osorio@consultor.wom.cl"/>
    <m/>
    <m/>
    <n v="37"/>
    <s v="Merelyn Marin"/>
    <x v="0"/>
    <s v="Diurno"/>
    <s v=""/>
    <d v="2021-03-01T00:00:00"/>
    <n v="902"/>
    <m/>
    <d v="2018-12-01T00:00:00"/>
    <d v="2018-09-01T00:00:00"/>
    <s v="No"/>
    <s v="No"/>
  </r>
  <r>
    <s v="Holdtech"/>
    <x v="0"/>
    <s v="Masivo"/>
    <s v="La Serena"/>
    <s v="9231081-"/>
    <s v="7"/>
    <s v="9231081-7"/>
    <s v=""/>
    <s v="ANA SILVIA MARZAL AGUAYO"/>
    <s v="ANA SILVIA"/>
    <s v="MARZAL AGUAYO"/>
    <x v="1"/>
    <x v="5"/>
    <s v="Abandono de PEI"/>
    <m/>
    <d v="2017-06-12T00:00:00"/>
    <m/>
    <m/>
    <m/>
    <m/>
    <m/>
    <d v="1961-10-25T00:00:00"/>
    <m/>
    <m/>
    <s v=""/>
    <d v="2017-06-12T00:00:00"/>
    <d v="2017-06-30T00:00:00"/>
    <s v="N"/>
    <m/>
    <s v=""/>
    <s v=""/>
    <m/>
    <m/>
    <m/>
    <m/>
    <n v="1"/>
    <s v="Monica Neculman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2946783"/>
    <s v="5"/>
    <s v="12946783-5"/>
    <s v=""/>
    <s v="ARACELI MARLENE BARRIENTOS AGUILERA"/>
    <s v="ARACELI MARLENE"/>
    <s v="BARRIENTOS AGUILERA"/>
    <x v="1"/>
    <x v="5"/>
    <s v="Abandono de PEI"/>
    <m/>
    <d v="2017-06-12T00:00:00"/>
    <m/>
    <m/>
    <m/>
    <m/>
    <m/>
    <d v="1976-08-06T00:00:00"/>
    <m/>
    <m/>
    <s v=""/>
    <d v="2017-06-12T00:00:00"/>
    <d v="2017-06-30T00:00:00"/>
    <s v="N"/>
    <m/>
    <s v=""/>
    <s v=""/>
    <m/>
    <m/>
    <m/>
    <m/>
    <n v="1"/>
    <s v="Monica Neculman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5968141"/>
    <s v="6"/>
    <s v="15968141-6"/>
    <s v=""/>
    <s v="CAROLINA ANDREA ACOSTA TORREJON"/>
    <s v="CAROLINA ANDREA"/>
    <s v="ACOSTA TORREJON"/>
    <x v="1"/>
    <x v="5"/>
    <s v="Abandono de PEI"/>
    <m/>
    <d v="2017-06-12T00:00:00"/>
    <m/>
    <m/>
    <m/>
    <m/>
    <m/>
    <d v="1984-04-15T00:00:00"/>
    <m/>
    <m/>
    <s v=""/>
    <d v="2017-06-12T00:00:00"/>
    <d v="2017-06-30T00:00:00"/>
    <s v="N"/>
    <m/>
    <s v=""/>
    <s v=""/>
    <m/>
    <m/>
    <m/>
    <m/>
    <n v="1"/>
    <s v="Monica Neculman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3878239"/>
    <s v="5"/>
    <s v="13878239-5"/>
    <s v=""/>
    <s v="MARIA CECILIA PEREZ SANTELICIES"/>
    <s v="MARIA CECILIA"/>
    <s v="PEREZ SANTELICIES"/>
    <x v="1"/>
    <x v="5"/>
    <s v="Abandono de PEI"/>
    <m/>
    <d v="2017-06-17T00:00:00"/>
    <m/>
    <m/>
    <m/>
    <m/>
    <m/>
    <d v="1980-01-09T00:00:00"/>
    <m/>
    <m/>
    <s v=""/>
    <d v="2017-06-12T00:00:00"/>
    <d v="2017-06-30T00:00:00"/>
    <s v="N"/>
    <m/>
    <s v=""/>
    <s v=""/>
    <m/>
    <m/>
    <m/>
    <m/>
    <n v="1"/>
    <s v="Monica Neculman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3648669"/>
    <s v="1"/>
    <s v="13648669-1"/>
    <s v=""/>
    <s v="ROBERT ANDRES MOLINA BRAVO"/>
    <s v="ROBERT ANDRES"/>
    <s v="MOLINA BRAVO"/>
    <x v="1"/>
    <x v="5"/>
    <s v="Abandono de PEI"/>
    <m/>
    <d v="2017-06-14T00:00:00"/>
    <m/>
    <m/>
    <m/>
    <m/>
    <m/>
    <d v="1979-01-09T00:00:00"/>
    <m/>
    <m/>
    <s v=""/>
    <d v="2017-06-12T00:00:00"/>
    <d v="2017-06-30T00:00:00"/>
    <s v="N"/>
    <m/>
    <s v=""/>
    <s v=""/>
    <m/>
    <m/>
    <m/>
    <m/>
    <n v="1"/>
    <s v="Monica Neculman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7626261"/>
    <s v="6"/>
    <s v="17626261-6"/>
    <s v=""/>
    <s v="VALENTINA BELEN GUERRA RAMIREZ"/>
    <s v="VALENTINA BELEN"/>
    <s v="GUERRA RAMIREZ"/>
    <x v="1"/>
    <x v="5"/>
    <s v="Abandono de PEI"/>
    <m/>
    <d v="2017-06-12T00:00:00"/>
    <m/>
    <m/>
    <m/>
    <m/>
    <m/>
    <d v="1991-02-04T00:00:00"/>
    <m/>
    <m/>
    <s v=""/>
    <d v="2017-06-12T00:00:00"/>
    <d v="2017-06-30T00:00:00"/>
    <s v="N"/>
    <m/>
    <s v=""/>
    <s v=""/>
    <m/>
    <m/>
    <m/>
    <m/>
    <n v="1"/>
    <s v="Monica Neculman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2570139"/>
    <s v="6"/>
    <s v="12570139-6"/>
    <s v="AOALIAGI"/>
    <s v="ALEXIS ORLANDO ALIAGA IRARRAZABAL"/>
    <s v="ALEXIS ORLANDO"/>
    <s v="ALIAGA IRARRAZABAL"/>
    <x v="1"/>
    <x v="5"/>
    <s v="Abandono de PEI"/>
    <m/>
    <d v="2017-06-19T00:00:00"/>
    <m/>
    <m/>
    <m/>
    <m/>
    <m/>
    <d v="1974-06-06T00:00:00"/>
    <m/>
    <m/>
    <s v=""/>
    <d v="2017-06-12T00:00:00"/>
    <d v="2017-06-30T00:00:00"/>
    <s v="N"/>
    <m/>
    <s v="AOALIAGI"/>
    <s v="AOALIAGI"/>
    <n v="19001"/>
    <s v="alexis.aliaga@consultor.wom.cl"/>
    <m/>
    <m/>
    <n v="1"/>
    <s v="Monica Neculman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3173990"/>
    <s v="7"/>
    <s v="13173990-7"/>
    <s v="BALOPEZG"/>
    <s v="BEXCY ALEJANDRA LOPEZ GARCIA"/>
    <s v="BEXCY ALEJANDRA"/>
    <s v="LOPEZ GARCIA"/>
    <x v="1"/>
    <x v="5"/>
    <s v="Abandono de PEI"/>
    <m/>
    <d v="2017-06-29T00:00:00"/>
    <m/>
    <m/>
    <m/>
    <m/>
    <m/>
    <d v="1977-05-21T00:00:00"/>
    <m/>
    <m/>
    <s v=""/>
    <d v="2017-06-12T00:00:00"/>
    <d v="2017-06-30T00:00:00"/>
    <s v="N"/>
    <m/>
    <s v="BALOPEZG"/>
    <s v="BALOPEZG"/>
    <n v="19029"/>
    <s v="bexcy.lopez@consultor.wom.cl"/>
    <m/>
    <m/>
    <n v="1"/>
    <s v="Monica Neculman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3643762"/>
    <s v="3"/>
    <s v="13643762-3"/>
    <s v="CGGANIFC"/>
    <s v="CRISTIAN GUILLERMO GANIFFO CATALAN"/>
    <s v="CRISTIAN GUILLERMO"/>
    <s v="GANIFFO CATALAN"/>
    <x v="1"/>
    <x v="5"/>
    <s v="Abandono de PEI"/>
    <m/>
    <d v="2017-06-22T00:00:00"/>
    <m/>
    <m/>
    <m/>
    <m/>
    <m/>
    <d v="1979-04-16T00:00:00"/>
    <m/>
    <m/>
    <s v=""/>
    <d v="2017-06-12T00:00:00"/>
    <d v="2017-06-30T00:00:00"/>
    <s v="N"/>
    <m/>
    <s v="CGGANIFC"/>
    <s v="CGGANIFC"/>
    <n v="19026"/>
    <s v="cristian.ganiffo@consultor.wom.cl"/>
    <m/>
    <m/>
    <n v="1"/>
    <s v="Monica Neculman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3424951"/>
    <s v="K"/>
    <s v="13424951-K"/>
    <s v="EMURRUTV"/>
    <s v="EVELYN MARCELA URRUTIA VELASQUEZ"/>
    <s v="EVELYN MARCELA"/>
    <s v="URRUTIA VELASQUEZ"/>
    <x v="1"/>
    <x v="5"/>
    <s v="Abandono de PEI"/>
    <m/>
    <d v="2017-06-15T00:00:00"/>
    <m/>
    <m/>
    <m/>
    <m/>
    <m/>
    <d v="1978-07-12T00:00:00"/>
    <m/>
    <m/>
    <s v=""/>
    <d v="2017-06-12T00:00:00"/>
    <d v="2017-06-30T00:00:00"/>
    <s v="N"/>
    <m/>
    <s v="EMURRUTV"/>
    <s v="EMURRUTV"/>
    <n v="19058"/>
    <s v="evelyn.urrutia@consultor.wom.cl"/>
    <m/>
    <m/>
    <n v="1"/>
    <s v="Monica Neculman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5028553"/>
    <s v="4"/>
    <s v="15028553-4"/>
    <s v="FELOPEZC"/>
    <s v="FRANCISCO ELIAS LOPEZ CORTES"/>
    <s v="FRANCISCO ELIAS"/>
    <s v="LOPEZ CORTES"/>
    <x v="1"/>
    <x v="5"/>
    <s v="Abandono de PEI"/>
    <m/>
    <d v="2017-06-23T00:00:00"/>
    <m/>
    <m/>
    <m/>
    <m/>
    <m/>
    <d v="1984-11-15T00:00:00"/>
    <m/>
    <m/>
    <s v=""/>
    <d v="2017-06-12T00:00:00"/>
    <d v="2017-06-30T00:00:00"/>
    <s v="N"/>
    <m/>
    <s v="FELOPEZC"/>
    <s v="FELOPEZC"/>
    <n v="19031"/>
    <s v="francisco.lopez@consultor.wom.cl"/>
    <m/>
    <m/>
    <n v="1"/>
    <s v="Monica Neculman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7302130"/>
    <s v="5"/>
    <s v="17302130-5"/>
    <s v="FLROBLES"/>
    <s v="FRANCISCA LORETO ROBLEDO SILVA"/>
    <s v="FRANCISCA LORETO"/>
    <s v="ROBLEDO SILVA"/>
    <x v="1"/>
    <x v="5"/>
    <s v="No Certifica"/>
    <s v="No Certifica"/>
    <d v="2017-06-30T00:00:00"/>
    <m/>
    <m/>
    <m/>
    <m/>
    <m/>
    <d v="1989-05-12T00:00:00"/>
    <m/>
    <m/>
    <s v=""/>
    <d v="2017-06-12T00:00:00"/>
    <d v="2017-06-30T00:00:00"/>
    <s v="N"/>
    <m/>
    <s v="FLROBLES"/>
    <s v="FLROBLES"/>
    <n v="19051"/>
    <s v="francisca.robledo@consultor.wom.cl"/>
    <m/>
    <m/>
    <n v="1"/>
    <s v="Monica Neculman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2576140"/>
    <s v="2"/>
    <s v="12576140-2"/>
    <s v="JAZEPEDA"/>
    <s v="JACQUELINE ANDREA ZEPEDA ANGEL"/>
    <s v="JACQUELINE ANDREA"/>
    <s v="ZEPEDA ANGEL"/>
    <x v="1"/>
    <x v="5"/>
    <s v="No Certifica"/>
    <s v="No Certifica"/>
    <d v="2017-06-30T00:00:00"/>
    <m/>
    <m/>
    <m/>
    <m/>
    <m/>
    <d v="1974-11-06T00:00:00"/>
    <m/>
    <m/>
    <s v=""/>
    <d v="2017-06-12T00:00:00"/>
    <d v="2017-06-30T00:00:00"/>
    <s v="N"/>
    <m/>
    <s v="JAZEPEDA"/>
    <s v="JAZEPEDA"/>
    <n v="19060"/>
    <s v="jacqueline.zepeda@consultor.wom.cl"/>
    <m/>
    <m/>
    <n v="1"/>
    <s v="Monica Neculman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7390688"/>
    <s v="9"/>
    <s v="17390688-9"/>
    <s v="MARAMOST"/>
    <s v="MIGUEL ANGEL RAMOS TAMBURINI"/>
    <s v="MIGUEL ANGEL"/>
    <s v="RAMOS TAMBURINI"/>
    <x v="1"/>
    <x v="5"/>
    <s v="Abandono de PEI"/>
    <m/>
    <d v="2017-06-14T00:00:00"/>
    <m/>
    <m/>
    <m/>
    <m/>
    <m/>
    <d v="1988-06-25T00:00:00"/>
    <m/>
    <m/>
    <s v=""/>
    <d v="2017-06-12T00:00:00"/>
    <d v="2017-06-30T00:00:00"/>
    <s v="N"/>
    <m/>
    <s v="MARAMOST"/>
    <s v="MARAMOST"/>
    <n v="19050"/>
    <s v="miguel.ramos@consultor.wom.cl"/>
    <m/>
    <m/>
    <n v="1"/>
    <s v="Monica Neculman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2842652"/>
    <s v="3"/>
    <s v="12842652-3"/>
    <s v="MEROJASC"/>
    <s v="MARCOS ESTEBAN ROJAS CORTES"/>
    <s v="MARCOS ESTEBAN"/>
    <s v="ROJAS CORTES"/>
    <x v="1"/>
    <x v="5"/>
    <s v="Abandono de PEI"/>
    <m/>
    <d v="2017-06-13T00:00:00"/>
    <m/>
    <m/>
    <m/>
    <m/>
    <m/>
    <d v="1975-02-19T00:00:00"/>
    <m/>
    <m/>
    <s v=""/>
    <d v="2017-06-12T00:00:00"/>
    <d v="2017-06-30T00:00:00"/>
    <s v="N"/>
    <m/>
    <s v="MEROJASC"/>
    <s v="MEROJASC"/>
    <n v="19053"/>
    <s v="marcos.rojas@consultor.wom.cl"/>
    <m/>
    <m/>
    <n v="1"/>
    <s v="Monica Neculman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7847124"/>
    <s v="4"/>
    <s v="17847124-4"/>
    <s v="MNMEDALG"/>
    <s v="MARJORIE NATALIE MEDALLA GODOY"/>
    <s v="MARJORIE NATALIE"/>
    <s v="MEDALLA GODOY"/>
    <x v="1"/>
    <x v="5"/>
    <s v="Abandono de PEI"/>
    <m/>
    <d v="2017-06-15T00:00:00"/>
    <m/>
    <m/>
    <m/>
    <m/>
    <m/>
    <d v="1991-09-07T00:00:00"/>
    <m/>
    <m/>
    <s v=""/>
    <d v="2017-06-12T00:00:00"/>
    <d v="2017-06-30T00:00:00"/>
    <s v="N"/>
    <m/>
    <s v="MNMEDALG"/>
    <s v="MNMEDALG"/>
    <n v="19041"/>
    <s v="marjorie.medalla@consultor.wom.cl"/>
    <m/>
    <m/>
    <n v="1"/>
    <s v="Monica Neculman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6581185"/>
    <s v="2"/>
    <s v="16581185-2"/>
    <s v="NAGONZAO"/>
    <s v="NICOLE ANDREA GONZALEZ ORREGO"/>
    <s v="NICOLE ANDREA"/>
    <s v="GONZALEZ ORREGO"/>
    <x v="1"/>
    <x v="5"/>
    <s v="Abandono de PEI"/>
    <m/>
    <d v="2017-06-16T00:00:00"/>
    <m/>
    <m/>
    <m/>
    <m/>
    <m/>
    <d v="1987-05-19T00:00:00"/>
    <m/>
    <m/>
    <s v=""/>
    <d v="2017-06-12T00:00:00"/>
    <d v="2017-06-30T00:00:00"/>
    <s v="N"/>
    <m/>
    <s v="NAGONZAO"/>
    <s v="NAGONZAO"/>
    <n v="19019"/>
    <s v="nicole.gonzalez@consultor.wom.cl"/>
    <m/>
    <m/>
    <n v="1"/>
    <s v="Monica Neculman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7979382"/>
    <s v="2"/>
    <s v="17979382-2"/>
    <s v="OAHUERTR"/>
    <s v="OLGA ALICIA HUERTA ROJAS"/>
    <s v="OLGA ALICIA"/>
    <s v="HUERTA ROJAS"/>
    <x v="1"/>
    <x v="5"/>
    <s v="No Certifica"/>
    <s v="No Certifica"/>
    <d v="2017-07-03T00:00:00"/>
    <m/>
    <m/>
    <m/>
    <m/>
    <m/>
    <d v="1991-08-28T00:00:00"/>
    <m/>
    <m/>
    <s v=""/>
    <d v="2017-06-12T00:00:00"/>
    <d v="2017-06-30T00:00:00"/>
    <s v="N"/>
    <m/>
    <s v="OAHUERTR"/>
    <s v="OAHUERTR"/>
    <n v="19027"/>
    <s v="olga.huerta@consultor.wom.cl"/>
    <m/>
    <m/>
    <n v="1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4371323"/>
    <s v="7"/>
    <s v="14371323-7"/>
    <s v="ODDINAMR"/>
    <s v="OLGA DEL CARMEN DINAMARCA ROJAS"/>
    <s v="OLGA DEL CARMEN"/>
    <s v="DINAMARCA ROJAS"/>
    <x v="1"/>
    <x v="5"/>
    <s v="Abandono de PEI"/>
    <m/>
    <d v="2017-06-19T00:00:00"/>
    <m/>
    <m/>
    <m/>
    <m/>
    <m/>
    <d v="1971-04-04T00:00:00"/>
    <m/>
    <m/>
    <s v=""/>
    <d v="2017-06-12T00:00:00"/>
    <d v="2017-06-30T00:00:00"/>
    <s v="N"/>
    <m/>
    <s v="ODDINAMR"/>
    <s v="ODDINAMR"/>
    <n v="19016"/>
    <s v="olga.dinamarca@consultor.wom.cl"/>
    <m/>
    <m/>
    <n v="1"/>
    <s v="Monica Neculman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3215840"/>
    <s v="1"/>
    <s v="13215840-1"/>
    <s v="PAGUERRD"/>
    <s v="PILAR ALEJANDRA GUERRERO DIAZ"/>
    <s v="PILAR ALEJANDRA"/>
    <s v="GUERRERO DIAZ"/>
    <x v="1"/>
    <x v="5"/>
    <s v="No Certifica"/>
    <s v="No Certifica"/>
    <d v="2017-06-30T00:00:00"/>
    <m/>
    <m/>
    <m/>
    <m/>
    <m/>
    <d v="1977-07-21T00:00:00"/>
    <m/>
    <m/>
    <s v=""/>
    <d v="2017-06-12T00:00:00"/>
    <d v="2017-06-30T00:00:00"/>
    <s v="N"/>
    <m/>
    <s v="PAGUERRD"/>
    <s v="PAGUERRD"/>
    <n v="19024"/>
    <s v="pilar.guerrero@consultor.wom.cl"/>
    <m/>
    <m/>
    <n v="1"/>
    <s v="Monica Neculman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7744976-"/>
    <s v="0"/>
    <s v="7744976-0"/>
    <s v="PMPEREZG"/>
    <s v="PATRICIA MARGARITA PEREZ GAETE"/>
    <s v="PATRICIA MARGARITA"/>
    <s v="PEREZ GAETE"/>
    <x v="1"/>
    <x v="5"/>
    <s v="Abandono de PEI"/>
    <m/>
    <d v="2017-06-29T00:00:00"/>
    <m/>
    <m/>
    <m/>
    <m/>
    <m/>
    <d v="1955-06-28T00:00:00"/>
    <m/>
    <m/>
    <s v=""/>
    <d v="2017-06-12T00:00:00"/>
    <d v="2017-06-30T00:00:00"/>
    <s v="N"/>
    <m/>
    <s v="PMPEREZG"/>
    <s v="PMPEREZG"/>
    <n v="19044"/>
    <s v="patricia.perez@consultor.wom.cl"/>
    <m/>
    <m/>
    <n v="1"/>
    <s v="Monica Neculman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4385447"/>
    <s v="7"/>
    <s v="14385447-7"/>
    <s v="SAHERREM"/>
    <s v="SILVIA ALEJADRA HERRERA MUÑOZ"/>
    <s v="SILVIA ALEJADRA"/>
    <s v="HERRERA MUÑOZ"/>
    <x v="1"/>
    <x v="5"/>
    <s v="Abandono de PEI"/>
    <m/>
    <d v="2017-06-29T00:00:00"/>
    <m/>
    <m/>
    <m/>
    <m/>
    <m/>
    <d v="1978-05-03T00:00:00"/>
    <m/>
    <m/>
    <s v=""/>
    <d v="2017-06-12T00:00:00"/>
    <d v="2017-06-30T00:00:00"/>
    <s v="N"/>
    <m/>
    <s v="SAHERREM"/>
    <s v="SAHERREM"/>
    <n v="19025"/>
    <s v="silvia.herrera@consultor.wom.cl"/>
    <m/>
    <m/>
    <n v="1"/>
    <s v="Monica Neculman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2003385"/>
    <s v="9"/>
    <s v="12003385-9"/>
    <s v="SRRODRIR"/>
    <s v="SANDRA ROMANE RODRIGUEZ RIVERA"/>
    <s v="SANDRA ROMANE"/>
    <s v="RODRIGUEZ RIVERA"/>
    <x v="1"/>
    <x v="5"/>
    <s v="Abandono de PEI"/>
    <m/>
    <d v="2017-06-14T00:00:00"/>
    <m/>
    <m/>
    <m/>
    <m/>
    <m/>
    <d v="1967-06-13T00:00:00"/>
    <m/>
    <m/>
    <s v=""/>
    <d v="2017-06-12T00:00:00"/>
    <d v="2017-06-30T00:00:00"/>
    <s v="N"/>
    <m/>
    <s v="SRRODRIR"/>
    <s v="SRRODRIR"/>
    <n v="19052"/>
    <s v="sandra.rodriguez@consultor.wom.cl"/>
    <m/>
    <m/>
    <n v="1"/>
    <s v="Monica Neculman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2793556"/>
    <s v="4"/>
    <s v="12793556-4"/>
    <s v="TACANALC"/>
    <s v="TEXIA ANDREA CANALES CONCHA"/>
    <s v="TEXIA ANDREA"/>
    <s v="CANALES CONCHA"/>
    <x v="1"/>
    <x v="5"/>
    <s v="Abandono de PEI"/>
    <m/>
    <d v="2017-06-15T00:00:00"/>
    <m/>
    <m/>
    <m/>
    <m/>
    <m/>
    <d v="1975-05-21T00:00:00"/>
    <m/>
    <m/>
    <s v=""/>
    <d v="2017-06-12T00:00:00"/>
    <d v="2017-06-30T00:00:00"/>
    <s v="N"/>
    <m/>
    <s v="TACANALC"/>
    <s v="TACANALC"/>
    <n v="19008"/>
    <s v="texia.canales@consultor.wom.cl"/>
    <m/>
    <m/>
    <n v="1"/>
    <s v="Monica Neculman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6162562"/>
    <s v="0"/>
    <s v="16162562-0"/>
    <s v="WAMORALD"/>
    <s v="WILLIANS ANTONIO MORALES DIAZ"/>
    <s v="WILLIANS ANTONIO"/>
    <s v="MORALES DIAZ"/>
    <x v="1"/>
    <x v="5"/>
    <s v="Abandono de PEI"/>
    <m/>
    <d v="2017-06-22T00:00:00"/>
    <m/>
    <m/>
    <m/>
    <m/>
    <m/>
    <d v="1986-01-19T00:00:00"/>
    <m/>
    <m/>
    <s v=""/>
    <d v="2017-06-12T00:00:00"/>
    <d v="2017-06-30T00:00:00"/>
    <s v="N"/>
    <m/>
    <s v="WAMORALD"/>
    <s v="WAMORALD"/>
    <n v="19034"/>
    <s v="williams.morales@consultor.wom.cl"/>
    <m/>
    <m/>
    <n v="1"/>
    <s v="Monica Neculman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2942175"/>
    <s v="4"/>
    <s v="12942175-4"/>
    <s v="FSARANCA"/>
    <s v="FELIX SESGUNDO ARANCIBIA ADONES"/>
    <s v="FELIX SESGUNDO"/>
    <s v="ARANCIBIA ADONES"/>
    <x v="1"/>
    <x v="5"/>
    <s v="Abandono de PEI"/>
    <m/>
    <d v="2017-06-28T00:00:00"/>
    <m/>
    <m/>
    <m/>
    <m/>
    <m/>
    <d v="1975-12-18T00:00:00"/>
    <m/>
    <m/>
    <s v=""/>
    <d v="2017-06-20T00:00:00"/>
    <d v="2017-07-10T00:00:00"/>
    <s v="N"/>
    <m/>
    <s v="FSARANCA"/>
    <s v="FSARANCA"/>
    <n v="19066"/>
    <s v="felix.arancibia@consultor.wom.cl"/>
    <m/>
    <m/>
    <n v="3"/>
    <s v="Deisy Carvajal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2625284"/>
    <s v="6"/>
    <s v="12625284-6"/>
    <s v="JCBUSTOB"/>
    <s v="JUAN CARLOS OCTAVIO BUSTOS BRITO"/>
    <s v="JUAN CARLOS OCTAVIO"/>
    <s v="BUSTOS BRITO"/>
    <x v="1"/>
    <x v="5"/>
    <s v="Baja en capacitación"/>
    <s v="Motivos personales"/>
    <d v="2017-07-27T00:00:00"/>
    <m/>
    <m/>
    <m/>
    <m/>
    <m/>
    <d v="1974-06-08T00:00:00"/>
    <m/>
    <m/>
    <s v=""/>
    <d v="2017-06-20T00:00:00"/>
    <d v="2017-07-10T00:00:00"/>
    <s v="N"/>
    <m/>
    <s v="JCBUSTOB"/>
    <s v="JCBUSTOB"/>
    <n v="19069"/>
    <s v="juan.bustos@consultor.wom.cl"/>
    <m/>
    <m/>
    <n v="3"/>
    <s v="Deisy Carvajal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4160851"/>
    <s v="7"/>
    <s v="14160851-7"/>
    <s v="JLLIRAL"/>
    <s v="JOSE LEONARDO LIRA LOPEZ"/>
    <s v="JOSE LEONARDO"/>
    <s v="LIRA LOPEZ"/>
    <x v="1"/>
    <x v="5"/>
    <s v="No Certifica"/>
    <s v="No Certifica"/>
    <d v="2017-07-10T00:00:00"/>
    <m/>
    <m/>
    <m/>
    <m/>
    <m/>
    <d v="1981-06-03T00:00:00"/>
    <m/>
    <m/>
    <s v=""/>
    <d v="2017-06-20T00:00:00"/>
    <d v="2017-07-10T00:00:00"/>
    <s v="N"/>
    <m/>
    <s v="JLLIRAL"/>
    <s v="JLLIRAL"/>
    <n v="19079"/>
    <s v="jose.lira@consultor.wom.cl"/>
    <m/>
    <m/>
    <n v="3"/>
    <s v="Deisy Carvajal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7111535"/>
    <s v="3"/>
    <s v="17111535-3"/>
    <s v="JSARAYAM"/>
    <s v="JUANITA SOLANGE ARAYA MARIN"/>
    <s v="JUANITA SOLANGE"/>
    <s v="ARAYA MARIN"/>
    <x v="1"/>
    <x v="5"/>
    <s v="Abandono de PEI"/>
    <m/>
    <d v="2017-06-20T00:00:00"/>
    <m/>
    <m/>
    <m/>
    <m/>
    <m/>
    <d v="1988-09-22T00:00:00"/>
    <m/>
    <m/>
    <s v=""/>
    <d v="2017-06-20T00:00:00"/>
    <d v="2017-07-10T00:00:00"/>
    <s v="N"/>
    <m/>
    <s v="JSARAYAM"/>
    <s v="JSARAYAM"/>
    <n v="19067"/>
    <s v="juanita.araya@consultor.wom.cl"/>
    <m/>
    <m/>
    <n v="3"/>
    <s v="Deisy Carvajal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7625185"/>
    <s v="9"/>
    <s v="17625185-9"/>
    <s v="MJBUGUER"/>
    <s v="MARIA JOSE BUGUEÑO RIVERA"/>
    <s v="MARIA JOSE"/>
    <s v="BUGUEÑO RIVERA"/>
    <x v="1"/>
    <x v="5"/>
    <s v="Abandono de PEI"/>
    <m/>
    <d v="2017-06-20T00:00:00"/>
    <m/>
    <m/>
    <m/>
    <m/>
    <m/>
    <d v="1990-09-01T00:00:00"/>
    <m/>
    <m/>
    <s v=""/>
    <d v="2017-06-20T00:00:00"/>
    <d v="2017-07-10T00:00:00"/>
    <s v="N"/>
    <m/>
    <s v="MJBUGUER"/>
    <s v="MJBUGUER"/>
    <n v="19068"/>
    <s v="maria.bugueno@consultor.wom.cl"/>
    <m/>
    <m/>
    <n v="3"/>
    <s v="Deisy Carvajal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1616081"/>
    <s v="1"/>
    <s v="11616081-1"/>
    <s v="MLRODRIG"/>
    <s v="MARIA LUISA RODRIGUEZ GONZALEZ"/>
    <s v="MARIA LUISA"/>
    <s v="RODRIGUEZ GONZALEZ"/>
    <x v="1"/>
    <x v="5"/>
    <s v="Abandono de PEI"/>
    <m/>
    <d v="2017-06-28T00:00:00"/>
    <m/>
    <m/>
    <m/>
    <m/>
    <m/>
    <d v="1970-09-18T00:00:00"/>
    <m/>
    <m/>
    <s v=""/>
    <d v="2017-06-20T00:00:00"/>
    <d v="2017-07-10T00:00:00"/>
    <s v="N"/>
    <m/>
    <s v="MLRODRIG"/>
    <s v="MLRODRIG"/>
    <n v="19087"/>
    <s v="maria.rodriguez.g@consultor.wom.cl"/>
    <m/>
    <m/>
    <n v="3"/>
    <s v="Deisy Carvajal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6253860"/>
    <s v="8"/>
    <s v="16253860-8"/>
    <s v="MPMORALM"/>
    <s v="MARIA PAZ MORALES MONTENEGRO"/>
    <s v="MARIA PAZ"/>
    <s v="MORALES MONTENEGRO"/>
    <x v="1"/>
    <x v="5"/>
    <s v="Abandono de PEI"/>
    <m/>
    <d v="2017-06-20T00:00:00"/>
    <m/>
    <m/>
    <m/>
    <m/>
    <m/>
    <d v="1986-07-05T00:00:00"/>
    <m/>
    <m/>
    <s v=""/>
    <d v="2017-06-20T00:00:00"/>
    <d v="2017-07-10T00:00:00"/>
    <s v="N"/>
    <m/>
    <s v="MPMORALM"/>
    <s v="MPMORALM"/>
    <n v="19081"/>
    <s v="maria.morales.m@consultor.wom.cl"/>
    <m/>
    <m/>
    <n v="3"/>
    <s v="Deisy Carvajal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8571940-"/>
    <s v="8"/>
    <s v="8571940-8"/>
    <s v="NGMALDOC"/>
    <s v="NELSON GUILLERMO MALDONADO CARDENAS"/>
    <s v="NELSON GUILLERMO"/>
    <s v="MALDONADO CARDENAS"/>
    <x v="1"/>
    <x v="5"/>
    <s v="Abandono de PEI"/>
    <m/>
    <d v="2017-07-03T00:00:00"/>
    <m/>
    <m/>
    <m/>
    <m/>
    <m/>
    <d v="1960-10-08T00:00:00"/>
    <m/>
    <m/>
    <s v=""/>
    <d v="2017-06-20T00:00:00"/>
    <d v="2017-07-10T00:00:00"/>
    <s v="N"/>
    <m/>
    <s v="NGMALDOC"/>
    <s v="NGMALDOC"/>
    <n v="19080"/>
    <s v="nelson.maldonado@consultor.wom.cl"/>
    <m/>
    <m/>
    <n v="3"/>
    <s v="Deisy Carvajal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8257664-"/>
    <s v="9"/>
    <s v="8257664-9"/>
    <s v="NIGAYOSA"/>
    <s v="NELSON IGOR GAYOSO ANACONA"/>
    <s v="NELSON IGOR"/>
    <s v="GAYOSO ANACONA"/>
    <x v="1"/>
    <x v="5"/>
    <s v="Abandono de PEI"/>
    <m/>
    <d v="2017-06-20T00:00:00"/>
    <m/>
    <m/>
    <m/>
    <m/>
    <m/>
    <d v="1959-12-06T00:00:00"/>
    <m/>
    <m/>
    <s v=""/>
    <d v="2017-06-20T00:00:00"/>
    <d v="2017-07-10T00:00:00"/>
    <s v="N"/>
    <m/>
    <s v="NIGAYOSA"/>
    <s v="NIGAYOSA"/>
    <n v="19077"/>
    <s v="nelson.gayoso@consultor.wom.cl"/>
    <m/>
    <m/>
    <n v="3"/>
    <s v="Deisy Carvajal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8511402-"/>
    <s v="6"/>
    <s v="8511402-6"/>
    <s v="PCRIVERC"/>
    <s v="PATRICIA CRISTINA RIVERA CORTES"/>
    <s v="PATRICIA CRISTINA"/>
    <s v="RIVERA CORTES"/>
    <x v="1"/>
    <x v="5"/>
    <s v="Abandono de PEI"/>
    <m/>
    <d v="2017-06-20T00:00:00"/>
    <m/>
    <m/>
    <m/>
    <m/>
    <m/>
    <d v="1964-07-24T00:00:00"/>
    <m/>
    <m/>
    <s v=""/>
    <d v="2017-06-20T00:00:00"/>
    <d v="2017-07-10T00:00:00"/>
    <s v="N"/>
    <m/>
    <s v="PCRIVERC"/>
    <s v="PCRIVERC"/>
    <n v="19091"/>
    <s v="patricia.rivera@consultor.wom.cl"/>
    <m/>
    <m/>
    <n v="3"/>
    <s v="Deisy Carvajal"/>
    <x v="1"/>
    <m/>
    <n v="1"/>
    <d v="2021-03-01T00:00:00"/>
    <s v=""/>
    <m/>
    <d v="2017-06-01T00:00:00"/>
    <s v=""/>
    <s v="No"/>
    <s v="No"/>
  </r>
  <r>
    <s v="Holdtech"/>
    <x v="0"/>
    <s v="Masivo"/>
    <s v="La Serena"/>
    <s v="17451969"/>
    <s v="2"/>
    <s v="17451969-2"/>
    <s v="PPARAYAA"/>
    <s v="PATRICIA PRISCILA ARAYA ARAYA"/>
    <s v="PATRICIA PRISCILA"/>
    <s v="ARAYA ARAYA"/>
    <x v="1"/>
    <x v="5"/>
    <s v="No Certifica"/>
    <s v="No Certifica"/>
    <d v="2017-07-10T00:00:00"/>
    <m/>
    <m/>
    <m/>
    <m/>
    <m/>
    <d v="1989-12-19T00:00:00"/>
    <m/>
    <m/>
    <s v=""/>
    <d v="2017-06-20T00:00:00"/>
    <d v="2017-07-10T00:00:00"/>
    <s v="N"/>
    <m/>
    <s v="PPARAYAA"/>
    <s v="PPARAYAA"/>
    <n v="19092"/>
    <s v="patricia.araya@consultor.wom.cl"/>
    <m/>
    <m/>
    <n v="3"/>
    <s v="Deisy Carvajal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7962556"/>
    <s v="1"/>
    <s v="17962556-1"/>
    <s v=""/>
    <s v="CARLOS IGNACIO LOPEZ DE LA PAZ"/>
    <s v="CARLOS IGNACIO"/>
    <s v="LOPEZ DE LA PAZ"/>
    <x v="1"/>
    <x v="5"/>
    <s v="Abandono de PEI"/>
    <m/>
    <d v="2017-07-06T00:00:00"/>
    <m/>
    <m/>
    <m/>
    <m/>
    <m/>
    <d v="1993-06-28T00:00:00"/>
    <m/>
    <m/>
    <s v=""/>
    <d v="2017-07-06T00:00:00"/>
    <d v="2017-07-26T00:00:00"/>
    <s v="N"/>
    <m/>
    <s v=""/>
    <s v=""/>
    <m/>
    <m/>
    <m/>
    <m/>
    <n v="4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4384956"/>
    <s v="2"/>
    <s v="14384956-2"/>
    <s v=""/>
    <s v="CLAUDIA ANGELICA GALARCE ZEPEDA"/>
    <s v="CLAUDIA ANGELICA"/>
    <s v="GALARCE ZEPEDA"/>
    <x v="1"/>
    <x v="5"/>
    <s v="Abandono de PEI"/>
    <m/>
    <d v="2017-07-06T00:00:00"/>
    <m/>
    <m/>
    <m/>
    <m/>
    <m/>
    <d v="1993-06-28T00:00:00"/>
    <m/>
    <m/>
    <s v=""/>
    <d v="2017-07-06T00:00:00"/>
    <d v="2017-07-26T00:00:00"/>
    <s v="N"/>
    <m/>
    <s v=""/>
    <s v=""/>
    <m/>
    <m/>
    <m/>
    <m/>
    <n v="4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1821315"/>
    <s v="7"/>
    <s v="11821315-7"/>
    <s v=""/>
    <s v="JUANA DEL CARMEN TAPIA CAMPOS"/>
    <s v="JUANA DEL CARMEN"/>
    <s v="TAPIA CAMPOS"/>
    <x v="1"/>
    <x v="5"/>
    <s v="Abandono de PEI"/>
    <m/>
    <d v="2017-07-06T00:00:00"/>
    <m/>
    <m/>
    <m/>
    <m/>
    <m/>
    <d v="1993-06-28T00:00:00"/>
    <m/>
    <m/>
    <s v=""/>
    <d v="2017-07-06T00:00:00"/>
    <d v="2017-07-26T00:00:00"/>
    <s v="N"/>
    <m/>
    <s v=""/>
    <s v=""/>
    <m/>
    <m/>
    <m/>
    <m/>
    <n v="4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9774588-"/>
    <s v="9"/>
    <s v="9774588-9"/>
    <s v=""/>
    <s v="JULIA ALICIA FLORES YAÑEZ"/>
    <s v="JULIA ALICIA"/>
    <s v="FLORES YAÑEZ"/>
    <x v="1"/>
    <x v="5"/>
    <s v="Abandono de PEI"/>
    <m/>
    <d v="2017-07-06T00:00:00"/>
    <m/>
    <m/>
    <m/>
    <m/>
    <m/>
    <d v="1993-06-28T00:00:00"/>
    <m/>
    <m/>
    <s v=""/>
    <d v="2017-07-06T00:00:00"/>
    <d v="2017-07-26T00:00:00"/>
    <s v="N"/>
    <m/>
    <s v=""/>
    <s v=""/>
    <m/>
    <m/>
    <m/>
    <m/>
    <n v="4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6346465"/>
    <s v="9"/>
    <s v="16346465-9"/>
    <s v=""/>
    <s v="PIA MACARENA MORALES ROJAS"/>
    <s v="PIA MACARENA"/>
    <s v="MORALES ROJAS"/>
    <x v="1"/>
    <x v="5"/>
    <s v="Abandono de PEI"/>
    <m/>
    <d v="2017-07-06T00:00:00"/>
    <m/>
    <m/>
    <m/>
    <m/>
    <m/>
    <d v="1993-06-28T00:00:00"/>
    <m/>
    <m/>
    <s v=""/>
    <d v="2017-07-06T00:00:00"/>
    <d v="2017-07-26T00:00:00"/>
    <s v="N"/>
    <m/>
    <s v=""/>
    <s v=""/>
    <m/>
    <m/>
    <m/>
    <m/>
    <n v="4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3639633"/>
    <s v="1"/>
    <s v="13639633-1"/>
    <s v=""/>
    <s v="VANESSA ANDREA MORALES MORALES"/>
    <s v="VANESSA ANDREA"/>
    <s v="MORALES MORALES"/>
    <x v="1"/>
    <x v="5"/>
    <s v="Abandono de PEI"/>
    <m/>
    <d v="2017-07-06T00:00:00"/>
    <m/>
    <m/>
    <m/>
    <m/>
    <m/>
    <d v="1979-12-02T00:00:00"/>
    <m/>
    <m/>
    <s v=""/>
    <d v="2017-07-06T00:00:00"/>
    <d v="2017-07-26T00:00:00"/>
    <s v="N"/>
    <m/>
    <s v=""/>
    <s v=""/>
    <m/>
    <m/>
    <m/>
    <m/>
    <n v="4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5338427"/>
    <s v="4"/>
    <s v="15338427-4"/>
    <s v="CEPRADET"/>
    <s v="CARLOS EDUARDO PRADENAS TORRES"/>
    <s v="CARLOS EDUARDO"/>
    <s v="PRADENAS TORRES"/>
    <x v="1"/>
    <x v="5"/>
    <s v="Baja en capacitación"/>
    <s v="Encontro otro trabajo"/>
    <d v="2017-07-12T00:00:00"/>
    <m/>
    <m/>
    <m/>
    <m/>
    <m/>
    <d v="1982-10-10T00:00:00"/>
    <m/>
    <m/>
    <s v=""/>
    <d v="2017-07-06T00:00:00"/>
    <d v="2017-07-26T00:00:00"/>
    <s v="N"/>
    <m/>
    <s v="CEPRADET"/>
    <s v="CEPRADET"/>
    <n v="19052"/>
    <s v="carlos.pradenas@consultor.wom.cl"/>
    <m/>
    <m/>
    <n v="4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6864161"/>
    <s v="3"/>
    <s v="16864161-3"/>
    <s v="GFULLOAS"/>
    <s v="GABRIEL FRANCISCO ULLOA SEPULVEDA"/>
    <s v="GABRIEL FRANCISCO"/>
    <s v="ULLOA SEPULVEDA"/>
    <x v="1"/>
    <x v="5"/>
    <s v="Baja en capacitación"/>
    <s v="Problemas personales"/>
    <d v="2017-07-14T00:00:00"/>
    <m/>
    <m/>
    <m/>
    <m/>
    <m/>
    <d v="1988-01-05T00:00:00"/>
    <m/>
    <m/>
    <s v=""/>
    <d v="2017-07-06T00:00:00"/>
    <d v="2017-07-26T00:00:00"/>
    <s v="N"/>
    <m/>
    <s v="GFULLOAS"/>
    <s v="GFULLOAS"/>
    <n v="19095"/>
    <s v="gabriel.ulloa@consultor.wom.cl"/>
    <m/>
    <m/>
    <n v="4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0920477"/>
    <s v="3"/>
    <s v="10920477-3"/>
    <s v="JEROMERB"/>
    <s v="JUANA ESTRELLA ROMERO BARRAZA"/>
    <s v="JUANA ESTRELLA"/>
    <s v="ROMERO BARRAZA"/>
    <x v="1"/>
    <x v="5"/>
    <s v="Baja en capacitación"/>
    <s v="Problemas de salud"/>
    <d v="2017-07-25T00:00:00"/>
    <m/>
    <m/>
    <m/>
    <m/>
    <m/>
    <d v="1968-12-21T00:00:00"/>
    <m/>
    <m/>
    <s v=""/>
    <d v="2017-07-06T00:00:00"/>
    <d v="2017-07-26T00:00:00"/>
    <s v="N"/>
    <m/>
    <s v="JEROMERB"/>
    <s v="JEROMERB"/>
    <n v="19058"/>
    <s v="juana.romero@consultor.wom.cl"/>
    <m/>
    <m/>
    <n v="4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7295498"/>
    <s v="7"/>
    <s v="17295498-7"/>
    <s v="RMTAPIAC"/>
    <s v="RODRIGO MAURICIO TAPIA CORTES"/>
    <s v="RODRIGO MAURICIO"/>
    <s v="TAPIA CORTES"/>
    <x v="1"/>
    <x v="5"/>
    <s v="Baja en capacitación"/>
    <s v="Problemas personales"/>
    <d v="2017-07-12T00:00:00"/>
    <m/>
    <m/>
    <m/>
    <m/>
    <m/>
    <d v="1990-03-13T00:00:00"/>
    <m/>
    <m/>
    <s v=""/>
    <d v="2017-07-06T00:00:00"/>
    <d v="2017-07-26T00:00:00"/>
    <s v="N"/>
    <m/>
    <s v="RMTAPIAC"/>
    <s v="RMTAPIAC"/>
    <n v="19060"/>
    <s v="rodrigo.tapia@consultor.wom.cl"/>
    <m/>
    <m/>
    <n v="4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8577088-"/>
    <s v="8"/>
    <s v="8577088-8"/>
    <s v="SLTAPIAR"/>
    <s v="SUSANA LIBERTAD TAPIA ROJAS"/>
    <s v="SUSANA LIBERTAD"/>
    <s v="TAPIA ROJAS"/>
    <x v="1"/>
    <x v="5"/>
    <s v="Baja en capacitación"/>
    <s v="Problemas personales"/>
    <d v="2017-07-24T00:00:00"/>
    <m/>
    <m/>
    <m/>
    <m/>
    <m/>
    <d v="1992-05-28T00:00:00"/>
    <m/>
    <m/>
    <s v=""/>
    <d v="2017-07-06T00:00:00"/>
    <d v="2017-07-26T00:00:00"/>
    <s v="N"/>
    <m/>
    <s v="SLTAPIAR"/>
    <s v="SLTAPIAR"/>
    <n v="19093"/>
    <s v="susana.tapia@consultor.wom.cl"/>
    <m/>
    <m/>
    <n v="4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9736828-"/>
    <s v="7"/>
    <s v="9736828-7"/>
    <s v="XPBREVIV"/>
    <s v="XIMENA PAZ BREVIS VASQUEZ"/>
    <s v="XIMENA PAZ"/>
    <s v="BREVIS VASQUEZ"/>
    <x v="1"/>
    <x v="5"/>
    <s v="No Certifica"/>
    <s v="No Certifica"/>
    <d v="2017-07-26T00:00:00"/>
    <m/>
    <m/>
    <m/>
    <m/>
    <m/>
    <d v="1964-06-22T00:00:00"/>
    <m/>
    <m/>
    <s v=""/>
    <d v="2017-07-06T00:00:00"/>
    <d v="2017-07-26T00:00:00"/>
    <s v="N"/>
    <m/>
    <s v="XPBREVIV"/>
    <s v="XPBREVIV"/>
    <n v="19016"/>
    <s v="ximena.brevis@consultor.wom.cl"/>
    <m/>
    <m/>
    <n v="4"/>
    <s v="Monica Neculman"/>
    <x v="1"/>
    <m/>
    <n v="1"/>
    <d v="2021-03-01T00:00:00"/>
    <s v=""/>
    <m/>
    <d v="2017-07-01T00:00:00"/>
    <s v=""/>
    <s v="No"/>
    <s v="No"/>
  </r>
  <r>
    <s v="Holdtech"/>
    <x v="0"/>
    <s v="Prepago"/>
    <s v="La Serena"/>
    <s v="18179396"/>
    <s v="1"/>
    <s v="18179396-1"/>
    <s v=""/>
    <s v="ARNOLD ANDRES CERDA MIRANDA"/>
    <s v="ARNOLD ANDRES"/>
    <s v="CERDA MIRANDA"/>
    <x v="1"/>
    <x v="5"/>
    <s v="Abandono de PEI"/>
    <m/>
    <d v="2017-07-20T00:00:00"/>
    <m/>
    <m/>
    <m/>
    <m/>
    <m/>
    <d v="1992-10-02T00:00:00"/>
    <m/>
    <m/>
    <s v=""/>
    <d v="2017-07-20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  <s v="No"/>
    <s v="No"/>
  </r>
  <r>
    <s v="Holdtech"/>
    <x v="0"/>
    <s v="Prepago"/>
    <s v="La Serena"/>
    <s v="15714626"/>
    <s v="2"/>
    <s v="15714626-2"/>
    <s v=""/>
    <s v="CHRISTIAN ANDRES ARAVENA BRITO"/>
    <s v="CHRISTIAN ANDRES"/>
    <s v="ARAVENA BRITO"/>
    <x v="1"/>
    <x v="5"/>
    <s v="Abandono de PEI"/>
    <m/>
    <d v="2017-07-20T00:00:00"/>
    <m/>
    <m/>
    <m/>
    <m/>
    <m/>
    <d v="1983-11-14T00:00:00"/>
    <m/>
    <m/>
    <s v=""/>
    <d v="2017-07-20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  <s v="No"/>
    <s v="No"/>
  </r>
  <r>
    <s v="Holdtech"/>
    <x v="0"/>
    <s v="Prepago"/>
    <s v="La Serena"/>
    <s v="19137249"/>
    <s v="2"/>
    <s v="19137249-2"/>
    <s v=""/>
    <s v="CONSTANZA ALEJANDRA JOFRE GALVEZ"/>
    <s v="CONSTANZA ALEJANDRA"/>
    <s v="JOFRE GALVEZ"/>
    <x v="1"/>
    <x v="5"/>
    <s v="Abandono de PEI"/>
    <m/>
    <d v="2017-07-20T00:00:00"/>
    <m/>
    <m/>
    <m/>
    <m/>
    <m/>
    <d v="1995-12-04T00:00:00"/>
    <m/>
    <m/>
    <s v=""/>
    <d v="2017-07-20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  <s v="No"/>
    <s v="No"/>
  </r>
  <r>
    <s v="Holdtech"/>
    <x v="0"/>
    <s v="Prepago"/>
    <s v="La Serena"/>
    <s v="17625201"/>
    <s v="4"/>
    <s v="17625201-4"/>
    <s v=""/>
    <s v="CONSTANZA ROCIO FUENTES CHEPILLO"/>
    <s v="CONSTANZA ROCIO"/>
    <s v="FUENTES CHEPILLO"/>
    <x v="1"/>
    <x v="5"/>
    <s v="Abandono de PEI"/>
    <m/>
    <d v="2017-07-20T00:00:00"/>
    <m/>
    <m/>
    <m/>
    <m/>
    <m/>
    <d v="1990-09-18T00:00:00"/>
    <m/>
    <m/>
    <s v=""/>
    <d v="2017-07-20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  <s v="No"/>
    <s v="No"/>
  </r>
  <r>
    <s v="Holdtech"/>
    <x v="0"/>
    <s v="Prepago"/>
    <s v="La Serena"/>
    <s v="18591363"/>
    <s v="5"/>
    <s v="18591363-5"/>
    <s v=""/>
    <s v="DIEGO ALBERTO GAVILAN CADAGAN"/>
    <s v="DIEGO ALBERTO"/>
    <s v="GAVILAN CADAGAN"/>
    <x v="1"/>
    <x v="5"/>
    <s v="Abandono de PEI"/>
    <m/>
    <d v="2017-07-20T00:00:00"/>
    <m/>
    <m/>
    <m/>
    <m/>
    <m/>
    <d v="1993-10-11T00:00:00"/>
    <m/>
    <m/>
    <s v=""/>
    <d v="2017-07-20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  <s v="No"/>
    <s v="No"/>
  </r>
  <r>
    <s v="Holdtech"/>
    <x v="0"/>
    <s v="Prepago"/>
    <s v="La Serena"/>
    <s v="15574021"/>
    <s v="3"/>
    <s v="15574021-3"/>
    <s v=""/>
    <s v="EDITH MARLENE ROMERO MILLA"/>
    <s v="EDITH MARLENE"/>
    <s v="ROMERO MILLA"/>
    <x v="1"/>
    <x v="5"/>
    <s v="Abandono de PEI"/>
    <m/>
    <d v="2017-07-20T00:00:00"/>
    <m/>
    <m/>
    <m/>
    <m/>
    <m/>
    <d v="1985-09-08T00:00:00"/>
    <m/>
    <m/>
    <s v=""/>
    <d v="2017-07-20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  <s v="No"/>
    <s v="No"/>
  </r>
  <r>
    <s v="Holdtech"/>
    <x v="0"/>
    <s v="Prepago"/>
    <s v="La Serena"/>
    <s v="13648614"/>
    <s v="4"/>
    <s v="13648614-4"/>
    <s v=""/>
    <s v="EVELYN CAROLINA CAMPAÑA OYANADER"/>
    <s v="EVELYN CAROLINA"/>
    <s v="CAMPAÑA OYANADER"/>
    <x v="1"/>
    <x v="5"/>
    <s v="Abandono de PEI"/>
    <m/>
    <d v="2017-07-20T00:00:00"/>
    <m/>
    <m/>
    <m/>
    <m/>
    <m/>
    <d v="1978-12-13T00:00:00"/>
    <m/>
    <m/>
    <s v=""/>
    <d v="2017-07-20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  <s v="No"/>
    <s v="No"/>
  </r>
  <r>
    <s v="Holdtech"/>
    <x v="0"/>
    <s v="Prepago"/>
    <s v="La Serena"/>
    <s v="17293937"/>
    <s v="6"/>
    <s v="17293937-6"/>
    <s v=""/>
    <s v="FELIPE FERNANDO TAPIA ALVAREZ"/>
    <s v="FELIPE FERNANDO"/>
    <s v="TAPIA ALVAREZ"/>
    <x v="1"/>
    <x v="5"/>
    <s v="Abandono de PEI"/>
    <m/>
    <d v="2017-07-20T00:00:00"/>
    <m/>
    <m/>
    <m/>
    <m/>
    <m/>
    <d v="1989-08-14T00:00:00"/>
    <m/>
    <m/>
    <s v=""/>
    <d v="2017-07-20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  <s v="No"/>
    <s v="No"/>
  </r>
  <r>
    <s v="Holdtech"/>
    <x v="0"/>
    <s v="Prepago"/>
    <s v="La Serena"/>
    <s v="14362834"/>
    <s v="5"/>
    <s v="14362834-5"/>
    <s v=""/>
    <s v="FRANCISCO ANTONIO JARA JARA"/>
    <s v="FRANCISCO ANTONIO"/>
    <s v="JARA JARA"/>
    <x v="1"/>
    <x v="5"/>
    <s v="Abandono de PEI"/>
    <m/>
    <d v="2017-07-20T00:00:00"/>
    <m/>
    <m/>
    <m/>
    <m/>
    <m/>
    <d v="1981-03-28T00:00:00"/>
    <m/>
    <m/>
    <s v=""/>
    <d v="2017-07-20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  <s v="No"/>
    <s v="No"/>
  </r>
  <r>
    <s v="Holdtech"/>
    <x v="0"/>
    <s v="Prepago"/>
    <s v="La Serena"/>
    <s v="19253036"/>
    <s v="9"/>
    <s v="19253036-9"/>
    <s v=""/>
    <s v="GONZALO ANDRES GONZALEZ REYES"/>
    <s v="GONZALO ANDRES"/>
    <s v="GONZALEZ REYES"/>
    <x v="1"/>
    <x v="5"/>
    <s v="Abandono de PEI"/>
    <m/>
    <d v="2017-07-20T00:00:00"/>
    <m/>
    <m/>
    <m/>
    <m/>
    <m/>
    <d v="1996-07-02T00:00:00"/>
    <m/>
    <m/>
    <s v=""/>
    <d v="2017-07-20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  <s v="No"/>
    <s v="No"/>
  </r>
  <r>
    <s v="Holdtech"/>
    <x v="0"/>
    <s v="Prepago"/>
    <s v="La Serena"/>
    <s v="17681653"/>
    <s v="8"/>
    <s v="17681653-8"/>
    <s v=""/>
    <s v="MARIA IGNACIA GUTIERREZ VARELA"/>
    <s v="MARIA IGNACIA"/>
    <s v="GUTIERREZ VARELA"/>
    <x v="1"/>
    <x v="5"/>
    <s v="Abandono de PEI"/>
    <m/>
    <d v="2017-07-20T00:00:00"/>
    <m/>
    <m/>
    <m/>
    <m/>
    <m/>
    <d v="1991-10-21T00:00:00"/>
    <m/>
    <m/>
    <s v=""/>
    <d v="2017-07-20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  <s v="No"/>
    <s v="No"/>
  </r>
  <r>
    <s v="Holdtech"/>
    <x v="0"/>
    <s v="Prepago"/>
    <s v="La Serena"/>
    <s v="18369589"/>
    <s v="4"/>
    <s v="18369589-4"/>
    <s v=""/>
    <s v="NICOLAS ARMANDO PEÑA ROA"/>
    <s v="NICOLAS ARMANDO"/>
    <s v="PEÑA ROA"/>
    <x v="1"/>
    <x v="5"/>
    <s v="Abandono de PEI"/>
    <m/>
    <d v="2017-07-20T00:00:00"/>
    <m/>
    <m/>
    <m/>
    <m/>
    <m/>
    <d v="1993-06-01T00:00:00"/>
    <m/>
    <m/>
    <s v=""/>
    <d v="2017-07-20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  <s v="No"/>
    <s v="No"/>
  </r>
  <r>
    <s v="Holdtech"/>
    <x v="0"/>
    <s v="Prepago"/>
    <s v="La Serena"/>
    <s v="19432689"/>
    <s v="0"/>
    <s v="19432689-0"/>
    <s v=""/>
    <s v="RUTH NOEMI AGUILERA BRICEÑO"/>
    <s v="RUTH NOEMI"/>
    <s v="AGUILERA BRICEÑO"/>
    <x v="1"/>
    <x v="5"/>
    <s v="Abandono de PEI"/>
    <m/>
    <d v="2017-07-20T00:00:00"/>
    <m/>
    <m/>
    <m/>
    <m/>
    <m/>
    <d v="1996-05-22T00:00:00"/>
    <m/>
    <m/>
    <s v=""/>
    <d v="2017-07-20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  <s v="No"/>
    <s v="No"/>
  </r>
  <r>
    <s v="Holdtech"/>
    <x v="0"/>
    <s v="Prepago"/>
    <s v="La Serena"/>
    <s v="16773732"/>
    <s v="3"/>
    <s v="16773732-3"/>
    <s v=""/>
    <s v="CAMILO ANDRES ESPINOZA ROJAS"/>
    <s v="CAMILO ANDRES"/>
    <s v="ESPINOZA ROJAS"/>
    <x v="1"/>
    <x v="5"/>
    <s v="Abandono de PEI"/>
    <m/>
    <d v="2017-07-21T00:00:00"/>
    <m/>
    <m/>
    <m/>
    <m/>
    <m/>
    <d v="1986-10-28T00:00:00"/>
    <m/>
    <m/>
    <s v=""/>
    <d v="2017-07-21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  <s v="No"/>
    <s v="No"/>
  </r>
  <r>
    <s v="Holdtech"/>
    <x v="0"/>
    <s v="Prepago"/>
    <s v="La Serena"/>
    <s v="13876119"/>
    <s v="3"/>
    <s v="13876119-3"/>
    <s v=""/>
    <s v="CLAUDIA ANDREA VERGARA CONTRERAS"/>
    <s v="CLAUDIA ANDREA"/>
    <s v="VERGARA CONTRERAS"/>
    <x v="1"/>
    <x v="5"/>
    <s v="Abandono de PEI"/>
    <m/>
    <d v="2017-07-21T00:00:00"/>
    <m/>
    <m/>
    <m/>
    <m/>
    <m/>
    <d v="1980-10-21T00:00:00"/>
    <m/>
    <m/>
    <s v=""/>
    <d v="2017-07-21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  <s v="No"/>
    <s v="No"/>
  </r>
  <r>
    <s v="Holdtech"/>
    <x v="0"/>
    <s v="Prepago"/>
    <s v="La Serena"/>
    <s v="13749926"/>
    <s v="6"/>
    <s v="13749926-6"/>
    <s v=""/>
    <s v="JAVIER ARTURO ORELLANA CORTES"/>
    <s v="JAVIER ARTURO"/>
    <s v="ORELLANA CORTES"/>
    <x v="1"/>
    <x v="5"/>
    <s v="Abandono de PEI"/>
    <m/>
    <d v="2017-07-22T00:00:00"/>
    <m/>
    <m/>
    <m/>
    <m/>
    <m/>
    <d v="1980-02-21T00:00:00"/>
    <m/>
    <m/>
    <s v=""/>
    <d v="2017-07-21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  <s v="No"/>
    <s v="No"/>
  </r>
  <r>
    <s v="Holdtech"/>
    <x v="0"/>
    <s v="Prepago"/>
    <s v="La Serena"/>
    <s v="18374193"/>
    <s v="4"/>
    <s v="18374193-4"/>
    <s v=""/>
    <s v="MIRNA GISSELLE CORVALAN RODRIGUEZ"/>
    <s v="MIRNA GISSELLE"/>
    <s v="CORVALAN RODRIGUEZ"/>
    <x v="1"/>
    <x v="5"/>
    <s v="Abandono de PEI"/>
    <m/>
    <d v="2017-07-21T00:00:00"/>
    <m/>
    <m/>
    <m/>
    <m/>
    <m/>
    <d v="1993-03-07T00:00:00"/>
    <m/>
    <m/>
    <s v=""/>
    <d v="2017-07-21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  <s v="No"/>
    <s v="No"/>
  </r>
  <r>
    <s v="Holdtech"/>
    <x v="0"/>
    <s v="Prepago"/>
    <s v="La Serena"/>
    <s v="15398997"/>
    <s v="4"/>
    <s v="15398997-4"/>
    <s v=""/>
    <s v="VIVIANA ANDREA FERNANDEZ MEDINA"/>
    <s v="VIVIANA ANDREA"/>
    <s v="FERNANDEZ MEDINA"/>
    <x v="1"/>
    <x v="5"/>
    <s v="Abandono de PEI"/>
    <m/>
    <d v="2017-07-21T00:00:00"/>
    <m/>
    <m/>
    <m/>
    <m/>
    <m/>
    <d v="1982-08-28T00:00:00"/>
    <m/>
    <m/>
    <s v=""/>
    <d v="2017-07-21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  <s v="No"/>
    <s v="No"/>
  </r>
  <r>
    <s v="Holdtech"/>
    <x v="0"/>
    <s v="Prepago"/>
    <s v="La Serena"/>
    <s v="17935912"/>
    <s v="K"/>
    <s v="17935912-K"/>
    <s v="CARIVERC"/>
    <s v="CAROLINA ANDREA RIVERA CODOCEO"/>
    <s v="CAROLINA ANDREA"/>
    <s v="RIVERA CODOCEO"/>
    <x v="1"/>
    <x v="5"/>
    <s v="Baja en capacitación"/>
    <s v="No quiso dar repechaje"/>
    <d v="2017-08-01T00:00:00"/>
    <m/>
    <m/>
    <m/>
    <m/>
    <m/>
    <d v="1991-03-16T00:00:00"/>
    <m/>
    <m/>
    <s v=""/>
    <d v="2017-07-21T00:00:00"/>
    <m/>
    <s v="N"/>
    <m/>
    <s v="CARIVERC"/>
    <s v="CARIVERC"/>
    <n v="19046"/>
    <s v="carolina.rivera@consultor.wom.cl"/>
    <m/>
    <m/>
    <n v="5"/>
    <s v="Claudio Villafaña"/>
    <x v="1"/>
    <m/>
    <n v="1"/>
    <d v="2021-03-01T00:00:00"/>
    <s v=""/>
    <m/>
    <d v="2017-08-01T00:00:00"/>
    <s v=""/>
    <s v="No"/>
    <s v="No"/>
  </r>
  <r>
    <s v="Holdtech"/>
    <x v="0"/>
    <s v="Prepago"/>
    <s v="La Serena"/>
    <s v="16307918"/>
    <s v="6"/>
    <s v="16307918-6"/>
    <s v="CINICOLM"/>
    <s v="CRISTIAN ISRAEL NICOLAO MARDONES"/>
    <s v="CRISTIAN ISRAEL"/>
    <s v="NICOLAO MARDONES"/>
    <x v="1"/>
    <x v="5"/>
    <s v="Abandono de PEI"/>
    <m/>
    <d v="2017-08-01T00:00:00"/>
    <m/>
    <m/>
    <m/>
    <m/>
    <m/>
    <d v="1986-07-08T00:00:00"/>
    <m/>
    <m/>
    <s v=""/>
    <d v="2017-07-21T00:00:00"/>
    <m/>
    <s v="N"/>
    <m/>
    <s v="CINICOLM"/>
    <s v="CINICOLM"/>
    <n v="19067"/>
    <s v="cristian.nicolao@consultor.wom.cl"/>
    <m/>
    <m/>
    <n v="5"/>
    <s v="Claudio Villafaña"/>
    <x v="1"/>
    <m/>
    <n v="1"/>
    <d v="2021-03-01T00:00:00"/>
    <s v=""/>
    <m/>
    <d v="2017-08-01T00:00:00"/>
    <s v=""/>
    <s v="No"/>
    <s v="No"/>
  </r>
  <r>
    <s v="Holdtech"/>
    <x v="0"/>
    <s v="Prepago"/>
    <s v="La Serena"/>
    <s v="14588730"/>
    <s v="5"/>
    <s v="14588730-5"/>
    <s v="EMLADROF"/>
    <s v="ELBA MARGARITA LADRON DE GUEVARA FUENTES"/>
    <s v="ELBA MARGARITA"/>
    <s v="LADRON DE GUEVARA FUENTES"/>
    <x v="1"/>
    <x v="5"/>
    <s v="Baja en capacitación"/>
    <s v="No quiso dar repechaje"/>
    <d v="2017-08-01T00:00:00"/>
    <m/>
    <m/>
    <m/>
    <m/>
    <m/>
    <d v="1981-08-15T00:00:00"/>
    <m/>
    <m/>
    <s v=""/>
    <d v="2017-07-20T00:00:00"/>
    <m/>
    <s v="N"/>
    <m/>
    <s v="EMLADROF"/>
    <s v="EMLADROF"/>
    <n v="19100"/>
    <s v="elba.ladrondeguevara@consultor.wom.cl"/>
    <m/>
    <m/>
    <n v="5"/>
    <s v="Claudio Villafaña"/>
    <x v="1"/>
    <m/>
    <n v="1"/>
    <d v="2021-03-01T00:00:00"/>
    <s v=""/>
    <m/>
    <d v="2017-08-01T00:00:00"/>
    <s v=""/>
    <s v="No"/>
    <s v="No"/>
  </r>
  <r>
    <s v="Holdtech"/>
    <x v="0"/>
    <s v="Prepago"/>
    <s v="La Serena"/>
    <s v="18754639"/>
    <s v="7"/>
    <s v="18754639-7"/>
    <s v="FIFIGUEB"/>
    <s v="FRANCISCO IGNACIO FIGUEROA BARRAZA"/>
    <s v="FRANCISCO IGNACIO"/>
    <s v="FIGUEROA BARRAZA"/>
    <x v="1"/>
    <x v="5"/>
    <s v="Baja en capacitación"/>
    <s v="No Certifica"/>
    <d v="2017-08-01T00:00:00"/>
    <m/>
    <m/>
    <m/>
    <m/>
    <m/>
    <d v="1994-05-10T00:00:00"/>
    <m/>
    <m/>
    <s v=""/>
    <d v="2017-07-20T00:00:00"/>
    <m/>
    <s v="N"/>
    <m/>
    <s v="FIFIGUEB"/>
    <s v="FIFIGUEB"/>
    <n v="19105"/>
    <s v="francisco.figueroa@consultor.wom.cl"/>
    <m/>
    <m/>
    <n v="5"/>
    <s v="Claudio Villafaña"/>
    <x v="1"/>
    <m/>
    <n v="1"/>
    <d v="2021-03-01T00:00:00"/>
    <s v=""/>
    <m/>
    <d v="2017-08-01T00:00:00"/>
    <s v=""/>
    <s v="No"/>
    <s v="No"/>
  </r>
  <r>
    <s v="Holdtech"/>
    <x v="0"/>
    <s v="Prepago"/>
    <s v="La Serena"/>
    <s v="18449957"/>
    <s v="6"/>
    <s v="18449957-6"/>
    <s v="HACORDOG"/>
    <s v="HELIER ANGEL CORDOVA GUERRA"/>
    <s v="HELIER ANGEL"/>
    <s v="CORDOVA GUERRA"/>
    <x v="1"/>
    <x v="5"/>
    <s v="Baja en capacitación"/>
    <s v="No Certifica"/>
    <d v="2017-08-01T00:00:00"/>
    <m/>
    <m/>
    <m/>
    <m/>
    <m/>
    <d v="1993-03-24T00:00:00"/>
    <m/>
    <m/>
    <s v=""/>
    <d v="2017-07-21T00:00:00"/>
    <m/>
    <s v="N"/>
    <m/>
    <s v="HACORDOG"/>
    <s v="HACORDOG"/>
    <n v="19047"/>
    <s v="helier.cordova@consultor.wom.cl"/>
    <m/>
    <m/>
    <n v="5"/>
    <s v="Claudio Villafaña"/>
    <x v="1"/>
    <m/>
    <n v="1"/>
    <d v="2021-03-01T00:00:00"/>
    <s v=""/>
    <m/>
    <d v="2017-08-01T00:00:00"/>
    <s v=""/>
    <s v="No"/>
    <s v="No"/>
  </r>
  <r>
    <s v="Holdtech"/>
    <x v="0"/>
    <s v="Prepago"/>
    <s v="La Serena"/>
    <s v="17331098"/>
    <s v="6"/>
    <s v="17331098-6"/>
    <s v="JEECHEGC"/>
    <s v="JORGE EDUARDO ECHEGOYEN COVARRUBIAS"/>
    <s v="JORGE EDUARDO"/>
    <s v="ECHEGOYEN COVARRUBIAS"/>
    <x v="1"/>
    <x v="5"/>
    <s v="Abandono de PEI"/>
    <m/>
    <d v="2017-07-31T00:00:00"/>
    <m/>
    <m/>
    <m/>
    <m/>
    <m/>
    <d v="1989-12-12T00:00:00"/>
    <m/>
    <m/>
    <s v=""/>
    <d v="2017-07-20T00:00:00"/>
    <m/>
    <s v="N"/>
    <m/>
    <s v="JEECHEGC"/>
    <s v="JEECHEGC"/>
    <n v="19107"/>
    <s v="jorge.echegoyen@consultor.wom.cl"/>
    <m/>
    <m/>
    <n v="5"/>
    <s v="Claudio Villafaña"/>
    <x v="1"/>
    <m/>
    <n v="1"/>
    <d v="2021-03-01T00:00:00"/>
    <s v=""/>
    <m/>
    <d v="2017-07-01T00:00:00"/>
    <s v=""/>
    <s v="No"/>
    <s v="No"/>
  </r>
  <r>
    <s v="Holdtech"/>
    <x v="0"/>
    <s v="Prepago"/>
    <s v="La Serena"/>
    <s v="13648838"/>
    <s v="4"/>
    <s v="13648838-4"/>
    <s v="SAVEGAC"/>
    <s v="SERGIO ANDRES VEGA CABRERA"/>
    <s v="SERGIO ANDRES"/>
    <s v="VEGA CABRERA"/>
    <x v="1"/>
    <x v="5"/>
    <s v="Baja en capacitación"/>
    <s v="No quiso dar repechaje"/>
    <d v="2017-08-01T00:00:00"/>
    <m/>
    <m/>
    <m/>
    <m/>
    <m/>
    <d v="1979-02-06T00:00:00"/>
    <m/>
    <m/>
    <s v=""/>
    <d v="2017-07-20T00:00:00"/>
    <m/>
    <s v="N"/>
    <m/>
    <s v="SAVEGAC"/>
    <s v="SAVEGAC"/>
    <n v="19081"/>
    <s v="sergio.vega@consultor.wom.cl"/>
    <m/>
    <m/>
    <n v="5"/>
    <s v="Claudio Villafaña"/>
    <x v="1"/>
    <m/>
    <n v="1"/>
    <d v="2021-03-01T00:00:00"/>
    <s v=""/>
    <m/>
    <d v="2017-08-01T00:00:00"/>
    <s v=""/>
    <s v="No"/>
    <s v="No"/>
  </r>
  <r>
    <s v="Holdtech"/>
    <x v="0"/>
    <s v="Prepago"/>
    <s v="La Serena"/>
    <s v="18317439"/>
    <s v="8"/>
    <s v="18317439-8"/>
    <s v="VCTORREP"/>
    <s v="VALERIA CRISTINA TORRES PEÑA"/>
    <s v="VALERIA CRISTINA"/>
    <s v="TORRES PEÑA"/>
    <x v="1"/>
    <x v="5"/>
    <s v="Baja en capacitación"/>
    <s v="No quiso dar repechaje"/>
    <d v="2017-08-01T00:00:00"/>
    <m/>
    <m/>
    <m/>
    <m/>
    <m/>
    <d v="1993-03-10T00:00:00"/>
    <m/>
    <m/>
    <s v=""/>
    <d v="2017-07-21T00:00:00"/>
    <m/>
    <s v="N"/>
    <m/>
    <s v="VCTORREP"/>
    <s v="VCTORREP"/>
    <n v="19080"/>
    <s v="valeria.torres.p@consultor.wom.cl"/>
    <m/>
    <m/>
    <n v="5"/>
    <s v="Claudio Villafaña"/>
    <x v="1"/>
    <m/>
    <n v="1"/>
    <d v="2021-03-01T00:00:00"/>
    <s v=""/>
    <m/>
    <d v="2017-08-01T00:00:00"/>
    <s v=""/>
    <s v="No"/>
    <s v="No"/>
  </r>
  <r>
    <s v="Holdtech"/>
    <x v="0"/>
    <s v="Prepago"/>
    <s v="La Serena"/>
    <s v="13649760"/>
    <s v="K"/>
    <s v="13649760-K"/>
    <s v="YPBRAVOC"/>
    <s v="YOSELYN PAOLA BRAVO CONTRERAS"/>
    <s v="YOSELYN PAOLA"/>
    <s v="BRAVO CONTRERAS"/>
    <x v="1"/>
    <x v="5"/>
    <s v="Baja en capacitación"/>
    <s v="No Certifica"/>
    <d v="2017-08-01T00:00:00"/>
    <m/>
    <m/>
    <m/>
    <m/>
    <m/>
    <d v="1979-07-29T00:00:00"/>
    <m/>
    <m/>
    <s v=""/>
    <d v="2017-07-20T00:00:00"/>
    <m/>
    <s v="N"/>
    <m/>
    <s v="YPBRAVOC"/>
    <s v="YPBRAVOC"/>
    <n v="19109"/>
    <s v="yoselyn.bravo@consultor.wom.cl"/>
    <m/>
    <m/>
    <n v="5"/>
    <s v="Claudio Villafaña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7132714"/>
    <s v="8"/>
    <s v="17132714-8"/>
    <s v=""/>
    <s v="ALFREDO ENRIQUE SEGOVIA BUGUEÑO"/>
    <s v="ALFREDO ENRIQUE"/>
    <s v="SEGOVIA BUGUEÑO"/>
    <x v="1"/>
    <x v="5"/>
    <s v="Abandono de PEI"/>
    <m/>
    <d v="2017-07-27T00:00:00"/>
    <m/>
    <m/>
    <m/>
    <m/>
    <m/>
    <d v="1989-03-14T00:00:00"/>
    <m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3010384"/>
    <s v="7"/>
    <s v="13010384-7"/>
    <s v=""/>
    <s v="ANA DE LAS MERCEDES DIAZ LOBOS"/>
    <s v="ANA DE LAS MERCEDES"/>
    <s v="DIAZ LOBOS"/>
    <x v="1"/>
    <x v="5"/>
    <s v="Abandono de PEI"/>
    <m/>
    <d v="2017-07-28T00:00:00"/>
    <m/>
    <m/>
    <m/>
    <m/>
    <m/>
    <d v="1976-03-22T00:00:00"/>
    <m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7015986"/>
    <s v="1"/>
    <s v="17015986-1"/>
    <s v=""/>
    <s v="ANA FERNANDA ZARRICUETA CARMONA"/>
    <s v="ANA FERNANDA"/>
    <s v="ZARRICUETA CARMONA"/>
    <x v="1"/>
    <x v="5"/>
    <s v="Abandono de PEI"/>
    <m/>
    <d v="2017-07-27T00:00:00"/>
    <m/>
    <m/>
    <m/>
    <m/>
    <m/>
    <d v="1989-01-03T00:00:00"/>
    <m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8756925"/>
    <s v="7"/>
    <s v="18756925-7"/>
    <s v=""/>
    <s v="ANGELO EDUARDO VILLALOBOS VELIZ"/>
    <s v="ANGELO EDUARDO"/>
    <s v="VILLALOBOS VELIZ"/>
    <x v="1"/>
    <x v="5"/>
    <s v="Abandono de PEI"/>
    <m/>
    <d v="2017-07-27T00:00:00"/>
    <m/>
    <m/>
    <m/>
    <m/>
    <m/>
    <d v="1994-01-26T00:00:00"/>
    <m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6579033"/>
    <s v="2"/>
    <s v="16579033-2"/>
    <s v=""/>
    <s v="AUGUSTO FELIPE ZARRICUETA CARMONA"/>
    <s v="AUGUSTO FELIPE"/>
    <s v="ZARRICUETA CARMONA"/>
    <x v="1"/>
    <x v="5"/>
    <s v="Abandono de PEI"/>
    <m/>
    <d v="2017-07-27T00:00:00"/>
    <m/>
    <m/>
    <m/>
    <m/>
    <m/>
    <d v="1987-07-09T00:00:00"/>
    <m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7466142"/>
    <s v="1"/>
    <s v="17466142-1"/>
    <s v=""/>
    <s v="CARLOS GABRIEL CASTRO OLIVARES"/>
    <s v="CARLOS GABRIEL"/>
    <s v="CASTRO OLIVARES"/>
    <x v="1"/>
    <x v="5"/>
    <s v="Abandono de PEI"/>
    <m/>
    <d v="2017-07-27T00:00:00"/>
    <m/>
    <m/>
    <m/>
    <m/>
    <m/>
    <d v="1988-02-19T00:00:00"/>
    <m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8540568-"/>
    <s v="3"/>
    <s v="8540568-3"/>
    <s v=""/>
    <s v="CAROLA SOLANGE MAUREIRA UREÑAS"/>
    <s v="CAROLA SOLANGE"/>
    <s v="MAUREIRA UREÑAS"/>
    <x v="1"/>
    <x v="5"/>
    <s v="Abandono de PEI"/>
    <m/>
    <d v="2017-07-27T00:00:00"/>
    <m/>
    <m/>
    <m/>
    <m/>
    <m/>
    <d v="1970-07-14T00:00:00"/>
    <m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5030831"/>
    <s v="3"/>
    <s v="15030831-3"/>
    <s v=""/>
    <s v="CAROLINA YANETT TARIFEÑO TAUCARE"/>
    <s v="CAROLINA YANETT"/>
    <s v="TARIFEÑO TAUCARE"/>
    <x v="1"/>
    <x v="5"/>
    <s v="Abandono de PEI"/>
    <m/>
    <d v="2017-07-27T00:00:00"/>
    <m/>
    <m/>
    <m/>
    <m/>
    <m/>
    <d v="1982-09-17T00:00:00"/>
    <m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7979723"/>
    <s v="2"/>
    <s v="17979723-2"/>
    <s v=""/>
    <s v="CONSTANZA ELISABET MAUNA MAUNA"/>
    <s v="CONSTANZA ELISABET"/>
    <s v="MAUNA MAUNA"/>
    <x v="1"/>
    <x v="5"/>
    <s v="Abandono de PEI"/>
    <m/>
    <d v="2017-07-28T00:00:00"/>
    <m/>
    <m/>
    <m/>
    <m/>
    <m/>
    <d v="1991-10-19T00:00:00"/>
    <m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7293682"/>
    <s v="2"/>
    <s v="17293682-2"/>
    <s v=""/>
    <s v="CYNTHIA PAMELA OLIVARES OLIVARES"/>
    <s v="CYNTHIA PAMELA"/>
    <s v="OLIVARES OLIVARES"/>
    <x v="1"/>
    <x v="5"/>
    <s v="Abandono de PEI"/>
    <m/>
    <d v="2017-07-27T00:00:00"/>
    <m/>
    <m/>
    <m/>
    <m/>
    <m/>
    <d v="1989-02-09T00:00:00"/>
    <m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8178053"/>
    <s v="3"/>
    <s v="18178053-3"/>
    <s v=""/>
    <s v="EDGARDO CRISTOPHER GALLEGUILLOS ARIAS"/>
    <s v="EDGARDO CRISTOPHER"/>
    <s v="GALLEGUILLOS ARIAS"/>
    <x v="1"/>
    <x v="5"/>
    <s v="Abandono de PEI"/>
    <m/>
    <d v="2017-07-27T00:00:00"/>
    <m/>
    <m/>
    <m/>
    <m/>
    <m/>
    <d v="1992-03-30T00:00:00"/>
    <m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3922307"/>
    <s v="1"/>
    <s v="13922307-1"/>
    <s v=""/>
    <s v="EFRAIN RODRIGO DIAZ AGUILERA"/>
    <s v="EFRAIN RODRIGO"/>
    <s v="DIAZ AGUILERA"/>
    <x v="1"/>
    <x v="5"/>
    <s v="Abandono de PEI"/>
    <m/>
    <d v="2017-07-27T00:00:00"/>
    <m/>
    <m/>
    <m/>
    <m/>
    <m/>
    <d v="1980-01-10T00:00:00"/>
    <m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5679542"/>
    <s v="9"/>
    <s v="15679542-9"/>
    <s v=""/>
    <s v="GANSIN FABIOLA CHUY CABRERA"/>
    <s v="GANSIN FABIOLA"/>
    <s v="CHUY CABRERA"/>
    <x v="1"/>
    <x v="5"/>
    <s v="Abandono de PEI"/>
    <m/>
    <d v="2017-07-27T00:00:00"/>
    <m/>
    <m/>
    <m/>
    <m/>
    <m/>
    <d v="1984-06-16T00:00:00"/>
    <m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3883794"/>
    <s v="7"/>
    <s v="13883794-7"/>
    <s v=""/>
    <s v="HECTOR PATRICIO VILLALOBOS CIFUENTES"/>
    <s v="HECTOR PATRICIO"/>
    <s v="VILLALOBOS CIFUENTES"/>
    <x v="1"/>
    <x v="5"/>
    <s v="Abandono de PEI"/>
    <m/>
    <d v="2017-07-27T00:00:00"/>
    <m/>
    <m/>
    <m/>
    <m/>
    <m/>
    <d v="1978-08-21T00:00:00"/>
    <m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8494864"/>
    <s v="8"/>
    <s v="18494864-8"/>
    <s v=""/>
    <s v="ISABEL ANAYD ABALOS LEON"/>
    <s v="ISABEL ANAYD"/>
    <s v="ABALOS LEON"/>
    <x v="1"/>
    <x v="5"/>
    <s v="Abandono de PEI"/>
    <m/>
    <d v="2017-08-01T00:00:00"/>
    <m/>
    <m/>
    <m/>
    <m/>
    <m/>
    <d v="1993-09-06T00:00:00"/>
    <m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7737397"/>
    <s v="4"/>
    <s v="17737397-4"/>
    <s v=""/>
    <s v="JAVIER RODRIGO MORIS OLAVARRIA"/>
    <s v="JAVIER RODRIGO"/>
    <s v="MORIS OLAVARRIA"/>
    <x v="1"/>
    <x v="5"/>
    <s v="Abandono de PEI"/>
    <m/>
    <d v="2017-07-27T00:00:00"/>
    <m/>
    <m/>
    <m/>
    <m/>
    <m/>
    <d v="1990-09-17T00:00:00"/>
    <m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8632290"/>
    <s v="8"/>
    <s v="18632290-8"/>
    <s v=""/>
    <s v="JEYSON ALEJANDRO BERRIOS ROJAS"/>
    <s v="JEYSON ALEJANDRO"/>
    <s v="BERRIOS ROJAS"/>
    <x v="1"/>
    <x v="5"/>
    <s v="Abandono de PEI"/>
    <m/>
    <d v="2017-07-27T00:00:00"/>
    <m/>
    <m/>
    <m/>
    <m/>
    <m/>
    <d v="1993-11-12T00:00:00"/>
    <m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7625591"/>
    <s v="9"/>
    <s v="17625591-9"/>
    <s v=""/>
    <s v="JOSE ANGEL CARDENAS GARCIA"/>
    <s v="JOSE ANGEL"/>
    <s v="CARDENAS GARCIA"/>
    <x v="1"/>
    <x v="5"/>
    <s v="Abandono de PEI"/>
    <m/>
    <d v="2017-07-27T00:00:00"/>
    <m/>
    <m/>
    <m/>
    <m/>
    <m/>
    <d v="1990-10-31T00:00:00"/>
    <m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4099339"/>
    <s v="5"/>
    <s v="14099339-5"/>
    <s v=""/>
    <s v="MARIA SOLEDAD LIRA CARMONA"/>
    <s v="MARIA SOLEDAD"/>
    <s v="LIRA CARMONA"/>
    <x v="1"/>
    <x v="5"/>
    <s v="Abandono de PEI"/>
    <m/>
    <d v="2017-07-27T00:00:00"/>
    <m/>
    <m/>
    <m/>
    <m/>
    <m/>
    <d v="1982-05-06T00:00:00"/>
    <m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7762095"/>
    <s v="5"/>
    <s v="17762095-5"/>
    <s v=""/>
    <s v="MARIANELA FRANSHESKA VARELA VALENCIA"/>
    <s v="MARIANELA FRANSHESKA"/>
    <s v="VARELA VALENCIA"/>
    <x v="1"/>
    <x v="5"/>
    <s v="Abandono de PEI"/>
    <m/>
    <d v="2017-07-27T00:00:00"/>
    <m/>
    <m/>
    <m/>
    <m/>
    <m/>
    <d v="1991-04-20T00:00:00"/>
    <m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3531304"/>
    <s v="1"/>
    <s v="13531304-1"/>
    <s v=""/>
    <s v="MARLEN ALEJANDRA ADASME MUÑOZ"/>
    <s v="MARLEN ALEJANDRA"/>
    <s v="ADASME MUÑOZ"/>
    <x v="1"/>
    <x v="5"/>
    <s v="Abandono de PEI"/>
    <m/>
    <d v="2017-07-27T00:00:00"/>
    <m/>
    <m/>
    <m/>
    <m/>
    <m/>
    <d v="1979-09-01T00:00:00"/>
    <m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9145569"/>
    <s v="K"/>
    <s v="19145569-k"/>
    <s v=""/>
    <s v="MATIAS NICOLAS SOZA GUAMAN"/>
    <s v="MATIAS NICOLAS"/>
    <s v="SOZA GUAMAN"/>
    <x v="1"/>
    <x v="5"/>
    <s v="Abandono de PEI"/>
    <m/>
    <d v="2017-07-27T00:00:00"/>
    <m/>
    <m/>
    <m/>
    <m/>
    <m/>
    <d v="1996-03-17T00:00:00"/>
    <m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5913111"/>
    <s v="4"/>
    <s v="15913111-4"/>
    <s v=""/>
    <s v="OMAR EDUARDO DIAZ LEDEZMA"/>
    <s v="OMAR EDUARDO"/>
    <s v="DIAZ LEDEZMA"/>
    <x v="1"/>
    <x v="5"/>
    <s v="Abandono de PEI"/>
    <m/>
    <d v="2017-07-27T00:00:00"/>
    <m/>
    <m/>
    <m/>
    <m/>
    <m/>
    <d v="1984-11-16T00:00:00"/>
    <m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3329672"/>
    <s v="7"/>
    <s v="13329672-7"/>
    <s v=""/>
    <s v="WENDY CAROLINA MELLADO PEREZ"/>
    <s v="WENDY CAROLINA"/>
    <s v="MELLADO PEREZ"/>
    <x v="1"/>
    <x v="5"/>
    <s v="Abandono de PEI"/>
    <m/>
    <d v="2017-07-27T00:00:00"/>
    <m/>
    <m/>
    <m/>
    <m/>
    <m/>
    <d v="1978-06-22T00:00:00"/>
    <m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  <s v="No"/>
    <s v="No"/>
  </r>
  <r>
    <s v="Holdtech"/>
    <x v="0"/>
    <s v="Masivo"/>
    <s v="La Serena"/>
    <s v="16687426"/>
    <s v="2"/>
    <s v="16687426-2"/>
    <s v="AONAREAR"/>
    <s v="ARIEL ORLANDO NAREA ROJAS"/>
    <s v="ARIEL ORLANDO"/>
    <s v="NAREA ROJAS"/>
    <x v="1"/>
    <x v="5"/>
    <s v="Abandono de PEI"/>
    <m/>
    <d v="2017-08-16T00:00:00"/>
    <m/>
    <m/>
    <m/>
    <m/>
    <m/>
    <d v="1987-10-20T00:00:00"/>
    <m/>
    <m/>
    <s v=""/>
    <d v="2017-07-27T00:00:00"/>
    <d v="2017-08-18T00:00:00"/>
    <s v="N"/>
    <m/>
    <s v="AONAREAR"/>
    <s v="AONAREAR"/>
    <n v="19058"/>
    <s v="ariel.narea@consultor.wom.cl"/>
    <m/>
    <m/>
    <n v="6"/>
    <s v="Monica Neculman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8117448"/>
    <s v="K"/>
    <s v="18117448-K"/>
    <s v="DACURINR"/>
    <s v="DOMINIQUE ANDREA CURINAO RETAMAL"/>
    <s v="DOMINIQUE ANDREA"/>
    <s v="CURINAO RETAMAL"/>
    <x v="1"/>
    <x v="5"/>
    <s v="Abandono de PEI"/>
    <m/>
    <d v="2017-08-18T00:00:00"/>
    <m/>
    <m/>
    <m/>
    <m/>
    <m/>
    <d v="1992-02-12T00:00:00"/>
    <m/>
    <m/>
    <s v=""/>
    <d v="2017-07-27T00:00:00"/>
    <d v="2017-08-18T00:00:00"/>
    <s v="N"/>
    <m/>
    <s v="DACURINR"/>
    <s v="DACURINR"/>
    <n v="19127"/>
    <s v="dominique.curinao@consultor.wom.cl"/>
    <m/>
    <m/>
    <n v="6"/>
    <s v="Monica Neculman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6081769"/>
    <s v="0"/>
    <s v="16081769-0"/>
    <s v="JEBARAHR"/>
    <s v="JORGE EDUARDO BARAHONA ROJAS"/>
    <s v="JORGE EDUARDO"/>
    <s v="BARAHONA ROJAS"/>
    <x v="1"/>
    <x v="5"/>
    <s v="No Certifica"/>
    <s v="No Certifica"/>
    <d v="2017-08-18T00:00:00"/>
    <m/>
    <m/>
    <m/>
    <m/>
    <m/>
    <d v="1985-04-27T00:00:00"/>
    <m/>
    <m/>
    <s v=""/>
    <d v="2017-07-27T00:00:00"/>
    <d v="2017-08-18T00:00:00"/>
    <s v="N"/>
    <m/>
    <s v="JEBARAHR"/>
    <s v="JEBARAHR"/>
    <n v="19122"/>
    <s v="jorge.barahona@consultor.wom.cl"/>
    <m/>
    <m/>
    <n v="6"/>
    <s v="Monica Neculman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8665265"/>
    <s v="7"/>
    <s v="18665265-7"/>
    <s v="MFMORALP"/>
    <s v="MARIO FABIAN MORALES PACHECO"/>
    <s v="MARIO FABIAN"/>
    <s v="MORALES PACHECO"/>
    <x v="1"/>
    <x v="5"/>
    <s v="No Certifica"/>
    <s v="No Certifica"/>
    <d v="2017-08-18T00:00:00"/>
    <m/>
    <m/>
    <m/>
    <m/>
    <m/>
    <d v="1994-01-29T00:00:00"/>
    <m/>
    <m/>
    <s v=""/>
    <d v="2017-07-27T00:00:00"/>
    <d v="2017-08-18T00:00:00"/>
    <s v="N"/>
    <m/>
    <s v="MFMORALP"/>
    <s v="MFMORALP"/>
    <n v="19126"/>
    <s v="mario.morales@consultor.wom.cl"/>
    <m/>
    <m/>
    <n v="6"/>
    <s v="Monica Neculman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8445238-"/>
    <s v="6"/>
    <s v="8445238-6"/>
    <s v="OBFERNAD"/>
    <s v="OLLIVET BESSON CARL FERNANDEZ DAVILA"/>
    <s v="OLLIVET BESSON CARL"/>
    <s v="FERNANDEZ DAVILA"/>
    <x v="1"/>
    <x v="5"/>
    <s v="Abandono de PEI"/>
    <m/>
    <d v="2017-08-14T00:00:00"/>
    <m/>
    <m/>
    <m/>
    <m/>
    <m/>
    <d v="1962-02-23T00:00:00"/>
    <m/>
    <m/>
    <s v=""/>
    <d v="2017-07-27T00:00:00"/>
    <d v="2017-08-18T00:00:00"/>
    <s v="N"/>
    <m/>
    <s v="OBFERNAD"/>
    <s v="OBFERNAD"/>
    <n v="19117"/>
    <s v="ollivet.fernandez@consultor.wom.cl"/>
    <m/>
    <m/>
    <n v="6"/>
    <s v="Monica Neculman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7059319"/>
    <s v="7"/>
    <s v="17059319-7"/>
    <s v="ADCACERD"/>
    <s v="ANGELA DEL CARMEN CACERES DIAZ"/>
    <s v="ANGELA DEL CARMEN"/>
    <s v="CACERES DIAZ"/>
    <x v="1"/>
    <x v="5"/>
    <s v="Abandono de PEI"/>
    <m/>
    <d v="2017-08-01T00:00:00"/>
    <m/>
    <m/>
    <m/>
    <m/>
    <m/>
    <d v="1989-08-17T00:00:00"/>
    <m/>
    <m/>
    <s v=""/>
    <d v="2017-08-01T00:00:00"/>
    <m/>
    <s v="N"/>
    <m/>
    <s v="ADCACERD"/>
    <s v="ADCACERD"/>
    <n v="19168"/>
    <s v="angela.caceres@consultor.wom.cl"/>
    <m/>
    <m/>
    <n v="7"/>
    <s v="Katterine Cuadra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2942574"/>
    <s v="1"/>
    <s v="12942574-1"/>
    <s v="AFBALANR"/>
    <s v="ALEJANDRA FABIOLA BALANDA RIQUELME"/>
    <s v="ALEJANDRA FABIOLA"/>
    <s v="BALANDA RIQUELME"/>
    <x v="1"/>
    <x v="5"/>
    <s v="Abandono de PEI"/>
    <m/>
    <d v="2017-08-01T00:00:00"/>
    <m/>
    <m/>
    <m/>
    <m/>
    <m/>
    <d v="1976-04-05T00:00:00"/>
    <m/>
    <m/>
    <s v=""/>
    <d v="2017-08-01T00:00:00"/>
    <m/>
    <s v="N"/>
    <m/>
    <s v="AFBALANR"/>
    <s v="AFBALANR"/>
    <n v="19142"/>
    <s v="alejandra.balanda@consultor.wom.cl"/>
    <m/>
    <m/>
    <n v="7"/>
    <s v="Katterine Cuadra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6760637"/>
    <s v="7"/>
    <s v="16760637-7"/>
    <s v="APORTEGA"/>
    <s v="ANGELA PAOLA ORTEGA ARRIAGADA"/>
    <s v="ANGELA PAOLA"/>
    <s v="ORTEGA ARRIAGADA"/>
    <x v="1"/>
    <x v="5"/>
    <s v="No Certifica"/>
    <s v="No Certifica"/>
    <d v="2017-08-22T00:00:00"/>
    <m/>
    <m/>
    <m/>
    <m/>
    <m/>
    <d v="1986-09-03T00:00:00"/>
    <m/>
    <m/>
    <s v=""/>
    <d v="2017-08-01T00:00:00"/>
    <m/>
    <s v="N"/>
    <m/>
    <s v="APORTEGA"/>
    <s v="APORTEGA"/>
    <n v="19099"/>
    <s v="angela.ortega@consultor.wom.cl"/>
    <m/>
    <m/>
    <n v="7"/>
    <s v="Katterine Cuadra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9256223"/>
    <s v="6"/>
    <s v="19256223-6"/>
    <s v="CACUELLR"/>
    <s v="CONSTANZA ANDREA CUELLAR RAMIREZ"/>
    <s v="CONSTANZA ANDREA"/>
    <s v="CUELLAR RAMIREZ"/>
    <x v="1"/>
    <x v="5"/>
    <s v="No Certifica"/>
    <s v="No Certifica"/>
    <d v="2017-08-22T00:00:00"/>
    <m/>
    <m/>
    <m/>
    <m/>
    <m/>
    <d v="1995-10-10T00:00:00"/>
    <m/>
    <m/>
    <s v=""/>
    <d v="2017-08-01T00:00:00"/>
    <m/>
    <s v="N"/>
    <m/>
    <s v="CACUELLR"/>
    <s v="CACUELLR"/>
    <n v="19158"/>
    <s v="constanza.cuellar@consultor.wom.cl"/>
    <m/>
    <m/>
    <n v="7"/>
    <s v="Katterine Cuadra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6385310"/>
    <s v="8"/>
    <s v="16385310-8"/>
    <s v="CADIAZV"/>
    <s v="CRISTIAN ANDRES DIAZ VILLALOBOS"/>
    <s v="CRISTIAN ANDRES"/>
    <s v="DIAZ VILLALOBOS"/>
    <x v="1"/>
    <x v="5"/>
    <s v="No Certifica"/>
    <s v="No Certifica"/>
    <d v="2017-08-22T00:00:00"/>
    <m/>
    <m/>
    <m/>
    <m/>
    <m/>
    <d v="1986-11-29T00:00:00"/>
    <m/>
    <m/>
    <s v=""/>
    <d v="2017-08-01T00:00:00"/>
    <m/>
    <s v="N"/>
    <m/>
    <s v="CADIAZV"/>
    <s v="CADIAZV"/>
    <n v="19145"/>
    <s v="cristian.diaz.v@consultor.wom.cl"/>
    <m/>
    <m/>
    <n v="7"/>
    <s v="Katterine Cuadra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1204359"/>
    <s v="4"/>
    <s v="11204359-4"/>
    <s v="EDBONILZ"/>
    <s v="ESAU DAVID BONILLA ZEPEDA"/>
    <s v="ESAU DAVID"/>
    <s v="BONILLA ZEPEDA"/>
    <x v="1"/>
    <x v="5"/>
    <s v="No Certifica"/>
    <s v="No Certifica"/>
    <d v="2017-08-22T00:00:00"/>
    <m/>
    <m/>
    <m/>
    <m/>
    <m/>
    <d v="1968-01-06T00:00:00"/>
    <m/>
    <m/>
    <s v=""/>
    <d v="2017-08-01T00:00:00"/>
    <m/>
    <s v="N"/>
    <m/>
    <s v="EDBONILZ"/>
    <s v="EDBONILZ"/>
    <n v="19161"/>
    <s v="esau.bonilla@consultor.wom.cl"/>
    <m/>
    <m/>
    <n v="7"/>
    <s v="Katterine Cuadra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8465833"/>
    <s v="K"/>
    <s v="18465833-K"/>
    <s v="FATOLMOT"/>
    <s v="FRANCISCA ANDREA TOLMO TOLMO"/>
    <s v="FRANCISCA ANDREA"/>
    <s v="TOLMO TOLMO"/>
    <x v="1"/>
    <x v="5"/>
    <s v="Baja en capacitación"/>
    <m/>
    <d v="2017-08-01T00:00:00"/>
    <m/>
    <m/>
    <m/>
    <m/>
    <m/>
    <d v="1993-11-15T00:00:00"/>
    <m/>
    <m/>
    <s v=""/>
    <d v="2017-08-01T00:00:00"/>
    <m/>
    <s v="N"/>
    <m/>
    <s v="FATOLMOT"/>
    <s v="FATOLMOT"/>
    <n v="19153"/>
    <s v="francisca.tolmo@consultor.wom.cl"/>
    <m/>
    <m/>
    <n v="7"/>
    <s v="Katterine Cuadra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6723536"/>
    <s v="0"/>
    <s v="16723536-0"/>
    <s v="FEDIAZH"/>
    <s v="FELIPE EDUARDO DIAZ HERNANDEZ"/>
    <s v="FELIPE EDUARDO"/>
    <s v="DIAZ HERNANDEZ"/>
    <x v="1"/>
    <x v="5"/>
    <s v="Abandono de PEI"/>
    <m/>
    <d v="2017-08-17T00:00:00"/>
    <m/>
    <m/>
    <m/>
    <m/>
    <m/>
    <d v="1988-03-08T00:00:00"/>
    <m/>
    <m/>
    <s v=""/>
    <d v="2017-08-01T00:00:00"/>
    <m/>
    <s v="N"/>
    <m/>
    <s v="FEDIAZH"/>
    <s v="FEDIAZH"/>
    <n v="19133"/>
    <s v="felipe.diaz@consultor.wom.cl"/>
    <m/>
    <m/>
    <n v="7"/>
    <s v="Katterine Cuadra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8633996"/>
    <s v="7"/>
    <s v="18633996-7"/>
    <s v="GIGONZAO"/>
    <s v="GUSTAVO IGNACIO GONZALEZ OLIVARES"/>
    <s v="GUSTAVO IGNACIO"/>
    <s v="GONZALEZ OLIVARES"/>
    <x v="1"/>
    <x v="5"/>
    <s v="Baja en capacitación"/>
    <m/>
    <d v="2017-08-01T00:00:00"/>
    <m/>
    <m/>
    <m/>
    <m/>
    <m/>
    <d v="1994-08-19T00:00:00"/>
    <m/>
    <m/>
    <s v=""/>
    <d v="2017-08-01T00:00:00"/>
    <m/>
    <s v="N"/>
    <m/>
    <s v="GIGONZAO"/>
    <s v="GIGONZAO"/>
    <n v="19169"/>
    <s v="gustavo.gonzalez@consultor.wom.cl"/>
    <m/>
    <m/>
    <n v="7"/>
    <s v="Katterine Cuadra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3698081"/>
    <s v="5"/>
    <s v="13698081-5"/>
    <s v="GIREYESG"/>
    <s v="GONZALO IGNACIO REYES GISSELEIRE"/>
    <s v="GONZALO IGNACIO"/>
    <s v="REYES GISSELEIRE"/>
    <x v="1"/>
    <x v="5"/>
    <s v="Baja en capacitación"/>
    <m/>
    <d v="2017-08-16T00:00:00"/>
    <m/>
    <m/>
    <m/>
    <m/>
    <m/>
    <d v="1979-04-30T00:00:00"/>
    <m/>
    <m/>
    <s v=""/>
    <d v="2017-08-01T00:00:00"/>
    <m/>
    <s v="N"/>
    <m/>
    <s v="GIREYESG"/>
    <s v="GIREYESG"/>
    <n v="19141"/>
    <s v="gonzalo.reyes@consultor.wom.cl"/>
    <m/>
    <m/>
    <n v="7"/>
    <s v="Katterine Cuadra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2950135"/>
    <s v="9"/>
    <s v="12950135-9"/>
    <s v="JAABARCC"/>
    <s v="JOSE ANTONIO ABARCA CARVAJAL"/>
    <s v="JOSE ANTONIO"/>
    <s v="ABARCA CARVAJAL"/>
    <x v="1"/>
    <x v="5"/>
    <s v="Baja en capacitación"/>
    <s v="Encontró otro trabajo"/>
    <d v="2017-08-18T00:00:00"/>
    <m/>
    <m/>
    <m/>
    <m/>
    <m/>
    <d v="1976-06-11T00:00:00"/>
    <m/>
    <m/>
    <s v=""/>
    <d v="2017-08-01T00:00:00"/>
    <m/>
    <s v="N"/>
    <m/>
    <s v="JAABARCC"/>
    <s v="JAABARCC"/>
    <n v="19143"/>
    <s v="jose.abarca@consultor.wom.cl"/>
    <m/>
    <m/>
    <n v="7"/>
    <s v="Katterine Cuadra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8003588"/>
    <s v="5"/>
    <s v="18003588-5"/>
    <s v="JABRIZUC"/>
    <s v="JORGE ANTONIO BRIZUELA CARMONA"/>
    <s v="JORGE ANTONIO"/>
    <s v="BRIZUELA CARMONA"/>
    <x v="1"/>
    <x v="5"/>
    <s v="Abandono de PEI"/>
    <m/>
    <d v="2017-08-07T00:00:00"/>
    <m/>
    <m/>
    <m/>
    <m/>
    <m/>
    <d v="1992-03-27T00:00:00"/>
    <m/>
    <m/>
    <s v=""/>
    <d v="2017-08-01T00:00:00"/>
    <m/>
    <s v="N"/>
    <m/>
    <s v="JABRIZUC"/>
    <s v="JABRIZUC"/>
    <n v="19160"/>
    <s v="jorge.brizuela@consultor.wom.cl"/>
    <m/>
    <m/>
    <n v="7"/>
    <s v="Katterine Cuadra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2939405"/>
    <s v="6"/>
    <s v="12939405-6"/>
    <s v="JACASTIN"/>
    <s v="JAVIER ALEXIS CASTILLO NUÑEZ"/>
    <s v="JAVIER ALEXIS"/>
    <s v="CASTILLO NUÑEZ"/>
    <x v="1"/>
    <x v="5"/>
    <s v="Abandono de PEI"/>
    <m/>
    <d v="2017-08-01T00:00:00"/>
    <m/>
    <m/>
    <m/>
    <m/>
    <m/>
    <d v="1976-04-28T00:00:00"/>
    <m/>
    <m/>
    <s v=""/>
    <d v="2017-08-01T00:00:00"/>
    <m/>
    <s v="N"/>
    <m/>
    <s v="JACASTIN"/>
    <s v="JACASTIN"/>
    <n v="19147"/>
    <s v="javier.castillo@consultor.wom.cl"/>
    <m/>
    <m/>
    <n v="7"/>
    <s v="Katterine Cuadra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5733630"/>
    <s v="4"/>
    <s v="15733630-4"/>
    <s v="JECASTIH"/>
    <s v="JESSICA ELENA CASTILLO HUERTA"/>
    <s v="JESSICA ELENA"/>
    <s v="CASTILLO HUERTA"/>
    <x v="1"/>
    <x v="5"/>
    <s v="Abandono de PEI"/>
    <m/>
    <d v="2017-08-01T00:00:00"/>
    <m/>
    <m/>
    <m/>
    <m/>
    <m/>
    <d v="1983-09-20T00:00:00"/>
    <m/>
    <m/>
    <s v=""/>
    <d v="2017-08-01T00:00:00"/>
    <m/>
    <s v="N"/>
    <m/>
    <s v="JECASTIH"/>
    <s v="JECASTIH"/>
    <n v="19152"/>
    <s v="jessica.castillo@consultor.wom.cl"/>
    <m/>
    <m/>
    <n v="7"/>
    <s v="Katterine Cuadra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1379108"/>
    <s v="K"/>
    <s v="11379108-K"/>
    <s v="LECORTEV"/>
    <s v="LUZ ELIANA CORTES VIERA"/>
    <s v="LUZ ELIANA"/>
    <s v="CORTES VIERA"/>
    <x v="1"/>
    <x v="5"/>
    <s v="Abandono de PEI"/>
    <m/>
    <d v="2017-08-02T00:00:00"/>
    <m/>
    <m/>
    <m/>
    <m/>
    <m/>
    <d v="1967-10-06T00:00:00"/>
    <m/>
    <m/>
    <s v=""/>
    <d v="2017-08-01T00:00:00"/>
    <m/>
    <s v="N"/>
    <m/>
    <s v="LECORTEV"/>
    <s v="LECORTEV"/>
    <n v="19134"/>
    <s v="luz.cortes@consultor.wom.cl"/>
    <m/>
    <m/>
    <n v="7"/>
    <s v="Katterine Cuadra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3253982"/>
    <s v="0"/>
    <s v="13253982-0"/>
    <s v="LHLAGOSF"/>
    <s v="LUIS HERNAN LAGOS FEEST"/>
    <s v="LUIS HERNAN"/>
    <s v="LAGOS FEEST"/>
    <x v="1"/>
    <x v="5"/>
    <s v="Baja en capacitación"/>
    <m/>
    <d v="2017-08-01T00:00:00"/>
    <m/>
    <m/>
    <m/>
    <m/>
    <m/>
    <d v="1974-12-02T00:00:00"/>
    <m/>
    <m/>
    <s v=""/>
    <d v="2017-08-01T00:00:00"/>
    <m/>
    <s v="N"/>
    <m/>
    <s v="LHLAGOSF"/>
    <s v="LHLAGOSF"/>
    <n v="19140"/>
    <s v="luis.lagos@consultor.wom.cl"/>
    <m/>
    <m/>
    <n v="7"/>
    <s v="Katterine Cuadra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4116987"/>
    <s v="4"/>
    <s v="14116987-4"/>
    <s v="MATOROT"/>
    <s v="MARCELA ANDREA TORO TORO"/>
    <s v="MARCELA ANDREA"/>
    <s v="TORO TORO"/>
    <x v="1"/>
    <x v="5"/>
    <s v="Baja en capacitación"/>
    <m/>
    <d v="2017-08-01T00:00:00"/>
    <m/>
    <m/>
    <m/>
    <m/>
    <m/>
    <d v="1980-07-10T00:00:00"/>
    <m/>
    <m/>
    <s v=""/>
    <d v="2017-08-01T00:00:00"/>
    <m/>
    <s v="N"/>
    <m/>
    <s v="MATOROT"/>
    <s v="MATOROT"/>
    <n v="19151"/>
    <s v="marcela.toro@consultor.wom.cl"/>
    <m/>
    <m/>
    <n v="7"/>
    <s v="Katterine Cuadra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4116243"/>
    <s v="8"/>
    <s v="14116243-8"/>
    <s v="MMESPINA"/>
    <s v="MIRIAM MARCELA ESPINOSA ARDILES"/>
    <s v="MIRIAM MARCELA"/>
    <s v="ESPINOSA ARDILES"/>
    <x v="1"/>
    <x v="5"/>
    <s v="Baja en capacitación"/>
    <s v="Problemas personales"/>
    <d v="2017-08-18T00:00:00"/>
    <m/>
    <m/>
    <m/>
    <m/>
    <m/>
    <d v="1978-07-18T00:00:00"/>
    <m/>
    <m/>
    <s v=""/>
    <d v="2017-08-01T00:00:00"/>
    <m/>
    <s v="N"/>
    <m/>
    <s v="MMESPINA"/>
    <s v="MMESPINA"/>
    <n v="19132"/>
    <s v="miriam.espinosa@consultor.wom.cl"/>
    <m/>
    <m/>
    <n v="7"/>
    <s v="Katterine Cuadra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7486474"/>
    <s v="8"/>
    <s v="17486474-8"/>
    <s v="NASILVAM"/>
    <s v="NICOLE ANDREA SILVA MARQUEZ"/>
    <s v="NICOLE ANDREA"/>
    <s v="SILVA MARQUEZ"/>
    <x v="1"/>
    <x v="5"/>
    <s v="No Certifica"/>
    <s v="No Certifica"/>
    <d v="2017-08-22T00:00:00"/>
    <m/>
    <m/>
    <m/>
    <m/>
    <m/>
    <d v="1990-07-11T00:00:00"/>
    <m/>
    <m/>
    <s v=""/>
    <d v="2017-08-01T00:00:00"/>
    <m/>
    <s v="N"/>
    <m/>
    <s v="NASILVAM"/>
    <s v="NASILVAM"/>
    <n v="19144"/>
    <s v="nicole.silva@consultor.wom.cl"/>
    <m/>
    <m/>
    <n v="7"/>
    <s v="Katterine Cuadra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6608096"/>
    <s v="7"/>
    <s v="16608096-7"/>
    <s v="NNGAJARA"/>
    <s v="NATALIE NICOLE GAJARDO ACEVEDO"/>
    <s v="NATALIE NICOLE"/>
    <s v="GAJARDO ACEVEDO"/>
    <x v="1"/>
    <x v="5"/>
    <s v="Baja en capacitación"/>
    <m/>
    <d v="2017-08-02T00:00:00"/>
    <m/>
    <m/>
    <m/>
    <m/>
    <m/>
    <d v="1988-03-25T00:00:00"/>
    <m/>
    <m/>
    <s v=""/>
    <d v="2017-08-01T00:00:00"/>
    <m/>
    <s v="N"/>
    <m/>
    <s v="NNGAJARA"/>
    <s v="NNGAJARA"/>
    <n v="19157"/>
    <s v="natalie.gajardo@consultor.wom.cl"/>
    <m/>
    <m/>
    <n v="7"/>
    <s v="Katterine Cuadra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4280195"/>
    <s v="7"/>
    <s v="14280195-7"/>
    <s v="NSPACHES"/>
    <s v="NEDILA SABINA PACHECO SALINAS"/>
    <s v="NEDILA SABINA"/>
    <s v="PACHECO SALINAS"/>
    <x v="1"/>
    <x v="5"/>
    <s v="Baja en capacitación"/>
    <m/>
    <d v="2017-08-01T00:00:00"/>
    <m/>
    <m/>
    <m/>
    <m/>
    <m/>
    <d v="1973-07-24T00:00:00"/>
    <m/>
    <m/>
    <s v=""/>
    <d v="2017-08-01T00:00:00"/>
    <m/>
    <s v="N"/>
    <m/>
    <s v="NSPACHES"/>
    <s v="NSPACHES"/>
    <n v="19159"/>
    <s v="nedila.pacheco@consultor.wom.cl"/>
    <m/>
    <m/>
    <n v="7"/>
    <s v="Katterine Cuadra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7390013"/>
    <s v="9"/>
    <s v="17390013-9"/>
    <s v="ODECHEVP"/>
    <s v="OLGA DEL CARMEN ECHEVERRIA PUENTES"/>
    <s v="OLGA DEL CARMEN"/>
    <s v="ECHEVERRIA PUENTES"/>
    <x v="1"/>
    <x v="5"/>
    <m/>
    <m/>
    <d v="2017-12-22T00:00:00"/>
    <m/>
    <m/>
    <m/>
    <m/>
    <m/>
    <d v="1989-12-24T00:00:00"/>
    <m/>
    <m/>
    <s v=""/>
    <d v="2017-08-01T00:00:00"/>
    <m/>
    <s v="N"/>
    <m/>
    <s v="ODECHEVP"/>
    <s v="ODECHEVP"/>
    <n v="19150"/>
    <s v="olga.echeverria@consultor.wom.cl"/>
    <m/>
    <m/>
    <n v="7"/>
    <s v="Katterine Cuadra"/>
    <x v="1"/>
    <m/>
    <n v="1"/>
    <d v="2021-03-01T00:00:00"/>
    <s v=""/>
    <m/>
    <d v="2017-12-01T00:00:00"/>
    <s v=""/>
    <s v="No"/>
    <s v="No"/>
  </r>
  <r>
    <s v="Holdtech"/>
    <x v="0"/>
    <s v="Masivo"/>
    <s v="La Serena"/>
    <s v="16052990"/>
    <s v="3"/>
    <s v="16052990-3"/>
    <s v="RAHIDALA"/>
    <s v="RICARDO ANTONIO HIDALGO ALVAREZ"/>
    <s v="RICARDO ANTONIO"/>
    <s v="HIDALGO ALVAREZ"/>
    <x v="1"/>
    <x v="5"/>
    <s v="Baja en capacitación"/>
    <m/>
    <d v="2017-08-01T00:00:00"/>
    <m/>
    <m/>
    <m/>
    <m/>
    <m/>
    <d v="1985-03-07T00:00:00"/>
    <m/>
    <m/>
    <s v=""/>
    <d v="2017-08-01T00:00:00"/>
    <m/>
    <s v="N"/>
    <m/>
    <s v="RAHIDALA"/>
    <s v="RAHIDALA"/>
    <n v="19148"/>
    <s v="ricardo.hidalgo@consultor.wom.cl"/>
    <m/>
    <m/>
    <n v="7"/>
    <s v="Katterine Cuadra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3973914"/>
    <s v="0"/>
    <s v="13973914-0"/>
    <s v="SAMARAMF"/>
    <s v="SERGIO ARTURO MARAMBIO FLORES"/>
    <s v="SERGIO ARTURO"/>
    <s v="MARAMBIO FLORES"/>
    <x v="1"/>
    <x v="5"/>
    <s v="Baja en capacitación"/>
    <m/>
    <d v="2017-08-01T00:00:00"/>
    <m/>
    <m/>
    <m/>
    <m/>
    <m/>
    <d v="1981-08-16T00:00:00"/>
    <m/>
    <m/>
    <s v=""/>
    <d v="2017-08-01T00:00:00"/>
    <m/>
    <s v="N"/>
    <m/>
    <s v="SAMARAMF"/>
    <s v="SAMARAMF"/>
    <n v="19156"/>
    <s v="sergio.marambio@consultor.wom.cl"/>
    <m/>
    <m/>
    <n v="7"/>
    <s v="Katterine Cuadra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2805256"/>
    <s v="9"/>
    <s v="12805256-9"/>
    <s v="SDFLOREC"/>
    <s v="SANDRA DEL CARMEN FLORES CANTULIANO"/>
    <s v="SANDRA DEL CARMEN"/>
    <s v="FLORES CANTULIANO"/>
    <x v="1"/>
    <x v="5"/>
    <s v="Baja en capacitación"/>
    <m/>
    <d v="2017-08-17T00:00:00"/>
    <m/>
    <m/>
    <m/>
    <m/>
    <m/>
    <d v="1974-12-21T00:00:00"/>
    <m/>
    <m/>
    <s v=""/>
    <d v="2017-08-01T00:00:00"/>
    <m/>
    <s v="N"/>
    <m/>
    <s v="SDFLOREC"/>
    <s v="SDFLOREC"/>
    <n v="19138"/>
    <s v="sandra.flores@consultor.wom.cl"/>
    <m/>
    <m/>
    <n v="7"/>
    <s v="Katterine Cuadra"/>
    <x v="1"/>
    <m/>
    <n v="1"/>
    <d v="2021-03-01T00:00:00"/>
    <s v=""/>
    <m/>
    <d v="2017-08-01T00:00:00"/>
    <s v=""/>
    <s v="No"/>
    <s v="No"/>
  </r>
  <r>
    <s v="Holdtech"/>
    <x v="0"/>
    <s v="Masivo"/>
    <s v="La Serena"/>
    <s v="13760430"/>
    <s v="2"/>
    <s v="13760430-2"/>
    <s v="YCRODRIS"/>
    <s v="YANETT CAROLINA RODRIGUEZ SAPIAIN"/>
    <s v="YANETT CAROLINA"/>
    <s v="RODRIGUEZ SAPIAIN"/>
    <x v="1"/>
    <x v="5"/>
    <s v="Baja en capacitación"/>
    <m/>
    <d v="2017-08-18T00:00:00"/>
    <m/>
    <m/>
    <m/>
    <m/>
    <m/>
    <d v="1980-06-06T00:00:00"/>
    <m/>
    <m/>
    <s v=""/>
    <d v="2017-08-01T00:00:00"/>
    <m/>
    <s v="N"/>
    <m/>
    <s v="YCRODRIS"/>
    <s v="YCRODRIS"/>
    <n v="19066"/>
    <s v="yanett.rodriguez@consultor.wom.cl"/>
    <m/>
    <m/>
    <n v="7"/>
    <s v="Katterine Cuadra"/>
    <x v="1"/>
    <m/>
    <n v="1"/>
    <d v="2021-03-01T00:00:00"/>
    <s v=""/>
    <m/>
    <d v="2017-08-01T00:00:00"/>
    <s v=""/>
    <s v="No"/>
    <s v="No"/>
  </r>
  <r>
    <s v="Holdtech"/>
    <x v="0"/>
    <s v="Prepago"/>
    <s v="La Serena"/>
    <s v="18923799"/>
    <s v="5"/>
    <s v="18923799-5"/>
    <s v="ARSEGOVS"/>
    <s v="ALEXANDRA ROSE SEGOVIA SAN MARTIN"/>
    <s v="ALEXANDRA ROSE"/>
    <s v="SEGOVIA SAN MARTIN"/>
    <x v="1"/>
    <x v="5"/>
    <s v="Baja en capacitación"/>
    <m/>
    <d v="2017-10-04T00:00:00"/>
    <m/>
    <m/>
    <m/>
    <m/>
    <m/>
    <d v="1995-04-25T00:00:00"/>
    <m/>
    <m/>
    <s v=""/>
    <d v="2017-09-25T00:00:00"/>
    <d v="2017-10-05T00:00:00"/>
    <s v="N"/>
    <m/>
    <s v="ARSEGOVS"/>
    <s v="ARSEGOVS"/>
    <n v="19047"/>
    <s v="alexandra.segovia@consultor.wom.cl"/>
    <m/>
    <m/>
    <n v="9"/>
    <s v="Daniela Gonzalez"/>
    <x v="0"/>
    <m/>
    <s v=""/>
    <d v="2021-03-01T00:00:00"/>
    <s v=""/>
    <m/>
    <d v="2017-10-01T00:00:00"/>
    <s v=""/>
    <s v="No"/>
    <s v="No"/>
  </r>
  <r>
    <s v="Holdtech"/>
    <x v="0"/>
    <s v="Prepago"/>
    <s v="La Serena"/>
    <s v="10764365"/>
    <s v="6"/>
    <s v="10764365-6"/>
    <s v="CAESPINA"/>
    <s v="CARLINA AMADORA ESPINOZA ARANÍZ"/>
    <s v="CARLINA AMADORA"/>
    <s v="ESPINOZA ARANÍZ"/>
    <x v="1"/>
    <x v="5"/>
    <s v="Baja en capacitación"/>
    <m/>
    <d v="2017-10-02T00:00:00"/>
    <m/>
    <m/>
    <m/>
    <m/>
    <m/>
    <d v="1967-07-11T00:00:00"/>
    <m/>
    <m/>
    <s v=""/>
    <d v="2017-09-25T00:00:00"/>
    <d v="2017-10-05T00:00:00"/>
    <s v="N"/>
    <m/>
    <s v="CAESPINA"/>
    <s v="CAESPINA"/>
    <n v="19107"/>
    <s v="carlina.espinoza@consultor.wom.cl"/>
    <m/>
    <m/>
    <n v="9"/>
    <s v="Daniela Gonzalez"/>
    <x v="0"/>
    <m/>
    <s v=""/>
    <d v="2021-03-01T00:00:00"/>
    <s v=""/>
    <m/>
    <d v="2017-10-01T00:00:00"/>
    <s v=""/>
    <s v="No"/>
    <s v="No"/>
  </r>
  <r>
    <s v="Holdtech"/>
    <x v="0"/>
    <s v="Prepago"/>
    <s v="La Serena"/>
    <s v="14117921"/>
    <s v="7"/>
    <s v="14117921-7"/>
    <s v="CPPACHER"/>
    <s v="CARLA POLETT PACHECO RIVERA"/>
    <s v="CARLA POLETT"/>
    <s v="PACHECO RIVERA"/>
    <x v="1"/>
    <x v="5"/>
    <s v="Baja en capacitación"/>
    <m/>
    <d v="2017-10-03T00:00:00"/>
    <m/>
    <m/>
    <m/>
    <m/>
    <m/>
    <d v="1981-07-10T00:00:00"/>
    <m/>
    <m/>
    <s v=""/>
    <d v="2017-09-25T00:00:00"/>
    <d v="2017-10-05T00:00:00"/>
    <s v="N"/>
    <m/>
    <s v="CPPACHER"/>
    <s v="CPPACHER"/>
    <n v="19074"/>
    <s v="carla.pacheco@consultor.wom.cl"/>
    <m/>
    <m/>
    <n v="9"/>
    <s v="Daniela Gonzalez"/>
    <x v="0"/>
    <m/>
    <s v=""/>
    <d v="2021-03-01T00:00:00"/>
    <s v=""/>
    <m/>
    <d v="2017-10-01T00:00:00"/>
    <s v=""/>
    <s v="No"/>
    <s v="No"/>
  </r>
  <r>
    <s v="Holdtech"/>
    <x v="0"/>
    <s v="Prepago"/>
    <s v="La Serena"/>
    <s v="13328148"/>
    <s v="7"/>
    <s v="13328148-7"/>
    <s v="GEVEGAG"/>
    <s v="GIPSY ELENA VEGA GODOY"/>
    <s v="GIPSY ELENA"/>
    <s v="VEGA GODOY"/>
    <x v="1"/>
    <x v="5"/>
    <s v="Baja en capacitación"/>
    <m/>
    <d v="2017-10-03T00:00:00"/>
    <m/>
    <m/>
    <m/>
    <m/>
    <m/>
    <d v="1978-08-18T00:00:00"/>
    <m/>
    <m/>
    <s v=""/>
    <d v="2017-09-25T00:00:00"/>
    <d v="2017-10-05T00:00:00"/>
    <s v="N"/>
    <m/>
    <s v="GEVEGAG"/>
    <s v="GEVEGAG"/>
    <n v="19067"/>
    <s v="gipsy.vega@consultor.wom.cl"/>
    <m/>
    <m/>
    <n v="9"/>
    <s v="Daniela Gonzalez"/>
    <x v="0"/>
    <m/>
    <s v=""/>
    <d v="2021-03-01T00:00:00"/>
    <s v=""/>
    <m/>
    <d v="2017-10-01T00:00:00"/>
    <s v=""/>
    <s v="No"/>
    <s v="No"/>
  </r>
  <r>
    <s v="Holdtech"/>
    <x v="0"/>
    <s v="Prepago"/>
    <s v="La Serena"/>
    <s v="18001960"/>
    <s v="K"/>
    <s v="18001960-K"/>
    <s v="JCROJASC"/>
    <s v="JENIFER CONSTANZA ROJAS CERDA"/>
    <s v="JENIFER CONSTANZA"/>
    <s v="ROJAS CERDA"/>
    <x v="1"/>
    <x v="5"/>
    <s v="Baja en capacitación"/>
    <m/>
    <d v="2017-09-25T00:00:00"/>
    <m/>
    <m/>
    <m/>
    <m/>
    <m/>
    <d v="1991-09-27T00:00:00"/>
    <m/>
    <m/>
    <s v=""/>
    <d v="2017-09-25T00:00:00"/>
    <d v="2017-10-05T00:00:00"/>
    <s v="N"/>
    <m/>
    <s v="JCROJASC"/>
    <s v="JCROJASC"/>
    <n v="19076"/>
    <s v="jenifer.rojas@consultor.wom.cl"/>
    <m/>
    <m/>
    <n v="9"/>
    <s v="Daniela Gonzalez"/>
    <x v="0"/>
    <m/>
    <s v=""/>
    <d v="2021-03-01T00:00:00"/>
    <s v=""/>
    <m/>
    <d v="2017-09-01T00:00:00"/>
    <s v=""/>
    <s v="No"/>
    <s v="No"/>
  </r>
  <r>
    <s v="Holdtech"/>
    <x v="0"/>
    <s v="Prepago"/>
    <s v="La Serena"/>
    <s v="10685997"/>
    <s v="3"/>
    <s v="10685997-3"/>
    <s v="JDMATAMS"/>
    <s v="JEANETTE DAMIANA MATAMOROS SALDIVAR"/>
    <s v="JEANETTE DAMIANA"/>
    <s v="MATAMOROS SALDIVAR"/>
    <x v="1"/>
    <x v="5"/>
    <s v="Baja en capacitación"/>
    <m/>
    <d v="2017-10-02T00:00:00"/>
    <m/>
    <m/>
    <m/>
    <m/>
    <m/>
    <d v="1973-02-17T00:00:00"/>
    <m/>
    <m/>
    <s v=""/>
    <d v="2017-09-25T00:00:00"/>
    <d v="2017-10-05T00:00:00"/>
    <s v="N"/>
    <m/>
    <s v="JDMATAMS"/>
    <s v="JDMATAMS"/>
    <n v="19080"/>
    <s v="jeanette.matamoros@consultor.wom.cl"/>
    <m/>
    <m/>
    <n v="9"/>
    <s v="Daniela Gonzalez"/>
    <x v="0"/>
    <m/>
    <s v=""/>
    <d v="2021-03-01T00:00:00"/>
    <s v=""/>
    <m/>
    <d v="2017-10-01T00:00:00"/>
    <s v=""/>
    <s v="No"/>
    <s v="No"/>
  </r>
  <r>
    <s v="Holdtech"/>
    <x v="0"/>
    <s v="Prepago"/>
    <s v="La Serena"/>
    <s v="14626233"/>
    <s v="3"/>
    <s v="14626233-3"/>
    <s v="KPROJAST"/>
    <s v="KAREN PATRICIA ROJAS TAPIA"/>
    <s v="KAREN PATRICIA"/>
    <s v="ROJAS TAPIA"/>
    <x v="1"/>
    <x v="5"/>
    <s v="Baja en capacitación"/>
    <s v="Motivos personales"/>
    <d v="2017-09-28T00:00:00"/>
    <m/>
    <m/>
    <m/>
    <m/>
    <m/>
    <d v="1981-06-25T00:00:00"/>
    <m/>
    <m/>
    <s v=""/>
    <d v="2017-09-25T00:00:00"/>
    <d v="2017-10-05T00:00:00"/>
    <s v="N"/>
    <m/>
    <s v="KPROJAST"/>
    <s v="KPROJAST"/>
    <n v="19003"/>
    <s v="karen.rojas.t@consultor.wom.cl"/>
    <m/>
    <m/>
    <n v="9"/>
    <s v="Daniela Gonzalez"/>
    <x v="0"/>
    <m/>
    <s v=""/>
    <d v="2021-03-01T00:00:00"/>
    <s v=""/>
    <m/>
    <d v="2017-09-01T00:00:00"/>
    <s v=""/>
    <s v="No"/>
    <s v="No"/>
  </r>
  <r>
    <s v="Holdtech"/>
    <x v="0"/>
    <s v="Prepago"/>
    <s v="La Serena"/>
    <s v="12646359"/>
    <s v="6"/>
    <s v="12646359-6"/>
    <s v="LBLARAB"/>
    <s v="LORENA BEATRIZ LARA BRITO"/>
    <s v="LORENA BEATRIZ"/>
    <s v="LARA BRITO"/>
    <x v="1"/>
    <x v="5"/>
    <s v="Baja en capacitación"/>
    <s v="Motivos personales"/>
    <d v="2017-09-28T00:00:00"/>
    <m/>
    <m/>
    <m/>
    <m/>
    <m/>
    <d v="1974-07-27T00:00:00"/>
    <m/>
    <m/>
    <s v=""/>
    <d v="2017-09-25T00:00:00"/>
    <d v="2017-10-05T00:00:00"/>
    <s v="N"/>
    <m/>
    <s v="LBLARAB"/>
    <s v="LBLARAB"/>
    <n v="19094"/>
    <s v="lorena.lara.b@consultor.wom.cl"/>
    <m/>
    <m/>
    <n v="9"/>
    <s v="Daniela Gonzalez"/>
    <x v="0"/>
    <m/>
    <s v=""/>
    <d v="2021-03-01T00:00:00"/>
    <s v=""/>
    <m/>
    <d v="2017-09-01T00:00:00"/>
    <s v=""/>
    <s v="No"/>
    <s v="No"/>
  </r>
  <r>
    <s v="Holdtech"/>
    <x v="0"/>
    <s v="Prepago"/>
    <s v="La Serena"/>
    <s v="17173642"/>
    <s v="0"/>
    <s v="17173642-0"/>
    <s v="MFGAHONR"/>
    <s v="MILKO GAHONA GAHONA ROJAS"/>
    <s v="MILKO GAHONA"/>
    <s v="GAHONA ROJAS"/>
    <x v="1"/>
    <x v="5"/>
    <s v="Baja en capacitación"/>
    <s v="No Certifica"/>
    <d v="2017-10-04T00:00:00"/>
    <m/>
    <m/>
    <m/>
    <m/>
    <m/>
    <d v="1989-01-04T00:00:00"/>
    <m/>
    <m/>
    <s v=""/>
    <d v="2017-09-25T00:00:00"/>
    <d v="2017-10-05T00:00:00"/>
    <s v="N"/>
    <m/>
    <s v="MFGAHONR"/>
    <s v="MFGAHONR"/>
    <n v="19025"/>
    <s v="milko.gahona@consultor.wom.cl"/>
    <m/>
    <m/>
    <n v="9"/>
    <s v="Daniela Gonzalez"/>
    <x v="0"/>
    <m/>
    <s v=""/>
    <d v="2021-03-01T00:00:00"/>
    <s v=""/>
    <m/>
    <d v="2017-10-01T00:00:00"/>
    <s v=""/>
    <s v="No"/>
    <s v="No"/>
  </r>
  <r>
    <s v="Holdtech"/>
    <x v="0"/>
    <s v="Prepago"/>
    <s v="La Serena"/>
    <s v="9377367-"/>
    <s v="5"/>
    <s v="9377367-5"/>
    <s v="OEANAVAC"/>
    <s v="ORIANA EVELYN ANAVALÓN CALDERON"/>
    <s v="ORIANA EVELYN"/>
    <s v="ANAVALÓN CALDERON"/>
    <x v="1"/>
    <x v="5"/>
    <s v="Baja en capacitación"/>
    <s v="No Certifica"/>
    <d v="2017-10-04T00:00:00"/>
    <m/>
    <m/>
    <m/>
    <m/>
    <m/>
    <d v="1963-10-20T00:00:00"/>
    <m/>
    <m/>
    <s v=""/>
    <d v="2017-09-25T00:00:00"/>
    <d v="2017-10-05T00:00:00"/>
    <s v="N"/>
    <m/>
    <s v="OEANAVAC"/>
    <s v="OEANAVAC"/>
    <n v="19021"/>
    <s v="oriana.anavalon@consultor.wom.cl"/>
    <m/>
    <m/>
    <n v="9"/>
    <s v="Daniela Gonzalez"/>
    <x v="0"/>
    <m/>
    <s v=""/>
    <d v="2021-03-01T00:00:00"/>
    <s v=""/>
    <m/>
    <d v="2017-10-01T00:00:00"/>
    <s v=""/>
    <s v="No"/>
    <s v="No"/>
  </r>
  <r>
    <s v="Holdtech"/>
    <x v="0"/>
    <s v="Prepago"/>
    <s v="La Serena"/>
    <s v="15912578"/>
    <s v="5"/>
    <s v="15912578-5"/>
    <s v="RACOLLAT"/>
    <s v="ROBERTO ALEJANDRO COLLAO TABILO"/>
    <s v="ROBERTO ALEJANDRO"/>
    <s v="COLLAO TABILO"/>
    <x v="1"/>
    <x v="5"/>
    <s v="Baja en capacitación"/>
    <m/>
    <d v="2017-09-25T00:00:00"/>
    <m/>
    <m/>
    <m/>
    <m/>
    <m/>
    <d v="1984-07-25T00:00:00"/>
    <m/>
    <m/>
    <s v=""/>
    <d v="2017-09-25T00:00:00"/>
    <d v="2017-10-05T00:00:00"/>
    <s v="N"/>
    <m/>
    <s v="RACOLLAT"/>
    <s v="RACOLLAT"/>
    <n v="19101"/>
    <s v="roberto.collao@consultor.wom.cl"/>
    <m/>
    <m/>
    <n v="9"/>
    <s v="Daniela Gonzalez"/>
    <x v="0"/>
    <m/>
    <s v=""/>
    <d v="2021-03-01T00:00:00"/>
    <s v=""/>
    <m/>
    <d v="2017-09-01T00:00:00"/>
    <s v=""/>
    <s v="No"/>
    <s v="No"/>
  </r>
  <r>
    <s v="Holdtech"/>
    <x v="0"/>
    <s v="Prepago"/>
    <s v="La Serena"/>
    <s v="17492536"/>
    <s v="4"/>
    <s v="17492536-4"/>
    <s v="SADUENAG"/>
    <s v="SEBASTIAN ANDRES DUEÑAS GODOY"/>
    <s v="SEBASTIAN ANDRES"/>
    <s v="DUEÑAS GODOY"/>
    <x v="1"/>
    <x v="5"/>
    <s v="Baja en capacitación"/>
    <m/>
    <d v="2017-09-25T00:00:00"/>
    <m/>
    <m/>
    <m/>
    <m/>
    <m/>
    <d v="1990-04-07T00:00:00"/>
    <m/>
    <m/>
    <s v=""/>
    <d v="2017-09-25T00:00:00"/>
    <d v="2017-10-05T00:00:00"/>
    <s v="N"/>
    <m/>
    <s v="SADUENAG"/>
    <s v="SADUENAG"/>
    <n v="19058"/>
    <s v="sebastian.duenas@consultor.wom.cl"/>
    <m/>
    <m/>
    <n v="9"/>
    <s v="Daniela Gonzalez"/>
    <x v="0"/>
    <m/>
    <s v=""/>
    <d v="2021-03-01T00:00:00"/>
    <s v=""/>
    <m/>
    <d v="2017-09-01T00:00:00"/>
    <s v=""/>
    <s v="No"/>
    <s v="No"/>
  </r>
  <r>
    <s v="Holdtech"/>
    <x v="0"/>
    <s v="Masivo"/>
    <s v="La Serena"/>
    <s v="16012552"/>
    <s v="7"/>
    <s v="16012552-7"/>
    <s v="AAORTIZR"/>
    <s v="ALFONSINA ANDREA ORTIZ RAMIREZ"/>
    <s v="ALFONSINA ANDREA"/>
    <s v="ORTIZ RAMIREZ"/>
    <x v="1"/>
    <x v="5"/>
    <s v="Baja en capacitación"/>
    <m/>
    <d v="2017-11-02T00:00:00"/>
    <m/>
    <m/>
    <m/>
    <m/>
    <m/>
    <d v="1985-09-26T00:00:00"/>
    <m/>
    <m/>
    <s v=""/>
    <d v="2017-10-06T00:00:00"/>
    <d v="2017-10-27T00:00:00"/>
    <s v="N"/>
    <m/>
    <s v="AAORTIZR"/>
    <s v="AAORTIZR"/>
    <n v="19134"/>
    <s v="alfonsina.ortiz@consultor.wom.cl"/>
    <m/>
    <m/>
    <n v="10"/>
    <s v="Katterine Cuadra"/>
    <x v="0"/>
    <m/>
    <s v=""/>
    <d v="2021-03-01T00:00:00"/>
    <s v=""/>
    <m/>
    <d v="2017-11-01T00:00:00"/>
    <s v=""/>
    <s v="No"/>
    <s v="No"/>
  </r>
  <r>
    <s v="Holdtech"/>
    <x v="0"/>
    <s v="Masivo"/>
    <s v="La Serena"/>
    <s v="16442966"/>
    <s v="0"/>
    <s v="16442966-0"/>
    <s v="ANSALASS"/>
    <s v="ALBERT NICOLAS SALAS SALAS"/>
    <s v="ALBERT NICOLAS"/>
    <s v="SALAS SALAS"/>
    <x v="1"/>
    <x v="5"/>
    <s v="Baja en capacitación"/>
    <s v="No se presenta después de certificación"/>
    <d v="2017-11-10T00:00:00"/>
    <m/>
    <m/>
    <m/>
    <m/>
    <m/>
    <d v="1986-12-04T00:00:00"/>
    <m/>
    <m/>
    <s v=""/>
    <d v="2017-10-06T00:00:00"/>
    <d v="2017-10-27T00:00:00"/>
    <s v="N"/>
    <m/>
    <s v="ANSALASS"/>
    <s v="ANSALASS"/>
    <n v="19008"/>
    <s v="albert.salas@consultor.wom.cl"/>
    <m/>
    <m/>
    <n v="10"/>
    <s v="Katterine Cuadra"/>
    <x v="0"/>
    <m/>
    <s v=""/>
    <d v="2021-03-01T00:00:00"/>
    <s v=""/>
    <m/>
    <d v="2017-11-01T00:00:00"/>
    <s v=""/>
    <s v="No"/>
    <s v="No"/>
  </r>
  <r>
    <s v="Holdtech"/>
    <x v="0"/>
    <s v="Masivo"/>
    <s v="La Serena"/>
    <s v="11619018"/>
    <s v="4"/>
    <s v="11619018-4"/>
    <s v="CPTORREH"/>
    <s v="CECILIA PAOLA TORRES HEREDIA"/>
    <s v="CECILIA PAOLA"/>
    <s v="TORRES HEREDIA"/>
    <x v="1"/>
    <x v="5"/>
    <s v="Baja en capacitación"/>
    <m/>
    <d v="2017-10-24T00:00:00"/>
    <m/>
    <m/>
    <m/>
    <m/>
    <m/>
    <d v="1970-08-15T00:00:00"/>
    <m/>
    <m/>
    <s v=""/>
    <d v="2017-10-06T00:00:00"/>
    <d v="2017-10-27T00:00:00"/>
    <s v="N"/>
    <m/>
    <s v="CPTORREH"/>
    <s v="CPTORREH"/>
    <n v="19094"/>
    <s v="cecilia.torres@consultor.wom.cl"/>
    <m/>
    <m/>
    <n v="10"/>
    <s v="Katterine Cuadra"/>
    <x v="0"/>
    <m/>
    <s v=""/>
    <d v="2021-03-01T00:00:00"/>
    <s v=""/>
    <m/>
    <d v="2017-10-01T00:00:00"/>
    <s v=""/>
    <s v="No"/>
    <s v="No"/>
  </r>
  <r>
    <s v="Holdtech"/>
    <x v="0"/>
    <s v="Masivo"/>
    <s v="La Serena"/>
    <s v="15223512"/>
    <s v="7"/>
    <s v="15223512-7"/>
    <s v="CSBUSTOP"/>
    <s v="CARLOS SEBASTIAN BUSTOS PRADENAS"/>
    <s v="CARLOS SEBASTIAN"/>
    <s v="BUSTOS PRADENAS"/>
    <x v="1"/>
    <x v="5"/>
    <s v="Baja en capacitación"/>
    <m/>
    <d v="2017-11-02T00:00:00"/>
    <m/>
    <m/>
    <m/>
    <m/>
    <m/>
    <d v="1983-01-19T00:00:00"/>
    <m/>
    <m/>
    <s v=""/>
    <d v="2017-10-06T00:00:00"/>
    <d v="2017-10-27T00:00:00"/>
    <s v="N"/>
    <m/>
    <s v="CSBUSTOP"/>
    <s v="CSBUSTOP"/>
    <n v="19045"/>
    <s v="carlos.bustos@consultor.wom.cl"/>
    <m/>
    <m/>
    <n v="10"/>
    <s v="Katterine Cuadra"/>
    <x v="0"/>
    <m/>
    <s v=""/>
    <d v="2021-03-01T00:00:00"/>
    <s v=""/>
    <m/>
    <d v="2017-11-01T00:00:00"/>
    <s v=""/>
    <s v="No"/>
    <s v="No"/>
  </r>
  <r>
    <s v="Holdtech"/>
    <x v="0"/>
    <s v="Masivo"/>
    <s v="La Serena"/>
    <s v="18941213"/>
    <s v="4"/>
    <s v="18941213-4"/>
    <s v="EOORTEGA"/>
    <s v="EMMANUEL ORLANDO ORTEGA ARRIAGADA"/>
    <s v="EMMANUEL ORLANDO"/>
    <s v="ORTEGA ARRIAGADA"/>
    <x v="1"/>
    <x v="5"/>
    <s v="Baja en capacitación"/>
    <m/>
    <d v="2017-10-02T00:00:00"/>
    <m/>
    <m/>
    <m/>
    <m/>
    <m/>
    <d v="1995-05-15T00:00:00"/>
    <m/>
    <m/>
    <s v=""/>
    <d v="2017-10-06T00:00:00"/>
    <d v="2017-10-27T00:00:00"/>
    <s v="N"/>
    <m/>
    <s v="EOORTEGA"/>
    <s v="EOORTEGA"/>
    <n v="19131"/>
    <s v="emmanuel.ortega@consultor.wom.cl"/>
    <m/>
    <m/>
    <n v="10"/>
    <s v="Katterine Cuadra"/>
    <x v="0"/>
    <m/>
    <s v=""/>
    <d v="2021-03-01T00:00:00"/>
    <s v=""/>
    <m/>
    <d v="2017-10-01T00:00:00"/>
    <s v=""/>
    <s v="No"/>
    <s v="No"/>
  </r>
  <r>
    <s v="Holdtech"/>
    <x v="0"/>
    <s v="Masivo"/>
    <s v="La Serena"/>
    <s v="15016060"/>
    <s v="K"/>
    <s v="15016060-K"/>
    <s v="ERLEONR"/>
    <s v="EVELYN ROXANA LEON ROSAS"/>
    <s v="EVELYN ROXANA"/>
    <s v="LEON ROSAS"/>
    <x v="1"/>
    <x v="5"/>
    <s v="Baja en capacitación"/>
    <m/>
    <d v="2017-10-25T00:00:00"/>
    <m/>
    <m/>
    <m/>
    <m/>
    <m/>
    <d v="1983-04-11T00:00:00"/>
    <m/>
    <m/>
    <s v=""/>
    <d v="2017-10-06T00:00:00"/>
    <d v="2017-10-27T00:00:00"/>
    <s v="N"/>
    <m/>
    <s v="ERLEONR"/>
    <s v="ERLEONR"/>
    <n v="19110"/>
    <s v="evelyn.leon@consultor.wom.cl"/>
    <m/>
    <m/>
    <n v="10"/>
    <s v="Katterine Cuadra"/>
    <x v="0"/>
    <m/>
    <s v=""/>
    <d v="2021-03-01T00:00:00"/>
    <s v=""/>
    <m/>
    <d v="2017-10-01T00:00:00"/>
    <s v=""/>
    <s v="No"/>
    <s v="No"/>
  </r>
  <r>
    <s v="Holdtech"/>
    <x v="0"/>
    <s v="Masivo"/>
    <s v="La Serena"/>
    <s v="18985666"/>
    <s v="0"/>
    <s v="18985666-0"/>
    <s v="FNBUSTOA"/>
    <s v="FRANK NICHOLAS BUSTOS ARAYA"/>
    <s v="FRANK NICHOLAS"/>
    <s v="BUSTOS ARAYA"/>
    <x v="1"/>
    <x v="5"/>
    <s v="Baja en capacitación"/>
    <s v="No se presenta después de certificación"/>
    <d v="2017-11-10T00:00:00"/>
    <m/>
    <m/>
    <m/>
    <m/>
    <m/>
    <d v="1995-06-25T00:00:00"/>
    <m/>
    <m/>
    <s v=""/>
    <d v="2017-10-06T00:00:00"/>
    <d v="2017-10-27T00:00:00"/>
    <s v="N"/>
    <m/>
    <s v="FNBUSTOA"/>
    <s v="FNBUSTOA"/>
    <n v="19021"/>
    <s v="frank.bustos@consultor.wom.cl"/>
    <m/>
    <m/>
    <n v="10"/>
    <s v="Katterine Cuadra"/>
    <x v="0"/>
    <m/>
    <s v=""/>
    <d v="2021-03-01T00:00:00"/>
    <s v=""/>
    <m/>
    <d v="2017-11-01T00:00:00"/>
    <s v=""/>
    <s v="No"/>
    <s v="No"/>
  </r>
  <r>
    <s v="Holdtech"/>
    <x v="0"/>
    <s v="Masivo"/>
    <s v="La Serena"/>
    <s v="12595688"/>
    <s v="2"/>
    <s v="12595688-2"/>
    <s v="IFLEDEZR"/>
    <s v="INGRID FABIOLA LEDEZMA ROJAS"/>
    <s v="INGRID FABIOLA"/>
    <s v="LEDEZMA ROJAS"/>
    <x v="1"/>
    <x v="5"/>
    <s v="Baja en capacitación"/>
    <s v="Motivos personales"/>
    <d v="2017-10-13T00:00:00"/>
    <m/>
    <m/>
    <m/>
    <m/>
    <m/>
    <d v="1974-03-11T00:00:00"/>
    <m/>
    <m/>
    <s v=""/>
    <d v="2017-10-06T00:00:00"/>
    <d v="2017-10-27T00:00:00"/>
    <s v="N"/>
    <m/>
    <s v="IFLEDEZR"/>
    <s v="IFLEDEZR"/>
    <n v="19092"/>
    <s v="ingrid.ledezma@consultor.wom.cl"/>
    <m/>
    <m/>
    <n v="10"/>
    <s v="Katterine Cuadra"/>
    <x v="0"/>
    <m/>
    <s v=""/>
    <d v="2021-03-01T00:00:00"/>
    <s v=""/>
    <m/>
    <d v="2017-10-01T00:00:00"/>
    <s v=""/>
    <s v="No"/>
    <s v="No"/>
  </r>
  <r>
    <s v="Holdtech"/>
    <x v="0"/>
    <s v="Masivo"/>
    <s v="La Serena"/>
    <s v="10113465"/>
    <s v="2"/>
    <s v="10113465-2"/>
    <s v="LDMONDAA"/>
    <s v="LORENZO DEL ROSARIO MONDACA ALUCEMA"/>
    <s v="LORENZO DEL ROSARIO"/>
    <s v="MONDACA ALUCEMA"/>
    <x v="1"/>
    <x v="5"/>
    <s v="Baja en capacitación"/>
    <m/>
    <d v="2017-10-24T00:00:00"/>
    <m/>
    <m/>
    <m/>
    <m/>
    <m/>
    <d v="1968-05-20T00:00:00"/>
    <m/>
    <m/>
    <s v=""/>
    <d v="2017-10-06T00:00:00"/>
    <d v="2017-10-27T00:00:00"/>
    <s v="N"/>
    <m/>
    <s v="LDMONDAA"/>
    <s v="LDMONDAA"/>
    <n v="19101"/>
    <s v="lorenzo.mondaca@consultor.wom.cl"/>
    <m/>
    <m/>
    <n v="10"/>
    <s v="Katterine Cuadra"/>
    <x v="0"/>
    <m/>
    <s v=""/>
    <d v="2021-03-01T00:00:00"/>
    <s v=""/>
    <m/>
    <d v="2017-10-01T00:00:00"/>
    <s v=""/>
    <s v="No"/>
    <s v="No"/>
  </r>
  <r>
    <s v="Holdtech"/>
    <x v="0"/>
    <s v="Masivo"/>
    <s v="La Serena"/>
    <s v="17937731"/>
    <s v="4"/>
    <s v="17937731-4"/>
    <s v="LFRODRIB"/>
    <s v="LORENA FRANCISCA RODRIGUEZ BONILLA"/>
    <s v="LORENA FRANCISCA"/>
    <s v="RODRIGUEZ BONILLA"/>
    <x v="1"/>
    <x v="5"/>
    <s v="Baja en capacitación"/>
    <m/>
    <d v="2017-10-20T00:00:00"/>
    <m/>
    <m/>
    <m/>
    <m/>
    <m/>
    <d v="1991-09-20T00:00:00"/>
    <m/>
    <m/>
    <s v=""/>
    <d v="2017-10-06T00:00:00"/>
    <d v="2017-10-27T00:00:00"/>
    <s v="N"/>
    <m/>
    <s v="LFRODRIB"/>
    <s v="LFRODRIB"/>
    <n v="19119"/>
    <s v="lorena.rodriguez@consultor.wom.cl"/>
    <m/>
    <m/>
    <n v="10"/>
    <s v="Katterine Cuadra"/>
    <x v="0"/>
    <m/>
    <s v=""/>
    <d v="2021-03-01T00:00:00"/>
    <s v=""/>
    <m/>
    <d v="2017-10-01T00:00:00"/>
    <s v=""/>
    <s v="No"/>
    <s v="No"/>
  </r>
  <r>
    <s v="Holdtech"/>
    <x v="0"/>
    <s v="Masivo"/>
    <s v="La Serena"/>
    <s v="13328197"/>
    <s v="5"/>
    <s v="13328197-5"/>
    <s v="MAARDILM"/>
    <s v="MARIANNE ALEJANDRA ARDILES MORALES"/>
    <s v="MARIANNE ALEJANDRA"/>
    <s v="ARDILES MORALES"/>
    <x v="1"/>
    <x v="5"/>
    <s v="Baja en capacitación"/>
    <m/>
    <d v="2017-10-19T00:00:00"/>
    <m/>
    <m/>
    <m/>
    <m/>
    <m/>
    <d v="1978-07-23T00:00:00"/>
    <m/>
    <m/>
    <s v=""/>
    <d v="2017-10-06T00:00:00"/>
    <d v="2017-10-27T00:00:00"/>
    <s v="N"/>
    <m/>
    <s v="MAARDILM"/>
    <s v="MAARDILM"/>
    <n v="19113"/>
    <s v="marianne.ardiles@consultor.wom.cl"/>
    <m/>
    <m/>
    <n v="10"/>
    <s v="Katterine Cuadra"/>
    <x v="0"/>
    <m/>
    <s v=""/>
    <d v="2021-03-01T00:00:00"/>
    <s v=""/>
    <m/>
    <d v="2017-10-01T00:00:00"/>
    <s v=""/>
    <s v="No"/>
    <s v="No"/>
  </r>
  <r>
    <s v="Holdtech"/>
    <x v="0"/>
    <s v="Masivo"/>
    <s v="La Serena"/>
    <s v="16891739"/>
    <s v="2"/>
    <s v="16891739-2"/>
    <s v="MDYANEZS"/>
    <s v="MARICEL DEL CARMEN YAÑEZ SANTANDER"/>
    <s v="MARICEL DEL CARMEN"/>
    <s v="YAÑEZ SANTANDER"/>
    <x v="1"/>
    <x v="5"/>
    <s v="Baja en capacitación"/>
    <m/>
    <d v="2017-10-16T00:00:00"/>
    <m/>
    <m/>
    <m/>
    <m/>
    <m/>
    <d v="1987-11-04T00:00:00"/>
    <m/>
    <m/>
    <s v=""/>
    <d v="2017-10-06T00:00:00"/>
    <d v="2017-10-27T00:00:00"/>
    <s v="N"/>
    <m/>
    <s v="MDYANEZS"/>
    <s v="MDYANEZS"/>
    <n v="19118"/>
    <s v="maricel.yanez@consultor.wom.cl"/>
    <m/>
    <m/>
    <n v="10"/>
    <s v="Katterine Cuadra"/>
    <x v="0"/>
    <m/>
    <s v=""/>
    <d v="2021-03-01T00:00:00"/>
    <s v=""/>
    <m/>
    <d v="2017-10-01T00:00:00"/>
    <s v=""/>
    <s v="No"/>
    <s v="No"/>
  </r>
  <r>
    <s v="Holdtech"/>
    <x v="0"/>
    <s v="Masivo"/>
    <s v="La Serena"/>
    <s v="15975606"/>
    <s v="8"/>
    <s v="15975606-8"/>
    <s v="NSRIVERC"/>
    <s v="NILSA SOLANGE RIVERA CARVAJAL"/>
    <s v="NILSA SOLANGE"/>
    <s v="RIVERA CARVAJAL"/>
    <x v="1"/>
    <x v="5"/>
    <s v="Baja en capacitación"/>
    <m/>
    <d v="2017-10-24T00:00:00"/>
    <m/>
    <m/>
    <m/>
    <m/>
    <m/>
    <d v="1985-02-02T00:00:00"/>
    <m/>
    <m/>
    <s v=""/>
    <d v="2017-10-06T00:00:00"/>
    <d v="2017-10-27T00:00:00"/>
    <s v="N"/>
    <m/>
    <s v="NSRIVERC"/>
    <s v="NSRIVERC"/>
    <n v="19144"/>
    <s v="nilsa.rivera@consultor.wom.cl"/>
    <m/>
    <m/>
    <n v="10"/>
    <s v="Katterine Cuadra"/>
    <x v="0"/>
    <m/>
    <s v=""/>
    <d v="2021-03-01T00:00:00"/>
    <s v=""/>
    <m/>
    <d v="2017-10-01T00:00:00"/>
    <s v=""/>
    <s v="No"/>
    <s v="No"/>
  </r>
  <r>
    <s v="Holdtech"/>
    <x v="0"/>
    <s v="Masivo"/>
    <s v="La Serena"/>
    <s v="6484946-"/>
    <s v="8"/>
    <s v="6484946-8"/>
    <s v="YEHACINP"/>
    <s v="YAMIL EMILIO HACIN PIZARRO"/>
    <s v="YAMIL EMILIO"/>
    <s v="HACIN PIZARRO"/>
    <x v="1"/>
    <x v="5"/>
    <s v="Baja en capacitación"/>
    <s v="Motivos personales"/>
    <d v="2017-10-12T00:00:00"/>
    <m/>
    <m/>
    <m/>
    <m/>
    <m/>
    <d v="1957-08-25T00:00:00"/>
    <m/>
    <m/>
    <s v=""/>
    <d v="2017-10-06T00:00:00"/>
    <d v="2017-10-27T00:00:00"/>
    <s v="N"/>
    <m/>
    <s v="YEHACINP"/>
    <s v="YEHACINP"/>
    <n v="19009"/>
    <s v="yamil.hacin@consultor.wom.cl"/>
    <m/>
    <m/>
    <n v="10"/>
    <s v="Katterine Cuadra"/>
    <x v="0"/>
    <m/>
    <s v=""/>
    <d v="2021-03-01T00:00:00"/>
    <s v=""/>
    <m/>
    <d v="2017-10-01T00:00:00"/>
    <s v=""/>
    <s v="No"/>
    <s v="No"/>
  </r>
  <r>
    <s v="Holdtech"/>
    <x v="0"/>
    <s v="Masivo"/>
    <s v="La Serena"/>
    <s v="18160361"/>
    <s v="5"/>
    <s v="18160361-5"/>
    <s v="YEURRUTU"/>
    <s v="YULIA EMELY URRUTIA URRUTIA"/>
    <s v="YULIA EMELY"/>
    <s v="URRUTIA URRUTIA"/>
    <x v="1"/>
    <x v="5"/>
    <s v="Baja en capacitación"/>
    <m/>
    <d v="2017-10-13T00:00:00"/>
    <m/>
    <m/>
    <m/>
    <m/>
    <m/>
    <d v="1984-03-03T00:00:00"/>
    <m/>
    <m/>
    <s v=""/>
    <d v="2017-10-06T00:00:00"/>
    <d v="2017-10-27T00:00:00"/>
    <s v="N"/>
    <m/>
    <s v="YEURRUTU"/>
    <s v="YEURRUTU"/>
    <n v="19133"/>
    <s v="yulia.urrutia@consultor.wom.cl"/>
    <m/>
    <m/>
    <n v="10"/>
    <s v="Katterine Cuadra"/>
    <x v="0"/>
    <m/>
    <s v=""/>
    <d v="2021-03-01T00:00:00"/>
    <s v=""/>
    <m/>
    <d v="2017-10-01T00:00:00"/>
    <s v=""/>
    <s v="No"/>
    <s v="No"/>
  </r>
  <r>
    <s v="Holdtech"/>
    <x v="0"/>
    <s v="Masivo"/>
    <s v="La Serena"/>
    <s v="18210331"/>
    <s v="4"/>
    <s v="18210331-4"/>
    <s v="GMGARATS"/>
    <s v="GABRIEL MATIAS GARATE SEPULVEDA"/>
    <s v="GABRIEL MATIAS"/>
    <s v="GARATE SEPULVEDA"/>
    <x v="1"/>
    <x v="5"/>
    <s v="No Certifica"/>
    <s v="No Certifica"/>
    <d v="2017-11-06T00:00:00"/>
    <m/>
    <m/>
    <m/>
    <m/>
    <m/>
    <d v="1992-05-26T00:00:00"/>
    <m/>
    <m/>
    <s v=""/>
    <d v="2017-10-13T00:00:00"/>
    <d v="2017-11-06T00:00:00"/>
    <s v="N"/>
    <m/>
    <s v="GMGARATS"/>
    <s v="GMGARATS"/>
    <n v="19140"/>
    <s v="gabriel.garate@consultor.wom.cl"/>
    <m/>
    <m/>
    <n v="11"/>
    <s v="Daniela Gonzalez"/>
    <x v="0"/>
    <m/>
    <s v=""/>
    <d v="2021-03-01T00:00:00"/>
    <s v=""/>
    <m/>
    <d v="2017-11-01T00:00:00"/>
    <s v=""/>
    <s v="No"/>
    <s v="No"/>
  </r>
  <r>
    <s v="Holdtech"/>
    <x v="0"/>
    <s v="Masivo"/>
    <s v="La Serena"/>
    <s v="18923239"/>
    <s v="K"/>
    <s v="18923239-K"/>
    <s v="KEROJARA"/>
    <s v="KIMBERLYN ESTEFANIA ROJAS RAMIREZ"/>
    <s v="KIMBERLYN ESTEFANIA"/>
    <s v="ROJAS RAMIREZ"/>
    <x v="1"/>
    <x v="5"/>
    <s v="Baja en capacitación"/>
    <s v="Motivos personales"/>
    <d v="2017-10-18T00:00:00"/>
    <m/>
    <m/>
    <m/>
    <m/>
    <m/>
    <d v="1994-06-09T00:00:00"/>
    <m/>
    <m/>
    <s v=""/>
    <d v="2017-10-13T00:00:00"/>
    <d v="2017-11-06T00:00:00"/>
    <s v="N"/>
    <m/>
    <s v="KEROJARA"/>
    <s v="KEROJARA"/>
    <n v="19048"/>
    <s v="kimberlyn.rojas@consultor.wom.cl"/>
    <m/>
    <m/>
    <n v="11"/>
    <s v="Daniela Gonzalez"/>
    <x v="0"/>
    <m/>
    <s v=""/>
    <d v="2021-03-01T00:00:00"/>
    <s v=""/>
    <m/>
    <d v="2017-10-01T00:00:00"/>
    <s v=""/>
    <s v="No"/>
    <s v="No"/>
  </r>
  <r>
    <s v="Holdtech"/>
    <x v="0"/>
    <s v="Masivo"/>
    <s v="La Serena"/>
    <s v="15673503"/>
    <s v="5"/>
    <s v="15673503-5"/>
    <s v="MJVARGAV"/>
    <s v="MARIA JOSE VARGAS VARGAS"/>
    <s v="MARIA JOSE"/>
    <s v="VARGAS VARGAS"/>
    <x v="1"/>
    <x v="5"/>
    <s v="Baja en capacitación"/>
    <m/>
    <d v="2017-11-03T00:00:00"/>
    <m/>
    <m/>
    <m/>
    <m/>
    <m/>
    <d v="1983-09-26T00:00:00"/>
    <m/>
    <m/>
    <s v=""/>
    <d v="2017-10-13T00:00:00"/>
    <d v="2017-11-06T00:00:00"/>
    <s v="N"/>
    <m/>
    <s v="MJVARGAV"/>
    <s v="MJVARGAV"/>
    <n v="19135"/>
    <s v="maria.vargas@consultor.wom.cl"/>
    <m/>
    <m/>
    <n v="11"/>
    <s v="Daniela Gonzalez"/>
    <x v="0"/>
    <m/>
    <s v=""/>
    <d v="2021-03-01T00:00:00"/>
    <s v=""/>
    <m/>
    <d v="2017-11-01T00:00:00"/>
    <s v=""/>
    <s v="No"/>
    <s v="No"/>
  </r>
  <r>
    <s v="Holdtech"/>
    <x v="0"/>
    <s v="Masivo"/>
    <s v="La Serena"/>
    <s v="17846954"/>
    <s v="1"/>
    <s v="17846954-1"/>
    <s v="RIAYALAA"/>
    <s v="RODRIGO IGNACIO AYALA ARAYA"/>
    <s v="RODRIGO IGNACIO"/>
    <s v="AYALA ARAYA"/>
    <x v="1"/>
    <x v="5"/>
    <s v="Baja en capacitación"/>
    <m/>
    <d v="2017-10-26T00:00:00"/>
    <m/>
    <m/>
    <m/>
    <m/>
    <m/>
    <d v="1991-06-24T00:00:00"/>
    <m/>
    <m/>
    <s v=""/>
    <d v="2017-10-13T00:00:00"/>
    <d v="2017-11-06T00:00:00"/>
    <s v="N"/>
    <m/>
    <s v="RIAYALAA"/>
    <s v="RIAYALAA"/>
    <n v="19078"/>
    <s v="rodrigo.ayala@consultor.wom.cl"/>
    <m/>
    <m/>
    <n v="11"/>
    <s v="Daniela Gonzalez"/>
    <x v="0"/>
    <m/>
    <s v=""/>
    <d v="2021-03-01T00:00:00"/>
    <s v=""/>
    <m/>
    <d v="2017-10-01T00:00:00"/>
    <s v=""/>
    <s v="No"/>
    <s v="No"/>
  </r>
  <r>
    <s v="Holdtech"/>
    <x v="0"/>
    <s v="Masivo"/>
    <s v="La Serena"/>
    <s v="19660969"/>
    <s v="5"/>
    <s v="19660969-5"/>
    <s v="SGBASTIG"/>
    <s v="SUSAN GABRIELA BASTIAS GARCIA"/>
    <s v="SUSAN GABRIELA"/>
    <s v="BASTIAS GARCIA"/>
    <x v="1"/>
    <x v="5"/>
    <s v="No Certifica"/>
    <s v="No Certifica"/>
    <d v="2017-11-06T00:00:00"/>
    <m/>
    <m/>
    <m/>
    <m/>
    <m/>
    <d v="1997-09-07T00:00:00"/>
    <m/>
    <m/>
    <s v=""/>
    <d v="2017-10-13T00:00:00"/>
    <d v="2017-11-06T00:00:00"/>
    <s v="N"/>
    <m/>
    <s v="SGBASTIG"/>
    <s v="SGBASTIG"/>
    <n v="19100"/>
    <s v="susan.bastias@consultor.wom.cl"/>
    <m/>
    <m/>
    <n v="11"/>
    <s v="Daniela Gonzalez"/>
    <x v="0"/>
    <m/>
    <s v=""/>
    <d v="2021-03-01T00:00:00"/>
    <s v=""/>
    <m/>
    <d v="2017-11-01T00:00:00"/>
    <s v=""/>
    <s v="No"/>
    <s v="No"/>
  </r>
  <r>
    <s v="Holdtech"/>
    <x v="0"/>
    <s v="Masivo"/>
    <s v="La Serena"/>
    <s v="11298815"/>
    <s v="7"/>
    <s v="11298815-7"/>
    <s v="SIARCOSC"/>
    <s v="SUSANA INES ARCOS CORROTEA"/>
    <s v="SUSANA INES"/>
    <s v="ARCOS CORROTEA"/>
    <x v="1"/>
    <x v="5"/>
    <s v="Baja en capacitación"/>
    <m/>
    <d v="2017-11-06T00:00:00"/>
    <m/>
    <m/>
    <m/>
    <m/>
    <m/>
    <d v="1968-11-16T00:00:00"/>
    <m/>
    <m/>
    <s v=""/>
    <d v="2017-10-13T00:00:00"/>
    <d v="2017-11-06T00:00:00"/>
    <s v="N"/>
    <m/>
    <s v="SIARCOSC"/>
    <s v="SIARCOSC"/>
    <n v="19060"/>
    <s v="susana.arcos@consultor.wom.cl"/>
    <m/>
    <m/>
    <n v="11"/>
    <s v="Daniela Gonzalez"/>
    <x v="0"/>
    <m/>
    <s v=""/>
    <d v="2021-03-01T00:00:00"/>
    <s v=""/>
    <m/>
    <d v="2017-11-01T00:00:00"/>
    <s v=""/>
    <s v="No"/>
    <s v="No"/>
  </r>
  <r>
    <s v="Holdtech"/>
    <x v="0"/>
    <s v="Masivo"/>
    <s v="La Serena"/>
    <s v="19661541"/>
    <s v="5"/>
    <s v="19661541-5"/>
    <s v="YFURQUIM"/>
    <s v="YAMILA FERNANDA URQUIETA MUÑOZ"/>
    <s v="YAMILA FERNANDA"/>
    <s v="URQUIETA MUÑOZ"/>
    <x v="1"/>
    <x v="5"/>
    <s v="Baja en capacitación"/>
    <m/>
    <d v="2017-10-18T00:00:00"/>
    <m/>
    <m/>
    <m/>
    <m/>
    <m/>
    <d v="1997-11-25T00:00:00"/>
    <m/>
    <m/>
    <s v=""/>
    <d v="2017-10-13T00:00:00"/>
    <d v="2017-11-06T00:00:00"/>
    <s v="N"/>
    <m/>
    <s v="YFURQUIM"/>
    <s v="YFURQUIM"/>
    <n v="19142"/>
    <s v="yamila.urquieta@consultor.wom.cl"/>
    <m/>
    <m/>
    <n v="11"/>
    <s v="Daniela Gonzalez"/>
    <x v="0"/>
    <m/>
    <s v=""/>
    <d v="2021-03-01T00:00:00"/>
    <s v=""/>
    <m/>
    <d v="2017-10-01T00:00:00"/>
    <s v=""/>
    <s v="No"/>
    <s v="No"/>
  </r>
  <r>
    <s v="Holdtech"/>
    <x v="0"/>
    <s v="Masivo"/>
    <s v="La Serena"/>
    <s v="15768344"/>
    <s v="6"/>
    <s v="15768344-6"/>
    <s v="ADCASTIM"/>
    <s v="ANGELA DANIELA CASTILLO MARIN"/>
    <s v="ANGELA DANIELA"/>
    <s v="CASTILLO MARIN"/>
    <x v="1"/>
    <x v="5"/>
    <s v="No Certifica"/>
    <s v="No Certifica"/>
    <d v="2017-11-24T00:00:00"/>
    <m/>
    <m/>
    <m/>
    <m/>
    <m/>
    <d v="1984-12-24T00:00:00"/>
    <m/>
    <m/>
    <s v=""/>
    <d v="2017-11-08T00:00:00"/>
    <d v="2017-11-24T00:00:00"/>
    <s v="N"/>
    <m/>
    <s v="ADCASTIM"/>
    <s v="ADCASTIM"/>
    <n v="19062"/>
    <s v="angela.castillo@consultor.wom.cl"/>
    <m/>
    <m/>
    <n v="12"/>
    <s v="Julia Arancibia"/>
    <x v="1"/>
    <m/>
    <n v="1"/>
    <d v="2021-03-01T00:00:00"/>
    <s v=""/>
    <m/>
    <d v="2017-11-01T00:00:00"/>
    <s v=""/>
    <s v="No"/>
    <s v="No"/>
  </r>
  <r>
    <s v="Holdtech"/>
    <x v="0"/>
    <s v="Masivo"/>
    <s v="La Serena"/>
    <s v="9244311-"/>
    <s v="6"/>
    <s v="9244311-6"/>
    <s v="AOVARGAS"/>
    <s v="AGUEDA OLGA VARGAS SAEZ"/>
    <s v="AGUEDA OLGA"/>
    <s v="VARGAS SAEZ"/>
    <x v="1"/>
    <x v="5"/>
    <s v="Baja en capacitación"/>
    <s v="No entrega motivos"/>
    <d v="2017-11-24T00:00:00"/>
    <m/>
    <m/>
    <m/>
    <m/>
    <m/>
    <d v="1960-07-30T00:00:00"/>
    <m/>
    <m/>
    <s v=""/>
    <d v="2017-11-08T00:00:00"/>
    <d v="2017-11-24T00:00:00"/>
    <s v="N"/>
    <m/>
    <s v="AOVARGAS"/>
    <s v="AOVARGAS"/>
    <n v="19131"/>
    <s v="agueda.vargas@consultor.wom.cl"/>
    <m/>
    <m/>
    <n v="12"/>
    <s v="Julia Arancibia"/>
    <x v="1"/>
    <m/>
    <n v="1"/>
    <d v="2021-03-01T00:00:00"/>
    <s v=""/>
    <m/>
    <d v="2017-11-01T00:00:00"/>
    <s v=""/>
    <s v="No"/>
    <s v="No"/>
  </r>
  <r>
    <s v="Holdtech"/>
    <x v="0"/>
    <s v="Masivo"/>
    <s v="La Serena"/>
    <s v="19042149"/>
    <s v="K"/>
    <s v="19042149-K"/>
    <s v="CAROJASS"/>
    <s v="CONSTANZA ANDREA ROJAS SALIINAS"/>
    <s v="CONSTANZA ANDREA"/>
    <s v="ROJAS SALIINAS"/>
    <x v="1"/>
    <x v="5"/>
    <s v="Baja en capacitación"/>
    <s v="No entrega motivos"/>
    <d v="2017-11-13T00:00:00"/>
    <m/>
    <m/>
    <m/>
    <m/>
    <m/>
    <d v="1995-11-15T00:00:00"/>
    <m/>
    <m/>
    <s v=""/>
    <d v="2017-11-08T00:00:00"/>
    <d v="2017-11-24T00:00:00"/>
    <s v="N"/>
    <m/>
    <s v="CAROJASS"/>
    <s v="CAROJASS"/>
    <n v="19134"/>
    <s v="constanza.rojas@consultor.wom.cl"/>
    <m/>
    <m/>
    <n v="12"/>
    <s v="Julia Arancibia"/>
    <x v="1"/>
    <m/>
    <n v="1"/>
    <d v="2021-03-01T00:00:00"/>
    <s v=""/>
    <m/>
    <d v="2017-11-01T00:00:00"/>
    <s v=""/>
    <s v="No"/>
    <s v="No"/>
  </r>
  <r>
    <s v="Holdtech"/>
    <x v="0"/>
    <s v="Masivo"/>
    <s v="La Serena"/>
    <s v="18317435"/>
    <s v="5"/>
    <s v="18317435-5"/>
    <s v="CMDONOSD"/>
    <s v="CINDY MAKARENA DONOSO DIAZ"/>
    <s v="CINDY MAKARENA"/>
    <s v="DONOSO DIAZ"/>
    <x v="1"/>
    <x v="5"/>
    <s v="Baja en capacitación"/>
    <s v="Baja por Enfermedad"/>
    <d v="2017-11-13T00:00:00"/>
    <m/>
    <m/>
    <m/>
    <m/>
    <m/>
    <d v="1993-03-06T00:00:00"/>
    <m/>
    <m/>
    <s v=""/>
    <d v="2017-11-08T00:00:00"/>
    <d v="2017-11-24T00:00:00"/>
    <s v="N"/>
    <m/>
    <s v="CMDONOSD"/>
    <s v="CMDONOSD"/>
    <n v="19018"/>
    <s v="cindy.donoso@consultor.wom.cl"/>
    <m/>
    <m/>
    <n v="12"/>
    <s v="Julia Arancibia"/>
    <x v="1"/>
    <m/>
    <n v="1"/>
    <d v="2021-03-01T00:00:00"/>
    <s v=""/>
    <m/>
    <d v="2017-11-01T00:00:00"/>
    <s v=""/>
    <s v="No"/>
    <s v="No"/>
  </r>
  <r>
    <s v="Holdtech"/>
    <x v="0"/>
    <s v="Masivo"/>
    <s v="La Serena"/>
    <s v="17957149"/>
    <s v="8"/>
    <s v="17957149-8"/>
    <s v="GAMUNIZR"/>
    <s v="GABRIELA ANDREA MUNIZAGA ROSAS"/>
    <s v="GABRIELA ANDREA"/>
    <s v="MUNIZAGA ROSAS"/>
    <x v="1"/>
    <x v="5"/>
    <s v="Baja en capacitación"/>
    <s v="Problemas personales"/>
    <d v="2017-11-22T00:00:00"/>
    <m/>
    <m/>
    <m/>
    <m/>
    <m/>
    <d v="1991-02-16T00:00:00"/>
    <m/>
    <m/>
    <s v=""/>
    <d v="2017-11-08T00:00:00"/>
    <d v="2017-11-24T00:00:00"/>
    <s v="N"/>
    <m/>
    <s v="GAMUNIZR"/>
    <s v="GAMUNIZR"/>
    <n v="19110"/>
    <s v="gabriela.munizaga@consultor.wom.cl"/>
    <m/>
    <m/>
    <n v="12"/>
    <s v="Julia Arancibia"/>
    <x v="1"/>
    <m/>
    <n v="1"/>
    <d v="2021-03-01T00:00:00"/>
    <s v=""/>
    <m/>
    <d v="2017-11-01T00:00:00"/>
    <s v=""/>
    <s v="No"/>
    <s v="No"/>
  </r>
  <r>
    <s v="Holdtech"/>
    <x v="0"/>
    <s v="Masivo"/>
    <s v="La Serena"/>
    <s v="15050687"/>
    <s v="5"/>
    <s v="15050687-5"/>
    <s v="JEVEGAC"/>
    <s v="JORDAN ESTEBAN VEGA CORTES"/>
    <s v="JORDAN ESTEBAN"/>
    <s v="VEGA CORTES"/>
    <x v="1"/>
    <x v="5"/>
    <s v="Baja en capacitación"/>
    <s v="Problemas personales"/>
    <d v="2017-11-15T00:00:00"/>
    <m/>
    <m/>
    <m/>
    <m/>
    <m/>
    <d v="1981-12-05T00:00:00"/>
    <m/>
    <m/>
    <s v=""/>
    <d v="2017-11-08T00:00:00"/>
    <d v="2017-11-24T00:00:00"/>
    <s v="N"/>
    <m/>
    <s v="JEVEGAC"/>
    <s v="JEVEGAC"/>
    <n v="19111"/>
    <s v="jordan.vega@consultor.wom.cl"/>
    <m/>
    <m/>
    <n v="12"/>
    <s v="Julia Arancibia"/>
    <x v="1"/>
    <m/>
    <n v="1"/>
    <d v="2021-03-01T00:00:00"/>
    <s v=""/>
    <m/>
    <d v="2017-11-01T00:00:00"/>
    <s v=""/>
    <s v="No"/>
    <s v="No"/>
  </r>
  <r>
    <s v="Holdtech"/>
    <x v="0"/>
    <s v="Masivo"/>
    <s v="La Serena"/>
    <s v="11824109"/>
    <s v="6"/>
    <s v="11824109-6"/>
    <s v="KSARENAA"/>
    <s v="KARINA SOLEDAD ARENA ARGANDOÑA"/>
    <s v="KARINA SOLEDAD"/>
    <s v="ARENA ARGANDOÑA"/>
    <x v="1"/>
    <x v="5"/>
    <s v="Baja en capacitación"/>
    <s v="Otra oferta laboral"/>
    <d v="2017-11-13T00:00:00"/>
    <m/>
    <m/>
    <m/>
    <m/>
    <m/>
    <d v="1971-11-04T00:00:00"/>
    <m/>
    <m/>
    <s v=""/>
    <d v="2017-11-08T00:00:00"/>
    <d v="2017-11-24T00:00:00"/>
    <s v="N"/>
    <m/>
    <s v="KSARENAA"/>
    <s v="KSARENAA"/>
    <n v="19017"/>
    <s v="karina.arenas@consultor.wom.cl"/>
    <m/>
    <m/>
    <n v="12"/>
    <s v="Julia Arancibia"/>
    <x v="1"/>
    <m/>
    <n v="1"/>
    <d v="2021-03-01T00:00:00"/>
    <s v=""/>
    <m/>
    <d v="2017-11-01T00:00:00"/>
    <s v=""/>
    <s v="No"/>
    <s v="No"/>
  </r>
  <r>
    <s v="Holdtech"/>
    <x v="0"/>
    <s v="Masivo"/>
    <s v="La Serena"/>
    <s v="10174097"/>
    <s v="8"/>
    <s v="10174097-8"/>
    <s v="MIDIAZR"/>
    <s v="MILENKA ISABEL DIAZ ROJAS"/>
    <s v="MILENKA ISABEL"/>
    <s v="DIAZ ROJAS"/>
    <x v="1"/>
    <x v="5"/>
    <s v="Baja en capacitación"/>
    <s v="No entrega motivos"/>
    <d v="2017-11-24T00:00:00"/>
    <m/>
    <m/>
    <m/>
    <m/>
    <m/>
    <d v="1969-02-13T00:00:00"/>
    <m/>
    <m/>
    <s v=""/>
    <d v="2017-11-08T00:00:00"/>
    <d v="2017-11-24T00:00:00"/>
    <s v="N"/>
    <m/>
    <s v="MIDIAZR"/>
    <s v="MIDIAZR"/>
    <n v="19117"/>
    <s v="milenka.diaz@consultor.wom.cl"/>
    <m/>
    <m/>
    <n v="12"/>
    <s v="Julia Arancibia"/>
    <x v="1"/>
    <m/>
    <n v="1"/>
    <d v="2021-03-01T00:00:00"/>
    <s v=""/>
    <m/>
    <d v="2017-11-01T00:00:00"/>
    <s v=""/>
    <s v="No"/>
    <s v="No"/>
  </r>
  <r>
    <s v="Holdtech"/>
    <x v="0"/>
    <s v="Masivo"/>
    <s v="La Serena"/>
    <s v="12570245"/>
    <s v="7"/>
    <s v="12570245-7"/>
    <s v="NEMUNOZR"/>
    <s v="NELLY ESTRELLA MUÑOZ RAMOS"/>
    <s v="NELLY ESTRELLA"/>
    <s v="MUÑOZ RAMOS"/>
    <x v="1"/>
    <x v="5"/>
    <s v="Baja en capacitación"/>
    <s v="No entrega motivos"/>
    <d v="2017-11-11T00:00:00"/>
    <m/>
    <m/>
    <m/>
    <m/>
    <m/>
    <d v="1974-06-12T00:00:00"/>
    <m/>
    <m/>
    <s v=""/>
    <d v="2017-11-08T00:00:00"/>
    <d v="2017-11-24T00:00:00"/>
    <s v="N"/>
    <m/>
    <s v="NEMUNOZR"/>
    <s v="NEMUNOZR"/>
    <n v="19003"/>
    <s v="nelly.munoz@consultor.wom.cl"/>
    <m/>
    <m/>
    <n v="12"/>
    <s v="Julia Arancibia"/>
    <x v="1"/>
    <m/>
    <n v="1"/>
    <d v="2021-03-01T00:00:00"/>
    <s v=""/>
    <m/>
    <d v="2017-11-01T00:00:00"/>
    <s v=""/>
    <s v="No"/>
    <s v="No"/>
  </r>
  <r>
    <s v="Holdtech"/>
    <x v="0"/>
    <s v="Masivo"/>
    <s v="La Serena"/>
    <s v="13649420"/>
    <s v="1"/>
    <s v="13649420-1"/>
    <s v="NEROJASS"/>
    <s v="NATALIA ELIZABETH ROJAS SAAVEDRA"/>
    <s v="NATALIA ELIZABETH"/>
    <s v="ROJAS SAAVEDRA"/>
    <x v="1"/>
    <x v="5"/>
    <s v="Baja en capacitación"/>
    <s v="Otra oferta laboral"/>
    <d v="2017-11-22T00:00:00"/>
    <m/>
    <m/>
    <m/>
    <m/>
    <m/>
    <d v="1979-04-29T00:00:00"/>
    <m/>
    <m/>
    <s v=""/>
    <d v="2017-11-08T00:00:00"/>
    <d v="2017-11-24T00:00:00"/>
    <s v="N"/>
    <m/>
    <s v="NEROJASS"/>
    <s v="NEROJASS"/>
    <n v="19120"/>
    <s v="natalia.rojas@consultor.wom.cl"/>
    <m/>
    <m/>
    <n v="12"/>
    <s v="Julia Arancibia"/>
    <x v="1"/>
    <m/>
    <n v="1"/>
    <d v="2021-03-01T00:00:00"/>
    <s v=""/>
    <m/>
    <d v="2017-11-01T00:00:00"/>
    <s v=""/>
    <s v="No"/>
    <s v="No"/>
  </r>
  <r>
    <s v="Holdtech"/>
    <x v="0"/>
    <s v="Masivo"/>
    <s v="La Serena"/>
    <s v="18687474"/>
    <s v="9"/>
    <s v="18687474-9"/>
    <s v="PMVEGAB"/>
    <s v="PATRICIA MARGARITA VEGA BADILLA"/>
    <s v="PATRICIA MARGARITA"/>
    <s v="VEGA BADILLA"/>
    <x v="1"/>
    <x v="5"/>
    <s v="Baja en capacitación"/>
    <s v="No entrega motivos"/>
    <d v="2017-11-22T00:00:00"/>
    <m/>
    <m/>
    <m/>
    <m/>
    <m/>
    <d v="1973-02-11T00:00:00"/>
    <m/>
    <m/>
    <s v=""/>
    <d v="2017-11-08T00:00:00"/>
    <d v="2017-11-24T00:00:00"/>
    <s v="N"/>
    <m/>
    <s v="PMVEGAB"/>
    <s v="PMVEGAB"/>
    <n v="19147"/>
    <s v="patricia.vega@consultor.wom.cl"/>
    <m/>
    <m/>
    <n v="12"/>
    <s v="Julia Arancibia"/>
    <x v="1"/>
    <m/>
    <n v="1"/>
    <d v="2021-03-01T00:00:00"/>
    <s v=""/>
    <m/>
    <d v="2017-11-01T00:00:00"/>
    <s v=""/>
    <s v="No"/>
    <s v="No"/>
  </r>
  <r>
    <s v="Holdtech"/>
    <x v="0"/>
    <s v="Masivo"/>
    <s v="La Serena"/>
    <s v="17100590"/>
    <s v="6"/>
    <s v="17100590-6"/>
    <s v="SAMINDEG"/>
    <s v="STEPHANIA ANDREA MINDER GUTIERREZ"/>
    <s v="STEPHANIA ANDREA"/>
    <s v="MINDER GUTIERREZ"/>
    <x v="1"/>
    <x v="5"/>
    <s v="Baja en capacitación"/>
    <s v="No entrega motivos"/>
    <d v="2017-11-15T00:00:00"/>
    <m/>
    <m/>
    <m/>
    <m/>
    <m/>
    <d v="1988-11-13T00:00:00"/>
    <m/>
    <m/>
    <s v=""/>
    <d v="2017-11-08T00:00:00"/>
    <d v="2017-11-24T00:00:00"/>
    <s v="N"/>
    <m/>
    <s v="SAMINDEG"/>
    <s v="SAMINDEG"/>
    <n v="19089"/>
    <s v="stephania.minder@consultor.wom.cl"/>
    <m/>
    <m/>
    <n v="12"/>
    <s v="Julia Arancibia"/>
    <x v="1"/>
    <m/>
    <n v="1"/>
    <d v="2021-03-01T00:00:00"/>
    <s v=""/>
    <m/>
    <d v="2017-11-01T00:00:00"/>
    <s v=""/>
    <s v="No"/>
    <s v="No"/>
  </r>
  <r>
    <s v="Holdtech"/>
    <x v="0"/>
    <s v="Masivo"/>
    <s v="La Serena"/>
    <s v="13222774"/>
    <s v="8"/>
    <s v="13222774-8"/>
    <s v="APALCAIB"/>
    <s v="ANTONIO PAOLO ALCAINO BERRIOS"/>
    <s v="ANTONIO PAOLO"/>
    <s v="ALCAINO BERRIOS"/>
    <x v="1"/>
    <x v="5"/>
    <s v="Baja en capacitación"/>
    <m/>
    <d v="2017-11-29T00:00:00"/>
    <m/>
    <m/>
    <m/>
    <m/>
    <m/>
    <d v="1977-11-14T00:00:00"/>
    <m/>
    <m/>
    <s v=""/>
    <d v="2017-11-09T00:00:00"/>
    <d v="2017-11-29T00:00:00"/>
    <s v="N"/>
    <m/>
    <s v="APALCAIB"/>
    <s v="APALCAIB"/>
    <n v="19037"/>
    <s v="antonio.alcaino@consultor.wom.cl"/>
    <m/>
    <m/>
    <n v="13"/>
    <s v="Daniela Gonzalez"/>
    <x v="1"/>
    <m/>
    <n v="1"/>
    <d v="2021-03-01T00:00:00"/>
    <s v=""/>
    <m/>
    <d v="2017-11-01T00:00:00"/>
    <s v=""/>
    <s v="No"/>
    <s v="No"/>
  </r>
  <r>
    <s v="Holdtech"/>
    <x v="0"/>
    <s v="Masivo"/>
    <s v="La Serena"/>
    <s v="12152331"/>
    <s v="0"/>
    <s v="12152331-0"/>
    <s v="CPVALDEM"/>
    <s v="CAROLINA PIA VALDES MELLA"/>
    <s v="CAROLINA PIA"/>
    <s v="VALDES MELLA"/>
    <x v="1"/>
    <x v="5"/>
    <s v="Baja en capacitación"/>
    <m/>
    <d v="2017-11-29T00:00:00"/>
    <m/>
    <m/>
    <m/>
    <m/>
    <m/>
    <d v="1978-06-01T00:00:00"/>
    <m/>
    <m/>
    <s v=""/>
    <d v="2017-11-09T00:00:00"/>
    <d v="2017-11-29T00:00:00"/>
    <s v="N"/>
    <m/>
    <s v="CPVALDEM"/>
    <s v="CPVALDEM"/>
    <n v="19160"/>
    <s v="carolina.valdes@consultor.wom.cl"/>
    <m/>
    <m/>
    <n v="13"/>
    <s v="Daniela Gonzalez"/>
    <x v="1"/>
    <m/>
    <n v="1"/>
    <d v="2021-03-01T00:00:00"/>
    <s v=""/>
    <m/>
    <d v="2017-11-01T00:00:00"/>
    <s v=""/>
    <s v="No"/>
    <s v="No"/>
  </r>
  <r>
    <s v="Holdtech"/>
    <x v="0"/>
    <s v="Masivo"/>
    <s v="La Serena"/>
    <s v="19505683"/>
    <s v="8"/>
    <s v="19505683-8"/>
    <s v="ENMONROV"/>
    <s v="ESTEFANY NOEMI MONROY VARELA"/>
    <s v="ESTEFANY NOEMI"/>
    <s v="MONROY VARELA"/>
    <x v="1"/>
    <x v="5"/>
    <s v="Baja en capacitación"/>
    <s v="No entrega motivos"/>
    <d v="2017-11-15T00:00:00"/>
    <m/>
    <m/>
    <m/>
    <m/>
    <m/>
    <d v="1996-12-24T00:00:00"/>
    <m/>
    <m/>
    <s v=""/>
    <d v="2017-11-09T00:00:00"/>
    <d v="2017-11-29T00:00:00"/>
    <s v="N"/>
    <m/>
    <s v="ENMONROV"/>
    <s v="ENMONROV"/>
    <n v="19170"/>
    <s v="estefany.monroy@consultor.wom.cl"/>
    <m/>
    <m/>
    <n v="13"/>
    <s v="Daniela Gonzalez"/>
    <x v="1"/>
    <m/>
    <n v="1"/>
    <d v="2021-03-01T00:00:00"/>
    <s v=""/>
    <m/>
    <d v="2017-11-01T00:00:00"/>
    <s v=""/>
    <s v="No"/>
    <s v="No"/>
  </r>
  <r>
    <s v="Holdtech"/>
    <x v="0"/>
    <s v="Masivo"/>
    <s v="La Serena"/>
    <s v="18313124"/>
    <s v="9"/>
    <s v="18313124-9"/>
    <s v="JAALVARS"/>
    <s v="JORDY ANDRES ALVAREZ SARAVIA"/>
    <s v="JORDY ANDRES"/>
    <s v="ALVAREZ SARAVIA"/>
    <x v="1"/>
    <x v="5"/>
    <s v="Baja en capacitación"/>
    <m/>
    <d v="2017-11-29T00:00:00"/>
    <m/>
    <m/>
    <m/>
    <m/>
    <m/>
    <d v="1992-09-23T00:00:00"/>
    <m/>
    <m/>
    <s v=""/>
    <d v="2017-11-09T00:00:00"/>
    <d v="2017-11-29T00:00:00"/>
    <s v="N"/>
    <m/>
    <s v="JAALVARS"/>
    <s v="JAALVARS"/>
    <n v="19152"/>
    <s v="jordy.alvarez@consultor.wom.cl"/>
    <m/>
    <m/>
    <n v="13"/>
    <s v="Daniela Gonzalez"/>
    <x v="1"/>
    <m/>
    <n v="1"/>
    <d v="2021-03-01T00:00:00"/>
    <s v=""/>
    <m/>
    <d v="2017-11-01T00:00:00"/>
    <s v=""/>
    <s v="No"/>
    <s v="No"/>
  </r>
  <r>
    <s v="Holdtech"/>
    <x v="0"/>
    <s v="Masivo"/>
    <s v="La Serena"/>
    <s v="13271354"/>
    <s v="5"/>
    <s v="13271354-5"/>
    <s v="KASALASS"/>
    <s v="KARINA ANDREA SALAS SOZA"/>
    <s v="KARINA ANDREA"/>
    <s v="SALAS SOZA"/>
    <x v="1"/>
    <x v="5"/>
    <s v="No Certifica"/>
    <s v="No Certifica"/>
    <d v="2017-11-29T00:00:00"/>
    <m/>
    <m/>
    <m/>
    <m/>
    <m/>
    <d v="1976-10-21T00:00:00"/>
    <m/>
    <m/>
    <s v=""/>
    <d v="2017-11-09T00:00:00"/>
    <d v="2017-11-29T00:00:00"/>
    <s v="N"/>
    <m/>
    <s v="KASALASS"/>
    <s v="KASALASS"/>
    <n v="19168"/>
    <s v="karina.salas@consultor.wom.cl"/>
    <m/>
    <m/>
    <n v="13"/>
    <s v="Daniela Gonzalez"/>
    <x v="1"/>
    <m/>
    <n v="1"/>
    <d v="2021-03-01T00:00:00"/>
    <s v=""/>
    <m/>
    <d v="2017-11-01T00:00:00"/>
    <s v=""/>
    <s v="No"/>
    <s v="No"/>
  </r>
  <r>
    <s v="Holdtech"/>
    <x v="0"/>
    <s v="Masivo"/>
    <s v="La Serena"/>
    <s v="16443916"/>
    <s v="K"/>
    <s v="16443916-k"/>
    <s v="MAROJAST"/>
    <s v="MIGUEL ANGEL ROJAS TORRES"/>
    <s v="MIGUEL ANGEL"/>
    <s v="ROJAS TORRES"/>
    <x v="1"/>
    <x v="5"/>
    <s v="Baja en capacitación"/>
    <m/>
    <d v="2017-11-29T00:00:00"/>
    <m/>
    <m/>
    <m/>
    <m/>
    <m/>
    <d v="1987-05-16T00:00:00"/>
    <m/>
    <m/>
    <s v=""/>
    <d v="2017-11-09T00:00:00"/>
    <d v="2017-11-29T00:00:00"/>
    <s v="N"/>
    <m/>
    <s v="MAROJAST"/>
    <s v="MAROJAST"/>
    <n v="19153"/>
    <s v="miguel.rojas@consultor.wom.cl"/>
    <m/>
    <m/>
    <n v="13"/>
    <s v="Daniela Gonzalez"/>
    <x v="1"/>
    <m/>
    <n v="1"/>
    <d v="2021-03-01T00:00:00"/>
    <s v=""/>
    <m/>
    <d v="2017-11-01T00:00:00"/>
    <s v=""/>
    <s v="No"/>
    <s v="No"/>
  </r>
  <r>
    <s v="Holdtech"/>
    <x v="0"/>
    <s v="Masivo"/>
    <s v="La Serena"/>
    <s v="15025179"/>
    <s v="6"/>
    <s v="15025179-6"/>
    <s v="MJOLIVAG"/>
    <s v="MARIA JOSE AYLEEN OLIVARES GALLARDO"/>
    <s v="MARIA JOSE AYLEEN"/>
    <s v="OLIVARES GALLARDO"/>
    <x v="1"/>
    <x v="5"/>
    <s v="Baja en capacitación"/>
    <s v="No se presenta después de certificación"/>
    <d v="2017-12-01T00:00:00"/>
    <m/>
    <m/>
    <m/>
    <m/>
    <m/>
    <d v="1985-10-22T00:00:00"/>
    <m/>
    <m/>
    <s v=""/>
    <d v="2017-11-09T00:00:00"/>
    <d v="2017-11-29T00:00:00"/>
    <s v="N"/>
    <m/>
    <s v="MJOLIVAG"/>
    <s v="MJOLIVAG"/>
    <n v="19158"/>
    <s v="maria.olivares@consultor.wom.cl"/>
    <m/>
    <m/>
    <n v="13"/>
    <s v="Daniela Gonzalez"/>
    <x v="1"/>
    <m/>
    <n v="1"/>
    <d v="2021-03-01T00:00:00"/>
    <s v=""/>
    <m/>
    <d v="2017-12-01T00:00:00"/>
    <s v=""/>
    <s v="No"/>
    <s v="No"/>
  </r>
  <r>
    <s v="Holdtech"/>
    <x v="0"/>
    <s v="Masivo"/>
    <s v="La Serena"/>
    <s v="14110602"/>
    <s v="3"/>
    <s v="14110602-3"/>
    <s v="MSMARINF"/>
    <s v="MARIA SOLEDAD ANDREA MARINO FLORES"/>
    <s v="MARIA SOLEDAD ANDREA"/>
    <s v="MARINO FLORES"/>
    <x v="1"/>
    <x v="5"/>
    <s v="No Certifica"/>
    <s v="No Certifica"/>
    <d v="2017-11-29T00:00:00"/>
    <m/>
    <m/>
    <m/>
    <m/>
    <m/>
    <d v="1981-02-02T00:00:00"/>
    <m/>
    <m/>
    <s v=""/>
    <d v="2017-11-09T00:00:00"/>
    <d v="2017-11-29T00:00:00"/>
    <s v="N"/>
    <m/>
    <s v="MSMARINF"/>
    <s v="MSMARINF"/>
    <n v="19151"/>
    <s v="maria.marino@consultor.wom.cl"/>
    <m/>
    <m/>
    <n v="13"/>
    <s v="Daniela Gonzalez"/>
    <x v="1"/>
    <m/>
    <n v="1"/>
    <d v="2021-03-01T00:00:00"/>
    <s v=""/>
    <m/>
    <d v="2017-11-01T00:00:00"/>
    <s v=""/>
    <s v="No"/>
    <s v="No"/>
  </r>
  <r>
    <s v="Holdtech"/>
    <x v="0"/>
    <s v="Masivo"/>
    <s v="La Serena"/>
    <s v="19770673"/>
    <s v="2"/>
    <s v="19770673-2"/>
    <s v="YATAPIAD"/>
    <s v="YESSENIA ANDREA TAPIA DIAZ"/>
    <s v="YESSENIA ANDREA"/>
    <s v="TAPIA DIAZ"/>
    <x v="1"/>
    <x v="5"/>
    <s v="No Certifica"/>
    <s v="No Certifica"/>
    <d v="2017-11-29T00:00:00"/>
    <m/>
    <m/>
    <m/>
    <m/>
    <m/>
    <d v="1998-01-21T00:00:00"/>
    <m/>
    <m/>
    <s v=""/>
    <d v="2017-11-09T00:00:00"/>
    <d v="2017-11-29T00:00:00"/>
    <s v="N"/>
    <m/>
    <s v="YATAPIAD"/>
    <s v="YATAPIAD"/>
    <n v="19013"/>
    <s v="yessenia.tapia@consultor.wom.cl"/>
    <m/>
    <m/>
    <n v="13"/>
    <s v="Daniela Gonzalez"/>
    <x v="1"/>
    <m/>
    <n v="1"/>
    <d v="2021-03-01T00:00:00"/>
    <s v=""/>
    <m/>
    <d v="2017-11-01T00:00:00"/>
    <s v=""/>
    <s v="No"/>
    <s v="No"/>
  </r>
  <r>
    <s v="Holdtech"/>
    <x v="0"/>
    <s v="Masivo"/>
    <s v="La Serena"/>
    <s v="14156292"/>
    <s v="4"/>
    <s v="14156292-4"/>
    <s v="LLPIZARD"/>
    <s v="LILIAN LORETO PIZARRO DIAZ"/>
    <s v="LILIAN LORETO"/>
    <s v="PIZARRO DIAZ"/>
    <x v="1"/>
    <x v="5"/>
    <s v="Baja en capacitación"/>
    <s v="No Certifica"/>
    <d v="2017-12-15T00:00:00"/>
    <m/>
    <m/>
    <m/>
    <m/>
    <m/>
    <d v="1981-01-09T00:00:00"/>
    <m/>
    <m/>
    <s v=""/>
    <d v="2017-11-27T00:00:00"/>
    <d v="2017-11-27T00:00:00"/>
    <s v="N"/>
    <m/>
    <s v="LLPIZARD"/>
    <s v="LLPIZARD"/>
    <n v="19181"/>
    <s v="lilian.pizarro@consultor.wom.cl"/>
    <m/>
    <m/>
    <n v="14"/>
    <s v="Katterine Cuadra"/>
    <x v="1"/>
    <m/>
    <n v="1"/>
    <d v="2021-03-01T00:00:00"/>
    <s v=""/>
    <m/>
    <d v="2017-12-01T00:00:00"/>
    <s v=""/>
    <s v="No"/>
    <s v="No"/>
  </r>
  <r>
    <s v="Holdtech"/>
    <x v="0"/>
    <s v="Masivo"/>
    <s v="La Serena"/>
    <s v="18922605"/>
    <s v="5"/>
    <s v="18922605-5"/>
    <s v="POMARAMM"/>
    <s v="PEDRO ORLANDO JOEL MARAMBIO MARANBIO"/>
    <s v="PEDRO ORLANDO JOEL"/>
    <s v="MARAMBIO MARANBIO"/>
    <x v="1"/>
    <x v="5"/>
    <s v="Baja en capacitación"/>
    <s v="No Certifica"/>
    <d v="2017-12-18T00:00:00"/>
    <m/>
    <m/>
    <m/>
    <m/>
    <m/>
    <d v="1994-10-03T00:00:00"/>
    <s v="PALOMA JACQUELINE ARAYA MUÑOZ"/>
    <s v="15054416-5"/>
    <s v="FRANCISCO JAVIER SUAREZ VEGA"/>
    <d v="2017-11-27T00:00:00"/>
    <d v="2017-11-27T00:00:00"/>
    <s v="N"/>
    <m/>
    <s v="POMARAMM"/>
    <s v="POMARAMM"/>
    <n v="19178"/>
    <s v="pedro.marambio@consultor.wom.cl"/>
    <m/>
    <m/>
    <n v="14"/>
    <s v="Katterine Cuadra"/>
    <x v="1"/>
    <m/>
    <n v="1"/>
    <d v="2021-03-01T00:00:00"/>
    <s v=""/>
    <m/>
    <d v="2017-12-01T00:00:00"/>
    <s v=""/>
    <s v="No"/>
    <s v="No"/>
  </r>
  <r>
    <s v="Holdtech"/>
    <x v="0"/>
    <s v="Masivo"/>
    <s v="La Serena"/>
    <s v="10925670"/>
    <s v="6"/>
    <s v="10925670-6"/>
    <s v="CFROJASJ"/>
    <s v="CARLA FABIOLA ROJAS JIMENEZ"/>
    <s v="CARLA FABIOLA"/>
    <s v="ROJAS JIMENEZ"/>
    <x v="1"/>
    <x v="5"/>
    <s v="Baja en capacitación"/>
    <s v="Certifica pero no se presenta"/>
    <d v="2018-01-05T00:00:00"/>
    <m/>
    <m/>
    <m/>
    <m/>
    <m/>
    <d v="1978-07-15T00:00:00"/>
    <m/>
    <m/>
    <s v=""/>
    <d v="2017-12-13T00:00:00"/>
    <d v="2017-12-04T00:00:00"/>
    <s v="N"/>
    <m/>
    <s v="CFROJASJ"/>
    <s v="CFROJASJ"/>
    <n v="19176"/>
    <s v="carla.rojas@consultor.wom.cl"/>
    <m/>
    <m/>
    <n v="15"/>
    <s v="Daniela Gonzalez"/>
    <x v="0"/>
    <m/>
    <s v=""/>
    <d v="2021-03-01T00:00:00"/>
    <s v=""/>
    <m/>
    <d v="2018-01-01T00:00:00"/>
    <s v=""/>
    <s v="No"/>
    <s v="No"/>
  </r>
  <r>
    <s v="Holdtech"/>
    <x v="0"/>
    <s v="Masivo"/>
    <s v="La Serena"/>
    <s v="18007506"/>
    <s v="2"/>
    <s v="18007506-2"/>
    <s v="BYSAAVEL"/>
    <s v="BARBARA YANIN SAAVEDRA LINCOPAN"/>
    <s v="BARBARA YANIN"/>
    <s v="SAAVEDRA LINCOPAN"/>
    <x v="1"/>
    <x v="5"/>
    <s v="Baja en capacitación"/>
    <m/>
    <d v="2018-01-05T00:00:00"/>
    <m/>
    <m/>
    <m/>
    <m/>
    <m/>
    <d v="1992-09-27T00:00:00"/>
    <m/>
    <m/>
    <s v=""/>
    <d v="2017-12-20T00:00:00"/>
    <d v="2017-12-11T00:00:00"/>
    <s v="N"/>
    <m/>
    <s v="BYSAAVEL"/>
    <s v="BYSAAVEL"/>
    <n v="19109"/>
    <s v="barbara.saavedra@consultor.wom.cl"/>
    <m/>
    <m/>
    <n v="16"/>
    <s v="Julia Arancibia"/>
    <x v="1"/>
    <m/>
    <n v="1"/>
    <d v="2021-03-01T00:00:00"/>
    <s v=""/>
    <m/>
    <d v="2018-01-01T00:00:00"/>
    <s v=""/>
    <s v="No"/>
    <s v="No"/>
  </r>
  <r>
    <s v="Holdtech"/>
    <x v="0"/>
    <s v="Masivo"/>
    <s v="La Serena"/>
    <s v="15574915"/>
    <s v="6"/>
    <s v="15574915-6"/>
    <s v="CBORTIZM"/>
    <s v="CONSTANCIA BERNANDITA ORTIZ MEDINA"/>
    <s v="CONSTANCIA BERNANDITA"/>
    <s v="ORTIZ MEDINA"/>
    <x v="1"/>
    <x v="5"/>
    <s v="Baja en capacitación"/>
    <m/>
    <d v="2017-12-28T00:00:00"/>
    <m/>
    <m/>
    <m/>
    <m/>
    <m/>
    <d v="1992-02-17T00:00:00"/>
    <m/>
    <m/>
    <s v=""/>
    <d v="2017-12-20T00:00:00"/>
    <d v="2017-12-11T00:00:00"/>
    <s v="N"/>
    <m/>
    <s v="CBORTIZM"/>
    <s v="CBORTIZM"/>
    <n v="19186"/>
    <s v="constancia.ortiz@consultor.wom.cl"/>
    <m/>
    <m/>
    <n v="16"/>
    <s v="Julia Arancibia"/>
    <x v="1"/>
    <m/>
    <n v="1"/>
    <d v="2021-03-01T00:00:00"/>
    <s v=""/>
    <m/>
    <d v="2017-12-01T00:00:00"/>
    <s v=""/>
    <s v="No"/>
    <s v="No"/>
  </r>
  <r>
    <s v="Holdtech"/>
    <x v="0"/>
    <s v="Masivo"/>
    <s v="La Serena"/>
    <s v="17333400"/>
    <s v="1"/>
    <s v="17333400-1"/>
    <s v="DNVILOR"/>
    <s v="DIEGO NICOLAS VILO RIQUELME"/>
    <s v="DIEGO NICOLAS"/>
    <s v="VILO RIQUELME"/>
    <x v="1"/>
    <x v="5"/>
    <s v="Baja en capacitación"/>
    <m/>
    <d v="2018-01-03T00:00:00"/>
    <m/>
    <m/>
    <m/>
    <m/>
    <m/>
    <d v="1989-09-13T00:00:00"/>
    <m/>
    <m/>
    <s v=""/>
    <d v="2017-12-20T00:00:00"/>
    <d v="2017-12-11T00:00:00"/>
    <s v="N"/>
    <m/>
    <s v="DNVILOR"/>
    <s v="DNVILOR"/>
    <n v="19188"/>
    <s v="diego.vilo@consultor.wom.cl"/>
    <m/>
    <m/>
    <n v="16"/>
    <s v="Julia Arancibia"/>
    <x v="1"/>
    <m/>
    <n v="1"/>
    <d v="2021-03-01T00:00:00"/>
    <s v=""/>
    <m/>
    <d v="2018-01-01T00:00:00"/>
    <s v=""/>
    <s v="No"/>
    <s v="No"/>
  </r>
  <r>
    <s v="Holdtech"/>
    <x v="0"/>
    <s v="Prepago"/>
    <s v="La Serena"/>
    <s v="18246833"/>
    <s v="9"/>
    <s v="18246833-9"/>
    <s v="BATOLEDM"/>
    <s v="BARBARA ALEJANDRA TOLEDO MUÑOZ"/>
    <s v="BARBARA ALEJANDRA"/>
    <s v="TOLEDO MUÑOZ"/>
    <x v="1"/>
    <x v="5"/>
    <s v="Baja en capacitación"/>
    <m/>
    <d v="2018-01-12T00:00:00"/>
    <m/>
    <m/>
    <m/>
    <m/>
    <m/>
    <d v="1992-10-06T00:00:00"/>
    <m/>
    <m/>
    <s v=""/>
    <d v="2018-01-05T00:00:00"/>
    <d v="2018-01-19T00:00:00"/>
    <s v="N"/>
    <m/>
    <s v="BATOLEDM"/>
    <s v="BATOLEDM"/>
    <n v="19173"/>
    <s v="barbara.toledo@consultor.wom.cl"/>
    <m/>
    <m/>
    <n v="17"/>
    <s v="Katterine Cuadra"/>
    <x v="0"/>
    <m/>
    <s v=""/>
    <d v="2021-03-01T00:00:00"/>
    <s v=""/>
    <m/>
    <d v="2018-01-01T00:00:00"/>
    <s v=""/>
    <s v="No"/>
    <s v="No"/>
  </r>
  <r>
    <s v="Holdtech"/>
    <x v="0"/>
    <s v="Prepago"/>
    <s v="La Serena"/>
    <s v="18317640"/>
    <s v="4"/>
    <s v="18317640-4"/>
    <s v="CCDIAZA"/>
    <s v="CAMILA CONSTANZA DIAZ AHUMADA"/>
    <s v="CAMILA CONSTANZA"/>
    <s v="DIAZ AHUMADA"/>
    <x v="1"/>
    <x v="5"/>
    <m/>
    <m/>
    <m/>
    <m/>
    <m/>
    <m/>
    <m/>
    <m/>
    <d v="1993-04-07T00:00:00"/>
    <m/>
    <m/>
    <s v=""/>
    <d v="2018-01-05T00:00:00"/>
    <d v="2018-01-19T00:00:00"/>
    <s v="N"/>
    <m/>
    <s v="CCDIAZA"/>
    <s v="CCDIAZA"/>
    <n v="19016"/>
    <s v="camila.diaz@consultor.wom.cl"/>
    <m/>
    <m/>
    <n v="17"/>
    <s v="Katterine Cuadra"/>
    <x v="0"/>
    <m/>
    <s v=""/>
    <d v="2021-03-01T00:00:00"/>
    <s v=""/>
    <m/>
    <s v=""/>
    <s v=""/>
    <s v="No"/>
    <s v="No"/>
  </r>
  <r>
    <s v="Holdtech"/>
    <x v="0"/>
    <s v="Prepago"/>
    <s v="La Serena"/>
    <s v="17004390"/>
    <s v="1"/>
    <s v="17004390-1"/>
    <s v="FJURIBEA"/>
    <s v="FRANCISCO JAVIER URIBE ALVAREZ"/>
    <s v="FRANCISCO JAVIER"/>
    <s v="URIBE ALVAREZ"/>
    <x v="1"/>
    <x v="5"/>
    <s v="Baja en capacitación"/>
    <m/>
    <m/>
    <m/>
    <m/>
    <m/>
    <m/>
    <m/>
    <d v="1988-07-17T00:00:00"/>
    <m/>
    <m/>
    <s v=""/>
    <d v="2018-01-05T00:00:00"/>
    <d v="2018-01-19T00:00:00"/>
    <s v="N"/>
    <m/>
    <s v="FJURIBEA"/>
    <s v="FJURIBEA"/>
    <n v="19035"/>
    <s v="francisco.uribe@consultor.wom.cl"/>
    <m/>
    <m/>
    <n v="17"/>
    <s v="Katterine Cuadra"/>
    <x v="0"/>
    <m/>
    <s v=""/>
    <d v="2021-03-01T00:00:00"/>
    <s v=""/>
    <m/>
    <s v=""/>
    <s v=""/>
    <s v="No"/>
    <s v="No"/>
  </r>
  <r>
    <s v="Holdtech"/>
    <x v="0"/>
    <s v="Prepago"/>
    <s v="La Serena"/>
    <s v="19350037"/>
    <s v="4"/>
    <s v="19350037-4"/>
    <s v="PAGONZAO"/>
    <s v="PAULA ANDREA GONZALEZ OPAZO"/>
    <s v="PAULA ANDREA"/>
    <s v="GONZALEZ OPAZO"/>
    <x v="1"/>
    <x v="5"/>
    <s v="No Certifica"/>
    <s v="No Certifica"/>
    <d v="2018-01-19T00:00:00"/>
    <m/>
    <m/>
    <m/>
    <m/>
    <m/>
    <d v="1997-01-08T00:00:00"/>
    <m/>
    <m/>
    <s v=""/>
    <d v="2018-01-05T00:00:00"/>
    <d v="2018-01-19T00:00:00"/>
    <s v="N"/>
    <m/>
    <s v="PAGONZAO"/>
    <s v="PAGONZAO"/>
    <n v="19204"/>
    <s v="paula.andrea@consultor.wom.cl"/>
    <m/>
    <m/>
    <n v="17"/>
    <s v="Katterine Cuadra"/>
    <x v="0"/>
    <m/>
    <s v=""/>
    <d v="2021-03-01T00:00:00"/>
    <s v=""/>
    <m/>
    <d v="2018-01-01T00:00:00"/>
    <s v=""/>
    <s v="No"/>
    <s v="No"/>
  </r>
  <r>
    <s v="Holdtech"/>
    <x v="0"/>
    <s v="Prepago"/>
    <s v="La Serena"/>
    <s v="12225691"/>
    <s v="K"/>
    <s v="12225691-k"/>
    <s v="PINUNEZG"/>
    <s v="PAMELA IVONNE NUÑEZ GALLEGOS"/>
    <s v="PAMELA IVONNE"/>
    <s v="NUÑEZ GALLEGOS"/>
    <x v="1"/>
    <x v="5"/>
    <s v="Baja en capacitación"/>
    <m/>
    <d v="2018-01-10T00:00:00"/>
    <m/>
    <m/>
    <m/>
    <m/>
    <m/>
    <d v="1972-03-05T00:00:00"/>
    <m/>
    <m/>
    <s v=""/>
    <d v="2018-01-05T00:00:00"/>
    <d v="2018-01-19T00:00:00"/>
    <s v="N"/>
    <m/>
    <s v="PINUNEZG"/>
    <s v="PINUNEZG"/>
    <n v="19194"/>
    <s v="pamela.nunez@consultor.wom.cl"/>
    <m/>
    <m/>
    <n v="17"/>
    <s v="Katterine Cuadra"/>
    <x v="0"/>
    <m/>
    <s v=""/>
    <d v="2021-03-01T00:00:00"/>
    <s v=""/>
    <m/>
    <d v="2018-01-01T00:00:00"/>
    <s v=""/>
    <s v="No"/>
    <s v="No"/>
  </r>
  <r>
    <s v="Holdtech"/>
    <x v="0"/>
    <s v="Prepago"/>
    <s v="La Serena"/>
    <s v="18003380"/>
    <s v="7"/>
    <s v="18003380-7"/>
    <s v="VISANDOU"/>
    <s v="VALESKA ISAMAR SANDOVAL URIBE"/>
    <s v="VALESKA ISAMAR"/>
    <s v="SANDOVAL URIBE"/>
    <x v="1"/>
    <x v="5"/>
    <s v="Baja en capacitación"/>
    <m/>
    <d v="2018-01-09T00:00:00"/>
    <m/>
    <m/>
    <m/>
    <m/>
    <m/>
    <d v="1992-05-13T00:00:00"/>
    <m/>
    <m/>
    <s v=""/>
    <d v="2018-01-05T00:00:00"/>
    <d v="2018-01-19T00:00:00"/>
    <s v="N"/>
    <m/>
    <s v="VISANDOU"/>
    <s v="VISANDOU"/>
    <n v="19207"/>
    <s v="valeska.sandoval@consultor.wom.cl"/>
    <m/>
    <m/>
    <n v="17"/>
    <s v="Katterine Cuadra"/>
    <x v="0"/>
    <m/>
    <s v=""/>
    <d v="2021-03-01T00:00:00"/>
    <s v=""/>
    <m/>
    <d v="2018-01-01T00:00:00"/>
    <s v=""/>
    <s v="No"/>
    <s v="No"/>
  </r>
  <r>
    <s v="Holdtech"/>
    <x v="0"/>
    <s v="Masivo"/>
    <s v="La Serena"/>
    <s v="16054653"/>
    <s v="0"/>
    <s v="16054653-0"/>
    <s v=""/>
    <s v="DANIELA PATRICIA ALRRINGO ALCAYAGA"/>
    <s v="DANIELA PATRICIA"/>
    <s v="ALRRINGO ALCAYAGA"/>
    <x v="1"/>
    <x v="5"/>
    <s v="Baja en capacitación"/>
    <m/>
    <d v="2018-01-24T00:00:00"/>
    <m/>
    <m/>
    <m/>
    <m/>
    <m/>
    <d v="1986-01-08T00:00:00"/>
    <m/>
    <m/>
    <s v=""/>
    <d v="2018-01-24T00:00:00"/>
    <d v="2018-02-14T00:00:00"/>
    <s v="N"/>
    <m/>
    <s v=""/>
    <s v=""/>
    <m/>
    <m/>
    <m/>
    <m/>
    <n v="18"/>
    <s v="Daniela Gonzalez"/>
    <x v="1"/>
    <m/>
    <n v="1"/>
    <d v="2021-03-01T00:00:00"/>
    <s v=""/>
    <m/>
    <d v="2018-01-01T00:00:00"/>
    <s v=""/>
    <s v="No"/>
    <s v="No"/>
  </r>
  <r>
    <s v="Holdtech"/>
    <x v="0"/>
    <s v="Masivo"/>
    <s v="La Serena"/>
    <s v="18494061"/>
    <s v="2"/>
    <s v="18494061-2"/>
    <s v=""/>
    <s v="MARIA JOSE QUIROZ SILVA"/>
    <s v="MARIA JOSE"/>
    <s v="QUIROZ SILVA"/>
    <x v="1"/>
    <x v="5"/>
    <s v="Abandono de PEI"/>
    <m/>
    <d v="2018-01-24T00:00:00"/>
    <m/>
    <m/>
    <m/>
    <m/>
    <m/>
    <d v="1993-05-17T00:00:00"/>
    <m/>
    <m/>
    <s v=""/>
    <d v="2018-01-24T00:00:00"/>
    <d v="2018-02-14T00:00:00"/>
    <s v="N"/>
    <m/>
    <s v=""/>
    <s v=""/>
    <m/>
    <m/>
    <m/>
    <m/>
    <n v="18"/>
    <s v="Daniela Gonzalez"/>
    <x v="1"/>
    <m/>
    <n v="1"/>
    <d v="2021-03-01T00:00:00"/>
    <s v=""/>
    <m/>
    <d v="2018-01-01T00:00:00"/>
    <s v=""/>
    <s v="No"/>
    <s v="No"/>
  </r>
  <r>
    <s v="Holdtech"/>
    <x v="0"/>
    <s v="Masivo"/>
    <s v="La Serena"/>
    <s v="17973716"/>
    <s v="7"/>
    <s v="17973716-7"/>
    <s v=""/>
    <s v="YASNA YISSEL VELIZ CANALES"/>
    <s v="YASNA YISSEL"/>
    <s v="VELIZ CANALES"/>
    <x v="1"/>
    <x v="5"/>
    <s v="Abandono de PEI"/>
    <m/>
    <d v="2018-01-24T00:00:00"/>
    <m/>
    <m/>
    <m/>
    <m/>
    <m/>
    <d v="1991-06-03T00:00:00"/>
    <m/>
    <m/>
    <s v=""/>
    <d v="2018-01-24T00:00:00"/>
    <d v="2018-02-14T00:00:00"/>
    <s v="N"/>
    <m/>
    <s v=""/>
    <s v=""/>
    <m/>
    <m/>
    <m/>
    <m/>
    <n v="18"/>
    <s v="Daniela Gonzalez"/>
    <x v="1"/>
    <m/>
    <n v="1"/>
    <d v="2021-03-01T00:00:00"/>
    <s v=""/>
    <m/>
    <d v="2018-01-01T00:00:00"/>
    <s v=""/>
    <s v="No"/>
    <s v="No"/>
  </r>
  <r>
    <s v="Holdtech"/>
    <x v="0"/>
    <s v="Masivo"/>
    <s v="La Serena"/>
    <s v="19258002"/>
    <s v="1"/>
    <s v="19258002-1"/>
    <s v="AAGIORDO"/>
    <s v="ARIEL ALEJANDRO GIORDANO ORELLANA"/>
    <s v="ARIEL ALEJANDRO"/>
    <s v="GIORDANO ORELLANA"/>
    <x v="1"/>
    <x v="5"/>
    <s v="Baja en capacitación"/>
    <m/>
    <d v="2018-02-07T00:00:00"/>
    <m/>
    <m/>
    <m/>
    <m/>
    <m/>
    <d v="1996-07-11T00:00:00"/>
    <m/>
    <m/>
    <s v=""/>
    <d v="2018-01-24T00:00:00"/>
    <d v="2018-02-14T00:00:00"/>
    <s v="N"/>
    <m/>
    <s v="AAGIORDO"/>
    <s v="AAGIORDO"/>
    <n v="19188"/>
    <s v="ariel.giordano@consultor.wom.cl"/>
    <m/>
    <m/>
    <n v="18"/>
    <s v="Daniela Gonzalez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13057004"/>
    <s v="6"/>
    <s v="13057004-6"/>
    <s v="AKHODGSM"/>
    <s v="ANGIE KAREN HODGSON MENDOZA"/>
    <s v="ANGIE KAREN"/>
    <s v="HODGSON MENDOZA"/>
    <x v="1"/>
    <x v="5"/>
    <s v="Baja en capacitación"/>
    <m/>
    <d v="2018-02-14T00:00:00"/>
    <m/>
    <m/>
    <m/>
    <m/>
    <m/>
    <d v="1976-08-30T00:00:00"/>
    <m/>
    <m/>
    <s v=""/>
    <d v="2018-01-24T00:00:00"/>
    <d v="2018-02-14T00:00:00"/>
    <s v="N"/>
    <m/>
    <s v="AKHODGSM"/>
    <s v="AKHODGSM"/>
    <n v="19215"/>
    <s v="angie.hodgson@consultor.wom.cl"/>
    <m/>
    <m/>
    <n v="18"/>
    <s v="Daniela Gonzalez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11934788"/>
    <s v="2"/>
    <s v="11934788-2"/>
    <s v="AMAGUILL"/>
    <s v="ANA MARIA AGUILERA LAGUES"/>
    <s v="ANA MARIA"/>
    <s v="AGUILERA LAGUES"/>
    <x v="1"/>
    <x v="5"/>
    <s v="Baja en capacitación"/>
    <s v="No Certifica"/>
    <d v="2018-02-16T00:00:00"/>
    <m/>
    <m/>
    <m/>
    <m/>
    <m/>
    <d v="1970-05-24T00:00:00"/>
    <m/>
    <m/>
    <s v=""/>
    <d v="2018-01-24T00:00:00"/>
    <d v="2018-02-14T00:00:00"/>
    <s v="N"/>
    <m/>
    <s v="AMAGUILL"/>
    <s v="AMAGUILL"/>
    <n v="19176"/>
    <s v="ana.aguilera@consultor.wom.cl"/>
    <m/>
    <m/>
    <n v="18"/>
    <s v="Daniela Gonzalez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19948158"/>
    <s v="4"/>
    <s v="19948158-4"/>
    <s v="AMDINAMD"/>
    <s v="ALISON MELISSA DINAMARCA DOLL"/>
    <s v="ALISON MELISSA"/>
    <s v="DINAMARCA DOLL"/>
    <x v="1"/>
    <x v="5"/>
    <s v="Baja en capacitación"/>
    <s v="No Certifica"/>
    <d v="2018-02-16T00:00:00"/>
    <m/>
    <m/>
    <m/>
    <m/>
    <m/>
    <d v="1998-07-16T00:00:00"/>
    <m/>
    <m/>
    <s v=""/>
    <d v="2018-01-24T00:00:00"/>
    <d v="2018-02-14T00:00:00"/>
    <s v="N"/>
    <m/>
    <s v="AMDINAMD"/>
    <s v="AMDINAMD"/>
    <n v="19214"/>
    <s v="alison.dinamarca@consultor.wom.cl"/>
    <m/>
    <m/>
    <n v="18"/>
    <s v="Daniela Gonzalez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16026739"/>
    <s v="9"/>
    <s v="16026739-9"/>
    <s v="AMHENRIC"/>
    <s v="AIDA MARGARITA HENRIQUEZ CASANOVA"/>
    <s v="AIDA MARGARITA"/>
    <s v="HENRIQUEZ CASANOVA"/>
    <x v="1"/>
    <x v="5"/>
    <s v="Baja en capacitación"/>
    <m/>
    <d v="2018-02-06T00:00:00"/>
    <m/>
    <m/>
    <m/>
    <m/>
    <m/>
    <d v="1985-01-08T00:00:00"/>
    <m/>
    <m/>
    <s v=""/>
    <d v="2018-01-24T00:00:00"/>
    <d v="2018-02-14T00:00:00"/>
    <s v="N"/>
    <m/>
    <s v="AMHENRIC"/>
    <s v="AMHENRIC"/>
    <n v="19045"/>
    <s v="aida.henriquez@consultor.wom.cl"/>
    <m/>
    <m/>
    <n v="18"/>
    <s v="Daniela Gonzalez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17114079"/>
    <s v="K"/>
    <s v="17114079-K"/>
    <s v="CAJARAM"/>
    <s v="CAROLINA ANDREA JARA MOYA"/>
    <s v="CAROLINA ANDREA"/>
    <s v="JARA MOYA"/>
    <x v="1"/>
    <x v="5"/>
    <s v="Baja en capacitación"/>
    <m/>
    <d v="2018-02-14T00:00:00"/>
    <m/>
    <m/>
    <m/>
    <m/>
    <m/>
    <d v="1989-05-10T00:00:00"/>
    <m/>
    <m/>
    <s v=""/>
    <d v="2018-01-24T00:00:00"/>
    <d v="2018-02-14T00:00:00"/>
    <s v="N"/>
    <m/>
    <s v="CAJARAM"/>
    <s v="CAJARAM"/>
    <n v="19211"/>
    <s v="carolina.jara@consultor.wom.cl"/>
    <m/>
    <m/>
    <n v="18"/>
    <s v="Daniela Gonzalez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19500331"/>
    <s v="9"/>
    <s v="19500331-9"/>
    <s v="CAPEREID"/>
    <s v="CRISTIAN ANGEL PEREIRA DROGUETT "/>
    <s v="CRISTIAN ANGEL"/>
    <s v="PEREIRA DROGUETT "/>
    <x v="1"/>
    <x v="5"/>
    <m/>
    <m/>
    <m/>
    <m/>
    <m/>
    <m/>
    <m/>
    <m/>
    <d v="1997-05-29T00:00:00"/>
    <m/>
    <m/>
    <s v=""/>
    <d v="2018-01-24T00:00:00"/>
    <d v="2018-02-14T00:00:00"/>
    <s v="N"/>
    <m/>
    <s v="CAPEREID"/>
    <s v="CAPEREID"/>
    <n v="19186"/>
    <s v="cristian.pereira@consultor.wom.cl"/>
    <m/>
    <m/>
    <n v="18"/>
    <s v="Daniela Gonzalez"/>
    <x v="1"/>
    <m/>
    <n v="1"/>
    <d v="2021-03-01T00:00:00"/>
    <s v=""/>
    <m/>
    <s v=""/>
    <s v=""/>
    <s v="No"/>
    <s v="No"/>
  </r>
  <r>
    <s v="Holdtech"/>
    <x v="0"/>
    <s v="Masivo"/>
    <s v="La Serena"/>
    <s v="16687654"/>
    <s v="0"/>
    <s v="16687654-0"/>
    <s v="FLMIRANS"/>
    <s v="FELIX LEONARDO MIRANDA SANDOVAL "/>
    <s v="FELIX LEONARDO"/>
    <s v="MIRANDA SANDOVAL "/>
    <x v="1"/>
    <x v="5"/>
    <s v="Baja en capacitación"/>
    <m/>
    <d v="2018-02-14T00:00:00"/>
    <m/>
    <m/>
    <m/>
    <m/>
    <m/>
    <d v="1987-11-13T00:00:00"/>
    <m/>
    <m/>
    <s v=""/>
    <d v="2018-01-24T00:00:00"/>
    <d v="2018-02-14T00:00:00"/>
    <s v="N"/>
    <m/>
    <s v="FLMIRANS"/>
    <s v="FLMIRANS"/>
    <n v="19130"/>
    <s v="felix.miranda@consultor.wom.cl"/>
    <m/>
    <m/>
    <n v="18"/>
    <s v="Daniela Gonzalez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19950460"/>
    <s v="6"/>
    <s v="19950460-6"/>
    <s v="FNVALDIV"/>
    <s v="FRANCO NICHOLAS MATIAS VALDIVIA VALENCIA"/>
    <s v="FRANCO NICHOLAS MATIAS"/>
    <s v="VALDIVIA VALENCIA"/>
    <x v="1"/>
    <x v="5"/>
    <s v="Baja en capacitación"/>
    <m/>
    <d v="2018-01-29T00:00:00"/>
    <m/>
    <m/>
    <m/>
    <m/>
    <m/>
    <d v="1998-04-08T00:00:00"/>
    <m/>
    <m/>
    <s v=""/>
    <d v="2018-01-24T00:00:00"/>
    <d v="2018-02-14T00:00:00"/>
    <s v="N"/>
    <m/>
    <s v="FNVALDIV"/>
    <s v="FNVALDIV"/>
    <n v="19208"/>
    <s v="franco.valdivia@consultor.wom.cl"/>
    <m/>
    <m/>
    <n v="18"/>
    <s v="Daniela Gonzalez"/>
    <x v="1"/>
    <m/>
    <n v="1"/>
    <d v="2021-03-01T00:00:00"/>
    <s v=""/>
    <m/>
    <d v="2018-01-01T00:00:00"/>
    <s v=""/>
    <s v="No"/>
    <s v="No"/>
  </r>
  <r>
    <s v="Holdtech"/>
    <x v="0"/>
    <s v="Masivo"/>
    <s v="La Serena"/>
    <s v="9075213-"/>
    <s v="8"/>
    <s v="9075213-8"/>
    <s v="GAIBACEM"/>
    <s v="GLADYS ANGELICA IBACETA MOYA"/>
    <s v="GLADYS ANGELICA"/>
    <s v="IBACETA MOYA"/>
    <x v="1"/>
    <x v="5"/>
    <s v="Baja en capacitación"/>
    <m/>
    <d v="2018-02-14T00:00:00"/>
    <m/>
    <m/>
    <m/>
    <m/>
    <m/>
    <d v="1964-04-18T00:00:00"/>
    <m/>
    <m/>
    <s v=""/>
    <d v="2018-01-24T00:00:00"/>
    <d v="2018-02-14T00:00:00"/>
    <s v="N"/>
    <m/>
    <s v="GAIBACEM"/>
    <s v="GAIBACEM"/>
    <n v="19057"/>
    <s v="gladys.ibaceta@consultor.wom.cl"/>
    <m/>
    <m/>
    <n v="18"/>
    <s v="Daniela Gonzalez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18889766"/>
    <s v="5"/>
    <s v="18889766-5"/>
    <s v="JEJIMENF"/>
    <s v="JOAQUIN ENRIQUE JIMENEZ FUENTES"/>
    <s v="JOAQUIN ENRIQUE"/>
    <s v="JIMENEZ FUENTES"/>
    <x v="1"/>
    <x v="5"/>
    <s v="Baja en capacitación"/>
    <m/>
    <d v="2018-02-02T00:00:00"/>
    <m/>
    <m/>
    <m/>
    <m/>
    <m/>
    <d v="1995-04-14T00:00:00"/>
    <m/>
    <m/>
    <s v=""/>
    <d v="2018-01-24T00:00:00"/>
    <d v="2018-02-14T00:00:00"/>
    <s v="N"/>
    <m/>
    <s v="JEJIMENF"/>
    <s v="JEJIMENF"/>
    <n v="19103"/>
    <s v="joaquin.jimenez@consultor.wom.cl"/>
    <m/>
    <m/>
    <n v="18"/>
    <s v="Daniela Gonzalez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13827996"/>
    <s v="0"/>
    <s v="13827996-0"/>
    <s v="KJHENRIC"/>
    <s v="KAREN JULIETTE HENRIQUEZ CASANOVA"/>
    <s v="KAREN JULIETTE"/>
    <s v="HENRIQUEZ CASANOVA"/>
    <x v="1"/>
    <x v="5"/>
    <s v="Baja en capacitación"/>
    <m/>
    <d v="2018-02-14T00:00:00"/>
    <m/>
    <m/>
    <m/>
    <m/>
    <m/>
    <d v="1980-11-08T00:00:00"/>
    <m/>
    <m/>
    <s v=""/>
    <d v="2018-01-24T00:00:00"/>
    <d v="2018-02-14T00:00:00"/>
    <s v="N"/>
    <m/>
    <s v="KJHENRIC"/>
    <s v="KJHENRIC"/>
    <n v="19095"/>
    <s v="karen.henriquez@consultor.wom.cl"/>
    <m/>
    <m/>
    <n v="18"/>
    <s v="Daniela Gonzalez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11056531"/>
    <s v="3"/>
    <s v="11056531-3"/>
    <s v="MLMATAMM"/>
    <s v="MONICA LORENA MATAMALA MENA"/>
    <s v="MONICA LORENA"/>
    <s v="MATAMALA MENA"/>
    <x v="1"/>
    <x v="5"/>
    <s v="Abandono de PEI"/>
    <m/>
    <d v="2018-02-06T00:00:00"/>
    <m/>
    <m/>
    <m/>
    <m/>
    <m/>
    <d v="1966-04-26T00:00:00"/>
    <m/>
    <m/>
    <s v=""/>
    <d v="2018-01-24T00:00:00"/>
    <d v="2018-02-14T00:00:00"/>
    <s v="N"/>
    <m/>
    <s v="MLMATAMM"/>
    <s v="MLMATAMM"/>
    <n v="19135"/>
    <s v="monica.matamala@consultor.wom.cl"/>
    <m/>
    <m/>
    <n v="18"/>
    <s v="Daniela Gonzalez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17174219"/>
    <s v="6"/>
    <s v="17174219-6"/>
    <s v="MRMARAMF"/>
    <s v="MONICA ROCIO MARAMBIO FUENTES"/>
    <s v="MONICA ROCIO"/>
    <s v="MARAMBIO FUENTES"/>
    <x v="1"/>
    <x v="5"/>
    <s v="Abandono de PEI"/>
    <m/>
    <d v="2018-01-25T00:00:00"/>
    <m/>
    <m/>
    <m/>
    <m/>
    <m/>
    <d v="1989-05-04T00:00:00"/>
    <m/>
    <m/>
    <s v=""/>
    <d v="2018-01-24T00:00:00"/>
    <d v="2018-02-14T00:00:00"/>
    <s v="N"/>
    <m/>
    <s v="MRMARAMF"/>
    <s v="MRMARAMF"/>
    <n v="19212"/>
    <s v="monica.marambio@consultor.wom.cl"/>
    <m/>
    <m/>
    <n v="18"/>
    <s v="Daniela Gonzalez"/>
    <x v="1"/>
    <m/>
    <n v="1"/>
    <d v="2021-03-01T00:00:00"/>
    <s v=""/>
    <m/>
    <d v="2018-01-01T00:00:00"/>
    <s v=""/>
    <s v="No"/>
    <s v="No"/>
  </r>
  <r>
    <s v="Holdtech"/>
    <x v="0"/>
    <s v="Masivo"/>
    <s v="La Serena"/>
    <s v="18235572"/>
    <s v="0"/>
    <s v="18235572-0"/>
    <s v="NEMORALZ"/>
    <s v="NATALIA ELIZABETH MORALES ZULETA"/>
    <s v="NATALIA ELIZABETH"/>
    <s v="MORALES ZULETA"/>
    <x v="1"/>
    <x v="5"/>
    <s v="Abandono de PEI"/>
    <m/>
    <d v="2018-01-25T00:00:00"/>
    <m/>
    <m/>
    <m/>
    <m/>
    <m/>
    <d v="1993-04-21T00:00:00"/>
    <m/>
    <m/>
    <s v=""/>
    <d v="2018-01-24T00:00:00"/>
    <d v="2018-02-14T00:00:00"/>
    <s v="N"/>
    <m/>
    <s v="NEMORALZ"/>
    <s v="NEMORALZ"/>
    <n v="19217"/>
    <s v="natalia.morales@consultor.wom.cl"/>
    <m/>
    <m/>
    <n v="18"/>
    <s v="Daniela Gonzalez"/>
    <x v="1"/>
    <m/>
    <n v="1"/>
    <d v="2021-03-01T00:00:00"/>
    <s v=""/>
    <m/>
    <d v="2018-01-01T00:00:00"/>
    <s v=""/>
    <s v="No"/>
    <s v="Si"/>
  </r>
  <r>
    <s v="Holdtech"/>
    <x v="0"/>
    <s v="Masivo"/>
    <s v="La Serena"/>
    <s v="13974968"/>
    <s v="5"/>
    <s v="13974968-5"/>
    <s v="PACASTIC"/>
    <s v="PAULA ANTONIA CASTILLO CASTILLO"/>
    <s v="PAULA ANTONIA"/>
    <s v="CASTILLO CASTILLO"/>
    <x v="1"/>
    <x v="5"/>
    <s v="Abandono de PEI"/>
    <m/>
    <d v="2018-02-14T00:00:00"/>
    <m/>
    <m/>
    <m/>
    <m/>
    <m/>
    <d v="1979-07-29T00:00:00"/>
    <m/>
    <m/>
    <s v=""/>
    <d v="2018-01-24T00:00:00"/>
    <d v="2018-02-14T00:00:00"/>
    <s v="N"/>
    <m/>
    <s v="PACASTIC"/>
    <s v="PACASTIC"/>
    <n v="19086"/>
    <s v="paula.castillo@consultor.wom.cl"/>
    <m/>
    <m/>
    <n v="18"/>
    <s v="Daniela Gonzalez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19947884"/>
    <s v="2"/>
    <s v="19947884-2"/>
    <s v="PFFUENTI"/>
    <s v="PAOLA FRANCISCA FUENTES IBACACHE"/>
    <s v="PAOLA FRANCISCA"/>
    <s v="FUENTES IBACACHE"/>
    <x v="1"/>
    <x v="5"/>
    <m/>
    <m/>
    <m/>
    <m/>
    <m/>
    <m/>
    <m/>
    <m/>
    <d v="1998-06-09T00:00:00"/>
    <m/>
    <m/>
    <s v=""/>
    <d v="2018-01-24T00:00:00"/>
    <d v="2018-02-14T00:00:00"/>
    <s v="N"/>
    <m/>
    <s v="PFFUENTI"/>
    <s v="PFFUENTI"/>
    <n v="19124"/>
    <s v="paola.fuentes@consultor.wom.cl"/>
    <m/>
    <m/>
    <n v="18"/>
    <s v="Daniela Gonzalez"/>
    <x v="1"/>
    <m/>
    <n v="1"/>
    <d v="2021-03-01T00:00:00"/>
    <s v=""/>
    <m/>
    <s v=""/>
    <s v=""/>
    <s v="No"/>
    <s v="No"/>
  </r>
  <r>
    <s v="Holdtech"/>
    <x v="0"/>
    <s v="Masivo"/>
    <s v="La Serena"/>
    <s v="17888000"/>
    <s v="4"/>
    <s v="17888000-4"/>
    <s v="RMALFARG"/>
    <s v="ROMINA MARISEL ROJAS ROJAS"/>
    <s v="ROMINA MARISEL"/>
    <s v="ROJAS ROJAS"/>
    <x v="1"/>
    <x v="5"/>
    <s v="Abandono de PEI"/>
    <m/>
    <d v="2018-02-14T00:00:00"/>
    <m/>
    <m/>
    <m/>
    <m/>
    <m/>
    <d v="1991-10-08T00:00:00"/>
    <m/>
    <m/>
    <s v=""/>
    <d v="2018-01-24T00:00:00"/>
    <d v="2018-02-14T00:00:00"/>
    <s v="N"/>
    <m/>
    <s v="RMALFARG"/>
    <s v="RMALFARG"/>
    <n v="19216"/>
    <s v="rocio.alfaro@consultor.wom.cl"/>
    <m/>
    <m/>
    <n v="18"/>
    <s v="Daniela Gonzalez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18397843"/>
    <s v="8"/>
    <s v="18397843-8"/>
    <s v="RMROJASR"/>
    <s v="ROSSANA JAVIERA ANGEL CABALLERO"/>
    <s v="ROSSANA JAVIERA"/>
    <s v="ANGEL CABALLERO"/>
    <x v="1"/>
    <x v="5"/>
    <s v="Abandono de PEI"/>
    <m/>
    <d v="2018-02-12T00:00:00"/>
    <m/>
    <m/>
    <m/>
    <m/>
    <m/>
    <d v="1993-02-19T00:00:00"/>
    <m/>
    <m/>
    <s v=""/>
    <d v="2018-01-24T00:00:00"/>
    <d v="2018-02-14T00:00:00"/>
    <s v="N"/>
    <m/>
    <s v="RMROJASR"/>
    <s v="RMROJASR"/>
    <n v="19178"/>
    <s v="romina.rojas@consultor.wom.cl"/>
    <m/>
    <m/>
    <n v="18"/>
    <s v="Daniela Gonzalez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18922616"/>
    <s v="0"/>
    <s v="18922616-0"/>
    <s v="SVZUNIGC"/>
    <s v="SOFIA VALERIA ZUÑIGA CARVAJAL"/>
    <s v="SOFIA VALERIA"/>
    <s v="ZUÑIGA CARVAJAL"/>
    <x v="1"/>
    <x v="5"/>
    <s v="Abandono de PEI"/>
    <m/>
    <d v="2018-02-19T00:00:00"/>
    <m/>
    <m/>
    <m/>
    <m/>
    <m/>
    <d v="1994-10-11T00:00:00"/>
    <m/>
    <m/>
    <s v=""/>
    <d v="2018-01-24T00:00:00"/>
    <d v="2018-02-14T00:00:00"/>
    <s v="N"/>
    <m/>
    <s v="SVZUNIGC"/>
    <s v="SVZUNIGC"/>
    <n v="19218"/>
    <s v="sofia.zuniga@consultor.wom.cl"/>
    <m/>
    <m/>
    <n v="18"/>
    <s v="Daniela Gonzalez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17016593"/>
    <s v="4"/>
    <s v="17016593-4"/>
    <s v="YVVARGAC"/>
    <s v="YESSENIA VALESKA VARGAS CASTRO"/>
    <s v="YESSENIA VALESKA"/>
    <s v="VARGAS CASTRO"/>
    <x v="1"/>
    <x v="5"/>
    <s v="Abandono de PEI"/>
    <m/>
    <d v="2018-02-02T00:00:00"/>
    <m/>
    <m/>
    <m/>
    <m/>
    <m/>
    <d v="1989-02-28T00:00:00"/>
    <m/>
    <m/>
    <s v=""/>
    <d v="2018-01-24T00:00:00"/>
    <d v="2018-02-14T00:00:00"/>
    <s v="N"/>
    <m/>
    <s v="YVVARGAC"/>
    <s v="YVVARGAC"/>
    <n v="19213"/>
    <s v="yessenia.vargas@consultor.wom.cl"/>
    <m/>
    <m/>
    <n v="18"/>
    <s v="Daniela Gonzalez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20005929"/>
    <s v="8"/>
    <s v="20005929-8"/>
    <s v="ALCAMPAI"/>
    <s v="ANA LUISA CAMPAÑA IBACACHE"/>
    <s v="ANA LUISA"/>
    <s v="CAMPAÑA IBACACHE"/>
    <x v="1"/>
    <x v="5"/>
    <s v="Baja en capacitación"/>
    <m/>
    <d v="2018-02-16T00:00:00"/>
    <m/>
    <m/>
    <m/>
    <m/>
    <m/>
    <d v="1999-02-13T00:00:00"/>
    <m/>
    <m/>
    <s v=""/>
    <d v="2018-02-05T00:00:00"/>
    <d v="2018-02-23T00:00:00"/>
    <s v="N"/>
    <m/>
    <s v="ALCAMPAI"/>
    <s v="ALCAMPAI"/>
    <n v="19232"/>
    <s v="ana.campana@consultor.wom.cl"/>
    <m/>
    <m/>
    <n v="19"/>
    <s v="Julia Arancibia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11724636"/>
    <s v="1"/>
    <s v="11724636-1"/>
    <s v="CPBRILLB"/>
    <s v="CLAUDIA PAOLA BRILLADERO BRILLADERO"/>
    <s v="CLAUDIA PAOLA"/>
    <s v="BRILLADERO BRILLADERO"/>
    <x v="1"/>
    <x v="5"/>
    <s v="Baja en capacitación"/>
    <m/>
    <d v="2018-02-26T00:00:00"/>
    <m/>
    <m/>
    <m/>
    <m/>
    <m/>
    <d v="1971-03-13T00:00:00"/>
    <m/>
    <m/>
    <s v=""/>
    <d v="2018-02-05T00:00:00"/>
    <d v="2018-02-23T00:00:00"/>
    <s v="N"/>
    <m/>
    <s v="CPBRILLB"/>
    <s v="CPBRILLB"/>
    <n v="19033"/>
    <s v="claudia.brilladero@consultor.wom.cl"/>
    <m/>
    <m/>
    <n v="19"/>
    <s v="Julia Arancibia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19285222"/>
    <s v="6"/>
    <s v="19285222-6"/>
    <s v="EAANTINA"/>
    <s v="EVELYN ANDREA ANTINAO ANTINAO"/>
    <s v="EVELYN ANDREA"/>
    <s v="ANTINAO ANTINAO"/>
    <x v="1"/>
    <x v="5"/>
    <s v="Baja en capacitación"/>
    <m/>
    <d v="2018-02-23T00:00:00"/>
    <m/>
    <m/>
    <m/>
    <m/>
    <m/>
    <d v="1996-09-22T00:00:00"/>
    <m/>
    <m/>
    <s v=""/>
    <d v="2018-02-05T00:00:00"/>
    <d v="2018-02-23T00:00:00"/>
    <s v="N"/>
    <m/>
    <s v="EAANTINA"/>
    <s v="EAANTINA"/>
    <n v="19229"/>
    <s v="evelyn.antinao@consultor.wom.cl"/>
    <m/>
    <m/>
    <n v="19"/>
    <s v="Julia Arancibia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15673030"/>
    <s v="0"/>
    <s v="15673030-0"/>
    <s v="FACHAVEG"/>
    <s v="FRANCO ALEXIS CHAVEZ GOMEZ"/>
    <s v="FRANCO ALEXIS"/>
    <s v="CHAVEZ GOMEZ"/>
    <x v="1"/>
    <x v="5"/>
    <s v="No Certifica"/>
    <s v="No Certifica"/>
    <d v="2018-02-26T00:00:00"/>
    <m/>
    <m/>
    <m/>
    <m/>
    <m/>
    <d v="1983-07-21T00:00:00"/>
    <m/>
    <m/>
    <s v=""/>
    <d v="2018-02-05T00:00:00"/>
    <d v="2018-02-23T00:00:00"/>
    <s v="N"/>
    <m/>
    <s v="FACHAVEG"/>
    <s v="FACHAVEG"/>
    <n v="19190"/>
    <s v="franco.chavez@consultor.wom.cl"/>
    <m/>
    <m/>
    <n v="19"/>
    <s v="Julia Arancibia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12659977"/>
    <s v="3"/>
    <s v="12659977-3"/>
    <s v="IPGARCIY"/>
    <s v="INGRID PATRICIA GARCIA YAÑEZ"/>
    <s v="INGRID PATRICIA"/>
    <s v="GARCIA YAÑEZ"/>
    <x v="1"/>
    <x v="5"/>
    <s v="Baja en capacitación"/>
    <m/>
    <d v="2018-02-26T00:00:00"/>
    <m/>
    <m/>
    <m/>
    <m/>
    <m/>
    <d v="1974-03-20T00:00:00"/>
    <m/>
    <m/>
    <s v=""/>
    <d v="2018-02-05T00:00:00"/>
    <d v="2018-02-23T00:00:00"/>
    <s v="N"/>
    <m/>
    <s v="IPGARCIY"/>
    <s v="IPGARCIY"/>
    <n v="19051"/>
    <s v="ingrid.garcia@consultor.wom.cl"/>
    <m/>
    <m/>
    <n v="19"/>
    <s v="Julia Arancibia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12570211"/>
    <s v="2"/>
    <s v="12570211-2"/>
    <s v="KAMUNOZJ"/>
    <s v="KARINA ANGELICA MUÑOZ JOFRE"/>
    <s v="KARINA ANGELICA"/>
    <s v="MUÑOZ JOFRE"/>
    <x v="1"/>
    <x v="5"/>
    <s v="Baja en capacitación"/>
    <m/>
    <d v="2018-02-23T00:00:00"/>
    <m/>
    <m/>
    <m/>
    <m/>
    <m/>
    <d v="1974-06-14T00:00:00"/>
    <m/>
    <m/>
    <s v=""/>
    <d v="2018-02-05T00:00:00"/>
    <d v="2018-02-23T00:00:00"/>
    <s v="N"/>
    <m/>
    <s v="KAMUNOZJ"/>
    <s v="KAMUNOZJ"/>
    <n v="19194"/>
    <s v="karina.munoz@consultor.wom.cl"/>
    <m/>
    <m/>
    <n v="19"/>
    <s v="Julia Arancibia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18923228"/>
    <s v="4"/>
    <s v="18923228-4"/>
    <s v="KNMUNOZT"/>
    <s v="KATHERINE NICOLE MUÑOZ TORRES"/>
    <s v="KATHERINE NICOLE"/>
    <s v="MUÑOZ TORRES"/>
    <x v="1"/>
    <x v="5"/>
    <s v="Baja en capacitación"/>
    <m/>
    <d v="2018-02-16T00:00:00"/>
    <m/>
    <m/>
    <m/>
    <m/>
    <m/>
    <d v="1994-12-13T00:00:00"/>
    <m/>
    <m/>
    <s v=""/>
    <d v="2018-02-05T00:00:00"/>
    <d v="2018-02-23T00:00:00"/>
    <s v="N"/>
    <m/>
    <s v="KNMUNOZT"/>
    <s v="KNMUNOZT"/>
    <n v="19235"/>
    <s v="katherine.munoz@consultor.wom.cl"/>
    <m/>
    <m/>
    <n v="19"/>
    <s v="Julia Arancibia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19950027"/>
    <s v="9"/>
    <s v="19950027-9"/>
    <s v="LKCASTIF"/>
    <s v="LESLY KAROL CASTILLO FLORES"/>
    <s v="LESLY KAROL"/>
    <s v="CASTILLO FLORES"/>
    <x v="1"/>
    <x v="5"/>
    <s v="Baja en capacitación"/>
    <m/>
    <d v="2018-02-23T00:00:00"/>
    <m/>
    <m/>
    <m/>
    <m/>
    <m/>
    <d v="1999-03-04T00:00:00"/>
    <m/>
    <m/>
    <s v=""/>
    <d v="2018-02-05T00:00:00"/>
    <d v="2018-02-23T00:00:00"/>
    <s v="N"/>
    <m/>
    <s v="LKCASTIF"/>
    <s v="LKCASTIF"/>
    <n v="19231"/>
    <s v="lesly.castillo@consultor.wom.cl"/>
    <m/>
    <m/>
    <n v="19"/>
    <s v="Julia Arancibia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18397360"/>
    <s v="6"/>
    <s v="18397360-6"/>
    <s v="RAPASTET"/>
    <s v="RODRIGO ANDRES PASTEN TOLEDO"/>
    <s v="RODRIGO ANDRES"/>
    <s v="PASTEN TOLEDO"/>
    <x v="1"/>
    <x v="5"/>
    <s v="Baja en capacitación"/>
    <m/>
    <d v="2018-02-23T00:00:00"/>
    <m/>
    <m/>
    <m/>
    <m/>
    <m/>
    <d v="1993-01-30T00:00:00"/>
    <m/>
    <m/>
    <s v=""/>
    <d v="2018-02-05T00:00:00"/>
    <d v="2018-02-23T00:00:00"/>
    <s v="N"/>
    <m/>
    <s v="RAPASTET"/>
    <s v="RAPASTET"/>
    <n v="19230"/>
    <s v="rodrigo.pasten@consultor.wom.cl"/>
    <m/>
    <m/>
    <n v="19"/>
    <s v="Julia Arancibia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19442447"/>
    <s v="7"/>
    <s v="19442447-7"/>
    <s v="TACONTRC"/>
    <s v="TAMARA ALEJANDRA CONTRERAS CORTES"/>
    <s v="TAMARA ALEJANDRA"/>
    <s v="CONTRERAS CORTES"/>
    <x v="1"/>
    <x v="5"/>
    <s v="Baja en capacitación"/>
    <m/>
    <d v="2018-02-23T00:00:00"/>
    <m/>
    <m/>
    <m/>
    <m/>
    <m/>
    <d v="1997-02-07T00:00:00"/>
    <m/>
    <m/>
    <s v=""/>
    <d v="2018-02-05T00:00:00"/>
    <d v="2018-02-23T00:00:00"/>
    <s v="N"/>
    <m/>
    <s v="TACONTRC"/>
    <s v="TACONTRC"/>
    <n v="19227"/>
    <s v="tamara.contreras@consultor.wom.cl"/>
    <m/>
    <m/>
    <n v="19"/>
    <s v="Julia Arancibia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17493128"/>
    <s v="3"/>
    <s v="17493128-3"/>
    <s v="YNGALLAM"/>
    <s v="YESENIA NICOLE GALLARDO MORALES"/>
    <s v="YESENIA NICOLE"/>
    <s v="GALLARDO MORALES"/>
    <x v="1"/>
    <x v="5"/>
    <s v="Baja en capacitación"/>
    <m/>
    <d v="2018-02-06T00:00:00"/>
    <m/>
    <m/>
    <m/>
    <m/>
    <m/>
    <d v="1990-06-16T00:00:00"/>
    <m/>
    <m/>
    <s v=""/>
    <d v="2018-02-05T00:00:00"/>
    <d v="2018-02-23T00:00:00"/>
    <s v="N"/>
    <m/>
    <s v="YNGALLAM"/>
    <s v="YNGALLAM"/>
    <n v="19012"/>
    <s v="yesenia.gallardo@consultor.wom.cl"/>
    <m/>
    <m/>
    <n v="19"/>
    <s v="Julia Arancibia"/>
    <x v="1"/>
    <m/>
    <n v="1"/>
    <d v="2021-03-01T00:00:00"/>
    <s v=""/>
    <m/>
    <d v="2018-02-01T00:00:00"/>
    <s v=""/>
    <s v="No"/>
    <s v="No"/>
  </r>
  <r>
    <s v="Holdtech"/>
    <x v="0"/>
    <s v="Masivo"/>
    <s v="La Serena"/>
    <s v="17999161"/>
    <s v="6"/>
    <s v="17999161-6"/>
    <s v="KAVEGAA"/>
    <s v="KARIME ANDREA VEGA ANAIS"/>
    <s v="KARIME ANDREA"/>
    <s v="VEGA ANAIS"/>
    <x v="1"/>
    <x v="5"/>
    <m/>
    <m/>
    <m/>
    <m/>
    <m/>
    <m/>
    <m/>
    <m/>
    <d v="1992-12-22T00:00:00"/>
    <m/>
    <m/>
    <s v=""/>
    <d v="2017-03-05T00:00:00"/>
    <d v="2018-03-23T00:00:00"/>
    <s v="N"/>
    <m/>
    <s v="KAVEGAA"/>
    <s v="KAVEGAA"/>
    <n v="19231"/>
    <s v="karime.vega@consultor.wom.cl"/>
    <m/>
    <m/>
    <n v="22"/>
    <s v="Rocío Silva"/>
    <x v="3"/>
    <m/>
    <s v=""/>
    <d v="2021-03-01T00:00:00"/>
    <s v=""/>
    <m/>
    <s v=""/>
    <s v=""/>
    <s v="No"/>
    <s v="No"/>
  </r>
  <r>
    <s v="Holdtech"/>
    <x v="0"/>
    <s v="Masivo"/>
    <s v="La Serena"/>
    <s v="19207262"/>
    <s v="K"/>
    <s v="19207262-K"/>
    <s v="LBNUNEZG"/>
    <s v="LUIS BYRON ALAN NUÑEZ GUTIERREZ"/>
    <s v="LUIS BYRON ALAN"/>
    <s v="NUÑEZ GUTIERREZ"/>
    <x v="1"/>
    <x v="5"/>
    <m/>
    <m/>
    <m/>
    <m/>
    <m/>
    <m/>
    <m/>
    <m/>
    <d v="1993-12-21T00:00:00"/>
    <m/>
    <m/>
    <s v=""/>
    <d v="2018-02-21T00:00:00"/>
    <d v="2018-03-12T00:00:00"/>
    <s v="N"/>
    <m/>
    <s v="LBNUNEZG"/>
    <s v="LBNUNEZG"/>
    <n v="19022"/>
    <s v="luis.nunez@consultor.wom.cl"/>
    <m/>
    <m/>
    <n v="22"/>
    <s v="Rocío Silva"/>
    <x v="3"/>
    <m/>
    <s v=""/>
    <d v="2021-03-01T00:00:00"/>
    <s v=""/>
    <m/>
    <s v=""/>
    <s v=""/>
    <s v="No"/>
    <s v="No"/>
  </r>
  <r>
    <s v="Holdtech"/>
    <x v="0"/>
    <s v="Masivo"/>
    <s v="La Serena"/>
    <s v="18278360"/>
    <s v="9"/>
    <s v="18278360-9"/>
    <s v="LIOSSESA"/>
    <s v="LETICIA ISABEL OSSES ARAVENA"/>
    <s v="LETICIA ISABEL"/>
    <s v="OSSES ARAVENA"/>
    <x v="1"/>
    <x v="5"/>
    <m/>
    <m/>
    <m/>
    <m/>
    <m/>
    <m/>
    <m/>
    <m/>
    <d v="1992-06-13T00:00:00"/>
    <m/>
    <m/>
    <s v=""/>
    <d v="2017-03-05T00:00:00"/>
    <d v="2018-03-23T00:00:00"/>
    <s v="N"/>
    <m/>
    <s v="LIOSSESA"/>
    <s v="LIOSSESA"/>
    <n v="19235"/>
    <s v="leticia.osses@consultor.wom.cl"/>
    <m/>
    <m/>
    <n v="22"/>
    <s v="Rocío Silva"/>
    <x v="3"/>
    <m/>
    <s v=""/>
    <d v="2021-03-01T00:00:00"/>
    <s v=""/>
    <m/>
    <s v=""/>
    <s v=""/>
    <s v="No"/>
    <s v="No"/>
  </r>
  <r>
    <s v="Holdtech"/>
    <x v="0"/>
    <s v="Masivo"/>
    <s v="La Serena"/>
    <s v="18183249"/>
    <s v="5"/>
    <s v="18183249-5"/>
    <s v="PATEJADC"/>
    <s v="PALOMA ANDREA TEJADA CORTES"/>
    <s v="PALOMA ANDREA"/>
    <s v="TEJADA CORTES"/>
    <x v="1"/>
    <x v="5"/>
    <m/>
    <m/>
    <m/>
    <m/>
    <m/>
    <m/>
    <m/>
    <m/>
    <d v="1992-07-30T00:00:00"/>
    <m/>
    <m/>
    <s v=""/>
    <d v="2017-03-05T00:00:00"/>
    <d v="2018-03-23T00:00:00"/>
    <s v="N"/>
    <m/>
    <s v="PATEJADC"/>
    <s v="PATEJADC"/>
    <n v="19223"/>
    <s v="paloma.tejada@consultor.wom.cl"/>
    <m/>
    <m/>
    <n v="22"/>
    <s v="Rocío Silva"/>
    <x v="3"/>
    <m/>
    <s v=""/>
    <d v="2021-03-01T00:00:00"/>
    <s v=""/>
    <m/>
    <s v=""/>
    <s v=""/>
    <s v="No"/>
    <s v="No"/>
  </r>
  <r>
    <s v="Holdtech"/>
    <x v="0"/>
    <s v="Masivo"/>
    <s v="La Serena"/>
    <s v="19660110"/>
    <s v="4"/>
    <s v="19660110-4"/>
    <s v="AACORTEF"/>
    <s v="ARIEL ALEJANDRO CORTES FLORES"/>
    <s v="ARIEL ALEJANDRO"/>
    <s v="CORTES FLORES"/>
    <x v="1"/>
    <x v="5"/>
    <m/>
    <m/>
    <m/>
    <m/>
    <m/>
    <m/>
    <m/>
    <m/>
    <d v="1987-05-10T00:00:00"/>
    <m/>
    <m/>
    <s v=""/>
    <d v="2018-03-12T00:00:00"/>
    <d v="2018-04-02T00:00:00"/>
    <s v="N"/>
    <m/>
    <s v="AACORTEF"/>
    <s v="AACORTEF"/>
    <n v="19272"/>
    <s v="ariel.cortes@consultor.wom.cl"/>
    <m/>
    <m/>
    <n v="23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8002444"/>
    <s v="1"/>
    <s v="18002444-1"/>
    <s v="AAGARCIZ"/>
    <s v="ANGELLO ANDRES GARCIA ZEPEDA"/>
    <s v="ANGELLO ANDRES"/>
    <s v="GARCIA ZEPEDA"/>
    <x v="1"/>
    <x v="5"/>
    <m/>
    <m/>
    <m/>
    <m/>
    <m/>
    <m/>
    <m/>
    <m/>
    <d v="1991-11-26T00:00:00"/>
    <m/>
    <m/>
    <s v=""/>
    <d v="2018-03-12T00:00:00"/>
    <d v="2018-04-02T00:00:00"/>
    <s v="N"/>
    <m/>
    <s v="AAGARCIZ"/>
    <s v="AAGARCIZ"/>
    <n v="19267"/>
    <s v="angello.garcia@consultor.wom.cl"/>
    <m/>
    <m/>
    <n v="23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8136063"/>
    <s v="1"/>
    <s v="18136063-1"/>
    <s v="BEVERAC"/>
    <s v="BARBARA EDITH VERA CASTILLO"/>
    <s v="BARBARA EDITH"/>
    <s v="VERA CASTILLO"/>
    <x v="1"/>
    <x v="5"/>
    <m/>
    <m/>
    <m/>
    <m/>
    <m/>
    <m/>
    <m/>
    <m/>
    <d v="1991-11-06T00:00:00"/>
    <m/>
    <m/>
    <s v=""/>
    <d v="2018-03-12T00:00:00"/>
    <d v="2018-04-02T00:00:00"/>
    <s v="N"/>
    <m/>
    <s v="BEVERAC"/>
    <s v="BEVERAC"/>
    <n v="19259"/>
    <s v="barbara.vera@consultor.wom.cl"/>
    <m/>
    <m/>
    <n v="23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8179702"/>
    <s v="9"/>
    <s v="18179702-9"/>
    <s v="BLBRAVOV"/>
    <s v="BRAYAMS LEONARDO BRAVO VARGAS"/>
    <s v="BRAYAMS LEONARDO"/>
    <s v="BRAVO VARGAS"/>
    <x v="1"/>
    <x v="5"/>
    <m/>
    <m/>
    <m/>
    <m/>
    <m/>
    <m/>
    <m/>
    <m/>
    <d v="1992-11-25T00:00:00"/>
    <m/>
    <m/>
    <s v=""/>
    <d v="2018-03-12T00:00:00"/>
    <d v="2018-04-02T00:00:00"/>
    <s v="N"/>
    <m/>
    <s v="BLBRAVOV"/>
    <s v="BLBRAVOV"/>
    <n v="19269"/>
    <s v="brayams.bravo@consultor.wom.cl"/>
    <m/>
    <m/>
    <n v="23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7146680"/>
    <s v="6"/>
    <s v="17146680-6"/>
    <s v="CDCERDAA"/>
    <s v="CLAUDIA DEL PILAR CERDA ARRIAGADA"/>
    <s v="CLAUDIA DEL PILAR"/>
    <s v="CERDA ARRIAGADA"/>
    <x v="1"/>
    <x v="5"/>
    <m/>
    <m/>
    <m/>
    <m/>
    <m/>
    <m/>
    <m/>
    <m/>
    <d v="1988-10-17T00:00:00"/>
    <m/>
    <m/>
    <s v=""/>
    <d v="2018-03-12T00:00:00"/>
    <d v="2018-04-02T00:00:00"/>
    <s v="N"/>
    <m/>
    <s v="CDCERDAA"/>
    <s v="CDCERDAA"/>
    <n v="19260"/>
    <s v="claudia.cerda@consultor.wom.cl"/>
    <m/>
    <m/>
    <n v="23"/>
    <s v="Julia Arancibia"/>
    <x v="0"/>
    <m/>
    <s v=""/>
    <d v="2021-03-01T00:00:00"/>
    <s v=""/>
    <m/>
    <s v=""/>
    <s v=""/>
    <s v="No"/>
    <s v="No"/>
  </r>
  <r>
    <s v="Holdtech"/>
    <x v="0"/>
    <s v="Masivo"/>
    <s v="La Serena"/>
    <s v="16622416"/>
    <s v="0"/>
    <s v="16622416-0"/>
    <s v="CESIEGLP"/>
    <s v="CRISTOPHER EDUARDO SIEGLER PARRA"/>
    <s v="CRISTOPHER EDUARDO"/>
    <s v="SIEGLER PARRA"/>
    <x v="1"/>
    <x v="5"/>
    <m/>
    <m/>
    <m/>
    <m/>
    <m/>
    <m/>
    <m/>
    <m/>
    <d v="1987-03-31T00:00:00"/>
    <m/>
    <m/>
    <s v=""/>
    <d v="2018-03-12T00:00:00"/>
    <d v="2018-04-02T00:00:00"/>
    <s v="N"/>
    <m/>
    <s v="CESIEGLP"/>
    <s v="CESIEGLP"/>
    <n v="19277"/>
    <s v="cristopher.siegler@consultor.wom.cl"/>
    <m/>
    <m/>
    <n v="23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9771055"/>
    <s v="1"/>
    <s v="19771055-1"/>
    <s v="CJCORTEO"/>
    <s v="CRISTOFER JOSE CORTES OLIVARES"/>
    <s v="CRISTOFER JOSE"/>
    <s v="CORTES OLIVARES"/>
    <x v="1"/>
    <x v="5"/>
    <m/>
    <m/>
    <m/>
    <m/>
    <m/>
    <m/>
    <m/>
    <m/>
    <d v="1998-03-28T00:00:00"/>
    <m/>
    <m/>
    <s v=""/>
    <d v="2018-03-12T00:00:00"/>
    <d v="2018-04-02T00:00:00"/>
    <s v="N"/>
    <m/>
    <s v="CJCORTEO"/>
    <s v="CJCORTEO"/>
    <n v="19274"/>
    <s v="cristofer.cortes@consultor.wom.cl"/>
    <m/>
    <m/>
    <n v="23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9461017"/>
    <s v="3"/>
    <s v="19461017-3"/>
    <s v="CUCURINI"/>
    <s v="CRISTOPHER ULISES CURINAO INOSTROZA"/>
    <s v="CRISTOPHER ULISES"/>
    <s v="CURINAO INOSTROZA"/>
    <x v="1"/>
    <x v="5"/>
    <m/>
    <m/>
    <m/>
    <m/>
    <m/>
    <m/>
    <m/>
    <m/>
    <d v="1996-05-08T00:00:00"/>
    <m/>
    <m/>
    <s v=""/>
    <d v="2018-03-12T00:00:00"/>
    <d v="2018-04-02T00:00:00"/>
    <s v="N"/>
    <m/>
    <s v="CUCURINI"/>
    <s v="CUCURINI"/>
    <n v="19256"/>
    <s v="cristopher.curinao@consultor.wom.cl"/>
    <m/>
    <m/>
    <n v="23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7998640"/>
    <s v="K"/>
    <s v="17998640-K"/>
    <s v="FECERDAA"/>
    <s v="FRANCISCA ESTEFANY CERDA ARRIAGADA"/>
    <s v="FRANCISCA ESTEFANY"/>
    <s v="CERDA ARRIAGADA"/>
    <x v="1"/>
    <x v="5"/>
    <m/>
    <m/>
    <m/>
    <m/>
    <m/>
    <m/>
    <m/>
    <m/>
    <d v="1992-05-31T00:00:00"/>
    <m/>
    <m/>
    <s v=""/>
    <d v="2018-03-12T00:00:00"/>
    <d v="2018-04-02T00:00:00"/>
    <s v="N"/>
    <m/>
    <s v="FECERDAA"/>
    <s v="FECERDAA"/>
    <n v="19279"/>
    <s v="francisca.cerda@consultor.wom.cl"/>
    <m/>
    <m/>
    <n v="23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7452215"/>
    <s v="4"/>
    <s v="17452215-4"/>
    <s v="HJVELIZL"/>
    <s v="HANS JOHN VELIZ LARCO"/>
    <s v="HANS JOHN"/>
    <s v="VELIZ LARCO"/>
    <x v="1"/>
    <x v="5"/>
    <m/>
    <m/>
    <m/>
    <m/>
    <m/>
    <m/>
    <m/>
    <m/>
    <d v="1990-01-14T00:00:00"/>
    <m/>
    <m/>
    <s v=""/>
    <d v="2018-03-12T00:00:00"/>
    <d v="2018-04-02T00:00:00"/>
    <s v="N"/>
    <m/>
    <s v="HJVELIZL"/>
    <s v="HJVELIZL"/>
    <n v="19270"/>
    <s v="hans.veliz@consultor.wom.cl"/>
    <m/>
    <m/>
    <n v="23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2945995"/>
    <s v="6"/>
    <s v="12945995-6"/>
    <s v="DJALVARB"/>
    <s v="DICCIA JACOBA ALVAREZ BRAVO"/>
    <s v="DICCIA JACOBA"/>
    <s v="ALVAREZ BRAVO"/>
    <x v="1"/>
    <x v="5"/>
    <s v="Baja en capacitación"/>
    <m/>
    <m/>
    <m/>
    <m/>
    <m/>
    <m/>
    <m/>
    <d v="1976-10-26T00:00:00"/>
    <m/>
    <m/>
    <s v=""/>
    <d v="2018-03-13T00:00:00"/>
    <d v="2018-04-09T00:00:00"/>
    <s v="N"/>
    <m/>
    <s v="DJALVARB"/>
    <s v="DJALVARB"/>
    <n v="19240"/>
    <s v="diccia.alvarez@consultor.wom.cl"/>
    <m/>
    <m/>
    <n v="24"/>
    <s v="Katterine Cuadra"/>
    <x v="1"/>
    <m/>
    <n v="1"/>
    <d v="2021-03-01T00:00:00"/>
    <s v=""/>
    <m/>
    <s v=""/>
    <s v=""/>
    <s v="No"/>
    <s v="No"/>
  </r>
  <r>
    <s v="Holdtech"/>
    <x v="0"/>
    <s v="Masivo"/>
    <s v="La Serena"/>
    <s v="18746005"/>
    <s v="0"/>
    <s v="18746005-0"/>
    <s v="HLBURGOL"/>
    <s v="HECTOR LEONEL BURGOS LEAL"/>
    <s v="HECTOR LEONEL"/>
    <s v="BURGOS LEAL"/>
    <x v="1"/>
    <x v="5"/>
    <m/>
    <m/>
    <m/>
    <m/>
    <m/>
    <m/>
    <m/>
    <m/>
    <d v="1995-01-04T00:00:00"/>
    <m/>
    <m/>
    <s v=""/>
    <d v="2018-03-13T00:00:00"/>
    <d v="2018-04-03T00:00:00"/>
    <s v="N"/>
    <m/>
    <s v="HLBURGOL"/>
    <s v="HLBURGOL"/>
    <n v="19011"/>
    <s v="hector.burgos@consultor.wom.cl"/>
    <m/>
    <m/>
    <n v="24"/>
    <s v="Katterine Cuadra"/>
    <x v="3"/>
    <m/>
    <s v=""/>
    <d v="2021-03-01T00:00:00"/>
    <s v=""/>
    <m/>
    <s v=""/>
    <s v=""/>
    <s v="No"/>
    <s v="No"/>
  </r>
  <r>
    <s v="Holdtech"/>
    <x v="0"/>
    <s v="Masivo"/>
    <s v="La Serena"/>
    <s v="14401931"/>
    <s v="8"/>
    <s v="14401931-8"/>
    <s v="HLCUELLA"/>
    <s v="HERMAN LUIS CUELLO ALLENDE"/>
    <s v="HERMAN LUIS"/>
    <s v="CUELLO ALLENDE"/>
    <x v="1"/>
    <x v="5"/>
    <m/>
    <m/>
    <m/>
    <m/>
    <m/>
    <m/>
    <m/>
    <m/>
    <d v="1979-12-12T00:00:00"/>
    <m/>
    <m/>
    <s v=""/>
    <d v="2018-03-13T00:00:00"/>
    <d v="2018-04-03T00:00:00"/>
    <s v="N"/>
    <m/>
    <s v="HLCUELLA"/>
    <s v="HLCUELLA"/>
    <n v="19244"/>
    <s v="herman.cuello@consultor.wom.cl"/>
    <m/>
    <m/>
    <n v="24"/>
    <s v="Katterine Cuadra"/>
    <x v="3"/>
    <m/>
    <s v=""/>
    <d v="2021-03-01T00:00:00"/>
    <s v=""/>
    <m/>
    <s v=""/>
    <s v=""/>
    <s v="No"/>
    <s v="No"/>
  </r>
  <r>
    <s v="Holdtech"/>
    <x v="0"/>
    <s v="Masivo"/>
    <s v="La Serena"/>
    <s v="16565045"/>
    <s v="K"/>
    <s v="16565045-K"/>
    <s v="NAALBORM"/>
    <s v="NICOLS ALEJANDRA ALBORNOZ MORAN"/>
    <s v="NICOLS ALEJANDRA"/>
    <s v="ALBORNOZ MORAN"/>
    <x v="1"/>
    <x v="5"/>
    <s v="Baja en capacitación"/>
    <m/>
    <m/>
    <m/>
    <m/>
    <m/>
    <m/>
    <m/>
    <d v="1986-12-06T00:00:00"/>
    <m/>
    <m/>
    <s v=""/>
    <d v="2018-03-13T00:00:00"/>
    <d v="2018-04-09T00:00:00"/>
    <s v="N"/>
    <m/>
    <s v="NAALBORM"/>
    <s v="NAALBORM"/>
    <n v="19236"/>
    <s v="nicols.albornoz@consultor.wom.cl"/>
    <m/>
    <m/>
    <n v="24"/>
    <s v="Katterine Cuadra"/>
    <x v="3"/>
    <m/>
    <s v=""/>
    <d v="2021-03-01T00:00:00"/>
    <s v=""/>
    <m/>
    <s v=""/>
    <s v=""/>
    <s v="No"/>
    <s v="No"/>
  </r>
  <r>
    <s v="Holdtech"/>
    <x v="0"/>
    <s v="Masivo"/>
    <s v="La Serena"/>
    <s v="15354508"/>
    <s v="1"/>
    <s v="15354508-1"/>
    <s v="ASAHUMAS"/>
    <s v="ANDREA STEPHANIE AHUMADA SEYMOUR"/>
    <s v="ANDREA STEPHANIE"/>
    <s v="AHUMADA SEYMOUR"/>
    <x v="1"/>
    <x v="5"/>
    <s v="Baja en capacitación"/>
    <m/>
    <m/>
    <m/>
    <m/>
    <m/>
    <m/>
    <m/>
    <d v="1983-01-08T00:00:00"/>
    <m/>
    <m/>
    <s v=""/>
    <d v="2018-03-19T00:00:00"/>
    <d v="2018-04-09T00:00:00"/>
    <s v="N"/>
    <m/>
    <s v="ASAHUMAS"/>
    <s v="ASAHUMAS"/>
    <e v="#N/A"/>
    <s v="andrea.ahumada@consultor.wom.cl"/>
    <m/>
    <m/>
    <n v="25"/>
    <s v="Claudio Villafaña"/>
    <x v="1"/>
    <m/>
    <n v="1"/>
    <d v="2021-03-01T00:00:00"/>
    <s v=""/>
    <m/>
    <s v=""/>
    <s v=""/>
    <s v="No"/>
    <s v="No"/>
  </r>
  <r>
    <s v="Holdtech"/>
    <x v="0"/>
    <s v="Masivo"/>
    <s v="La Serena"/>
    <s v="19703748"/>
    <s v="2"/>
    <s v="19703748-2"/>
    <s v="CDLALUTN"/>
    <s v="CHRISTOPHER DUVANCET LALUT NARANJO"/>
    <s v="CHRISTOPHER DUVANCET"/>
    <s v="LALUT NARANJO"/>
    <x v="1"/>
    <x v="5"/>
    <s v="Baja en capacitación"/>
    <m/>
    <m/>
    <m/>
    <m/>
    <m/>
    <m/>
    <m/>
    <d v="1997-07-12T00:00:00"/>
    <m/>
    <m/>
    <s v=""/>
    <d v="2018-03-19T00:00:00"/>
    <d v="2018-04-09T00:00:00"/>
    <s v="N"/>
    <m/>
    <s v="CDLALUTN"/>
    <s v="CDLALUTN"/>
    <e v="#N/A"/>
    <s v="christopher.lalut@consultor.wom.cl"/>
    <m/>
    <m/>
    <n v="25"/>
    <s v="Claudio Villafaña"/>
    <x v="1"/>
    <m/>
    <n v="1"/>
    <d v="2021-03-01T00:00:00"/>
    <s v=""/>
    <m/>
    <s v=""/>
    <s v=""/>
    <s v="No"/>
    <s v="No"/>
  </r>
  <r>
    <s v="Holdtech"/>
    <x v="0"/>
    <s v="Masivo"/>
    <s v="La Serena"/>
    <s v="18315784"/>
    <s v="1"/>
    <s v="18315784-1"/>
    <s v="DEMACKEC"/>
    <s v="DAVID ESTEBAN MACKENNA CASTRO"/>
    <s v="DAVID ESTEBAN"/>
    <s v="MACKENNA CASTRO"/>
    <x v="1"/>
    <x v="5"/>
    <s v="Baja en capacitación"/>
    <m/>
    <m/>
    <m/>
    <m/>
    <m/>
    <m/>
    <m/>
    <d v="1993-07-01T00:00:00"/>
    <m/>
    <m/>
    <s v=""/>
    <d v="2018-03-19T00:00:00"/>
    <d v="2018-04-09T00:00:00"/>
    <s v="N"/>
    <m/>
    <s v="DEMACKEC"/>
    <s v="DEMACKEC"/>
    <e v="#N/A"/>
    <s v="david.mackenna@consultor.wom.cl"/>
    <m/>
    <m/>
    <n v="25"/>
    <s v="Claudio Villafaña"/>
    <x v="1"/>
    <m/>
    <n v="1"/>
    <d v="2021-03-01T00:00:00"/>
    <s v=""/>
    <m/>
    <s v=""/>
    <s v=""/>
    <s v="No"/>
    <s v="No"/>
  </r>
  <r>
    <s v="Holdtech"/>
    <x v="0"/>
    <s v="Masivo"/>
    <s v="La Serena"/>
    <s v="16687336"/>
    <s v="3"/>
    <s v="16687336-3"/>
    <s v="SABRUNAL"/>
    <s v="SERGIO ALFONSO BRUNA LEDEZMA "/>
    <s v="SERGIO ALFONSO"/>
    <s v="BRUNA LEDEZMA "/>
    <x v="1"/>
    <x v="5"/>
    <s v="Baja en capacitación"/>
    <m/>
    <m/>
    <m/>
    <m/>
    <m/>
    <m/>
    <m/>
    <d v="1987-10-03T00:00:00"/>
    <m/>
    <m/>
    <s v=""/>
    <d v="2018-03-19T00:00:00"/>
    <d v="2018-04-09T00:00:00"/>
    <s v="N"/>
    <m/>
    <s v="SABRUNAL"/>
    <s v="SABRUNAL"/>
    <e v="#N/A"/>
    <s v="sergio.bruna@consultor.wom.cl"/>
    <m/>
    <m/>
    <n v="25"/>
    <s v="Claudio Villafaña"/>
    <x v="1"/>
    <m/>
    <n v="1"/>
    <d v="2021-03-01T00:00:00"/>
    <s v=""/>
    <m/>
    <s v=""/>
    <s v=""/>
    <s v="No"/>
    <s v="No"/>
  </r>
  <r>
    <s v="Holdtech"/>
    <x v="0"/>
    <s v="Masivo"/>
    <s v="La Serena"/>
    <s v="18179699"/>
    <s v="5"/>
    <s v="18179699-5"/>
    <s v="YBCHACAZ"/>
    <s v="YOCELYN BEATRIZ CHACANA ZAPATA "/>
    <s v="YOCELYN BEATRIZ"/>
    <s v="CHACANA ZAPATA "/>
    <x v="1"/>
    <x v="5"/>
    <s v="Baja en capacitación"/>
    <m/>
    <m/>
    <m/>
    <m/>
    <m/>
    <m/>
    <m/>
    <d v="1992-11-21T00:00:00"/>
    <m/>
    <m/>
    <s v=""/>
    <d v="2018-03-19T00:00:00"/>
    <d v="2018-04-09T00:00:00"/>
    <s v="N"/>
    <m/>
    <s v="YBCHACAZ"/>
    <s v="YBCHACAZ"/>
    <e v="#N/A"/>
    <s v="yocelyn.chacana@consultor.wom.cl"/>
    <m/>
    <m/>
    <n v="25"/>
    <s v="Claudio Villafaña"/>
    <x v="1"/>
    <m/>
    <n v="1"/>
    <d v="2021-03-01T00:00:00"/>
    <s v=""/>
    <m/>
    <s v=""/>
    <s v=""/>
    <s v="No"/>
    <s v="No"/>
  </r>
  <r>
    <s v="Holdtech"/>
    <x v="0"/>
    <s v="Masivo"/>
    <s v="La Serena"/>
    <s v="20006689"/>
    <s v="8"/>
    <s v="20006689-8"/>
    <s v="YNCONTRD"/>
    <s v="YENIFER NATALIA CONTRERAS DIAZ"/>
    <s v="YENIFER NATALIA"/>
    <s v="CONTRERAS DIAZ"/>
    <x v="1"/>
    <x v="5"/>
    <s v="Baja en capacitación"/>
    <m/>
    <m/>
    <m/>
    <m/>
    <m/>
    <m/>
    <m/>
    <d v="1999-07-13T00:00:00"/>
    <m/>
    <m/>
    <s v=""/>
    <d v="2018-03-19T00:00:00"/>
    <d v="2018-04-09T00:00:00"/>
    <s v="N"/>
    <m/>
    <s v="YNCONTRD"/>
    <s v="YNCONTRD"/>
    <e v="#N/A"/>
    <s v="yenifer.contreras@consultor.wom.cl"/>
    <m/>
    <m/>
    <n v="25"/>
    <s v="Claudio Villafaña"/>
    <x v="1"/>
    <m/>
    <n v="1"/>
    <d v="2021-03-01T00:00:00"/>
    <s v=""/>
    <m/>
    <s v=""/>
    <s v=""/>
    <s v="No"/>
    <s v="No"/>
  </r>
  <r>
    <s v="Holdtech"/>
    <x v="0"/>
    <s v="Masivo"/>
    <s v="La Serena"/>
    <s v="20309151"/>
    <s v="6"/>
    <s v="20309151-6"/>
    <s v="CADIADZ"/>
    <s v="CAMILA ANDREA DIAZ DIAZ"/>
    <s v="CAMILA ANDREA"/>
    <s v="DIAZ DIAZ"/>
    <x v="1"/>
    <x v="5"/>
    <m/>
    <m/>
    <m/>
    <m/>
    <m/>
    <m/>
    <m/>
    <m/>
    <d v="1999-02-10T00:00:00"/>
    <m/>
    <m/>
    <s v=""/>
    <d v="2018-04-03T00:00:00"/>
    <d v="2018-04-23T00:00:00"/>
    <s v="N"/>
    <m/>
    <s v="CADIADZ"/>
    <s v="CADIADZ"/>
    <n v="19050"/>
    <s v="camila.diaz.d@consultor.wom.cl"/>
    <m/>
    <m/>
    <n v="26"/>
    <s v="Rocío Silva"/>
    <x v="3"/>
    <m/>
    <s v=""/>
    <d v="2021-03-01T00:00:00"/>
    <s v=""/>
    <m/>
    <s v=""/>
    <s v=""/>
    <s v="No"/>
    <s v="No"/>
  </r>
  <r>
    <s v="Holdtech"/>
    <x v="0"/>
    <s v="Masivo"/>
    <s v="La Serena"/>
    <s v="17782974"/>
    <s v="9"/>
    <s v="17782974-9"/>
    <s v="CVTRAMOL"/>
    <s v="CONSTANZA VALERIA MELISSA TRAMOLAO LICANQUEO"/>
    <s v="CONSTANZA VALERIA MELISSA"/>
    <s v="TRAMOLAO LICANQUEO"/>
    <x v="1"/>
    <x v="5"/>
    <m/>
    <m/>
    <m/>
    <m/>
    <m/>
    <m/>
    <m/>
    <m/>
    <d v="1991-04-20T00:00:00"/>
    <m/>
    <m/>
    <s v=""/>
    <d v="2018-04-03T00:00:00"/>
    <d v="2018-04-23T00:00:00"/>
    <s v="N"/>
    <m/>
    <s v="CVTRAMOL"/>
    <s v="CVTRAMOL"/>
    <n v="19094"/>
    <s v="constanza.tramolao@consultor.wom.cl"/>
    <m/>
    <m/>
    <n v="26"/>
    <s v="Rocío Silva"/>
    <x v="3"/>
    <m/>
    <s v=""/>
    <d v="2021-03-01T00:00:00"/>
    <s v=""/>
    <m/>
    <s v=""/>
    <s v=""/>
    <s v="No"/>
    <s v="No"/>
  </r>
  <r>
    <s v="Holdtech"/>
    <x v="0"/>
    <s v="Masivo"/>
    <s v="La Serena"/>
    <s v="19506984"/>
    <s v="0"/>
    <s v="19506984-0"/>
    <s v="DABUGUEM"/>
    <s v="DANIEL ALEJANDRO BUGUEÑO MUÑOZ"/>
    <s v="DANIEL ALEJANDRO"/>
    <s v="BUGUEÑO MUÑOZ"/>
    <x v="1"/>
    <x v="5"/>
    <m/>
    <m/>
    <m/>
    <m/>
    <m/>
    <m/>
    <m/>
    <m/>
    <d v="1997-07-25T00:00:00"/>
    <m/>
    <m/>
    <s v=""/>
    <d v="2018-04-03T00:00:00"/>
    <d v="2018-04-23T00:00:00"/>
    <s v="N"/>
    <m/>
    <s v="DABUGUEM"/>
    <s v="DABUGUEM"/>
    <n v="19107"/>
    <s v="daniel.bugueno@consultor.wom.cl"/>
    <m/>
    <m/>
    <n v="26"/>
    <s v="Rocío Silva"/>
    <x v="3"/>
    <m/>
    <s v=""/>
    <d v="2021-03-01T00:00:00"/>
    <s v=""/>
    <m/>
    <s v=""/>
    <s v=""/>
    <s v="No"/>
    <s v="No"/>
  </r>
  <r>
    <s v="Holdtech"/>
    <x v="0"/>
    <s v="Masivo"/>
    <s v="La Serena"/>
    <s v="19100186"/>
    <s v="9"/>
    <s v="19100186-9"/>
    <s v="FIGUERRV"/>
    <s v="FELIPE IGNACIO GUERRERO VASQUEZ"/>
    <s v="FELIPE IGNACIO"/>
    <s v="GUERRERO VASQUEZ"/>
    <x v="1"/>
    <x v="5"/>
    <m/>
    <m/>
    <m/>
    <m/>
    <m/>
    <m/>
    <m/>
    <m/>
    <d v="1996-04-11T00:00:00"/>
    <m/>
    <m/>
    <s v=""/>
    <d v="2018-04-03T00:00:00"/>
    <d v="2018-04-23T00:00:00"/>
    <s v="N"/>
    <m/>
    <s v="FIGUERRV"/>
    <s v="FIGUERRV"/>
    <n v="19110"/>
    <s v="felipe.guerrero@consultor.wom.cl"/>
    <m/>
    <m/>
    <n v="26"/>
    <s v="Rocío Silva"/>
    <x v="3"/>
    <m/>
    <s v=""/>
    <d v="2021-03-01T00:00:00"/>
    <s v=""/>
    <m/>
    <s v=""/>
    <s v=""/>
    <s v="No"/>
    <s v="No"/>
  </r>
  <r>
    <s v="Holdtech"/>
    <x v="0"/>
    <s v="Masivo"/>
    <s v="La Serena"/>
    <s v="19144955"/>
    <s v="K"/>
    <s v="19144955-k"/>
    <s v="FJCASTRB"/>
    <s v="FRANCISCO JESUS CASTRO BUGUEÑO"/>
    <s v="FRANCISCO JESUS"/>
    <s v="CASTRO BUGUEÑO"/>
    <x v="1"/>
    <x v="5"/>
    <m/>
    <m/>
    <m/>
    <m/>
    <m/>
    <m/>
    <m/>
    <m/>
    <d v="1995-05-11T00:00:00"/>
    <m/>
    <m/>
    <s v=""/>
    <d v="2018-04-03T00:00:00"/>
    <d v="2018-04-23T00:00:00"/>
    <s v="N"/>
    <m/>
    <s v="FJCASTRB"/>
    <s v="FJCASTRB"/>
    <n v="19111"/>
    <s v="francisco.castro@consultor.wom.cl"/>
    <m/>
    <m/>
    <n v="26"/>
    <s v="Rocío Silva"/>
    <x v="3"/>
    <m/>
    <s v=""/>
    <d v="2021-03-01T00:00:00"/>
    <s v=""/>
    <m/>
    <s v=""/>
    <s v=""/>
    <s v="No"/>
    <s v="No"/>
  </r>
  <r>
    <s v="Holdtech"/>
    <x v="0"/>
    <s v="Masivo"/>
    <s v="La Serena"/>
    <s v="19444460"/>
    <s v="5"/>
    <s v="19444460-5"/>
    <s v="JAPERALK"/>
    <s v="JAVIER ANDRES PERALTA KASIC"/>
    <s v="JAVIER ANDRES"/>
    <s v="PERALTA KASIC"/>
    <x v="1"/>
    <x v="5"/>
    <m/>
    <m/>
    <m/>
    <m/>
    <m/>
    <m/>
    <m/>
    <m/>
    <d v="1996-09-23T00:00:00"/>
    <m/>
    <m/>
    <s v=""/>
    <d v="2018-04-03T00:00:00"/>
    <d v="2018-04-23T00:00:00"/>
    <s v="N"/>
    <m/>
    <s v="JAPERALK"/>
    <s v="JAPERALK"/>
    <n v="19113"/>
    <s v="javier.peralta@consultor.wom.cl"/>
    <m/>
    <m/>
    <n v="26"/>
    <s v="Rocío Silva"/>
    <x v="3"/>
    <m/>
    <s v=""/>
    <d v="2021-03-01T00:00:00"/>
    <s v=""/>
    <m/>
    <s v=""/>
    <s v=""/>
    <s v="No"/>
    <s v="No"/>
  </r>
  <r>
    <s v="Holdtech"/>
    <x v="0"/>
    <s v="Masivo"/>
    <s v="La Serena"/>
    <s v="17974207"/>
    <s v="1"/>
    <s v="17974207-1"/>
    <s v="JCDURANA"/>
    <s v="JOHAN CAMILA DURAN ARAYA"/>
    <s v="JOHAN CAMILA"/>
    <s v="DURAN ARAYA"/>
    <x v="1"/>
    <x v="5"/>
    <m/>
    <m/>
    <m/>
    <m/>
    <m/>
    <m/>
    <m/>
    <m/>
    <d v="1991-09-16T00:00:00"/>
    <m/>
    <m/>
    <s v=""/>
    <d v="2018-04-03T00:00:00"/>
    <d v="2018-04-23T00:00:00"/>
    <s v="N"/>
    <m/>
    <s v="JCDURANA"/>
    <s v="JCDURANA"/>
    <n v="19024"/>
    <s v="johan.duran@consultor.wom.cl"/>
    <m/>
    <m/>
    <n v="26"/>
    <s v="Rocío Silva"/>
    <x v="3"/>
    <m/>
    <s v=""/>
    <d v="2021-03-01T00:00:00"/>
    <s v=""/>
    <m/>
    <s v=""/>
    <s v=""/>
    <s v="No"/>
    <s v="No"/>
  </r>
  <r>
    <s v="Holdtech"/>
    <x v="0"/>
    <s v="Masivo"/>
    <s v="La Serena"/>
    <s v="17998517"/>
    <s v="9"/>
    <s v="17998517-9"/>
    <s v="JGGALLEM"/>
    <s v="JOAN GABRIEL GALLEGUILLOS MUÑIZ"/>
    <s v="JOAN GABRIEL"/>
    <s v="GALLEGUILLOS MUÑIZ"/>
    <x v="1"/>
    <x v="5"/>
    <m/>
    <m/>
    <m/>
    <m/>
    <m/>
    <m/>
    <m/>
    <m/>
    <d v="1992-04-22T00:00:00"/>
    <m/>
    <m/>
    <s v=""/>
    <d v="2018-04-03T00:00:00"/>
    <d v="2018-04-23T00:00:00"/>
    <s v="N"/>
    <m/>
    <s v="JGGALLEM"/>
    <s v="JGGALLEM"/>
    <n v="19118"/>
    <s v="joan.galleguillos@consultor.wom.cl"/>
    <m/>
    <m/>
    <n v="26"/>
    <s v="Rocío Silva"/>
    <x v="3"/>
    <m/>
    <s v=""/>
    <d v="2021-03-01T00:00:00"/>
    <s v=""/>
    <m/>
    <s v=""/>
    <s v=""/>
    <s v="No"/>
    <s v="No"/>
  </r>
  <r>
    <s v="Holdtech"/>
    <x v="0"/>
    <s v="Masivo"/>
    <s v="La Serena"/>
    <s v="17721899"/>
    <s v="5"/>
    <s v="17721899-5"/>
    <s v="JPSAAVER"/>
    <s v="JONATHAN PATRICIO SAAVEDRA RIVERA"/>
    <s v="JONATHAN PATRICIO"/>
    <s v="SAAVEDRA RIVERA"/>
    <x v="1"/>
    <x v="5"/>
    <m/>
    <m/>
    <m/>
    <m/>
    <m/>
    <m/>
    <m/>
    <m/>
    <d v="1990-12-14T00:00:00"/>
    <m/>
    <m/>
    <s v=""/>
    <d v="2018-04-03T00:00:00"/>
    <d v="2018-04-23T00:00:00"/>
    <s v="N"/>
    <m/>
    <s v="JPSAAVER"/>
    <s v="JPSAAVER"/>
    <n v="19120"/>
    <s v="jonathan.saavedra@consultor.wom.cl"/>
    <m/>
    <m/>
    <n v="26"/>
    <s v="Rocío Silva"/>
    <x v="3"/>
    <m/>
    <s v=""/>
    <d v="2021-03-01T00:00:00"/>
    <s v=""/>
    <m/>
    <s v=""/>
    <s v=""/>
    <s v="No"/>
    <s v="No"/>
  </r>
  <r>
    <s v="Holdtech"/>
    <x v="0"/>
    <s v="Masivo"/>
    <s v="La Serena"/>
    <s v="19945099"/>
    <s v="9"/>
    <s v="19945099-9"/>
    <s v="LIPEREIP"/>
    <s v="LISET IVONNE PEREIRA PEREIRA"/>
    <s v="LISET IVONNE"/>
    <s v="PEREIRA PEREIRA"/>
    <x v="1"/>
    <x v="5"/>
    <m/>
    <m/>
    <m/>
    <m/>
    <m/>
    <m/>
    <m/>
    <m/>
    <d v="1998-05-15T00:00:00"/>
    <m/>
    <m/>
    <s v=""/>
    <d v="2018-04-03T00:00:00"/>
    <d v="2018-04-23T00:00:00"/>
    <s v="N"/>
    <m/>
    <s v="LIPEREIP"/>
    <s v="LIPEREIP"/>
    <n v="19127"/>
    <s v="liset.pereira@consultor.wom.cl"/>
    <m/>
    <m/>
    <n v="26"/>
    <s v="Rocío Silva"/>
    <x v="3"/>
    <m/>
    <s v=""/>
    <d v="2021-03-01T00:00:00"/>
    <s v=""/>
    <m/>
    <s v=""/>
    <s v=""/>
    <s v="No"/>
    <s v="No"/>
  </r>
  <r>
    <s v="Holdtech"/>
    <x v="0"/>
    <s v="Masivo"/>
    <s v="La Serena"/>
    <s v="18631846"/>
    <s v="3"/>
    <s v="18631846-3"/>
    <s v="MATRIGOQ"/>
    <s v="MARIA ALEJANDRA TRIGO QUEZADA"/>
    <s v="MARIA ALEJANDRA"/>
    <s v="TRIGO QUEZADA"/>
    <x v="1"/>
    <x v="5"/>
    <m/>
    <m/>
    <m/>
    <m/>
    <m/>
    <m/>
    <m/>
    <m/>
    <d v="1993-09-05T00:00:00"/>
    <m/>
    <m/>
    <s v=""/>
    <d v="2018-04-03T00:00:00"/>
    <d v="2018-04-23T00:00:00"/>
    <s v="N"/>
    <m/>
    <s v="MATRIGOQ"/>
    <s v="MATRIGOQ"/>
    <n v="19131"/>
    <s v="maria.trigo@consultor.wom.cl"/>
    <m/>
    <m/>
    <n v="26"/>
    <s v="Rocío Silva"/>
    <x v="3"/>
    <m/>
    <s v=""/>
    <d v="2021-03-01T00:00:00"/>
    <s v=""/>
    <m/>
    <s v=""/>
    <s v=""/>
    <s v="No"/>
    <s v="No"/>
  </r>
  <r>
    <s v="Holdtech"/>
    <x v="0"/>
    <s v="Masivo"/>
    <s v="La Serena"/>
    <s v="18489304"/>
    <s v="5"/>
    <s v="18489304-5"/>
    <s v="MDFAUNDP"/>
    <s v="MARICELA DEL CARMEN FAUNDEZ PARRA"/>
    <s v="MARICELA DEL CARMEN"/>
    <s v="FAUNDEZ PARRA"/>
    <x v="1"/>
    <x v="5"/>
    <m/>
    <m/>
    <m/>
    <m/>
    <m/>
    <m/>
    <m/>
    <m/>
    <d v="1993-02-10T00:00:00"/>
    <m/>
    <m/>
    <s v=""/>
    <d v="2018-04-03T00:00:00"/>
    <d v="2018-04-23T00:00:00"/>
    <s v="N"/>
    <m/>
    <s v="MDFAUNDP"/>
    <s v="MDFAUNDP"/>
    <n v="19133"/>
    <s v="maricela.faundez@consultor.wom.cl"/>
    <m/>
    <m/>
    <n v="26"/>
    <s v="Rocío Silva"/>
    <x v="3"/>
    <m/>
    <s v=""/>
    <d v="2021-03-01T00:00:00"/>
    <s v=""/>
    <m/>
    <s v=""/>
    <s v=""/>
    <s v="No"/>
    <s v="No"/>
  </r>
  <r>
    <s v="Holdtech"/>
    <x v="0"/>
    <s v="Masivo"/>
    <s v="La Serena"/>
    <s v="18316869"/>
    <s v="K"/>
    <s v="18316869-k"/>
    <s v="RALEDEZR"/>
    <s v="RICARDO ANDRES LEDEZMA ROJAS"/>
    <s v="RICARDO ANDRES"/>
    <s v="LEDEZMA ROJAS"/>
    <x v="1"/>
    <x v="5"/>
    <m/>
    <m/>
    <m/>
    <m/>
    <m/>
    <m/>
    <m/>
    <m/>
    <d v="1992-12-15T00:00:00"/>
    <m/>
    <m/>
    <s v=""/>
    <d v="2018-04-03T00:00:00"/>
    <d v="2018-04-23T00:00:00"/>
    <s v="N"/>
    <m/>
    <s v="RALEDEZR"/>
    <s v="RALEDEZR"/>
    <n v="19140"/>
    <s v="ricardo.ledezma@consultor.wom.cl"/>
    <m/>
    <m/>
    <n v="26"/>
    <s v="Rocío Silva"/>
    <x v="3"/>
    <m/>
    <s v=""/>
    <d v="2021-03-01T00:00:00"/>
    <s v=""/>
    <m/>
    <s v=""/>
    <s v=""/>
    <s v="No"/>
    <s v="No"/>
  </r>
  <r>
    <s v="Holdtech"/>
    <x v="0"/>
    <s v="Masivo"/>
    <s v="La Serena"/>
    <s v="19662309"/>
    <s v="4"/>
    <s v="19662309-4"/>
    <s v="SAHIDALO"/>
    <s v="SOFIA ALEJANDRA HIDALGO ORTEGA"/>
    <s v="SOFIA ALEJANDRA"/>
    <s v="HIDALGO ORTEGA"/>
    <x v="1"/>
    <x v="5"/>
    <m/>
    <m/>
    <m/>
    <m/>
    <m/>
    <m/>
    <m/>
    <m/>
    <d v="1998-03-04T00:00:00"/>
    <m/>
    <m/>
    <s v=""/>
    <d v="2018-04-03T00:00:00"/>
    <d v="2018-04-23T00:00:00"/>
    <s v="N"/>
    <m/>
    <s v="SAHIDALO"/>
    <s v="SAHIDALO"/>
    <n v="19142"/>
    <s v="sofia.hidalgo@consultor.wom.cl"/>
    <m/>
    <m/>
    <n v="26"/>
    <s v="Rocío Silva"/>
    <x v="3"/>
    <m/>
    <s v=""/>
    <d v="2021-03-01T00:00:00"/>
    <s v=""/>
    <m/>
    <s v=""/>
    <s v=""/>
    <s v="No"/>
    <s v="No"/>
  </r>
  <r>
    <s v="Holdtech"/>
    <x v="0"/>
    <s v="Masivo"/>
    <s v="La Serena"/>
    <s v="21019943"/>
    <s v="8"/>
    <s v="21019943-8"/>
    <s v="TMREYESM"/>
    <s v="THANIA MARGOT REYES MAMANI"/>
    <s v="THANIA MARGOT"/>
    <s v="REYES MAMANI"/>
    <x v="1"/>
    <x v="5"/>
    <m/>
    <m/>
    <m/>
    <m/>
    <m/>
    <m/>
    <m/>
    <m/>
    <d v="1996-11-06T00:00:00"/>
    <m/>
    <m/>
    <s v=""/>
    <d v="2018-04-03T00:00:00"/>
    <d v="2018-04-23T00:00:00"/>
    <s v="N"/>
    <m/>
    <s v="TMREYESM"/>
    <s v="TMREYESM"/>
    <n v="19144"/>
    <s v="thania.reyes@consultor.wom.cl"/>
    <m/>
    <m/>
    <n v="26"/>
    <s v="Rocío Silva"/>
    <x v="3"/>
    <m/>
    <s v=""/>
    <d v="2021-03-01T00:00:00"/>
    <s v=""/>
    <m/>
    <s v=""/>
    <s v=""/>
    <s v="No"/>
    <s v="No"/>
  </r>
  <r>
    <s v="Holdtech"/>
    <x v="0"/>
    <s v="Masivo"/>
    <s v="La Serena"/>
    <s v="18633243"/>
    <s v="1"/>
    <s v="18633243-1"/>
    <s v=""/>
    <s v="CESAR GIOVANNI MEDO CISTERNAS"/>
    <s v="CESAR GIOVANNI"/>
    <s v="MEDO CISTERNAS"/>
    <x v="1"/>
    <x v="5"/>
    <m/>
    <m/>
    <m/>
    <m/>
    <m/>
    <m/>
    <m/>
    <m/>
    <d v="1994-04-13T00:00:00"/>
    <m/>
    <m/>
    <s v=""/>
    <d v="2018-04-09T00:00:00"/>
    <d v="2018-04-26T00:00:00"/>
    <s v="N"/>
    <m/>
    <s v=""/>
    <s v=""/>
    <m/>
    <s v="SINCORREO@WOM.CL"/>
    <m/>
    <m/>
    <n v="27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8179248"/>
    <s v="5"/>
    <s v="18179248-5"/>
    <s v=""/>
    <s v="FRANCISCA ANDREA GALLEGUILLOS CANTO"/>
    <s v="FRANCISCA ANDREA"/>
    <s v="GALLEGUILLOS CANTO"/>
    <x v="1"/>
    <x v="5"/>
    <m/>
    <m/>
    <m/>
    <m/>
    <m/>
    <m/>
    <m/>
    <m/>
    <d v="1992-09-23T00:00:00"/>
    <m/>
    <m/>
    <s v=""/>
    <d v="2018-04-09T00:00:00"/>
    <d v="2018-04-26T00:00:00"/>
    <s v="N"/>
    <m/>
    <s v=""/>
    <s v=""/>
    <m/>
    <s v="SINCORREO@WOM.CL"/>
    <m/>
    <m/>
    <n v="27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2802305"/>
    <s v="4"/>
    <s v="12802305-4"/>
    <s v=""/>
    <s v="GLADYS ALEJANDRA TAPIA PAEZ"/>
    <s v="GLADYS ALEJANDRA"/>
    <s v="TAPIA PAEZ"/>
    <x v="1"/>
    <x v="5"/>
    <m/>
    <m/>
    <m/>
    <m/>
    <m/>
    <m/>
    <m/>
    <m/>
    <d v="1975-05-24T00:00:00"/>
    <m/>
    <m/>
    <s v=""/>
    <d v="2018-04-09T00:00:00"/>
    <d v="2018-04-26T00:00:00"/>
    <s v="N"/>
    <m/>
    <s v=""/>
    <s v=""/>
    <m/>
    <s v="SINCORREO@WOM.CL"/>
    <m/>
    <m/>
    <n v="27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8509177"/>
    <s v="5"/>
    <s v="18509177-5"/>
    <s v=""/>
    <s v="JENNIFER CAROLINA MUÑOZ ALEGRE"/>
    <s v="JENNIFER CAROLINA"/>
    <s v="MUÑOZ ALEGRE"/>
    <x v="1"/>
    <x v="5"/>
    <m/>
    <m/>
    <m/>
    <m/>
    <m/>
    <m/>
    <m/>
    <m/>
    <d v="1993-11-12T00:00:00"/>
    <m/>
    <m/>
    <s v=""/>
    <d v="2018-04-09T00:00:00"/>
    <d v="2018-04-26T00:00:00"/>
    <s v="N"/>
    <m/>
    <s v=""/>
    <s v=""/>
    <m/>
    <s v="SINCORREO@WOM.CL"/>
    <m/>
    <m/>
    <n v="27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9949928"/>
    <s v="9"/>
    <s v="19949928-9"/>
    <s v=""/>
    <s v="JOSE IGNACIO BERRIOS CORTES"/>
    <s v="JOSE IGNACIO"/>
    <s v="BERRIOS CORTES"/>
    <x v="1"/>
    <x v="5"/>
    <m/>
    <m/>
    <m/>
    <m/>
    <m/>
    <m/>
    <m/>
    <m/>
    <d v="1999-02-28T00:00:00"/>
    <m/>
    <m/>
    <s v=""/>
    <d v="2018-04-09T00:00:00"/>
    <d v="2018-04-26T00:00:00"/>
    <s v="N"/>
    <m/>
    <s v=""/>
    <s v=""/>
    <m/>
    <s v="SINCORREO@WOM.CL"/>
    <m/>
    <m/>
    <n v="27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3745428"/>
    <s v="9"/>
    <s v="13745428-9"/>
    <s v=""/>
    <s v="MICHEL SANDY ARANCIBIA LEAÑOS"/>
    <s v="MICHEL SANDY"/>
    <s v="ARANCIBIA LEAÑOS"/>
    <x v="1"/>
    <x v="5"/>
    <m/>
    <m/>
    <m/>
    <m/>
    <m/>
    <m/>
    <m/>
    <m/>
    <d v="1978-01-31T00:00:00"/>
    <m/>
    <m/>
    <s v=""/>
    <d v="2018-04-09T00:00:00"/>
    <d v="2018-04-26T00:00:00"/>
    <s v="N"/>
    <m/>
    <s v=""/>
    <s v=""/>
    <m/>
    <s v="SINCORREO@WOM.CL"/>
    <m/>
    <m/>
    <n v="27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7014632"/>
    <s v="8"/>
    <s v="17014632-8"/>
    <s v=""/>
    <s v="NATALIE MARGARITA ROJAS GOMEZ"/>
    <s v="NATALIE MARGARITA"/>
    <s v="ROJAS GOMEZ"/>
    <x v="1"/>
    <x v="5"/>
    <m/>
    <m/>
    <m/>
    <m/>
    <m/>
    <m/>
    <m/>
    <m/>
    <d v="1988-07-10T00:00:00"/>
    <m/>
    <m/>
    <s v=""/>
    <d v="2018-04-09T00:00:00"/>
    <d v="2018-04-26T00:00:00"/>
    <s v="N"/>
    <m/>
    <s v=""/>
    <s v=""/>
    <m/>
    <s v="SINCORREO@WOM.CL"/>
    <m/>
    <m/>
    <n v="27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9771546"/>
    <s v="4"/>
    <s v="19771546-4"/>
    <s v=""/>
    <s v="PEDRO IGNASIO CAMPUSANO CARDENAS"/>
    <s v="PEDRO IGNASIO"/>
    <s v="CAMPUSANO CARDENAS"/>
    <x v="1"/>
    <x v="5"/>
    <m/>
    <m/>
    <m/>
    <m/>
    <m/>
    <m/>
    <m/>
    <m/>
    <d v="1998-07-01T00:00:00"/>
    <m/>
    <m/>
    <s v=""/>
    <d v="2018-04-09T00:00:00"/>
    <d v="2018-04-26T00:00:00"/>
    <s v="N"/>
    <m/>
    <s v=""/>
    <s v=""/>
    <m/>
    <s v="SINCORREO@WOM.CL"/>
    <m/>
    <m/>
    <n v="27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2620009"/>
    <s v="9"/>
    <s v="12620009-9"/>
    <s v=""/>
    <s v="YASNA LORETO POLANCO GONZALEZ"/>
    <s v="YASNA LORETO"/>
    <s v="POLANCO GONZALEZ"/>
    <x v="1"/>
    <x v="5"/>
    <m/>
    <m/>
    <m/>
    <m/>
    <m/>
    <m/>
    <m/>
    <m/>
    <d v="1974-07-17T00:00:00"/>
    <m/>
    <m/>
    <s v=""/>
    <d v="2018-04-09T00:00:00"/>
    <d v="2018-04-26T00:00:00"/>
    <s v="N"/>
    <m/>
    <s v=""/>
    <s v=""/>
    <m/>
    <s v="SINCORREO@WOM.CL"/>
    <m/>
    <m/>
    <n v="27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5028960"/>
    <s v="2"/>
    <s v="15028960-2"/>
    <s v="RABARRIV"/>
    <s v="RICARDO ANDRES BARRIOS VERGARA"/>
    <s v="RICARDO ANDRES"/>
    <s v="BARRIOS VERGARA"/>
    <x v="1"/>
    <x v="5"/>
    <m/>
    <m/>
    <m/>
    <m/>
    <m/>
    <m/>
    <m/>
    <m/>
    <d v="1983-08-19T00:00:00"/>
    <m/>
    <m/>
    <s v=""/>
    <d v="2018-04-09T00:00:00"/>
    <d v="2018-04-26T00:00:00"/>
    <s v="N"/>
    <m/>
    <s v="RABARRIV"/>
    <s v="RABARRIV"/>
    <n v="19149"/>
    <s v="SINCORREO@WOM.CL"/>
    <m/>
    <m/>
    <n v="27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4134489"/>
    <s v="7"/>
    <s v="14134489-7"/>
    <s v=""/>
    <s v="LUIS FELIPE SALINAS ESQUIVEL"/>
    <s v="LUIS FELIPE"/>
    <s v="SALINAS ESQUIVEL"/>
    <x v="1"/>
    <x v="5"/>
    <m/>
    <m/>
    <m/>
    <m/>
    <m/>
    <m/>
    <m/>
    <m/>
    <m/>
    <m/>
    <m/>
    <s v=""/>
    <d v="2018-04-26T00:00:00"/>
    <d v="2018-05-17T00:00:00"/>
    <s v="N"/>
    <m/>
    <s v=""/>
    <s v=""/>
    <m/>
    <m/>
    <m/>
    <m/>
    <n v="28"/>
    <s v="Merelyn Marin"/>
    <x v="3"/>
    <m/>
    <s v=""/>
    <d v="2021-03-01T00:00:00"/>
    <s v=""/>
    <m/>
    <s v=""/>
    <s v=""/>
    <s v="No"/>
    <s v="No"/>
  </r>
  <r>
    <s v="Holdtech"/>
    <x v="0"/>
    <s v="Masivo"/>
    <s v="La Serena"/>
    <s v="12595663"/>
    <s v="7"/>
    <s v="12595663-7"/>
    <s v=""/>
    <s v="MARITZA JASMINE RIVERA PASTEN"/>
    <s v="MARITZA JASMINE"/>
    <s v="RIVERA PASTEN"/>
    <x v="1"/>
    <x v="5"/>
    <m/>
    <m/>
    <m/>
    <m/>
    <m/>
    <m/>
    <m/>
    <m/>
    <m/>
    <m/>
    <m/>
    <s v=""/>
    <d v="2018-04-26T00:00:00"/>
    <d v="2018-05-17T00:00:00"/>
    <s v="N"/>
    <m/>
    <s v=""/>
    <s v=""/>
    <m/>
    <m/>
    <m/>
    <m/>
    <n v="28"/>
    <s v="Merelyn Marin"/>
    <x v="3"/>
    <m/>
    <s v=""/>
    <d v="2021-03-01T00:00:00"/>
    <s v=""/>
    <m/>
    <s v=""/>
    <s v=""/>
    <s v="No"/>
    <s v="No"/>
  </r>
  <r>
    <s v="Holdtech"/>
    <x v="0"/>
    <s v="Masivo"/>
    <s v="La Serena"/>
    <s v="16253720"/>
    <s v="2"/>
    <s v="16253720-2"/>
    <s v=""/>
    <s v="NATALIA GIANINNA ARREDONDO CARVAJAL"/>
    <s v="NATALIA GIANINNA"/>
    <s v="ARREDONDO CARVAJAL"/>
    <x v="1"/>
    <x v="5"/>
    <m/>
    <m/>
    <m/>
    <m/>
    <m/>
    <m/>
    <m/>
    <m/>
    <m/>
    <m/>
    <m/>
    <s v=""/>
    <d v="2018-04-26T00:00:00"/>
    <d v="2018-05-17T00:00:00"/>
    <s v="N"/>
    <m/>
    <s v=""/>
    <s v=""/>
    <m/>
    <m/>
    <m/>
    <m/>
    <n v="28"/>
    <s v="Merelyn Marin"/>
    <x v="3"/>
    <m/>
    <s v=""/>
    <d v="2021-03-01T00:00:00"/>
    <s v=""/>
    <m/>
    <s v=""/>
    <s v=""/>
    <s v="No"/>
    <s v="No"/>
  </r>
  <r>
    <s v="Holdtech"/>
    <x v="0"/>
    <s v="Masivo"/>
    <s v="La Serena"/>
    <s v="12614737"/>
    <s v="6"/>
    <s v="12614737-6"/>
    <s v=""/>
    <s v="ROSA CRUZ NUÑEZ VARAS"/>
    <s v="ROSA CRUZ"/>
    <s v="NUÑEZ VARAS"/>
    <x v="1"/>
    <x v="5"/>
    <m/>
    <m/>
    <m/>
    <m/>
    <m/>
    <m/>
    <m/>
    <m/>
    <m/>
    <m/>
    <m/>
    <s v=""/>
    <d v="2018-04-26T00:00:00"/>
    <d v="2018-05-17T00:00:00"/>
    <s v="N"/>
    <m/>
    <s v=""/>
    <s v=""/>
    <m/>
    <m/>
    <m/>
    <m/>
    <n v="28"/>
    <s v="Merelyn Marin"/>
    <x v="3"/>
    <m/>
    <s v=""/>
    <d v="2021-03-01T00:00:00"/>
    <s v=""/>
    <m/>
    <s v=""/>
    <s v=""/>
    <s v="No"/>
    <s v="No"/>
  </r>
  <r>
    <s v="Holdtech"/>
    <x v="0"/>
    <s v="Masivo"/>
    <s v="La Serena"/>
    <s v="12425595"/>
    <s v="3"/>
    <s v="12425595-3"/>
    <s v=""/>
    <s v="ROSA DEL CARMEN FREDES HIDALGO"/>
    <s v="ROSA DEL CARMEN"/>
    <s v="FREDES HIDALGO"/>
    <x v="1"/>
    <x v="5"/>
    <m/>
    <m/>
    <m/>
    <m/>
    <m/>
    <m/>
    <m/>
    <m/>
    <m/>
    <m/>
    <m/>
    <s v=""/>
    <d v="2018-04-26T00:00:00"/>
    <d v="2018-05-17T00:00:00"/>
    <s v="N"/>
    <m/>
    <s v=""/>
    <s v=""/>
    <m/>
    <m/>
    <m/>
    <m/>
    <n v="28"/>
    <s v="Merelyn Marin"/>
    <x v="3"/>
    <m/>
    <s v=""/>
    <d v="2021-03-01T00:00:00"/>
    <s v=""/>
    <m/>
    <s v=""/>
    <s v=""/>
    <s v="No"/>
    <s v="No"/>
  </r>
  <r>
    <s v="Holdtech"/>
    <x v="0"/>
    <s v="Masivo"/>
    <s v="La Serena"/>
    <s v="17452423"/>
    <s v="8"/>
    <s v="17452423-8"/>
    <s v="ABLARAS"/>
    <s v="ALEX BRIAN LARA SAEZ"/>
    <s v="ALEX BRIAN"/>
    <s v="LARA SAEZ"/>
    <x v="1"/>
    <x v="5"/>
    <m/>
    <m/>
    <m/>
    <m/>
    <m/>
    <m/>
    <m/>
    <m/>
    <m/>
    <m/>
    <m/>
    <s v=""/>
    <d v="2018-04-26T00:00:00"/>
    <d v="2018-05-17T00:00:00"/>
    <s v="N"/>
    <m/>
    <s v="ABLARAS"/>
    <s v="ABLARAS"/>
    <n v="19177"/>
    <m/>
    <m/>
    <m/>
    <n v="28"/>
    <s v="Merelyn Marin"/>
    <x v="3"/>
    <m/>
    <s v=""/>
    <d v="2021-03-01T00:00:00"/>
    <s v=""/>
    <m/>
    <s v=""/>
    <s v=""/>
    <s v="No"/>
    <s v="No"/>
  </r>
  <r>
    <s v="Holdtech"/>
    <x v="0"/>
    <s v="Masivo"/>
    <s v="La Serena"/>
    <s v="18318125"/>
    <s v="4"/>
    <s v="18318125-4"/>
    <s v="JECORTET"/>
    <s v="JOSELINE ESTHER CORTES TORREJON"/>
    <s v="JOSELINE ESTHER"/>
    <s v="CORTES TORREJON"/>
    <x v="1"/>
    <x v="5"/>
    <m/>
    <m/>
    <m/>
    <m/>
    <m/>
    <m/>
    <m/>
    <m/>
    <m/>
    <m/>
    <m/>
    <s v=""/>
    <d v="2018-04-26T00:00:00"/>
    <d v="2018-05-17T00:00:00"/>
    <s v="N"/>
    <m/>
    <s v="JECORTET"/>
    <s v="JECORTET"/>
    <n v="19215"/>
    <m/>
    <m/>
    <m/>
    <n v="28"/>
    <s v="Merelyn Marin"/>
    <x v="3"/>
    <m/>
    <s v=""/>
    <d v="2021-03-01T00:00:00"/>
    <s v=""/>
    <m/>
    <s v=""/>
    <s v=""/>
    <s v="No"/>
    <s v="No"/>
  </r>
  <r>
    <s v="Holdtech"/>
    <x v="0"/>
    <s v="Masivo"/>
    <s v="La Serena"/>
    <s v="18316923"/>
    <s v="8"/>
    <s v="18316923-8"/>
    <s v="JFTHOMPC"/>
    <s v="JOSEP FRANCO THOMPSON CORTES"/>
    <s v="JOSEP FRANCO"/>
    <s v="THOMPSON CORTES"/>
    <x v="1"/>
    <x v="5"/>
    <m/>
    <m/>
    <m/>
    <m/>
    <m/>
    <m/>
    <m/>
    <m/>
    <m/>
    <m/>
    <m/>
    <s v=""/>
    <d v="2018-04-26T00:00:00"/>
    <d v="2018-05-17T00:00:00"/>
    <s v="N"/>
    <m/>
    <s v="JFTHOMPC"/>
    <s v="JFTHOMPC"/>
    <n v="19190"/>
    <m/>
    <m/>
    <m/>
    <n v="28"/>
    <s v="Merelyn Marin"/>
    <x v="3"/>
    <m/>
    <s v=""/>
    <d v="2021-03-01T00:00:00"/>
    <s v=""/>
    <m/>
    <s v=""/>
    <s v=""/>
    <s v="No"/>
    <s v="No"/>
  </r>
  <r>
    <s v="Holdtech"/>
    <x v="0"/>
    <s v="Masivo"/>
    <s v="La Serena"/>
    <s v="12219119"/>
    <s v="2"/>
    <s v="12219119-2"/>
    <s v="OFCARVAA"/>
    <s v="OLGA FABIOLA CARVAJAL ARAYA"/>
    <s v="OLGA FABIOLA"/>
    <s v="CARVAJAL ARAYA"/>
    <x v="1"/>
    <x v="5"/>
    <m/>
    <m/>
    <m/>
    <m/>
    <m/>
    <m/>
    <m/>
    <m/>
    <m/>
    <m/>
    <m/>
    <s v=""/>
    <d v="2018-04-26T00:00:00"/>
    <d v="2018-05-17T00:00:00"/>
    <s v="N"/>
    <m/>
    <s v="OFCARVAA"/>
    <s v="OFCARVAA"/>
    <n v="19188"/>
    <m/>
    <m/>
    <m/>
    <n v="28"/>
    <s v="Merelyn Marin"/>
    <x v="3"/>
    <m/>
    <s v=""/>
    <d v="2021-03-01T00:00:00"/>
    <s v=""/>
    <m/>
    <s v=""/>
    <s v=""/>
    <s v="No"/>
    <s v="No"/>
  </r>
  <r>
    <s v="Holdtech"/>
    <x v="0"/>
    <s v="Masivo"/>
    <s v="La Serena"/>
    <s v="20172494"/>
    <s v="5"/>
    <s v="20172494-5"/>
    <s v="RJROJASV"/>
    <s v="ROMANET JUDITH ROJAS VALLADARES"/>
    <s v="ROMANET JUDITH"/>
    <s v="ROJAS VALLADARES"/>
    <x v="1"/>
    <x v="5"/>
    <m/>
    <m/>
    <m/>
    <m/>
    <m/>
    <m/>
    <m/>
    <m/>
    <m/>
    <m/>
    <m/>
    <s v=""/>
    <d v="2018-04-26T00:00:00"/>
    <d v="2018-05-17T00:00:00"/>
    <s v="N"/>
    <m/>
    <s v="RJROJASV"/>
    <s v="DVVERGAH"/>
    <n v="19223"/>
    <m/>
    <m/>
    <m/>
    <n v="28"/>
    <s v="Merelyn Marin"/>
    <x v="3"/>
    <m/>
    <s v=""/>
    <d v="2021-03-01T00:00:00"/>
    <s v=""/>
    <m/>
    <s v=""/>
    <s v=""/>
    <s v="No"/>
    <s v="No"/>
  </r>
  <r>
    <s v="Holdtech"/>
    <x v="0"/>
    <s v="Masivo"/>
    <s v="La Serena"/>
    <s v="16892505"/>
    <s v="0"/>
    <s v="16892505-0"/>
    <s v="VAMORALJ"/>
    <s v="VICENTE ANDRES MORALES JOPIA"/>
    <s v="VICENTE ANDRES"/>
    <s v="MORALES JOPIA"/>
    <x v="1"/>
    <x v="5"/>
    <m/>
    <m/>
    <m/>
    <m/>
    <m/>
    <m/>
    <m/>
    <m/>
    <m/>
    <m/>
    <m/>
    <s v=""/>
    <d v="2018-04-26T00:00:00"/>
    <d v="2018-05-17T00:00:00"/>
    <s v="N"/>
    <m/>
    <s v="VAMORALJ"/>
    <s v="VAMORALJ"/>
    <n v="19042"/>
    <m/>
    <m/>
    <m/>
    <n v="28"/>
    <s v="Merelyn Marin"/>
    <x v="3"/>
    <m/>
    <s v=""/>
    <d v="2021-03-01T00:00:00"/>
    <s v=""/>
    <m/>
    <s v=""/>
    <s v=""/>
    <s v="No"/>
    <s v="No"/>
  </r>
  <r>
    <s v="Holdtech"/>
    <x v="0"/>
    <s v="Masivo"/>
    <s v="La Serena"/>
    <s v="18984618"/>
    <s v="5"/>
    <s v="18984618-5"/>
    <s v="VCCONTRG"/>
    <s v="VIVIANA CARMEN CONTRERAS GALLARDO"/>
    <s v="VIVIANA CARMEN"/>
    <s v="CONTRERAS GALLARDO"/>
    <x v="1"/>
    <x v="5"/>
    <m/>
    <m/>
    <m/>
    <m/>
    <m/>
    <m/>
    <m/>
    <m/>
    <m/>
    <m/>
    <m/>
    <s v=""/>
    <d v="2018-04-26T00:00:00"/>
    <d v="2018-05-17T00:00:00"/>
    <s v="N"/>
    <m/>
    <s v="VCCONTRG"/>
    <s v="VCCONTRG"/>
    <n v="19211"/>
    <m/>
    <m/>
    <m/>
    <n v="28"/>
    <s v="Merelyn Marin"/>
    <x v="3"/>
    <m/>
    <s v=""/>
    <d v="2021-03-01T00:00:00"/>
    <s v=""/>
    <m/>
    <s v=""/>
    <s v=""/>
    <s v="No"/>
    <s v="No"/>
  </r>
  <r>
    <s v="Holdtech"/>
    <x v="0"/>
    <s v="Masivo"/>
    <s v="La Serena"/>
    <s v="15595097"/>
    <s v="8"/>
    <s v="15595097-8"/>
    <s v="CACATAGL"/>
    <s v="CLAUDIO ALEXIS CATALDO GATICA"/>
    <s v="CLAUDIO ALEXIS"/>
    <s v="CATALDO GATICA"/>
    <x v="1"/>
    <x v="5"/>
    <m/>
    <m/>
    <m/>
    <m/>
    <m/>
    <m/>
    <m/>
    <m/>
    <m/>
    <m/>
    <m/>
    <s v=""/>
    <d v="2018-05-09T00:00:00"/>
    <d v="2018-05-29T00:00:00"/>
    <s v="N"/>
    <m/>
    <s v="CACATAGL"/>
    <s v="CACATAGL"/>
    <n v="19266"/>
    <s v="claudio.cataldo@consultor.wom.cl"/>
    <m/>
    <m/>
    <n v="29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8502943"/>
    <s v="3"/>
    <s v="18502943-3"/>
    <s v="FNCOLLAL"/>
    <s v="FERNANDA NICOLE COLLADO LUNA"/>
    <s v="FERNANDA NICOLE"/>
    <s v="COLLADO LUNA"/>
    <x v="1"/>
    <x v="5"/>
    <m/>
    <m/>
    <m/>
    <m/>
    <m/>
    <m/>
    <m/>
    <m/>
    <m/>
    <m/>
    <m/>
    <s v=""/>
    <d v="2018-05-09T00:00:00"/>
    <d v="2018-05-29T00:00:00"/>
    <s v="N"/>
    <m/>
    <s v="FNCOLLAL"/>
    <s v="FNCOLLAL"/>
    <n v="19277"/>
    <s v="fernanda.collado@consultor.wom.cl"/>
    <m/>
    <m/>
    <n v="29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6442848"/>
    <s v="6"/>
    <s v="16442848-6"/>
    <s v="FPQUINOA"/>
    <s v="FRANCIA PAOLA QUIÑONES ARAVENA"/>
    <s v="FRANCIA PAOLA"/>
    <s v="QUIÑONES ARAVENA"/>
    <x v="1"/>
    <x v="5"/>
    <m/>
    <m/>
    <m/>
    <m/>
    <m/>
    <m/>
    <m/>
    <m/>
    <m/>
    <m/>
    <m/>
    <s v=""/>
    <d v="2018-05-09T00:00:00"/>
    <d v="2018-05-29T00:00:00"/>
    <s v="N"/>
    <m/>
    <s v="FPQUINOA"/>
    <s v="FPQUINOA"/>
    <n v="19274"/>
    <s v="francia.quinones@consultor.wom.cl"/>
    <m/>
    <m/>
    <n v="29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5045034"/>
    <s v="9"/>
    <s v="15045034-9"/>
    <s v="HABORDIT"/>
    <s v="HILDA ANDREA BORDILLO TAPIA"/>
    <s v="HILDA ANDREA"/>
    <s v="BORDILLO TAPIA"/>
    <x v="1"/>
    <x v="5"/>
    <m/>
    <m/>
    <m/>
    <m/>
    <m/>
    <m/>
    <m/>
    <m/>
    <m/>
    <m/>
    <m/>
    <s v=""/>
    <d v="2018-05-09T00:00:00"/>
    <d v="2018-05-29T00:00:00"/>
    <s v="N"/>
    <m/>
    <s v="HABORDIT"/>
    <s v="HABORDIT"/>
    <n v="19270"/>
    <s v="hilda.bordillo@consultor.wom.cl"/>
    <m/>
    <m/>
    <n v="29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2447240"/>
    <s v="7"/>
    <s v="12447240-7"/>
    <s v="JFROJASR"/>
    <s v="JUAN FRANCISCO ROJAS ROJAS"/>
    <s v="JUAN FRANCISCO"/>
    <s v="ROJAS ROJAS"/>
    <x v="1"/>
    <x v="5"/>
    <m/>
    <m/>
    <m/>
    <m/>
    <m/>
    <m/>
    <m/>
    <m/>
    <m/>
    <m/>
    <m/>
    <s v=""/>
    <d v="2018-05-09T00:00:00"/>
    <d v="2018-05-29T00:00:00"/>
    <s v="N"/>
    <m/>
    <s v="JFROJASR"/>
    <s v="JFROJASR"/>
    <n v="19265"/>
    <s v="juan.rojas@consultor.wom.cl"/>
    <m/>
    <m/>
    <n v="29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9396175"/>
    <s v="4"/>
    <s v="19396175-4"/>
    <s v="MAFLOREF"/>
    <s v="MICHELLE ALEXSANDRA FLORES FLORES"/>
    <s v="MICHELLE ALEXSANDRA"/>
    <s v="FLORES FLORES"/>
    <x v="1"/>
    <x v="5"/>
    <m/>
    <m/>
    <m/>
    <m/>
    <m/>
    <m/>
    <m/>
    <m/>
    <m/>
    <m/>
    <m/>
    <s v=""/>
    <d v="2018-05-09T00:00:00"/>
    <d v="2018-05-29T00:00:00"/>
    <s v="N"/>
    <m/>
    <s v="MAFLOREF"/>
    <s v="MAFLOREF"/>
    <n v="19272"/>
    <s v="michelle.flores@consultor.wom.cl"/>
    <m/>
    <m/>
    <n v="29"/>
    <s v="Julia Arancibia"/>
    <x v="3"/>
    <m/>
    <s v=""/>
    <d v="2021-03-01T00:00:00"/>
    <s v=""/>
    <m/>
    <s v=""/>
    <s v=""/>
    <s v="No"/>
    <s v="Si"/>
  </r>
  <r>
    <s v="Holdtech"/>
    <x v="0"/>
    <s v="Masivo"/>
    <s v="La Serena"/>
    <s v="18002870"/>
    <s v="6"/>
    <s v="18002870-6"/>
    <s v="NCDIAZC"/>
    <s v="NATHALI CONSTANZA DIAZ CORTES"/>
    <s v="NATHALI CONSTANZA"/>
    <s v="DIAZ CORTES"/>
    <x v="1"/>
    <x v="5"/>
    <m/>
    <m/>
    <m/>
    <m/>
    <m/>
    <m/>
    <m/>
    <m/>
    <m/>
    <m/>
    <m/>
    <s v=""/>
    <d v="2018-05-09T00:00:00"/>
    <d v="2018-05-29T00:00:00"/>
    <s v="N"/>
    <m/>
    <s v="NCDIAZC"/>
    <s v="NCDIAZC"/>
    <n v="19243"/>
    <s v="nathali.diaz@consultor.wom.cl"/>
    <m/>
    <m/>
    <n v="29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8923139"/>
    <s v="3"/>
    <s v="18923139-3"/>
    <s v="NSCOLLAC"/>
    <s v="NAVENKA STEPHANIE COLLADO CORTES"/>
    <s v="NAVENKA STEPHANIE"/>
    <s v="COLLADO CORTES"/>
    <x v="1"/>
    <x v="5"/>
    <m/>
    <m/>
    <d v="2018-06-05T00:00:00"/>
    <m/>
    <m/>
    <m/>
    <m/>
    <m/>
    <d v="1994-12-31T00:00:00"/>
    <s v="Julia Arancibia"/>
    <m/>
    <s v=""/>
    <d v="2018-05-09T00:00:00"/>
    <d v="2018-05-29T00:00:00"/>
    <m/>
    <m/>
    <s v="_x0009_NSCOLLAC"/>
    <s v="NSCOLLAC"/>
    <n v="19029"/>
    <s v="navenka.collado@consultor.wom.cl"/>
    <m/>
    <m/>
    <n v="29"/>
    <s v="Julia Arancibia"/>
    <x v="1"/>
    <m/>
    <n v="1"/>
    <d v="2021-03-01T00:00:00"/>
    <s v=""/>
    <m/>
    <d v="2018-06-01T00:00:00"/>
    <s v=""/>
    <s v="No"/>
    <s v="No"/>
  </r>
  <r>
    <s v="Holdtech"/>
    <x v="0"/>
    <s v="Masivo"/>
    <s v="La Serena"/>
    <s v="13173992"/>
    <s v="3"/>
    <s v="13173992-3"/>
    <s v="RAMOUKAR"/>
    <s v="RODRIGO ALEJANDRO MOUKARZEL RODRIGUEZ"/>
    <s v="RODRIGO ALEJANDRO"/>
    <s v="MOUKARZEL RODRIGUEZ"/>
    <x v="1"/>
    <x v="5"/>
    <m/>
    <m/>
    <m/>
    <m/>
    <m/>
    <m/>
    <m/>
    <m/>
    <m/>
    <m/>
    <m/>
    <s v=""/>
    <d v="2018-05-09T00:00:00"/>
    <d v="2018-05-29T00:00:00"/>
    <s v="N"/>
    <m/>
    <s v="RAMOUKAR"/>
    <s v="RAMOUKAR"/>
    <n v="19252"/>
    <s v="rodrigo.moukarzel@consultor.wom.cl"/>
    <m/>
    <m/>
    <n v="29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9946483-"/>
    <s v="6"/>
    <s v="9946483-6"/>
    <s v="RDVILLAD"/>
    <s v="RAQUEL DEL CARMEN VILLABLANCA"/>
    <s v="RAQUEL DEL CARMEN"/>
    <s v="VILLABLANCA"/>
    <x v="1"/>
    <x v="5"/>
    <m/>
    <m/>
    <m/>
    <m/>
    <m/>
    <m/>
    <m/>
    <m/>
    <m/>
    <m/>
    <m/>
    <s v=""/>
    <d v="2018-05-09T00:00:00"/>
    <d v="2018-05-29T00:00:00"/>
    <s v="N"/>
    <m/>
    <s v="RDVILLAD"/>
    <s v="RDVILLAD"/>
    <n v="19283"/>
    <s v="raquel.villablanca@consultor.wom.cl"/>
    <m/>
    <m/>
    <n v="29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9505209"/>
    <s v="3"/>
    <s v="19505209-3"/>
    <s v="VICORTEF"/>
    <s v="VALERIA ISABEL CORTES FLORES"/>
    <s v="VALERIA ISABEL"/>
    <s v="CORTES FLORES"/>
    <x v="1"/>
    <x v="5"/>
    <m/>
    <m/>
    <m/>
    <m/>
    <m/>
    <m/>
    <m/>
    <m/>
    <m/>
    <m/>
    <m/>
    <s v=""/>
    <d v="2018-05-09T00:00:00"/>
    <d v="2018-05-29T00:00:00"/>
    <s v="N"/>
    <m/>
    <s v="VICORTEF"/>
    <s v="VICORTEF"/>
    <n v="19244"/>
    <s v="valeria.cortes@consultor.wom.cl"/>
    <m/>
    <m/>
    <n v="29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1204826"/>
    <s v="K"/>
    <s v="11204826-K"/>
    <s v="VIGALLAE"/>
    <s v="VIOLETA INES GALLARDO ESPINOZA"/>
    <s v="VIOLETA INES"/>
    <s v="GALLARDO ESPINOZA"/>
    <x v="1"/>
    <x v="5"/>
    <m/>
    <m/>
    <m/>
    <m/>
    <m/>
    <m/>
    <m/>
    <m/>
    <m/>
    <m/>
    <m/>
    <s v=""/>
    <d v="2018-05-09T00:00:00"/>
    <d v="2018-05-29T00:00:00"/>
    <s v="N"/>
    <m/>
    <s v="VIGALLAE"/>
    <s v="VIGALLAE"/>
    <n v="19284"/>
    <s v="violeta.gallardo@consultor.wom.cl"/>
    <m/>
    <m/>
    <n v="29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8001782"/>
    <s v="8"/>
    <s v="18001782-8"/>
    <s v="FAREYESG"/>
    <s v="FERNANDO ALBERTO REYES GUTIERREZ"/>
    <s v="FERNANDO ALBERTO"/>
    <s v="REYES GUTIERREZ"/>
    <x v="1"/>
    <x v="5"/>
    <m/>
    <m/>
    <m/>
    <m/>
    <m/>
    <m/>
    <m/>
    <m/>
    <m/>
    <m/>
    <m/>
    <s v=""/>
    <d v="2018-05-11T00:00:00"/>
    <d v="2018-05-31T00:00:00"/>
    <s v="N"/>
    <m/>
    <s v="FAREYESG"/>
    <s v="FAREYESG"/>
    <n v="19176"/>
    <s v="fernando.reyes@consultor.wom.cl"/>
    <m/>
    <m/>
    <n v="30"/>
    <s v="Katterine Cuadra"/>
    <x v="3"/>
    <m/>
    <s v=""/>
    <d v="2021-03-01T00:00:00"/>
    <s v=""/>
    <m/>
    <s v=""/>
    <s v=""/>
    <s v="No"/>
    <s v="No"/>
  </r>
  <r>
    <s v="Holdtech"/>
    <x v="0"/>
    <s v="Masivo"/>
    <s v="La Serena"/>
    <s v="19654466"/>
    <s v="6"/>
    <s v="19654466-6"/>
    <s v="FJOYANAA"/>
    <s v="FRANCISCO JAVIER OYANADEL ABALLAY"/>
    <s v="FRANCISCO JAVIER"/>
    <s v="OYANADEL ABALLAY"/>
    <x v="1"/>
    <x v="5"/>
    <m/>
    <m/>
    <m/>
    <m/>
    <m/>
    <m/>
    <m/>
    <m/>
    <m/>
    <m/>
    <m/>
    <s v=""/>
    <d v="2018-05-11T00:00:00"/>
    <d v="2018-05-31T00:00:00"/>
    <s v="N"/>
    <m/>
    <s v="FJOYANAA"/>
    <s v="FJOYANAA"/>
    <n v="19215"/>
    <s v="francisco.oyanadel@consultor.wom.cl"/>
    <m/>
    <m/>
    <n v="30"/>
    <s v="Katterine Cuadra"/>
    <x v="3"/>
    <m/>
    <s v=""/>
    <d v="2021-03-01T00:00:00"/>
    <s v=""/>
    <m/>
    <s v=""/>
    <s v=""/>
    <s v="No"/>
    <s v="No"/>
  </r>
  <r>
    <s v="Holdtech"/>
    <x v="0"/>
    <s v="Masivo"/>
    <s v="La Serena"/>
    <s v="15768776"/>
    <s v="K"/>
    <s v="15768776-K"/>
    <s v="JATOROR"/>
    <s v="JAIME ARMANDO TORO RODRIGUEZ"/>
    <s v="JAIME ARMANDO"/>
    <s v="TORO RODRIGUEZ"/>
    <x v="1"/>
    <x v="5"/>
    <m/>
    <m/>
    <m/>
    <m/>
    <m/>
    <m/>
    <m/>
    <m/>
    <m/>
    <m/>
    <m/>
    <s v=""/>
    <d v="2018-05-11T00:00:00"/>
    <d v="2018-05-31T00:00:00"/>
    <s v="N"/>
    <m/>
    <s v="JATOROR"/>
    <s v="JATOROR"/>
    <n v="19177"/>
    <s v="jaime.toro@consultor.wom.cl"/>
    <m/>
    <m/>
    <n v="30"/>
    <s v="Katterine Cuadra"/>
    <x v="3"/>
    <m/>
    <s v=""/>
    <d v="2021-03-01T00:00:00"/>
    <s v=""/>
    <m/>
    <s v=""/>
    <s v=""/>
    <s v="No"/>
    <s v="No"/>
  </r>
  <r>
    <s v="Holdtech"/>
    <x v="0"/>
    <s v="Masivo"/>
    <s v="La Serena"/>
    <s v="19770731"/>
    <s v="3"/>
    <s v="19770731-3"/>
    <s v="JMGALLEN"/>
    <s v="JOSE MIGUEL GALLEGUILLOS NUÑEZ"/>
    <s v="JOSE MIGUEL"/>
    <s v="GALLEGUILLOS NUÑEZ"/>
    <x v="1"/>
    <x v="5"/>
    <m/>
    <m/>
    <m/>
    <m/>
    <m/>
    <m/>
    <m/>
    <m/>
    <m/>
    <m/>
    <m/>
    <s v=""/>
    <d v="2018-05-11T00:00:00"/>
    <d v="2018-05-31T00:00:00"/>
    <s v="N"/>
    <m/>
    <s v="JMGALLEN"/>
    <s v="JMGALLEN"/>
    <n v="19252"/>
    <s v="jose.galleguillos@consultor.wom.cl"/>
    <m/>
    <m/>
    <n v="30"/>
    <s v="Katterine Cuadra"/>
    <x v="3"/>
    <m/>
    <s v=""/>
    <d v="2021-03-01T00:00:00"/>
    <s v=""/>
    <m/>
    <s v=""/>
    <s v=""/>
    <s v="No"/>
    <s v="No"/>
  </r>
  <r>
    <s v="Holdtech"/>
    <x v="0"/>
    <s v="Masivo"/>
    <s v="La Serena"/>
    <s v="10633084"/>
    <s v="0"/>
    <s v="10633084-0"/>
    <s v="KMPALLAA"/>
    <s v="KAREN MARCELA PALLANTE ARACENA"/>
    <s v="KAREN MARCELA"/>
    <s v="PALLANTE ARACENA"/>
    <x v="1"/>
    <x v="5"/>
    <m/>
    <m/>
    <m/>
    <m/>
    <m/>
    <m/>
    <m/>
    <m/>
    <m/>
    <m/>
    <m/>
    <s v=""/>
    <d v="2018-05-11T00:00:00"/>
    <d v="2018-05-31T00:00:00"/>
    <s v="N"/>
    <m/>
    <s v="KMPALLAA"/>
    <s v="KMPALLAA"/>
    <n v="19011"/>
    <s v="karen.pallante@consultor.wom.cl"/>
    <m/>
    <m/>
    <n v="30"/>
    <s v="Katterine Cuadra"/>
    <x v="3"/>
    <m/>
    <s v=""/>
    <d v="2021-03-01T00:00:00"/>
    <s v=""/>
    <m/>
    <s v=""/>
    <s v=""/>
    <s v="No"/>
    <s v="No"/>
  </r>
  <r>
    <s v="Holdtech"/>
    <x v="0"/>
    <s v="Masivo"/>
    <s v="La Serena"/>
    <s v="19045690"/>
    <s v="0"/>
    <s v="19045690-0"/>
    <s v="LAGONZAG"/>
    <s v="LEYLA ANGELICA GONZALEZ GONZALEZ"/>
    <s v="LEYLA ANGELICA"/>
    <s v="GONZALEZ GONZALEZ"/>
    <x v="1"/>
    <x v="5"/>
    <m/>
    <m/>
    <m/>
    <m/>
    <m/>
    <m/>
    <m/>
    <m/>
    <m/>
    <m/>
    <m/>
    <s v=""/>
    <d v="2018-05-11T00:00:00"/>
    <d v="2018-05-31T00:00:00"/>
    <s v="N"/>
    <m/>
    <s v="LAGONZAG"/>
    <s v="LAGONZAG"/>
    <n v="19025"/>
    <s v="leila.gonzalez@consultor.wom.cl"/>
    <m/>
    <m/>
    <n v="30"/>
    <s v="Katterine Cuadra"/>
    <x v="3"/>
    <m/>
    <s v=""/>
    <d v="2021-03-01T00:00:00"/>
    <s v=""/>
    <m/>
    <s v=""/>
    <s v=""/>
    <s v="No"/>
    <s v="No"/>
  </r>
  <r>
    <s v="Holdtech"/>
    <x v="0"/>
    <s v="Masivo"/>
    <s v="La Serena"/>
    <s v="17174074"/>
    <s v="6"/>
    <s v="17174074-6"/>
    <s v="LCVALLEM"/>
    <s v="LESLY VALLE MERCADO"/>
    <s v="LESLY"/>
    <s v="VALLE MERCADO"/>
    <x v="1"/>
    <x v="5"/>
    <m/>
    <m/>
    <m/>
    <m/>
    <m/>
    <m/>
    <m/>
    <m/>
    <m/>
    <m/>
    <m/>
    <s v=""/>
    <d v="2018-05-11T00:00:00"/>
    <d v="2018-05-31T00:00:00"/>
    <s v="N"/>
    <m/>
    <s v="LCVALLEM"/>
    <s v="LCVALLEM"/>
    <n v="19284"/>
    <m/>
    <m/>
    <m/>
    <n v="30"/>
    <s v="Katterine Cuadra"/>
    <x v="3"/>
    <m/>
    <s v=""/>
    <d v="2021-03-01T00:00:00"/>
    <s v=""/>
    <m/>
    <s v=""/>
    <s v=""/>
    <s v="No"/>
    <s v="No"/>
  </r>
  <r>
    <s v="Holdtech"/>
    <x v="0"/>
    <s v="Masivo"/>
    <s v="La Serena"/>
    <s v="16451067"/>
    <s v="0"/>
    <s v="16451067-0"/>
    <s v="LVVALLEP"/>
    <s v="LAURA VANESSA VALLEJOS PAYACAN"/>
    <s v="LAURA VANESSA"/>
    <s v="VALLEJOS PAYACAN"/>
    <x v="1"/>
    <x v="5"/>
    <m/>
    <m/>
    <m/>
    <m/>
    <m/>
    <m/>
    <m/>
    <m/>
    <m/>
    <m/>
    <m/>
    <s v=""/>
    <d v="2018-05-11T00:00:00"/>
    <d v="2018-05-31T00:00:00"/>
    <s v="N"/>
    <m/>
    <s v="LVVALLEP"/>
    <s v="LVVALLEP"/>
    <n v="19223"/>
    <s v="laura.vallejos@consultor.wom.cl"/>
    <m/>
    <m/>
    <n v="30"/>
    <s v="Katterine Cuadra"/>
    <x v="3"/>
    <m/>
    <s v=""/>
    <d v="2021-03-01T00:00:00"/>
    <s v=""/>
    <m/>
    <s v=""/>
    <s v=""/>
    <s v="No"/>
    <s v="No"/>
  </r>
  <r>
    <s v="Holdtech"/>
    <x v="0"/>
    <s v="Masivo"/>
    <s v="La Serena"/>
    <s v="18688093"/>
    <s v="5"/>
    <s v="18688093-5"/>
    <s v="PAGARCIP"/>
    <s v="PEDRO ANTONIO GARCIA PALTA"/>
    <s v="PEDRO ANTONIO"/>
    <s v="GARCIA PALTA"/>
    <x v="1"/>
    <x v="5"/>
    <m/>
    <m/>
    <m/>
    <m/>
    <m/>
    <m/>
    <m/>
    <m/>
    <m/>
    <m/>
    <m/>
    <s v=""/>
    <d v="2018-05-11T00:00:00"/>
    <d v="2018-05-31T00:00:00"/>
    <s v="N"/>
    <m/>
    <s v="PAGARCIP"/>
    <s v="PAGARCIP"/>
    <n v="19220"/>
    <s v="pedro.garcia@consultor.wom.cl"/>
    <m/>
    <m/>
    <n v="30"/>
    <s v="Katterine Cuadra"/>
    <x v="3"/>
    <m/>
    <s v=""/>
    <d v="2021-03-01T00:00:00"/>
    <s v=""/>
    <m/>
    <s v=""/>
    <s v=""/>
    <s v="No"/>
    <s v="No"/>
  </r>
  <r>
    <s v="Holdtech"/>
    <x v="0"/>
    <s v="Masivo"/>
    <s v="La Serena"/>
    <s v="16811102"/>
    <s v="9"/>
    <s v="16811102-9"/>
    <s v="SAARENAB"/>
    <s v="SOLANGE ANDREA ARENAS BURGOS"/>
    <s v="SOLANGE ANDREA"/>
    <s v="ARENAS BURGOS"/>
    <x v="1"/>
    <x v="5"/>
    <m/>
    <m/>
    <m/>
    <m/>
    <m/>
    <m/>
    <m/>
    <m/>
    <m/>
    <m/>
    <m/>
    <s v=""/>
    <d v="2018-05-11T00:00:00"/>
    <d v="2018-05-31T00:00:00"/>
    <s v="N"/>
    <m/>
    <s v="SAARENAB"/>
    <s v="SAARENAB"/>
    <n v="19114"/>
    <s v="solange.arenas@consultor.wom.cl"/>
    <m/>
    <m/>
    <n v="30"/>
    <s v="Katterine Cuadra"/>
    <x v="3"/>
    <m/>
    <s v=""/>
    <d v="2021-03-01T00:00:00"/>
    <s v=""/>
    <m/>
    <s v=""/>
    <s v=""/>
    <s v="No"/>
    <s v="No"/>
  </r>
  <r>
    <s v="Holdtech"/>
    <x v="0"/>
    <s v="Masivo"/>
    <s v="La Serena"/>
    <s v="19040105"/>
    <s v="7"/>
    <s v="19040105-7"/>
    <s v=""/>
    <s v="BIANCA VALESKA ESPINDOLA NUÑEZ"/>
    <s v="BIANCA VALESKA"/>
    <s v="ESPINDOLA NUÑEZ"/>
    <x v="1"/>
    <x v="5"/>
    <s v="Baja en capacitación"/>
    <s v="Se retira sin indicar motivo. No se logra contactar"/>
    <m/>
    <m/>
    <m/>
    <m/>
    <m/>
    <m/>
    <d v="1995-02-12T00:00:00"/>
    <s v="Gabriela Toro"/>
    <m/>
    <s v=""/>
    <d v="2017-06-04T00:00:00"/>
    <d v="2018-06-22T00:00:00"/>
    <m/>
    <m/>
    <m/>
    <m/>
    <m/>
    <m/>
    <m/>
    <m/>
    <n v="31"/>
    <s v="Gabriela Toro"/>
    <x v="3"/>
    <m/>
    <s v=""/>
    <d v="2021-03-01T00:00:00"/>
    <s v=""/>
    <m/>
    <s v=""/>
    <s v=""/>
    <s v="No"/>
    <s v="No"/>
  </r>
  <r>
    <s v="Holdtech"/>
    <x v="0"/>
    <s v="Masivo"/>
    <s v="La Serena"/>
    <s v="19322165"/>
    <s v="3"/>
    <s v="19322165-3"/>
    <s v=""/>
    <s v="DEMETRIO ANTONIO DIAZ CARVAJAL"/>
    <s v="DEMETRIO ANTONIO"/>
    <s v="DIAZ CARVAJAL"/>
    <x v="1"/>
    <x v="5"/>
    <s v="Abandono de PEI"/>
    <m/>
    <d v="2018-06-14T00:00:00"/>
    <m/>
    <m/>
    <m/>
    <m/>
    <m/>
    <d v="1996-09-21T00:00:00"/>
    <s v="Gabriela Toro"/>
    <m/>
    <s v=""/>
    <d v="2017-06-04T00:00:00"/>
    <d v="2018-06-22T00:00:00"/>
    <m/>
    <m/>
    <m/>
    <m/>
    <m/>
    <m/>
    <m/>
    <m/>
    <n v="31"/>
    <s v="Gabriela Toro"/>
    <x v="3"/>
    <m/>
    <s v=""/>
    <d v="2021-03-01T00:00:00"/>
    <s v=""/>
    <m/>
    <d v="2018-06-01T00:00:00"/>
    <s v=""/>
    <s v="No"/>
    <s v="No"/>
  </r>
  <r>
    <s v="Holdtech"/>
    <x v="0"/>
    <s v="Masivo"/>
    <s v="La Serena"/>
    <s v="9242719-"/>
    <s v="6"/>
    <s v="9242719-6"/>
    <s v=""/>
    <s v="NELLY MARGARITA IGLESIAS LEIVA"/>
    <s v="NELLY MARGARITA"/>
    <s v="IGLESIAS LEIVA"/>
    <x v="1"/>
    <x v="5"/>
    <s v="Desempeño"/>
    <s v="Bajo rendiemiento y baja calificación cualitativa"/>
    <d v="2018-06-15T00:00:00"/>
    <m/>
    <m/>
    <m/>
    <m/>
    <m/>
    <d v="1963-09-26T00:00:00"/>
    <s v="Gabriela Toro"/>
    <m/>
    <s v=""/>
    <d v="2017-06-04T00:00:00"/>
    <d v="2018-06-22T00:00:00"/>
    <m/>
    <m/>
    <m/>
    <m/>
    <m/>
    <m/>
    <m/>
    <m/>
    <n v="31"/>
    <s v="Gabriela Toro"/>
    <x v="3"/>
    <m/>
    <s v=""/>
    <d v="2021-03-01T00:00:00"/>
    <s v=""/>
    <m/>
    <d v="2018-06-01T00:00:00"/>
    <s v=""/>
    <s v="No"/>
    <s v="No"/>
  </r>
  <r>
    <s v="Holdtech"/>
    <x v="0"/>
    <s v="Masivo"/>
    <s v="La Serena"/>
    <s v="9949722-"/>
    <s v="K"/>
    <s v="9949722-K"/>
    <s v=""/>
    <s v="TERESA JACQUELINE MUÑOZ ADAROS"/>
    <s v="TERESA JACQUELINE"/>
    <s v="MUÑOZ ADAROS"/>
    <x v="1"/>
    <x v="5"/>
    <s v="Mejor oferta laboral"/>
    <s v="Consigue mejor oferta laboral"/>
    <d v="2018-06-21T00:00:00"/>
    <m/>
    <m/>
    <m/>
    <m/>
    <m/>
    <d v="1963-12-21T00:00:00"/>
    <s v="Gabriela Toro"/>
    <m/>
    <s v=""/>
    <d v="2017-06-04T00:00:00"/>
    <d v="2018-06-25T00:00:00"/>
    <m/>
    <m/>
    <m/>
    <m/>
    <m/>
    <m/>
    <m/>
    <m/>
    <n v="31"/>
    <s v="Gabriela Toro"/>
    <x v="3"/>
    <m/>
    <s v=""/>
    <d v="2021-03-01T00:00:00"/>
    <s v=""/>
    <m/>
    <d v="2018-06-01T00:00:00"/>
    <s v=""/>
    <s v="No"/>
    <s v="No"/>
  </r>
  <r>
    <s v="Holdtech"/>
    <x v="0"/>
    <s v="Masivo"/>
    <s v="La Serena"/>
    <s v="19506776"/>
    <s v="7"/>
    <s v="19506776-7"/>
    <s v="DLGARCIG"/>
    <s v="DANISA LORETO GARCIA GOMEZ"/>
    <s v="DANISA LORETO"/>
    <s v="GARCIA GOMEZ"/>
    <x v="1"/>
    <x v="5"/>
    <s v="Abandono de PEI"/>
    <m/>
    <d v="2018-06-25T00:00:00"/>
    <m/>
    <m/>
    <m/>
    <m/>
    <m/>
    <d v="1997-06-23T00:00:00"/>
    <s v="Gabriela Toro"/>
    <m/>
    <s v=""/>
    <d v="2017-06-04T00:00:00"/>
    <d v="2018-06-25T00:00:00"/>
    <m/>
    <m/>
    <s v="DLGARCIG"/>
    <s v="DLGARCIG"/>
    <n v="19199"/>
    <s v="danisa.garcia@consultor.wom.cl"/>
    <m/>
    <m/>
    <n v="31"/>
    <s v="Gabriela Toro"/>
    <x v="3"/>
    <m/>
    <s v=""/>
    <d v="2021-03-01T00:00:00"/>
    <s v=""/>
    <m/>
    <d v="2018-06-01T00:00:00"/>
    <s v=""/>
    <s v="No"/>
    <s v="No"/>
  </r>
  <r>
    <s v="Holdtech"/>
    <x v="0"/>
    <s v="Masivo"/>
    <s v="La Serena"/>
    <s v="14111541"/>
    <s v="3"/>
    <s v="14111541-3"/>
    <s v="DNCORTEP"/>
    <s v="DAYAN NOEMY CORTES PASTEN"/>
    <s v="DAYAN NOEMY"/>
    <s v="CORTES PASTEN"/>
    <x v="1"/>
    <x v="5"/>
    <s v="Reprobado"/>
    <s v="Reprueba PEI"/>
    <d v="2018-06-25T00:00:00"/>
    <m/>
    <m/>
    <m/>
    <m/>
    <m/>
    <d v="1981-06-09T00:00:00"/>
    <s v="Gabriela Toro"/>
    <m/>
    <s v=""/>
    <d v="2017-06-04T00:00:00"/>
    <d v="2018-06-25T00:00:00"/>
    <m/>
    <m/>
    <s v="DNCORTEP"/>
    <s v="DNCORTEP"/>
    <n v="19030"/>
    <s v="dayan.cortes@consultor.wom.cl"/>
    <m/>
    <m/>
    <n v="31"/>
    <s v="Gabriela Toro"/>
    <x v="3"/>
    <m/>
    <s v=""/>
    <d v="2021-03-01T00:00:00"/>
    <s v=""/>
    <m/>
    <d v="2018-06-01T00:00:00"/>
    <s v=""/>
    <s v="No"/>
    <s v="No"/>
  </r>
  <r>
    <s v="Holdtech"/>
    <x v="0"/>
    <s v="Masivo"/>
    <s v="La Serena"/>
    <s v="19505330"/>
    <s v="8"/>
    <s v="19505330-8"/>
    <s v="EAGONZAZ"/>
    <s v="ESTEBAN ALEJANDRO GONZALEZ ZEPEDA"/>
    <s v="ESTEBAN ALEJANDRO"/>
    <s v="GONZALEZ ZEPEDA"/>
    <x v="1"/>
    <x v="5"/>
    <s v="Abandono de PEI"/>
    <m/>
    <d v="2018-06-25T00:00:00"/>
    <m/>
    <m/>
    <m/>
    <m/>
    <m/>
    <d v="1996-11-01T00:00:00"/>
    <s v="Gabriela Toro"/>
    <m/>
    <s v=""/>
    <d v="2017-06-04T00:00:00"/>
    <d v="2018-06-25T00:00:00"/>
    <m/>
    <m/>
    <s v="EAGONZAZ"/>
    <s v="EAGONZAZ"/>
    <n v="19238"/>
    <s v="esteban.gonzalez@consultor.wom.cl"/>
    <m/>
    <m/>
    <n v="31"/>
    <s v="Gabriela Toro"/>
    <x v="3"/>
    <m/>
    <s v=""/>
    <d v="2021-03-01T00:00:00"/>
    <s v=""/>
    <m/>
    <d v="2018-06-01T00:00:00"/>
    <s v=""/>
    <s v="No"/>
    <s v="No"/>
  </r>
  <r>
    <s v="Holdtech"/>
    <x v="0"/>
    <s v="Masivo"/>
    <s v="La Serena"/>
    <s v="19348931"/>
    <s v="1"/>
    <s v="19348931-1"/>
    <s v="GJBARREC"/>
    <s v="GISSELLE JAMILETTE BARRERA CONTRERAS"/>
    <s v="GISSELLE JAMILETTE"/>
    <s v="BARRERA CONTRERAS"/>
    <x v="1"/>
    <x v="5"/>
    <s v="Abandono de PEI"/>
    <m/>
    <d v="2018-06-25T00:00:00"/>
    <m/>
    <m/>
    <m/>
    <m/>
    <m/>
    <d v="1996-08-23T00:00:00"/>
    <s v="Gabriela Toro"/>
    <m/>
    <s v=""/>
    <d v="2017-06-04T00:00:00"/>
    <d v="2018-06-25T00:00:00"/>
    <m/>
    <m/>
    <s v="GJBARREC"/>
    <s v="GJBARREC"/>
    <n v="19245"/>
    <s v="gisselle.barrera@consultor.wom.cl"/>
    <m/>
    <m/>
    <n v="31"/>
    <s v="Gabriela Toro"/>
    <x v="3"/>
    <m/>
    <s v=""/>
    <d v="2021-03-01T00:00:00"/>
    <s v=""/>
    <m/>
    <d v="2018-06-01T00:00:00"/>
    <s v=""/>
    <s v="No"/>
    <s v="No"/>
  </r>
  <r>
    <s v="Holdtech"/>
    <x v="0"/>
    <s v="Masivo"/>
    <s v="La Serena"/>
    <s v="16688658"/>
    <s v="9"/>
    <s v="16688658-9"/>
    <s v="JACAMPUC"/>
    <s v="JOHANA ARACELY CAMPUSANO CUELLO"/>
    <s v="JOHANA ARACELY"/>
    <s v="CAMPUSANO CUELLO"/>
    <x v="1"/>
    <x v="5"/>
    <s v="Reprobado"/>
    <s v="Reprueba PEI"/>
    <d v="2018-06-25T00:00:00"/>
    <m/>
    <m/>
    <m/>
    <m/>
    <m/>
    <d v="1988-04-07T00:00:00"/>
    <s v="Gabriela Toro"/>
    <m/>
    <s v=""/>
    <d v="2017-06-04T00:00:00"/>
    <d v="2018-06-25T00:00:00"/>
    <m/>
    <m/>
    <s v="JACAMPUC"/>
    <s v="JACAMPUC"/>
    <n v="19274"/>
    <s v="johana.campusano@consultor.wom.cl"/>
    <m/>
    <m/>
    <n v="31"/>
    <s v="Gabriela Toro"/>
    <x v="3"/>
    <m/>
    <s v=""/>
    <d v="2021-03-01T00:00:00"/>
    <s v=""/>
    <m/>
    <d v="2018-06-01T00:00:00"/>
    <s v=""/>
    <s v="No"/>
    <s v="No"/>
  </r>
  <r>
    <s v="Holdtech"/>
    <x v="0"/>
    <s v="Masivo"/>
    <s v="La Serena"/>
    <s v="20091541"/>
    <s v="0"/>
    <s v="20091541-0"/>
    <s v="MAVILLAG"/>
    <s v="MACARENA ALEJANDRA VILLAGRAN GOMEZ"/>
    <s v="MACARENA ALEJANDRA"/>
    <s v="VILLAGRAN GOMEZ"/>
    <x v="1"/>
    <x v="5"/>
    <s v="Reprobado"/>
    <s v="Reprueba PEI"/>
    <d v="2018-06-25T00:00:00"/>
    <m/>
    <m/>
    <m/>
    <m/>
    <m/>
    <d v="1999-01-20T00:00:00"/>
    <s v="Gabriela Toro"/>
    <m/>
    <s v=""/>
    <d v="2017-06-04T00:00:00"/>
    <d v="2018-06-25T00:00:00"/>
    <m/>
    <m/>
    <s v="MAVILLAG"/>
    <s v="MAVILLAG"/>
    <n v="19280"/>
    <s v="macarena.villagran@consultor.wom.cl"/>
    <m/>
    <m/>
    <n v="31"/>
    <s v="Gabriela Toro"/>
    <x v="3"/>
    <m/>
    <s v=""/>
    <d v="2021-03-01T00:00:00"/>
    <s v=""/>
    <m/>
    <d v="2018-06-01T00:00:00"/>
    <s v=""/>
    <s v="No"/>
    <s v="No"/>
  </r>
  <r>
    <s v="Holdtech"/>
    <x v="0"/>
    <s v="Masivo"/>
    <s v="La Serena"/>
    <s v="9222143-"/>
    <s v="1"/>
    <s v="9222143-1"/>
    <s v="MLBUIGLV"/>
    <s v="MONICA LEONOR BUIGLEY VALDES"/>
    <s v="MONICA LEONOR"/>
    <s v="BUIGLEY VALDES"/>
    <x v="1"/>
    <x v="5"/>
    <s v="Reprobado"/>
    <s v="Reprueba PEI"/>
    <d v="2018-06-25T00:00:00"/>
    <m/>
    <m/>
    <m/>
    <m/>
    <m/>
    <d v="1963-04-08T00:00:00"/>
    <s v="Gabriela Toro"/>
    <m/>
    <s v=""/>
    <d v="2017-06-04T00:00:00"/>
    <d v="2018-06-25T00:00:00"/>
    <m/>
    <m/>
    <s v="MLBUIGLV"/>
    <s v="MLBUIGLV"/>
    <n v="19281"/>
    <s v="monica.buigley@consultor.wom.cl"/>
    <m/>
    <m/>
    <n v="31"/>
    <s v="Gabriela Toro"/>
    <x v="3"/>
    <m/>
    <s v=""/>
    <d v="2021-03-01T00:00:00"/>
    <s v=""/>
    <m/>
    <d v="2018-06-01T00:00:00"/>
    <s v=""/>
    <s v="No"/>
    <s v="No"/>
  </r>
  <r>
    <s v="Holdtech"/>
    <x v="0"/>
    <s v="Masivo"/>
    <s v="La Serena"/>
    <s v="18180094"/>
    <s v="1"/>
    <s v="18180094-1"/>
    <s v="NERAMIRJ"/>
    <s v="NICOLAS ELIAS RAMIREZ JAURIAT"/>
    <s v="NICOLAS ELIAS"/>
    <s v="RAMIREZ JAURIAT"/>
    <x v="1"/>
    <x v="5"/>
    <m/>
    <m/>
    <d v="2018-06-20T00:00:00"/>
    <m/>
    <m/>
    <m/>
    <m/>
    <m/>
    <d v="1993-01-25T00:00:00"/>
    <s v="Gabriela Toro"/>
    <m/>
    <s v=""/>
    <d v="2017-06-04T00:00:00"/>
    <d v="2018-06-25T00:00:00"/>
    <m/>
    <m/>
    <s v="NERAMIRJ"/>
    <s v="NERAMIRJ"/>
    <n v="19092"/>
    <s v="nicolas.ramirez@consultor.wom.cl"/>
    <m/>
    <m/>
    <n v="31"/>
    <s v="Gabriela Toro"/>
    <x v="3"/>
    <m/>
    <s v=""/>
    <d v="2021-03-01T00:00:00"/>
    <s v=""/>
    <m/>
    <d v="2018-06-01T00:00:00"/>
    <s v=""/>
    <s v="No"/>
    <s v="No"/>
  </r>
  <r>
    <s v="Holdtech"/>
    <x v="0"/>
    <s v="Masivo"/>
    <s v="La Serena"/>
    <s v="18316126"/>
    <s v="1"/>
    <s v="18316126-1"/>
    <s v="RACASTRA"/>
    <s v="RODRIGO ANTONIO CASTRO ALFARO"/>
    <s v="RODRIGO ANTONIO"/>
    <s v="CASTRO ALFARO"/>
    <x v="1"/>
    <x v="5"/>
    <s v="Reprobado"/>
    <s v="Reprueba PEI"/>
    <d v="2018-06-25T00:00:00"/>
    <m/>
    <m/>
    <m/>
    <m/>
    <m/>
    <d v="1992-08-11T00:00:00"/>
    <s v="Gabriela Toro"/>
    <m/>
    <s v=""/>
    <d v="2017-06-04T00:00:00"/>
    <d v="2018-06-25T00:00:00"/>
    <m/>
    <m/>
    <s v="RACASTRA"/>
    <s v="RACASTRA"/>
    <n v="19286"/>
    <s v="rodrigo.castro@consultor.wom.cl"/>
    <m/>
    <m/>
    <n v="31"/>
    <s v="Gabriela Toro"/>
    <x v="3"/>
    <m/>
    <s v=""/>
    <d v="2021-03-01T00:00:00"/>
    <s v=""/>
    <m/>
    <d v="2018-06-01T00:00:00"/>
    <s v=""/>
    <s v="No"/>
    <s v="No"/>
  </r>
  <r>
    <s v="Holdtech"/>
    <x v="0"/>
    <s v="Masivo"/>
    <s v="La Serena"/>
    <s v="17625243"/>
    <s v="K"/>
    <s v="17625243-K"/>
    <s v="SABRAVOB"/>
    <s v="SEBASTIAN ALBERTO BRAVO BARRAZA"/>
    <s v="SEBASTIAN ALBERTO"/>
    <s v="BRAVO BARRAZA"/>
    <x v="1"/>
    <x v="5"/>
    <s v="Reprobado"/>
    <s v="Reprueba PEI"/>
    <d v="2018-06-25T00:00:00"/>
    <m/>
    <m/>
    <m/>
    <m/>
    <m/>
    <d v="1990-09-03T00:00:00"/>
    <s v="Gabriela Toro"/>
    <m/>
    <s v=""/>
    <d v="2017-06-04T00:00:00"/>
    <d v="2018-06-25T00:00:00"/>
    <m/>
    <m/>
    <s v="SABRAVOB"/>
    <s v="SABRAVOB"/>
    <n v="19287"/>
    <s v="sebastian.bravo@consultor.wom.cl"/>
    <m/>
    <m/>
    <n v="31"/>
    <s v="Gabriela Toro"/>
    <x v="3"/>
    <m/>
    <s v=""/>
    <d v="2021-03-01T00:00:00"/>
    <s v=""/>
    <m/>
    <d v="2018-06-01T00:00:00"/>
    <s v=""/>
    <s v="No"/>
    <s v="No"/>
  </r>
  <r>
    <s v="Holdtech"/>
    <x v="0"/>
    <s v="Masivo"/>
    <s v="La Serena"/>
    <s v="15042452"/>
    <s v="6"/>
    <s v="15042452-6"/>
    <s v="SICHACOA"/>
    <s v="SANTIAGO IGNACIO DE JESUS CHACON ACUÑA"/>
    <s v="SANTIAGO IGNACIO DE JESUS"/>
    <s v="CHACON ACUÑA"/>
    <x v="1"/>
    <x v="5"/>
    <s v="Abandono de PEI"/>
    <s v="Abandona PEI por no sentirse preparado"/>
    <d v="2018-06-25T00:00:00"/>
    <m/>
    <m/>
    <m/>
    <m/>
    <m/>
    <d v="1990-12-13T00:00:00"/>
    <s v="Gabriela Toro"/>
    <m/>
    <s v=""/>
    <d v="2017-06-04T00:00:00"/>
    <d v="2018-06-25T00:00:00"/>
    <m/>
    <m/>
    <s v="SICHACOA"/>
    <s v="SICHACOA"/>
    <n v="19251"/>
    <s v="santiago.chacon@consultor.wom.cl"/>
    <m/>
    <m/>
    <n v="31"/>
    <s v="Gabriela Toro"/>
    <x v="3"/>
    <m/>
    <s v=""/>
    <d v="2021-03-01T00:00:00"/>
    <s v=""/>
    <m/>
    <d v="2018-06-01T00:00:00"/>
    <s v=""/>
    <s v="No"/>
    <s v="No"/>
  </r>
  <r>
    <s v="Holdtech"/>
    <x v="0"/>
    <s v="Masivo"/>
    <s v="La Serena"/>
    <s v="11935688"/>
    <s v="1"/>
    <s v="11935688-1"/>
    <s v="YPBUGUEV"/>
    <s v="YENNY PAMELA BUGUEÑO VEGA"/>
    <s v="YENNY PAMELA"/>
    <s v="BUGUEÑO VEGA"/>
    <x v="1"/>
    <x v="5"/>
    <s v="Abandono de PEI"/>
    <m/>
    <d v="2018-06-25T00:00:00"/>
    <m/>
    <m/>
    <m/>
    <m/>
    <m/>
    <d v="1972-02-10T00:00:00"/>
    <s v="Gabriela Toro"/>
    <m/>
    <s v=""/>
    <d v="2017-06-04T00:00:00"/>
    <d v="2018-06-25T00:00:00"/>
    <m/>
    <m/>
    <s v="YPBUGUEV"/>
    <s v="YPBUGUEV"/>
    <n v="19155"/>
    <s v="yenny.bugueno@consultor.wom.cl"/>
    <m/>
    <m/>
    <n v="31"/>
    <s v="Gabriela Toro"/>
    <x v="3"/>
    <m/>
    <s v=""/>
    <d v="2021-03-01T00:00:00"/>
    <s v=""/>
    <m/>
    <d v="2018-06-01T00:00:00"/>
    <s v=""/>
    <s v="No"/>
    <s v="No"/>
  </r>
  <r>
    <s v="Holdtech"/>
    <x v="0"/>
    <s v="Masivo"/>
    <s v="La Serena"/>
    <s v="19661738"/>
    <s v="8"/>
    <s v="19661738-8"/>
    <s v=""/>
    <s v="ANTONIO ESTEBAN ROSAS GONZALEZ"/>
    <s v="ANTONIO ESTEBAN"/>
    <s v="ROSAS GONZALEZ"/>
    <x v="1"/>
    <x v="5"/>
    <m/>
    <m/>
    <d v="2018-07-03T00:00:00"/>
    <m/>
    <m/>
    <m/>
    <m/>
    <m/>
    <d v="1997-12-20T00:00:00"/>
    <s v="Rocio Silva"/>
    <m/>
    <s v=""/>
    <d v="2018-06-28T00:00:00"/>
    <d v="2018-07-20T00:00:00"/>
    <m/>
    <m/>
    <m/>
    <m/>
    <m/>
    <m/>
    <m/>
    <m/>
    <n v="33"/>
    <s v="Rocío Silva"/>
    <x v="0"/>
    <m/>
    <s v=""/>
    <d v="2021-03-01T00:00:00"/>
    <s v=""/>
    <m/>
    <d v="2018-07-01T00:00:00"/>
    <s v=""/>
    <s v="No"/>
    <s v="No"/>
  </r>
  <r>
    <s v="Holdtech"/>
    <x v="0"/>
    <s v="Masivo"/>
    <s v="La Serena"/>
    <s v="12619137"/>
    <s v="5"/>
    <s v="12619137-5"/>
    <s v=""/>
    <s v="CAROLINA DEL PILAR MORALES PAVEZ"/>
    <s v="CAROLINA DEL PILAR"/>
    <s v="MORALES PAVEZ"/>
    <x v="1"/>
    <x v="5"/>
    <m/>
    <m/>
    <d v="2018-07-03T00:00:00"/>
    <m/>
    <m/>
    <m/>
    <m/>
    <m/>
    <d v="1974-02-12T00:00:00"/>
    <s v="Rocio Silva"/>
    <m/>
    <s v=""/>
    <d v="2018-06-28T00:00:00"/>
    <d v="2018-07-20T00:00:00"/>
    <m/>
    <m/>
    <m/>
    <m/>
    <m/>
    <m/>
    <m/>
    <m/>
    <n v="33"/>
    <s v="Rocío Silva"/>
    <x v="0"/>
    <m/>
    <s v=""/>
    <d v="2021-03-01T00:00:00"/>
    <s v=""/>
    <m/>
    <d v="2018-07-01T00:00:00"/>
    <s v=""/>
    <s v="No"/>
    <s v="No"/>
  </r>
  <r>
    <s v="Holdtech"/>
    <x v="0"/>
    <s v="Masivo"/>
    <s v="La Serena"/>
    <s v="18179135"/>
    <s v="7"/>
    <s v="18179135-7"/>
    <s v=""/>
    <s v="CONSTANZA BELEN VARGAS GONZALEZ"/>
    <s v="CONSTANZA BELEN"/>
    <s v="VARGAS GONZALEZ"/>
    <x v="1"/>
    <x v="5"/>
    <m/>
    <m/>
    <d v="2018-07-06T00:00:00"/>
    <m/>
    <m/>
    <m/>
    <m/>
    <m/>
    <d v="1992-07-23T00:00:00"/>
    <s v="Rocio Silva"/>
    <m/>
    <s v=""/>
    <d v="2018-06-28T00:00:00"/>
    <d v="2018-07-20T00:00:00"/>
    <m/>
    <m/>
    <m/>
    <m/>
    <m/>
    <m/>
    <m/>
    <m/>
    <n v="33"/>
    <s v="Rocío Silva"/>
    <x v="0"/>
    <m/>
    <s v=""/>
    <d v="2021-03-01T00:00:00"/>
    <s v=""/>
    <m/>
    <d v="2018-07-01T00:00:00"/>
    <s v=""/>
    <s v="No"/>
    <s v="No"/>
  </r>
  <r>
    <s v="Holdtech"/>
    <x v="0"/>
    <s v="Masivo"/>
    <s v="La Serena"/>
    <s v="18758336"/>
    <s v="5"/>
    <s v="18758336-5"/>
    <s v=""/>
    <s v="JOSE FERNANDO ARAYA OLIVARES"/>
    <s v="JOSE FERNANDO"/>
    <s v="ARAYA OLIVARES"/>
    <x v="1"/>
    <x v="5"/>
    <m/>
    <m/>
    <d v="2018-07-04T00:00:00"/>
    <m/>
    <m/>
    <m/>
    <m/>
    <m/>
    <d v="1994-08-24T00:00:00"/>
    <s v="Rocio Silva"/>
    <m/>
    <s v=""/>
    <d v="2018-06-28T00:00:00"/>
    <d v="2018-07-20T00:00:00"/>
    <m/>
    <m/>
    <m/>
    <m/>
    <m/>
    <m/>
    <m/>
    <m/>
    <n v="33"/>
    <s v="Rocío Silva"/>
    <x v="0"/>
    <m/>
    <s v=""/>
    <d v="2021-03-01T00:00:00"/>
    <s v=""/>
    <m/>
    <d v="2018-07-01T00:00:00"/>
    <s v=""/>
    <s v="No"/>
    <s v="No"/>
  </r>
  <r>
    <s v="Holdtech"/>
    <x v="0"/>
    <s v="Masivo"/>
    <s v="La Serena"/>
    <s v="17846660"/>
    <s v="7"/>
    <s v="17846660-7"/>
    <s v=""/>
    <s v="KATHIA NICOL GARCIA GALVEZ"/>
    <s v="KATHIA NICOL"/>
    <s v="GARCIA GALVEZ"/>
    <x v="1"/>
    <x v="5"/>
    <m/>
    <m/>
    <d v="2018-07-18T00:00:00"/>
    <m/>
    <m/>
    <m/>
    <m/>
    <m/>
    <d v="1991-02-14T00:00:00"/>
    <s v="Rocio Silva"/>
    <m/>
    <s v=""/>
    <d v="2018-06-28T00:00:00"/>
    <d v="2018-07-20T00:00:00"/>
    <m/>
    <m/>
    <m/>
    <m/>
    <m/>
    <m/>
    <m/>
    <m/>
    <n v="33"/>
    <s v="Rocío Silva"/>
    <x v="0"/>
    <m/>
    <s v=""/>
    <d v="2021-03-01T00:00:00"/>
    <s v=""/>
    <m/>
    <d v="2018-07-01T00:00:00"/>
    <s v=""/>
    <s v="No"/>
    <s v="No"/>
  </r>
  <r>
    <s v="Holdtech"/>
    <x v="0"/>
    <s v="Masivo"/>
    <s v="La Serena"/>
    <s v="10304033"/>
    <s v="7"/>
    <s v="10304033-7"/>
    <s v=""/>
    <s v="MARIA LIVIA OJEDA AZOCAR"/>
    <s v="MARIA LIVIA"/>
    <s v="OJEDA AZOCAR"/>
    <x v="1"/>
    <x v="5"/>
    <m/>
    <m/>
    <d v="2018-06-29T00:00:00"/>
    <m/>
    <m/>
    <m/>
    <m/>
    <m/>
    <d v="1965-01-20T00:00:00"/>
    <s v="Rocio Silva"/>
    <m/>
    <s v=""/>
    <d v="2018-06-28T00:00:00"/>
    <d v="2018-07-20T00:00:00"/>
    <m/>
    <m/>
    <m/>
    <m/>
    <m/>
    <m/>
    <m/>
    <m/>
    <n v="33"/>
    <s v="Rocío Silva"/>
    <x v="0"/>
    <m/>
    <s v=""/>
    <d v="2021-03-01T00:00:00"/>
    <s v=""/>
    <m/>
    <d v="2018-06-01T00:00:00"/>
    <s v=""/>
    <s v="No"/>
    <s v="No"/>
  </r>
  <r>
    <s v="Holdtech"/>
    <x v="0"/>
    <s v="Masivo"/>
    <s v="La Serena"/>
    <s v="16891980"/>
    <s v="8"/>
    <s v="16891980-8"/>
    <s v=""/>
    <s v="MARITZA CECILIA CORTES MIRANDA"/>
    <s v="MARITZA CECILIA"/>
    <s v="CORTES MIRANDA"/>
    <x v="1"/>
    <x v="5"/>
    <m/>
    <m/>
    <d v="2018-07-03T00:00:00"/>
    <m/>
    <m/>
    <m/>
    <m/>
    <m/>
    <d v="1988-03-10T00:00:00"/>
    <s v="Rocio Silva"/>
    <m/>
    <s v=""/>
    <d v="2018-06-28T00:00:00"/>
    <d v="2018-07-20T00:00:00"/>
    <m/>
    <m/>
    <m/>
    <m/>
    <m/>
    <m/>
    <m/>
    <m/>
    <n v="33"/>
    <s v="Rocío Silva"/>
    <x v="0"/>
    <m/>
    <s v=""/>
    <d v="2021-03-01T00:00:00"/>
    <s v=""/>
    <m/>
    <d v="2018-07-01T00:00:00"/>
    <s v=""/>
    <s v="No"/>
    <s v="No"/>
  </r>
  <r>
    <s v="Holdtech"/>
    <x v="0"/>
    <s v="Masivo"/>
    <s v="La Serena"/>
    <s v="11193121"/>
    <s v="6"/>
    <s v="11193121-6"/>
    <s v=""/>
    <s v="MONICA VICTORIA GUZMAN CANDIA"/>
    <s v="MONICA VICTORIA"/>
    <s v="GUZMAN CANDIA"/>
    <x v="1"/>
    <x v="5"/>
    <m/>
    <m/>
    <d v="2018-07-18T00:00:00"/>
    <m/>
    <m/>
    <m/>
    <m/>
    <m/>
    <d v="1967-10-11T00:00:00"/>
    <s v="Rocio Silva"/>
    <m/>
    <s v=""/>
    <d v="2018-06-28T00:00:00"/>
    <d v="2018-07-20T00:00:00"/>
    <m/>
    <m/>
    <m/>
    <m/>
    <m/>
    <m/>
    <m/>
    <m/>
    <n v="33"/>
    <s v="Rocío Silva"/>
    <x v="0"/>
    <m/>
    <s v=""/>
    <d v="2021-03-01T00:00:00"/>
    <s v=""/>
    <m/>
    <d v="2018-07-01T00:00:00"/>
    <s v=""/>
    <s v="No"/>
    <s v="No"/>
  </r>
  <r>
    <s v="Holdtech"/>
    <x v="0"/>
    <s v="Masivo"/>
    <s v="La Serena"/>
    <s v="19505932"/>
    <s v="2"/>
    <s v="19505932-2"/>
    <s v=""/>
    <s v="PEDRO NICOLAS AGUIRRE ROJAS"/>
    <s v="PEDRO NICOLAS"/>
    <s v="AGUIRRE ROJAS"/>
    <x v="1"/>
    <x v="5"/>
    <s v="Reprobado"/>
    <m/>
    <d v="2018-07-23T00:00:00"/>
    <m/>
    <m/>
    <m/>
    <m/>
    <m/>
    <d v="1997-02-05T00:00:00"/>
    <s v="Rocio Silva"/>
    <m/>
    <s v=""/>
    <d v="2018-06-28T00:00:00"/>
    <d v="2018-07-20T00:00:00"/>
    <m/>
    <m/>
    <m/>
    <m/>
    <m/>
    <m/>
    <m/>
    <m/>
    <n v="33"/>
    <s v="Rocío Silva"/>
    <x v="0"/>
    <m/>
    <s v=""/>
    <d v="2021-03-01T00:00:00"/>
    <s v=""/>
    <m/>
    <d v="2018-07-01T00:00:00"/>
    <s v=""/>
    <s v="No"/>
    <s v="No"/>
  </r>
  <r>
    <s v="Holdtech"/>
    <x v="0"/>
    <s v="Masivo"/>
    <s v="La Serena"/>
    <s v="16549985"/>
    <s v="9"/>
    <s v="16549985-9"/>
    <s v="CAFIGUEV"/>
    <s v="CAROLINA ANDREA FIGUEROA VERA"/>
    <s v="CAROLINA ANDREA"/>
    <s v="FIGUEROA VERA"/>
    <x v="1"/>
    <x v="5"/>
    <m/>
    <m/>
    <m/>
    <m/>
    <m/>
    <m/>
    <m/>
    <m/>
    <d v="1986-10-30T00:00:00"/>
    <s v="Katterine Cuadra"/>
    <m/>
    <s v=""/>
    <d v="2018-07-22T00:00:00"/>
    <d v="2018-07-31T00:00:00"/>
    <m/>
    <m/>
    <m/>
    <m/>
    <m/>
    <m/>
    <m/>
    <m/>
    <n v="34"/>
    <s v="Katterine Cuadra"/>
    <x v="0"/>
    <m/>
    <s v=""/>
    <d v="2021-03-01T00:00:00"/>
    <s v=""/>
    <m/>
    <s v=""/>
    <s v=""/>
    <s v="No"/>
    <s v="No"/>
  </r>
  <r>
    <s v="Holdtech"/>
    <x v="0"/>
    <s v="Masivo"/>
    <s v="La Serena"/>
    <s v="18179135"/>
    <s v="7"/>
    <s v="18179135-7"/>
    <s v="CBVARGAG"/>
    <s v="CONSTANZA BELEN VARGAS GONZALES"/>
    <s v="CONSTANZA BELEN"/>
    <s v="VARGAS GONZALES"/>
    <x v="1"/>
    <x v="5"/>
    <m/>
    <m/>
    <m/>
    <m/>
    <m/>
    <m/>
    <m/>
    <m/>
    <d v="1992-07-23T00:00:00"/>
    <s v="Katterine Cuadra"/>
    <m/>
    <s v=""/>
    <d v="2018-08-01T00:00:00"/>
    <d v="2018-07-31T00:00:00"/>
    <m/>
    <m/>
    <m/>
    <m/>
    <m/>
    <m/>
    <m/>
    <m/>
    <n v="34"/>
    <s v="Katterine Cuadra"/>
    <x v="0"/>
    <m/>
    <s v=""/>
    <d v="2021-03-01T00:00:00"/>
    <s v=""/>
    <m/>
    <s v=""/>
    <s v=""/>
    <s v="No"/>
    <s v="No"/>
  </r>
  <r>
    <s v="Holdtech"/>
    <x v="0"/>
    <s v="Masivo"/>
    <s v="La Serena"/>
    <s v="17907200"/>
    <s v="9"/>
    <s v="17907200-9"/>
    <s v="CDDIAZM"/>
    <s v="CINDY DEL CARMEN DIAZ MUÑOZ"/>
    <s v="CINDY DEL CARMEN"/>
    <s v="DIAZ MUÑOZ"/>
    <x v="1"/>
    <x v="5"/>
    <m/>
    <m/>
    <m/>
    <m/>
    <m/>
    <m/>
    <m/>
    <m/>
    <d v="1991-09-28T00:00:00"/>
    <s v="Katterine Cuadra"/>
    <m/>
    <s v=""/>
    <d v="2018-07-18T00:00:00"/>
    <d v="2018-07-31T00:00:00"/>
    <m/>
    <m/>
    <m/>
    <m/>
    <m/>
    <m/>
    <m/>
    <m/>
    <n v="34"/>
    <s v="Katterine Cuadra"/>
    <x v="0"/>
    <m/>
    <s v=""/>
    <d v="2021-03-01T00:00:00"/>
    <s v=""/>
    <m/>
    <s v=""/>
    <s v=""/>
    <s v="No"/>
    <s v="No"/>
  </r>
  <r>
    <s v="Holdtech"/>
    <x v="0"/>
    <s v="Masivo"/>
    <s v="La Serena"/>
    <s v="19733305"/>
    <s v="7"/>
    <s v="19733305-7"/>
    <s v="DEROJASC"/>
    <s v="DAMARIS ESTER ROJAS CASTILLO"/>
    <s v="DAMARIS ESTER"/>
    <s v="ROJAS CASTILLO"/>
    <x v="1"/>
    <x v="5"/>
    <m/>
    <m/>
    <m/>
    <m/>
    <m/>
    <m/>
    <m/>
    <m/>
    <d v="1997-08-12T00:00:00"/>
    <s v="Katterine Cuadra"/>
    <m/>
    <s v=""/>
    <d v="2018-07-11T00:00:00"/>
    <d v="2018-07-31T00:00:00"/>
    <m/>
    <m/>
    <m/>
    <m/>
    <m/>
    <m/>
    <m/>
    <m/>
    <n v="34"/>
    <s v="Katterine Cuadra"/>
    <x v="0"/>
    <m/>
    <s v=""/>
    <d v="2021-03-01T00:00:00"/>
    <s v=""/>
    <m/>
    <s v=""/>
    <s v=""/>
    <s v="No"/>
    <s v="No"/>
  </r>
  <r>
    <s v="Holdtech"/>
    <x v="0"/>
    <s v="Masivo"/>
    <s v="La Serena"/>
    <s v="18792543"/>
    <s v="6"/>
    <s v="18792543-6"/>
    <s v="FACORTES"/>
    <s v="FRANCHESCA ALEXANDRA CORTES SALMON"/>
    <s v="FRANCHESCA ALEXANDRA"/>
    <s v="CORTES SALMON"/>
    <x v="1"/>
    <x v="5"/>
    <m/>
    <m/>
    <m/>
    <m/>
    <m/>
    <m/>
    <m/>
    <m/>
    <d v="1994-09-08T00:00:00"/>
    <s v="Katterine Cuadra"/>
    <m/>
    <s v=""/>
    <d v="2018-08-02T00:00:00"/>
    <d v="2018-07-31T00:00:00"/>
    <m/>
    <m/>
    <m/>
    <m/>
    <m/>
    <m/>
    <m/>
    <m/>
    <n v="34"/>
    <s v="Katterine Cuadra"/>
    <x v="0"/>
    <m/>
    <s v=""/>
    <d v="2021-03-01T00:00:00"/>
    <s v=""/>
    <m/>
    <s v=""/>
    <s v=""/>
    <s v="No"/>
    <s v="No"/>
  </r>
  <r>
    <s v="Holdtech"/>
    <x v="0"/>
    <s v="Masivo"/>
    <s v="La Serena"/>
    <s v="18758336"/>
    <s v="5"/>
    <s v="18758336-5"/>
    <s v="JFARAYAO"/>
    <s v="JOSE FERNANDO ARAYA OLIVARES"/>
    <s v="JOSE FERNANDO"/>
    <s v="ARAYA OLIVARES"/>
    <x v="1"/>
    <x v="5"/>
    <m/>
    <m/>
    <m/>
    <m/>
    <m/>
    <m/>
    <m/>
    <m/>
    <d v="1994-08-24T00:00:00"/>
    <s v="Katterine Cuadra"/>
    <m/>
    <s v=""/>
    <d v="2018-07-31T00:00:00"/>
    <d v="2018-07-31T00:00:00"/>
    <m/>
    <m/>
    <m/>
    <m/>
    <m/>
    <m/>
    <m/>
    <m/>
    <n v="34"/>
    <s v="Katterine Cuadra"/>
    <x v="0"/>
    <m/>
    <s v=""/>
    <d v="2021-03-01T00:00:00"/>
    <s v=""/>
    <m/>
    <s v=""/>
    <s v=""/>
    <s v="No"/>
    <s v="No"/>
  </r>
  <r>
    <s v="Holdtech"/>
    <x v="0"/>
    <s v="Masivo"/>
    <s v="La Serena"/>
    <s v="14515647"/>
    <s v="5"/>
    <s v="14515647-5"/>
    <s v="MAPIZARV"/>
    <s v="MARY ANDREA PIZARRO VEGA"/>
    <s v="MARY ANDREA"/>
    <s v="PIZARRO VEGA"/>
    <x v="1"/>
    <x v="5"/>
    <m/>
    <m/>
    <m/>
    <m/>
    <m/>
    <m/>
    <m/>
    <m/>
    <d v="1975-05-20T00:00:00"/>
    <s v="Katterine Cuadra"/>
    <m/>
    <s v=""/>
    <d v="2018-07-24T00:00:00"/>
    <d v="2018-07-31T00:00:00"/>
    <m/>
    <m/>
    <m/>
    <m/>
    <m/>
    <m/>
    <m/>
    <m/>
    <n v="34"/>
    <s v="Katterine Cuadra"/>
    <x v="0"/>
    <m/>
    <s v=""/>
    <d v="2021-03-01T00:00:00"/>
    <s v=""/>
    <m/>
    <s v=""/>
    <s v=""/>
    <s v="No"/>
    <s v="No"/>
  </r>
  <r>
    <s v="Holdtech"/>
    <x v="0"/>
    <s v="Masivo"/>
    <s v="La Serena"/>
    <s v="19948611"/>
    <s v="K"/>
    <s v="19948611-K"/>
    <s v="MJRIVERC"/>
    <s v="MATIAS JESUS FERNANDO RIVERA CASTILLO"/>
    <s v="MATIAS JESUS FERNANDO"/>
    <s v="RIVERA CASTILLO"/>
    <x v="1"/>
    <x v="5"/>
    <m/>
    <m/>
    <m/>
    <m/>
    <m/>
    <m/>
    <m/>
    <m/>
    <d v="1998-09-12T00:00:00"/>
    <s v="Katterine Cuadra"/>
    <m/>
    <s v=""/>
    <d v="2018-07-17T00:00:00"/>
    <d v="2018-07-31T00:00:00"/>
    <m/>
    <m/>
    <m/>
    <m/>
    <m/>
    <m/>
    <m/>
    <m/>
    <n v="34"/>
    <s v="Katterine Cuadra"/>
    <x v="0"/>
    <m/>
    <s v=""/>
    <d v="2021-03-01T00:00:00"/>
    <s v=""/>
    <m/>
    <s v=""/>
    <s v=""/>
    <s v="No"/>
    <s v="No"/>
  </r>
  <r>
    <s v="Holdtech"/>
    <x v="0"/>
    <s v="Masivo"/>
    <s v="La Serena"/>
    <s v="20142282"/>
    <s v="5"/>
    <s v="20142282-5"/>
    <s v="RIQUINTS"/>
    <s v="RAUL IGNACIO QUINTANILLA SOLIS"/>
    <s v="RAUL IGNACIO"/>
    <s v="QUINTANILLA SOLIS"/>
    <x v="1"/>
    <x v="5"/>
    <m/>
    <m/>
    <m/>
    <m/>
    <m/>
    <m/>
    <m/>
    <m/>
    <d v="1999-10-05T00:00:00"/>
    <s v="Katterine Cuadra"/>
    <m/>
    <s v=""/>
    <d v="2018-07-30T00:00:00"/>
    <d v="2018-07-31T00:00:00"/>
    <m/>
    <m/>
    <m/>
    <m/>
    <m/>
    <m/>
    <m/>
    <m/>
    <n v="34"/>
    <s v="Katterine Cuadra"/>
    <x v="0"/>
    <m/>
    <s v=""/>
    <d v="2021-03-01T00:00:00"/>
    <s v=""/>
    <m/>
    <s v=""/>
    <s v=""/>
    <s v="No"/>
    <s v="No"/>
  </r>
  <r>
    <s v="Holdtech"/>
    <x v="0"/>
    <s v="Masivo"/>
    <s v="La Serena"/>
    <s v="17663487"/>
    <s v="1"/>
    <s v="17663487-1"/>
    <s v="SARIQUEB"/>
    <s v="STEPHANIE ARACELLI RIQUELME BORLANDO"/>
    <s v="STEPHANIE ARACELLI"/>
    <s v="RIQUELME BORLANDO"/>
    <x v="1"/>
    <x v="5"/>
    <m/>
    <m/>
    <m/>
    <m/>
    <m/>
    <m/>
    <m/>
    <m/>
    <d v="1990-10-23T00:00:00"/>
    <s v="Katterine Cuadra"/>
    <m/>
    <s v=""/>
    <d v="2018-07-25T00:00:00"/>
    <d v="2018-07-31T00:00:00"/>
    <m/>
    <m/>
    <m/>
    <m/>
    <m/>
    <m/>
    <m/>
    <m/>
    <n v="34"/>
    <s v="Katterine Cuadra"/>
    <x v="0"/>
    <m/>
    <s v=""/>
    <d v="2021-03-01T00:00:00"/>
    <s v=""/>
    <m/>
    <s v=""/>
    <s v=""/>
    <s v="No"/>
    <s v="No"/>
  </r>
  <r>
    <s v="Holdtech"/>
    <x v="0"/>
    <s v="Masivo"/>
    <s v="La Serena"/>
    <s v="19036674"/>
    <s v="K"/>
    <s v="19036674-K"/>
    <s v="SFSAAVEG"/>
    <s v="STEFANIE FRANCISCA SAAVEDRA GONZALEZ"/>
    <s v="STEFANIE FRANCISCA"/>
    <s v="SAAVEDRA GONZALEZ"/>
    <x v="1"/>
    <x v="5"/>
    <m/>
    <m/>
    <m/>
    <m/>
    <m/>
    <m/>
    <m/>
    <m/>
    <d v="1994-10-24T00:00:00"/>
    <s v="Katterine Cuadra"/>
    <m/>
    <s v=""/>
    <d v="2018-07-20T00:00:00"/>
    <d v="2018-07-31T00:00:00"/>
    <m/>
    <m/>
    <m/>
    <m/>
    <m/>
    <m/>
    <m/>
    <m/>
    <n v="34"/>
    <s v="Katterine Cuadra"/>
    <x v="0"/>
    <m/>
    <s v=""/>
    <d v="2021-03-01T00:00:00"/>
    <s v=""/>
    <m/>
    <s v=""/>
    <s v=""/>
    <s v="No"/>
    <s v="No"/>
  </r>
  <r>
    <s v="Holdtech"/>
    <x v="0"/>
    <s v="Prepago"/>
    <s v="La Serena"/>
    <s v="16443021"/>
    <s v="9"/>
    <s v="16443021-9"/>
    <s v="FAMUNDAC"/>
    <s v="FELIPE ALEJANDRO MUNDACA CRAIG"/>
    <s v="FELIPE ALEJANDRO"/>
    <s v="MUNDACA CRAIG"/>
    <x v="1"/>
    <x v="5"/>
    <s v="Reprobado"/>
    <m/>
    <m/>
    <m/>
    <m/>
    <m/>
    <m/>
    <m/>
    <d v="1985-12-28T00:00:00"/>
    <s v="Merelyn Marin"/>
    <m/>
    <s v=""/>
    <d v="2018-07-30T00:00:00"/>
    <d v="2018-08-13T00:00:00"/>
    <s v="N"/>
    <m/>
    <s v="FAMUNDAC"/>
    <s v="FAMUNDAC"/>
    <n v="19094"/>
    <s v="felipe.mundaca@consultor.wom.cl"/>
    <m/>
    <m/>
    <n v="35"/>
    <s v="Merelyn Marin"/>
    <x v="0"/>
    <m/>
    <s v=""/>
    <d v="2021-03-01T00:00:00"/>
    <s v=""/>
    <m/>
    <s v=""/>
    <s v=""/>
    <s v="No"/>
    <s v="No"/>
  </r>
  <r>
    <s v="Holdtech"/>
    <x v="0"/>
    <s v="Prepago"/>
    <s v="La Serena"/>
    <s v="16912945"/>
    <s v="2"/>
    <s v="16912945-2"/>
    <s v="NAORELLC"/>
    <s v="NATALIE ANDREE ORELLANA CASTRO"/>
    <s v="NATALIE ANDREE"/>
    <s v="ORELLANA CASTRO"/>
    <x v="1"/>
    <x v="5"/>
    <m/>
    <m/>
    <d v="2018-08-10T00:00:00"/>
    <m/>
    <m/>
    <m/>
    <m/>
    <m/>
    <d v="1985-12-28T00:00:00"/>
    <s v="Merelyn Marin"/>
    <m/>
    <s v=""/>
    <d v="2018-07-30T00:00:00"/>
    <d v="2018-08-13T00:00:00"/>
    <m/>
    <m/>
    <s v="NAORELLC"/>
    <s v="NAORELLC"/>
    <n v="19092"/>
    <s v="natalie.orellana@consultor.wom.cl"/>
    <m/>
    <m/>
    <n v="35"/>
    <s v="Merelyn Marin"/>
    <x v="0"/>
    <m/>
    <s v=""/>
    <d v="2021-03-01T00:00:00"/>
    <s v=""/>
    <m/>
    <d v="2018-08-01T00:00:00"/>
    <s v=""/>
    <s v="No"/>
    <s v="No"/>
  </r>
  <r>
    <s v="Holdtech"/>
    <x v="0"/>
    <s v="Masivo"/>
    <s v="La Serena"/>
    <s v="18493568"/>
    <s v="6"/>
    <s v="18493568-6"/>
    <s v="CGRODRIA"/>
    <s v="CARLOS GABRIEL JUNIOR RODRIGUEZ ALFARO"/>
    <s v="CARLOS GABRIEL JUNIOR"/>
    <s v="RODRIGUEZ ALFARO"/>
    <x v="1"/>
    <x v="5"/>
    <m/>
    <m/>
    <d v="2018-08-30T00:00:00"/>
    <m/>
    <m/>
    <m/>
    <m/>
    <m/>
    <d v="1993-03-02T00:00:00"/>
    <s v="Julia Arancibia"/>
    <m/>
    <s v=""/>
    <d v="2018-08-08T00:00:00"/>
    <d v="2018-08-29T00:00:00"/>
    <m/>
    <m/>
    <s v="CGRODRIA"/>
    <s v="CGRODRIA"/>
    <n v="19166"/>
    <s v="carlos.rodriguez@consultor.wom.cl"/>
    <m/>
    <m/>
    <n v="36"/>
    <s v="Julia Arancibia"/>
    <x v="3"/>
    <m/>
    <s v=""/>
    <d v="2021-03-01T00:00:00"/>
    <s v=""/>
    <m/>
    <d v="2018-08-01T00:00:00"/>
    <s v=""/>
    <s v="No"/>
    <s v="No"/>
  </r>
  <r>
    <s v="Holdtech"/>
    <x v="0"/>
    <s v="Masivo"/>
    <s v="La Serena"/>
    <s v="17364320"/>
    <s v="9"/>
    <s v="17364320-9"/>
    <s v="DUGALLAD"/>
    <s v="DANIEL ULISES GALLARDO DIAZ"/>
    <s v="DANIEL ULISES"/>
    <s v="GALLARDO DIAZ"/>
    <x v="1"/>
    <x v="5"/>
    <m/>
    <m/>
    <d v="2018-08-10T00:00:00"/>
    <m/>
    <m/>
    <m/>
    <m/>
    <m/>
    <d v="1990-04-24T00:00:00"/>
    <s v="Julia Arancibia"/>
    <m/>
    <s v=""/>
    <d v="2018-08-08T00:00:00"/>
    <d v="2018-08-29T00:00:00"/>
    <m/>
    <m/>
    <s v="DUGALLAD"/>
    <s v="DUGALLAD"/>
    <n v="19120"/>
    <s v="daniel.gallardo.d@consultor.wom.cl"/>
    <m/>
    <m/>
    <n v="36"/>
    <s v="Julia Arancibia"/>
    <x v="3"/>
    <m/>
    <s v=""/>
    <d v="2021-03-01T00:00:00"/>
    <s v=""/>
    <m/>
    <d v="2018-08-01T00:00:00"/>
    <s v=""/>
    <s v="No"/>
    <s v="No"/>
  </r>
  <r>
    <s v="Holdtech"/>
    <x v="0"/>
    <s v="Masivo"/>
    <s v="La Serena"/>
    <s v="19491177"/>
    <s v="7"/>
    <s v="19491177-7"/>
    <s v="FECASTIA"/>
    <s v="FRANCISCA ELISA CASTILLO ARANCIBIA"/>
    <s v="FRANCISCA ELISA"/>
    <s v="CASTILLO ARANCIBIA"/>
    <x v="1"/>
    <x v="5"/>
    <m/>
    <m/>
    <d v="2018-08-28T00:00:00"/>
    <m/>
    <m/>
    <m/>
    <m/>
    <m/>
    <d v="1996-12-26T00:00:00"/>
    <s v="Julia Arancibia"/>
    <m/>
    <s v=""/>
    <d v="2018-08-08T00:00:00"/>
    <d v="2018-08-29T00:00:00"/>
    <m/>
    <m/>
    <s v="FECASTIA"/>
    <s v="FECASTIA"/>
    <n v="19133"/>
    <s v="francisca.castillo.a@consultor.wom.cl"/>
    <m/>
    <m/>
    <n v="36"/>
    <s v="Julia Arancibia"/>
    <x v="3"/>
    <m/>
    <s v=""/>
    <d v="2021-03-01T00:00:00"/>
    <s v=""/>
    <m/>
    <d v="2018-08-01T00:00:00"/>
    <s v=""/>
    <s v="No"/>
    <s v="No"/>
  </r>
  <r>
    <s v="Holdtech"/>
    <x v="0"/>
    <s v="Masivo"/>
    <s v="La Serena"/>
    <s v="15008141"/>
    <s v="6"/>
    <s v="15008141-6"/>
    <s v="LJAGUIRG"/>
    <s v="LENKA JESSENIA AGUIRRE GALAZ"/>
    <s v="LENKA JESSENIA"/>
    <s v="AGUIRRE GALAZ"/>
    <x v="1"/>
    <x v="5"/>
    <s v="Reprobado"/>
    <m/>
    <d v="2018-08-30T00:00:00"/>
    <m/>
    <m/>
    <m/>
    <m/>
    <m/>
    <d v="1983-01-27T00:00:00"/>
    <s v="Julia Arancibia"/>
    <m/>
    <s v=""/>
    <d v="2018-08-08T00:00:00"/>
    <d v="2018-08-29T00:00:00"/>
    <m/>
    <m/>
    <s v="LJAGUIRG"/>
    <s v="LJAGUIRG"/>
    <n v="19139"/>
    <s v="lenka.aguirre@consultor.wom.cl"/>
    <m/>
    <m/>
    <n v="36"/>
    <s v="Julia Arancibia"/>
    <x v="3"/>
    <m/>
    <s v=""/>
    <d v="2021-03-01T00:00:00"/>
    <s v=""/>
    <m/>
    <d v="2018-08-01T00:00:00"/>
    <s v=""/>
    <s v="No"/>
    <s v="No"/>
  </r>
  <r>
    <s v="Holdtech"/>
    <x v="0"/>
    <s v="Masivo"/>
    <s v="La Serena"/>
    <s v="17554698"/>
    <s v="7"/>
    <s v="17554698-7"/>
    <s v="MAARREDS"/>
    <s v="MARCOS ANDRES ARREDONDO SEPULVEDA"/>
    <s v="MARCOS ANDRES"/>
    <s v="ARREDONDO SEPULVEDA"/>
    <x v="1"/>
    <x v="5"/>
    <m/>
    <m/>
    <d v="2018-08-14T00:00:00"/>
    <m/>
    <m/>
    <m/>
    <m/>
    <m/>
    <d v="1991-10-26T00:00:00"/>
    <s v="Julia Arancibia"/>
    <m/>
    <s v=""/>
    <d v="2018-08-08T00:00:00"/>
    <d v="2018-08-29T00:00:00"/>
    <m/>
    <m/>
    <s v="MAARREDS"/>
    <s v="MAARREDS"/>
    <n v="19175"/>
    <s v="marcos.arredondo@consultor.wom.cl"/>
    <m/>
    <m/>
    <n v="36"/>
    <s v="Julia Arancibia"/>
    <x v="3"/>
    <m/>
    <s v=""/>
    <d v="2021-03-01T00:00:00"/>
    <s v=""/>
    <m/>
    <d v="2018-08-01T00:00:00"/>
    <s v=""/>
    <s v="No"/>
    <s v="No"/>
  </r>
  <r>
    <s v="Holdtech"/>
    <x v="0"/>
    <s v="Masivo"/>
    <s v="La Serena"/>
    <s v="9881796-"/>
    <s v="4"/>
    <s v="9881796-4"/>
    <s v="RDSEPULZ"/>
    <s v="ROSA DEL ROSARIO SEPULVEDA ZEPEDA"/>
    <s v="ROSA DEL ROSARIO"/>
    <s v="SEPULVEDA ZEPEDA"/>
    <x v="1"/>
    <x v="5"/>
    <m/>
    <m/>
    <d v="2018-08-13T00:00:00"/>
    <m/>
    <m/>
    <m/>
    <m/>
    <m/>
    <d v="1965-09-29T00:00:00"/>
    <s v="Julia Arancibia"/>
    <m/>
    <s v=""/>
    <d v="2018-08-08T00:00:00"/>
    <d v="2018-08-29T00:00:00"/>
    <m/>
    <m/>
    <s v="RDSEPULZ"/>
    <s v="RDSEPULZ"/>
    <n v="19101"/>
    <s v="rosa.sepulveda@consultor.wom.cl"/>
    <m/>
    <m/>
    <n v="36"/>
    <s v="Julia Arancibia"/>
    <x v="3"/>
    <m/>
    <s v=""/>
    <d v="2021-03-01T00:00:00"/>
    <s v=""/>
    <m/>
    <d v="2018-08-01T00:00:00"/>
    <s v=""/>
    <s v="No"/>
    <s v="No"/>
  </r>
  <r>
    <s v="Holdtech"/>
    <x v="0"/>
    <s v="Masivo"/>
    <s v="La Serena"/>
    <s v="13869208"/>
    <s v="6"/>
    <s v="13869208-6"/>
    <s v="SPFLOREV"/>
    <s v="SILVIA PATRICIA FLORES VIDELA"/>
    <s v="SILVIA PATRICIA"/>
    <s v="FLORES VIDELA"/>
    <x v="1"/>
    <x v="5"/>
    <m/>
    <m/>
    <d v="2018-08-20T00:00:00"/>
    <m/>
    <m/>
    <m/>
    <m/>
    <m/>
    <d v="1980-03-29T00:00:00"/>
    <s v="Julia Arancibia"/>
    <m/>
    <s v=""/>
    <d v="2018-08-08T00:00:00"/>
    <d v="2018-08-29T00:00:00"/>
    <m/>
    <m/>
    <s v="SPFLOREV"/>
    <s v="SPFLOREV"/>
    <n v="19155"/>
    <s v="silvia.flores@consultor.wom.cl"/>
    <m/>
    <m/>
    <n v="36"/>
    <s v="Julia Arancibia"/>
    <x v="3"/>
    <m/>
    <s v=""/>
    <d v="2021-03-01T00:00:00"/>
    <s v=""/>
    <m/>
    <d v="2018-08-01T00:00:00"/>
    <s v=""/>
    <s v="No"/>
    <s v="No"/>
  </r>
  <r>
    <s v="Holdtech"/>
    <x v="0"/>
    <s v="Masivo"/>
    <s v="La Serena"/>
    <s v="19040490"/>
    <s v="0"/>
    <s v="19040490-0"/>
    <s v="BCALVARD"/>
    <s v="BARBARA CAMILA ALVAREZ DROGUETT"/>
    <s v="BARBARA CAMILA"/>
    <s v="ALVAREZ DROGUETT"/>
    <x v="1"/>
    <x v="5"/>
    <m/>
    <m/>
    <d v="2018-08-10T00:00:00"/>
    <m/>
    <m/>
    <m/>
    <m/>
    <m/>
    <d v="1995-04-10T00:00:00"/>
    <s v="Merelyn Marin"/>
    <m/>
    <s v=""/>
    <d v="2018-08-21T00:00:00"/>
    <d v="2018-09-10T00:00:00"/>
    <m/>
    <m/>
    <s v="BCALVARD"/>
    <s v="BCALVARD"/>
    <n v="19199"/>
    <s v="barbara.alvarez@consultor.wom.cl"/>
    <m/>
    <m/>
    <n v="37"/>
    <s v="Merelyn Marin"/>
    <x v="3"/>
    <m/>
    <s v=""/>
    <d v="2021-03-01T00:00:00"/>
    <s v=""/>
    <m/>
    <d v="2018-08-01T00:00:00"/>
    <s v=""/>
    <s v="No"/>
    <s v="No"/>
  </r>
  <r>
    <s v="Holdtech"/>
    <x v="0"/>
    <s v="Masivo"/>
    <s v="La Serena"/>
    <s v="16687829"/>
    <s v="2"/>
    <s v="16687829-2"/>
    <s v="BNZAMBRL"/>
    <s v="BARBARA NATALIA ZAMBRA LOBOS"/>
    <s v="BARBARA NATALIA"/>
    <s v="ZAMBRA LOBOS"/>
    <x v="1"/>
    <x v="5"/>
    <m/>
    <m/>
    <d v="2018-09-03T00:00:00"/>
    <m/>
    <m/>
    <m/>
    <m/>
    <m/>
    <d v="1987-11-30T00:00:00"/>
    <s v="Merelyn Marin"/>
    <m/>
    <s v=""/>
    <d v="2018-08-21T00:00:00"/>
    <d v="2018-09-10T00:00:00"/>
    <m/>
    <m/>
    <s v="BNZAMBRL"/>
    <s v="BNZAMBRL"/>
    <n v="19200"/>
    <s v="barbara.zambra@consultor.wom.cl"/>
    <m/>
    <m/>
    <n v="37"/>
    <s v="Merelyn Marin"/>
    <x v="3"/>
    <m/>
    <s v=""/>
    <d v="2021-03-01T00:00:00"/>
    <s v=""/>
    <m/>
    <d v="2018-09-01T00:00:00"/>
    <s v=""/>
    <s v="No"/>
    <s v="No"/>
  </r>
  <r>
    <s v="Holdtech"/>
    <x v="0"/>
    <s v="Masivo"/>
    <s v="La Serena"/>
    <s v="18449707"/>
    <s v="7"/>
    <s v="18449707-7"/>
    <s v="CIDIAZA"/>
    <s v="CONSTANZA INES DE LOURDES DIAZ AHUMADA"/>
    <s v="CONSTANZA INES DE LOURDES"/>
    <s v="DIAZ AHUMADA"/>
    <x v="1"/>
    <x v="5"/>
    <m/>
    <m/>
    <d v="2018-09-07T00:00:00"/>
    <m/>
    <m/>
    <m/>
    <m/>
    <m/>
    <d v="1994-11-16T00:00:00"/>
    <s v="Merelyn Marin"/>
    <m/>
    <s v=""/>
    <d v="2018-08-21T00:00:00"/>
    <d v="2018-09-10T00:00:00"/>
    <m/>
    <m/>
    <s v="CIDIAZA"/>
    <s v="CIDIAZA"/>
    <n v="19092"/>
    <s v="constancia.diaz@consultor.wom.cl"/>
    <m/>
    <m/>
    <n v="37"/>
    <s v="Merelyn Marin"/>
    <x v="3"/>
    <m/>
    <s v=""/>
    <d v="2021-03-01T00:00:00"/>
    <s v=""/>
    <m/>
    <d v="2018-09-01T00:00:00"/>
    <s v=""/>
    <s v="No"/>
    <s v="No"/>
  </r>
  <r>
    <s v="Holdtech"/>
    <x v="0"/>
    <s v="Masivo"/>
    <s v="La Serena"/>
    <s v="18317127"/>
    <s v="5"/>
    <s v="18317127-5"/>
    <s v="GASALAZP"/>
    <s v="GISELLE ALEJANDRA SALAZAR PIZARRO"/>
    <s v="GISELLE ALEJANDRA"/>
    <s v="SALAZAR PIZARRO"/>
    <x v="1"/>
    <x v="5"/>
    <m/>
    <m/>
    <d v="2018-08-30T00:00:00"/>
    <m/>
    <m/>
    <m/>
    <m/>
    <m/>
    <d v="1993-01-17T00:00:00"/>
    <s v="Merelyn Marin"/>
    <m/>
    <s v=""/>
    <d v="2018-08-21T00:00:00"/>
    <d v="2018-09-10T00:00:00"/>
    <m/>
    <m/>
    <s v="GASALAZP"/>
    <s v="GASALAZP"/>
    <n v="19208"/>
    <s v="giselle.salazar@consultor.wom.cl"/>
    <m/>
    <m/>
    <n v="37"/>
    <s v="Merelyn Marin"/>
    <x v="3"/>
    <m/>
    <s v=""/>
    <d v="2021-03-01T00:00:00"/>
    <s v=""/>
    <m/>
    <d v="2018-08-01T00:00:00"/>
    <s v=""/>
    <s v="No"/>
    <s v="No"/>
  </r>
  <r>
    <s v="Holdtech"/>
    <x v="0"/>
    <s v="Masivo"/>
    <s v="La Serena"/>
    <s v="14114800"/>
    <s v="1"/>
    <s v="14114800-1"/>
    <s v="HAOLIVAA"/>
    <s v="HERNAN ANDRES OLIVARES ALFARO"/>
    <s v="HERNAN ANDRES"/>
    <s v="OLIVARES ALFARO"/>
    <x v="1"/>
    <x v="5"/>
    <m/>
    <m/>
    <d v="2018-09-07T00:00:00"/>
    <m/>
    <m/>
    <m/>
    <m/>
    <m/>
    <d v="1981-05-04T00:00:00"/>
    <s v="Merelyn Marin"/>
    <m/>
    <s v=""/>
    <d v="2018-08-21T00:00:00"/>
    <d v="2018-09-10T00:00:00"/>
    <m/>
    <m/>
    <s v="HAOLIVAA"/>
    <s v="HAOLIVAA"/>
    <n v="19198"/>
    <s v="hernan.olivares@consultor.wom.cl"/>
    <m/>
    <m/>
    <n v="37"/>
    <s v="Merelyn Marin"/>
    <x v="3"/>
    <m/>
    <s v=""/>
    <d v="2021-03-01T00:00:00"/>
    <s v=""/>
    <m/>
    <d v="2018-09-01T00:00:00"/>
    <s v=""/>
    <s v="No"/>
    <s v="No"/>
  </r>
  <r>
    <s v="Holdtech"/>
    <x v="0"/>
    <s v="Masivo"/>
    <s v="La Serena"/>
    <s v="11345543"/>
    <s v="8"/>
    <s v="11345543-8"/>
    <s v="HDHEUWIC"/>
    <s v="HUMBERTO DARWIN HEUWITTE CANALES"/>
    <s v="HUMBERTO DARWIN"/>
    <s v="HEUWITTE CANALES"/>
    <x v="1"/>
    <x v="5"/>
    <m/>
    <m/>
    <d v="2018-08-29T00:00:00"/>
    <m/>
    <m/>
    <m/>
    <m/>
    <m/>
    <d v="1968-05-08T00:00:00"/>
    <s v="Merelyn Marin"/>
    <m/>
    <s v=""/>
    <d v="2018-08-21T00:00:00"/>
    <d v="2018-09-10T00:00:00"/>
    <m/>
    <m/>
    <s v="HDHEUWIC"/>
    <s v="HDHEUWIC"/>
    <n v="19223"/>
    <s v="humberto.heuwitte@consultor.wom.cl"/>
    <m/>
    <m/>
    <n v="37"/>
    <s v="Merelyn Marin"/>
    <x v="3"/>
    <m/>
    <s v=""/>
    <d v="2021-03-01T00:00:00"/>
    <s v=""/>
    <m/>
    <d v="2018-08-01T00:00:00"/>
    <s v=""/>
    <s v="No"/>
    <s v="No"/>
  </r>
  <r>
    <s v="Holdtech"/>
    <x v="0"/>
    <s v="Masivo"/>
    <s v="La Serena"/>
    <s v="18633836"/>
    <s v="7"/>
    <s v="18633836-7"/>
    <s v="KAYANEZG"/>
    <s v="KATHERINE ANDREA YAÑEZ GARCIA"/>
    <s v="KATHERINE ANDREA"/>
    <s v="YAÑEZ GARCIA"/>
    <x v="1"/>
    <x v="5"/>
    <m/>
    <m/>
    <d v="2018-08-30T00:00:00"/>
    <m/>
    <m/>
    <m/>
    <m/>
    <m/>
    <d v="1994-06-15T00:00:00"/>
    <s v="Merelyn Marin"/>
    <m/>
    <s v=""/>
    <d v="2018-08-21T00:00:00"/>
    <d v="2018-09-10T00:00:00"/>
    <m/>
    <m/>
    <s v="KAYANEZG"/>
    <s v="KAYANEZG"/>
    <n v="19202"/>
    <s v="katherine.yanez@consultor.wom.cl"/>
    <m/>
    <m/>
    <n v="37"/>
    <s v="Merelyn Marin"/>
    <x v="3"/>
    <m/>
    <s v=""/>
    <d v="2021-03-01T00:00:00"/>
    <s v=""/>
    <m/>
    <d v="2018-08-01T00:00:00"/>
    <s v=""/>
    <s v="No"/>
    <s v="No"/>
  </r>
  <r>
    <s v="Holdtech"/>
    <x v="0"/>
    <s v="Masivo"/>
    <s v="La Serena"/>
    <s v="17475274"/>
    <s v="5"/>
    <s v="17475274-5"/>
    <s v="LMCAMPOU"/>
    <s v="LISSETTE MADELAINE CAMPOS URRA"/>
    <s v="LISSETTE MADELAINE"/>
    <s v="CAMPOS URRA"/>
    <x v="1"/>
    <x v="5"/>
    <m/>
    <m/>
    <d v="2018-08-22T00:00:00"/>
    <m/>
    <m/>
    <m/>
    <m/>
    <m/>
    <d v="1990-05-23T00:00:00"/>
    <s v="Merelyn Marin"/>
    <m/>
    <s v=""/>
    <d v="2018-08-21T00:00:00"/>
    <d v="2018-09-10T00:00:00"/>
    <m/>
    <m/>
    <s v="LMCAMPOU"/>
    <s v="LMCAMPOU"/>
    <n v="19099"/>
    <s v="lissette.campos@consultor.wom.cl"/>
    <m/>
    <m/>
    <n v="37"/>
    <s v="Merelyn Marin"/>
    <x v="3"/>
    <m/>
    <s v=""/>
    <d v="2021-03-01T00:00:00"/>
    <s v=""/>
    <m/>
    <d v="2018-08-01T00:00:00"/>
    <s v=""/>
    <s v="No"/>
    <s v="No"/>
  </r>
  <r>
    <s v="Holdtech"/>
    <x v="0"/>
    <s v="Masivo"/>
    <s v="La Serena"/>
    <s v="13648609"/>
    <s v="8"/>
    <s v="13648609-8"/>
    <s v="MPVILLAB"/>
    <s v="MILENKA PAOLA VILLALOBOS BRICEÑO"/>
    <s v="MILENKA PAOLA"/>
    <s v="VILLALOBOS BRICEÑO"/>
    <x v="1"/>
    <x v="5"/>
    <m/>
    <m/>
    <d v="2018-08-27T00:00:00"/>
    <m/>
    <m/>
    <m/>
    <m/>
    <m/>
    <d v="1978-10-17T00:00:00"/>
    <s v="Merelyn Marin"/>
    <m/>
    <s v=""/>
    <d v="2018-08-21T00:00:00"/>
    <d v="2018-09-10T00:00:00"/>
    <m/>
    <m/>
    <s v="MPVILLAB"/>
    <s v="MPVILLAB"/>
    <n v="19179"/>
    <s v="milenka.villalobos@consultor.wom.cl"/>
    <m/>
    <m/>
    <n v="37"/>
    <s v="Merelyn Marin"/>
    <x v="3"/>
    <m/>
    <s v=""/>
    <d v="2021-03-01T00:00:00"/>
    <s v=""/>
    <m/>
    <d v="2018-08-01T00:00:00"/>
    <s v=""/>
    <s v="No"/>
    <s v="No"/>
  </r>
  <r>
    <s v="Holdtech"/>
    <x v="0"/>
    <s v="Masivo"/>
    <s v="La Serena"/>
    <s v="16184500"/>
    <s v="0"/>
    <s v="16184500-0"/>
    <s v="VJBARRIV"/>
    <s v="VICTOR JONATHAN BARRIOS VARAS"/>
    <s v="VICTOR JONATHAN"/>
    <s v="BARRIOS VARAS"/>
    <x v="1"/>
    <x v="5"/>
    <m/>
    <m/>
    <d v="2018-08-30T00:00:00"/>
    <m/>
    <m/>
    <m/>
    <m/>
    <m/>
    <d v="1986-03-22T00:00:00"/>
    <s v="Merelyn Marin"/>
    <m/>
    <s v=""/>
    <d v="2018-08-21T00:00:00"/>
    <d v="2018-09-10T00:00:00"/>
    <m/>
    <m/>
    <s v="VJBARRIV"/>
    <s v="VJBARRIV"/>
    <n v="19213"/>
    <s v="victor.barrios@consultor.wom.cl"/>
    <m/>
    <m/>
    <n v="37"/>
    <s v="Merelyn Marin"/>
    <x v="3"/>
    <m/>
    <s v=""/>
    <d v="2021-03-01T00:00:00"/>
    <s v=""/>
    <m/>
    <d v="2018-08-01T00:00:00"/>
    <s v=""/>
    <s v="No"/>
    <s v="No"/>
  </r>
  <r>
    <s v="Holdtech"/>
    <x v="0"/>
    <s v="Masivo"/>
    <s v="La Serena"/>
    <s v="17294572"/>
    <s v="4"/>
    <s v="17294572-4"/>
    <s v=""/>
    <s v="DAVID ALEJANDRO TORRES TORRES"/>
    <s v="DAVID ALEJANDRO"/>
    <s v="TORRES TORRES"/>
    <x v="1"/>
    <x v="5"/>
    <s v="Baja en capacitación"/>
    <m/>
    <d v="2018-10-09T00:00:00"/>
    <m/>
    <m/>
    <m/>
    <m/>
    <m/>
    <d v="1989-10-21T00:00:00"/>
    <s v="Julia Arancibia"/>
    <m/>
    <s v=""/>
    <d v="2018-10-01T00:00:00"/>
    <d v="2018-10-19T00:00:00"/>
    <m/>
    <m/>
    <m/>
    <m/>
    <m/>
    <m/>
    <m/>
    <m/>
    <n v="40"/>
    <s v="Julia Arancibia"/>
    <x v="3"/>
    <m/>
    <s v=""/>
    <d v="2021-03-01T00:00:00"/>
    <s v=""/>
    <m/>
    <d v="2018-10-01T00:00:00"/>
    <s v=""/>
    <s v="No"/>
    <s v="No"/>
  </r>
  <r>
    <s v="Holdtech"/>
    <x v="0"/>
    <s v="Masivo"/>
    <s v="La Serena"/>
    <s v="19771328"/>
    <s v="3"/>
    <s v="19771328-3"/>
    <s v=""/>
    <s v="KASSANDRA ANDREA CASTRO FLORES"/>
    <s v="KASSANDRA ANDREA"/>
    <s v="CASTRO FLORES"/>
    <x v="1"/>
    <x v="5"/>
    <s v="Baja en capacitación"/>
    <m/>
    <d v="2018-10-09T00:00:00"/>
    <m/>
    <m/>
    <m/>
    <m/>
    <m/>
    <d v="1998-05-20T00:00:00"/>
    <s v="Julia Arancibia"/>
    <m/>
    <s v=""/>
    <d v="2018-10-01T00:00:00"/>
    <d v="2018-10-19T00:00:00"/>
    <m/>
    <m/>
    <m/>
    <m/>
    <m/>
    <m/>
    <m/>
    <m/>
    <n v="40"/>
    <s v="Julia Arancibia"/>
    <x v="3"/>
    <m/>
    <s v=""/>
    <d v="2021-03-01T00:00:00"/>
    <s v=""/>
    <m/>
    <d v="2018-10-01T00:00:00"/>
    <s v=""/>
    <s v="No"/>
    <s v="No"/>
  </r>
  <r>
    <s v="Holdtech"/>
    <x v="0"/>
    <s v="Masivo"/>
    <s v="La Serena"/>
    <s v="17655875"/>
    <s v="K"/>
    <s v="17655875-K"/>
    <s v=""/>
    <s v="SEBASTIAN ANDRES PLAZA ALVAREZ"/>
    <s v="SEBASTIAN ANDRES"/>
    <s v="PLAZA ALVAREZ"/>
    <x v="1"/>
    <x v="5"/>
    <s v="Baja en capacitación"/>
    <m/>
    <d v="2018-10-08T00:00:00"/>
    <m/>
    <m/>
    <m/>
    <m/>
    <m/>
    <d v="1991-03-14T00:00:00"/>
    <s v="Julia Arancibia"/>
    <m/>
    <s v=""/>
    <d v="2018-10-01T00:00:00"/>
    <d v="2018-10-19T00:00:00"/>
    <m/>
    <m/>
    <m/>
    <m/>
    <m/>
    <m/>
    <m/>
    <m/>
    <n v="40"/>
    <s v="Julia Arancibia"/>
    <x v="3"/>
    <m/>
    <s v=""/>
    <d v="2021-03-01T00:00:00"/>
    <s v=""/>
    <m/>
    <d v="2018-10-01T00:00:00"/>
    <s v=""/>
    <s v="No"/>
    <s v="No"/>
  </r>
  <r>
    <s v="Holdtech"/>
    <x v="0"/>
    <s v="Masivo"/>
    <s v="La Serena"/>
    <s v="18201008"/>
    <s v="1"/>
    <s v="18201008-1"/>
    <s v=""/>
    <s v="VALENTINA VALESKA CASTAGNOLI BARAHONA"/>
    <s v="VALENTINA VALESKA"/>
    <s v="CASTAGNOLI BARAHONA"/>
    <x v="1"/>
    <x v="5"/>
    <s v="Baja en capacitación"/>
    <m/>
    <d v="2018-10-08T00:00:00"/>
    <m/>
    <m/>
    <m/>
    <m/>
    <m/>
    <d v="1989-12-29T00:00:00"/>
    <s v="Julia Arancibia"/>
    <m/>
    <s v=""/>
    <d v="2018-10-01T00:00:00"/>
    <d v="2018-10-19T00:00:00"/>
    <m/>
    <m/>
    <m/>
    <m/>
    <m/>
    <m/>
    <m/>
    <m/>
    <n v="40"/>
    <s v="Julia Arancibia"/>
    <x v="3"/>
    <m/>
    <s v=""/>
    <d v="2021-03-01T00:00:00"/>
    <s v=""/>
    <m/>
    <d v="2018-10-01T00:00:00"/>
    <s v=""/>
    <s v="No"/>
    <s v="No"/>
  </r>
  <r>
    <s v="Holdtech"/>
    <x v="0"/>
    <s v="Masivo"/>
    <s v="La Serena"/>
    <s v="8654309-"/>
    <s v="5"/>
    <s v="8654309-5"/>
    <s v=""/>
    <s v="XIMENA PATRICIA ORDENES FERNANDEZ"/>
    <s v="XIMENA PATRICIA"/>
    <s v="ORDENES FERNANDEZ"/>
    <x v="1"/>
    <x v="5"/>
    <s v="Baja en capacitación"/>
    <m/>
    <d v="2018-09-26T00:00:00"/>
    <m/>
    <m/>
    <m/>
    <m/>
    <m/>
    <d v="1961-05-23T00:00:00"/>
    <s v="Julia Arancibia"/>
    <m/>
    <s v=""/>
    <d v="2018-10-01T00:00:00"/>
    <d v="2018-10-19T00:00:00"/>
    <m/>
    <m/>
    <m/>
    <m/>
    <m/>
    <m/>
    <m/>
    <m/>
    <n v="40"/>
    <s v="Julia Arancibia"/>
    <x v="3"/>
    <m/>
    <s v=""/>
    <d v="2021-03-01T00:00:00"/>
    <s v=""/>
    <m/>
    <d v="2018-09-01T00:00:00"/>
    <s v=""/>
    <s v="No"/>
    <s v="No"/>
  </r>
  <r>
    <s v="Holdtech"/>
    <x v="0"/>
    <s v="Masivo"/>
    <s v="La Serena"/>
    <s v="19458484"/>
    <s v="9"/>
    <s v="19458484-9"/>
    <s v="ASMANCIG"/>
    <s v="ANGELICA SOLANGE MANCILLA GONZALEZ"/>
    <s v="ANGELICA SOLANGE"/>
    <s v="MANCILLA GONZALEZ"/>
    <x v="1"/>
    <x v="5"/>
    <s v="Reprobado"/>
    <m/>
    <d v="2018-10-15T00:00:00"/>
    <m/>
    <m/>
    <m/>
    <m/>
    <m/>
    <d v="1996-07-12T00:00:00"/>
    <s v="Julia Arancibia"/>
    <m/>
    <s v=""/>
    <d v="2018-10-01T00:00:00"/>
    <d v="2018-10-19T00:00:00"/>
    <m/>
    <m/>
    <s v="ASMANCIG"/>
    <s v="ASMANCIG"/>
    <n v="19030"/>
    <s v="angelica.mancilla@consultor.wom.cl"/>
    <m/>
    <m/>
    <n v="40"/>
    <s v="Julia Arancibia"/>
    <x v="3"/>
    <m/>
    <s v=""/>
    <d v="2021-03-01T00:00:00"/>
    <s v=""/>
    <m/>
    <d v="2018-10-01T00:00:00"/>
    <s v=""/>
    <s v="No"/>
    <s v="No"/>
  </r>
  <r>
    <s v="Holdtech"/>
    <x v="0"/>
    <s v="Masivo"/>
    <s v="La Serena"/>
    <s v="19257204"/>
    <s v="5"/>
    <s v="19257204-5"/>
    <s v="CAROJAST"/>
    <s v="CRISTIAN ALEJANDRO ROJAS TAPIA"/>
    <s v="CRISTIAN ALEJANDRO"/>
    <s v="ROJAS TAPIA"/>
    <x v="1"/>
    <x v="5"/>
    <s v="Baja en capacitación"/>
    <m/>
    <d v="2018-10-16T00:00:00"/>
    <m/>
    <m/>
    <m/>
    <m/>
    <m/>
    <d v="1996-01-23T00:00:00"/>
    <s v="Julia Arancibia"/>
    <m/>
    <s v=""/>
    <d v="2018-10-01T00:00:00"/>
    <d v="2018-10-19T00:00:00"/>
    <m/>
    <m/>
    <s v="CAROJAST"/>
    <s v="CAROJAST"/>
    <n v="19149"/>
    <s v="cristian.rojas.t@consultor.wom.cl"/>
    <m/>
    <m/>
    <n v="40"/>
    <s v="Julia Arancibia"/>
    <x v="3"/>
    <m/>
    <s v=""/>
    <d v="2021-03-01T00:00:00"/>
    <s v=""/>
    <m/>
    <d v="2018-10-01T00:00:00"/>
    <s v=""/>
    <s v="No"/>
    <s v="No"/>
  </r>
  <r>
    <s v="Holdtech"/>
    <x v="0"/>
    <s v="Masivo"/>
    <s v="La Serena"/>
    <s v="11506615"/>
    <s v="3"/>
    <s v="11506615-3"/>
    <s v="CGODOYR"/>
    <s v="CLAUDIA GODOY RAMOS"/>
    <s v="CLAUDIA"/>
    <s v="GODOY RAMOS"/>
    <x v="1"/>
    <x v="5"/>
    <s v="Reprobado"/>
    <m/>
    <m/>
    <m/>
    <m/>
    <m/>
    <m/>
    <m/>
    <d v="1970-07-12T00:00:00"/>
    <s v="Julia Arancibia"/>
    <m/>
    <s v=""/>
    <d v="2018-10-01T00:00:00"/>
    <d v="2018-10-19T00:00:00"/>
    <m/>
    <m/>
    <s v="CGODOYR"/>
    <s v="CGODOYR"/>
    <n v="19021"/>
    <s v="claudia.godoy@consultor.wom.cl"/>
    <m/>
    <m/>
    <n v="40"/>
    <s v="Julia Arancibia"/>
    <x v="3"/>
    <m/>
    <s v=""/>
    <d v="2021-03-01T00:00:00"/>
    <s v=""/>
    <m/>
    <s v=""/>
    <s v=""/>
    <s v="No"/>
    <s v="No"/>
  </r>
  <r>
    <s v="Holdtech"/>
    <x v="0"/>
    <s v="Masivo"/>
    <s v="La Serena"/>
    <s v="18633973"/>
    <s v="8"/>
    <s v="18633973-8"/>
    <s v="FPLARAG"/>
    <s v="FELIX PATRICIO LARA GUERRA"/>
    <s v="FELIX PATRICIO"/>
    <s v="LARA GUERRA"/>
    <x v="1"/>
    <x v="5"/>
    <s v="Baja en capacitación"/>
    <m/>
    <d v="2018-10-18T00:00:00"/>
    <m/>
    <m/>
    <m/>
    <m/>
    <m/>
    <d v="1994-08-12T00:00:00"/>
    <s v="Julia Arancibia"/>
    <m/>
    <s v=""/>
    <d v="2018-10-01T00:00:00"/>
    <d v="2018-10-19T00:00:00"/>
    <m/>
    <m/>
    <s v="FPLARAG"/>
    <s v="FPLARAG"/>
    <n v="19244"/>
    <s v="felix.lara@consultor.wom.cl"/>
    <m/>
    <m/>
    <n v="40"/>
    <s v="Julia Arancibia"/>
    <x v="3"/>
    <m/>
    <s v=""/>
    <d v="2021-03-01T00:00:00"/>
    <s v=""/>
    <m/>
    <d v="2018-10-01T00:00:00"/>
    <s v=""/>
    <s v="No"/>
    <s v="No"/>
  </r>
  <r>
    <s v="Holdtech"/>
    <x v="0"/>
    <s v="Masivo"/>
    <s v="La Serena"/>
    <s v="14082791"/>
    <s v="6"/>
    <s v="14082791-6"/>
    <s v="JASANHUL"/>
    <s v="JONATHAN ALEXIS SANHUEZA LOPEZ"/>
    <s v="JONATHAN ALEXIS"/>
    <s v="SANHUEZA LOPEZ"/>
    <x v="1"/>
    <x v="5"/>
    <s v="Baja en capacitación"/>
    <m/>
    <d v="2018-10-11T00:00:00"/>
    <m/>
    <m/>
    <m/>
    <m/>
    <m/>
    <d v="1981-07-10T00:00:00"/>
    <s v="Julia Arancibia"/>
    <m/>
    <s v=""/>
    <d v="2018-10-01T00:00:00"/>
    <d v="2018-10-19T00:00:00"/>
    <m/>
    <m/>
    <s v="JASANHUL"/>
    <s v="JASANHUL"/>
    <n v="19223"/>
    <s v="jonathan.sanhueza@consultor.wom.cl"/>
    <m/>
    <m/>
    <n v="40"/>
    <s v="Julia Arancibia"/>
    <x v="3"/>
    <m/>
    <s v=""/>
    <d v="2021-03-01T00:00:00"/>
    <s v=""/>
    <m/>
    <d v="2018-10-01T00:00:00"/>
    <s v=""/>
    <s v="No"/>
    <s v="No"/>
  </r>
  <r>
    <s v="Holdtech"/>
    <x v="0"/>
    <s v="Masivo"/>
    <s v="La Serena"/>
    <s v="19772060"/>
    <s v="3"/>
    <s v="19772060-3"/>
    <s v="JECASTRA"/>
    <s v="JENIFFER ESTEFANI CASTRO ARDILES"/>
    <s v="JENIFFER ESTEFANI"/>
    <s v="CASTRO ARDILES"/>
    <x v="1"/>
    <x v="5"/>
    <s v="Baja en capacitación"/>
    <m/>
    <d v="2018-10-16T00:00:00"/>
    <m/>
    <m/>
    <m/>
    <m/>
    <m/>
    <d v="1998-09-19T00:00:00"/>
    <s v="Julia Arancibia"/>
    <m/>
    <s v=""/>
    <d v="2018-10-01T00:00:00"/>
    <d v="2018-10-19T00:00:00"/>
    <m/>
    <m/>
    <s v="JECASTRA"/>
    <s v="JECASTRA"/>
    <n v="19071"/>
    <s v="jeniffer.castro@consultor.wom.cl"/>
    <m/>
    <m/>
    <n v="40"/>
    <s v="Julia Arancibia"/>
    <x v="3"/>
    <m/>
    <s v=""/>
    <d v="2021-03-01T00:00:00"/>
    <s v=""/>
    <m/>
    <d v="2018-10-01T00:00:00"/>
    <s v=""/>
    <s v="No"/>
    <s v="No"/>
  </r>
  <r>
    <s v="Holdtech"/>
    <x v="0"/>
    <s v="Masivo"/>
    <s v="La Serena"/>
    <s v="11381880"/>
    <s v="8"/>
    <s v="11381880-8"/>
    <s v="YMAGUILJ"/>
    <s v="YASNA MACIEL DEL CARMEN AGUILERA JULIO"/>
    <s v="YASNA MACIEL DEL CARMEN"/>
    <s v="AGUILERA JULIO"/>
    <x v="1"/>
    <x v="5"/>
    <s v="Baja en capacitación"/>
    <m/>
    <d v="2018-10-18T00:00:00"/>
    <m/>
    <m/>
    <m/>
    <m/>
    <m/>
    <d v="1969-02-07T00:00:00"/>
    <s v="Julia Arancibia"/>
    <m/>
    <s v=""/>
    <d v="2018-10-01T00:00:00"/>
    <d v="2018-10-19T00:00:00"/>
    <m/>
    <m/>
    <s v="YMAGUILJ"/>
    <s v="YMAGUILJ"/>
    <n v="19127"/>
    <s v="yasna.aguilera@consultor.wom.cl"/>
    <m/>
    <m/>
    <n v="40"/>
    <s v="Julia Arancibia"/>
    <x v="3"/>
    <m/>
    <s v=""/>
    <d v="2021-03-01T00:00:00"/>
    <s v=""/>
    <m/>
    <d v="2018-10-01T00:00:00"/>
    <s v=""/>
    <s v="No"/>
    <s v="No"/>
  </r>
  <r>
    <s v="Holdtech"/>
    <x v="0"/>
    <s v="Masivo"/>
    <s v="La Serena"/>
    <s v="16053501"/>
    <s v="6"/>
    <s v="16053501-6"/>
    <s v="CJGONZAL"/>
    <s v="CONSTANZA JULIA STEPHANIE GONZALEZ LARRANDO"/>
    <s v="CONSTANZA JULIA STEPHANIE"/>
    <s v="GONZALEZ LARRANDO"/>
    <x v="1"/>
    <x v="5"/>
    <s v="Baja en capacitación"/>
    <m/>
    <d v="2018-10-11T00:00:00"/>
    <m/>
    <m/>
    <m/>
    <m/>
    <m/>
    <d v="1985-06-10T00:00:00"/>
    <s v="Merelyn Marin"/>
    <m/>
    <s v=""/>
    <d v="2018-10-08T00:00:00"/>
    <d v="2018-10-25T00:00:00"/>
    <m/>
    <m/>
    <m/>
    <m/>
    <m/>
    <m/>
    <m/>
    <m/>
    <n v="41"/>
    <s v="Merelyn Marin"/>
    <x v="3"/>
    <m/>
    <s v=""/>
    <d v="2021-03-01T00:00:00"/>
    <s v=""/>
    <m/>
    <d v="2018-10-01T00:00:00"/>
    <s v=""/>
    <s v="No"/>
    <s v="No"/>
  </r>
  <r>
    <s v="Holdtech"/>
    <x v="0"/>
    <s v="Masivo"/>
    <s v="La Serena"/>
    <s v="15593858"/>
    <s v="7"/>
    <s v="15593858-7"/>
    <s v="EAGARCIA"/>
    <s v="ELIAS ALBERTO GARCIA AVALOS"/>
    <s v="ELIAS ALBERTO"/>
    <s v="GARCIA AVALOS"/>
    <x v="1"/>
    <x v="5"/>
    <s v="Baja en capacitación"/>
    <m/>
    <m/>
    <m/>
    <m/>
    <m/>
    <m/>
    <m/>
    <d v="1983-03-30T00:00:00"/>
    <s v="Merelyn Marin"/>
    <m/>
    <s v=""/>
    <d v="2018-10-08T00:00:00"/>
    <d v="2018-10-25T00:00:00"/>
    <m/>
    <m/>
    <m/>
    <m/>
    <m/>
    <m/>
    <m/>
    <m/>
    <n v="41"/>
    <s v="Merelyn Marin"/>
    <x v="3"/>
    <m/>
    <s v=""/>
    <d v="2021-03-01T00:00:00"/>
    <s v=""/>
    <m/>
    <s v=""/>
    <s v=""/>
    <s v="No"/>
    <s v="No"/>
  </r>
  <r>
    <s v="Holdtech"/>
    <x v="0"/>
    <s v="Masivo"/>
    <s v="La Serena"/>
    <s v="17629223"/>
    <s v="7"/>
    <s v="17629223-7"/>
    <s v="JVPEREZA"/>
    <s v="JULIE VALESKA PEREZ AGUILAR"/>
    <s v="JULIE VALESKA"/>
    <s v="PEREZ AGUILAR"/>
    <x v="1"/>
    <x v="5"/>
    <s v="Baja en capacitación"/>
    <m/>
    <m/>
    <m/>
    <m/>
    <m/>
    <m/>
    <m/>
    <d v="1990-12-17T00:00:00"/>
    <s v="Merelyn Marin"/>
    <m/>
    <s v=""/>
    <d v="2018-10-08T00:00:00"/>
    <d v="2018-10-25T00:00:00"/>
    <m/>
    <m/>
    <m/>
    <m/>
    <m/>
    <m/>
    <m/>
    <m/>
    <n v="41"/>
    <s v="Merelyn Marin"/>
    <x v="3"/>
    <m/>
    <s v=""/>
    <d v="2021-03-01T00:00:00"/>
    <s v=""/>
    <m/>
    <s v=""/>
    <s v=""/>
    <s v="No"/>
    <s v="No"/>
  </r>
  <r>
    <s v="Holdtech"/>
    <x v="0"/>
    <s v="Masivo"/>
    <s v="La Serena"/>
    <s v="18969141"/>
    <s v="6"/>
    <s v="18969141-6"/>
    <s v="MGMONTEG"/>
    <s v="MATIAS GERARDO MONTECINOS GONZALEZ"/>
    <s v="MATIAS GERARDO"/>
    <s v="MONTECINOS GONZALEZ"/>
    <x v="1"/>
    <x v="5"/>
    <s v="Baja en capacitación"/>
    <m/>
    <m/>
    <m/>
    <m/>
    <m/>
    <m/>
    <m/>
    <d v="1995-04-09T00:00:00"/>
    <s v="Merelyn Marin"/>
    <m/>
    <s v=""/>
    <d v="2018-10-08T00:00:00"/>
    <d v="2018-10-25T00:00:00"/>
    <m/>
    <m/>
    <m/>
    <m/>
    <m/>
    <m/>
    <m/>
    <m/>
    <n v="41"/>
    <s v="Merelyn Marin"/>
    <x v="3"/>
    <m/>
    <s v=""/>
    <d v="2021-03-01T00:00:00"/>
    <s v=""/>
    <m/>
    <s v=""/>
    <s v=""/>
    <s v="No"/>
    <s v="No"/>
  </r>
  <r>
    <s v="Holdtech"/>
    <x v="0"/>
    <s v="Masivo"/>
    <s v="La Serena"/>
    <s v="20005844"/>
    <s v="5"/>
    <s v="20005844-5"/>
    <s v="NAJARAC"/>
    <s v="NICOLAS ANDRES JARA CARMONA"/>
    <s v="NICOLAS ANDRES"/>
    <s v="JARA CARMONA"/>
    <x v="1"/>
    <x v="5"/>
    <s v="Reprobado"/>
    <m/>
    <d v="2018-10-30T00:00:00"/>
    <m/>
    <m/>
    <m/>
    <m/>
    <m/>
    <d v="1999-01-22T00:00:00"/>
    <s v="Merelyn Marin"/>
    <m/>
    <s v=""/>
    <d v="2018-10-08T00:00:00"/>
    <d v="2018-10-25T00:00:00"/>
    <m/>
    <m/>
    <m/>
    <m/>
    <m/>
    <m/>
    <m/>
    <m/>
    <n v="41"/>
    <s v="Merelyn Marin"/>
    <x v="3"/>
    <m/>
    <s v=""/>
    <d v="2021-03-01T00:00:00"/>
    <s v=""/>
    <m/>
    <d v="2018-10-01T00:00:00"/>
    <s v=""/>
    <s v="No"/>
    <s v="No"/>
  </r>
  <r>
    <s v="Holdtech"/>
    <x v="0"/>
    <s v="Masivo"/>
    <s v="La Serena"/>
    <s v="18980673"/>
    <s v="6"/>
    <s v="18980673-6"/>
    <s v="SLCORDET"/>
    <s v="SAVKA LAYS CORDERO TELLO"/>
    <s v="SAVKA LAYS"/>
    <s v="CORDERO TELLO"/>
    <x v="1"/>
    <x v="5"/>
    <s v="Baja en capacitación"/>
    <m/>
    <d v="2018-10-12T00:00:00"/>
    <m/>
    <m/>
    <m/>
    <m/>
    <m/>
    <d v="1995-02-08T00:00:00"/>
    <s v="Merelyn Marin"/>
    <m/>
    <s v=""/>
    <d v="2018-10-08T00:00:00"/>
    <d v="2018-10-25T00:00:00"/>
    <m/>
    <m/>
    <m/>
    <m/>
    <m/>
    <m/>
    <m/>
    <m/>
    <n v="41"/>
    <s v="Merelyn Marin"/>
    <x v="3"/>
    <m/>
    <s v=""/>
    <d v="2021-03-01T00:00:00"/>
    <s v=""/>
    <m/>
    <d v="2018-10-01T00:00:00"/>
    <s v=""/>
    <s v="No"/>
    <s v="No"/>
  </r>
  <r>
    <s v="Holdtech"/>
    <x v="0"/>
    <s v="Masivo"/>
    <s v="La Serena"/>
    <s v="19668782"/>
    <s v="3"/>
    <s v="19668782-3"/>
    <s v="VFCONTAV"/>
    <s v="VALENTIN FRANCISCO CONTADOR VALENZUELA"/>
    <s v="VALENTIN FRANCISCO"/>
    <s v="CONTADOR VALENZUELA"/>
    <x v="1"/>
    <x v="5"/>
    <s v="Baja en capacitación"/>
    <m/>
    <m/>
    <m/>
    <m/>
    <m/>
    <m/>
    <m/>
    <d v="1997-03-19T00:00:00"/>
    <s v="Merelyn Marin"/>
    <m/>
    <s v=""/>
    <d v="2018-10-08T00:00:00"/>
    <d v="2018-10-25T00:00:00"/>
    <m/>
    <m/>
    <m/>
    <m/>
    <m/>
    <m/>
    <m/>
    <m/>
    <n v="41"/>
    <s v="Merelyn Marin"/>
    <x v="3"/>
    <m/>
    <s v=""/>
    <d v="2021-03-01T00:00:00"/>
    <s v=""/>
    <m/>
    <s v=""/>
    <s v=""/>
    <s v="No"/>
    <s v="No"/>
  </r>
  <r>
    <s v="Holdtech"/>
    <x v="0"/>
    <s v="Masivo"/>
    <s v="La Serena"/>
    <s v="17851087"/>
    <s v="8"/>
    <s v="17851087-8"/>
    <s v="VJURRIOR"/>
    <s v="VALERIA JUDITH URRIOLA REYES"/>
    <s v="VALERIA JUDITH"/>
    <s v="URRIOLA REYES"/>
    <x v="1"/>
    <x v="5"/>
    <s v="Baja en capacitación"/>
    <m/>
    <m/>
    <m/>
    <m/>
    <m/>
    <m/>
    <m/>
    <d v="1991-05-25T00:00:00"/>
    <s v="Merelyn Marin"/>
    <m/>
    <s v=""/>
    <d v="2018-10-08T00:00:00"/>
    <d v="2018-10-25T00:00:00"/>
    <m/>
    <m/>
    <m/>
    <m/>
    <m/>
    <m/>
    <m/>
    <m/>
    <n v="41"/>
    <s v="Merelyn Marin"/>
    <x v="3"/>
    <m/>
    <s v=""/>
    <d v="2021-03-01T00:00:00"/>
    <s v=""/>
    <m/>
    <s v=""/>
    <s v=""/>
    <s v="No"/>
    <s v="No"/>
  </r>
  <r>
    <s v="Holdtech"/>
    <x v="0"/>
    <s v="Masivo"/>
    <s v="La Serena"/>
    <s v="15425377"/>
    <s v="7"/>
    <s v="15425377-7"/>
    <m/>
    <s v="MAGALY DEL CARMEN GOMEZ GOMEZ"/>
    <s v="MAGALY DEL CARMEN"/>
    <s v="GOMEZ GOMEZ"/>
    <x v="1"/>
    <x v="5"/>
    <s v="Baja en capacitación"/>
    <m/>
    <m/>
    <m/>
    <m/>
    <m/>
    <m/>
    <m/>
    <d v="1982-11-02T00:00:00"/>
    <s v="Merelyn Marin"/>
    <m/>
    <s v=""/>
    <d v="2018-10-08T00:00:00"/>
    <d v="2018-10-25T00:00:00"/>
    <m/>
    <m/>
    <m/>
    <m/>
    <m/>
    <m/>
    <m/>
    <m/>
    <n v="41"/>
    <s v="Merelyn Marin"/>
    <x v="3"/>
    <m/>
    <s v=""/>
    <d v="2021-03-01T00:00:00"/>
    <s v=""/>
    <m/>
    <s v=""/>
    <s v=""/>
    <s v="No"/>
    <s v="No"/>
  </r>
  <r>
    <s v="Holdtech"/>
    <x v="0"/>
    <s v="Masivo"/>
    <s v="La Serena"/>
    <s v="11931643"/>
    <s v="K"/>
    <s v="11931643-K"/>
    <s v="AANUNEZG"/>
    <s v="ALMA ANAIS NUÑEZ GALLEGUILLOS"/>
    <s v="ALMA ANAIS"/>
    <s v="NUÑEZ GALLEGUILLOS"/>
    <x v="1"/>
    <x v="5"/>
    <s v="Abandono de PEI"/>
    <m/>
    <d v="2018-11-15T00:00:00"/>
    <m/>
    <m/>
    <m/>
    <m/>
    <m/>
    <d v="1972-10-02T00:00:00"/>
    <s v="Yesenia Sepulveda"/>
    <m/>
    <s v=""/>
    <d v="2018-10-22T00:00:00"/>
    <d v="2018-11-13T00:00:00"/>
    <m/>
    <m/>
    <s v="AANUNEZG"/>
    <s v="AANUNEZG"/>
    <n v="19063"/>
    <s v="alma.nunez@consultor.wom.cl"/>
    <m/>
    <m/>
    <n v="42"/>
    <m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1619202"/>
    <s v="0"/>
    <s v="11619202-0"/>
    <s v="CACARTES"/>
    <s v="CARLOS ALBERTO CARTES SANTOS"/>
    <s v="CARLOS ALBERTO"/>
    <s v="CARTES SANTOS"/>
    <x v="1"/>
    <x v="5"/>
    <s v="Abandono de PEI"/>
    <m/>
    <d v="2018-10-30T00:00:00"/>
    <m/>
    <m/>
    <m/>
    <m/>
    <m/>
    <d v="1970-09-21T00:00:00"/>
    <s v="Yesenia Sepulveda"/>
    <m/>
    <s v=""/>
    <d v="2018-10-22T00:00:00"/>
    <d v="2018-11-13T00:00:00"/>
    <m/>
    <m/>
    <s v="CACARTES"/>
    <s v="CACARTES"/>
    <n v="19051"/>
    <s v="carlos.cartes@consultor.wom.cl"/>
    <m/>
    <m/>
    <n v="42"/>
    <m/>
    <x v="3"/>
    <m/>
    <s v=""/>
    <d v="2021-03-01T00:00:00"/>
    <s v=""/>
    <m/>
    <d v="2018-10-01T00:00:00"/>
    <s v=""/>
    <s v="No"/>
    <s v="No"/>
  </r>
  <r>
    <s v="Holdtech"/>
    <x v="0"/>
    <s v="Masivo"/>
    <s v="La Serena"/>
    <s v="17846525"/>
    <s v="2"/>
    <s v="17846525-2"/>
    <s v="CASIMONS"/>
    <s v="CAMILA ARLETT SIMON SEGOVIA"/>
    <s v="CAMILA ARLETT"/>
    <s v="SIMON SEGOVIA"/>
    <x v="1"/>
    <x v="5"/>
    <s v="Reprobado"/>
    <m/>
    <d v="2018-11-14T00:00:00"/>
    <m/>
    <m/>
    <m/>
    <m/>
    <m/>
    <d v="1990-11-22T00:00:00"/>
    <s v="Yesenia Sepulveda"/>
    <m/>
    <s v=""/>
    <d v="2018-10-22T00:00:00"/>
    <d v="2018-11-13T00:00:00"/>
    <m/>
    <m/>
    <s v="CASIMONS"/>
    <s v="CASIMONS"/>
    <n v="19242"/>
    <s v="camila.simon@consultor.wom.cl"/>
    <m/>
    <m/>
    <n v="42"/>
    <m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8631988"/>
    <s v="5"/>
    <s v="18631988-5"/>
    <s v="CSCORREG"/>
    <s v="CATHERINE SCARLETTE CORREA GOMEZ"/>
    <s v="CATHERINE SCARLETTE"/>
    <s v="CORREA GOMEZ"/>
    <x v="1"/>
    <x v="5"/>
    <s v="Abandono de PEI"/>
    <m/>
    <d v="2018-11-08T00:00:00"/>
    <m/>
    <m/>
    <m/>
    <m/>
    <m/>
    <d v="1993-10-07T00:00:00"/>
    <s v="Yesenia Sepulveda"/>
    <m/>
    <s v=""/>
    <d v="2018-10-22T00:00:00"/>
    <d v="2018-11-13T00:00:00"/>
    <m/>
    <m/>
    <s v="CSCORREG"/>
    <s v="CSCORREG"/>
    <n v="19080"/>
    <s v="catherine.correa@consultor.wom.cl"/>
    <m/>
    <m/>
    <n v="42"/>
    <m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9507062"/>
    <s v="8"/>
    <s v="19507062-8"/>
    <s v="JCPADILS"/>
    <s v="JOSSELYN ANDREA GOMEZ FUENTES"/>
    <s v="JOSSELYN ANDREA"/>
    <s v="GOMEZ FUENTES"/>
    <x v="1"/>
    <x v="5"/>
    <s v="Abandono de PEI"/>
    <m/>
    <d v="2018-11-07T00:00:00"/>
    <m/>
    <m/>
    <m/>
    <m/>
    <m/>
    <d v="1997-07-18T00:00:00"/>
    <s v="Yesenia Sepulveda"/>
    <m/>
    <s v=""/>
    <d v="2018-10-22T00:00:00"/>
    <d v="2018-11-13T00:00:00"/>
    <m/>
    <m/>
    <s v="JCPADILS"/>
    <s v="JCPADILS"/>
    <n v="19273"/>
    <s v="jocelyn.gomez@consultor.wom.cl"/>
    <m/>
    <m/>
    <n v="42"/>
    <m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8757031"/>
    <s v="K"/>
    <s v="18757031-K"/>
    <s v="KPALEGRM"/>
    <s v="KATHARIN PRISCILA DE LOS ANDES ALEGRIA MOLINA"/>
    <s v="KATHARIN PRISCILA DE LOS ANDES"/>
    <s v="ALEGRIA MOLINA"/>
    <x v="1"/>
    <x v="5"/>
    <s v="Abandono de PEI"/>
    <m/>
    <d v="2018-10-26T00:00:00"/>
    <m/>
    <m/>
    <m/>
    <m/>
    <m/>
    <d v="1994-01-28T00:00:00"/>
    <s v="Yesenia Sepulveda"/>
    <m/>
    <s v=""/>
    <d v="2018-10-22T00:00:00"/>
    <d v="2018-11-13T00:00:00"/>
    <m/>
    <m/>
    <s v="KPALEGRM"/>
    <s v="KPALEGRM"/>
    <n v="19090"/>
    <s v="katharin.alegria@consultor.wom.cl"/>
    <m/>
    <m/>
    <n v="42"/>
    <m/>
    <x v="3"/>
    <m/>
    <s v=""/>
    <d v="2021-03-01T00:00:00"/>
    <s v=""/>
    <m/>
    <d v="2018-10-01T00:00:00"/>
    <s v=""/>
    <s v="No"/>
    <s v="No"/>
  </r>
  <r>
    <s v="Holdtech"/>
    <x v="0"/>
    <s v="Masivo"/>
    <s v="La Serena"/>
    <s v="17553901"/>
    <s v="8"/>
    <s v="17553901-8"/>
    <s v="MIMORUNA"/>
    <s v=" MAKARENA ISAMAR MORUNA ARRIAGADA"/>
    <s v=" MAKARENA ISAMAR"/>
    <s v="MORUNA ARRIAGADA"/>
    <x v="1"/>
    <x v="5"/>
    <s v="Abandono de PEI"/>
    <m/>
    <d v="2018-10-26T00:00:00"/>
    <m/>
    <m/>
    <m/>
    <m/>
    <m/>
    <d v="1991-09-10T00:00:00"/>
    <s v="Yesenia Sepulveda"/>
    <m/>
    <s v=""/>
    <d v="2018-10-22T00:00:00"/>
    <d v="2018-11-13T00:00:00"/>
    <m/>
    <m/>
    <s v="MIMORUNA"/>
    <s v="MIMORUNA"/>
    <n v="19266"/>
    <s v="makarena.moruna@consultor.wom.cl"/>
    <m/>
    <m/>
    <n v="42"/>
    <m/>
    <x v="3"/>
    <m/>
    <s v=""/>
    <d v="2021-03-01T00:00:00"/>
    <s v=""/>
    <m/>
    <d v="2018-10-01T00:00:00"/>
    <s v=""/>
    <s v="No"/>
    <s v="No"/>
  </r>
  <r>
    <s v="Holdtech"/>
    <x v="0"/>
    <s v="Masivo"/>
    <s v="La Serena"/>
    <s v="15054034"/>
    <s v="8"/>
    <s v="15054034-8"/>
    <s v="NAMADRIR"/>
    <s v="NOLVIA ALEJANDRA MADRID ROBLES"/>
    <s v="NOLVIA ALEJANDRA"/>
    <s v="MADRID ROBLES"/>
    <x v="1"/>
    <x v="5"/>
    <s v="Abandono de PEI"/>
    <m/>
    <d v="2018-11-08T00:00:00"/>
    <m/>
    <m/>
    <m/>
    <m/>
    <m/>
    <d v="1982-01-25T00:00:00"/>
    <s v="Yesenia Sepulveda"/>
    <m/>
    <s v=""/>
    <d v="2018-10-22T00:00:00"/>
    <d v="2018-11-13T00:00:00"/>
    <m/>
    <m/>
    <s v="NAMADRIR"/>
    <s v="NAMADRIR"/>
    <n v="19223"/>
    <s v="nolvia.madrid@consultor.wom.cl"/>
    <m/>
    <m/>
    <n v="42"/>
    <m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9465310"/>
    <s v="7"/>
    <s v="19465310-7"/>
    <s v="NSCARVAA"/>
    <s v="NICOLE STEFANY CARVAJAL ARAYA"/>
    <s v="NICOLE STEFANY"/>
    <s v="CARVAJAL ARAYA"/>
    <x v="1"/>
    <x v="5"/>
    <s v="Abandono de PEI"/>
    <m/>
    <d v="2018-11-06T00:00:00"/>
    <m/>
    <m/>
    <m/>
    <m/>
    <m/>
    <d v="1996-06-13T00:00:00"/>
    <s v="Yesenia Sepulveda"/>
    <m/>
    <s v=""/>
    <d v="2018-10-22T00:00:00"/>
    <d v="2018-11-13T00:00:00"/>
    <m/>
    <m/>
    <s v="NSCARVAA"/>
    <s v="NSCARVAA"/>
    <n v="19276"/>
    <s v="nicole.carvajal.a@consultor.wom.cl"/>
    <m/>
    <m/>
    <n v="42"/>
    <m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8301161"/>
    <s v="8"/>
    <s v="18301161-8"/>
    <s v="PKPIZARS"/>
    <s v="PATRICIA KAROLAY PIZARRO SVENDSEN"/>
    <s v="PATRICIA KAROLAY"/>
    <s v="PIZARRO SVENDSEN"/>
    <x v="1"/>
    <x v="5"/>
    <s v="Abandono de PEI"/>
    <m/>
    <d v="2018-11-07T00:00:00"/>
    <m/>
    <m/>
    <m/>
    <m/>
    <m/>
    <d v="1990-11-02T00:00:00"/>
    <s v="Yesenia Sepulveda"/>
    <m/>
    <s v=""/>
    <d v="2018-10-22T00:00:00"/>
    <d v="2018-11-13T00:00:00"/>
    <m/>
    <m/>
    <s v="PKPIZARS"/>
    <s v="PKPIZARS"/>
    <n v="19095"/>
    <s v="patricia.pizarro@consultor.wom.cl"/>
    <m/>
    <m/>
    <n v="42"/>
    <m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7174207"/>
    <s v="2"/>
    <s v="17174207-2"/>
    <s v="PSARAYAV"/>
    <s v="PRISCILLA SOLEDAD ARAYA VELASQUEZ"/>
    <s v="PRISCILLA SOLEDAD"/>
    <s v="ARAYA VELASQUEZ"/>
    <x v="1"/>
    <x v="5"/>
    <s v="Reprobado"/>
    <m/>
    <d v="2018-11-14T00:00:00"/>
    <m/>
    <m/>
    <m/>
    <m/>
    <m/>
    <d v="1989-04-30T00:00:00"/>
    <s v="Yesenia Sepulveda"/>
    <m/>
    <s v=""/>
    <d v="2018-10-22T00:00:00"/>
    <d v="2018-11-13T00:00:00"/>
    <m/>
    <m/>
    <s v="PSARAYAV"/>
    <s v="PSARAYAV"/>
    <n v="19281"/>
    <s v="priscilla.araya@consultor.wom.cl"/>
    <m/>
    <m/>
    <n v="42"/>
    <m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5469721"/>
    <s v="7"/>
    <s v="15469721-7"/>
    <s v="PVSALAZT"/>
    <s v="PAMELA VALERIA SALAZAR TAPIA"/>
    <s v="PAMELA VALERIA"/>
    <s v="SALAZAR TAPIA"/>
    <x v="1"/>
    <x v="5"/>
    <s v="Abandono de PEI"/>
    <m/>
    <d v="2018-11-05T00:00:00"/>
    <m/>
    <m/>
    <m/>
    <m/>
    <m/>
    <d v="1982-05-27T00:00:00"/>
    <s v="Yesenia Sepulveda"/>
    <m/>
    <s v=""/>
    <d v="2018-10-22T00:00:00"/>
    <d v="2018-11-13T00:00:00"/>
    <m/>
    <m/>
    <s v="PVSALAZT"/>
    <s v="PVSALAZT"/>
    <n v="19228"/>
    <s v="pamela.salazar@consultor.wom.cl"/>
    <m/>
    <m/>
    <n v="42"/>
    <m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7294316"/>
    <s v="0"/>
    <s v="17294316-0"/>
    <s v="RFALVARL"/>
    <s v="RODRIGO FELIPE ALVAREZ LA TORRE"/>
    <s v="RODRIGO FELIPE"/>
    <s v="ALVAREZ LA TORRE"/>
    <x v="1"/>
    <x v="5"/>
    <s v="Reprobado"/>
    <m/>
    <d v="2018-11-14T00:00:00"/>
    <m/>
    <m/>
    <m/>
    <m/>
    <m/>
    <d v="1989-10-06T00:00:00"/>
    <s v="Yesenia Sepulveda"/>
    <m/>
    <s v=""/>
    <d v="2018-10-22T00:00:00"/>
    <d v="2018-11-13T00:00:00"/>
    <m/>
    <m/>
    <s v="RFALVARL"/>
    <s v="RFALVARL"/>
    <n v="19067"/>
    <s v="rodrigo.alvarez@consultor.wom.cl"/>
    <m/>
    <m/>
    <n v="42"/>
    <m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9771586"/>
    <s v="3"/>
    <s v="19771586-3"/>
    <s v="TBBUGUEV"/>
    <s v="TIARE BELEN BUGUEÑO VEGA"/>
    <s v="TIARE BELEN"/>
    <s v="BUGUEÑO VEGA"/>
    <x v="1"/>
    <x v="5"/>
    <s v="Abandono de PEI"/>
    <m/>
    <d v="2018-11-05T00:00:00"/>
    <m/>
    <m/>
    <m/>
    <m/>
    <m/>
    <d v="1998-07-03T00:00:00"/>
    <s v="Yesenia Sepulveda"/>
    <m/>
    <s v=""/>
    <d v="2018-10-22T00:00:00"/>
    <d v="2018-11-13T00:00:00"/>
    <m/>
    <m/>
    <s v="TBBUGUEV"/>
    <s v="TBBUGUEV"/>
    <n v="19277"/>
    <s v="tiare.bugueno@consultor.wom.cl"/>
    <m/>
    <m/>
    <n v="42"/>
    <m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0627652"/>
    <s v="8"/>
    <s v="10627652-8"/>
    <s v="VAPORTIG"/>
    <s v="VERONICA ALEJANDRA PORTILLA GODOY"/>
    <s v="VERONICA ALEJANDRA"/>
    <s v="PORTILLA GODOY"/>
    <x v="1"/>
    <x v="5"/>
    <s v="Reprobado"/>
    <m/>
    <d v="2018-11-14T00:00:00"/>
    <m/>
    <m/>
    <m/>
    <m/>
    <m/>
    <d v="1977-12-19T00:00:00"/>
    <s v="Yesenia Sepulveda"/>
    <m/>
    <s v=""/>
    <d v="2018-10-22T00:00:00"/>
    <d v="2018-11-13T00:00:00"/>
    <m/>
    <m/>
    <s v="VAPORTIG"/>
    <s v="VAPORTIG"/>
    <n v="19149"/>
    <s v="veronica.portilla@consultor.wom.cl"/>
    <m/>
    <m/>
    <n v="42"/>
    <m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1364189"/>
    <s v="4"/>
    <s v="11364189-4"/>
    <s v="VLLOBOSJ"/>
    <s v="VALERIA LILIETT LOBOS JIMENEZ"/>
    <s v="VALERIA LILIETT"/>
    <s v="LOBOS JIMENEZ"/>
    <x v="1"/>
    <x v="5"/>
    <s v="Reprobado"/>
    <m/>
    <d v="2018-11-14T00:00:00"/>
    <m/>
    <m/>
    <m/>
    <m/>
    <m/>
    <d v="1969-06-30T00:00:00"/>
    <s v="Yesenia Sepulveda"/>
    <m/>
    <s v=""/>
    <d v="2018-10-22T00:00:00"/>
    <d v="2018-11-13T00:00:00"/>
    <m/>
    <m/>
    <s v="VLLOBOSJ"/>
    <s v="VLLOBOSJ"/>
    <n v="19071"/>
    <s v="valeria.lobos@consultor.wom.cl"/>
    <m/>
    <m/>
    <n v="42"/>
    <m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5052155"/>
    <s v="6"/>
    <s v="15052155-6"/>
    <s v="CAVALDIV"/>
    <s v="CRISTIAN ALBERTO VALDIVIA VALDIVIA"/>
    <s v="CRISTIAN ALBERTO"/>
    <s v="VALDIVIA VALDIVIA"/>
    <x v="1"/>
    <x v="5"/>
    <m/>
    <s v="Mejor oferta laboral"/>
    <d v="2018-11-14T00:00:00"/>
    <m/>
    <m/>
    <m/>
    <m/>
    <m/>
    <d v="1982-09-25T00:00:00"/>
    <s v="Merelyn Marin"/>
    <m/>
    <s v=""/>
    <d v="2018-11-05T00:00:00"/>
    <d v="2018-11-23T00:00:00"/>
    <m/>
    <m/>
    <s v="CAVALDIV"/>
    <s v="CAVALDIV"/>
    <n v="19178"/>
    <s v="cristian.valdivia@consultor.wom.cl"/>
    <m/>
    <m/>
    <n v="43"/>
    <m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8003888"/>
    <s v="4"/>
    <s v="18003888-4"/>
    <s v="DUALBURD"/>
    <s v="DANIELA UBERLINDA ALBURQUENQUE DIAZ"/>
    <s v="DANIELA UBERLINDA"/>
    <s v="ALBURQUENQUE DIAZ"/>
    <x v="1"/>
    <x v="5"/>
    <s v="Reprobado"/>
    <m/>
    <d v="2018-12-06T00:00:00"/>
    <m/>
    <m/>
    <m/>
    <m/>
    <m/>
    <d v="1992-07-14T00:00:00"/>
    <s v="Merelyn Marin"/>
    <m/>
    <s v=""/>
    <d v="2018-11-05T00:00:00"/>
    <d v="2018-11-23T00:00:00"/>
    <s v="N"/>
    <m/>
    <s v="DUALBURD"/>
    <s v="DUALBURD"/>
    <n v="19227"/>
    <s v="daniela.alburquenque@consultor.wom.cl"/>
    <m/>
    <m/>
    <n v="43"/>
    <m/>
    <x v="3"/>
    <s v="Diurno"/>
    <s v=""/>
    <d v="2021-03-01T00:00:00"/>
    <s v=""/>
    <m/>
    <d v="2018-12-01T00:00:00"/>
    <s v=""/>
    <s v="No"/>
    <s v="No"/>
  </r>
  <r>
    <s v="Holdtech"/>
    <x v="0"/>
    <s v="Masivo"/>
    <s v="La Serena"/>
    <s v="15015760"/>
    <s v="9"/>
    <s v="15015760-9"/>
    <s v="FJVALENC"/>
    <s v="FRANCISCO JAVIER VALENCIA CORREA"/>
    <s v="FRANCISCO JAVIER"/>
    <s v="VALENCIA CORREA"/>
    <x v="1"/>
    <x v="5"/>
    <m/>
    <s v="Mejor oferta laboral"/>
    <d v="2018-11-20T00:00:00"/>
    <m/>
    <m/>
    <m/>
    <m/>
    <m/>
    <d v="1983-02-09T00:00:00"/>
    <s v="Merelyn Marin"/>
    <m/>
    <s v=""/>
    <d v="2018-11-05T00:00:00"/>
    <d v="2018-11-23T00:00:00"/>
    <m/>
    <m/>
    <s v="FJVALENC"/>
    <s v="FJVALENC"/>
    <n v="19210"/>
    <s v="francisco.valencia@consultor.wom.cl"/>
    <m/>
    <m/>
    <n v="43"/>
    <m/>
    <x v="3"/>
    <s v="Diurno"/>
    <s v=""/>
    <d v="2021-03-01T00:00:00"/>
    <s v=""/>
    <m/>
    <d v="2018-11-01T00:00:00"/>
    <s v=""/>
    <s v="No"/>
    <s v="No"/>
  </r>
  <r>
    <s v="Holdtech"/>
    <x v="0"/>
    <s v="Masivo"/>
    <s v="La Serena"/>
    <s v="18450114"/>
    <s v="7"/>
    <s v="18450114-7"/>
    <s v="FNTAPIAP"/>
    <s v="FANNY NOEMI TAPIA PIZARRO"/>
    <s v="FANNY NOEMI"/>
    <s v="TAPIA PIZARRO"/>
    <x v="1"/>
    <x v="5"/>
    <s v="Reprobado"/>
    <m/>
    <d v="2018-12-06T00:00:00"/>
    <m/>
    <m/>
    <m/>
    <m/>
    <m/>
    <d v="1993-05-19T00:00:00"/>
    <s v="Merelyn Marin"/>
    <m/>
    <s v=""/>
    <d v="2018-11-05T00:00:00"/>
    <d v="2018-11-23T00:00:00"/>
    <s v="N"/>
    <m/>
    <s v="FNTAPIAP"/>
    <s v="FNTAPIAP"/>
    <n v="19229"/>
    <s v="fanny.tapia@consultor.wom.cl"/>
    <m/>
    <m/>
    <n v="43"/>
    <m/>
    <x v="3"/>
    <s v="Diurno"/>
    <s v=""/>
    <d v="2021-03-01T00:00:00"/>
    <s v=""/>
    <m/>
    <d v="2018-12-01T00:00:00"/>
    <s v=""/>
    <s v="No"/>
    <s v="No"/>
  </r>
  <r>
    <s v="Holdtech"/>
    <x v="0"/>
    <s v="Masivo"/>
    <s v="La Serena"/>
    <s v="18141514"/>
    <s v="2"/>
    <s v="18141514-2"/>
    <s v="GACASTIO"/>
    <s v="GISSELLA ANDREA CASTILLO OLIVARES"/>
    <s v="GISSELLA ANDREA "/>
    <s v="CASTILLO OLIVARES"/>
    <x v="1"/>
    <x v="5"/>
    <m/>
    <s v="Sin Motivo"/>
    <d v="2018-11-13T00:00:00"/>
    <m/>
    <m/>
    <m/>
    <m/>
    <m/>
    <d v="1992-08-15T00:00:00"/>
    <s v="Merelyn Marin"/>
    <m/>
    <s v=""/>
    <d v="2018-11-05T00:00:00"/>
    <d v="2018-11-23T00:00:00"/>
    <m/>
    <m/>
    <s v="GACASTIO"/>
    <s v="GACASTIO"/>
    <n v="19266"/>
    <s v="gissella.castillo@consultor.wom.cl"/>
    <m/>
    <m/>
    <n v="43"/>
    <m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7781748"/>
    <s v="1"/>
    <s v="17781748-1"/>
    <s v="KPMENDEC"/>
    <s v="KATHERINE PAOLA MENDEZ CAMARGO"/>
    <s v="KATHERINE PAOLA"/>
    <s v="MENDEZ CAMARGO"/>
    <x v="1"/>
    <x v="5"/>
    <m/>
    <s v="Mejor oferta laboral"/>
    <d v="2018-11-13T00:00:00"/>
    <m/>
    <m/>
    <m/>
    <m/>
    <m/>
    <d v="1991-04-16T00:00:00"/>
    <s v="Merelyn Marin"/>
    <m/>
    <s v=""/>
    <d v="2018-11-05T00:00:00"/>
    <d v="2018-11-23T00:00:00"/>
    <m/>
    <m/>
    <s v="KPMENDEC"/>
    <s v="KPMENDEC"/>
    <n v="19090"/>
    <s v="katherine.mendez@consultor.wom.cl"/>
    <m/>
    <m/>
    <n v="43"/>
    <m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5725498"/>
    <s v="7"/>
    <s v="15725498-7"/>
    <s v="MAURRUTC"/>
    <s v="MONICA AURORA URRUTIA CASTRO"/>
    <s v="MONICA AURORA"/>
    <s v="URRUTIA CASTRO"/>
    <x v="1"/>
    <x v="5"/>
    <s v="Reprobado"/>
    <m/>
    <d v="2018-12-06T00:00:00"/>
    <m/>
    <m/>
    <m/>
    <m/>
    <m/>
    <d v="1983-07-06T00:00:00"/>
    <s v="Merelyn Marin"/>
    <m/>
    <s v=""/>
    <d v="2018-11-05T00:00:00"/>
    <d v="2018-11-23T00:00:00"/>
    <s v="N"/>
    <m/>
    <s v="MAURRUTC"/>
    <s v="MAURRUTC"/>
    <n v="19247"/>
    <s v="monica.urrutia@consultor.wom.cl"/>
    <m/>
    <m/>
    <n v="43"/>
    <m/>
    <x v="3"/>
    <s v="Diurno"/>
    <s v=""/>
    <d v="2021-03-01T00:00:00"/>
    <s v=""/>
    <m/>
    <d v="2018-12-01T00:00:00"/>
    <s v=""/>
    <s v="No"/>
    <s v="No"/>
  </r>
  <r>
    <s v="Holdtech"/>
    <x v="0"/>
    <s v="Masivo"/>
    <s v="La Serena"/>
    <s v="19708401"/>
    <s v="4"/>
    <s v="19708401-4"/>
    <s v="NFROBLER"/>
    <s v="NICOLAS FERNANDO ROBLES ROJAS"/>
    <s v="NICOLAS FERNANDO"/>
    <s v="ROBLES ROJAS"/>
    <x v="1"/>
    <x v="5"/>
    <m/>
    <s v="Sin Motivo"/>
    <d v="2018-11-09T00:00:00"/>
    <m/>
    <m/>
    <m/>
    <m/>
    <m/>
    <d v="1996-08-11T00:00:00"/>
    <s v="Merelyn Marin"/>
    <m/>
    <s v=""/>
    <d v="2018-11-05T00:00:00"/>
    <d v="2018-11-23T00:00:00"/>
    <m/>
    <m/>
    <s v="NFROBLER"/>
    <s v="NFROBLER"/>
    <n v="19021"/>
    <s v="nicolas.robles@consultor.wom.cl"/>
    <m/>
    <m/>
    <n v="43"/>
    <m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8752137"/>
    <s v="8"/>
    <s v="18752137-8"/>
    <s v="APCOLLAN"/>
    <s v="ALEXANDRA PATRICIA COLLAO NUÑEZ"/>
    <s v="ALEXANDRA PATRICIA"/>
    <s v="COLLAO NUÑEZ"/>
    <x v="1"/>
    <x v="5"/>
    <m/>
    <s v=" baja por problemas personales"/>
    <d v="2018-11-26T00:00:00"/>
    <m/>
    <m/>
    <m/>
    <m/>
    <m/>
    <d v="1994-11-03T00:00:00"/>
    <s v="Yesenia Sepulveda"/>
    <m/>
    <s v=""/>
    <d v="2018-11-22T00:00:00"/>
    <d v="2018-12-12T00:00:00"/>
    <m/>
    <m/>
    <s v="APCOLLAN"/>
    <s v="APCOLLAN"/>
    <n v="19070"/>
    <s v="alexandra.collao@consultor.wom.cl"/>
    <m/>
    <m/>
    <n v="44"/>
    <s v="Yesenia Sepulveda"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2582278"/>
    <s v="9"/>
    <s v="12582278-9"/>
    <s v="APMOLINC"/>
    <s v="ANGELA PAMELA MOLINA CARVAJAL"/>
    <s v="ANGELA PAMELA"/>
    <s v="MOLINA CARVAJAL"/>
    <x v="1"/>
    <x v="5"/>
    <m/>
    <s v="baja por desición personal"/>
    <d v="2018-11-27T00:00:00"/>
    <m/>
    <m/>
    <m/>
    <m/>
    <m/>
    <d v="1974-09-05T00:00:00"/>
    <s v="Yesenia Sepulveda"/>
    <m/>
    <s v=""/>
    <d v="2018-11-22T00:00:00"/>
    <d v="2018-12-12T00:00:00"/>
    <m/>
    <m/>
    <s v="APMOLINC"/>
    <s v="APMOLINC"/>
    <n v="19090"/>
    <s v="angela.molina@consultor.wom.cl"/>
    <m/>
    <m/>
    <n v="44"/>
    <s v="Yesenia Sepulveda"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5481724"/>
    <s v="7"/>
    <s v="15481724-7"/>
    <s v="BAMAULEP"/>
    <s v="BARBARA ANDREA MAULEN POMBET"/>
    <s v="BARBARA ANDREA"/>
    <s v="MAULEN POMBET"/>
    <x v="1"/>
    <x v="5"/>
    <m/>
    <m/>
    <d v="2018-12-03T00:00:00"/>
    <m/>
    <m/>
    <m/>
    <m/>
    <m/>
    <d v="1982-03-29T00:00:00"/>
    <s v="Yesenia Sepulveda"/>
    <m/>
    <s v=""/>
    <d v="2018-11-22T00:00:00"/>
    <d v="2018-12-12T00:00:00"/>
    <m/>
    <m/>
    <s v="BAMAULEP"/>
    <s v="BAMAULEP"/>
    <n v="19021"/>
    <s v="barbara.maulen@consultor.wom.cl"/>
    <m/>
    <m/>
    <n v="44"/>
    <s v="Yesenia Sepulveda"/>
    <x v="3"/>
    <m/>
    <s v=""/>
    <d v="2021-03-01T00:00:00"/>
    <s v=""/>
    <m/>
    <d v="2018-12-01T00:00:00"/>
    <s v=""/>
    <s v="No"/>
    <s v="No"/>
  </r>
  <r>
    <s v="Holdtech"/>
    <x v="0"/>
    <s v="Masivo"/>
    <s v="La Serena"/>
    <s v="16653416"/>
    <s v="K"/>
    <s v="16653416-K"/>
    <s v="CAMUNOZP"/>
    <s v="CAROLINA ANDREA MUÑOZ PEÑA"/>
    <s v="CAROLINA ANDREA"/>
    <s v="MUÑOZ PEÑA"/>
    <x v="1"/>
    <x v="5"/>
    <m/>
    <s v="baja por problemas personales"/>
    <d v="2018-11-28T00:00:00"/>
    <m/>
    <m/>
    <m/>
    <m/>
    <m/>
    <d v="1987-10-26T00:00:00"/>
    <s v="Yesenia Sepulveda"/>
    <m/>
    <s v=""/>
    <d v="2018-11-22T00:00:00"/>
    <d v="2018-12-12T00:00:00"/>
    <m/>
    <m/>
    <s v="CAMUNOZP"/>
    <s v="CAMUNOZP"/>
    <n v="19063"/>
    <s v="carolina.munoz@consultor.wom.cl"/>
    <m/>
    <m/>
    <n v="44"/>
    <s v="Yesenia Sepulveda"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4401665"/>
    <s v="3"/>
    <s v="14401665-3"/>
    <s v="CAPINTOR"/>
    <s v="CHRISTIAN ALEJANDRO PINTO ROA"/>
    <s v="CHRISTIAN ALEJANDRO"/>
    <s v="PINTO ROA"/>
    <x v="1"/>
    <x v="5"/>
    <m/>
    <s v="mejor oferta laboral"/>
    <d v="2018-11-26T00:00:00"/>
    <m/>
    <m/>
    <m/>
    <m/>
    <m/>
    <d v="1979-10-11T00:00:00"/>
    <s v="Yesenia Sepulveda"/>
    <m/>
    <s v=""/>
    <d v="2018-11-22T00:00:00"/>
    <d v="2018-12-12T00:00:00"/>
    <m/>
    <m/>
    <s v="CAPINTOR"/>
    <s v="CAPINTOR"/>
    <n v="19097"/>
    <s v="christian.pinto@consultor.wom.cl"/>
    <m/>
    <m/>
    <n v="44"/>
    <s v="Yesenia Sepulveda"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2572796"/>
    <s v="4"/>
    <s v="12572796-4"/>
    <s v="CCESPINF"/>
    <s v="CAROLA CECILIA ESPINOZA FLORES"/>
    <s v="CAROLA CECILIA"/>
    <s v="ESPINOZA FLORES"/>
    <x v="1"/>
    <x v="5"/>
    <m/>
    <m/>
    <d v="2018-12-11T00:00:00"/>
    <m/>
    <m/>
    <m/>
    <m/>
    <m/>
    <d v="1974-11-02T00:00:00"/>
    <s v="Yesenia Sepulveda"/>
    <m/>
    <s v=""/>
    <d v="2018-11-22T00:00:00"/>
    <d v="2018-12-12T00:00:00"/>
    <m/>
    <m/>
    <s v="CCESPINF"/>
    <s v="CCESPINF"/>
    <n v="19276"/>
    <s v="carola.espinoza@consultor.wom.cl"/>
    <m/>
    <m/>
    <n v="44"/>
    <s v="Yesenia Sepulveda"/>
    <x v="3"/>
    <m/>
    <s v=""/>
    <d v="2021-03-01T00:00:00"/>
    <s v=""/>
    <m/>
    <d v="2018-12-01T00:00:00"/>
    <s v=""/>
    <s v="No"/>
    <s v="No"/>
  </r>
  <r>
    <s v="Holdtech"/>
    <x v="0"/>
    <s v="Masivo"/>
    <s v="La Serena"/>
    <s v="16202907"/>
    <s v="K"/>
    <s v="16202907-K"/>
    <s v="DACHAVEM"/>
    <s v="DANIELA ANDREA CHAVEZ MALEBRAN"/>
    <s v="DANIELA ANDREA"/>
    <s v="CHAVEZ MALEBRAN"/>
    <x v="1"/>
    <x v="5"/>
    <m/>
    <m/>
    <d v="2018-12-11T00:00:00"/>
    <m/>
    <m/>
    <m/>
    <m/>
    <m/>
    <d v="1985-08-13T00:00:00"/>
    <s v="Yesenia Sepulveda"/>
    <m/>
    <s v=""/>
    <d v="2018-11-22T00:00:00"/>
    <d v="2018-12-12T00:00:00"/>
    <m/>
    <m/>
    <s v="DACHAVEM"/>
    <s v="DACHAVEM"/>
    <n v="19266"/>
    <s v="daniela.chavez@consultor.wom.cl"/>
    <m/>
    <m/>
    <n v="44"/>
    <s v="Yesenia Sepulveda"/>
    <x v="3"/>
    <m/>
    <s v=""/>
    <d v="2021-03-01T00:00:00"/>
    <s v=""/>
    <m/>
    <d v="2018-12-01T00:00:00"/>
    <s v=""/>
    <s v="No"/>
    <s v="No"/>
  </r>
  <r>
    <s v="Holdtech"/>
    <x v="0"/>
    <s v="Masivo"/>
    <s v="La Serena"/>
    <s v="16450261"/>
    <s v="9"/>
    <s v="16450261-9"/>
    <s v="DPMORALR"/>
    <s v="DANIELA PAULINA MORALES RIQUELME"/>
    <s v="DANIELA PAULINA"/>
    <s v="MORALES RIQUELME"/>
    <x v="1"/>
    <x v="5"/>
    <m/>
    <m/>
    <d v="2018-12-10T00:00:00"/>
    <m/>
    <m/>
    <m/>
    <m/>
    <m/>
    <d v="1986-08-25T00:00:00"/>
    <s v="Yesenia Sepulveda"/>
    <m/>
    <s v=""/>
    <d v="2018-11-22T00:00:00"/>
    <d v="2018-12-12T00:00:00"/>
    <m/>
    <m/>
    <s v="DPMORALR"/>
    <s v="DPMORALR"/>
    <n v="19084"/>
    <s v="daniela.morales@consultor.wom.cl"/>
    <m/>
    <m/>
    <n v="44"/>
    <s v="Yesenia Sepulveda"/>
    <x v="3"/>
    <m/>
    <s v=""/>
    <d v="2021-03-01T00:00:00"/>
    <s v=""/>
    <m/>
    <d v="2018-12-01T00:00:00"/>
    <s v=""/>
    <s v="No"/>
    <s v="No"/>
  </r>
  <r>
    <s v="Holdtech"/>
    <x v="0"/>
    <s v="Masivo"/>
    <s v="La Serena"/>
    <s v="15044268"/>
    <s v="0"/>
    <s v="15044268-0"/>
    <s v="HEALFARC"/>
    <s v="HEIDY EDITH ALFARO CASTRO"/>
    <s v="HEIDY EDITH"/>
    <s v="ALFARO CASTRO"/>
    <x v="1"/>
    <x v="5"/>
    <m/>
    <s v="baja por mejor oferta laboral"/>
    <d v="2018-12-03T00:00:00"/>
    <m/>
    <m/>
    <m/>
    <m/>
    <m/>
    <d v="1982-03-10T00:00:00"/>
    <s v="Yesenia Sepulveda"/>
    <m/>
    <s v=""/>
    <d v="2018-11-22T00:00:00"/>
    <d v="2018-12-12T00:00:00"/>
    <m/>
    <m/>
    <s v="HEALFARC"/>
    <s v="HEALFARC"/>
    <n v="19017"/>
    <s v="heidy.alfaro@consultor.wom.cl"/>
    <m/>
    <m/>
    <n v="44"/>
    <s v="Yesenia Sepulveda"/>
    <x v="3"/>
    <m/>
    <s v=""/>
    <d v="2021-03-01T00:00:00"/>
    <s v=""/>
    <m/>
    <d v="2018-12-01T00:00:00"/>
    <s v=""/>
    <s v="No"/>
    <s v="No"/>
  </r>
  <r>
    <s v="Holdtech"/>
    <x v="0"/>
    <s v="Masivo"/>
    <s v="La Serena"/>
    <s v="17662364"/>
    <s v="0"/>
    <s v="17662364-0"/>
    <s v="IJFIGUEC"/>
    <s v="IVONNE JOHANNA FIGUEROA CABRERA"/>
    <s v="IVONNE JOHANNA "/>
    <s v="FIGUEROA CABRERA"/>
    <x v="1"/>
    <x v="5"/>
    <m/>
    <s v="baja quien no informa motivo"/>
    <d v="2018-11-27T00:00:00"/>
    <m/>
    <m/>
    <m/>
    <m/>
    <m/>
    <d v="1989-12-18T00:00:00"/>
    <s v="Yesenia Sepulveda"/>
    <m/>
    <s v=""/>
    <d v="2018-11-22T00:00:00"/>
    <d v="2018-12-12T00:00:00"/>
    <m/>
    <m/>
    <s v="IJFIGUEC"/>
    <s v="IJFIGUEC"/>
    <n v="19016"/>
    <s v="ivonne.figueroa@consultor.wom.cl"/>
    <m/>
    <m/>
    <n v="44"/>
    <s v="Yesenia Sepulveda"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8002300"/>
    <s v="3"/>
    <s v="18002300-3"/>
    <s v="JPGOMEZG"/>
    <s v="JESUS PATRICIO GOMEZ GOMEZ"/>
    <s v="JESUS PATRICIO"/>
    <s v="GOMEZ GOMEZ"/>
    <x v="1"/>
    <x v="5"/>
    <m/>
    <s v="baja por actitud."/>
    <d v="2018-12-04T00:00:00"/>
    <m/>
    <m/>
    <m/>
    <m/>
    <m/>
    <d v="1991-11-09T00:00:00"/>
    <s v="Yesenia Sepulveda"/>
    <m/>
    <s v=""/>
    <d v="2018-11-22T00:00:00"/>
    <d v="2018-12-12T00:00:00"/>
    <m/>
    <m/>
    <s v="JPGOMEZG"/>
    <s v="JPGOMEZG"/>
    <n v="19235"/>
    <s v="jesus.gomez@consultor.wom.cl"/>
    <m/>
    <m/>
    <n v="44"/>
    <s v="Yesenia Sepulveda"/>
    <x v="3"/>
    <m/>
    <s v=""/>
    <d v="2021-03-01T00:00:00"/>
    <s v=""/>
    <m/>
    <d v="2018-12-01T00:00:00"/>
    <s v=""/>
    <s v="No"/>
    <s v="No"/>
  </r>
  <r>
    <s v="Holdtech"/>
    <x v="0"/>
    <s v="Masivo"/>
    <s v="La Serena"/>
    <s v="16815718"/>
    <s v="5"/>
    <s v="16815718-5"/>
    <s v="LAARDILA"/>
    <s v="LORENA ADRIANA ARDILES ARDILES"/>
    <s v="LORENA ADRIANA"/>
    <s v="ARDILES ARDILES"/>
    <x v="1"/>
    <x v="5"/>
    <m/>
    <s v="baja por problemas personales"/>
    <d v="2018-11-29T00:00:00"/>
    <m/>
    <m/>
    <m/>
    <m/>
    <m/>
    <d v="1988-05-22T00:00:00"/>
    <s v="Yesenia Sepulveda"/>
    <m/>
    <s v=""/>
    <d v="2018-11-22T00:00:00"/>
    <d v="2018-12-12T00:00:00"/>
    <m/>
    <m/>
    <s v="LAARDILA"/>
    <s v="LAARDILA"/>
    <n v="19071"/>
    <s v="lorena.ardiles@consultor.wom.cl"/>
    <m/>
    <m/>
    <n v="44"/>
    <s v="Yesenia Sepulveda"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8179030"/>
    <s v="K"/>
    <s v="18179030-K"/>
    <s v="MDLEMUSC"/>
    <s v="MARIANA DEL ROSARIO LEMUS CHEPILLO"/>
    <s v="MARIANA DEL ROSARIO"/>
    <s v="LEMUS CHEPILLO"/>
    <x v="1"/>
    <x v="5"/>
    <s v="Reprobado"/>
    <m/>
    <d v="2018-12-12T00:00:00"/>
    <m/>
    <m/>
    <m/>
    <m/>
    <m/>
    <d v="1992-08-19T00:00:00"/>
    <s v="Yesenia Sepulveda"/>
    <m/>
    <s v=""/>
    <d v="2018-11-22T00:00:00"/>
    <d v="2018-12-12T00:00:00"/>
    <m/>
    <m/>
    <s v="MDLEMUSC"/>
    <s v="MDLEMUSC"/>
    <n v="19095"/>
    <s v="mariana.lemus@consultor.wom.cl"/>
    <m/>
    <m/>
    <n v="44"/>
    <s v="Yesenia Sepulveda"/>
    <x v="3"/>
    <m/>
    <s v=""/>
    <d v="2021-03-01T00:00:00"/>
    <s v=""/>
    <m/>
    <d v="2018-12-01T00:00:00"/>
    <s v=""/>
    <s v="No"/>
    <s v="No"/>
  </r>
  <r>
    <s v="Holdtech"/>
    <x v="0"/>
    <s v="Masivo"/>
    <s v="La Serena"/>
    <s v="15038917"/>
    <s v="8"/>
    <s v="15038917-8"/>
    <s v="CSGODOYP"/>
    <s v="CRISTINA SOLANGE GODOY PIÑONES"/>
    <s v="CRISTINA SOLANGE"/>
    <s v="GODOY PIÑONES"/>
    <x v="1"/>
    <x v="5"/>
    <m/>
    <m/>
    <d v="2018-11-10T00:00:00"/>
    <m/>
    <m/>
    <m/>
    <m/>
    <m/>
    <d v="1986-12-03T00:00:00"/>
    <s v="Julia Arancibia"/>
    <m/>
    <s v=""/>
    <d v="2018-11-29T00:00:00"/>
    <d v="2018-12-17T00:00:00"/>
    <m/>
    <m/>
    <s v="CSGODOYP"/>
    <s v="CSGODOYP"/>
    <n v="19210"/>
    <s v="cristina.godoy@consultor.wom.cl"/>
    <m/>
    <m/>
    <n v="45"/>
    <s v="Julia Arancibia"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4615918"/>
    <s v="4"/>
    <s v="14615918-4"/>
    <s v="KABRIONP"/>
    <s v="KAREN ANDREA BRIONES PEREIRA"/>
    <s v="KAREN ANDREA"/>
    <s v="BRIONES PEREIRA"/>
    <x v="1"/>
    <x v="5"/>
    <m/>
    <m/>
    <d v="2018-11-10T00:00:00"/>
    <m/>
    <m/>
    <m/>
    <m/>
    <m/>
    <d v="1983-08-29T00:00:00"/>
    <s v="Julia Arancibia"/>
    <m/>
    <s v=""/>
    <d v="2018-11-29T00:00:00"/>
    <d v="2018-12-17T00:00:00"/>
    <m/>
    <m/>
    <s v="KABRIONP"/>
    <s v="KABRIONP"/>
    <n v="19144"/>
    <s v="karen.briones@consultor.wom.cl"/>
    <m/>
    <m/>
    <n v="45"/>
    <s v="Julia Arancibia"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8757138"/>
    <s v="3"/>
    <s v="18757138-3"/>
    <s v="NEGONZAP"/>
    <s v="NICOLE ESTEFANIA GONZALEZ PEREZ"/>
    <s v="NICOLE ESTEFANIA"/>
    <s v="GONZALEZ PEREZ"/>
    <x v="1"/>
    <x v="5"/>
    <m/>
    <m/>
    <d v="2018-11-30T00:00:00"/>
    <m/>
    <m/>
    <m/>
    <m/>
    <m/>
    <d v="1994-03-05T00:00:00"/>
    <s v="Julia Arancibia"/>
    <m/>
    <s v=""/>
    <d v="2018-11-29T00:00:00"/>
    <d v="2018-12-17T00:00:00"/>
    <m/>
    <m/>
    <s v="NEGONZAP"/>
    <s v="NEGONZAP"/>
    <n v="19090"/>
    <s v="nicole.gonzalez.p@consultor.wom.cl"/>
    <m/>
    <m/>
    <n v="45"/>
    <s v="Julia Arancibia"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3789721"/>
    <s v="0"/>
    <s v="13789721-0"/>
    <s v="PCCARCAV"/>
    <s v="PAULO CESAR CARCAMO VASQUEZ"/>
    <s v="PAULO CESAR "/>
    <s v="CARCAMO VASQUEZ"/>
    <x v="1"/>
    <x v="5"/>
    <m/>
    <m/>
    <d v="2018-11-10T00:00:00"/>
    <m/>
    <m/>
    <m/>
    <m/>
    <m/>
    <d v="1980-06-07T00:00:00"/>
    <s v="Julia Arancibia"/>
    <m/>
    <s v=""/>
    <d v="2018-11-29T00:00:00"/>
    <d v="2018-12-17T00:00:00"/>
    <m/>
    <m/>
    <s v="PCCARCAV"/>
    <s v="PCCARCAV"/>
    <n v="19063"/>
    <s v="paulo.carcamo@consultor.wom.cl"/>
    <m/>
    <m/>
    <n v="45"/>
    <s v="Julia Arancibia"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0863599"/>
    <s v="1"/>
    <s v="10863599-1"/>
    <s v="RDCORNEA"/>
    <s v="ROSARIO DE LAS MERCEDES CORNEJO AGUIRRE"/>
    <s v="ROSARIO DE LAS MERCEDES"/>
    <s v="CORNEJO AGUIRRE"/>
    <x v="1"/>
    <x v="5"/>
    <m/>
    <m/>
    <d v="2018-11-10T00:00:00"/>
    <m/>
    <m/>
    <m/>
    <m/>
    <m/>
    <d v="1977-02-18T00:00:00"/>
    <s v="Julia Arancibia"/>
    <m/>
    <s v=""/>
    <d v="2018-11-29T00:00:00"/>
    <d v="2018-12-17T00:00:00"/>
    <m/>
    <m/>
    <s v="RDCORNEA"/>
    <s v="RDCORNEA"/>
    <n v="19017"/>
    <s v="rosario.cornejo@consultor.wom.cl"/>
    <m/>
    <m/>
    <n v="45"/>
    <s v="Julia Arancibia"/>
    <x v="3"/>
    <m/>
    <s v=""/>
    <d v="2021-03-01T00:00:00"/>
    <s v=""/>
    <m/>
    <d v="2018-11-01T00:00:00"/>
    <s v=""/>
    <s v="No"/>
    <s v="No"/>
  </r>
  <r>
    <s v="Holdtech"/>
    <x v="0"/>
    <s v="Masivo"/>
    <s v="La Serena"/>
    <s v="18177708"/>
    <s v="7"/>
    <s v="18177708-7"/>
    <s v="VIRODRIC"/>
    <s v="VALESKA ISABEL RODRIGUEZ CORTES"/>
    <s v="VALESKA ISABEL"/>
    <s v="RODRIGUEZ CORTES"/>
    <x v="1"/>
    <x v="5"/>
    <m/>
    <m/>
    <d v="2018-12-06T00:00:00"/>
    <m/>
    <m/>
    <m/>
    <m/>
    <m/>
    <d v="1992-02-04T00:00:00"/>
    <s v="Julia Arancibia"/>
    <m/>
    <s v=""/>
    <d v="2018-11-29T00:00:00"/>
    <d v="2018-12-17T00:00:00"/>
    <m/>
    <m/>
    <s v="VIRODRIC"/>
    <s v="VIRODRIC"/>
    <n v="19021"/>
    <s v="valeska.rodriguez@consultor.wom.cl"/>
    <m/>
    <m/>
    <n v="45"/>
    <s v="Julia Arancibia"/>
    <x v="3"/>
    <m/>
    <s v=""/>
    <d v="2021-03-01T00:00:00"/>
    <s v=""/>
    <m/>
    <d v="2018-12-01T00:00:00"/>
    <s v=""/>
    <s v="No"/>
    <s v="No"/>
  </r>
  <r>
    <s v="Holdtech"/>
    <x v="0"/>
    <s v="Masivo"/>
    <s v="La Serena"/>
    <s v="19302394"/>
    <s v="0"/>
    <s v="19302394-0"/>
    <s v="AMAGÜERB"/>
    <s v="ADELINA MARLENE AGÜERO BEROIZ"/>
    <s v="ADELINA MARLENE"/>
    <s v="AGÜERO BEROIZ"/>
    <x v="1"/>
    <x v="5"/>
    <s v="Abandono de PEI"/>
    <m/>
    <d v="2019-01-22T00:00:00"/>
    <m/>
    <m/>
    <m/>
    <m/>
    <m/>
    <d v="1996-05-24T00:00:00"/>
    <s v="Merelyn Marin"/>
    <m/>
    <s v=""/>
    <d v="2019-01-07T00:00:00"/>
    <d v="2019-01-24T00:00:00"/>
    <m/>
    <m/>
    <s v="AMAGUERB"/>
    <s v="AMAGUERB"/>
    <n v="19084"/>
    <s v="adelina.agüero@consultor.wom.cl"/>
    <m/>
    <m/>
    <n v="47"/>
    <s v="Merelyn Marin"/>
    <x v="3"/>
    <m/>
    <s v=""/>
    <d v="2021-03-01T00:00:00"/>
    <s v=""/>
    <m/>
    <d v="2019-01-01T00:00:00"/>
    <s v=""/>
    <s v="No"/>
    <s v="No"/>
  </r>
  <r>
    <s v="Holdtech"/>
    <x v="0"/>
    <s v="Masivo"/>
    <s v="La Serena"/>
    <s v="18999569"/>
    <s v="5"/>
    <s v="18999569-5"/>
    <s v="CFLOPEZV"/>
    <s v="CRISTOPHER FRANCISCO LOPEZ VARAS"/>
    <s v="CRISTOPHER FRANCISCO"/>
    <s v="LOPEZ VARAS"/>
    <x v="1"/>
    <x v="5"/>
    <s v="Abandono de PEI"/>
    <m/>
    <d v="2019-01-09T00:00:00"/>
    <m/>
    <m/>
    <m/>
    <m/>
    <m/>
    <d v="1995-12-11T00:00:00"/>
    <s v="Merelyn Marin"/>
    <m/>
    <s v=""/>
    <d v="2019-01-07T00:00:00"/>
    <d v="2019-01-24T00:00:00"/>
    <m/>
    <m/>
    <s v="CFLOPEZV"/>
    <s v="CFLOPEZV"/>
    <n v="19048"/>
    <s v="cristopher.lopez@consultor.wom.cl"/>
    <m/>
    <m/>
    <n v="47"/>
    <s v="Merelyn Marin"/>
    <x v="3"/>
    <m/>
    <s v=""/>
    <d v="2021-03-01T00:00:00"/>
    <s v=""/>
    <m/>
    <d v="2019-01-01T00:00:00"/>
    <s v=""/>
    <s v="No"/>
    <s v="No"/>
  </r>
  <r>
    <s v="Holdtech"/>
    <x v="0"/>
    <s v="Masivo"/>
    <s v="La Serena"/>
    <s v="17294832"/>
    <s v="4"/>
    <s v="17294832-4"/>
    <s v="FECALDEY"/>
    <s v="FABIOLA EUGENIA CALDERON YAÑEZ"/>
    <s v="FABIOLA EUGENIA"/>
    <s v="CALDERON YAÑEZ"/>
    <x v="1"/>
    <x v="5"/>
    <s v="Abandono de PEI"/>
    <m/>
    <d v="2019-01-11T00:00:00"/>
    <m/>
    <m/>
    <m/>
    <m/>
    <m/>
    <d v="1989-12-07T00:00:00"/>
    <s v="Merelyn Marin"/>
    <m/>
    <s v=""/>
    <d v="2019-01-07T00:00:00"/>
    <d v="2019-01-24T00:00:00"/>
    <m/>
    <m/>
    <s v="FECALDEY"/>
    <s v="FECALDEY"/>
    <n v="19056"/>
    <s v="fabiola.calderon@consultor.wom.cl"/>
    <m/>
    <m/>
    <n v="47"/>
    <s v="Merelyn Marin"/>
    <x v="3"/>
    <m/>
    <s v=""/>
    <d v="2021-03-01T00:00:00"/>
    <s v=""/>
    <m/>
    <d v="2019-01-01T00:00:00"/>
    <s v=""/>
    <s v="No"/>
    <s v="No"/>
  </r>
  <r>
    <s v="Holdtech"/>
    <x v="0"/>
    <s v="Masivo"/>
    <s v="La Serena"/>
    <s v="16436340"/>
    <s v="6"/>
    <s v="16436340-6"/>
    <s v="JMALVARF"/>
    <s v="JULY MELISSA ALVAREZ FUENTES"/>
    <s v="JULY MELISSA"/>
    <s v="ALVAREZ FUENTES"/>
    <x v="1"/>
    <x v="5"/>
    <s v="Reprobado"/>
    <m/>
    <d v="2019-01-24T00:00:00"/>
    <m/>
    <m/>
    <m/>
    <m/>
    <m/>
    <d v="1986-06-17T00:00:00"/>
    <s v="Merelyn Marin"/>
    <m/>
    <s v=""/>
    <d v="2019-01-07T00:00:00"/>
    <d v="2019-01-24T00:00:00"/>
    <m/>
    <m/>
    <s v="JMALVARF"/>
    <s v="JMALVARF"/>
    <n v="19114"/>
    <s v="july.alvarez@consultor.wom.cl"/>
    <m/>
    <m/>
    <n v="47"/>
    <s v="Merelyn Marin"/>
    <x v="3"/>
    <m/>
    <s v=""/>
    <d v="2021-03-01T00:00:00"/>
    <s v=""/>
    <m/>
    <d v="2019-01-01T00:00:00"/>
    <s v=""/>
    <s v="No"/>
    <s v="No"/>
  </r>
  <r>
    <s v="Holdtech"/>
    <x v="0"/>
    <s v="Masivo"/>
    <s v="La Serena"/>
    <s v="11807299"/>
    <s v="5"/>
    <s v="11807299-5"/>
    <s v="LARIVERR"/>
    <s v="LORENA ANDREA RIVERA ROMERO"/>
    <s v="LORENA ANDREA"/>
    <s v="RIVERA ROMERO"/>
    <x v="1"/>
    <x v="5"/>
    <s v="Abandono de PEI"/>
    <m/>
    <d v="2019-01-10T00:00:00"/>
    <m/>
    <m/>
    <m/>
    <m/>
    <m/>
    <d v="1971-12-15T00:00:00"/>
    <s v="Merelyn Marin"/>
    <m/>
    <s v=""/>
    <d v="2019-01-07T00:00:00"/>
    <d v="2019-01-24T00:00:00"/>
    <m/>
    <m/>
    <s v="LARIVERR"/>
    <s v="LARIVERR"/>
    <n v="19066"/>
    <s v="lorena.rivera@consultor.wom.cl"/>
    <m/>
    <m/>
    <n v="47"/>
    <s v="Merelyn Marin"/>
    <x v="3"/>
    <m/>
    <s v=""/>
    <d v="2021-03-01T00:00:00"/>
    <s v=""/>
    <m/>
    <d v="2019-01-01T00:00:00"/>
    <s v=""/>
    <s v="No"/>
    <s v="No"/>
  </r>
  <r>
    <s v="Holdtech"/>
    <x v="0"/>
    <s v="Masivo"/>
    <s v="La Serena"/>
    <s v="18317593"/>
    <s v="9"/>
    <s v="18317593-9"/>
    <s v="VIOYARCA"/>
    <s v="VALENTINA IGNACIA OYARCE ALFARO"/>
    <s v="VALENTINA IGNACIA"/>
    <s v="OYARCE ALFARO"/>
    <x v="1"/>
    <x v="5"/>
    <s v="Abandono de PEI"/>
    <m/>
    <d v="2019-01-15T00:00:00"/>
    <s v="Reingreso Call Center"/>
    <m/>
    <m/>
    <m/>
    <m/>
    <d v="1993-03-07T00:00:00"/>
    <s v="Merelyn Marin"/>
    <m/>
    <s v=""/>
    <d v="2019-01-07T00:00:00"/>
    <d v="2019-01-24T00:00:00"/>
    <m/>
    <m/>
    <s v="VIOYARCA"/>
    <s v="VIOYARCA"/>
    <n v="19023"/>
    <s v="valentina.oyarce@consultor.wom.cl"/>
    <m/>
    <m/>
    <n v="47"/>
    <s v="Merelyn Marin"/>
    <x v="3"/>
    <m/>
    <s v=""/>
    <d v="2021-03-01T00:00:00"/>
    <s v=""/>
    <m/>
    <d v="2019-01-01T00:00:00"/>
    <s v=""/>
    <s v="No"/>
    <s v="No"/>
  </r>
  <r>
    <s v="Holdtech"/>
    <x v="0"/>
    <s v="Masivo"/>
    <s v="La Serena"/>
    <s v="13941973"/>
    <s v="1"/>
    <s v="13941973-1"/>
    <s v="XSGASCOG"/>
    <s v="XIMENA SOLEDAD GASCON GASCON"/>
    <s v="XIMENA SOLEDAD"/>
    <s v="GASCON GASCON"/>
    <x v="1"/>
    <x v="5"/>
    <s v="Abandono de PEI"/>
    <m/>
    <d v="2018-01-15T00:00:00"/>
    <m/>
    <m/>
    <m/>
    <m/>
    <m/>
    <d v="1979-08-25T00:00:00"/>
    <s v="Merelyn Marin"/>
    <m/>
    <s v=""/>
    <d v="2019-01-07T00:00:00"/>
    <d v="2019-01-24T00:00:00"/>
    <m/>
    <m/>
    <s v="XSGASCOG"/>
    <s v="XSGASCOG"/>
    <n v="19088"/>
    <s v="ximena.gascon@consultor.wom.cl"/>
    <m/>
    <m/>
    <n v="47"/>
    <s v="Merelyn Marin"/>
    <x v="3"/>
    <m/>
    <s v=""/>
    <d v="2021-03-01T00:00:00"/>
    <s v=""/>
    <m/>
    <d v="2018-01-01T00:00:00"/>
    <s v=""/>
    <s v="No"/>
    <s v="No"/>
  </r>
  <r>
    <s v="Holdtech"/>
    <x v="0"/>
    <s v="Masivo"/>
    <s v="La Serena"/>
    <s v="12570464"/>
    <s v="6"/>
    <s v="12570464-6"/>
    <s v="AFSEIDAB"/>
    <s v="ALEJANDRA FABIOLA SEIDA BARRAZA"/>
    <s v="ALEJANDRA FABIOLA"/>
    <s v="SEIDA BARRAZA"/>
    <x v="1"/>
    <x v="5"/>
    <s v="Abandono de PEI"/>
    <m/>
    <d v="2019-01-19T00:00:00"/>
    <m/>
    <m/>
    <m/>
    <m/>
    <m/>
    <d v="1974-08-08T00:00:00"/>
    <s v="Julia Arancibia"/>
    <m/>
    <s v=""/>
    <d v="2019-01-10T00:00:00"/>
    <d v="2019-01-28T00:00:00"/>
    <m/>
    <m/>
    <s v="AFSEIDAB"/>
    <s v="AFSEIDAB"/>
    <n v="19117"/>
    <s v="alejandra.seida@consultor.wom.cl"/>
    <m/>
    <m/>
    <n v="48"/>
    <s v="Julia Arancibia"/>
    <x v="3"/>
    <m/>
    <s v=""/>
    <d v="2021-03-01T00:00:00"/>
    <s v=""/>
    <m/>
    <d v="2019-01-01T00:00:00"/>
    <s v=""/>
    <s v="No"/>
    <s v="No"/>
  </r>
  <r>
    <s v="Holdtech"/>
    <x v="0"/>
    <s v="Masivo"/>
    <s v="La Serena"/>
    <s v="13530644"/>
    <s v="4"/>
    <s v="13530644-4"/>
    <s v="CATAPIAL"/>
    <s v="CLAUDIO ANDRES TAPIA LARA"/>
    <s v="CLAUDIO ANDRES"/>
    <s v="TAPIA LARA"/>
    <x v="1"/>
    <x v="5"/>
    <s v="Abandono de PEI"/>
    <m/>
    <d v="2019-01-28T00:00:00"/>
    <m/>
    <m/>
    <m/>
    <m/>
    <m/>
    <d v="1979-10-31T00:00:00"/>
    <s v="Julia Arancibia"/>
    <m/>
    <s v=""/>
    <d v="2019-01-10T00:00:00"/>
    <d v="2019-01-28T00:00:00"/>
    <m/>
    <m/>
    <s v="CATAPIAL"/>
    <s v="CATAPIAL"/>
    <n v="19017"/>
    <s v="claudio.tapia@consultor.wom.cl"/>
    <m/>
    <m/>
    <n v="48"/>
    <s v="Julia Arancibia"/>
    <x v="3"/>
    <m/>
    <s v=""/>
    <d v="2021-03-01T00:00:00"/>
    <s v=""/>
    <m/>
    <d v="2019-01-01T00:00:00"/>
    <s v=""/>
    <s v="No"/>
    <s v="No"/>
  </r>
  <r>
    <s v="Holdtech"/>
    <x v="0"/>
    <s v="Masivo"/>
    <s v="La Serena"/>
    <s v="17979641"/>
    <s v="4"/>
    <s v="17979641-4"/>
    <s v="FMBARRIA"/>
    <s v="FELIPE MARCO BARRIOS ARAYA"/>
    <s v="FELIPE MARCO"/>
    <s v="BARRIOS ARAYA"/>
    <x v="1"/>
    <x v="5"/>
    <s v="Abandono de PEI"/>
    <m/>
    <d v="2019-01-18T00:00:00"/>
    <m/>
    <m/>
    <m/>
    <m/>
    <m/>
    <d v="1991-10-10T00:00:00"/>
    <s v="Julia Arancibia"/>
    <m/>
    <s v=""/>
    <d v="2019-01-10T00:00:00"/>
    <d v="2019-01-28T00:00:00"/>
    <m/>
    <m/>
    <s v="FMBARRIA"/>
    <s v="FMBARRIA"/>
    <n v="19063"/>
    <s v="felipe.barrios@consultor.wom.cl"/>
    <m/>
    <m/>
    <n v="48"/>
    <s v="Julia Arancibia"/>
    <x v="3"/>
    <m/>
    <s v=""/>
    <d v="2021-03-01T00:00:00"/>
    <s v=""/>
    <m/>
    <d v="2019-01-01T00:00:00"/>
    <s v=""/>
    <s v="No"/>
    <s v="No"/>
  </r>
  <r>
    <s v="Holdtech"/>
    <x v="0"/>
    <s v="Masivo"/>
    <s v="La Serena"/>
    <s v="18580084"/>
    <s v="9"/>
    <s v="18580084-9"/>
    <s v="MAROJASH"/>
    <s v="MANUEL ALEJANDRO ROJAS HERRAZ"/>
    <s v="MANUEL ALEJANDRO"/>
    <s v="ROJAS HERRAZ"/>
    <x v="1"/>
    <x v="5"/>
    <s v="Abandono de PEI"/>
    <m/>
    <d v="2019-01-19T00:00:00"/>
    <m/>
    <m/>
    <m/>
    <m/>
    <m/>
    <d v="1993-07-29T00:00:00"/>
    <s v="Julia Arancibia"/>
    <m/>
    <s v=""/>
    <d v="2019-01-10T00:00:00"/>
    <d v="2019-01-28T00:00:00"/>
    <m/>
    <m/>
    <s v="MAROJASH"/>
    <s v="MAROJASH"/>
    <n v="19202"/>
    <s v="manuel.rojas@consultor.wom.cl"/>
    <m/>
    <m/>
    <n v="48"/>
    <s v="Julia Arancibia"/>
    <x v="3"/>
    <m/>
    <s v=""/>
    <d v="2021-03-01T00:00:00"/>
    <s v=""/>
    <m/>
    <d v="2019-01-01T00:00:00"/>
    <s v=""/>
    <s v="No"/>
    <s v="No"/>
  </r>
  <r>
    <s v="Holdtech"/>
    <x v="0"/>
    <s v="Masivo"/>
    <s v="La Serena"/>
    <s v="15036847"/>
    <s v="2"/>
    <s v="15036847-2"/>
    <s v="MMMENDOM"/>
    <s v="MONICA MARITZA MENDOZA MENDOZA"/>
    <s v="MONICA MARITZA"/>
    <s v="MENDOZA MENDOZA"/>
    <x v="1"/>
    <x v="5"/>
    <s v="Reprobado"/>
    <m/>
    <d v="2019-01-29T00:00:00"/>
    <m/>
    <m/>
    <m/>
    <m/>
    <m/>
    <d v="1982-11-14T00:00:00"/>
    <s v="Julia Arancibia"/>
    <m/>
    <s v=""/>
    <d v="2019-01-10T00:00:00"/>
    <d v="2019-01-28T00:00:00"/>
    <m/>
    <m/>
    <s v="MMMENDOM"/>
    <s v="MMMENDOM"/>
    <n v="19048"/>
    <s v="monica.mendoza@consultor.wom.cl"/>
    <m/>
    <m/>
    <n v="48"/>
    <s v="Julia Arancibia"/>
    <x v="3"/>
    <m/>
    <s v=""/>
    <d v="2021-03-01T00:00:00"/>
    <s v=""/>
    <m/>
    <d v="2019-01-01T00:00:00"/>
    <s v=""/>
    <s v="No"/>
    <s v="No"/>
  </r>
  <r>
    <s v="Holdtech"/>
    <x v="0"/>
    <s v="Masivo"/>
    <s v="La Serena"/>
    <s v="17465297"/>
    <s v="K"/>
    <s v="17465297-K"/>
    <s v="MTTABILA"/>
    <s v="MELANIE TAHIRI TABILO ALARCON"/>
    <s v="MELANIE   TAHIRI"/>
    <s v="TABILO ALARCON"/>
    <x v="1"/>
    <x v="5"/>
    <s v="Abandono de PEI"/>
    <m/>
    <d v="2019-01-10T00:00:00"/>
    <m/>
    <m/>
    <m/>
    <m/>
    <m/>
    <d v="1990-02-20T00:00:00"/>
    <s v="Julia Arancibia"/>
    <m/>
    <s v=""/>
    <d v="2019-01-10T00:00:00"/>
    <d v="2019-01-28T00:00:00"/>
    <m/>
    <m/>
    <s v="MTTABILA"/>
    <s v="MTTABILA"/>
    <n v="19023"/>
    <s v="melanie.tabilo@consultor.wom.cl"/>
    <m/>
    <m/>
    <n v="48"/>
    <s v="Julia Arancibia"/>
    <x v="3"/>
    <m/>
    <s v=""/>
    <d v="2021-03-01T00:00:00"/>
    <s v=""/>
    <m/>
    <d v="2019-01-01T00:00:00"/>
    <s v=""/>
    <s v="No"/>
    <s v="No"/>
  </r>
  <r>
    <s v="Holdtech"/>
    <x v="0"/>
    <s v="Masivo"/>
    <s v="La Serena"/>
    <s v="18858987"/>
    <s v="1"/>
    <s v="18858987-1"/>
    <s v="NVIBARRJ"/>
    <s v="NICOLE VALENTINA IBARRA JARA"/>
    <s v="NICOLE VALENTINA"/>
    <s v="IBARRA JARA"/>
    <x v="1"/>
    <x v="5"/>
    <s v="Abandono de PEI"/>
    <m/>
    <d v="2019-01-10T00:00:00"/>
    <m/>
    <m/>
    <m/>
    <m/>
    <m/>
    <d v="1995-05-09T00:00:00"/>
    <s v="Julia Arancibia"/>
    <m/>
    <s v=""/>
    <d v="2019-01-10T00:00:00"/>
    <d v="2019-01-28T00:00:00"/>
    <m/>
    <m/>
    <s v="NVIBARRJ"/>
    <s v="NVIBARRJ"/>
    <n v="19088"/>
    <s v="nicole.ibarra@consultor.wom.cl"/>
    <m/>
    <m/>
    <n v="48"/>
    <s v="Julia Arancibia"/>
    <x v="3"/>
    <m/>
    <s v=""/>
    <d v="2021-03-01T00:00:00"/>
    <s v=""/>
    <m/>
    <d v="2019-01-01T00:00:00"/>
    <s v=""/>
    <s v="No"/>
    <s v="No"/>
  </r>
  <r>
    <s v="Holdtech"/>
    <x v="0"/>
    <s v="Masivo"/>
    <s v="La Serena"/>
    <s v="12424703"/>
    <s v="9"/>
    <s v="12424703-9"/>
    <s v="PAARANDV"/>
    <s v="PAMELA ALEJANDRA ARANDA VERGARA"/>
    <s v="PAMELA ALEJANDRA"/>
    <s v="ARANDA VERGARA"/>
    <x v="1"/>
    <x v="5"/>
    <s v="Abandono de PEI"/>
    <m/>
    <d v="2019-01-18T00:00:00"/>
    <m/>
    <m/>
    <m/>
    <m/>
    <m/>
    <d v="1973-01-16T00:00:00"/>
    <s v="Julia Arancibia"/>
    <m/>
    <s v=""/>
    <d v="2019-01-10T00:00:00"/>
    <d v="2019-01-28T00:00:00"/>
    <m/>
    <m/>
    <s v="PAARANDV"/>
    <s v="PAARANDV"/>
    <n v="19056"/>
    <s v="pamela.aranda@consultor.wom.cl"/>
    <m/>
    <m/>
    <n v="48"/>
    <s v="Julia Arancibia"/>
    <x v="3"/>
    <m/>
    <s v=""/>
    <d v="2021-03-01T00:00:00"/>
    <s v=""/>
    <m/>
    <d v="2019-01-01T00:00:00"/>
    <s v=""/>
    <s v="No"/>
    <s v="No"/>
  </r>
  <r>
    <s v="Holdtech"/>
    <x v="0"/>
    <s v="Masivo"/>
    <s v="La Serena"/>
    <s v="14903564"/>
    <s v="8"/>
    <s v="14903564-8"/>
    <s v="RCRAVELA"/>
    <s v="ROBERTO CARLOS RAVELLO ARANCIBIA"/>
    <s v="ROBERTO CARLOS"/>
    <s v="RAVELLO ARANCIBIA"/>
    <x v="1"/>
    <x v="5"/>
    <s v="Reprobado"/>
    <m/>
    <d v="2019-01-29T00:00:00"/>
    <m/>
    <m/>
    <m/>
    <m/>
    <m/>
    <d v="1981-07-07T00:00:00"/>
    <s v="Julia Arancibia"/>
    <m/>
    <s v=""/>
    <d v="2019-01-10T00:00:00"/>
    <d v="2019-01-28T00:00:00"/>
    <m/>
    <m/>
    <s v="RCRAVELA"/>
    <s v="RCRAVELA"/>
    <n v="19188"/>
    <s v="roberto.ravello@consultor.wom.cl"/>
    <m/>
    <m/>
    <n v="48"/>
    <s v="Julia Arancibia"/>
    <x v="3"/>
    <m/>
    <s v=""/>
    <d v="2021-03-01T00:00:00"/>
    <s v=""/>
    <m/>
    <d v="2019-01-01T00:00:00"/>
    <s v=""/>
    <s v="No"/>
    <s v="No"/>
  </r>
  <r>
    <s v="Holdtech"/>
    <x v="0"/>
    <s v="Masivo"/>
    <s v="La Serena"/>
    <s v="17722724"/>
    <s v="2"/>
    <s v="17722724-2"/>
    <s v="SNCONTRA"/>
    <s v="STEPHANIE NICOLE CONTRERAS ARAYA"/>
    <s v="STEPHANIE NICOLE"/>
    <s v="CONTRERAS ARAYA"/>
    <x v="1"/>
    <x v="5"/>
    <s v="Abandono de PEI"/>
    <m/>
    <d v="2019-01-19T00:00:00"/>
    <m/>
    <m/>
    <m/>
    <m/>
    <m/>
    <d v="1991-04-21T00:00:00"/>
    <s v="Julia Arancibia"/>
    <m/>
    <s v=""/>
    <d v="2019-01-10T00:00:00"/>
    <d v="2019-01-28T00:00:00"/>
    <m/>
    <m/>
    <s v="SNCONTRA"/>
    <s v="SNCONTRA"/>
    <n v="19090"/>
    <s v="stephanie.contreras@consultor.wom.cl"/>
    <m/>
    <m/>
    <n v="48"/>
    <s v="Julia Arancibia"/>
    <x v="3"/>
    <m/>
    <s v=""/>
    <d v="2021-03-01T00:00:00"/>
    <s v=""/>
    <m/>
    <d v="2019-01-01T00:00:00"/>
    <s v=""/>
    <s v="No"/>
    <s v="No"/>
  </r>
  <r>
    <s v="Holdtech"/>
    <x v="0"/>
    <s v="Prepago"/>
    <s v="La Serena"/>
    <s v="19948691"/>
    <s v="8"/>
    <s v="19948691-8"/>
    <s v="AMROCCOL"/>
    <s v="ALEJANDRO MANUEL ROCCO LAZO"/>
    <s v="ALEJANDRO MANUEL"/>
    <s v="ROCCO LAZO"/>
    <x v="1"/>
    <x v="5"/>
    <s v="Abandono de PEI"/>
    <m/>
    <d v="2019-02-09T00:00:00"/>
    <m/>
    <m/>
    <m/>
    <m/>
    <m/>
    <d v="1998-09-30T00:00:00"/>
    <s v="Yesenia Sepulveda"/>
    <m/>
    <s v=""/>
    <d v="2019-01-28T00:00:00"/>
    <d v="2019-02-11T00:00:00"/>
    <m/>
    <m/>
    <s v="AMROCCOL"/>
    <s v="AMROCCOL"/>
    <n v="19210"/>
    <s v="alejandro.rocco@consultor.wom.cl"/>
    <m/>
    <m/>
    <n v="49"/>
    <s v="Yesenia Sepulveda"/>
    <x v="3"/>
    <m/>
    <s v=""/>
    <d v="2021-03-01T00:00:00"/>
    <s v=""/>
    <m/>
    <d v="2019-02-01T00:00:00"/>
    <s v=""/>
    <s v="No"/>
    <s v="No"/>
  </r>
  <r>
    <s v="Holdtech"/>
    <x v="0"/>
    <s v="Prepago"/>
    <s v="La Serena"/>
    <s v="18003460"/>
    <s v="9"/>
    <s v="18003460-9"/>
    <s v="BCALFARA"/>
    <s v="BARBARA CONSTANZA ALFARO ARAYA"/>
    <s v="BARBARA CONSTANZA"/>
    <s v="ALFARO ARAYA"/>
    <x v="1"/>
    <x v="5"/>
    <s v="Abandono de PEI"/>
    <m/>
    <d v="2019-02-06T00:00:00"/>
    <m/>
    <m/>
    <m/>
    <m/>
    <m/>
    <d v="1992-06-01T00:00:00"/>
    <s v="Yesenia Sepulveda"/>
    <m/>
    <s v=""/>
    <d v="2019-01-28T00:00:00"/>
    <d v="2019-02-11T00:00:00"/>
    <m/>
    <m/>
    <s v="BCALFARA"/>
    <s v="BCALFARA"/>
    <n v="19023"/>
    <s v="barbara.alfaro@consultor.wom.cl"/>
    <m/>
    <m/>
    <n v="49"/>
    <s v="Yesenia Sepulveda"/>
    <x v="3"/>
    <m/>
    <s v=""/>
    <d v="2021-03-01T00:00:00"/>
    <s v=""/>
    <m/>
    <d v="2019-02-01T00:00:00"/>
    <s v=""/>
    <s v="No"/>
    <s v="No"/>
  </r>
  <r>
    <s v="Holdtech"/>
    <x v="0"/>
    <s v="Prepago"/>
    <s v="La Serena"/>
    <s v="16990677"/>
    <s v="7"/>
    <s v="16990677-7"/>
    <s v="EAMUNOZR"/>
    <s v="ELIZABETH ANDREA MUÑOZ ROJAS"/>
    <s v="ELIZABETH ANDREA"/>
    <s v="MUÑOZ ROJAS"/>
    <x v="1"/>
    <x v="5"/>
    <s v="Abandono de PEI"/>
    <m/>
    <d v="2019-02-04T00:00:00"/>
    <m/>
    <m/>
    <m/>
    <m/>
    <m/>
    <d v="1988-08-25T00:00:00"/>
    <s v="Yesenia Sepulveda"/>
    <m/>
    <s v=""/>
    <d v="2019-01-28T00:00:00"/>
    <d v="2019-02-11T00:00:00"/>
    <m/>
    <m/>
    <s v="EAMUNOZR"/>
    <s v="EAMUNOZR"/>
    <n v="19188"/>
    <s v="elizabeth.munoz.r@consultor.wom.cl"/>
    <m/>
    <m/>
    <n v="49"/>
    <s v="Yesenia Sepulveda"/>
    <x v="3"/>
    <m/>
    <s v=""/>
    <d v="2021-03-01T00:00:00"/>
    <s v=""/>
    <m/>
    <d v="2019-02-01T00:00:00"/>
    <s v=""/>
    <s v="No"/>
    <s v="No"/>
  </r>
  <r>
    <s v="Holdtech"/>
    <x v="0"/>
    <s v="Prepago"/>
    <s v="La Serena"/>
    <s v="19968509"/>
    <s v="0"/>
    <s v="19968509-0"/>
    <s v="EBMIRANF"/>
    <s v="ELIZABETH BETZABE MIRANDA FERNANDEZ"/>
    <s v="ELIZABETH BETZABE"/>
    <s v="MIRANDA FERNANDEZ"/>
    <x v="1"/>
    <x v="5"/>
    <s v="Abandono de PEI"/>
    <m/>
    <d v="2019-01-28T00:00:00"/>
    <m/>
    <m/>
    <m/>
    <m/>
    <m/>
    <d v="1998-11-21T00:00:00"/>
    <s v="Yesenia Sepulveda"/>
    <m/>
    <s v=""/>
    <d v="2019-01-28T00:00:00"/>
    <d v="2019-02-11T00:00:00"/>
    <m/>
    <m/>
    <s v="EBMIRANF"/>
    <s v="EBMIRANF"/>
    <n v="19146"/>
    <s v="elizabeth.miranda@consultor.wom.cl"/>
    <m/>
    <m/>
    <n v="49"/>
    <s v="Yesenia Sepulveda"/>
    <x v="3"/>
    <m/>
    <s v=""/>
    <d v="2021-03-01T00:00:00"/>
    <s v=""/>
    <m/>
    <d v="2019-01-01T00:00:00"/>
    <s v=""/>
    <s v="No"/>
    <s v="No"/>
  </r>
  <r>
    <s v="Holdtech"/>
    <x v="0"/>
    <s v="Prepago"/>
    <s v="La Serena"/>
    <s v="13018637"/>
    <s v="8"/>
    <s v="13018637-8"/>
    <s v="EHGALVER"/>
    <s v="EDGARDO HERNÁN GÁLVEZ ROJAS"/>
    <s v="EDGARDO HERNÁN"/>
    <s v="GÁLVEZ ROJAS"/>
    <x v="1"/>
    <x v="5"/>
    <s v="Abandono de PEI"/>
    <m/>
    <d v="2019-01-30T00:00:00"/>
    <m/>
    <m/>
    <m/>
    <m/>
    <m/>
    <d v="1976-05-24T00:00:00"/>
    <s v="Yesenia Sepulveda"/>
    <m/>
    <s v=""/>
    <d v="2019-01-28T00:00:00"/>
    <d v="2019-02-11T00:00:00"/>
    <m/>
    <m/>
    <s v="EHGALVER"/>
    <s v="EHGALVER"/>
    <n v="19114"/>
    <s v="edgardo.galvez@consultor.wom.cl"/>
    <m/>
    <m/>
    <n v="49"/>
    <s v="Yesenia Sepulveda"/>
    <x v="3"/>
    <m/>
    <s v=""/>
    <d v="2021-03-01T00:00:00"/>
    <s v=""/>
    <m/>
    <d v="2019-01-01T00:00:00"/>
    <s v=""/>
    <s v="No"/>
    <s v="No"/>
  </r>
  <r>
    <s v="Holdtech"/>
    <x v="0"/>
    <s v="Prepago"/>
    <s v="La Serena"/>
    <s v="15055204"/>
    <s v="4"/>
    <s v="15055204-4"/>
    <s v="FACASTIA"/>
    <s v="FABIOLA ANDREA CASTILLO ALFARO"/>
    <s v="FABIOLA ANDREA"/>
    <s v="CASTILLO ALFARO"/>
    <x v="1"/>
    <x v="5"/>
    <s v="Abandono de PEI"/>
    <m/>
    <d v="2019-02-04T00:00:00"/>
    <m/>
    <m/>
    <m/>
    <m/>
    <m/>
    <d v="1982-09-02T00:00:00"/>
    <s v="Yesenia Sepulveda"/>
    <m/>
    <s v=""/>
    <d v="2019-01-28T00:00:00"/>
    <d v="2019-02-11T00:00:00"/>
    <m/>
    <m/>
    <s v="FACASTIA"/>
    <s v="FACASTIA"/>
    <n v="19088"/>
    <s v="fabiola.castillo@consultor.wom.cl"/>
    <m/>
    <m/>
    <n v="49"/>
    <s v="Yesenia Sepulveda"/>
    <x v="3"/>
    <m/>
    <s v=""/>
    <d v="2021-03-01T00:00:00"/>
    <s v=""/>
    <m/>
    <d v="2019-02-01T00:00:00"/>
    <s v=""/>
    <s v="No"/>
    <s v="No"/>
  </r>
  <r>
    <s v="Holdtech"/>
    <x v="0"/>
    <s v="Prepago"/>
    <s v="La Serena"/>
    <s v="18632090"/>
    <s v="5"/>
    <s v="18632090-5"/>
    <s v="FACHELMA"/>
    <s v="FABIAN ALEJANDRO CHELMES ARREDANDO"/>
    <s v="FABIAN ALEJANDRO"/>
    <s v="CHELMES ARREDANDO"/>
    <x v="1"/>
    <x v="5"/>
    <s v="Abandono de PEI"/>
    <m/>
    <d v="2019-02-05T00:00:00"/>
    <m/>
    <m/>
    <m/>
    <m/>
    <m/>
    <d v="1993-10-22T00:00:00"/>
    <s v="Yesenia Sepulveda"/>
    <m/>
    <s v=""/>
    <d v="2019-01-28T00:00:00"/>
    <d v="2019-02-11T00:00:00"/>
    <m/>
    <m/>
    <s v="FACHELMA"/>
    <s v="FACHELMA"/>
    <n v="19099"/>
    <s v="fabian.chelmes@consultor.wom.cl"/>
    <m/>
    <m/>
    <n v="49"/>
    <s v="Yesenia Sepulveda"/>
    <x v="3"/>
    <m/>
    <s v=""/>
    <d v="2021-03-01T00:00:00"/>
    <s v=""/>
    <m/>
    <d v="2019-02-01T00:00:00"/>
    <s v=""/>
    <s v="No"/>
    <s v="No"/>
  </r>
  <r>
    <s v="Holdtech"/>
    <x v="0"/>
    <s v="Prepago"/>
    <s v="La Serena"/>
    <s v="12209924"/>
    <s v="5"/>
    <s v="12209924-5"/>
    <s v="GECORTEC"/>
    <s v="GIOVANNA EDELMIRA CORTES CARMONA"/>
    <s v="GIOVANNA EDELMIRA "/>
    <s v="CORTES CARMONA"/>
    <x v="1"/>
    <x v="5"/>
    <s v="Abandono de PEI"/>
    <m/>
    <d v="2019-02-06T00:00:00"/>
    <m/>
    <m/>
    <m/>
    <m/>
    <m/>
    <d v="1972-04-11T00:00:00"/>
    <s v="Yesenia Sepulveda"/>
    <m/>
    <s v=""/>
    <d v="2019-01-28T00:00:00"/>
    <d v="2019-02-11T00:00:00"/>
    <m/>
    <m/>
    <s v="GECORTEC"/>
    <s v="GECORTEC"/>
    <n v="19256"/>
    <s v="giovanna.cortes@consultor.wom.cl"/>
    <m/>
    <m/>
    <n v="49"/>
    <s v="Yesenia Sepulveda"/>
    <x v="3"/>
    <m/>
    <s v=""/>
    <d v="2021-03-01T00:00:00"/>
    <s v=""/>
    <m/>
    <d v="2019-02-01T00:00:00"/>
    <s v=""/>
    <s v="No"/>
    <s v="No"/>
  </r>
  <r>
    <s v="Holdtech"/>
    <x v="0"/>
    <s v="Prepago"/>
    <s v="La Serena"/>
    <s v="18632732"/>
    <s v="2"/>
    <s v="18632732-2"/>
    <s v="MAGALLED"/>
    <s v="MACARENA ANDREA GALLEGUILLOS DÍAZ"/>
    <s v="MACARENA ANDREA"/>
    <s v="GALLEGUILLOS DÍAZ"/>
    <x v="1"/>
    <x v="5"/>
    <s v="Abandono de PEI"/>
    <m/>
    <d v="2019-01-28T00:00:00"/>
    <m/>
    <m/>
    <m/>
    <m/>
    <m/>
    <d v="1994-01-20T00:00:00"/>
    <s v="Yesenia Sepulveda"/>
    <m/>
    <s v=""/>
    <d v="2019-01-28T00:00:00"/>
    <d v="2019-02-11T00:00:00"/>
    <m/>
    <m/>
    <s v="MAGALLED"/>
    <s v="MAGALLED"/>
    <n v="19048"/>
    <s v="macarena.galleguillos@consultor.wom.cl"/>
    <m/>
    <m/>
    <n v="49"/>
    <s v="Yesenia Sepulveda"/>
    <x v="3"/>
    <m/>
    <s v=""/>
    <d v="2021-03-01T00:00:00"/>
    <s v=""/>
    <m/>
    <d v="2019-01-01T00:00:00"/>
    <s v=""/>
    <s v="No"/>
    <s v="No"/>
  </r>
  <r>
    <s v="Holdtech"/>
    <x v="0"/>
    <s v="Prepago"/>
    <s v="La Serena"/>
    <s v="17494370"/>
    <s v="2"/>
    <s v="17494370-2"/>
    <s v="MASOTOB"/>
    <s v="MARTA ANDREA SOTO BURGOS"/>
    <s v="MARTA  ANDREA"/>
    <s v="SOTO BURGOS"/>
    <x v="1"/>
    <x v="5"/>
    <s v="Abandono de PEI"/>
    <m/>
    <d v="2019-02-01T00:00:00"/>
    <m/>
    <m/>
    <m/>
    <m/>
    <m/>
    <d v="2020-12-27T00:00:00"/>
    <s v="Yesenia Sepulveda"/>
    <m/>
    <s v=""/>
    <d v="2019-01-28T00:00:00"/>
    <d v="2019-02-11T00:00:00"/>
    <m/>
    <m/>
    <s v="MASOTOB"/>
    <s v="MASOTOB"/>
    <n v="19247"/>
    <s v="marta.soto@consultor.wom.cl"/>
    <m/>
    <m/>
    <n v="49"/>
    <s v="Yesenia Sepulveda"/>
    <x v="3"/>
    <m/>
    <s v=""/>
    <d v="2021-03-01T00:00:00"/>
    <s v=""/>
    <m/>
    <d v="2019-02-01T00:00:00"/>
    <s v=""/>
    <s v="No"/>
    <s v="No"/>
  </r>
  <r>
    <s v="Holdtech"/>
    <x v="0"/>
    <s v="Prepago"/>
    <s v="La Serena"/>
    <s v="18521243"/>
    <s v="2"/>
    <s v="18521243-2"/>
    <s v="PAFIALLE"/>
    <s v="PABLO ANDRES FIALLOS ESCOBAR "/>
    <s v="PABLO ANDRES"/>
    <s v="FIALLOS ESCOBAR "/>
    <x v="1"/>
    <x v="5"/>
    <s v="Reprobado"/>
    <m/>
    <d v="2019-02-11T00:00:00"/>
    <m/>
    <m/>
    <m/>
    <m/>
    <m/>
    <d v="1994-02-01T00:00:00"/>
    <s v="Yesenia Sepulveda"/>
    <m/>
    <s v=""/>
    <d v="2019-01-28T00:00:00"/>
    <d v="2019-02-11T00:00:00"/>
    <m/>
    <m/>
    <s v="PAFIALLE"/>
    <s v="PAFIALLE"/>
    <n v="19017"/>
    <s v="pablo.fiallos@consultor.wom.cl"/>
    <m/>
    <m/>
    <n v="49"/>
    <s v="Yesenia Sepulveda"/>
    <x v="3"/>
    <m/>
    <s v=""/>
    <d v="2021-03-01T00:00:00"/>
    <s v=""/>
    <m/>
    <d v="2019-02-01T00:00:00"/>
    <s v=""/>
    <s v="No"/>
    <s v="No"/>
  </r>
  <r>
    <s v="Holdtech"/>
    <x v="0"/>
    <s v="Prepago"/>
    <s v="La Serena"/>
    <s v="19207422"/>
    <s v="3"/>
    <s v="19207422-3"/>
    <s v="SFWILLIP"/>
    <s v="SIMON FRANCISCO WILLIAMS PRADO"/>
    <s v="SIMON FRANCISCO"/>
    <s v="WILLIAMS PRADO"/>
    <x v="1"/>
    <x v="5"/>
    <s v="Abandono de PEI"/>
    <m/>
    <d v="2019-02-09T00:00:00"/>
    <m/>
    <m/>
    <m/>
    <m/>
    <m/>
    <d v="1995-12-21T00:00:00"/>
    <s v="Yesenia Sepulveda"/>
    <m/>
    <s v=""/>
    <d v="2019-01-28T00:00:00"/>
    <d v="2019-02-11T00:00:00"/>
    <m/>
    <m/>
    <s v="SFWILLIP"/>
    <s v="SFWILLIP"/>
    <n v="19255"/>
    <s v="simon.williams@consultor.wom.cl"/>
    <m/>
    <m/>
    <n v="49"/>
    <s v="Yesenia Sepulveda"/>
    <x v="3"/>
    <m/>
    <s v=""/>
    <d v="2021-03-01T00:00:00"/>
    <s v=""/>
    <m/>
    <d v="2019-02-01T00:00:00"/>
    <s v=""/>
    <s v="No"/>
    <s v="No"/>
  </r>
  <r>
    <s v="Holdtech"/>
    <x v="0"/>
    <s v="Prepago"/>
    <s v="La Serena"/>
    <s v="11465845"/>
    <s v="6"/>
    <s v="11465845-6"/>
    <s v="SMSANDOE"/>
    <s v="SEGUNDO MANUEL SANDOVAL ESPINOZA"/>
    <s v="SEGUNDO MANUEL"/>
    <s v="SANDOVAL ESPINOZA"/>
    <x v="1"/>
    <x v="5"/>
    <s v="Abandono de PEI"/>
    <m/>
    <d v="2019-01-28T00:00:00"/>
    <m/>
    <m/>
    <m/>
    <m/>
    <m/>
    <d v="1969-07-11T00:00:00"/>
    <s v="Yesenia Sepulveda"/>
    <m/>
    <s v=""/>
    <d v="2019-01-28T00:00:00"/>
    <d v="2019-02-11T00:00:00"/>
    <m/>
    <m/>
    <s v="SMSANDOE"/>
    <s v="SMSANDOE"/>
    <n v="19240"/>
    <s v="segundo.sandoval@consultor.wom.cl"/>
    <m/>
    <m/>
    <n v="49"/>
    <s v="Yesenia Sepulveda"/>
    <x v="3"/>
    <m/>
    <s v=""/>
    <d v="2021-03-01T00:00:00"/>
    <s v=""/>
    <m/>
    <d v="2019-01-01T00:00:00"/>
    <s v=""/>
    <s v="No"/>
    <s v="No"/>
  </r>
  <r>
    <s v="Holdtech"/>
    <x v="0"/>
    <s v="Prepago"/>
    <s v="La Serena"/>
    <s v="18757432"/>
    <s v="3"/>
    <s v="18757432-3"/>
    <s v="YCSAAVER"/>
    <s v="YERITZA CAROLINA SAAVEDRA RETAMAL"/>
    <s v="YERITZA CAROLINA "/>
    <s v="SAAVEDRA RETAMAL"/>
    <x v="1"/>
    <x v="5"/>
    <s v="Abandono de PEI"/>
    <m/>
    <d v="2019-01-28T00:00:00"/>
    <m/>
    <m/>
    <m/>
    <m/>
    <m/>
    <d v="1994-04-19T00:00:00"/>
    <s v="Yesenia Sepulveda"/>
    <m/>
    <s v=""/>
    <d v="2019-01-28T00:00:00"/>
    <d v="2019-02-11T00:00:00"/>
    <m/>
    <m/>
    <s v="YCSAAVER"/>
    <s v="YCSAAVER"/>
    <n v="19233"/>
    <s v="yeritza.saavedra@consultor.wom.cl"/>
    <m/>
    <m/>
    <n v="49"/>
    <s v="Yesenia Sepulveda"/>
    <x v="3"/>
    <m/>
    <s v=""/>
    <d v="2021-03-01T00:00:00"/>
    <s v=""/>
    <m/>
    <d v="2019-01-01T00:00:00"/>
    <s v=""/>
    <s v="No"/>
    <s v="No"/>
  </r>
  <r>
    <s v="Holdtech"/>
    <x v="0"/>
    <s v="Masivo"/>
    <s v="La Serena"/>
    <s v="20600128"/>
    <s v="3"/>
    <s v="20600128-3"/>
    <s v="AJPUJADG"/>
    <s v="ALFONSO JACOB PUJADO GAJARDO"/>
    <s v="ALFONSO JACOB"/>
    <s v="PUJADO GAJARDO"/>
    <x v="1"/>
    <x v="5"/>
    <s v="Abandono de PEI"/>
    <m/>
    <d v="2019-02-18T00:00:00"/>
    <m/>
    <m/>
    <m/>
    <m/>
    <m/>
    <d v="2000-11-22T00:00:00"/>
    <s v="Julia Arancibia"/>
    <m/>
    <s v=""/>
    <d v="2019-02-07T00:00:00"/>
    <d v="2019-02-27T00:00:00"/>
    <s v="N"/>
    <m/>
    <s v="AJPUJADG"/>
    <s v="AJPUJADG"/>
    <n v="19048"/>
    <s v="alfonso.pujado@consultor.wom.cl"/>
    <m/>
    <m/>
    <n v="50"/>
    <s v="Julia Arancibia"/>
    <x v="3"/>
    <m/>
    <s v=""/>
    <d v="2021-03-01T00:00:00"/>
    <s v=""/>
    <m/>
    <d v="2019-02-01T00:00:00"/>
    <s v=""/>
    <s v="No"/>
    <s v="No"/>
  </r>
  <r>
    <s v="Holdtech"/>
    <x v="0"/>
    <s v="Masivo"/>
    <s v="La Serena"/>
    <s v="17438953"/>
    <s v="5"/>
    <s v="17438953-5"/>
    <s v="CMASTUDB"/>
    <s v="CYNTIA MAKARENA ASTUDILLO BUGUEÑO"/>
    <s v="CYNTIA MAKARENA"/>
    <s v="ASTUDILLO BUGUEÑO"/>
    <x v="1"/>
    <x v="5"/>
    <s v="Abandono de PEI"/>
    <m/>
    <d v="2019-02-18T00:00:00"/>
    <m/>
    <m/>
    <m/>
    <m/>
    <m/>
    <d v="1990-01-15T00:00:00"/>
    <s v="Julia Arancibia"/>
    <m/>
    <s v=""/>
    <d v="2019-02-07T00:00:00"/>
    <d v="2019-02-27T00:00:00"/>
    <s v="N"/>
    <m/>
    <s v="CMASTUDB"/>
    <s v="CMASTUDB"/>
    <n v="19210"/>
    <s v="cyntia.astudillo@consultor.wom.cl"/>
    <m/>
    <m/>
    <n v="50"/>
    <s v="Julia Arancibia"/>
    <x v="3"/>
    <m/>
    <s v=""/>
    <d v="2021-03-01T00:00:00"/>
    <s v=""/>
    <m/>
    <d v="2019-02-01T00:00:00"/>
    <s v=""/>
    <s v="No"/>
    <s v="No"/>
  </r>
  <r>
    <s v="Holdtech"/>
    <x v="0"/>
    <s v="Masivo"/>
    <s v="La Serena"/>
    <s v="18757411"/>
    <s v="0"/>
    <s v="18757411-0"/>
    <s v="FAOGALDV"/>
    <s v="FELIPE ALEJANDRO OGALDE VEGA"/>
    <s v="FELIPE ALEJANDRO"/>
    <s v="OGALDE VEGA"/>
    <x v="1"/>
    <x v="5"/>
    <s v="Abandono de PEI"/>
    <m/>
    <d v="2019-02-20T00:00:00"/>
    <m/>
    <m/>
    <m/>
    <m/>
    <m/>
    <d v="1994-06-20T00:00:00"/>
    <s v="Julia Arancibia"/>
    <m/>
    <s v=""/>
    <d v="2019-02-07T00:00:00"/>
    <d v="2019-02-27T00:00:00"/>
    <s v="N"/>
    <m/>
    <s v="FAOGALDV"/>
    <s v="FAOGALDV"/>
    <n v="19259"/>
    <s v="felipe.ogalde@consultor.wom.cl"/>
    <m/>
    <m/>
    <n v="50"/>
    <s v="Julia Arancibia"/>
    <x v="3"/>
    <m/>
    <s v=""/>
    <d v="2021-03-01T00:00:00"/>
    <s v=""/>
    <m/>
    <d v="2019-02-01T00:00:00"/>
    <s v=""/>
    <s v="No"/>
    <s v="No"/>
  </r>
  <r>
    <s v="Holdtech"/>
    <x v="0"/>
    <s v="Masivo"/>
    <s v="La Serena"/>
    <s v="18688086"/>
    <s v="2"/>
    <s v="18688086-2"/>
    <s v="GIPUJADG"/>
    <s v="GABRIEL IGNACIO PUJADO GAJARDO"/>
    <s v="GABRIEL IGNACIO"/>
    <s v="PUJADO GAJARDO"/>
    <x v="1"/>
    <x v="5"/>
    <s v="Abandono de PEI"/>
    <m/>
    <d v="2019-02-18T00:00:00"/>
    <m/>
    <m/>
    <m/>
    <m/>
    <m/>
    <d v="1994-01-07T00:00:00"/>
    <s v="Julia Arancibia"/>
    <m/>
    <s v=""/>
    <d v="2019-02-07T00:00:00"/>
    <d v="2019-02-27T00:00:00"/>
    <s v="N"/>
    <m/>
    <s v="GIPUJADG"/>
    <s v="GIPUJADG"/>
    <n v="19088"/>
    <s v="gabriel.pujado@consultor.wom.cl"/>
    <m/>
    <m/>
    <n v="50"/>
    <s v="Julia Arancibia"/>
    <x v="3"/>
    <m/>
    <s v=""/>
    <d v="2021-03-01T00:00:00"/>
    <s v=""/>
    <m/>
    <d v="2019-02-01T00:00:00"/>
    <s v=""/>
    <s v="No"/>
    <s v="No"/>
  </r>
  <r>
    <s v="Holdtech"/>
    <x v="0"/>
    <s v="Masivo"/>
    <s v="La Serena"/>
    <s v="17190127"/>
    <s v="8"/>
    <s v="17190127-8"/>
    <s v="MMASTUDS"/>
    <s v="MARIA MAGDALENA ASTUDILLO SANTIBAÑEZ"/>
    <s v="MARIA MAGDALENA"/>
    <s v="ASTUDILLO SANTIBAÑEZ"/>
    <x v="1"/>
    <x v="5"/>
    <s v="Abandono de PEI"/>
    <m/>
    <d v="2019-02-18T00:00:00"/>
    <m/>
    <m/>
    <m/>
    <m/>
    <m/>
    <d v="1989-08-15T00:00:00"/>
    <s v="Julia Arancibia"/>
    <m/>
    <s v=""/>
    <d v="2019-02-07T00:00:00"/>
    <d v="2019-02-27T00:00:00"/>
    <s v="N"/>
    <m/>
    <s v="MMASTUDS"/>
    <s v="MMASTUDS"/>
    <n v="19197"/>
    <s v="maria.astudillo.s@consultor.wom.cl"/>
    <m/>
    <m/>
    <n v="50"/>
    <s v="Julia Arancibia"/>
    <x v="3"/>
    <m/>
    <s v=""/>
    <d v="2021-03-01T00:00:00"/>
    <s v=""/>
    <m/>
    <d v="2019-02-01T00:00:00"/>
    <s v=""/>
    <s v="No"/>
    <s v="No"/>
  </r>
  <r>
    <s v="Holdtech"/>
    <x v="0"/>
    <s v="Masivo"/>
    <s v="La Serena"/>
    <s v="17800104"/>
    <s v="3"/>
    <s v="17800104-3"/>
    <s v="NVHARDEM"/>
    <s v="NIELLA VALENTINA HARDER MORTOLA"/>
    <s v="NIELLA VALENTINA"/>
    <s v="HARDER MORTOLA"/>
    <x v="1"/>
    <x v="5"/>
    <s v="Abandono de PEI"/>
    <m/>
    <d v="2019-02-18T00:00:00"/>
    <m/>
    <m/>
    <m/>
    <m/>
    <m/>
    <d v="1991-06-16T00:00:00"/>
    <s v="Julia Arancibia"/>
    <m/>
    <s v=""/>
    <d v="2019-02-07T00:00:00"/>
    <d v="2019-02-27T00:00:00"/>
    <s v="N"/>
    <m/>
    <s v="NVHARDEM"/>
    <s v="NVHARDEM"/>
    <n v="19255"/>
    <s v="niella.harder@consultor.wom.cl"/>
    <m/>
    <m/>
    <n v="50"/>
    <s v="Julia Arancibia"/>
    <x v="3"/>
    <m/>
    <s v=""/>
    <d v="2021-03-01T00:00:00"/>
    <s v=""/>
    <m/>
    <d v="2019-02-01T00:00:00"/>
    <s v=""/>
    <s v="No"/>
    <s v="No"/>
  </r>
  <r>
    <s v="Holdtech"/>
    <x v="0"/>
    <s v="Masivo"/>
    <s v="La Serena"/>
    <s v="17016213"/>
    <s v="7"/>
    <s v="17016213-7"/>
    <s v="SRSANTAC"/>
    <s v="SACHY ROMINA SANTANDER CORTES"/>
    <s v="SACHY ROMINA"/>
    <s v="SANTANDER CORTES"/>
    <x v="1"/>
    <x v="5"/>
    <s v="Abandono de PEI"/>
    <m/>
    <d v="2019-02-28T00:00:00"/>
    <m/>
    <m/>
    <m/>
    <m/>
    <m/>
    <d v="1989-02-09T00:00:00"/>
    <s v="Julia Arancibia"/>
    <m/>
    <s v=""/>
    <d v="2019-02-07T00:00:00"/>
    <d v="2019-02-27T00:00:00"/>
    <s v="N"/>
    <m/>
    <s v="SRSANTAC"/>
    <s v="SRSANTAC"/>
    <n v="19146"/>
    <s v="sachy.santander@consultor.wom.cl"/>
    <m/>
    <m/>
    <n v="50"/>
    <s v="Julia Arancibia"/>
    <x v="3"/>
    <m/>
    <s v=""/>
    <d v="2021-03-01T00:00:00"/>
    <s v=""/>
    <m/>
    <d v="2019-02-01T00:00:00"/>
    <s v=""/>
    <s v="No"/>
    <s v="No"/>
  </r>
  <r>
    <s v="Holdtech"/>
    <x v="0"/>
    <s v="Masivo"/>
    <s v="La Serena"/>
    <s v="16430977"/>
    <s v="0"/>
    <s v="16430977-0"/>
    <s v="YVINETC"/>
    <s v="YNYIRIAN VINET CORTES"/>
    <s v="YNYIRIAN"/>
    <s v="VINET CORTES"/>
    <x v="1"/>
    <x v="5"/>
    <s v="Abandono de PEI"/>
    <m/>
    <d v="2019-02-28T00:00:00"/>
    <m/>
    <m/>
    <m/>
    <m/>
    <m/>
    <d v="1986-01-05T00:00:00"/>
    <s v="Julia Arancibia"/>
    <m/>
    <s v=""/>
    <d v="2019-02-07T00:00:00"/>
    <d v="2019-02-27T00:00:00"/>
    <s v="N"/>
    <m/>
    <s v="YVINETC"/>
    <s v="YVINETC"/>
    <n v="19226"/>
    <s v="ynyirian.vinet@consultor.wom.cl"/>
    <m/>
    <m/>
    <n v="50"/>
    <s v="Julia Arancibia"/>
    <x v="3"/>
    <m/>
    <s v=""/>
    <d v="2021-03-01T00:00:00"/>
    <s v=""/>
    <m/>
    <d v="2019-02-01T00:00:00"/>
    <s v=""/>
    <s v="No"/>
    <s v="No"/>
  </r>
  <r>
    <s v="Holdtech"/>
    <x v="0"/>
    <s v="Masivo"/>
    <s v="La Serena"/>
    <s v="18757411"/>
    <s v="0"/>
    <s v="18757411-0"/>
    <m/>
    <s v="FELIPE ALEJANDRO OGALDE VEGA"/>
    <s v="FELIPE ALEJANDRO"/>
    <s v="OGALDE VEGA"/>
    <x v="1"/>
    <x v="5"/>
    <s v="Abandono de PEI"/>
    <m/>
    <d v="2019-02-20T00:00:00"/>
    <m/>
    <m/>
    <m/>
    <m/>
    <m/>
    <d v="1994-06-20T00:00:00"/>
    <s v="Julia Arancibia"/>
    <m/>
    <s v=""/>
    <d v="2019-02-07T00:00:00"/>
    <d v="2019-02-27T00:00:00"/>
    <s v="N"/>
    <m/>
    <m/>
    <m/>
    <m/>
    <m/>
    <m/>
    <m/>
    <n v="50"/>
    <s v="Julia Arancibia"/>
    <x v="3"/>
    <m/>
    <s v=""/>
    <d v="2021-03-01T00:00:00"/>
    <s v=""/>
    <m/>
    <d v="2019-02-01T00:00:00"/>
    <s v=""/>
    <s v="No"/>
    <s v="No"/>
  </r>
  <r>
    <s v="Holdtech"/>
    <x v="0"/>
    <s v="Masivo"/>
    <s v="La Serena"/>
    <s v="13972920"/>
    <s v="K"/>
    <s v="13972920-K"/>
    <s v="CEANDRAR"/>
    <s v="CORNELIO ENRIQUE ANDRADE RODRIGUEZ"/>
    <s v="CORNELIO ENRIQUE"/>
    <s v="ANDRADE  RODRIGUEZ"/>
    <x v="1"/>
    <x v="5"/>
    <s v="Abandono de PEI"/>
    <m/>
    <d v="2019-02-28T00:00:00"/>
    <m/>
    <m/>
    <m/>
    <m/>
    <m/>
    <d v="1981-01-14T00:00:00"/>
    <s v="Yesenia Sepulveda"/>
    <m/>
    <s v=""/>
    <d v="2019-02-19T00:00:00"/>
    <d v="2019-03-11T00:00:00"/>
    <m/>
    <m/>
    <s v="CEANDRAR"/>
    <s v="CEANDRAR"/>
    <n v="19306"/>
    <s v="cornelio.andrade@consultor.wom.cl"/>
    <m/>
    <m/>
    <n v="51"/>
    <s v="Yesenia Sepulveda"/>
    <x v="3"/>
    <m/>
    <s v=""/>
    <d v="2021-03-01T00:00:00"/>
    <s v=""/>
    <m/>
    <d v="2019-02-01T00:00:00"/>
    <s v=""/>
    <s v="No"/>
    <s v="No"/>
  </r>
  <r>
    <s v="Holdtech"/>
    <x v="0"/>
    <s v="Masivo"/>
    <s v="La Serena"/>
    <s v="18889684"/>
    <s v="7"/>
    <s v="18889684-7"/>
    <s v="GGVICENL"/>
    <s v="GIUSEPPE GIULIANO VICENCIO LOPEZ"/>
    <s v="GIUSEPPE  GIULIANO"/>
    <s v="VICENCIO LOPEZ"/>
    <x v="1"/>
    <x v="5"/>
    <s v="Abandono de PEI"/>
    <m/>
    <d v="2019-02-27T00:00:00"/>
    <m/>
    <m/>
    <m/>
    <m/>
    <m/>
    <d v="1991-08-31T00:00:00"/>
    <s v="Yesenia Sepulveda"/>
    <m/>
    <s v=""/>
    <d v="2019-02-19T00:00:00"/>
    <d v="2019-03-11T00:00:00"/>
    <m/>
    <m/>
    <s v="GGVICENL"/>
    <s v="GGVICENL"/>
    <n v="19298"/>
    <s v="giuseppe.vicencio@consultor.wom.cl"/>
    <m/>
    <m/>
    <n v="51"/>
    <s v="Yesenia Sepulveda"/>
    <x v="3"/>
    <m/>
    <s v=""/>
    <d v="2021-03-01T00:00:00"/>
    <s v=""/>
    <m/>
    <d v="2019-02-01T00:00:00"/>
    <s v=""/>
    <s v="No"/>
    <s v="No"/>
  </r>
  <r>
    <s v="Holdtech"/>
    <x v="0"/>
    <s v="Masivo"/>
    <s v="La Serena"/>
    <s v="11821315"/>
    <s v="7"/>
    <s v="11821315-7"/>
    <s v="JDTAPIAC"/>
    <s v="JUANA DEL CARMEN TAPIA CAMPOS"/>
    <s v="JUANA DEL CARMEN"/>
    <s v="TAPIA CAMPOS"/>
    <x v="1"/>
    <x v="5"/>
    <s v="Abandono de PEI"/>
    <m/>
    <d v="2019-02-26T00:00:00"/>
    <m/>
    <m/>
    <m/>
    <m/>
    <m/>
    <d v="1971-02-23T00:00:00"/>
    <s v="Yesenia Sepulveda"/>
    <m/>
    <s v=""/>
    <d v="2019-02-19T00:00:00"/>
    <d v="2019-03-11T00:00:00"/>
    <m/>
    <m/>
    <s v="JDTAPIAC"/>
    <s v="JDTAPIAC"/>
    <n v="19313"/>
    <s v="juana.tapia@consultor.wom.cl"/>
    <m/>
    <m/>
    <n v="51"/>
    <s v="Yesenia Sepulveda"/>
    <x v="3"/>
    <m/>
    <s v=""/>
    <d v="2021-03-01T00:00:00"/>
    <s v=""/>
    <m/>
    <d v="2019-02-01T00:00:00"/>
    <s v=""/>
    <s v="No"/>
    <s v="No"/>
  </r>
  <r>
    <s v="Holdtech"/>
    <x v="0"/>
    <s v="Masivo"/>
    <s v="La Serena"/>
    <s v="17934328"/>
    <s v="2"/>
    <s v="17934328-2"/>
    <s v="JFPASTEP"/>
    <s v="JUAN FRANCISCO PASTEN PINILLA"/>
    <s v="JUAN FRANCISCO"/>
    <s v="PASTEN PINILLA"/>
    <x v="1"/>
    <x v="5"/>
    <s v="Abandono de PEI"/>
    <m/>
    <d v="2019-02-27T00:00:00"/>
    <m/>
    <m/>
    <m/>
    <m/>
    <m/>
    <d v="1991-12-28T00:00:00"/>
    <s v="Yesenia Sepulveda"/>
    <m/>
    <s v=""/>
    <d v="2019-02-19T00:00:00"/>
    <d v="2019-03-11T00:00:00"/>
    <m/>
    <m/>
    <s v="JFPASTEP"/>
    <s v="JFPASTEP"/>
    <n v="19304"/>
    <s v="juan.pasten@consultor.wom.cl"/>
    <m/>
    <m/>
    <n v="51"/>
    <s v="Yesenia Sepulveda"/>
    <x v="3"/>
    <m/>
    <s v=""/>
    <d v="2021-03-01T00:00:00"/>
    <s v=""/>
    <m/>
    <d v="2019-02-01T00:00:00"/>
    <s v=""/>
    <s v="No"/>
    <s v="Si"/>
  </r>
  <r>
    <s v="Holdtech"/>
    <x v="0"/>
    <s v="Masivo"/>
    <s v="La Serena"/>
    <s v="19506611"/>
    <s v="6"/>
    <s v="19506611-6"/>
    <s v="JSCERDAL"/>
    <s v="JOSEFA SILVANA CERDA LOPEZ"/>
    <s v="JOSEFA SILVANA"/>
    <s v="CERDA LOPEZ"/>
    <x v="1"/>
    <x v="5"/>
    <s v="Abandono de PEI"/>
    <m/>
    <d v="2019-02-27T00:00:00"/>
    <m/>
    <m/>
    <m/>
    <m/>
    <m/>
    <d v="1997-05-28T00:00:00"/>
    <s v="Yesenia Sepulveda"/>
    <m/>
    <s v=""/>
    <d v="2019-02-19T00:00:00"/>
    <d v="2019-03-11T00:00:00"/>
    <m/>
    <m/>
    <s v="JSCERDAL"/>
    <s v="JSCERDAL"/>
    <n v="19314"/>
    <s v="josefa.cerda@consultor.wom.cl"/>
    <m/>
    <m/>
    <n v="51"/>
    <s v="Yesenia Sepulveda"/>
    <x v="3"/>
    <m/>
    <s v=""/>
    <d v="2021-03-01T00:00:00"/>
    <s v=""/>
    <m/>
    <d v="2019-02-01T00:00:00"/>
    <s v=""/>
    <s v="No"/>
    <s v="No"/>
  </r>
  <r>
    <s v="Holdtech"/>
    <x v="0"/>
    <s v="Masivo"/>
    <s v="La Serena"/>
    <s v="12220700"/>
    <s v="5"/>
    <s v="12220700-5"/>
    <s v="MTGUERRT"/>
    <s v="MARIA TERESA GUERRERO TAPIA"/>
    <s v="MARIA TERESA"/>
    <s v="GUERRERO TAPIA"/>
    <x v="1"/>
    <x v="5"/>
    <s v="Abandono de PEI"/>
    <m/>
    <d v="2019-02-27T00:00:00"/>
    <m/>
    <m/>
    <m/>
    <m/>
    <m/>
    <d v="1972-10-06T00:00:00"/>
    <s v="Yesenia Sepulveda"/>
    <m/>
    <s v=""/>
    <d v="2019-02-19T00:00:00"/>
    <d v="2019-03-11T00:00:00"/>
    <m/>
    <m/>
    <s v="MTGUERRT"/>
    <s v="MTGUERRT"/>
    <n v="19307"/>
    <s v="maria.guerrero@consultor.wom.cl"/>
    <m/>
    <m/>
    <n v="51"/>
    <s v="Yesenia Sepulveda"/>
    <x v="3"/>
    <m/>
    <s v=""/>
    <d v="2021-03-01T00:00:00"/>
    <s v=""/>
    <m/>
    <d v="2019-02-01T00:00:00"/>
    <s v=""/>
    <s v="No"/>
    <s v="No"/>
  </r>
  <r>
    <s v="Holdtech"/>
    <x v="0"/>
    <s v="Masivo"/>
    <s v="La Serena"/>
    <s v="16443343"/>
    <s v="9"/>
    <s v="16443343-9"/>
    <s v="OAMELOG"/>
    <s v="OMAR ANDRES MELO GODOY"/>
    <s v="OMAR ANDRES "/>
    <s v="MELO GODOY"/>
    <x v="1"/>
    <x v="5"/>
    <s v="Abandono de PEI"/>
    <m/>
    <d v="2019-02-21T00:00:00"/>
    <m/>
    <m/>
    <m/>
    <m/>
    <m/>
    <d v="1987-02-15T00:00:00"/>
    <s v="Yesenia Sepulveda"/>
    <m/>
    <s v=""/>
    <d v="2019-02-19T00:00:00"/>
    <d v="2019-03-11T00:00:00"/>
    <m/>
    <m/>
    <s v="OAMELOG"/>
    <s v="OAMELOG"/>
    <n v="19308"/>
    <s v="omar.melo@consultor.wom.cl"/>
    <m/>
    <m/>
    <n v="51"/>
    <s v="Yesenia Sepulveda"/>
    <x v="3"/>
    <m/>
    <s v=""/>
    <d v="2021-03-01T00:00:00"/>
    <s v=""/>
    <m/>
    <d v="2019-02-01T00:00:00"/>
    <s v=""/>
    <s v="No"/>
    <s v="No"/>
  </r>
  <r>
    <s v="Holdtech"/>
    <x v="0"/>
    <s v="Masivo"/>
    <s v="La Serena"/>
    <s v="19349019"/>
    <s v="0"/>
    <s v="19349019-0"/>
    <s v="YACAMPUL"/>
    <s v="YUBERLIT ARACELLY CAMPUSANO LAZCANO"/>
    <s v="YUBERLIT ARACELLY"/>
    <s v="CAMPUSANO LAZCANO"/>
    <x v="1"/>
    <x v="5"/>
    <s v="Abandono de PEI"/>
    <m/>
    <d v="2019-02-27T00:00:00"/>
    <m/>
    <m/>
    <m/>
    <m/>
    <m/>
    <d v="1996-09-02T00:00:00"/>
    <s v="Yesenia Sepulveda"/>
    <m/>
    <s v=""/>
    <d v="2019-02-19T00:00:00"/>
    <d v="2019-03-11T00:00:00"/>
    <m/>
    <m/>
    <s v="YACAMPUL"/>
    <s v="YACAMPUL"/>
    <n v="19309"/>
    <s v="yuberlit.campusano@consultor.wom.cl"/>
    <m/>
    <m/>
    <n v="51"/>
    <s v="Yesenia Sepulveda"/>
    <x v="3"/>
    <m/>
    <s v=""/>
    <d v="2021-03-01T00:00:00"/>
    <s v=""/>
    <m/>
    <d v="2019-02-01T00:00:00"/>
    <s v=""/>
    <s v="No"/>
    <s v="No"/>
  </r>
  <r>
    <s v="Holdtech"/>
    <x v="0"/>
    <s v="Masivo"/>
    <s v="La Serena"/>
    <s v="19287179"/>
    <s v="4"/>
    <s v="19287179-4"/>
    <s v="DPSEGOVA"/>
    <s v="DAMARIT DEL PILAR SEGOVIA ALARCON"/>
    <s v="DAMARIT DEL PILAR"/>
    <s v="SEGOVIA ALARCON"/>
    <x v="1"/>
    <x v="5"/>
    <s v="Reprobado"/>
    <m/>
    <d v="2019-03-27T00:00:00"/>
    <m/>
    <m/>
    <m/>
    <m/>
    <m/>
    <d v="1997-01-25T00:00:00"/>
    <s v="Julia Arancibia"/>
    <m/>
    <s v=""/>
    <d v="2019-03-05T00:00:00"/>
    <d v="2019-03-26T00:00:00"/>
    <m/>
    <m/>
    <s v="DPSEGOVA"/>
    <s v="DPSEGOVA"/>
    <n v="19088"/>
    <s v="damarit.segovia@consultor.wom.cl"/>
    <m/>
    <m/>
    <n v="52"/>
    <s v="Julia Arancibia"/>
    <x v="3"/>
    <m/>
    <s v=""/>
    <d v="2021-03-01T00:00:00"/>
    <s v=""/>
    <m/>
    <d v="2019-03-01T00:00:00"/>
    <s v=""/>
    <s v="No"/>
    <s v="No"/>
  </r>
  <r>
    <s v="Holdtech"/>
    <x v="0"/>
    <s v="Masivo"/>
    <s v="La Serena"/>
    <s v="11346112"/>
    <s v="8"/>
    <s v="11346112-8"/>
    <s v="JFORDENP"/>
    <s v="JAVIER FRANCISCO ORDENES PASTEN"/>
    <s v="JAVIER FRANCISCO"/>
    <s v="ORDENES PASTEN"/>
    <x v="1"/>
    <x v="5"/>
    <s v="Reprobado"/>
    <m/>
    <d v="2019-03-27T00:00:00"/>
    <m/>
    <m/>
    <m/>
    <m/>
    <m/>
    <d v="1968-09-02T00:00:00"/>
    <s v="Julia Arancibia"/>
    <m/>
    <s v=""/>
    <d v="2019-03-05T00:00:00"/>
    <d v="2019-03-26T00:00:00"/>
    <m/>
    <m/>
    <s v="JFORDENP"/>
    <s v="JFORDENP"/>
    <n v="19237"/>
    <s v="javier.ordenes@consultor.wom.cl"/>
    <m/>
    <m/>
    <n v="52"/>
    <s v="Julia Arancibia"/>
    <x v="3"/>
    <m/>
    <s v=""/>
    <d v="2021-03-01T00:00:00"/>
    <s v=""/>
    <m/>
    <d v="2019-03-01T00:00:00"/>
    <s v=""/>
    <s v="No"/>
    <s v="No"/>
  </r>
  <r>
    <s v="Holdtech"/>
    <x v="0"/>
    <s v="Masivo"/>
    <s v="La Serena"/>
    <s v="18583111"/>
    <s v="6"/>
    <s v="18583111-6"/>
    <s v="KSBARREZ"/>
    <s v="KIARA STEFANIA BARRERA ZULOAGA"/>
    <s v="KIARA STEFANIA"/>
    <s v="BARRERA ZULOAGA"/>
    <x v="1"/>
    <x v="5"/>
    <s v="Reprobado"/>
    <m/>
    <d v="2019-04-01T00:00:00"/>
    <m/>
    <m/>
    <m/>
    <m/>
    <m/>
    <d v="1994-07-01T00:00:00"/>
    <s v="Julia Arancibia"/>
    <m/>
    <s v=""/>
    <d v="2019-03-05T00:00:00"/>
    <d v="2019-03-26T00:00:00"/>
    <m/>
    <m/>
    <s v="KSBARREZ"/>
    <s v="KSBARREZ"/>
    <n v="19319"/>
    <s v="kiara.barrera@consultor.wom.cl"/>
    <m/>
    <m/>
    <n v="52"/>
    <s v="Julia Arancibia"/>
    <x v="3"/>
    <m/>
    <s v=""/>
    <d v="2021-03-01T00:00:00"/>
    <s v=""/>
    <m/>
    <d v="2019-04-01T00:00:00"/>
    <s v=""/>
    <s v="No"/>
    <s v="No"/>
  </r>
  <r>
    <s v="Holdtech"/>
    <x v="0"/>
    <s v="Masivo"/>
    <s v="La Serena"/>
    <s v="15594767"/>
    <s v="5"/>
    <s v="15594767-5"/>
    <s v="LMIRIARD"/>
    <s v="LESLIE MACARENA IRIARTE DIAZ"/>
    <s v="LESLIE MACARENA"/>
    <s v="IRIARTE DIAZ"/>
    <x v="1"/>
    <x v="5"/>
    <s v="Reprobado"/>
    <m/>
    <d v="2019-03-27T00:00:00"/>
    <m/>
    <m/>
    <m/>
    <m/>
    <m/>
    <d v="1983-09-13T00:00:00"/>
    <s v="Julia Arancibia"/>
    <m/>
    <s v=""/>
    <d v="2019-03-05T00:00:00"/>
    <d v="2019-03-26T00:00:00"/>
    <m/>
    <m/>
    <s v="LMIRIARD"/>
    <s v="LMIRIARD"/>
    <n v="19197"/>
    <s v="leslie.iriarte@consultor.wom.cl"/>
    <m/>
    <m/>
    <n v="52"/>
    <s v="Julia Arancibia"/>
    <x v="3"/>
    <m/>
    <s v=""/>
    <d v="2021-03-01T00:00:00"/>
    <s v=""/>
    <m/>
    <d v="2019-03-01T00:00:00"/>
    <s v=""/>
    <s v="No"/>
    <s v="No"/>
  </r>
  <r>
    <s v="Holdtech"/>
    <x v="0"/>
    <s v="Masivo"/>
    <s v="La Serena"/>
    <s v="15801620"/>
    <s v="6"/>
    <s v="15801620-6"/>
    <s v="MASALASZ"/>
    <s v="MIGUEL ALFONSO SALAS ZEPEDA"/>
    <s v="MIGUEL ALFONSO"/>
    <s v="SALAS ZEPEDA"/>
    <x v="1"/>
    <x v="5"/>
    <s v="Reprobado"/>
    <m/>
    <d v="2019-03-27T00:00:00"/>
    <m/>
    <m/>
    <m/>
    <m/>
    <m/>
    <d v="1984-05-24T00:00:00"/>
    <s v="Julia Arancibia"/>
    <m/>
    <s v=""/>
    <d v="2019-03-05T00:00:00"/>
    <d v="2019-03-26T00:00:00"/>
    <m/>
    <m/>
    <s v="MASALASZ"/>
    <s v="MASALASZ"/>
    <n v="19260"/>
    <s v="miguel.salas@consultor.wom.cl"/>
    <m/>
    <m/>
    <n v="52"/>
    <s v="Julia Arancibia"/>
    <x v="3"/>
    <m/>
    <s v=""/>
    <d v="2021-03-01T00:00:00"/>
    <s v=""/>
    <m/>
    <d v="2019-03-01T00:00:00"/>
    <s v=""/>
    <s v="No"/>
    <s v="No"/>
  </r>
  <r>
    <s v="Holdtech"/>
    <x v="0"/>
    <s v="Masivo"/>
    <s v="La Serena"/>
    <s v="9517870-"/>
    <s v="7"/>
    <s v="9517870-7"/>
    <s v="PATIMANV"/>
    <s v="PEDRO ANTONIO TIMANA VIVERO"/>
    <s v="PEDRO ANTONIO"/>
    <s v="TIMANA VIVERO"/>
    <x v="1"/>
    <x v="5"/>
    <s v="Reprobado"/>
    <m/>
    <d v="2019-03-27T00:00:00"/>
    <m/>
    <m/>
    <m/>
    <m/>
    <m/>
    <d v="1963-08-01T00:00:00"/>
    <s v="Julia Arancibia"/>
    <m/>
    <s v=""/>
    <d v="2019-03-05T00:00:00"/>
    <d v="2019-03-26T00:00:00"/>
    <m/>
    <m/>
    <s v="PATIMANV"/>
    <s v="PATIMANV"/>
    <n v="19270"/>
    <s v="pedro.timana@consultor.wom.cl"/>
    <m/>
    <m/>
    <n v="52"/>
    <s v="Julia Arancibia"/>
    <x v="3"/>
    <m/>
    <s v=""/>
    <d v="2021-03-01T00:00:00"/>
    <s v=""/>
    <m/>
    <d v="2019-03-01T00:00:00"/>
    <s v=""/>
    <s v="No"/>
    <s v="No"/>
  </r>
  <r>
    <s v="Holdtech"/>
    <x v="0"/>
    <s v="Masivo"/>
    <s v="La Serena"/>
    <s v="15594169"/>
    <s v="3"/>
    <s v="15594169-3"/>
    <s v="CARODRIF"/>
    <s v="CYNTHIA ANDREA RODRIGUEZ FIBLA"/>
    <s v="CYNTHIA ANDREA"/>
    <s v="RODRIGUEZ FIBLA"/>
    <x v="1"/>
    <x v="5"/>
    <s v="Abandono de PEI"/>
    <m/>
    <d v="2019-03-26T00:00:00"/>
    <m/>
    <m/>
    <m/>
    <m/>
    <m/>
    <d v="1983-06-04T00:00:00"/>
    <s v="America Quinteros"/>
    <m/>
    <s v=""/>
    <m/>
    <m/>
    <m/>
    <m/>
    <s v="CARODRIF"/>
    <s v="CARODRIF"/>
    <n v="19267"/>
    <s v="cynthia.rodriguez@consultor.wom.cl"/>
    <m/>
    <m/>
    <n v="53"/>
    <s v="America Quinteros"/>
    <x v="3"/>
    <m/>
    <s v=""/>
    <d v="2021-03-01T00:00:00"/>
    <s v=""/>
    <m/>
    <d v="2019-03-01T00:00:00"/>
    <s v=""/>
    <s v="No"/>
    <s v="No"/>
  </r>
  <r>
    <s v="Holdtech"/>
    <x v="0"/>
    <s v="Masivo"/>
    <s v="La Serena"/>
    <s v="17264964"/>
    <s v="5"/>
    <s v="17264964-5"/>
    <s v="DCPERELC"/>
    <s v="DANIELA CALYPSO PERELMAN CHELLEW"/>
    <s v="DANIELA CALYPSO"/>
    <s v="PERELMAN CHELLEW"/>
    <x v="1"/>
    <x v="5"/>
    <s v="Abandono de PEI"/>
    <m/>
    <d v="2019-03-19T00:00:00"/>
    <m/>
    <m/>
    <m/>
    <m/>
    <m/>
    <d v="1988-07-11T00:00:00"/>
    <s v="America Quinteros"/>
    <m/>
    <s v=""/>
    <m/>
    <m/>
    <m/>
    <m/>
    <s v="DCPERELC"/>
    <s v="DCPERELC"/>
    <n v="19338"/>
    <s v="daniela.perelman@consultor.wom.cl"/>
    <m/>
    <m/>
    <n v="53"/>
    <s v="America Quinteros"/>
    <x v="3"/>
    <m/>
    <s v=""/>
    <d v="2021-03-01T00:00:00"/>
    <s v=""/>
    <m/>
    <d v="2019-03-01T00:00:00"/>
    <s v=""/>
    <s v="No"/>
    <s v="No"/>
  </r>
  <r>
    <s v="Holdtech"/>
    <x v="0"/>
    <s v="Masivo"/>
    <s v="La Serena"/>
    <s v="19506662"/>
    <s v="0"/>
    <s v="19506662-0"/>
    <s v="DILOPEZS"/>
    <s v="DIEGO IGNACIO LOPEZ SAGREDO"/>
    <s v="DIEGO IGNACIO"/>
    <s v="LOPEZ SAGREDO"/>
    <x v="1"/>
    <x v="5"/>
    <s v="Abandono de PEI"/>
    <m/>
    <d v="2019-04-05T00:00:00"/>
    <m/>
    <m/>
    <m/>
    <m/>
    <m/>
    <d v="1997-06-08T00:00:00"/>
    <s v="America Quinteros"/>
    <m/>
    <s v=""/>
    <m/>
    <m/>
    <m/>
    <m/>
    <s v="DILOPEZS"/>
    <s v="DILOPEZS"/>
    <n v="19228"/>
    <s v="diego.lopez.s@consultor.wom.cl"/>
    <m/>
    <m/>
    <n v="53"/>
    <s v="America Quinteros"/>
    <x v="3"/>
    <m/>
    <s v=""/>
    <d v="2021-03-01T00:00:00"/>
    <s v=""/>
    <m/>
    <d v="2019-04-01T00:00:00"/>
    <s v=""/>
    <s v="No"/>
    <s v="No"/>
  </r>
  <r>
    <s v="Holdtech"/>
    <x v="0"/>
    <s v="Masivo"/>
    <s v="La Serena"/>
    <s v="18011581"/>
    <s v="1"/>
    <s v="18011581-1"/>
    <s v="LROLIVAC"/>
    <s v="LUIS RICARDO OLIVARES COFRE"/>
    <s v="LUIS RICARDO"/>
    <s v="OLIVARES COFRE"/>
    <x v="1"/>
    <x v="5"/>
    <s v="Abandono de PEI"/>
    <m/>
    <d v="2019-03-25T00:00:00"/>
    <m/>
    <m/>
    <m/>
    <m/>
    <m/>
    <d v="1992-01-12T00:00:00"/>
    <s v="America Quinteros"/>
    <m/>
    <s v=""/>
    <m/>
    <m/>
    <m/>
    <m/>
    <s v="LROLIVAC"/>
    <s v="LROLIVAC"/>
    <n v="19221"/>
    <s v="luis.olivares@consultor.wom.cl"/>
    <m/>
    <m/>
    <n v="53"/>
    <s v="America Quinteros"/>
    <x v="3"/>
    <m/>
    <s v=""/>
    <d v="2021-03-01T00:00:00"/>
    <s v=""/>
    <m/>
    <d v="2019-03-01T00:00:00"/>
    <s v=""/>
    <s v="No"/>
    <s v="No"/>
  </r>
  <r>
    <s v="Holdtech"/>
    <x v="0"/>
    <s v="Masivo"/>
    <s v="La Serena"/>
    <s v="18924016"/>
    <s v="3"/>
    <s v="18924016-3"/>
    <s v="MIAVILAA"/>
    <s v="MARIA ISABEL AVILA ARAYA"/>
    <s v="MARIA ISABEL"/>
    <s v="AVILA ARAYA"/>
    <x v="1"/>
    <x v="5"/>
    <s v="Reprobado"/>
    <m/>
    <d v="2019-04-09T00:00:00"/>
    <m/>
    <m/>
    <m/>
    <m/>
    <m/>
    <d v="1995-06-11T00:00:00"/>
    <s v="America Quinteros"/>
    <m/>
    <s v=""/>
    <m/>
    <m/>
    <m/>
    <m/>
    <s v="MIAVILAA"/>
    <s v="MIAVILAA"/>
    <n v="19330"/>
    <s v="maria.avila@consultor.wom.cl"/>
    <m/>
    <m/>
    <n v="53"/>
    <s v="America Quinteros"/>
    <x v="3"/>
    <m/>
    <s v=""/>
    <d v="2021-03-01T00:00:00"/>
    <s v=""/>
    <m/>
    <d v="2019-04-01T00:00:00"/>
    <s v=""/>
    <s v="No"/>
    <s v="No"/>
  </r>
  <r>
    <s v="Holdtech"/>
    <x v="0"/>
    <s v="Masivo"/>
    <s v="La Serena"/>
    <s v="19931994"/>
    <s v="9"/>
    <s v="19931994-9"/>
    <s v="BIVARASC"/>
    <s v="BENJAMIN ISAAC VARAS CARDENAS"/>
    <s v="BENJAMIN ISAAC"/>
    <s v="VARAS CARDENAS "/>
    <x v="1"/>
    <x v="5"/>
    <s v="Abandono de PEI"/>
    <m/>
    <d v="2019-04-08T00:00:00"/>
    <m/>
    <m/>
    <m/>
    <m/>
    <m/>
    <d v="1999-03-24T00:00:00"/>
    <s v="Maria Fernanda Diaz"/>
    <m/>
    <s v=""/>
    <d v="2019-03-27T00:00:00"/>
    <d v="2019-04-19T00:00:00"/>
    <m/>
    <m/>
    <s v="BIVARASC"/>
    <s v="BIVARASC"/>
    <n v="19084"/>
    <s v="benjamin.varas@consultor.wom.cl"/>
    <m/>
    <m/>
    <n v="54"/>
    <s v="Maria Fernanda Diaz"/>
    <x v="3"/>
    <m/>
    <s v=""/>
    <d v="2021-03-01T00:00:00"/>
    <s v=""/>
    <m/>
    <d v="2019-04-01T00:00:00"/>
    <s v=""/>
    <s v="No"/>
    <s v="No"/>
  </r>
  <r>
    <s v="Holdtech"/>
    <x v="0"/>
    <s v="Masivo"/>
    <s v="La Serena"/>
    <s v="17810837"/>
    <s v="9"/>
    <s v="17810837-9"/>
    <s v="CIZAMORA"/>
    <s v="CATALINA IVONNE ZAMORANO ABURTO"/>
    <s v="CATALINA IVONNE"/>
    <s v="ZAMORANO ABURTO"/>
    <x v="1"/>
    <x v="5"/>
    <s v="Abandono de PEI"/>
    <m/>
    <d v="2019-04-11T00:00:00"/>
    <m/>
    <m/>
    <m/>
    <m/>
    <m/>
    <d v="1991-07-20T00:00:00"/>
    <s v="Maria Fernanda Diaz"/>
    <m/>
    <s v=""/>
    <d v="2019-03-27T00:00:00"/>
    <d v="2019-04-19T00:00:00"/>
    <m/>
    <m/>
    <s v="CIZAMORA"/>
    <s v="CIZAMORA"/>
    <n v="19237"/>
    <s v="catalina.zamorano@consultor.wom.cl"/>
    <m/>
    <m/>
    <n v="54"/>
    <s v="Maria Fernanda Diaz"/>
    <x v="3"/>
    <m/>
    <s v=""/>
    <d v="2021-03-01T00:00:00"/>
    <s v=""/>
    <m/>
    <d v="2019-04-01T00:00:00"/>
    <s v=""/>
    <s v="No"/>
    <s v="No"/>
  </r>
  <r>
    <s v="Holdtech"/>
    <x v="0"/>
    <s v="Masivo"/>
    <s v="La Serena"/>
    <s v="20036502"/>
    <s v="K"/>
    <s v="20036502-K"/>
    <s v="DEACOSTG"/>
    <s v="DAMIAN ELIAS ACOSTA GUERRA"/>
    <s v="DAMIAN ELIAS"/>
    <s v="ACOSTA GUERRA"/>
    <x v="1"/>
    <x v="5"/>
    <s v="Abandono de PEI"/>
    <m/>
    <d v="2019-04-01T00:00:00"/>
    <m/>
    <m/>
    <m/>
    <m/>
    <m/>
    <d v="1999-04-22T00:00:00"/>
    <s v="Maria Fernanda Diaz"/>
    <m/>
    <s v=""/>
    <d v="2019-03-27T00:00:00"/>
    <d v="2019-04-19T00:00:00"/>
    <m/>
    <m/>
    <s v="DEACOSTG"/>
    <s v="DEACOSTG"/>
    <n v="19136"/>
    <s v="damian.acostaguerra@consultor.wom.cl"/>
    <m/>
    <m/>
    <n v="54"/>
    <s v="Maria Fernanda Diaz"/>
    <x v="3"/>
    <m/>
    <s v=""/>
    <d v="2021-03-01T00:00:00"/>
    <s v=""/>
    <m/>
    <d v="2019-04-01T00:00:00"/>
    <s v=""/>
    <s v="No"/>
    <s v="No"/>
  </r>
  <r>
    <s v="Holdtech"/>
    <x v="0"/>
    <s v="Masivo"/>
    <s v="La Serena"/>
    <s v="18518218"/>
    <s v="5"/>
    <s v="18518218-5"/>
    <s v="EJHERNAP"/>
    <s v="EDUARDO JEAN-PAUL HERNANDEZ PIZARRO"/>
    <s v="EDUARDO JEAN-PAUL"/>
    <s v="HERNANDEZ PIZARRO"/>
    <x v="1"/>
    <x v="5"/>
    <s v="Abandono de PEI"/>
    <m/>
    <d v="2019-04-15T00:00:00"/>
    <m/>
    <m/>
    <m/>
    <m/>
    <m/>
    <d v="1993-06-30T00:00:00"/>
    <s v="Maria Fernanda Diaz"/>
    <m/>
    <s v=""/>
    <d v="2019-03-27T00:00:00"/>
    <d v="2019-04-19T00:00:00"/>
    <m/>
    <m/>
    <s v="EJHERNAP"/>
    <s v="EJHERNAP"/>
    <n v="19085"/>
    <s v="eduardo.hernandez@consultor.wom.cl"/>
    <m/>
    <m/>
    <n v="54"/>
    <s v="Maria Fernanda Diaz"/>
    <x v="3"/>
    <m/>
    <s v=""/>
    <d v="2021-03-01T00:00:00"/>
    <s v=""/>
    <m/>
    <d v="2019-04-01T00:00:00"/>
    <s v=""/>
    <s v="No"/>
    <s v="No"/>
  </r>
  <r>
    <s v="Holdtech"/>
    <x v="0"/>
    <s v="Masivo"/>
    <s v="La Serena"/>
    <s v="17451738"/>
    <s v="K"/>
    <s v="17451738-K"/>
    <s v="GVSALDER"/>
    <s v="GIOVANNA VALERIA SALDES ROJAS"/>
    <s v="GIOVANNA VALERIA"/>
    <s v="SALDES ROJAS"/>
    <x v="1"/>
    <x v="5"/>
    <s v="Abandono de PEI"/>
    <m/>
    <d v="2019-04-15T00:00:00"/>
    <m/>
    <m/>
    <m/>
    <m/>
    <m/>
    <d v="1989-11-05T00:00:00"/>
    <s v="Maria Fernanda Diaz"/>
    <m/>
    <s v=""/>
    <d v="2019-03-27T00:00:00"/>
    <d v="2019-04-19T00:00:00"/>
    <m/>
    <m/>
    <s v="GVSALDER"/>
    <s v="GVSALDER"/>
    <n v="19149"/>
    <s v="giovanna.saldes@consultor.wom.cl"/>
    <m/>
    <m/>
    <n v="54"/>
    <s v="Maria Fernanda Diaz"/>
    <x v="3"/>
    <m/>
    <s v=""/>
    <d v="2021-03-01T00:00:00"/>
    <s v=""/>
    <m/>
    <d v="2019-04-01T00:00:00"/>
    <s v=""/>
    <s v="No"/>
    <s v="No"/>
  </r>
  <r>
    <s v="Holdtech"/>
    <x v="0"/>
    <s v="Masivo"/>
    <s v="La Serena"/>
    <s v="13530474"/>
    <s v="3"/>
    <s v="13530474-3"/>
    <s v="KYRIVERS"/>
    <s v="KAREN YUVITZA RIVERA SAN MARTIN"/>
    <s v="KAREN YUVITZA"/>
    <s v="RIVERA SAN MARTIN"/>
    <x v="1"/>
    <x v="5"/>
    <s v="Abandono de PEI"/>
    <m/>
    <d v="2019-04-09T00:00:00"/>
    <m/>
    <m/>
    <m/>
    <m/>
    <m/>
    <d v="1979-03-02T00:00:00"/>
    <s v="Maria Fernanda Diaz"/>
    <m/>
    <s v=""/>
    <d v="2019-03-27T00:00:00"/>
    <d v="2019-04-19T00:00:00"/>
    <m/>
    <m/>
    <s v="KYRIVERS"/>
    <s v="KYRIVERS"/>
    <n v="19088"/>
    <s v="karen.rivera.s@consultor.wom.cl"/>
    <m/>
    <m/>
    <n v="54"/>
    <s v="Maria Fernanda Diaz"/>
    <x v="3"/>
    <m/>
    <s v=""/>
    <d v="2021-03-01T00:00:00"/>
    <s v=""/>
    <m/>
    <d v="2019-04-01T00:00:00"/>
    <s v=""/>
    <s v="No"/>
    <s v="No"/>
  </r>
  <r>
    <s v="Holdtech"/>
    <x v="0"/>
    <s v="Masivo"/>
    <s v="La Serena"/>
    <s v="16442506"/>
    <s v="1"/>
    <s v="16442506-1"/>
    <s v="YSVEGAI"/>
    <s v="YENIFER SOLEDAD VEGA ILLANES"/>
    <s v="YENIFER SOLEDAD"/>
    <s v="VEGA ILLANES"/>
    <x v="1"/>
    <x v="5"/>
    <s v="Abandono de PEI"/>
    <m/>
    <d v="2019-04-09T00:00:00"/>
    <m/>
    <m/>
    <m/>
    <m/>
    <m/>
    <d v="1986-06-17T00:00:00"/>
    <s v="Maria Fernanda Diaz"/>
    <m/>
    <s v=""/>
    <d v="2019-03-27T00:00:00"/>
    <d v="2019-04-19T00:00:00"/>
    <m/>
    <m/>
    <s v="YSVEGAI"/>
    <s v="YSVEGAI"/>
    <n v="19121"/>
    <s v="yenifer.vega@consultor.wom.cl"/>
    <m/>
    <m/>
    <n v="54"/>
    <s v="Maria Fernanda Diaz"/>
    <x v="3"/>
    <m/>
    <s v=""/>
    <d v="2021-03-01T00:00:00"/>
    <s v=""/>
    <m/>
    <d v="2019-04-01T00:00:00"/>
    <s v=""/>
    <s v="No"/>
    <s v="No"/>
  </r>
  <r>
    <s v="Holdtech"/>
    <x v="0"/>
    <s v="Masivo"/>
    <s v="La Serena"/>
    <s v="15006397"/>
    <s v="3"/>
    <s v="15006397-3"/>
    <s v="ADMANRIM"/>
    <s v="ALMA DEL CARMEN MANRIQUEZ MEDINA"/>
    <s v="ALMA DEL CARMEN"/>
    <s v="MANRIQUEZ MEDINA "/>
    <x v="1"/>
    <x v="5"/>
    <s v="Abandono de PEI"/>
    <m/>
    <d v="2019-06-04T00:00:00"/>
    <m/>
    <m/>
    <m/>
    <m/>
    <m/>
    <d v="1982-08-05T00:00:00"/>
    <m/>
    <m/>
    <s v=""/>
    <d v="2019-05-15T00:00:00"/>
    <d v="2019-06-05T00:00:00"/>
    <m/>
    <m/>
    <s v="ADMANRIM"/>
    <s v="ADMANRIM"/>
    <n v="19084"/>
    <s v="alma.manriquez@consultor.wom.cl"/>
    <m/>
    <m/>
    <n v="57"/>
    <s v="Maria Fernanda Diaz"/>
    <x v="3"/>
    <m/>
    <s v=""/>
    <d v="2021-03-01T00:00:00"/>
    <s v=""/>
    <m/>
    <d v="2019-06-01T00:00:00"/>
    <s v=""/>
    <s v="No"/>
    <s v="No"/>
  </r>
  <r>
    <s v="Holdtech"/>
    <x v="0"/>
    <s v="Masivo"/>
    <s v="La Serena"/>
    <s v="19348914"/>
    <s v="1"/>
    <s v="19348914-1"/>
    <s v="FICLAVEG"/>
    <s v="FELIPE IGNACIO CLAVERIA GONZALEZ"/>
    <s v="FELIPE IGNACIO"/>
    <s v="CLAVERIA GONZALEZ "/>
    <x v="1"/>
    <x v="5"/>
    <s v="Abandono de PEI"/>
    <m/>
    <d v="2019-05-28T00:00:00"/>
    <m/>
    <m/>
    <m/>
    <m/>
    <m/>
    <d v="1997-08-19T00:00:00"/>
    <m/>
    <m/>
    <s v=""/>
    <d v="2019-05-15T00:00:00"/>
    <d v="2019-06-05T00:00:00"/>
    <m/>
    <m/>
    <s v="FICLAVEG"/>
    <s v="FICLAVEG"/>
    <n v="19145"/>
    <s v="felipe.claveria@consultor.wom.cl"/>
    <m/>
    <m/>
    <n v="57"/>
    <s v="Maria Fernanda Diaz"/>
    <x v="3"/>
    <m/>
    <s v=""/>
    <d v="2021-03-01T00:00:00"/>
    <s v=""/>
    <m/>
    <d v="2019-05-01T00:00:00"/>
    <s v=""/>
    <s v="No"/>
    <s v="No"/>
  </r>
  <r>
    <s v="Holdtech"/>
    <x v="0"/>
    <s v="Masivo"/>
    <s v="La Serena"/>
    <s v="19414846"/>
    <s v="1"/>
    <s v="19414846-1"/>
    <s v="LIACUNAR"/>
    <s v="LISANDRA IVANNA ACUÑA RODRIGUEZ"/>
    <s v="LISANDRA IVANNA"/>
    <s v="ACUÑA RODRIGUEZ"/>
    <x v="1"/>
    <x v="5"/>
    <s v="Abandono de PEI"/>
    <m/>
    <d v="2019-05-17T00:00:00"/>
    <m/>
    <m/>
    <m/>
    <m/>
    <m/>
    <d v="1996-09-17T00:00:00"/>
    <m/>
    <m/>
    <s v=""/>
    <d v="2019-05-15T00:00:00"/>
    <d v="2019-06-05T00:00:00"/>
    <m/>
    <m/>
    <s v="LIACUNAR"/>
    <s v="LIACUNAR"/>
    <n v="19051"/>
    <s v="lisandra.acuna@consultor.wom.cl"/>
    <m/>
    <m/>
    <n v="57"/>
    <s v="Maria Fernanda Diaz"/>
    <x v="3"/>
    <m/>
    <s v=""/>
    <d v="2021-03-01T00:00:00"/>
    <s v=""/>
    <m/>
    <d v="2019-05-01T00:00:00"/>
    <s v=""/>
    <s v="No"/>
    <s v="No"/>
  </r>
  <r>
    <s v="Holdtech"/>
    <x v="0"/>
    <s v="Masivo"/>
    <s v="La Serena"/>
    <s v="17721070"/>
    <s v="6"/>
    <s v="17721070-6"/>
    <s v="MVCORTEP"/>
    <s v="MARIA VALERIA CORTES PIZARRO"/>
    <s v="MARIA VALERIA"/>
    <s v="CORTES PIZARRO "/>
    <x v="1"/>
    <x v="5"/>
    <s v="Abandono de PEI"/>
    <m/>
    <d v="2019-05-16T00:00:00"/>
    <m/>
    <m/>
    <m/>
    <m/>
    <m/>
    <d v="1990-08-13T00:00:00"/>
    <m/>
    <m/>
    <s v=""/>
    <d v="2019-05-15T00:00:00"/>
    <d v="2019-06-05T00:00:00"/>
    <m/>
    <m/>
    <s v="MVCORTEP"/>
    <s v="MVCORTEP"/>
    <n v="19136"/>
    <s v="maria.cortes.pi@consultor.wom.cl"/>
    <m/>
    <m/>
    <n v="57"/>
    <s v="Maria Fernanda Diaz"/>
    <x v="3"/>
    <m/>
    <s v=""/>
    <d v="2021-03-01T00:00:00"/>
    <s v=""/>
    <m/>
    <d v="2019-05-01T00:00:00"/>
    <s v=""/>
    <s v="No"/>
    <s v="No"/>
  </r>
  <r>
    <s v="Holdtech"/>
    <x v="0"/>
    <s v="Masivo"/>
    <s v="La Serena"/>
    <s v="16059840"/>
    <s v="9"/>
    <s v="16059840-9"/>
    <s v="PALEALR"/>
    <s v="PAOLA ANDREA LEAL RAMIREZ"/>
    <s v="PAOLA ANDREA"/>
    <s v="LEAL RAMIREZ "/>
    <x v="1"/>
    <x v="5"/>
    <s v="Abandono de PEI"/>
    <m/>
    <d v="2019-05-27T00:00:00"/>
    <m/>
    <m/>
    <m/>
    <m/>
    <m/>
    <d v="1985-07-18T00:00:00"/>
    <m/>
    <m/>
    <s v=""/>
    <d v="2019-05-15T00:00:00"/>
    <d v="2019-06-05T00:00:00"/>
    <m/>
    <m/>
    <s v="PALEALR"/>
    <s v="PALEALR"/>
    <n v="19066"/>
    <s v="paola.leal@consultor.wom.cl"/>
    <m/>
    <m/>
    <n v="57"/>
    <s v="Maria Fernanda Diaz"/>
    <x v="3"/>
    <m/>
    <s v=""/>
    <d v="2021-03-01T00:00:00"/>
    <s v=""/>
    <m/>
    <d v="2019-05-01T00:00:00"/>
    <s v=""/>
    <s v="No"/>
    <s v="No"/>
  </r>
  <r>
    <s v="Holdtech"/>
    <x v="0"/>
    <s v="Masivo"/>
    <s v="La Serena"/>
    <s v="13013785"/>
    <s v="7"/>
    <s v="13013785-7"/>
    <s v="RPROCESH"/>
    <s v="ROXANA PAOLA DE LOURDES ROCES HERRERA"/>
    <s v="ROXANA PAOLA DE LOURDES"/>
    <s v="ROCES HERRERA "/>
    <x v="1"/>
    <x v="5"/>
    <s v="Abandono de PEI"/>
    <m/>
    <d v="2019-05-28T00:00:00"/>
    <m/>
    <m/>
    <m/>
    <m/>
    <m/>
    <d v="1976-01-05T00:00:00"/>
    <m/>
    <m/>
    <s v=""/>
    <d v="2019-05-15T00:00:00"/>
    <d v="2019-06-05T00:00:00"/>
    <m/>
    <m/>
    <s v="RPROCESH"/>
    <s v="RPROCESH"/>
    <n v="19096"/>
    <s v="roxana.roces@consultor.wom.cl"/>
    <m/>
    <m/>
    <n v="57"/>
    <s v="Maria Fernanda Diaz"/>
    <x v="3"/>
    <m/>
    <s v=""/>
    <d v="2021-03-01T00:00:00"/>
    <s v=""/>
    <m/>
    <d v="2019-05-01T00:00:00"/>
    <s v=""/>
    <s v="No"/>
    <s v="No"/>
  </r>
  <r>
    <s v="Holdtech"/>
    <x v="0"/>
    <s v="Masivo"/>
    <s v="La Serena"/>
    <s v="17112779"/>
    <s v="3"/>
    <s v="17112779-3"/>
    <s v="BPPERALL"/>
    <s v="BEATRIZ PALOMA ANTONIA PERALTA LOPEZ"/>
    <s v="BEATRIZ PALOMA ANTONIA"/>
    <s v="PERALTA LOPEZ"/>
    <x v="1"/>
    <x v="5"/>
    <s v="Baja en capacitación"/>
    <m/>
    <d v="2019-06-12T00:00:00"/>
    <m/>
    <m/>
    <m/>
    <m/>
    <m/>
    <d v="1988-10-31T00:00:00"/>
    <s v="Julia Arancibia"/>
    <m/>
    <s v=""/>
    <d v="2019-05-27T00:00:00"/>
    <d v="2019-06-14T00:00:00"/>
    <m/>
    <m/>
    <s v="BPPERALL"/>
    <s v="BPPERALL"/>
    <n v="19206"/>
    <s v="beatriz.peralta@consultor.wom.cl"/>
    <m/>
    <m/>
    <n v="58"/>
    <s v="Julia Arancibia"/>
    <x v="3"/>
    <m/>
    <s v=""/>
    <d v="2021-03-01T00:00:00"/>
    <s v=""/>
    <m/>
    <d v="2019-06-01T00:00:00"/>
    <s v=""/>
    <s v="No"/>
    <s v="No"/>
  </r>
  <r>
    <s v="Holdtech"/>
    <x v="0"/>
    <s v="Masivo"/>
    <s v="La Serena"/>
    <s v="13017399"/>
    <s v="3"/>
    <s v="13017399-3"/>
    <s v="CIANGELC"/>
    <s v="CLAUDIA IVONNE ANGEL CORTES"/>
    <s v="CLAUDIA IVONNE "/>
    <s v="ANGEL CORTES"/>
    <x v="1"/>
    <x v="5"/>
    <s v="Baja en capacitación"/>
    <m/>
    <d v="2019-05-29T00:00:00"/>
    <m/>
    <m/>
    <m/>
    <m/>
    <m/>
    <d v="1976-03-12T00:00:00"/>
    <s v="Julia Arancibia"/>
    <m/>
    <s v=""/>
    <d v="2019-05-27T00:00:00"/>
    <d v="2019-06-14T00:00:00"/>
    <m/>
    <m/>
    <s v="CIANGELC"/>
    <s v="CIANGELC"/>
    <n v="19112"/>
    <s v="claudia.angel@consultor.wom.cl"/>
    <m/>
    <m/>
    <n v="58"/>
    <s v="Julia Arancibia"/>
    <x v="3"/>
    <m/>
    <s v=""/>
    <d v="2021-03-01T00:00:00"/>
    <s v=""/>
    <m/>
    <d v="2019-05-01T00:00:00"/>
    <s v=""/>
    <s v="No"/>
    <s v="No"/>
  </r>
  <r>
    <s v="Holdtech"/>
    <x v="0"/>
    <s v="Masivo"/>
    <s v="La Serena"/>
    <s v="15912221"/>
    <s v="2"/>
    <s v="15912221-2"/>
    <s v="EDLOPEZC"/>
    <s v="EVELYN DEL PILA LOPEZ CUELLO"/>
    <s v="EVELYN DEL PILA"/>
    <s v="LOPEZ CUELLO"/>
    <x v="1"/>
    <x v="5"/>
    <s v="Reprobado"/>
    <m/>
    <d v="2019-06-16T00:00:00"/>
    <m/>
    <m/>
    <m/>
    <m/>
    <m/>
    <d v="1984-05-24T00:00:00"/>
    <s v="Julia Arancibia"/>
    <m/>
    <s v=""/>
    <d v="2019-05-27T00:00:00"/>
    <d v="2019-06-14T00:00:00"/>
    <m/>
    <m/>
    <s v="EDLOPEZC"/>
    <s v="EDLOPEZC"/>
    <n v="19150"/>
    <s v="evelyn.lopez@consultor.wom.cl"/>
    <m/>
    <m/>
    <n v="58"/>
    <s v="Julia Arancibia"/>
    <x v="3"/>
    <m/>
    <s v=""/>
    <d v="2021-03-01T00:00:00"/>
    <s v=""/>
    <m/>
    <d v="2019-06-01T00:00:00"/>
    <s v=""/>
    <s v="No"/>
    <s v="No"/>
  </r>
  <r>
    <s v="Holdtech"/>
    <x v="0"/>
    <s v="Masivo"/>
    <s v="La Serena"/>
    <s v="9793354-"/>
    <s v="5"/>
    <s v="9793354-5"/>
    <s v="MJDIAZP"/>
    <s v="MILTON JAVIER DIAZ PSIJAS"/>
    <s v="MILTON JAVIER "/>
    <s v="DIAZ PSIJAS"/>
    <x v="1"/>
    <x v="5"/>
    <s v="Baja en capacitación"/>
    <m/>
    <d v="2019-05-28T00:00:00"/>
    <m/>
    <m/>
    <m/>
    <m/>
    <m/>
    <d v="1970-03-26T00:00:00"/>
    <s v="Julia Arancibia"/>
    <m/>
    <s v=""/>
    <d v="2019-05-27T00:00:00"/>
    <d v="2019-06-14T00:00:00"/>
    <m/>
    <m/>
    <s v="MJDIAZP"/>
    <s v="MJDIAZP"/>
    <n v="19158"/>
    <s v="milton.diaz@consultor.wom.cl"/>
    <m/>
    <m/>
    <n v="58"/>
    <s v="Julia Arancibia"/>
    <x v="3"/>
    <m/>
    <s v=""/>
    <d v="2021-03-01T00:00:00"/>
    <s v=""/>
    <m/>
    <d v="2019-05-01T00:00:00"/>
    <s v=""/>
    <s v="No"/>
    <s v="No"/>
  </r>
  <r>
    <s v="Holdtech"/>
    <x v="0"/>
    <s v="Masivo"/>
    <s v="La Serena"/>
    <s v="16120502"/>
    <s v="8"/>
    <s v="16120502-8"/>
    <s v="NAFRIANO"/>
    <s v="NICOLE ANDREE FRIANT ORREGO"/>
    <s v="NICOLE ANDREE "/>
    <s v="FRIANT ORREGO"/>
    <x v="1"/>
    <x v="5"/>
    <s v="Baja en capacitación"/>
    <m/>
    <d v="2019-06-12T00:00:00"/>
    <m/>
    <m/>
    <m/>
    <m/>
    <m/>
    <d v="1985-03-01T00:00:00"/>
    <s v="Julia Arancibia"/>
    <m/>
    <s v=""/>
    <d v="2019-05-27T00:00:00"/>
    <d v="2019-06-14T00:00:00"/>
    <m/>
    <m/>
    <s v="NAFRIANO"/>
    <s v="NAFRIANO"/>
    <n v="19208"/>
    <s v="nicole.friant@consultor.wom.cl"/>
    <m/>
    <m/>
    <n v="58"/>
    <s v="Julia Arancibia"/>
    <x v="3"/>
    <m/>
    <s v=""/>
    <d v="2021-03-01T00:00:00"/>
    <s v=""/>
    <m/>
    <d v="2019-06-01T00:00:00"/>
    <s v=""/>
    <s v="No"/>
    <s v="No"/>
  </r>
  <r>
    <s v="Holdtech"/>
    <x v="0"/>
    <s v="Masivo"/>
    <s v="La Serena"/>
    <s v="13013550"/>
    <s v="1"/>
    <s v="13013550-1"/>
    <s v="PCPONCER"/>
    <s v="PAULA CHRISTINE PONCE RIQUELME"/>
    <s v="PAULA CHRISTINE "/>
    <s v="PONCE RIQUELME"/>
    <x v="1"/>
    <x v="5"/>
    <s v="Abandono de PEI"/>
    <m/>
    <d v="2019-06-15T00:00:00"/>
    <m/>
    <m/>
    <m/>
    <m/>
    <m/>
    <d v="1973-11-25T00:00:00"/>
    <s v="Julia Arancibia"/>
    <m/>
    <s v=""/>
    <d v="2019-05-27T00:00:00"/>
    <d v="2019-06-14T00:00:00"/>
    <m/>
    <m/>
    <s v="PCPONCER"/>
    <s v="PCPONCER"/>
    <n v="19191"/>
    <s v="paula.ponce@consultor.wom.cl"/>
    <m/>
    <m/>
    <n v="58"/>
    <s v="Julia Arancibia"/>
    <x v="3"/>
    <m/>
    <s v=""/>
    <d v="2021-03-01T00:00:00"/>
    <s v=""/>
    <m/>
    <d v="2019-06-01T00:00:00"/>
    <s v=""/>
    <s v="No"/>
    <s v="No"/>
  </r>
  <r>
    <s v="Holdtech"/>
    <x v="0"/>
    <s v="Masivo"/>
    <s v="La Serena"/>
    <s v="18036696"/>
    <s v="2"/>
    <s v="18036696-2"/>
    <s v="RCPIZARJ"/>
    <s v="ROMINA CONSTANZA PIZARRO JORQUERA"/>
    <s v="ROMINA CONSTANZA "/>
    <s v="PIZARRO JORQUERA"/>
    <x v="1"/>
    <x v="5"/>
    <s v="Baja en capacitación"/>
    <m/>
    <d v="2019-05-28T00:00:00"/>
    <m/>
    <m/>
    <m/>
    <m/>
    <m/>
    <d v="1992-05-13T00:00:00"/>
    <s v="Julia Arancibia"/>
    <m/>
    <s v=""/>
    <d v="2019-05-27T00:00:00"/>
    <d v="2019-06-14T00:00:00"/>
    <m/>
    <m/>
    <s v="RCPIZARJ"/>
    <s v="RCPIZARJ"/>
    <n v="19177"/>
    <s v="romina.pizarro@consultor.wom.cl"/>
    <m/>
    <m/>
    <n v="58"/>
    <s v="Julia Arancibia"/>
    <x v="3"/>
    <m/>
    <s v=""/>
    <d v="2021-03-01T00:00:00"/>
    <s v=""/>
    <m/>
    <d v="2019-05-01T00:00:00"/>
    <s v=""/>
    <s v="No"/>
    <s v="No"/>
  </r>
  <r>
    <s v="Holdtech"/>
    <x v="0"/>
    <s v="Masivo"/>
    <s v="La Serena"/>
    <s v="16892220"/>
    <s v="5"/>
    <s v="16892220-5"/>
    <s v="TNJUICAA"/>
    <s v="TREICY NATALIA JUICA AGUILERA"/>
    <s v="TREICY NATALIA "/>
    <s v="JUICA AGUILERA"/>
    <x v="1"/>
    <x v="5"/>
    <s v="Baja en capacitación"/>
    <m/>
    <d v="2019-06-06T00:00:00"/>
    <m/>
    <m/>
    <m/>
    <m/>
    <m/>
    <d v="1988-04-13T00:00:00"/>
    <s v="Julia Arancibia"/>
    <m/>
    <s v=""/>
    <d v="2019-05-27T00:00:00"/>
    <d v="2019-06-14T00:00:00"/>
    <m/>
    <m/>
    <s v="TNJUICAA"/>
    <s v="TNJUICAA"/>
    <n v="19198"/>
    <s v="treicy.juica@consultor.wom.cl"/>
    <m/>
    <m/>
    <n v="58"/>
    <s v="Julia Arancibia"/>
    <x v="3"/>
    <m/>
    <s v=""/>
    <d v="2021-03-01T00:00:00"/>
    <s v=""/>
    <m/>
    <d v="2019-06-01T00:00:00"/>
    <s v=""/>
    <s v="No"/>
    <s v="No"/>
  </r>
  <r>
    <s v="Holdtech"/>
    <x v="0"/>
    <s v="Masivo"/>
    <s v="La Serena"/>
    <s v="19257497"/>
    <s v="8"/>
    <s v="19257497-8"/>
    <s v="XOSALINM"/>
    <s v="XAVIER ORLANDO SALINAS MORGADO"/>
    <s v="XAVIER ORLANDO "/>
    <s v="SALINAS MORGADO"/>
    <x v="1"/>
    <x v="5"/>
    <s v="Baja en capacitación"/>
    <m/>
    <d v="2019-05-28T00:00:00"/>
    <m/>
    <m/>
    <m/>
    <m/>
    <m/>
    <d v="1996-05-02T00:00:00"/>
    <s v="Julia Arancibia"/>
    <m/>
    <s v=""/>
    <d v="2019-05-27T00:00:00"/>
    <d v="2019-06-14T00:00:00"/>
    <m/>
    <m/>
    <s v="XOSALINM"/>
    <s v="XOSALINM"/>
    <n v="19190"/>
    <s v="xavier.salinas@consultor.wom.cl"/>
    <m/>
    <m/>
    <n v="58"/>
    <s v="Julia Arancibia"/>
    <x v="3"/>
    <m/>
    <s v=""/>
    <d v="2021-03-01T00:00:00"/>
    <s v=""/>
    <m/>
    <d v="2019-05-01T00:00:00"/>
    <s v=""/>
    <s v="No"/>
    <s v="No"/>
  </r>
  <r>
    <s v="Holdtech"/>
    <x v="0"/>
    <s v="Masivo"/>
    <s v="La Serena"/>
    <s v="14099541"/>
    <s v="K"/>
    <s v="14099541-K"/>
    <s v="ZSDIAZB"/>
    <s v="ZULEMA SUHELLEN DIAZ BAEZ"/>
    <s v="ZULEMA SUHELLEN "/>
    <s v="DIAZ BAEZ"/>
    <x v="1"/>
    <x v="5"/>
    <s v="Baja en capacitación"/>
    <m/>
    <d v="2019-06-13T00:00:00"/>
    <m/>
    <m/>
    <m/>
    <m/>
    <m/>
    <d v="1981-10-11T00:00:00"/>
    <s v="Julia Arancibia"/>
    <m/>
    <s v=""/>
    <d v="2019-05-27T00:00:00"/>
    <d v="2019-06-14T00:00:00"/>
    <m/>
    <m/>
    <s v="ZSDIAZB"/>
    <s v="ZSDIAZB"/>
    <n v="19241"/>
    <s v="zulema.diaz@consultor.wom.cl"/>
    <m/>
    <m/>
    <n v="58"/>
    <s v="Julia Arancibia"/>
    <x v="3"/>
    <m/>
    <s v=""/>
    <d v="2021-03-01T00:00:00"/>
    <s v=""/>
    <m/>
    <d v="2019-06-01T00:00:00"/>
    <s v=""/>
    <s v="No"/>
    <s v="No"/>
  </r>
  <r>
    <s v="Holdtech"/>
    <x v="0"/>
    <s v="Masivo"/>
    <s v="La Serena"/>
    <s v="17830511"/>
    <s v="5"/>
    <s v="17830511-5"/>
    <s v="CACARVAC"/>
    <s v="CRISTIAN ANDRES CARVAJAL COLQUE"/>
    <s v="CRISTIAN ANDRES"/>
    <s v="CARVAJAL COLQUE"/>
    <x v="1"/>
    <x v="5"/>
    <s v="Abandono de PEI"/>
    <m/>
    <d v="2019-06-20T00:00:00"/>
    <m/>
    <m/>
    <m/>
    <m/>
    <m/>
    <d v="1991-05-13T00:00:00"/>
    <s v="America Quinteros"/>
    <m/>
    <s v=""/>
    <d v="2019-06-04T00:00:00"/>
    <d v="2019-06-24T00:00:00"/>
    <m/>
    <m/>
    <s v="CACARVAC"/>
    <s v="CACARVAC"/>
    <n v="19277"/>
    <s v="cristian.carvajal.c@consultor.wom.cl"/>
    <m/>
    <m/>
    <n v="59"/>
    <s v="America Quinteros"/>
    <x v="3"/>
    <m/>
    <s v=""/>
    <d v="2021-03-01T00:00:00"/>
    <s v=""/>
    <m/>
    <d v="2019-06-01T00:00:00"/>
    <s v=""/>
    <s v="No"/>
    <s v="No"/>
  </r>
  <r>
    <s v="Holdtech"/>
    <x v="0"/>
    <s v="Masivo"/>
    <s v="La Serena"/>
    <s v="18903815"/>
    <s v="1"/>
    <s v="18903815-1"/>
    <s v="CXHERNAV"/>
    <s v="CAROLINA XIMENA HERNANDEZ VARGAS"/>
    <s v="CAROLINA XIMENA"/>
    <s v="HERNANDEZ VARGAS"/>
    <x v="1"/>
    <x v="5"/>
    <s v="Abandono de PEI"/>
    <m/>
    <d v="2019-06-12T00:00:00"/>
    <m/>
    <m/>
    <m/>
    <m/>
    <m/>
    <d v="1995-05-16T00:00:00"/>
    <s v="America Quinteros"/>
    <m/>
    <s v=""/>
    <d v="2019-06-04T00:00:00"/>
    <d v="2019-06-24T00:00:00"/>
    <m/>
    <m/>
    <s v="CXHERNAV"/>
    <s v="CXHERNAV"/>
    <n v="19278"/>
    <s v="carolina.hernandez@consultor.wom.cl"/>
    <m/>
    <m/>
    <n v="59"/>
    <s v="America Quinteros"/>
    <x v="3"/>
    <m/>
    <s v=""/>
    <d v="2021-03-01T00:00:00"/>
    <s v=""/>
    <m/>
    <d v="2019-06-01T00:00:00"/>
    <s v=""/>
    <s v="No"/>
    <s v="No"/>
  </r>
  <r>
    <s v="Holdtech"/>
    <x v="0"/>
    <s v="Masivo"/>
    <s v="La Serena"/>
    <s v="17302219"/>
    <s v="0"/>
    <s v="17302219-0"/>
    <s v="FAGONZAT"/>
    <s v="FRANCISCO ALEJANDRO GONZALEZ TRISKA"/>
    <s v="FRANCISCO ALEJANDRO"/>
    <s v="GONZALEZ TRISKA"/>
    <x v="1"/>
    <x v="5"/>
    <s v="Abandono de PEI"/>
    <m/>
    <d v="2019-06-05T00:00:00"/>
    <m/>
    <m/>
    <m/>
    <m/>
    <m/>
    <d v="1989-08-21T00:00:00"/>
    <s v="America Quinteros"/>
    <m/>
    <s v=""/>
    <d v="2019-06-04T00:00:00"/>
    <d v="2019-06-24T00:00:00"/>
    <m/>
    <m/>
    <s v="FAGONZAT"/>
    <s v="FAGONZAT"/>
    <n v="19267"/>
    <s v="francisco.gonzalez@consultor.wom.cl"/>
    <m/>
    <m/>
    <n v="59"/>
    <s v="America Quinteros"/>
    <x v="3"/>
    <m/>
    <s v=""/>
    <d v="2021-03-01T00:00:00"/>
    <s v=""/>
    <m/>
    <d v="2019-06-01T00:00:00"/>
    <s v=""/>
    <s v="No"/>
    <s v="No"/>
  </r>
  <r>
    <s v="Holdtech"/>
    <x v="0"/>
    <s v="Masivo"/>
    <s v="La Serena"/>
    <s v="14117213"/>
    <s v="1"/>
    <s v="14117213-1"/>
    <s v="GATABILR"/>
    <s v="GONZALO ANDRES TABILO ROJAS"/>
    <s v="GONZALO ANDRES"/>
    <s v="TABILO ROJAS"/>
    <x v="1"/>
    <x v="5"/>
    <s v="Abandono de PEI"/>
    <m/>
    <d v="2019-06-19T00:00:00"/>
    <m/>
    <m/>
    <m/>
    <m/>
    <m/>
    <d v="1981-02-26T00:00:00"/>
    <s v="America Quinteros"/>
    <m/>
    <s v=""/>
    <d v="2019-06-04T00:00:00"/>
    <d v="2019-06-24T00:00:00"/>
    <m/>
    <m/>
    <s v="GATABILR"/>
    <s v="GATABILR"/>
    <n v="19276"/>
    <s v="gonzalo.tabilo@consultor.wom.cl"/>
    <m/>
    <m/>
    <n v="59"/>
    <s v="America Quinteros"/>
    <x v="3"/>
    <m/>
    <s v=""/>
    <d v="2021-03-01T00:00:00"/>
    <s v=""/>
    <m/>
    <d v="2019-06-01T00:00:00"/>
    <s v=""/>
    <s v="No"/>
    <s v="No"/>
  </r>
  <r>
    <s v="Holdtech"/>
    <x v="0"/>
    <s v="Masivo"/>
    <s v="La Serena"/>
    <s v="19348961"/>
    <s v="3"/>
    <s v="19348961-3"/>
    <s v="HRVERGAC"/>
    <s v="HIARA RACHEL VERGARA CONTRERAS"/>
    <s v="HIARA RACHEL"/>
    <s v="VERGARA CONTRERAS"/>
    <x v="1"/>
    <x v="5"/>
    <s v="Abandono de PEI"/>
    <m/>
    <d v="2019-06-05T00:00:00"/>
    <m/>
    <m/>
    <m/>
    <m/>
    <m/>
    <d v="1996-08-30T00:00:00"/>
    <s v="America Quinteros"/>
    <m/>
    <s v=""/>
    <d v="2019-06-04T00:00:00"/>
    <d v="2019-06-24T00:00:00"/>
    <m/>
    <m/>
    <s v="HRVERGAC"/>
    <s v="HRVERGAC"/>
    <n v="19089"/>
    <s v="hiara.vergara@consultor.wom.cl"/>
    <m/>
    <m/>
    <n v="59"/>
    <s v="America Quinteros"/>
    <x v="3"/>
    <m/>
    <s v=""/>
    <d v="2021-03-01T00:00:00"/>
    <s v=""/>
    <m/>
    <d v="2019-06-01T00:00:00"/>
    <s v=""/>
    <s v="No"/>
    <s v="No"/>
  </r>
  <r>
    <s v="Holdtech"/>
    <x v="0"/>
    <s v="Masivo"/>
    <s v="La Serena"/>
    <s v="18496076"/>
    <s v="1"/>
    <s v="18496076-1"/>
    <s v="JDALARCT"/>
    <s v="JOCELYN DENNISE ALARCON TERRAZA"/>
    <s v="JOCELYN DENNISE"/>
    <s v="ALARCON TERRAZA"/>
    <x v="1"/>
    <x v="5"/>
    <s v="Reprobado"/>
    <m/>
    <d v="2019-06-24T00:00:00"/>
    <m/>
    <m/>
    <m/>
    <m/>
    <m/>
    <d v="1993-02-19T00:00:00"/>
    <s v="America Quinteros"/>
    <m/>
    <s v=""/>
    <d v="2019-06-04T00:00:00"/>
    <d v="2019-06-24T00:00:00"/>
    <m/>
    <m/>
    <s v="JDALARCT"/>
    <s v="JDALARCT"/>
    <n v="19270"/>
    <s v="jocelyn.alarcon@consultor.wom.cl"/>
    <m/>
    <m/>
    <n v="59"/>
    <s v="America Quinteros"/>
    <x v="3"/>
    <m/>
    <s v=""/>
    <d v="2021-03-01T00:00:00"/>
    <s v=""/>
    <m/>
    <d v="2019-06-01T00:00:00"/>
    <s v=""/>
    <s v="No"/>
    <s v="No"/>
  </r>
  <r>
    <s v="Holdtech"/>
    <x v="0"/>
    <s v="Masivo"/>
    <s v="La Serena"/>
    <s v="17127979"/>
    <s v="8"/>
    <s v="17127979-8"/>
    <s v="LMMARMOL"/>
    <s v="LUIS MATIAS MARMOLEJO LIZANA"/>
    <s v="LUIS MATIAS"/>
    <s v="MARMOLEJO LIZANA"/>
    <x v="1"/>
    <x v="5"/>
    <s v="Abandono de PEI"/>
    <m/>
    <d v="2019-06-14T00:00:00"/>
    <m/>
    <m/>
    <m/>
    <m/>
    <m/>
    <d v="1989-01-18T00:00:00"/>
    <s v="America Quinteros"/>
    <m/>
    <s v=""/>
    <d v="2019-06-04T00:00:00"/>
    <d v="2019-06-24T00:00:00"/>
    <m/>
    <m/>
    <s v="LMMARMOL"/>
    <s v="LMMARMOL"/>
    <n v="19034"/>
    <s v="luis.marmolejo@consultor.wom.cl"/>
    <m/>
    <m/>
    <n v="59"/>
    <s v="America Quinteros"/>
    <x v="3"/>
    <m/>
    <s v=""/>
    <d v="2021-03-01T00:00:00"/>
    <s v=""/>
    <m/>
    <d v="2019-06-01T00:00:00"/>
    <s v=""/>
    <s v="No"/>
    <s v="No"/>
  </r>
  <r>
    <s v="Holdtech"/>
    <x v="0"/>
    <s v="Masivo"/>
    <s v="La Serena"/>
    <s v="16462037"/>
    <s v="9"/>
    <s v="16462037-9"/>
    <s v="RFHEREDC"/>
    <s v="ROCIO FRANCISCA MARANA-THA HEREDIA CESPEDES"/>
    <s v="ROCIO FRANCISCA MARANA-THA"/>
    <s v="HEREDIA CESPEDES"/>
    <x v="1"/>
    <x v="5"/>
    <s v="Abandono de PEI"/>
    <m/>
    <d v="2019-06-21T00:00:00"/>
    <m/>
    <m/>
    <m/>
    <m/>
    <m/>
    <d v="1986-04-18T00:00:00"/>
    <s v="America Quinteros"/>
    <m/>
    <s v=""/>
    <d v="2019-06-04T00:00:00"/>
    <d v="2019-06-24T00:00:00"/>
    <m/>
    <m/>
    <s v="RFHEREDC"/>
    <s v="RFHEREDC"/>
    <n v="19266"/>
    <s v="rocio.heredia@consultor.wom.cl"/>
    <m/>
    <m/>
    <n v="59"/>
    <s v="America Quinteros"/>
    <x v="3"/>
    <m/>
    <s v=""/>
    <d v="2021-03-01T00:00:00"/>
    <s v=""/>
    <m/>
    <d v="2019-06-01T00:00:00"/>
    <s v=""/>
    <s v="No"/>
    <s v="No"/>
  </r>
  <r>
    <s v="Holdtech"/>
    <x v="0"/>
    <s v="Masivo"/>
    <s v="La Serena"/>
    <s v="15056244"/>
    <s v="9"/>
    <s v="15056244-9"/>
    <s v="ARMUNOZC"/>
    <s v="ANA RAQUEL MUÑOZ CARVAJAL"/>
    <s v="ANA RAQUEL"/>
    <s v="MUÑOZ CARVAJAL"/>
    <x v="1"/>
    <x v="5"/>
    <s v="Reprobado"/>
    <m/>
    <d v="2019-07-03T00:00:00"/>
    <m/>
    <m/>
    <m/>
    <m/>
    <m/>
    <d v="1983-02-28T00:00:00"/>
    <s v="Maria Fernanda Diaz"/>
    <m/>
    <s v=""/>
    <d v="2019-06-12T00:00:00"/>
    <d v="2019-07-01T00:00:00"/>
    <m/>
    <m/>
    <s v="ARMUNOZC"/>
    <s v="ARMUNOZC"/>
    <n v="19240"/>
    <s v="ana.munoz@consultor.wom.cl"/>
    <m/>
    <m/>
    <n v="60"/>
    <s v="Maria Fernanda Diaz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9823525"/>
    <s v="3"/>
    <s v="19823525-3"/>
    <s v="DDRIQUEG"/>
    <s v="DANALIA DEL CARMEN RIQUELME GOMEZ"/>
    <s v="DANALIA DEL CARMEN"/>
    <s v="RIQUELME GOMEZ"/>
    <x v="1"/>
    <x v="5"/>
    <s v="Reprobado"/>
    <m/>
    <d v="2019-07-03T00:00:00"/>
    <m/>
    <m/>
    <m/>
    <m/>
    <m/>
    <d v="1997-11-15T00:00:00"/>
    <s v="Maria Fernanda Diaz"/>
    <m/>
    <s v=""/>
    <d v="2019-06-12T00:00:00"/>
    <d v="2019-07-01T00:00:00"/>
    <m/>
    <m/>
    <s v="DDRIQUEG"/>
    <s v="DDRIQUEG"/>
    <n v="19229"/>
    <s v="danalia.riquelme@consultor.wom.cl"/>
    <m/>
    <m/>
    <n v="60"/>
    <s v="Maria Fernanda Diaz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5539174"/>
    <s v="K"/>
    <s v="15539174-K"/>
    <s v="JAGAMBOH"/>
    <s v="JEANETTE ALEJANDRA GAMBOA HIDALGO"/>
    <s v="JEANETTE ALEJANDRA"/>
    <s v="GAMBOA HIDALGO"/>
    <x v="1"/>
    <x v="5"/>
    <s v="Abandono de PEI"/>
    <m/>
    <d v="2019-06-29T00:00:00"/>
    <m/>
    <m/>
    <m/>
    <m/>
    <m/>
    <d v="1983-07-22T00:00:00"/>
    <s v="Maria Fernanda Diaz"/>
    <m/>
    <s v=""/>
    <d v="2019-06-12T00:00:00"/>
    <d v="2019-07-01T00:00:00"/>
    <m/>
    <m/>
    <s v="JAGAMBOH"/>
    <s v="JAGAMBOH"/>
    <n v="19208"/>
    <s v="jeanette.gamboa@consultor.wom.cl"/>
    <m/>
    <m/>
    <n v="60"/>
    <s v="Maria Fernanda Diaz"/>
    <x v="3"/>
    <m/>
    <s v=""/>
    <d v="2021-03-01T00:00:00"/>
    <s v=""/>
    <m/>
    <d v="2019-06-01T00:00:00"/>
    <s v=""/>
    <s v="No"/>
    <s v="No"/>
  </r>
  <r>
    <s v="Holdtech"/>
    <x v="0"/>
    <s v="Masivo"/>
    <s v="La Serena"/>
    <s v="15051216"/>
    <s v="6"/>
    <s v="15051216-6"/>
    <s v="KAPETITG"/>
    <s v="KAREN ANDRE PETIT GONZALEZ"/>
    <s v="KAREN ANDRE"/>
    <s v="PETIT GONZALEZ"/>
    <x v="1"/>
    <x v="5"/>
    <s v="Abandono de PEI"/>
    <m/>
    <d v="2019-06-30T00:00:00"/>
    <m/>
    <m/>
    <m/>
    <m/>
    <m/>
    <d v="1982-04-14T00:00:00"/>
    <s v="Maria Fernanda Diaz"/>
    <m/>
    <s v=""/>
    <d v="2019-06-12T00:00:00"/>
    <d v="2019-07-01T00:00:00"/>
    <m/>
    <m/>
    <s v="KAPETITG"/>
    <s v="KAPETITG"/>
    <n v="19198"/>
    <s v="karen.petit@consultor.wom.cl"/>
    <m/>
    <m/>
    <n v="60"/>
    <s v="Maria Fernanda Diaz"/>
    <x v="3"/>
    <m/>
    <s v=""/>
    <d v="2021-03-01T00:00:00"/>
    <s v=""/>
    <m/>
    <d v="2019-06-01T00:00:00"/>
    <s v=""/>
    <s v="No"/>
    <s v="No"/>
  </r>
  <r>
    <s v="Holdtech"/>
    <x v="0"/>
    <s v="Masivo"/>
    <s v="La Serena"/>
    <s v="19436033"/>
    <s v="9"/>
    <s v="19436033-9"/>
    <s v="KMESQUIE"/>
    <s v="KASSANDRA MAKARENA ESQUIVEL ESQUIVEL"/>
    <s v="KASSANDRA MAKARENA"/>
    <s v="ESQUIVEL ESQUIVEL"/>
    <x v="1"/>
    <x v="5"/>
    <s v="Abandono de PEI"/>
    <m/>
    <d v="2019-06-28T00:00:00"/>
    <m/>
    <m/>
    <m/>
    <m/>
    <m/>
    <d v="1997-03-03T00:00:00"/>
    <s v="Maria Fernanda Diaz"/>
    <m/>
    <s v=""/>
    <d v="2019-06-12T00:00:00"/>
    <d v="2019-07-01T00:00:00"/>
    <m/>
    <m/>
    <s v="KMESQUIE"/>
    <s v="KMESQUIE"/>
    <n v="19241"/>
    <s v="kassandra.esquivel@consultor.wom.cl"/>
    <m/>
    <m/>
    <n v="60"/>
    <s v="Maria Fernanda Diaz"/>
    <x v="3"/>
    <m/>
    <s v=""/>
    <d v="2021-03-01T00:00:00"/>
    <s v=""/>
    <m/>
    <d v="2019-06-01T00:00:00"/>
    <s v=""/>
    <s v="No"/>
    <s v="No"/>
  </r>
  <r>
    <s v="Holdtech"/>
    <x v="0"/>
    <s v="Masivo"/>
    <s v="La Serena"/>
    <s v="17362621"/>
    <s v="5"/>
    <s v="17362621-5"/>
    <s v="KNMANRIB"/>
    <s v="KATHERINE NATALIE MANRIQUEZ BRAVO"/>
    <s v="KATHERINE NATALIE"/>
    <s v="MANRIQUEZ BRAVO"/>
    <x v="1"/>
    <x v="5"/>
    <s v="Abandono de PEI"/>
    <m/>
    <d v="2019-06-24T00:00:00"/>
    <m/>
    <m/>
    <m/>
    <m/>
    <m/>
    <d v="1988-10-26T00:00:00"/>
    <s v="Maria Fernanda Diaz"/>
    <m/>
    <s v=""/>
    <d v="2019-06-12T00:00:00"/>
    <d v="2019-07-01T00:00:00"/>
    <m/>
    <m/>
    <s v="KNMANRIB"/>
    <s v="KNMANRIB"/>
    <n v="19112"/>
    <s v="katherine.manriquez@consultor.wom.cl"/>
    <m/>
    <m/>
    <n v="60"/>
    <s v="Maria Fernanda Diaz"/>
    <x v="3"/>
    <m/>
    <s v=""/>
    <d v="2021-03-01T00:00:00"/>
    <s v=""/>
    <m/>
    <d v="2019-06-01T00:00:00"/>
    <s v=""/>
    <s v="No"/>
    <s v="No"/>
  </r>
  <r>
    <s v="Holdtech"/>
    <x v="0"/>
    <s v="Masivo"/>
    <s v="La Serena"/>
    <s v="17438531"/>
    <s v="9"/>
    <s v="17438531-9"/>
    <s v="ONMARTIS"/>
    <s v="ODETTE NATHALIE MARTINEZ SEQUEIRA"/>
    <s v="ODETTE NATHALIE"/>
    <s v="MARTINEZ SEQUEIRA"/>
    <x v="1"/>
    <x v="5"/>
    <s v="Abandono de PEI"/>
    <m/>
    <d v="2019-06-19T00:00:00"/>
    <m/>
    <m/>
    <m/>
    <m/>
    <m/>
    <d v="1990-07-17T00:00:00"/>
    <s v="Maria Fernanda Diaz"/>
    <m/>
    <s v=""/>
    <d v="2019-06-12T00:00:00"/>
    <d v="2019-07-01T00:00:00"/>
    <m/>
    <m/>
    <s v="ONMARTIS"/>
    <s v="ONMARTIS"/>
    <n v="19304"/>
    <s v="odette.martinez@consultor.wom.cl"/>
    <m/>
    <m/>
    <n v="60"/>
    <s v="Maria Fernanda Diaz"/>
    <x v="3"/>
    <m/>
    <s v=""/>
    <d v="2021-03-01T00:00:00"/>
    <s v=""/>
    <m/>
    <d v="2019-06-01T00:00:00"/>
    <s v=""/>
    <s v="No"/>
    <s v="No"/>
  </r>
  <r>
    <s v="Holdtech"/>
    <x v="0"/>
    <s v="Masivo"/>
    <s v="La Serena"/>
    <s v="18233276"/>
    <s v="3"/>
    <s v="18233276-3"/>
    <s v="BJVILLAR"/>
    <s v="BRYAN JOSE VILLALOBOS ROBLES"/>
    <s v="BRYAN JOSE"/>
    <s v="VILLALOBOS ROBLES "/>
    <x v="1"/>
    <x v="5"/>
    <s v="Abandono de PEI"/>
    <m/>
    <d v="2019-07-15T00:00:00"/>
    <m/>
    <m/>
    <m/>
    <m/>
    <m/>
    <d v="1992-11-02T00:00:00"/>
    <s v="Julia Arancibia"/>
    <m/>
    <s v=""/>
    <d v="2019-06-24T00:00:00"/>
    <d v="2019-07-16T00:00:00"/>
    <m/>
    <m/>
    <s v="BJVILLAR"/>
    <s v="BJVILLAR"/>
    <n v="19303"/>
    <s v="bryan.villalobos@consultor.wom.cl"/>
    <m/>
    <m/>
    <n v="61"/>
    <s v="Julia Arancibi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9347363"/>
    <s v="6"/>
    <s v="19347363-6"/>
    <s v="CMCARRAP"/>
    <s v="CRISTIAN MATIAS CARRASCO PERALTA"/>
    <s v="CRISTIAN MATIAS"/>
    <s v="CARRASCO PERALTA "/>
    <x v="1"/>
    <x v="5"/>
    <s v="Reprobado"/>
    <m/>
    <d v="2019-07-16T00:00:00"/>
    <m/>
    <m/>
    <m/>
    <m/>
    <m/>
    <d v="1996-01-11T00:00:00"/>
    <s v="Julia Arancibia"/>
    <m/>
    <s v=""/>
    <d v="2019-06-24T00:00:00"/>
    <d v="2019-07-16T00:00:00"/>
    <m/>
    <m/>
    <s v="CMCARRAP"/>
    <s v="CMCARRAP"/>
    <n v="19320"/>
    <s v="cristian.carrasco@consultor.wom.cl"/>
    <m/>
    <m/>
    <n v="61"/>
    <s v="Julia Arancibi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7171974"/>
    <s v="7"/>
    <s v="17171974-7"/>
    <s v="IAMELLAU"/>
    <s v="ISABEL ALEJANDRA MELLA URRUTIA"/>
    <s v="ISABEL ALEJANDRA"/>
    <s v="MELLA URRUTIA "/>
    <x v="1"/>
    <x v="5"/>
    <s v="Abandono de PEI"/>
    <m/>
    <d v="2019-07-03T00:00:00"/>
    <m/>
    <m/>
    <m/>
    <m/>
    <m/>
    <d v="1989-07-01T00:00:00"/>
    <s v="Julia Arancibia"/>
    <m/>
    <s v=""/>
    <d v="2019-06-24T00:00:00"/>
    <d v="2019-07-16T00:00:00"/>
    <m/>
    <m/>
    <s v="IAMELLAU"/>
    <s v="IAMELLAU"/>
    <n v="19314"/>
    <s v="isabel.mella@consultor.wom.cl"/>
    <m/>
    <m/>
    <n v="61"/>
    <s v="Julia Arancibi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9698406"/>
    <s v="2"/>
    <s v="19698406-2"/>
    <s v="JPCORTEM"/>
    <s v="JASMIN PAOLA CORTES MADRID"/>
    <s v="JASMIN PAOLA"/>
    <s v="CORTES MADRID"/>
    <x v="1"/>
    <x v="5"/>
    <s v="Abandono de PEI"/>
    <m/>
    <d v="2019-06-28T00:00:00"/>
    <m/>
    <m/>
    <m/>
    <m/>
    <m/>
    <d v="1997-12-12T00:00:00"/>
    <s v="Julia Arancibia"/>
    <m/>
    <s v=""/>
    <d v="2019-06-24T00:00:00"/>
    <d v="2019-07-16T00:00:00"/>
    <m/>
    <m/>
    <s v="JPCORTEM"/>
    <s v="JPCORTEM"/>
    <n v="19329"/>
    <s v="jasmin.cortes@consultor.wom.cl"/>
    <m/>
    <m/>
    <n v="61"/>
    <s v="Julia Arancibia"/>
    <x v="3"/>
    <m/>
    <s v=""/>
    <d v="2021-03-01T00:00:00"/>
    <s v=""/>
    <m/>
    <d v="2019-06-01T00:00:00"/>
    <s v=""/>
    <s v="No"/>
    <s v="No"/>
  </r>
  <r>
    <s v="Holdtech"/>
    <x v="0"/>
    <s v="Masivo"/>
    <s v="La Serena"/>
    <s v="15913002"/>
    <s v="9"/>
    <s v="15913002-9"/>
    <s v="KLPARRAE"/>
    <s v="KATHERINE LILIAN PARRA ESPINOSA"/>
    <s v=" KATHERINE LILIAN"/>
    <s v="PARRA ESPINOSA"/>
    <x v="1"/>
    <x v="5"/>
    <s v="Reprobado"/>
    <m/>
    <d v="2019-07-16T00:00:00"/>
    <m/>
    <m/>
    <m/>
    <m/>
    <m/>
    <d v="1984-08-03T00:00:00"/>
    <s v="Julia Arancibia"/>
    <m/>
    <s v=""/>
    <d v="2019-06-24T00:00:00"/>
    <d v="2019-07-16T00:00:00"/>
    <m/>
    <m/>
    <s v="KLPARRAE"/>
    <s v="KLPARRAE"/>
    <n v="19311"/>
    <s v="katherine.parra@consultor.wom.cl"/>
    <m/>
    <m/>
    <n v="61"/>
    <s v="Julia Arancibi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8633928"/>
    <s v="2"/>
    <s v="18633928-2"/>
    <s v="LLVALENG"/>
    <s v="LISSETT LORETO VALENZUELA GUERRERO"/>
    <s v=" LISSETT LORETO"/>
    <s v="VALENZUELA GUERRERO"/>
    <x v="1"/>
    <x v="5"/>
    <s v="Abandono de PEI"/>
    <m/>
    <d v="2019-07-15T00:00:00"/>
    <m/>
    <m/>
    <m/>
    <m/>
    <m/>
    <d v="1994-07-31T00:00:00"/>
    <s v="Julia Arancibia"/>
    <m/>
    <s v=""/>
    <d v="2019-06-24T00:00:00"/>
    <d v="2019-07-16T00:00:00"/>
    <m/>
    <m/>
    <s v="LLVALENG"/>
    <s v="LLVALENG"/>
    <n v="19090"/>
    <s v="lissett.valenzuela@consultor.wom.cl"/>
    <m/>
    <m/>
    <n v="61"/>
    <s v="Julia Arancibi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5595439"/>
    <s v="6"/>
    <s v="15595439-6"/>
    <s v="NGCERENG"/>
    <s v="NICOLE GERALDINE CERENIC GONZALEZ"/>
    <s v="NICOLE GERALDINE"/>
    <s v="CERENIC GONZALEZ "/>
    <x v="1"/>
    <x v="5"/>
    <s v="Abandono de PEI"/>
    <m/>
    <d v="2019-07-09T00:00:00"/>
    <m/>
    <m/>
    <m/>
    <m/>
    <m/>
    <d v="1984-01-20T00:00:00"/>
    <s v="Julia Arancibia"/>
    <m/>
    <s v=""/>
    <d v="2019-06-24T00:00:00"/>
    <d v="2019-07-16T00:00:00"/>
    <m/>
    <m/>
    <s v="NGCERENG"/>
    <s v="NGCERENG"/>
    <n v="19308"/>
    <s v="nicole.cerenic@consultor.wom.cl"/>
    <m/>
    <m/>
    <n v="61"/>
    <s v="Julia Arancibi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5885506"/>
    <s v="2"/>
    <s v="15885506-2"/>
    <s v="SMALVARA"/>
    <s v="SILEY MARIBELLA ALVAREZ ARACENA"/>
    <s v="SILEY MARIBELLA"/>
    <s v="ALVAREZ ARACENA "/>
    <x v="1"/>
    <x v="5"/>
    <s v="Abandono de PEI"/>
    <m/>
    <d v="2019-07-01T00:00:00"/>
    <m/>
    <m/>
    <m/>
    <m/>
    <m/>
    <d v="1984-11-14T00:00:00"/>
    <s v="Julia Arancibia"/>
    <m/>
    <s v=""/>
    <d v="2019-06-24T00:00:00"/>
    <d v="2019-07-16T00:00:00"/>
    <m/>
    <m/>
    <s v="SMALVARA"/>
    <s v="SMALVARA"/>
    <n v="19309"/>
    <s v="siley.alvarez@consultor.wom.cl"/>
    <m/>
    <m/>
    <n v="61"/>
    <s v="Julia Arancibi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20342026"/>
    <s v="9"/>
    <s v="20342026-9"/>
    <s v="VPMURILB"/>
    <s v="VALERIE PAOLA MURILLO BADILLA"/>
    <s v="VALERIE PAOLA"/>
    <s v="MURILLO BADILLA "/>
    <x v="1"/>
    <x v="5"/>
    <s v="Abandono de PEI"/>
    <m/>
    <d v="2019-07-08T00:00:00"/>
    <m/>
    <m/>
    <m/>
    <m/>
    <m/>
    <d v="1998-08-17T00:00:00"/>
    <s v="Julia Arancibia"/>
    <m/>
    <s v=""/>
    <d v="2019-06-24T00:00:00"/>
    <d v="2019-07-16T00:00:00"/>
    <m/>
    <m/>
    <s v="VPMURILB"/>
    <s v="VPMURILB"/>
    <n v="19312"/>
    <s v="valerie.murillo@consultor.wom.cl"/>
    <m/>
    <m/>
    <n v="61"/>
    <s v="Julia Arancibi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3874921"/>
    <s v="5"/>
    <s v="13874921-5"/>
    <s v="YDCASTRG"/>
    <s v="YOCELIN DEL CARMEN CASTRO GODOY"/>
    <s v="YOCELIN DEL CARMEN"/>
    <s v="CASTRO GODOY "/>
    <x v="1"/>
    <x v="5"/>
    <s v="Abandono de PEI"/>
    <m/>
    <d v="2019-07-09T00:00:00"/>
    <m/>
    <m/>
    <m/>
    <m/>
    <m/>
    <d v="1980-03-26T00:00:00"/>
    <s v="Julia Arancibia"/>
    <m/>
    <s v=""/>
    <d v="2019-06-24T00:00:00"/>
    <d v="2019-07-16T00:00:00"/>
    <m/>
    <m/>
    <s v="YDCASTRG"/>
    <s v="YDCASTRG"/>
    <n v="19323"/>
    <s v="yocelin.castro@consultor.wom.cl"/>
    <m/>
    <m/>
    <n v="61"/>
    <s v="Julia Arancibi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6388781"/>
    <s v="9"/>
    <s v="16388781-9"/>
    <s v="AMAEULTZ"/>
    <s v="ALISSON MALU AEULTT ZEPEDA"/>
    <s v="ALISSON MALU"/>
    <s v="AEULTT ZEPEDA "/>
    <x v="1"/>
    <x v="5"/>
    <s v="Abandono de PEI"/>
    <m/>
    <d v="2019-07-10T00:00:00"/>
    <m/>
    <m/>
    <m/>
    <m/>
    <m/>
    <s v="12/10/1985"/>
    <s v="Catherine Barraza"/>
    <m/>
    <s v=""/>
    <d v="2019-07-03T00:00:00"/>
    <d v="2019-07-24T00:00:00"/>
    <m/>
    <m/>
    <s v="AMAEULTZ"/>
    <s v="AMAEULTZ"/>
    <n v="19229"/>
    <s v="alisson.aeultt@consultor.wom.cl"/>
    <m/>
    <m/>
    <n v="62"/>
    <s v="Catherine Barraz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20006514"/>
    <s v="K"/>
    <s v="20006514-K"/>
    <s v="CIARAYAM"/>
    <s v="CONSUELO IGNACIA ARAYA MERCADO"/>
    <s v="CONSUELO IGNACIA"/>
    <s v="ARAYA MERCADO "/>
    <x v="1"/>
    <x v="5"/>
    <s v="Abandono de PEI"/>
    <m/>
    <d v="2019-07-24T00:00:00"/>
    <m/>
    <m/>
    <m/>
    <m/>
    <m/>
    <s v="08/06/1999"/>
    <s v="Catherine Barraza"/>
    <m/>
    <s v=""/>
    <d v="2019-07-03T00:00:00"/>
    <d v="2019-07-24T00:00:00"/>
    <m/>
    <m/>
    <s v="CIARAYAM"/>
    <s v="CIARAYAM"/>
    <n v="19193"/>
    <s v="consuelo.araya@consultor.wom.cl"/>
    <m/>
    <m/>
    <n v="62"/>
    <s v="Catherine Barraz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8758891"/>
    <s v="K"/>
    <s v="18758891-K"/>
    <s v="CMCASTIA"/>
    <s v="CONTANZA MACARENA CASTILLO AMANTE"/>
    <s v="CONTANZA MACARENA"/>
    <s v="CASTILLO AMANTE "/>
    <x v="1"/>
    <x v="5"/>
    <s v="Abandono de PEI"/>
    <m/>
    <d v="2019-07-11T00:00:00"/>
    <m/>
    <m/>
    <m/>
    <m/>
    <m/>
    <s v="08/11/1994"/>
    <s v="Catherine Barraza"/>
    <m/>
    <s v=""/>
    <d v="2019-07-03T00:00:00"/>
    <d v="2019-07-24T00:00:00"/>
    <m/>
    <m/>
    <s v="CMCASTIA"/>
    <s v="CMCASTIA"/>
    <n v="19228"/>
    <s v="contanza.castillo@consultor.wom.cl"/>
    <m/>
    <m/>
    <n v="62"/>
    <s v="Catherine Barraz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9054610"/>
    <s v="1"/>
    <s v="19054610-1"/>
    <s v="DANUNEZS"/>
    <s v="DEISY ANDREA NUÑEZ SANCHEZ"/>
    <s v="DEISY ANDREA"/>
    <s v="NUÑEZ SANCHEZ "/>
    <x v="1"/>
    <x v="5"/>
    <s v="Abandono de PEI"/>
    <m/>
    <d v="2019-07-19T00:00:00"/>
    <m/>
    <m/>
    <m/>
    <m/>
    <m/>
    <s v="12/03/1995"/>
    <s v="Catherine Barraza"/>
    <m/>
    <s v=""/>
    <d v="2019-07-03T00:00:00"/>
    <d v="2019-07-24T00:00:00"/>
    <m/>
    <m/>
    <s v="DANUNEZS"/>
    <s v="DANUNEZS"/>
    <n v="19267"/>
    <s v="deisy.nunez@consultor.wom.cl"/>
    <m/>
    <m/>
    <n v="62"/>
    <s v="Catherine Barraz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8278386"/>
    <s v="2"/>
    <s v="18278386-2"/>
    <s v="FACORTEQ"/>
    <s v="FELIPE ALEJANDRO CORTES QUIROZ"/>
    <s v="FELIPE ALEJANDRO"/>
    <s v="CORTES QUIROZ "/>
    <x v="1"/>
    <x v="5"/>
    <s v="Reprobado"/>
    <m/>
    <d v="2019-07-26T00:00:00"/>
    <m/>
    <m/>
    <m/>
    <m/>
    <m/>
    <s v="17/10/1992"/>
    <s v="Catherine Barraza"/>
    <m/>
    <s v=""/>
    <d v="2019-07-03T00:00:00"/>
    <d v="2019-07-24T00:00:00"/>
    <m/>
    <m/>
    <s v="FACORTEQ"/>
    <s v="FACORTEQ"/>
    <n v="19068"/>
    <s v="felipe.cortes@consultor.wom.cl"/>
    <m/>
    <m/>
    <n v="62"/>
    <s v="Catherine Barraz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9506766"/>
    <s v="K"/>
    <s v="19506766-K"/>
    <s v="FEESPINF"/>
    <s v="FABIAN EDUARDO ESPINOZA FLORES"/>
    <s v="FABIAN EDUARDO"/>
    <s v="ESPINOZA FLORES "/>
    <x v="1"/>
    <x v="5"/>
    <s v="Abandono de PEI"/>
    <m/>
    <d v="2019-07-12T00:00:00"/>
    <m/>
    <m/>
    <m/>
    <m/>
    <m/>
    <s v="05/06/1997"/>
    <s v="Catherine Barraza"/>
    <m/>
    <s v=""/>
    <d v="2019-07-03T00:00:00"/>
    <d v="2019-07-24T00:00:00"/>
    <m/>
    <m/>
    <s v="FEESPINF"/>
    <s v="FEESPINF"/>
    <n v="19241"/>
    <s v="fabian.espinoza@consultor.wom.cl"/>
    <m/>
    <m/>
    <n v="62"/>
    <s v="Catherine Barraz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7628603"/>
    <s v="2"/>
    <s v="17628603-2"/>
    <s v="FIGOMEZO"/>
    <s v="FELIPE IGNACIO GOMEZ OLIVARES"/>
    <s v="FELIPE IGNACIO"/>
    <s v="GOMEZ OLIVARES "/>
    <x v="1"/>
    <x v="5"/>
    <s v="Reprobado"/>
    <m/>
    <d v="2019-07-26T00:00:00"/>
    <m/>
    <m/>
    <m/>
    <m/>
    <m/>
    <s v="27/03/1990"/>
    <s v="Catherine Barraza"/>
    <m/>
    <s v=""/>
    <d v="2019-07-03T00:00:00"/>
    <d v="2019-07-24T00:00:00"/>
    <m/>
    <m/>
    <s v="FIGOMEZO"/>
    <s v="FIGOMEZO"/>
    <n v="19089"/>
    <s v="felipe.gomez@consultor.wom.cl"/>
    <m/>
    <m/>
    <n v="62"/>
    <s v="Catherine Barraz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7295024"/>
    <s v="8"/>
    <s v="17295024-8"/>
    <s v="KCCALDEP"/>
    <s v="KATHERINE CONSTANZA CALDERA PALLAUTA"/>
    <s v="KATHERINE CONSTANZA"/>
    <s v="CALDERA PALLAUTA "/>
    <x v="1"/>
    <x v="5"/>
    <s v="Abandono de PEI"/>
    <m/>
    <d v="2019-07-08T00:00:00"/>
    <m/>
    <m/>
    <m/>
    <m/>
    <m/>
    <s v="01/01/1990"/>
    <s v="Catherine Barraza"/>
    <m/>
    <s v=""/>
    <d v="2019-07-03T00:00:00"/>
    <d v="2019-07-24T00:00:00"/>
    <m/>
    <m/>
    <s v="KCCALDEP"/>
    <s v="KCCALDEP"/>
    <n v="19096"/>
    <s v="katherine.caldera@consultor.wom.cl"/>
    <m/>
    <m/>
    <n v="62"/>
    <s v="Catherine Barraz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7074860"/>
    <s v="3"/>
    <s v="17074860-3"/>
    <s v="LSHONORC"/>
    <s v="LEYLA SOLEDAD HONORES CASTILLO"/>
    <s v="LEYLA SOLEDAD"/>
    <s v="HONORES CASTILLO "/>
    <x v="1"/>
    <x v="5"/>
    <s v="Abandono de PEI"/>
    <m/>
    <d v="2019-07-07T00:00:00"/>
    <m/>
    <m/>
    <m/>
    <m/>
    <m/>
    <s v="28/04/1989"/>
    <s v="Catherine Barraza"/>
    <m/>
    <s v=""/>
    <d v="2019-07-03T00:00:00"/>
    <d v="2019-07-24T00:00:00"/>
    <m/>
    <m/>
    <s v="LSHONORC"/>
    <s v="LSHONORC"/>
    <n v="19270"/>
    <s v="leyla.honores@consultor.wom.cl"/>
    <m/>
    <m/>
    <n v="62"/>
    <s v="Catherine Barraz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6878735"/>
    <s v="9"/>
    <s v="16878735-9"/>
    <s v="MAGOMEZD"/>
    <s v="MIGUEL ANGEL GOMEZ DIAZ"/>
    <s v="MIGUEL ANGEL"/>
    <s v="GOMEZ DIAZ "/>
    <x v="1"/>
    <x v="5"/>
    <s v="Abandono de PEI"/>
    <m/>
    <d v="2019-07-13T00:00:00"/>
    <m/>
    <m/>
    <m/>
    <m/>
    <m/>
    <s v="25/03/1984"/>
    <s v="Catherine Barraza"/>
    <m/>
    <s v=""/>
    <d v="2019-07-03T00:00:00"/>
    <d v="2019-07-24T00:00:00"/>
    <m/>
    <m/>
    <s v="MAGOMEZD"/>
    <s v="MAGOMEZD"/>
    <n v="19240"/>
    <s v="miguel.gomez@consultor.wom.cl"/>
    <m/>
    <m/>
    <n v="62"/>
    <s v="Catherine Barraz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9979721"/>
    <s v="2"/>
    <s v="19979721-2"/>
    <s v="OCVILLAH"/>
    <s v="OSVALDO CRISTOFER VILLAR HERRERA"/>
    <s v="OSVALDO CRISTOFER"/>
    <s v="VILLAR HERRERA "/>
    <x v="1"/>
    <x v="5"/>
    <s v="Abandono de PEI"/>
    <m/>
    <d v="2019-07-08T00:00:00"/>
    <m/>
    <m/>
    <m/>
    <m/>
    <m/>
    <s v="21/02/1999"/>
    <s v="Catherine Barraza"/>
    <m/>
    <s v=""/>
    <d v="2019-07-03T00:00:00"/>
    <d v="2019-07-24T00:00:00"/>
    <m/>
    <m/>
    <s v="OCVILLAH"/>
    <s v="OCVILLAH"/>
    <n v="19158"/>
    <s v="osvaldo.villar@consultor.wom.cl"/>
    <m/>
    <m/>
    <n v="62"/>
    <s v="Catherine Barraz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9322123"/>
    <s v="8"/>
    <s v="19322123-8"/>
    <s v="TBCALLEA"/>
    <s v="TAMARA BELEN CALLEJAS ANGEL"/>
    <s v="TAMARA BELEN"/>
    <s v="CALLEJAS ANGEL "/>
    <x v="1"/>
    <x v="5"/>
    <s v="Abandono de PEI"/>
    <m/>
    <d v="2019-07-10T00:00:00"/>
    <m/>
    <m/>
    <m/>
    <m/>
    <m/>
    <s v="18/05/1996"/>
    <s v="Catherine Barraza"/>
    <m/>
    <s v=""/>
    <d v="2019-07-03T00:00:00"/>
    <d v="2019-07-24T00:00:00"/>
    <m/>
    <m/>
    <s v="TBCALLEA"/>
    <s v="TBCALLEA"/>
    <n v="19198"/>
    <s v="tamara.callejas@consultor.wom.cl"/>
    <m/>
    <m/>
    <n v="62"/>
    <s v="Catherine Barraz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7645132"/>
    <s v="7"/>
    <s v="17645132-7"/>
    <s v="VMCORTES"/>
    <s v="VALENTINA MAURICIA ANAHI CORTES SAAVEDRA"/>
    <s v="VALENTINA MAURICIA ANAHI"/>
    <s v="CORTES SAAVEDRA "/>
    <x v="1"/>
    <x v="5"/>
    <s v="Reprobado"/>
    <m/>
    <d v="2019-07-26T00:00:00"/>
    <m/>
    <m/>
    <m/>
    <m/>
    <m/>
    <s v="05/12/1991"/>
    <s v="Catherine Barraza"/>
    <m/>
    <s v=""/>
    <d v="2019-07-03T00:00:00"/>
    <d v="2019-07-24T00:00:00"/>
    <m/>
    <m/>
    <s v="VMCORTES"/>
    <s v="VMCORTES"/>
    <n v="19233"/>
    <s v="valentina.cortes@consultor.wom.cl"/>
    <m/>
    <m/>
    <n v="62"/>
    <s v="Catherine Barraz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9683971"/>
    <s v="2"/>
    <s v="19683971-2"/>
    <s v="AAINOSTM"/>
    <s v="ANDRES ANTONIO INOSTROZA MEDEL"/>
    <s v="ANDRES ANTONIO"/>
    <s v="INOSTROZA MEDEL "/>
    <x v="1"/>
    <x v="5"/>
    <s v="Abandono de PEI"/>
    <m/>
    <d v="2019-07-30T00:00:00"/>
    <m/>
    <m/>
    <m/>
    <m/>
    <m/>
    <s v="03/08/1997"/>
    <s v="Yesenia Sepulveda"/>
    <m/>
    <s v=""/>
    <d v="2019-07-11T00:00:00"/>
    <d v="2019-08-02T00:00:00"/>
    <m/>
    <m/>
    <s v="AAINOSTM"/>
    <s v="AAINOSTM"/>
    <n v="19324"/>
    <s v="andres.inostroza@consultor.wom.cl"/>
    <m/>
    <m/>
    <n v="63"/>
    <s v="Yesenia Sepulved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8668081"/>
    <s v="2"/>
    <s v="18668081-2"/>
    <s v="DAESPINV"/>
    <s v="DIEGO ALONSO ESPINOZA VIVANCO"/>
    <s v="DIEGO ALONSO"/>
    <s v="ESPINOZA VIVANCO "/>
    <x v="1"/>
    <x v="5"/>
    <s v="Reprobado"/>
    <m/>
    <d v="2019-08-06T00:00:00"/>
    <m/>
    <m/>
    <m/>
    <m/>
    <m/>
    <s v="16/05/1994"/>
    <s v="Yesenia Sepulveda"/>
    <m/>
    <s v=""/>
    <d v="2019-07-11T00:00:00"/>
    <d v="2019-08-02T00:00:00"/>
    <m/>
    <m/>
    <s v="DAESPINV"/>
    <s v="DAESPINV"/>
    <n v="19277"/>
    <s v="diego.espinoza@consultor.wom.cl"/>
    <m/>
    <m/>
    <n v="63"/>
    <s v="Yesenia Sepulveda"/>
    <x v="3"/>
    <m/>
    <s v=""/>
    <d v="2021-03-01T00:00:00"/>
    <s v=""/>
    <m/>
    <d v="2019-08-01T00:00:00"/>
    <s v=""/>
    <s v="No"/>
    <s v="No"/>
  </r>
  <r>
    <s v="Holdtech"/>
    <x v="0"/>
    <s v="Masivo"/>
    <s v="La Serena"/>
    <s v="18493438"/>
    <s v="8"/>
    <s v="18493438-8"/>
    <s v="DASOTOJ"/>
    <s v="DANIEL ANTONIO SOTO JULIA"/>
    <s v="DANIEL ANTONIO"/>
    <s v="SOTO JULIA "/>
    <x v="1"/>
    <x v="5"/>
    <s v="Abandono de PEI"/>
    <m/>
    <d v="2019-07-31T00:00:00"/>
    <m/>
    <m/>
    <m/>
    <m/>
    <m/>
    <s v="16/02/1993"/>
    <s v="Yesenia Sepulveda"/>
    <m/>
    <s v=""/>
    <d v="2019-07-11T00:00:00"/>
    <d v="2019-08-02T00:00:00"/>
    <m/>
    <m/>
    <s v="DASOTOJ"/>
    <s v="DASOTOJ"/>
    <n v="19338"/>
    <s v="daniel.soto@consultor.wom.cl"/>
    <m/>
    <m/>
    <n v="63"/>
    <s v="Yesenia Sepulved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8952653"/>
    <s v="9"/>
    <s v="18952653-9"/>
    <s v="EDCORTEH"/>
    <s v="ESTEFANIA DEL ROSARIO CORTES HERRERA"/>
    <s v="ESTEFANIA DEL ROSARIO"/>
    <s v="CORTES HERRERA "/>
    <x v="1"/>
    <x v="5"/>
    <s v="Abandono de PEI"/>
    <m/>
    <d v="2019-07-22T00:00:00"/>
    <m/>
    <m/>
    <m/>
    <m/>
    <m/>
    <s v="22/05/1995"/>
    <s v="Yesenia Sepulveda"/>
    <m/>
    <s v=""/>
    <d v="2019-07-11T00:00:00"/>
    <d v="2019-08-02T00:00:00"/>
    <m/>
    <m/>
    <s v="EDCORTEH"/>
    <s v="EDCORTEH"/>
    <n v="19099"/>
    <s v="estefania.cortes@consultor.wom.cl"/>
    <m/>
    <m/>
    <n v="63"/>
    <s v="Yesenia Sepulved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9662113"/>
    <s v="K"/>
    <s v="19662113-K"/>
    <s v="FCZARRIC"/>
    <s v="FRANCIA CAROLINA ZARRICUETA CORTES"/>
    <s v="FRANCIA CAROLINA"/>
    <s v="ZARRICUETA CORTES "/>
    <x v="1"/>
    <x v="5"/>
    <s v="Reprobado"/>
    <m/>
    <d v="2019-08-06T00:00:00"/>
    <m/>
    <m/>
    <m/>
    <m/>
    <m/>
    <s v="09/02/1998"/>
    <s v="Yesenia Sepulveda"/>
    <m/>
    <s v=""/>
    <d v="2019-07-11T00:00:00"/>
    <d v="2019-08-02T00:00:00"/>
    <m/>
    <m/>
    <s v="FCZARRIC"/>
    <s v="FCZARRIC"/>
    <n v="19297"/>
    <s v="francia.zarricueta@consultor.wom.cl"/>
    <m/>
    <m/>
    <n v="63"/>
    <s v="Yesenia Sepulveda"/>
    <x v="3"/>
    <m/>
    <s v=""/>
    <d v="2021-03-01T00:00:00"/>
    <s v=""/>
    <m/>
    <d v="2019-08-01T00:00:00"/>
    <s v=""/>
    <s v="No"/>
    <s v="No"/>
  </r>
  <r>
    <s v="Holdtech"/>
    <x v="0"/>
    <s v="Masivo"/>
    <s v="La Serena"/>
    <s v="17725492"/>
    <s v="4"/>
    <s v="17725492-4"/>
    <s v="FIPINOO"/>
    <s v="FRANCISCO IGNACIO PINO OLIVARES"/>
    <s v="FRANCISCO IGNACIO"/>
    <s v="PINO OLIVARES "/>
    <x v="1"/>
    <x v="5"/>
    <s v="Abandono de PEI"/>
    <m/>
    <d v="2019-07-23T00:00:00"/>
    <m/>
    <m/>
    <m/>
    <m/>
    <m/>
    <s v="12/12/1990"/>
    <s v="Yesenia Sepulveda"/>
    <m/>
    <s v=""/>
    <d v="2019-07-11T00:00:00"/>
    <d v="2019-08-02T00:00:00"/>
    <m/>
    <m/>
    <s v="FIPINOO"/>
    <s v="FIPINOO"/>
    <n v="19334"/>
    <s v="francisco.pino@consultor.wom.cl"/>
    <m/>
    <m/>
    <n v="63"/>
    <s v="Yesenia Sepulved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9683836"/>
    <s v="8"/>
    <s v="19683836-8"/>
    <s v="ICGALLEV"/>
    <s v="ISAMAR CARMEN GALLEGOS VIDAL"/>
    <s v="ISAMAR CARMEN"/>
    <s v="GALLEGOS VIDAL "/>
    <x v="1"/>
    <x v="5"/>
    <s v="Reprobado"/>
    <m/>
    <d v="2019-08-06T00:00:00"/>
    <m/>
    <m/>
    <m/>
    <m/>
    <m/>
    <s v="30/01/1900"/>
    <s v="Yesenia Sepulveda"/>
    <m/>
    <s v=""/>
    <d v="2019-07-11T00:00:00"/>
    <d v="2019-08-02T00:00:00"/>
    <m/>
    <m/>
    <s v="ICGALLEV"/>
    <s v="ICGALLEV"/>
    <n v="19337"/>
    <s v="isamar.gallegos@consultor.wom.cl"/>
    <m/>
    <m/>
    <n v="63"/>
    <s v="Yesenia Sepulveda"/>
    <x v="3"/>
    <m/>
    <s v=""/>
    <d v="2021-03-01T00:00:00"/>
    <s v=""/>
    <m/>
    <d v="2019-08-01T00:00:00"/>
    <s v=""/>
    <s v="No"/>
    <s v="No"/>
  </r>
  <r>
    <s v="Holdtech"/>
    <x v="0"/>
    <s v="Masivo"/>
    <s v="La Serena"/>
    <s v="16382761"/>
    <s v="1"/>
    <s v="16382761-1"/>
    <s v="KNDERAMM"/>
    <s v="KIRA NICOLL DERAMOND MAZUELA"/>
    <s v="KIRA NICOLL"/>
    <s v="DERAMOND MAZUELA "/>
    <x v="1"/>
    <x v="5"/>
    <s v="Abandono de PEI"/>
    <m/>
    <d v="2019-07-31T00:00:00"/>
    <m/>
    <m/>
    <m/>
    <m/>
    <m/>
    <s v="18/07/1986"/>
    <s v="Yesenia Sepulveda"/>
    <m/>
    <s v=""/>
    <d v="2019-07-11T00:00:00"/>
    <d v="2019-08-02T00:00:00"/>
    <m/>
    <m/>
    <s v="KNDERAMM"/>
    <s v="KNDERAMM"/>
    <n v="19304"/>
    <s v="kira.deramond@consultor.wom.cl"/>
    <m/>
    <m/>
    <n v="63"/>
    <s v="Yesenia Sepulved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5035894"/>
    <s v="9"/>
    <s v="15035894-9"/>
    <s v="NDCHINGC"/>
    <s v="NEVENKA DEL CARMEN CHINGA CALLEJAS"/>
    <s v="NEVENKA DEL CARMEN"/>
    <s v="CHINGA CALLEJAS "/>
    <x v="1"/>
    <x v="5"/>
    <s v="Abandono de PEI"/>
    <m/>
    <d v="2019-07-22T00:00:00"/>
    <m/>
    <m/>
    <m/>
    <m/>
    <m/>
    <s v="02/05/1985"/>
    <s v="Yesenia Sepulveda"/>
    <m/>
    <s v=""/>
    <d v="2019-07-11T00:00:00"/>
    <d v="2019-08-02T00:00:00"/>
    <m/>
    <m/>
    <s v="NDCHINGC"/>
    <s v="NDCHINGC"/>
    <n v="19178"/>
    <s v="nevenka.chinga@consultor.wom.cl"/>
    <m/>
    <m/>
    <n v="63"/>
    <s v="Yesenia Sepulved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6840240"/>
    <s v="6"/>
    <s v="16840240-6"/>
    <s v="VFHUERTC"/>
    <s v="VALERIA FERNANDA HUERTA CORTES"/>
    <s v="VALERIA FERNANDA"/>
    <s v="HUERTA CORTES "/>
    <x v="1"/>
    <x v="5"/>
    <s v="Abandono de PEI"/>
    <m/>
    <d v="2019-07-22T00:00:00"/>
    <m/>
    <m/>
    <m/>
    <m/>
    <m/>
    <s v="11/06/1988"/>
    <s v="Yesenia Sepulveda"/>
    <m/>
    <s v=""/>
    <d v="2019-07-11T00:00:00"/>
    <d v="2019-08-02T00:00:00"/>
    <m/>
    <m/>
    <s v="VFHUERTC"/>
    <s v="VFHUERTC"/>
    <n v="19285"/>
    <s v="valeria.huerta@consultor.wom.cl"/>
    <m/>
    <m/>
    <n v="63"/>
    <s v="Yesenia Sepulveda"/>
    <x v="3"/>
    <m/>
    <s v=""/>
    <d v="2021-03-01T00:00:00"/>
    <s v=""/>
    <m/>
    <d v="2019-07-01T00:00:00"/>
    <s v=""/>
    <s v="No"/>
    <s v="No"/>
  </r>
  <r>
    <s v="Holdtech"/>
    <x v="0"/>
    <s v="Masivo"/>
    <s v="La Serena"/>
    <s v="19257188"/>
    <s v="K"/>
    <s v="19257188-K"/>
    <s v="DEGUERRM"/>
    <s v="DARIO ESTEBAN GUERRERO MUÑOZ"/>
    <s v="DARIO ESTEBAN"/>
    <s v="GUERRERO MUÑOZ "/>
    <x v="1"/>
    <x v="5"/>
    <s v="Abandono de PEI"/>
    <m/>
    <d v="2019-08-13T00:00:00"/>
    <m/>
    <m/>
    <m/>
    <m/>
    <m/>
    <s v="08/03/1996"/>
    <s v="Maria Fernanda Diaz"/>
    <m/>
    <s v=""/>
    <d v="2019-07-29T00:00:00"/>
    <d v="2019-08-20T00:00:00"/>
    <m/>
    <m/>
    <s v="DEGUERRM"/>
    <s v="DEGUERRM"/>
    <n v="19351"/>
    <s v="dario.guerrero@consultor.wom.cl"/>
    <m/>
    <m/>
    <n v="64"/>
    <s v="Maria Fernanda Diaz"/>
    <x v="3"/>
    <m/>
    <s v=""/>
    <d v="2021-03-01T00:00:00"/>
    <s v=""/>
    <m/>
    <d v="2019-08-01T00:00:00"/>
    <s v=""/>
    <s v="No"/>
    <s v="No"/>
  </r>
  <r>
    <s v="Holdtech"/>
    <x v="0"/>
    <s v="Masivo"/>
    <s v="La Serena"/>
    <s v="17226302"/>
    <s v="K"/>
    <s v="17226302-K"/>
    <s v="DGCARVAA"/>
    <s v="DAVID GUILLERMO CARVAJAL AHUMADA"/>
    <s v="DAVID GUILLERMO"/>
    <s v="CARVAJAL AHUMADA "/>
    <x v="1"/>
    <x v="5"/>
    <s v="Abandono de PEI"/>
    <m/>
    <d v="2019-08-06T00:00:00"/>
    <m/>
    <m/>
    <m/>
    <m/>
    <m/>
    <s v="30/01/1989"/>
    <s v="Maria Fernanda Diaz"/>
    <m/>
    <s v=""/>
    <d v="2019-07-29T00:00:00"/>
    <d v="2019-08-20T00:00:00"/>
    <m/>
    <m/>
    <s v="DGCARVAA"/>
    <s v="DGCARVAA"/>
    <n v="19355"/>
    <s v="david.carvajal@consultor.wom.cl"/>
    <m/>
    <m/>
    <n v="64"/>
    <s v="Maria Fernanda Diaz"/>
    <x v="3"/>
    <m/>
    <s v=""/>
    <d v="2021-03-01T00:00:00"/>
    <s v=""/>
    <m/>
    <d v="2019-08-01T00:00:00"/>
    <s v=""/>
    <s v="No"/>
    <s v="No"/>
  </r>
  <r>
    <s v="Holdtech"/>
    <x v="0"/>
    <s v="Masivo"/>
    <s v="La Serena"/>
    <s v="20168305"/>
    <s v="K"/>
    <s v="20168305-K"/>
    <s v="JMSANTIP"/>
    <s v="JOSE MIGUEL SANTIBAÑEZ PORTILLA"/>
    <s v="JOSE MIGUEL"/>
    <s v="SANTIBAÑEZ PORTILLA "/>
    <x v="1"/>
    <x v="5"/>
    <s v="Reprobado"/>
    <m/>
    <d v="2019-08-20T00:00:00"/>
    <m/>
    <m/>
    <m/>
    <m/>
    <m/>
    <s v="23/10/1999"/>
    <s v="Maria Fernanda Diaz"/>
    <m/>
    <s v=""/>
    <d v="2019-07-29T00:00:00"/>
    <d v="2019-08-20T00:00:00"/>
    <m/>
    <m/>
    <s v="JMSANTIP"/>
    <s v="JMSANTIP"/>
    <n v="19340"/>
    <s v="jose.santibanez@consultor.wom.cl"/>
    <m/>
    <m/>
    <n v="64"/>
    <s v="Maria Fernanda Diaz"/>
    <x v="3"/>
    <m/>
    <s v=""/>
    <d v="2021-03-01T00:00:00"/>
    <s v=""/>
    <m/>
    <d v="2019-08-01T00:00:00"/>
    <s v=""/>
    <s v="No"/>
    <s v="No"/>
  </r>
  <r>
    <s v="Holdtech"/>
    <x v="0"/>
    <s v="Masivo"/>
    <s v="La Serena"/>
    <s v="18646032"/>
    <s v="4"/>
    <s v="18646032-4"/>
    <s v="JVJIMENB"/>
    <s v="JOSELYN VERONICA JIMENEZ BRIONES"/>
    <s v="JOSELYN VERONICA"/>
    <s v="JIMENEZ BRIONES "/>
    <x v="1"/>
    <x v="5"/>
    <s v="Abandono de PEI"/>
    <m/>
    <d v="2019-08-06T00:00:00"/>
    <m/>
    <m/>
    <m/>
    <m/>
    <m/>
    <s v="08/04/1994"/>
    <s v="Maria Fernanda Diaz"/>
    <m/>
    <s v=""/>
    <d v="2019-07-29T00:00:00"/>
    <d v="2019-08-20T00:00:00"/>
    <m/>
    <m/>
    <s v="JVJIMENB"/>
    <s v="JVJIMENB"/>
    <n v="19320"/>
    <s v="joselyn.jimenez@consultor.wom.cl"/>
    <m/>
    <m/>
    <n v="64"/>
    <s v="Maria Fernanda Diaz"/>
    <x v="3"/>
    <m/>
    <s v=""/>
    <d v="2021-03-01T00:00:00"/>
    <s v=""/>
    <m/>
    <d v="2019-08-01T00:00:00"/>
    <s v=""/>
    <s v="No"/>
    <s v="No"/>
  </r>
  <r>
    <s v="Holdtech"/>
    <x v="0"/>
    <s v="Masivo"/>
    <s v="La Serena"/>
    <s v="17980056"/>
    <s v="K"/>
    <s v="17980056-K"/>
    <s v="MABARRAZ"/>
    <s v="MARCO ANTONIO BARRAZA ARAYA"/>
    <s v="MARCO ANTONIO"/>
    <s v="BARRAZA ARAYA "/>
    <x v="1"/>
    <x v="5"/>
    <s v="Abandono de PEI"/>
    <m/>
    <d v="2019-08-08T00:00:00"/>
    <m/>
    <m/>
    <m/>
    <m/>
    <m/>
    <s v="08/11/1991"/>
    <s v="Maria Fernanda Diaz"/>
    <m/>
    <s v=""/>
    <d v="2019-07-29T00:00:00"/>
    <d v="2019-08-20T00:00:00"/>
    <m/>
    <m/>
    <s v="MABARRAZ"/>
    <s v="MABARRAZ"/>
    <n v="19348"/>
    <s v="marco.barraza@consultor.wom.cl"/>
    <m/>
    <m/>
    <n v="64"/>
    <s v="Maria Fernanda Diaz"/>
    <x v="3"/>
    <m/>
    <s v=""/>
    <d v="2021-03-01T00:00:00"/>
    <s v=""/>
    <m/>
    <d v="2019-08-01T00:00:00"/>
    <s v=""/>
    <s v="No"/>
    <s v="No"/>
  </r>
  <r>
    <s v="Holdtech"/>
    <x v="0"/>
    <s v="Masivo"/>
    <s v="La Serena"/>
    <s v="17022828"/>
    <s v="6"/>
    <s v="17022828-6"/>
    <s v="MDROMERS"/>
    <s v="MARIA DE LOS ANGELES ROMERO SANDOVAL"/>
    <s v="MARIA DE LOS ANGELES"/>
    <s v="ROMERO SANDOVAL "/>
    <x v="1"/>
    <x v="5"/>
    <s v="Abandono de PEI"/>
    <m/>
    <d v="2019-08-06T00:00:00"/>
    <m/>
    <m/>
    <m/>
    <m/>
    <m/>
    <s v="07/01/1988"/>
    <s v="Maria Fernanda Diaz"/>
    <m/>
    <s v=""/>
    <d v="2019-07-29T00:00:00"/>
    <d v="2019-08-20T00:00:00"/>
    <m/>
    <m/>
    <s v="MDROMERS"/>
    <s v="MDROMERS"/>
    <n v="19339"/>
    <s v="maria.romero@consultor.wom.cl"/>
    <m/>
    <m/>
    <n v="64"/>
    <s v="Maria Fernanda Diaz"/>
    <x v="3"/>
    <m/>
    <s v=""/>
    <d v="2021-03-01T00:00:00"/>
    <s v=""/>
    <m/>
    <d v="2019-08-01T00:00:00"/>
    <s v=""/>
    <s v="No"/>
    <s v="No"/>
  </r>
  <r>
    <s v="Holdtech"/>
    <x v="0"/>
    <s v="Masivo"/>
    <s v="La Serena"/>
    <s v="19660290"/>
    <s v="9"/>
    <s v="19660290-9"/>
    <s v="TFSANTAR"/>
    <s v="TAMARA FERNANDA SANTANDER RODRIGUEZ"/>
    <s v="TAMARA FERNANDA"/>
    <s v="SANTANDER RODRIGUEZ "/>
    <x v="1"/>
    <x v="5"/>
    <s v="Abandono de PEI"/>
    <m/>
    <d v="2019-08-19T00:00:00"/>
    <m/>
    <m/>
    <m/>
    <m/>
    <m/>
    <s v="09/06/1997"/>
    <s v="Maria Fernanda Diaz"/>
    <m/>
    <s v=""/>
    <d v="2019-07-29T00:00:00"/>
    <d v="2019-08-20T00:00:00"/>
    <m/>
    <m/>
    <s v="TFSANTAR"/>
    <s v="TFSANTAR"/>
    <n v="19308"/>
    <s v="tamara.santander@consultor.wom.cl"/>
    <m/>
    <m/>
    <n v="64"/>
    <s v="Maria Fernanda Diaz"/>
    <x v="3"/>
    <m/>
    <s v=""/>
    <d v="2021-03-01T00:00:00"/>
    <s v=""/>
    <m/>
    <d v="2019-08-01T00:00:00"/>
    <s v=""/>
    <s v="No"/>
    <s v="No"/>
  </r>
  <r>
    <s v="Holdtech"/>
    <x v="0"/>
    <s v="Masivo"/>
    <s v="La Serena"/>
    <s v="17805196"/>
    <s v="2"/>
    <s v="17805196-2"/>
    <s v="VCBRAVOA"/>
    <s v="VANESSA CAROLINA BRAVO ARAYA"/>
    <s v="VANESSA CAROLINA"/>
    <s v="BRAVO ARAYA "/>
    <x v="1"/>
    <x v="5"/>
    <s v="Abandono de PEI"/>
    <m/>
    <d v="2019-08-06T00:00:00"/>
    <m/>
    <m/>
    <m/>
    <m/>
    <m/>
    <s v="10/12/1990"/>
    <s v="Maria Fernanda Diaz"/>
    <m/>
    <s v=""/>
    <d v="2019-07-29T00:00:00"/>
    <d v="2019-08-20T00:00:00"/>
    <m/>
    <m/>
    <s v="VCBRAVOA"/>
    <s v="VCBRAVOA"/>
    <n v="19314"/>
    <s v="vanessa.bravo@consultor.wom.cl"/>
    <m/>
    <m/>
    <n v="64"/>
    <s v="Maria Fernanda Diaz"/>
    <x v="3"/>
    <m/>
    <s v=""/>
    <d v="2021-03-01T00:00:00"/>
    <s v=""/>
    <m/>
    <d v="2019-08-01T00:00:00"/>
    <s v=""/>
    <s v="No"/>
    <s v="No"/>
  </r>
  <r>
    <s v="Holdtech"/>
    <x v="0"/>
    <s v="Masivo"/>
    <s v="La Serena"/>
    <s v="19171210"/>
    <s v="2"/>
    <s v="19171210-2"/>
    <s v="CIGLASEC"/>
    <s v="CAMILO IGNACIO GLASER CURINAO"/>
    <s v="CAMILO IGNACIO"/>
    <s v="GLASER CURINAO "/>
    <x v="1"/>
    <x v="5"/>
    <s v="Abandono de PEI"/>
    <m/>
    <d v="2019-08-26T00:00:00"/>
    <m/>
    <m/>
    <m/>
    <m/>
    <m/>
    <d v="1995-06-28T00:00:00"/>
    <s v="America Quinteros"/>
    <m/>
    <s v=""/>
    <d v="2019-08-12T00:00:00"/>
    <d v="2019-09-02T00:00:00"/>
    <m/>
    <m/>
    <s v="CIGLASEC"/>
    <s v="CIGLASEC"/>
    <n v="19359"/>
    <s v="camilo.glaser@consultor.wom.cl"/>
    <m/>
    <m/>
    <n v="65"/>
    <s v="America Quinteros"/>
    <x v="3"/>
    <m/>
    <s v=""/>
    <d v="2021-03-01T00:00:00"/>
    <s v=""/>
    <m/>
    <d v="2019-08-01T00:00:00"/>
    <s v=""/>
    <s v="No"/>
    <s v="No"/>
  </r>
  <r>
    <s v="Holdtech"/>
    <x v="0"/>
    <s v="Masivo"/>
    <s v="La Serena"/>
    <s v="16308631"/>
    <s v="K"/>
    <s v="16308631-K"/>
    <s v="CXCISTEL"/>
    <s v="CINDY XIMENA CISTERNAS LEDEZMA"/>
    <s v="CINDY XIMENA"/>
    <s v="CISTERNAS LEDEZMA "/>
    <x v="1"/>
    <x v="5"/>
    <s v="Abandono de PEI"/>
    <m/>
    <d v="2019-08-28T00:00:00"/>
    <m/>
    <m/>
    <m/>
    <m/>
    <m/>
    <d v="1986-11-24T00:00:00"/>
    <s v="America Quinteros"/>
    <m/>
    <s v=""/>
    <d v="2019-08-12T00:00:00"/>
    <d v="2019-09-02T00:00:00"/>
    <m/>
    <m/>
    <s v="CXCISTEL"/>
    <s v="CXCISTEL"/>
    <n v="19178"/>
    <s v="cindy.cisternas@consultor.wom.cl"/>
    <m/>
    <m/>
    <n v="65"/>
    <s v="America Quinteros"/>
    <x v="3"/>
    <m/>
    <s v=""/>
    <d v="2021-03-01T00:00:00"/>
    <s v=""/>
    <m/>
    <d v="2019-08-01T00:00:00"/>
    <s v=""/>
    <s v="No"/>
    <s v="No"/>
  </r>
  <r>
    <s v="Holdtech"/>
    <x v="0"/>
    <s v="Masivo"/>
    <s v="La Serena"/>
    <s v="18442027"/>
    <s v="9"/>
    <s v="18442027-9"/>
    <s v="RMGONZAM"/>
    <s v="RUBEN MARCOS GONZALEZ MEDINA"/>
    <s v="RUBEN MARCOS"/>
    <s v="GONZALEZ MEDINA "/>
    <x v="1"/>
    <x v="5"/>
    <s v="Abandono de PEI"/>
    <m/>
    <d v="2019-08-17T00:00:00"/>
    <m/>
    <m/>
    <m/>
    <m/>
    <m/>
    <d v="1993-04-24T00:00:00"/>
    <s v="America Quinteros"/>
    <m/>
    <s v=""/>
    <d v="2019-08-12T00:00:00"/>
    <d v="2019-09-02T00:00:00"/>
    <m/>
    <m/>
    <s v="RMGONZAM"/>
    <s v="RMGONZAM"/>
    <n v="19361"/>
    <s v="ruben.gonzalez@consultor.wom.cl"/>
    <m/>
    <m/>
    <n v="65"/>
    <s v="America Quinteros"/>
    <x v="3"/>
    <m/>
    <s v=""/>
    <d v="2021-03-01T00:00:00"/>
    <s v=""/>
    <m/>
    <d v="2019-08-01T00:00:00"/>
    <s v=""/>
    <s v="No"/>
    <s v="No"/>
  </r>
  <r>
    <s v="Holdtech"/>
    <x v="0"/>
    <s v="Masivo"/>
    <s v="La Serena"/>
    <s v="19258249"/>
    <s v="0"/>
    <s v="19258249-0"/>
    <s v="TCCHAVES"/>
    <s v="TAMARA CONSTANZA CHAVEZ SEGOVIA"/>
    <s v="TAMARA CONSTANZA"/>
    <s v="CHAVEZ SEGOVIA "/>
    <x v="1"/>
    <x v="5"/>
    <s v="Abandono de PEI"/>
    <m/>
    <d v="2019-08-19T00:00:00"/>
    <m/>
    <m/>
    <m/>
    <m/>
    <m/>
    <d v="1996-08-25T00:00:00"/>
    <s v="America Quinteros"/>
    <m/>
    <s v=""/>
    <d v="2019-08-12T00:00:00"/>
    <d v="2019-09-02T00:00:00"/>
    <m/>
    <m/>
    <s v="TCCHAVES"/>
    <s v="TCCHAVES"/>
    <n v="19095"/>
    <s v="tamara.chavez@consultor.wom.cl"/>
    <m/>
    <m/>
    <n v="65"/>
    <s v="America Quinteros"/>
    <x v="3"/>
    <m/>
    <s v=""/>
    <d v="2021-03-01T00:00:00"/>
    <s v=""/>
    <m/>
    <d v="2019-08-01T00:00:00"/>
    <s v=""/>
    <s v="No"/>
    <s v="No"/>
  </r>
  <r>
    <s v="Holdtech"/>
    <x v="0"/>
    <s v="Masivo"/>
    <s v="La Serena"/>
    <s v="17723047"/>
    <s v="2"/>
    <s v="17723047-2"/>
    <s v="BPLIMAF"/>
    <s v="BARBARA PAZ LIMA FLORES"/>
    <s v="BARBARA PAZ"/>
    <s v="LIMA FLORES"/>
    <x v="1"/>
    <x v="5"/>
    <s v="Abandono de PEI"/>
    <m/>
    <d v="2019-08-29T00:00:00"/>
    <s v="Reingreso Call Center"/>
    <m/>
    <m/>
    <m/>
    <m/>
    <s v="19/06/1991"/>
    <s v="Catherine Barraza"/>
    <m/>
    <s v=""/>
    <d v="2019-08-21T00:00:00"/>
    <d v="2019-09-10T00:00:00"/>
    <m/>
    <m/>
    <s v="BPLIMAF"/>
    <s v="BPLIMAF"/>
    <n v="19271"/>
    <s v="barbara.lima@consultor.wom.cl"/>
    <m/>
    <m/>
    <n v="66"/>
    <s v="Catherine Barraza"/>
    <x v="3"/>
    <m/>
    <s v=""/>
    <d v="2021-03-01T00:00:00"/>
    <s v=""/>
    <m/>
    <d v="2019-08-01T00:00:00"/>
    <s v=""/>
    <s v="No"/>
    <s v="No"/>
  </r>
  <r>
    <s v="Holdtech"/>
    <x v="0"/>
    <s v="Masivo"/>
    <s v="La Serena"/>
    <s v="19347695"/>
    <s v="3"/>
    <s v="19347695-3"/>
    <s v="CAROJAS"/>
    <s v="CAMILA ALEJANDRA ROJAS ROJAS"/>
    <s v="CAMILA ALEJANDRA"/>
    <s v="ROJAS ROJAS"/>
    <x v="1"/>
    <x v="5"/>
    <s v="Abandono de PEI"/>
    <m/>
    <d v="2019-09-03T00:00:00"/>
    <m/>
    <m/>
    <m/>
    <m/>
    <m/>
    <s v="19/02/1996"/>
    <s v="Catherine Barraza"/>
    <m/>
    <s v=""/>
    <d v="2019-08-21T00:00:00"/>
    <d v="2019-09-10T00:00:00"/>
    <m/>
    <m/>
    <s v="CAROJAS"/>
    <s v="CAROJAS"/>
    <n v="19080"/>
    <s v="camila.rojas@consultor.wom.cl"/>
    <m/>
    <m/>
    <n v="66"/>
    <s v="Catherine Barraza"/>
    <x v="3"/>
    <m/>
    <s v=""/>
    <d v="2021-03-01T00:00:00"/>
    <s v=""/>
    <m/>
    <d v="2019-09-01T00:00:00"/>
    <s v=""/>
    <s v="No"/>
    <s v="No"/>
  </r>
  <r>
    <s v="Holdtech"/>
    <x v="0"/>
    <s v="Masivo"/>
    <s v="La Serena"/>
    <s v="18923528"/>
    <s v="3"/>
    <s v="18923528-3"/>
    <s v="DAGONZAB"/>
    <s v="DIEGO ARMANDO GONZALEZ BARRIA"/>
    <s v="DIEGO ARMANDO"/>
    <s v="GONZALEZ BARRIA"/>
    <x v="1"/>
    <x v="5"/>
    <s v="Abandono de PEI"/>
    <m/>
    <d v="2019-09-10T00:00:00"/>
    <m/>
    <m/>
    <m/>
    <m/>
    <m/>
    <s v="27/02/1995"/>
    <s v="Catherine Barraza"/>
    <m/>
    <s v=""/>
    <d v="2019-08-21T00:00:00"/>
    <d v="2019-09-10T00:00:00"/>
    <m/>
    <m/>
    <s v="DAGONZAB"/>
    <s v="DAGONZAB"/>
    <n v="19070"/>
    <s v="diego.gonzalez@consultor.wom.cl"/>
    <m/>
    <m/>
    <n v="66"/>
    <s v="Catherine Barraza"/>
    <x v="3"/>
    <m/>
    <s v=""/>
    <d v="2021-03-01T00:00:00"/>
    <s v=""/>
    <m/>
    <d v="2019-09-01T00:00:00"/>
    <s v=""/>
    <s v="No"/>
    <s v="No"/>
  </r>
  <r>
    <s v="Holdtech"/>
    <x v="0"/>
    <s v="Masivo"/>
    <s v="La Serena"/>
    <s v="16054249"/>
    <s v="7"/>
    <s v="16054249-7"/>
    <s v="DVALVARO"/>
    <s v="DAYHINN VERONICA ALVAREZ ORTIZ"/>
    <s v="DAYHINN VERONICA"/>
    <s v="ALVAREZ ORTIZ"/>
    <x v="1"/>
    <x v="5"/>
    <s v="Abandono de PEI"/>
    <m/>
    <d v="2019-09-07T00:00:00"/>
    <m/>
    <m/>
    <m/>
    <m/>
    <m/>
    <s v="12/09/1985"/>
    <s v="Catherine Barraza"/>
    <m/>
    <s v=""/>
    <d v="2019-08-21T00:00:00"/>
    <d v="2019-09-10T00:00:00"/>
    <m/>
    <m/>
    <s v="DVALVARO"/>
    <s v="DVALVARO"/>
    <n v="19241"/>
    <s v="dayhinn.alvarez@consultor.wom.cl"/>
    <m/>
    <m/>
    <n v="66"/>
    <s v="Catherine Barraza"/>
    <x v="3"/>
    <m/>
    <s v=""/>
    <d v="2021-03-01T00:00:00"/>
    <s v=""/>
    <m/>
    <d v="2019-09-01T00:00:00"/>
    <s v=""/>
    <s v="No"/>
    <s v="No"/>
  </r>
  <r>
    <s v="Holdtech"/>
    <x v="0"/>
    <s v="Masivo"/>
    <s v="La Serena"/>
    <s v="15055473"/>
    <s v="K"/>
    <s v="15055473-K"/>
    <s v="EDPIZARV"/>
    <s v="ELIAS DARWIN PIZARRO VELIZ"/>
    <s v="ELIAS DARWIN"/>
    <s v="PIZARRO VELIZ"/>
    <x v="1"/>
    <x v="5"/>
    <s v="Abandono de PEI"/>
    <m/>
    <d v="2019-08-26T00:00:00"/>
    <m/>
    <m/>
    <m/>
    <m/>
    <m/>
    <s v="08/10/1982"/>
    <s v="Catherine Barraza"/>
    <m/>
    <s v=""/>
    <d v="2019-08-21T00:00:00"/>
    <d v="2019-09-10T00:00:00"/>
    <m/>
    <m/>
    <s v="EDPIZARV"/>
    <s v="EDPIZARV"/>
    <n v="19240"/>
    <s v="elias.pizarro@consultor.wom.cl"/>
    <m/>
    <m/>
    <n v="66"/>
    <s v="Catherine Barraza"/>
    <x v="3"/>
    <m/>
    <s v=""/>
    <d v="2021-03-01T00:00:00"/>
    <s v=""/>
    <m/>
    <d v="2019-08-01T00:00:00"/>
    <s v=""/>
    <s v="No"/>
    <s v="No"/>
  </r>
  <r>
    <s v="Holdtech"/>
    <x v="0"/>
    <s v="Masivo"/>
    <s v="La Serena"/>
    <s v="19505580"/>
    <s v="7"/>
    <s v="19505580-7"/>
    <s v="GAESTAYC"/>
    <s v="GABRIELA ANDREA ESTAY CONTRERAS"/>
    <s v="GABRIELA ANDREA"/>
    <s v="ESTAY CONTRERAS"/>
    <x v="1"/>
    <x v="5"/>
    <s v="Abandono de PEI"/>
    <m/>
    <d v="2019-09-07T00:00:00"/>
    <m/>
    <m/>
    <m/>
    <m/>
    <m/>
    <s v="10/12/1996"/>
    <s v="Catherine Barraza"/>
    <m/>
    <s v=""/>
    <d v="2019-08-21T00:00:00"/>
    <d v="2019-09-10T00:00:00"/>
    <m/>
    <m/>
    <s v="GAESTAYC"/>
    <s v="GAESTAYC"/>
    <n v="19228"/>
    <s v="gabriela.estay@consultor.wom.cl"/>
    <m/>
    <m/>
    <n v="66"/>
    <s v="Catherine Barraza"/>
    <x v="3"/>
    <m/>
    <s v=""/>
    <d v="2021-03-01T00:00:00"/>
    <s v=""/>
    <m/>
    <d v="2019-09-01T00:00:00"/>
    <s v=""/>
    <s v="No"/>
    <s v="No"/>
  </r>
  <r>
    <s v="Holdtech"/>
    <x v="0"/>
    <s v="Masivo"/>
    <s v="La Serena"/>
    <s v="17965727"/>
    <s v="9"/>
    <s v="17965727-9"/>
    <s v="GAVICENV"/>
    <s v="GUISSELA ALEJANDRA VICENCIO VICENCIO"/>
    <s v="GUISSELA ALEJANDRA"/>
    <s v="VICENCIO VICENCIO"/>
    <x v="1"/>
    <x v="5"/>
    <s v="Abandono de PEI"/>
    <m/>
    <d v="2019-09-05T00:00:00"/>
    <m/>
    <m/>
    <m/>
    <m/>
    <m/>
    <s v="05/11/1991"/>
    <s v="Catherine Barraza"/>
    <m/>
    <s v=""/>
    <d v="2019-08-21T00:00:00"/>
    <d v="2019-09-10T00:00:00"/>
    <m/>
    <m/>
    <s v="GAVICENV"/>
    <s v="GAVICENV"/>
    <n v="19266"/>
    <s v="guissela.vicencio@consultor.wom.cl"/>
    <m/>
    <m/>
    <n v="66"/>
    <s v="Catherine Barraza"/>
    <x v="3"/>
    <m/>
    <s v=""/>
    <d v="2021-03-01T00:00:00"/>
    <s v=""/>
    <m/>
    <d v="2019-09-01T00:00:00"/>
    <s v=""/>
    <s v="No"/>
    <s v="No"/>
  </r>
  <r>
    <s v="Holdtech"/>
    <x v="0"/>
    <s v="Masivo"/>
    <s v="La Serena"/>
    <s v="16748629"/>
    <s v="0"/>
    <s v="16748629-0"/>
    <s v="MERODRIR"/>
    <s v="MATIAS EMILIO RODRIGUEZ RUIZ"/>
    <s v="MATIAS EMILIO"/>
    <s v="RODRIGUEZ RUIZ"/>
    <x v="1"/>
    <x v="5"/>
    <s v="Abandono de PEI"/>
    <m/>
    <d v="2019-08-28T00:00:00"/>
    <m/>
    <m/>
    <m/>
    <m/>
    <m/>
    <s v="08/03/1988"/>
    <s v="Catherine Barraza"/>
    <m/>
    <s v=""/>
    <d v="2019-08-21T00:00:00"/>
    <d v="2019-09-10T00:00:00"/>
    <m/>
    <m/>
    <s v="MERODRIR"/>
    <s v="MERODRIR"/>
    <n v="19233"/>
    <s v="matias.rodriguez@consultor.wom.cl"/>
    <m/>
    <m/>
    <n v="66"/>
    <s v="Catherine Barraza"/>
    <x v="3"/>
    <m/>
    <s v=""/>
    <d v="2021-03-01T00:00:00"/>
    <s v=""/>
    <m/>
    <d v="2019-08-01T00:00:00"/>
    <s v=""/>
    <s v="No"/>
    <s v="No"/>
  </r>
  <r>
    <s v="Holdtech"/>
    <x v="0"/>
    <s v="Masivo"/>
    <s v="La Serena"/>
    <s v="15612021"/>
    <s v="9"/>
    <s v="15612021-9"/>
    <s v="PPLOPEZB"/>
    <s v="PEDRO PATRICIO LOPEZ BORDONES"/>
    <s v="PEDRO PATRICIO"/>
    <s v="LOPEZ BORDONES"/>
    <x v="1"/>
    <x v="5"/>
    <s v="Abandono de PEI"/>
    <m/>
    <d v="2019-09-03T00:00:00"/>
    <m/>
    <m/>
    <m/>
    <m/>
    <m/>
    <s v="13/11/1983"/>
    <s v="Catherine Barraza"/>
    <m/>
    <s v=""/>
    <d v="2019-08-21T00:00:00"/>
    <d v="2019-09-10T00:00:00"/>
    <m/>
    <m/>
    <s v="PPLOPEZB"/>
    <s v="PPLOPEZB"/>
    <n v="19270"/>
    <s v="pedro.lopez@consultor.wom.cl"/>
    <m/>
    <m/>
    <n v="66"/>
    <s v="Catherine Barraza"/>
    <x v="3"/>
    <m/>
    <s v=""/>
    <d v="2021-03-01T00:00:00"/>
    <s v=""/>
    <m/>
    <d v="2019-09-01T00:00:00"/>
    <s v=""/>
    <s v="No"/>
    <s v="No"/>
  </r>
  <r>
    <s v="Holdtech"/>
    <x v="0"/>
    <s v="Masivo"/>
    <s v="La Serena"/>
    <s v="19507037"/>
    <s v="7"/>
    <s v="19507037-7"/>
    <s v="VPGUZMAV"/>
    <s v="VANNIA PAZ GUZMAN VALDES"/>
    <s v="VANNIA PAZ"/>
    <s v="GUZMAN VALDES"/>
    <x v="1"/>
    <x v="5"/>
    <s v="Abandono de PEI"/>
    <m/>
    <d v="2019-08-26T00:00:00"/>
    <m/>
    <m/>
    <m/>
    <m/>
    <m/>
    <s v="05/08/1997"/>
    <s v="Catherine Barraza"/>
    <m/>
    <s v=""/>
    <d v="2019-08-21T00:00:00"/>
    <d v="2019-09-10T00:00:00"/>
    <m/>
    <m/>
    <s v="VPGUZMAV"/>
    <s v="VPGUZMAV"/>
    <n v="19285"/>
    <s v="vannia.guzman@consultor.wom.cl"/>
    <m/>
    <m/>
    <n v="66"/>
    <s v="Catherine Barraza"/>
    <x v="3"/>
    <m/>
    <s v=""/>
    <d v="2021-03-01T00:00:00"/>
    <s v=""/>
    <m/>
    <d v="2019-08-01T00:00:00"/>
    <s v=""/>
    <s v="No"/>
    <s v="No"/>
  </r>
  <r>
    <s v="Holdtech"/>
    <x v="0"/>
    <s v="Masivo"/>
    <s v="La Serena"/>
    <s v="15021244"/>
    <s v="8"/>
    <s v="15021244-8"/>
    <s v="YCBUGUEC"/>
    <s v="YANNET CECILIA BUGUEÑO CASTILLO"/>
    <s v="YANNET CECILIA"/>
    <s v="BUGUEÑO CASTILLO"/>
    <x v="1"/>
    <x v="5"/>
    <s v="Abandono de PEI"/>
    <m/>
    <d v="2019-09-09T00:00:00"/>
    <m/>
    <m/>
    <m/>
    <m/>
    <m/>
    <s v="17/06/1982"/>
    <s v="Catherine Barraza"/>
    <m/>
    <s v=""/>
    <d v="2019-08-21T00:00:00"/>
    <d v="2019-09-10T00:00:00"/>
    <m/>
    <m/>
    <s v="YCBUGUEC"/>
    <s v="YCBUGUEC"/>
    <n v="19304"/>
    <s v="yannet.bugueno@consultor.wom.cl"/>
    <m/>
    <m/>
    <n v="66"/>
    <s v="Catherine Barraza"/>
    <x v="3"/>
    <m/>
    <s v=""/>
    <d v="2021-03-01T00:00:00"/>
    <s v=""/>
    <m/>
    <d v="2019-09-01T00:00:00"/>
    <s v=""/>
    <s v="No"/>
    <s v="No"/>
  </r>
  <r>
    <s v="Holdtech"/>
    <x v="0"/>
    <s v="Masivo"/>
    <s v="La Serena"/>
    <s v="15595586"/>
    <s v="4"/>
    <s v="15595586-4"/>
    <s v="CDOCARAS"/>
    <s v="CONSTANZA DANIELA OCARANZA SEGOVIA"/>
    <s v="CONSTANZA DANIELA"/>
    <s v="OCARANZA SEGOVIA "/>
    <x v="1"/>
    <x v="5"/>
    <s v="Abandono de PEI"/>
    <m/>
    <d v="2019-10-04T00:00:00"/>
    <m/>
    <m/>
    <m/>
    <m/>
    <m/>
    <s v="03/02/1984"/>
    <s v="America Quinteros"/>
    <m/>
    <s v=""/>
    <d v="2019-10-02T00:00:00"/>
    <d v="2019-10-29T00:00:00"/>
    <m/>
    <m/>
    <s v="CDOCARAS"/>
    <s v="CDOCARAS"/>
    <n v="19130"/>
    <s v="constanza.ocaranza@consultor.wom.cl"/>
    <m/>
    <m/>
    <n v="67"/>
    <s v="America Quinteros"/>
    <x v="3"/>
    <m/>
    <s v=""/>
    <d v="2021-03-01T00:00:00"/>
    <s v=""/>
    <m/>
    <d v="2019-10-01T00:00:00"/>
    <s v=""/>
    <s v="No"/>
    <s v="No"/>
  </r>
  <r>
    <s v="Holdtech"/>
    <x v="0"/>
    <s v="Masivo"/>
    <s v="La Serena"/>
    <s v="17362951"/>
    <s v="6"/>
    <s v="17362951-6"/>
    <s v="CLOSSANM"/>
    <s v="CAROL LISSET OSSANDON MIRANDA"/>
    <s v="CAROL LISSET"/>
    <s v="OSSANDON MIRANDA "/>
    <x v="1"/>
    <x v="5"/>
    <s v="Abandono de PEI"/>
    <m/>
    <d v="2019-10-14T00:00:00"/>
    <m/>
    <m/>
    <m/>
    <m/>
    <m/>
    <s v="05/10/1989"/>
    <s v="America Quinteros"/>
    <m/>
    <s v=""/>
    <d v="2019-10-02T00:00:00"/>
    <d v="2019-10-29T00:00:00"/>
    <m/>
    <m/>
    <s v="CLOSSANM"/>
    <s v="CLOSSANM"/>
    <n v="19071"/>
    <s v="carol.ossandon@consultor.wom.cl"/>
    <m/>
    <m/>
    <n v="67"/>
    <s v="America Quinteros"/>
    <x v="3"/>
    <m/>
    <s v=""/>
    <d v="2021-03-01T00:00:00"/>
    <s v=""/>
    <m/>
    <d v="2019-10-01T00:00:00"/>
    <s v=""/>
    <s v="No"/>
    <s v="No"/>
  </r>
  <r>
    <s v="Holdtech"/>
    <x v="0"/>
    <s v="Masivo"/>
    <s v="La Serena"/>
    <s v="17302269"/>
    <s v="7"/>
    <s v="17302269-7"/>
    <s v="DACAMPUC"/>
    <s v="DANIELA ALEJANDRA CAMPUSANO CANIHUANTE"/>
    <s v="DANIELA ALEJANDRA"/>
    <s v="CAMPUSANO CANIHUANTE "/>
    <x v="1"/>
    <x v="5"/>
    <s v="Abandono de PEI"/>
    <m/>
    <d v="2019-10-14T00:00:00"/>
    <m/>
    <m/>
    <m/>
    <m/>
    <m/>
    <s v="29/09/1989"/>
    <s v="America Quinteros"/>
    <m/>
    <s v=""/>
    <d v="2019-10-02T00:00:00"/>
    <d v="2019-10-29T00:00:00"/>
    <m/>
    <m/>
    <s v="DACAMPUC"/>
    <s v="DACAMPUC"/>
    <n v="19079"/>
    <s v="daniela.campusano@consultor.wom.cl"/>
    <m/>
    <m/>
    <n v="67"/>
    <s v="America Quinteros"/>
    <x v="3"/>
    <m/>
    <s v=""/>
    <d v="2021-03-01T00:00:00"/>
    <s v=""/>
    <m/>
    <d v="2019-10-01T00:00:00"/>
    <s v=""/>
    <s v="No"/>
    <s v="No"/>
  </r>
  <r>
    <s v="Holdtech"/>
    <x v="0"/>
    <s v="Masivo"/>
    <s v="La Serena"/>
    <s v="17451919"/>
    <s v="6"/>
    <s v="17451919-6"/>
    <s v="DYMUNOZA"/>
    <s v="DORIS YANTIL CECILIA MUÑOZ ALQUINTA"/>
    <s v="DORIS YANTIL CECILIA"/>
    <s v="MUÑOZ ALQUINTA "/>
    <x v="1"/>
    <x v="5"/>
    <s v="Abandono de PEI"/>
    <m/>
    <d v="2019-10-29T00:00:00"/>
    <m/>
    <m/>
    <m/>
    <m/>
    <m/>
    <s v="30/11/1989"/>
    <s v="America Quinteros"/>
    <m/>
    <s v=""/>
    <d v="2019-10-02T00:00:00"/>
    <d v="2019-10-29T00:00:00"/>
    <m/>
    <m/>
    <s v="DYMUNOZA"/>
    <s v="DYMUNOZA"/>
    <n v="19191"/>
    <s v="doris.munoz@consultor.wom.cl"/>
    <m/>
    <m/>
    <n v="67"/>
    <s v="America Quinteros"/>
    <x v="3"/>
    <m/>
    <s v=""/>
    <d v="2021-03-01T00:00:00"/>
    <s v=""/>
    <m/>
    <d v="2019-10-01T00:00:00"/>
    <s v=""/>
    <s v="No"/>
    <s v="No"/>
  </r>
  <r>
    <s v="Holdtech"/>
    <x v="0"/>
    <s v="Masivo"/>
    <s v="La Serena"/>
    <s v="18012087"/>
    <s v="4"/>
    <s v="18012087-4"/>
    <s v="JAMENESC"/>
    <s v="JORGE ANTONIO MENESES CORTES"/>
    <s v="JORGE ANTONIO"/>
    <s v="MENESES CORTES "/>
    <x v="1"/>
    <x v="5"/>
    <s v="Abandono de PEI"/>
    <m/>
    <d v="2019-10-16T00:00:00"/>
    <m/>
    <m/>
    <m/>
    <m/>
    <m/>
    <s v="07/07/1992"/>
    <s v="America Quinteros"/>
    <m/>
    <s v=""/>
    <d v="2019-10-02T00:00:00"/>
    <d v="2019-10-29T00:00:00"/>
    <m/>
    <m/>
    <s v="JAMENESC"/>
    <s v="JAMENESC"/>
    <n v="19267"/>
    <s v="jorge.meneses@consultor.wom.cl"/>
    <m/>
    <m/>
    <n v="67"/>
    <s v="America Quinteros"/>
    <x v="3"/>
    <m/>
    <s v=""/>
    <d v="2021-03-01T00:00:00"/>
    <s v=""/>
    <m/>
    <d v="2019-10-01T00:00:00"/>
    <s v=""/>
    <s v="No"/>
    <s v="No"/>
  </r>
  <r>
    <s v="Holdtech"/>
    <x v="0"/>
    <s v="Masivo"/>
    <s v="La Serena"/>
    <s v="19041016"/>
    <s v="1"/>
    <s v="19041016-1"/>
    <s v="NCTRIGOR"/>
    <s v="NATHALIE CECILIA TRIGO ROMERO"/>
    <s v="NATHALIE CECILIA"/>
    <s v="TRIGO ROMERO "/>
    <x v="1"/>
    <x v="5"/>
    <s v="Abandono de PEI"/>
    <m/>
    <d v="2019-10-18T00:00:00"/>
    <m/>
    <m/>
    <m/>
    <m/>
    <m/>
    <s v="21/06/1995"/>
    <s v="America Quinteros"/>
    <m/>
    <s v=""/>
    <d v="2019-10-02T00:00:00"/>
    <d v="2019-10-29T00:00:00"/>
    <m/>
    <m/>
    <s v="NCTRIGOR"/>
    <s v="NCTRIGOR"/>
    <n v="19178"/>
    <s v="nathalie.trigo@consultor.wom.cl"/>
    <m/>
    <m/>
    <n v="67"/>
    <s v="America Quinteros"/>
    <x v="3"/>
    <m/>
    <s v=""/>
    <d v="2021-03-01T00:00:00"/>
    <s v=""/>
    <m/>
    <d v="2019-10-01T00:00:00"/>
    <s v=""/>
    <s v="No"/>
    <s v="No"/>
  </r>
  <r>
    <s v="Holdtech"/>
    <x v="0"/>
    <s v="Masivo"/>
    <s v="La Serena"/>
    <s v="19468600"/>
    <s v="5"/>
    <s v="19468600-5"/>
    <s v="NDVAZQUL"/>
    <s v="NATALIA DEL CARMEN VAZQUEZ LEON"/>
    <s v="NATALIA DEL CARMEN"/>
    <s v="VAZQUEZ LEON "/>
    <x v="1"/>
    <x v="5"/>
    <s v="Abandono de PEI"/>
    <m/>
    <d v="2019-10-25T00:00:00"/>
    <m/>
    <m/>
    <m/>
    <m/>
    <m/>
    <s v="26/10/1984"/>
    <s v="America Quinteros"/>
    <m/>
    <s v=""/>
    <d v="2019-10-02T00:00:00"/>
    <d v="2019-10-29T00:00:00"/>
    <m/>
    <m/>
    <s v="NDVAZQUL"/>
    <s v="NDVAZQUL"/>
    <n v="19232"/>
    <s v="natalia.vazquez@consultor.wom.cl"/>
    <m/>
    <m/>
    <n v="67"/>
    <s v="America Quinteros"/>
    <x v="3"/>
    <m/>
    <s v=""/>
    <d v="2021-03-01T00:00:00"/>
    <s v=""/>
    <m/>
    <d v="2019-10-01T00:00:00"/>
    <s v=""/>
    <s v="No"/>
    <s v="No"/>
  </r>
  <r>
    <s v="Holdtech"/>
    <x v="0"/>
    <s v="Masivo"/>
    <s v="La Serena"/>
    <s v="19660878"/>
    <s v="8"/>
    <s v="19660878-8"/>
    <s v="RNMONTEC"/>
    <s v="RAQUEL NOEMI MONTENEGRO CASTILLO"/>
    <s v="RAQUEL NOEMI"/>
    <s v="MONTENEGRO CASTILLO "/>
    <x v="1"/>
    <x v="5"/>
    <s v="Abandono de PEI"/>
    <m/>
    <d v="2019-10-10T00:00:00"/>
    <m/>
    <m/>
    <m/>
    <m/>
    <m/>
    <s v="28/08/1997"/>
    <s v="America Quinteros"/>
    <m/>
    <s v=""/>
    <d v="2019-10-02T00:00:00"/>
    <d v="2019-10-29T00:00:00"/>
    <m/>
    <m/>
    <s v="RNMONTEC"/>
    <s v="RNMONTEC"/>
    <n v="19174"/>
    <s v="raquel.montenegro@consultor.wom.cl"/>
    <m/>
    <m/>
    <n v="67"/>
    <s v="America Quinteros"/>
    <x v="3"/>
    <m/>
    <s v=""/>
    <d v="2021-03-01T00:00:00"/>
    <s v=""/>
    <m/>
    <d v="2019-10-01T00:00:00"/>
    <s v=""/>
    <s v="No"/>
    <s v="No"/>
  </r>
  <r>
    <s v="Holdtech"/>
    <x v="0"/>
    <s v="Masivo"/>
    <s v="La Serena"/>
    <s v="20274857"/>
    <s v="0"/>
    <s v="20274857-0"/>
    <s v="YAOCAYOC"/>
    <s v="YANIRA ALEXANDRA OCAYO CASTILLO"/>
    <s v="YANIRA ALEXANDRA"/>
    <s v="OCAYO CASTILLO "/>
    <x v="1"/>
    <x v="5"/>
    <s v="Abandono de PEI"/>
    <m/>
    <d v="2019-10-24T00:00:00"/>
    <m/>
    <m/>
    <m/>
    <m/>
    <m/>
    <s v="18/10/1999"/>
    <s v="America Quinteros"/>
    <m/>
    <s v=""/>
    <d v="2019-10-02T00:00:00"/>
    <d v="2019-10-29T00:00:00"/>
    <m/>
    <m/>
    <s v="YAOCAYOC"/>
    <s v="YAOCAYOC"/>
    <n v="19116"/>
    <s v="yanira.ocayo@consultor.wom.cl"/>
    <m/>
    <m/>
    <n v="67"/>
    <s v="America Quinteros"/>
    <x v="3"/>
    <m/>
    <s v=""/>
    <d v="2021-03-01T00:00:00"/>
    <s v=""/>
    <m/>
    <d v="2019-10-01T00:00:00"/>
    <s v=""/>
    <s v="No"/>
    <s v="No"/>
  </r>
  <r>
    <s v="Holdtech"/>
    <x v="0"/>
    <s v="Masivo"/>
    <s v="La Serena"/>
    <s v="19256746"/>
    <s v="7"/>
    <s v="19256746-7"/>
    <s v="YMAVALOB"/>
    <s v="YISSEI MONSERRAT AVALOS BARRAZA"/>
    <s v="YISSEI MONSERRAT"/>
    <s v="AVALOS BARRAZA "/>
    <x v="1"/>
    <x v="5"/>
    <s v="Abandono de PEI"/>
    <m/>
    <d v="2019-10-10T00:00:00"/>
    <m/>
    <m/>
    <m/>
    <m/>
    <m/>
    <s v="30/12/1995"/>
    <s v="America Quinteros"/>
    <m/>
    <s v=""/>
    <d v="2019-10-02T00:00:00"/>
    <d v="2019-10-29T00:00:00"/>
    <m/>
    <m/>
    <s v="YMAVALOB"/>
    <s v="YMAVALOB"/>
    <n v="19293"/>
    <s v="yissei.avalos@consultor.wom.cl"/>
    <m/>
    <m/>
    <n v="67"/>
    <s v="America Quinteros"/>
    <x v="3"/>
    <m/>
    <s v=""/>
    <d v="2021-03-01T00:00:00"/>
    <s v=""/>
    <m/>
    <d v="2019-10-01T00:00:00"/>
    <s v=""/>
    <s v="No"/>
    <s v="No"/>
  </r>
  <r>
    <s v="Holdtech"/>
    <x v="0"/>
    <s v="Masivo"/>
    <s v="La Serena"/>
    <s v="20457954"/>
    <s v="7"/>
    <s v="20457954-7"/>
    <s v="ZNLATAPL"/>
    <s v="ZINGARA NATALIA LATAPIAT LAZCANO"/>
    <s v="ZINGARA NATALIA"/>
    <s v="LATAPIAT LAZCANO "/>
    <x v="1"/>
    <x v="5"/>
    <s v="Abandono de PEI"/>
    <m/>
    <d v="2019-10-16T00:00:00"/>
    <m/>
    <m/>
    <m/>
    <m/>
    <m/>
    <s v="13/08/2000"/>
    <s v="America Quinteros"/>
    <m/>
    <s v=""/>
    <d v="2019-10-02T00:00:00"/>
    <d v="2019-10-29T00:00:00"/>
    <m/>
    <m/>
    <s v="ZNLATAPL"/>
    <s v="ZNLATAPL"/>
    <n v="19248"/>
    <s v="zingara.latapiat@consultor.wom.cl"/>
    <m/>
    <m/>
    <n v="67"/>
    <s v="America Quinteros"/>
    <x v="3"/>
    <m/>
    <s v=""/>
    <d v="2021-03-01T00:00:00"/>
    <s v=""/>
    <m/>
    <d v="2019-10-01T00:00:00"/>
    <s v=""/>
    <s v="No"/>
    <s v="No"/>
  </r>
  <r>
    <s v="Holdtech"/>
    <x v="0"/>
    <s v="Masivo"/>
    <s v="La Serena"/>
    <s v="_x0009_1702578"/>
    <s v="9"/>
    <s v="_x0009_17025783-9"/>
    <s v="DAMUNOZJ"/>
    <s v="DANIELA ALEJANDRA MUÑOZ JARA"/>
    <s v="DANIELA ALEJANDRA"/>
    <s v="MUÑOZ JARA "/>
    <x v="1"/>
    <x v="5"/>
    <s v="Abandono de PEI"/>
    <m/>
    <d v="2019-12-03T00:00:00"/>
    <m/>
    <m/>
    <m/>
    <m/>
    <m/>
    <s v="10-11-1988"/>
    <s v="Yesenia Sepulveda"/>
    <m/>
    <s v=""/>
    <d v="2019-11-19T00:00:00"/>
    <d v="2019-12-10T00:00:00"/>
    <m/>
    <m/>
    <s v="DAMUNOZJ"/>
    <s v="DAMUNOZJ"/>
    <n v="19126"/>
    <s v="daniela.munoz@consultor.wom.cl"/>
    <m/>
    <m/>
    <n v="68"/>
    <s v="Yesenia Sepulveda"/>
    <x v="3"/>
    <m/>
    <s v=""/>
    <d v="2021-03-01T00:00:00"/>
    <s v=""/>
    <m/>
    <d v="2019-12-01T00:00:00"/>
    <s v=""/>
    <s v="No"/>
    <s v="No"/>
  </r>
  <r>
    <s v="Holdtech"/>
    <x v="0"/>
    <s v="Masivo"/>
    <s v="La Serena"/>
    <s v="18923943"/>
    <s v="2"/>
    <s v="18923943-2"/>
    <s v="DAPASTEP"/>
    <s v="DANIELA ARANXZA PASTEN PASTEN"/>
    <s v="DANIELA ARANXZA"/>
    <s v="PASTEN PASTEN "/>
    <x v="1"/>
    <x v="5"/>
    <s v="Abandono de PEI"/>
    <m/>
    <d v="2019-11-21T00:00:00"/>
    <m/>
    <m/>
    <m/>
    <m/>
    <m/>
    <d v="1995-05-20T00:00:00"/>
    <s v="Yesenia Sepulveda"/>
    <m/>
    <s v=""/>
    <d v="2019-11-19T00:00:00"/>
    <d v="2019-12-10T00:00:00"/>
    <m/>
    <m/>
    <s v="DAPASTEP"/>
    <s v="DAPASTEP"/>
    <n v="19053"/>
    <s v="daniela.pasten@consultor.wom.cl"/>
    <m/>
    <m/>
    <n v="68"/>
    <s v="Yesenia Sepulveda"/>
    <x v="3"/>
    <m/>
    <s v=""/>
    <d v="2021-03-01T00:00:00"/>
    <s v=""/>
    <m/>
    <d v="2019-11-01T00:00:00"/>
    <s v=""/>
    <s v="No"/>
    <s v="No"/>
  </r>
  <r>
    <s v="Holdtech"/>
    <x v="0"/>
    <s v="Masivo"/>
    <s v="La Serena"/>
    <s v="20005823"/>
    <s v="2"/>
    <s v="20005823-2"/>
    <s v="DJHIDALL"/>
    <s v="DAESHTEAN JEREMIE HIDALGO LILLO"/>
    <s v="DAESHTEAN JEREMIE"/>
    <s v="HIDALGO LILLO "/>
    <x v="1"/>
    <x v="5"/>
    <s v="Reprobado"/>
    <m/>
    <d v="2019-12-10T00:00:00"/>
    <m/>
    <m/>
    <m/>
    <m/>
    <m/>
    <d v="1998-12-25T00:00:00"/>
    <s v="Yesenia Sepulveda"/>
    <m/>
    <s v=""/>
    <d v="2019-11-19T00:00:00"/>
    <d v="2019-12-10T00:00:00"/>
    <m/>
    <m/>
    <s v="DJHIDALL"/>
    <s v="DJHIDALL"/>
    <n v="19190"/>
    <s v="daeshtean.hidalgo@consultor.wom.cl"/>
    <m/>
    <m/>
    <n v="68"/>
    <s v="Yesenia Sepulveda"/>
    <x v="3"/>
    <m/>
    <s v=""/>
    <d v="2021-03-01T00:00:00"/>
    <s v=""/>
    <m/>
    <d v="2019-12-01T00:00:00"/>
    <s v=""/>
    <s v="No"/>
    <s v="No"/>
  </r>
  <r>
    <s v="Holdtech"/>
    <x v="0"/>
    <s v="Masivo"/>
    <s v="La Serena"/>
    <s v="17610344"/>
    <s v="2"/>
    <s v="17610344-2"/>
    <s v="EEAGUILM"/>
    <s v="EVELYN EUGENIA AGUILERA MORA"/>
    <s v="EVELYN EUGENIA"/>
    <s v="AGUILERA MORA "/>
    <x v="1"/>
    <x v="5"/>
    <s v="Abandono de PEI"/>
    <m/>
    <d v="2019-11-29T00:00:00"/>
    <m/>
    <m/>
    <m/>
    <m/>
    <m/>
    <s v="28-09-1990"/>
    <s v="Yesenia Sepulveda"/>
    <m/>
    <s v=""/>
    <d v="2019-11-19T00:00:00"/>
    <d v="2019-12-10T00:00:00"/>
    <m/>
    <m/>
    <s v="EEAGUILM"/>
    <s v="EEAGUILM"/>
    <n v="19008"/>
    <s v="evelyn.aguilera@consultor.wom.cl"/>
    <m/>
    <m/>
    <n v="68"/>
    <s v="Yesenia Sepulveda"/>
    <x v="3"/>
    <m/>
    <s v=""/>
    <d v="2021-03-01T00:00:00"/>
    <s v=""/>
    <m/>
    <d v="2019-11-01T00:00:00"/>
    <s v=""/>
    <s v="No"/>
    <s v="No"/>
  </r>
  <r>
    <s v="Holdtech"/>
    <x v="0"/>
    <s v="Masivo"/>
    <s v="La Serena"/>
    <s v="15005789"/>
    <s v="2"/>
    <s v="15005789-2"/>
    <s v="GAVILDOB"/>
    <s v="GONZALO ALEJANDRO VILDOSO BOLADOS"/>
    <s v="GONZALO ALEJANDRO"/>
    <s v="VILDOSO BOLADOS "/>
    <x v="1"/>
    <x v="5"/>
    <s v="Abandono de PEI"/>
    <m/>
    <d v="2019-11-28T00:00:00"/>
    <m/>
    <m/>
    <m/>
    <m/>
    <m/>
    <d v="1982-05-28T00:00:00"/>
    <s v="Yesenia Sepulveda"/>
    <m/>
    <s v=""/>
    <d v="2019-11-19T00:00:00"/>
    <d v="2019-12-10T00:00:00"/>
    <m/>
    <m/>
    <s v="GAVILDOB"/>
    <s v="GAVILDOB"/>
    <n v="19293"/>
    <s v="gonzalo.vildoso@consultor.wom.cl"/>
    <m/>
    <m/>
    <n v="68"/>
    <s v="Yesenia Sepulveda"/>
    <x v="3"/>
    <m/>
    <s v=""/>
    <d v="2021-03-01T00:00:00"/>
    <s v=""/>
    <m/>
    <d v="2019-11-01T00:00:00"/>
    <s v=""/>
    <s v="No"/>
    <s v="No"/>
  </r>
  <r>
    <s v="Holdtech"/>
    <x v="0"/>
    <s v="Masivo"/>
    <s v="La Serena"/>
    <s v="20407394"/>
    <s v="5"/>
    <s v="20407394-5"/>
    <s v="GTCORNEV"/>
    <s v="GALADRIEL TABATA CORNEJO VARGAS"/>
    <s v="GALADRIEL TABATA"/>
    <s v="CORNEJO VARGAS "/>
    <x v="1"/>
    <x v="5"/>
    <s v="Reprobado"/>
    <m/>
    <d v="2019-12-11T00:00:00"/>
    <m/>
    <m/>
    <m/>
    <m/>
    <m/>
    <s v="04-10-2000"/>
    <s v="Yesenia Sepulveda"/>
    <m/>
    <s v=""/>
    <d v="2019-11-19T00:00:00"/>
    <d v="2019-12-10T00:00:00"/>
    <m/>
    <m/>
    <s v="GTCORNEV"/>
    <s v="GTCORNEV"/>
    <n v="19145"/>
    <s v="galadriel.cornejo@consultor.wom.cl"/>
    <m/>
    <m/>
    <n v="68"/>
    <s v="Yesenia Sepulveda"/>
    <x v="3"/>
    <m/>
    <s v=""/>
    <d v="2021-03-01T00:00:00"/>
    <s v=""/>
    <m/>
    <d v="2019-12-01T00:00:00"/>
    <s v=""/>
    <s v="No"/>
    <s v="No"/>
  </r>
  <r>
    <s v="Holdtech"/>
    <x v="0"/>
    <s v="Masivo"/>
    <s v="La Serena"/>
    <s v="18968821"/>
    <s v="0"/>
    <s v="18968821-0"/>
    <s v="KVTORREM"/>
    <s v="KATTYA VALESKA TORRES MUÑOZ"/>
    <s v="KATTYA VALESKA"/>
    <s v="TORRES MUÑOZ "/>
    <x v="1"/>
    <x v="5"/>
    <s v="Abandono de PEI"/>
    <m/>
    <d v="2019-12-09T00:00:00"/>
    <m/>
    <m/>
    <m/>
    <m/>
    <m/>
    <d v="1995-02-18T00:00:00"/>
    <s v="Yesenia Sepulveda"/>
    <m/>
    <s v=""/>
    <d v="2019-11-19T00:00:00"/>
    <d v="2019-12-10T00:00:00"/>
    <m/>
    <m/>
    <s v="KVTORREM"/>
    <s v="KVTORREM"/>
    <n v="19061"/>
    <s v="kattya.torres@consultor.wom.cl"/>
    <m/>
    <m/>
    <n v="68"/>
    <s v="Yesenia Sepulveda"/>
    <x v="3"/>
    <m/>
    <s v=""/>
    <d v="2021-03-01T00:00:00"/>
    <s v=""/>
    <m/>
    <d v="2019-12-01T00:00:00"/>
    <s v=""/>
    <s v="No"/>
    <s v="No"/>
  </r>
  <r>
    <s v="Holdtech"/>
    <x v="0"/>
    <s v="Masivo"/>
    <s v="La Serena"/>
    <s v="19660633"/>
    <s v="5"/>
    <s v="19660633-5"/>
    <s v="MAROJASG"/>
    <s v="MICHEEL ALEJANDRA ROJAS GONZALEZ"/>
    <s v="MICHEEL ALEJANDRA"/>
    <s v="ROJAS GONZALEZ "/>
    <x v="1"/>
    <x v="5"/>
    <s v="Reprobado"/>
    <m/>
    <d v="2019-12-11T00:00:00"/>
    <m/>
    <m/>
    <m/>
    <m/>
    <m/>
    <d v="1997-07-22T00:00:00"/>
    <s v="Yesenia Sepulveda"/>
    <m/>
    <s v=""/>
    <d v="2019-11-19T00:00:00"/>
    <d v="2019-12-10T00:00:00"/>
    <m/>
    <m/>
    <s v="MAROJASG"/>
    <s v="MAROJASG"/>
    <n v="19272"/>
    <s v="micheel.rojas@consultor.wom.cl"/>
    <m/>
    <m/>
    <n v="68"/>
    <s v="Yesenia Sepulveda"/>
    <x v="3"/>
    <m/>
    <s v=""/>
    <d v="2021-03-01T00:00:00"/>
    <s v=""/>
    <m/>
    <d v="2019-12-01T00:00:00"/>
    <s v=""/>
    <s v="No"/>
    <s v="No"/>
  </r>
  <r>
    <s v="Holdtech"/>
    <x v="0"/>
    <s v="Masivo"/>
    <s v="La Serena"/>
    <s v="19154901"/>
    <s v="5"/>
    <s v="19154901-5"/>
    <s v="YVARAYAZ"/>
    <s v="YEISSY VALENTINA ARAYA ZULETA"/>
    <s v="YEISSY VALENTINA"/>
    <s v="ARAYA ZULETA "/>
    <x v="1"/>
    <x v="5"/>
    <s v="Abandono de PEI"/>
    <m/>
    <d v="2019-12-03T00:00:00"/>
    <m/>
    <m/>
    <m/>
    <m/>
    <m/>
    <d v="1995-08-29T00:00:00"/>
    <s v="Yesenia Sepulveda"/>
    <m/>
    <s v=""/>
    <d v="2019-11-19T00:00:00"/>
    <d v="2019-12-10T00:00:00"/>
    <m/>
    <m/>
    <s v="YVARAYAZ"/>
    <s v="YVARAYAZ"/>
    <n v="19110"/>
    <s v="yeissy.araya@consultor.wom.cl"/>
    <m/>
    <m/>
    <n v="68"/>
    <s v="Yesenia Sepulveda"/>
    <x v="3"/>
    <m/>
    <s v=""/>
    <d v="2021-03-01T00:00:00"/>
    <s v=""/>
    <m/>
    <d v="2019-12-01T00:00:00"/>
    <s v=""/>
    <s v="No"/>
    <s v="No"/>
  </r>
  <r>
    <s v="Holdtech"/>
    <x v="0"/>
    <s v="Masivo"/>
    <s v="La Serena"/>
    <s v="19429540"/>
    <s v="5"/>
    <s v="19429540-5"/>
    <s v="AAQUITRB"/>
    <s v="ALEXANDER ANDRES QUITRAL BARTSCH"/>
    <s v="ALEXANDER ANDRES"/>
    <s v="QUITRAL BARTSCH "/>
    <x v="1"/>
    <x v="5"/>
    <s v="Abandono de PEI"/>
    <m/>
    <d v="2019-12-03T00:00:00"/>
    <m/>
    <m/>
    <m/>
    <m/>
    <m/>
    <s v="03/08/1996"/>
    <s v="Maria Fernanda Diaz"/>
    <m/>
    <s v=""/>
    <d v="2019-11-28T00:00:00"/>
    <d v="2019-12-19T00:00:00"/>
    <m/>
    <m/>
    <s v="AAQUITRB"/>
    <s v="AAQUITRB"/>
    <n v="19260"/>
    <s v="alexander.quitral@consultor.wom.cl"/>
    <m/>
    <m/>
    <n v="69"/>
    <s v="Maria Fernanda Diaz"/>
    <x v="3"/>
    <m/>
    <s v=""/>
    <d v="2021-03-01T00:00:00"/>
    <s v=""/>
    <m/>
    <d v="2019-12-01T00:00:00"/>
    <s v=""/>
    <s v="No"/>
    <s v="No"/>
  </r>
  <r>
    <s v="Holdtech"/>
    <x v="0"/>
    <s v="Masivo"/>
    <s v="La Serena"/>
    <s v="17998702"/>
    <s v="3"/>
    <s v="17998702-3"/>
    <s v="CAELIZAB"/>
    <s v="CLAUDIO ANDRES ELIZALDE BARRAZA"/>
    <s v="CLAUDIO ANDRES"/>
    <s v="ELIZALDE BARRAZA "/>
    <x v="1"/>
    <x v="5"/>
    <s v="Abandono de PEI"/>
    <m/>
    <d v="2019-12-17T00:00:00"/>
    <m/>
    <m/>
    <m/>
    <m/>
    <m/>
    <s v="31/10/1984"/>
    <s v="Maria Fernanda Diaz"/>
    <m/>
    <s v=""/>
    <d v="2019-11-28T00:00:00"/>
    <d v="2019-12-19T00:00:00"/>
    <m/>
    <m/>
    <s v="CAELIZAB"/>
    <s v="CAELIZAB"/>
    <n v="19273"/>
    <s v="claudio.elizalde@consultor.wom.cl"/>
    <m/>
    <m/>
    <n v="69"/>
    <s v="Maria Fernanda Diaz"/>
    <x v="3"/>
    <m/>
    <s v=""/>
    <d v="2021-03-01T00:00:00"/>
    <s v=""/>
    <m/>
    <d v="2019-12-01T00:00:00"/>
    <s v=""/>
    <s v="No"/>
    <s v="No"/>
  </r>
  <r>
    <s v="Holdtech"/>
    <x v="0"/>
    <s v="Masivo"/>
    <s v="La Serena"/>
    <s v="19314995"/>
    <s v="2"/>
    <s v="19314995-2"/>
    <s v="CCCISTES"/>
    <s v="CAROLAINE CRISTAL CISTERNAS SEPULVEDA"/>
    <s v="CAROLAINE CRISTAL"/>
    <s v="CISTERNAS SEPULVEDA "/>
    <x v="1"/>
    <x v="5"/>
    <s v="Abandono de PEI"/>
    <m/>
    <d v="2019-12-02T00:00:00"/>
    <m/>
    <m/>
    <m/>
    <m/>
    <m/>
    <s v="21/03/1996"/>
    <s v="Maria Fernanda Diaz"/>
    <m/>
    <s v=""/>
    <d v="2019-11-28T00:00:00"/>
    <d v="2019-12-19T00:00:00"/>
    <m/>
    <m/>
    <s v="CCCISTES"/>
    <s v="CCCISTES"/>
    <n v="19302"/>
    <s v="carolaine.cisternas@consultor.wom.cl"/>
    <m/>
    <m/>
    <n v="69"/>
    <s v="Maria Fernanda Diaz"/>
    <x v="3"/>
    <m/>
    <s v=""/>
    <d v="2021-03-01T00:00:00"/>
    <s v=""/>
    <m/>
    <d v="2019-12-01T00:00:00"/>
    <s v=""/>
    <s v="No"/>
    <s v="No"/>
  </r>
  <r>
    <s v="Holdtech"/>
    <x v="0"/>
    <s v="Masivo"/>
    <s v="La Serena"/>
    <s v="15430451"/>
    <s v="7"/>
    <s v="15430451-7"/>
    <s v="DCGOMEZI"/>
    <s v="DANITZA CAROLINA GOMEZ IBARRA"/>
    <s v="DANITZA CAROLINA"/>
    <s v="GOMEZ IBARRA "/>
    <x v="1"/>
    <x v="5"/>
    <s v="Abandono de PEI"/>
    <m/>
    <d v="2019-12-17T00:00:00"/>
    <m/>
    <m/>
    <m/>
    <m/>
    <m/>
    <s v="05/03/1982"/>
    <s v="Maria Fernanda Diaz"/>
    <m/>
    <s v=""/>
    <d v="2019-11-28T00:00:00"/>
    <d v="2019-12-19T00:00:00"/>
    <m/>
    <m/>
    <s v="DCGOMEZI"/>
    <s v="DCGOMEZI"/>
    <n v="19305"/>
    <s v="danitza.gomez@consultor.wom.cl"/>
    <m/>
    <m/>
    <n v="69"/>
    <s v="Maria Fernanda Diaz"/>
    <x v="3"/>
    <m/>
    <s v=""/>
    <d v="2021-03-01T00:00:00"/>
    <s v=""/>
    <m/>
    <d v="2019-12-01T00:00:00"/>
    <s v=""/>
    <s v="No"/>
    <s v="No"/>
  </r>
  <r>
    <s v="Holdtech"/>
    <x v="0"/>
    <s v="Masivo"/>
    <s v="La Serena"/>
    <s v="9907494-"/>
    <s v="9"/>
    <s v="9907494-9"/>
    <s v="DILAVANG"/>
    <s v="DANIELA IRENE LAVANDEROS GALAZ"/>
    <s v="DANIELA IRENE"/>
    <s v="LAVANDEROS GALAZ "/>
    <x v="1"/>
    <x v="5"/>
    <s v="Abandono de PEI"/>
    <m/>
    <d v="2019-12-17T00:00:00"/>
    <m/>
    <m/>
    <m/>
    <m/>
    <m/>
    <s v="15/01/1976"/>
    <s v="Maria Fernanda Diaz"/>
    <m/>
    <s v=""/>
    <d v="2019-11-28T00:00:00"/>
    <d v="2019-12-19T00:00:00"/>
    <m/>
    <m/>
    <s v="DILAVANG"/>
    <s v="DILAVANG"/>
    <n v="19319"/>
    <s v="daniela.lavanderos@consultor.wom.cl"/>
    <m/>
    <m/>
    <n v="69"/>
    <s v="Maria Fernanda Diaz"/>
    <x v="3"/>
    <m/>
    <s v=""/>
    <d v="2021-03-01T00:00:00"/>
    <s v=""/>
    <m/>
    <d v="2019-12-01T00:00:00"/>
    <s v=""/>
    <s v="No"/>
    <s v="No"/>
  </r>
  <r>
    <s v="Holdtech"/>
    <x v="0"/>
    <s v="Masivo"/>
    <s v="La Serena"/>
    <s v="19042238"/>
    <s v="0"/>
    <s v="19042238-0"/>
    <s v="JVCOOZR"/>
    <s v="JOISE VALENTINA COOZ RIVAS"/>
    <s v="JOISE VALENTINA"/>
    <s v="COOZ RIVAS "/>
    <x v="1"/>
    <x v="5"/>
    <s v="Abandono de PEI"/>
    <m/>
    <d v="2019-12-11T00:00:00"/>
    <m/>
    <m/>
    <m/>
    <m/>
    <m/>
    <s v="26/11/1995"/>
    <s v="Maria Fernanda Diaz"/>
    <m/>
    <s v=""/>
    <d v="2019-11-28T00:00:00"/>
    <d v="2019-12-19T00:00:00"/>
    <m/>
    <m/>
    <s v="JVCOOZR"/>
    <s v="JVCOOZR"/>
    <n v="19306"/>
    <s v="joise.cooz@consultor.wom.cl"/>
    <m/>
    <m/>
    <n v="69"/>
    <s v="Maria Fernanda Diaz"/>
    <x v="3"/>
    <m/>
    <s v=""/>
    <d v="2021-03-01T00:00:00"/>
    <s v=""/>
    <m/>
    <d v="2019-12-01T00:00:00"/>
    <s v=""/>
    <s v="No"/>
    <s v="No"/>
  </r>
  <r>
    <s v="Holdtech"/>
    <x v="0"/>
    <s v="Masivo"/>
    <s v="La Serena"/>
    <s v="17934283"/>
    <s v="9"/>
    <s v="17934283-9"/>
    <s v="LAPIZARP"/>
    <s v="LISET ANDREA PIZARRO PIZARRO"/>
    <s v="LISET ANDREA"/>
    <s v="PIZARRO PIZARRO "/>
    <x v="1"/>
    <x v="5"/>
    <s v="Abandono de PEI"/>
    <m/>
    <d v="2019-12-10T00:00:00"/>
    <m/>
    <m/>
    <m/>
    <m/>
    <m/>
    <s v="18/11/1991"/>
    <s v="Maria Fernanda Diaz"/>
    <m/>
    <s v=""/>
    <d v="2019-11-28T00:00:00"/>
    <d v="2019-12-19T00:00:00"/>
    <m/>
    <m/>
    <s v="LAPIZARP"/>
    <s v="LAPIZARP"/>
    <n v="19270"/>
    <s v="liset.pizarro@consultor.wom.cl"/>
    <m/>
    <m/>
    <n v="69"/>
    <s v="Maria Fernanda Diaz"/>
    <x v="3"/>
    <m/>
    <s v=""/>
    <d v="2021-03-01T00:00:00"/>
    <s v=""/>
    <m/>
    <d v="2019-12-01T00:00:00"/>
    <s v=""/>
    <s v="No"/>
    <s v="No"/>
  </r>
  <r>
    <s v="Holdtech"/>
    <x v="0"/>
    <s v="Masivo"/>
    <s v="La Serena"/>
    <s v="18183079"/>
    <s v="4"/>
    <s v="18183079-4"/>
    <s v="YCRAMIRM"/>
    <s v="YOHANNA CAROLINA RAMIREZ MONTECINO"/>
    <s v="YOHANNA CAROLINA"/>
    <s v="RAMIREZ MONTECINO "/>
    <x v="1"/>
    <x v="5"/>
    <s v="Abandono de PEI"/>
    <m/>
    <d v="2019-12-18T00:00:00"/>
    <m/>
    <m/>
    <m/>
    <m/>
    <m/>
    <s v="02/07/1992"/>
    <s v="Maria Fernanda Diaz"/>
    <m/>
    <s v=""/>
    <d v="2019-11-28T00:00:00"/>
    <d v="2019-12-19T00:00:00"/>
    <m/>
    <m/>
    <s v="YCRAMIRM"/>
    <s v="YCRAMIRM"/>
    <n v="19254"/>
    <s v="yohanna.ramirez@consultor.wom.cl"/>
    <m/>
    <m/>
    <n v="69"/>
    <s v="Maria Fernanda Diaz"/>
    <x v="3"/>
    <m/>
    <s v=""/>
    <d v="2021-03-01T00:00:00"/>
    <s v=""/>
    <m/>
    <d v="2019-12-01T00:00:00"/>
    <s v=""/>
    <s v="No"/>
    <s v="No"/>
  </r>
  <r>
    <s v="Holdtech"/>
    <x v="0"/>
    <s v="Masivo"/>
    <s v="La Serena"/>
    <s v="18248249"/>
    <s v="8"/>
    <s v="18248249-8"/>
    <s v="DMPOTTR"/>
    <s v="DOMINIQUE MICHELLE POTT RIVAS"/>
    <s v="DOMINIQUE MICHELLE"/>
    <s v="POTT RIVAS "/>
    <x v="1"/>
    <x v="5"/>
    <s v="Abandono de PEI"/>
    <m/>
    <d v="2019-12-12T00:00:00"/>
    <m/>
    <m/>
    <m/>
    <m/>
    <m/>
    <d v="1992-11-11T00:00:00"/>
    <s v="America Quinteros"/>
    <m/>
    <s v=""/>
    <d v="2019-12-09T00:00:00"/>
    <d v="2019-12-30T00:00:00"/>
    <m/>
    <m/>
    <s v="DMPOTTR"/>
    <s v="DMPOTTR"/>
    <n v="19340"/>
    <s v="dominique.pott@consultor.wom.cl"/>
    <m/>
    <m/>
    <n v="70"/>
    <s v="America Quinteros"/>
    <x v="3"/>
    <m/>
    <s v=""/>
    <d v="2021-03-01T00:00:00"/>
    <s v=""/>
    <m/>
    <d v="2019-12-01T00:00:00"/>
    <s v=""/>
    <s v="No"/>
    <s v="No"/>
  </r>
  <r>
    <s v="Holdtech"/>
    <x v="0"/>
    <s v="Masivo"/>
    <s v="La Serena"/>
    <s v="20335822"/>
    <s v="9"/>
    <s v="20335822-9"/>
    <s v="JAFREDEF"/>
    <s v="JESUS ALEJANDRO FREDES FREDES"/>
    <s v="JESUS ALEJANDRO"/>
    <s v="FREDES FREDES "/>
    <x v="1"/>
    <x v="5"/>
    <s v="Abandono de PEI"/>
    <m/>
    <d v="2019-12-27T00:00:00"/>
    <m/>
    <m/>
    <m/>
    <m/>
    <m/>
    <d v="2000-04-19T00:00:00"/>
    <s v="America Quinteros"/>
    <m/>
    <s v=""/>
    <d v="2019-12-09T00:00:00"/>
    <d v="2019-12-30T00:00:00"/>
    <m/>
    <m/>
    <s v="JAFREDEF"/>
    <s v="JAFREDEF"/>
    <n v="19339"/>
    <s v="jesus.fredes@consultor.wom.cl"/>
    <m/>
    <m/>
    <n v="70"/>
    <s v="America Quinteros"/>
    <x v="3"/>
    <m/>
    <s v=""/>
    <d v="2021-03-01T00:00:00"/>
    <s v=""/>
    <m/>
    <d v="2019-12-01T00:00:00"/>
    <s v=""/>
    <s v="No"/>
    <s v="No"/>
  </r>
  <r>
    <s v="Holdtech"/>
    <x v="0"/>
    <s v="Masivo"/>
    <s v="La Serena"/>
    <s v="13992841"/>
    <s v="5"/>
    <s v="13992841-5"/>
    <s v="PUTOLOZR"/>
    <s v="PABLO ULISES TOLOZA REYES"/>
    <s v="PABLO ULISES"/>
    <s v="TOLOZA REYES "/>
    <x v="1"/>
    <x v="5"/>
    <s v="Abandono de PEI"/>
    <m/>
    <d v="2019-12-12T00:00:00"/>
    <m/>
    <m/>
    <m/>
    <m/>
    <m/>
    <d v="1980-11-04T00:00:00"/>
    <s v="America Quinteros"/>
    <m/>
    <s v=""/>
    <d v="2019-12-09T00:00:00"/>
    <d v="2019-12-30T00:00:00"/>
    <m/>
    <m/>
    <s v="PUTOLOZR"/>
    <s v="PUTOLOZR"/>
    <n v="19323"/>
    <s v="pablo.toloza@consultor.wom.cl"/>
    <m/>
    <m/>
    <n v="70"/>
    <s v="America Quinteros"/>
    <x v="3"/>
    <m/>
    <s v=""/>
    <d v="2021-03-01T00:00:00"/>
    <s v=""/>
    <m/>
    <d v="2019-12-01T00:00:00"/>
    <s v=""/>
    <s v="No"/>
    <s v="No"/>
  </r>
  <r>
    <s v="Holdtech"/>
    <x v="0"/>
    <s v="Masivo"/>
    <s v="La Serena"/>
    <s v="17997415"/>
    <s v="0"/>
    <s v="17997415-0"/>
    <s v="RASILVAS"/>
    <s v="RENE ALEXIS SILVA SOLIS"/>
    <s v="RENE ALEXIS"/>
    <s v="SILVA SOLIS "/>
    <x v="1"/>
    <x v="5"/>
    <s v="Abandono de PEI"/>
    <m/>
    <d v="2019-12-10T00:00:00"/>
    <m/>
    <m/>
    <m/>
    <m/>
    <m/>
    <d v="1991-09-19T00:00:00"/>
    <s v="America Quinteros"/>
    <m/>
    <s v=""/>
    <d v="2019-12-09T00:00:00"/>
    <d v="2019-12-30T00:00:00"/>
    <m/>
    <m/>
    <s v="RASILVAS"/>
    <s v="RASILVAS"/>
    <n v="19351"/>
    <s v="rene.silva@consultor.wom.cl"/>
    <m/>
    <m/>
    <n v="70"/>
    <s v="America Quinteros"/>
    <x v="3"/>
    <m/>
    <s v=""/>
    <d v="2021-03-01T00:00:00"/>
    <s v=""/>
    <m/>
    <d v="2019-12-01T00:00:00"/>
    <s v=""/>
    <s v="No"/>
    <s v="No"/>
  </r>
  <r>
    <s v="Holdtech"/>
    <x v="0"/>
    <s v="Masivo"/>
    <s v="La Serena"/>
    <s v="20717500"/>
    <s v="5"/>
    <s v="20717500-5"/>
    <s v="CANUNEZD"/>
    <s v="CRISTOBAL ALEJANDRO NUÑEZ DIAZ"/>
    <s v="CRISTOBAL ALEJANDRO"/>
    <s v="NUÑEZ DIAZ "/>
    <x v="1"/>
    <x v="5"/>
    <s v="Reprobado"/>
    <m/>
    <d v="2020-01-28T00:00:00"/>
    <m/>
    <m/>
    <m/>
    <m/>
    <m/>
    <s v="22/02/2001"/>
    <s v="Maria Fernanda Diaz"/>
    <m/>
    <s v=""/>
    <d v="2020-01-07T00:00:00"/>
    <d v="2020-01-27T00:00:00"/>
    <m/>
    <m/>
    <s v="CANUNEZD"/>
    <s v="CANUNEZD"/>
    <n v="19394"/>
    <s v="cristobal.nunez@consultor.wom.cl"/>
    <m/>
    <m/>
    <n v="71"/>
    <s v="Maria Fernanda Diaz"/>
    <x v="3"/>
    <m/>
    <s v=""/>
    <d v="2021-03-01T00:00:00"/>
    <s v=""/>
    <m/>
    <d v="2020-01-01T00:00:00"/>
    <s v=""/>
    <s v="No"/>
    <s v="No"/>
  </r>
  <r>
    <s v="Holdtech"/>
    <x v="0"/>
    <s v="Masivo"/>
    <s v="La Serena"/>
    <s v="20025789"/>
    <s v="8"/>
    <s v="20025789-8"/>
    <s v="DDCARVAA"/>
    <s v="DIANA DEL ROSARIO CARVALLO AGUILERA"/>
    <s v="DIANA DEL ROSARIO"/>
    <s v="CARVALLO AGUILERA "/>
    <x v="1"/>
    <x v="5"/>
    <s v="Abandono de PEI"/>
    <m/>
    <d v="2020-01-09T00:00:00"/>
    <m/>
    <m/>
    <m/>
    <m/>
    <m/>
    <s v="21/12/1998"/>
    <s v="Maria Fernanda Diaz"/>
    <m/>
    <s v=""/>
    <d v="2020-01-07T00:00:00"/>
    <d v="2020-01-27T00:00:00"/>
    <m/>
    <m/>
    <s v="DDCARVAA"/>
    <s v="DDCARVAA"/>
    <n v="19395"/>
    <s v="diana.carvallo@consultor.wom.cl"/>
    <m/>
    <m/>
    <n v="71"/>
    <s v="Maria Fernanda Diaz"/>
    <x v="3"/>
    <m/>
    <s v=""/>
    <d v="2021-03-01T00:00:00"/>
    <s v=""/>
    <m/>
    <d v="2020-01-01T00:00:00"/>
    <s v=""/>
    <s v="No"/>
    <s v="No"/>
  </r>
  <r>
    <s v="Holdtech"/>
    <x v="0"/>
    <s v="Masivo"/>
    <s v="La Serena"/>
    <s v="18633654"/>
    <s v="2"/>
    <s v="18633654-2"/>
    <s v="JEYAPURI"/>
    <s v="JAEN EDUARDO YAPUR IBACACHE"/>
    <s v="JAEN EDUARDO"/>
    <s v="YAPUR IBACACHE "/>
    <x v="1"/>
    <x v="5"/>
    <s v="Abandono de PEI"/>
    <m/>
    <d v="2020-07-15T00:00:00"/>
    <s v="Reingreso Call Center"/>
    <m/>
    <m/>
    <m/>
    <m/>
    <s v="21/06/1994"/>
    <s v="JULIO ENRIQUE EGAÑA TABILO"/>
    <s v="15451219-5"/>
    <s v="ULISES LA ROSA PEREZ"/>
    <d v="2020-01-07T00:00:00"/>
    <d v="2020-01-27T00:00:00"/>
    <m/>
    <d v="2020-01-29T00:00:00"/>
    <s v="JEYAPURI"/>
    <s v="JEYAPURI"/>
    <n v="19388"/>
    <s v="jaen.yapur@consultor.wom.cl"/>
    <m/>
    <m/>
    <n v="71"/>
    <s v="Maria Fernanda Diaz"/>
    <x v="1"/>
    <s v="Diurno"/>
    <n v="1"/>
    <d v="2021-03-01T00:00:00"/>
    <n v="397"/>
    <m/>
    <d v="2020-07-01T00:00:00"/>
    <d v="2020-01-01T00:00:00"/>
    <s v="No"/>
    <s v="No"/>
  </r>
  <r>
    <s v="Holdtech"/>
    <x v="0"/>
    <s v="Masivo"/>
    <s v="La Serena"/>
    <s v="17453359"/>
    <s v="8"/>
    <s v="17453359-8"/>
    <s v="RJSANTAS"/>
    <s v="RODRIGO JEAN LUCAS ALEJANDRO SANTANDER SANTANDER"/>
    <s v="RODRIGO JEAN LUCAS ALEJANDRO"/>
    <s v="SANTANDER SANTANDER "/>
    <x v="1"/>
    <x v="5"/>
    <s v="Abandono de PEI"/>
    <m/>
    <d v="2020-01-24T00:00:00"/>
    <m/>
    <m/>
    <m/>
    <m/>
    <m/>
    <s v="17/07/1990"/>
    <s v="Maria Fernanda Diaz"/>
    <m/>
    <s v=""/>
    <d v="2020-01-07T00:00:00"/>
    <d v="2020-01-27T00:00:00"/>
    <m/>
    <m/>
    <s v="RJSANTAS"/>
    <s v="RJSANTAS"/>
    <n v="19377"/>
    <s v="rodrigo.santander@consultor.wom.cl"/>
    <m/>
    <m/>
    <n v="71"/>
    <s v="Maria Fernanda Diaz"/>
    <x v="3"/>
    <m/>
    <s v=""/>
    <d v="2021-03-01T00:00:00"/>
    <s v=""/>
    <m/>
    <d v="2020-01-01T00:00:00"/>
    <s v=""/>
    <s v="No"/>
    <s v="No"/>
  </r>
  <r>
    <s v="Holdtech"/>
    <x v="0"/>
    <s v="Masivo"/>
    <s v="La Serena"/>
    <s v="18449858"/>
    <s v="8"/>
    <s v="18449858-8"/>
    <s v="YAZARRIG"/>
    <s v="YULI ANDREA ZARRICUETA GARCIA"/>
    <s v="YULI ANDREA"/>
    <s v="ZARRICUETA GARCIA "/>
    <x v="1"/>
    <x v="5"/>
    <s v="Abandono de PEI"/>
    <m/>
    <d v="2020-01-14T00:00:00"/>
    <m/>
    <m/>
    <m/>
    <m/>
    <m/>
    <s v="21/01/1993"/>
    <s v="Maria Fernanda Diaz"/>
    <m/>
    <s v=""/>
    <d v="2020-01-07T00:00:00"/>
    <d v="2020-01-27T00:00:00"/>
    <m/>
    <m/>
    <s v="YAZARRIG"/>
    <s v="YAZARRIG"/>
    <n v="19393"/>
    <s v="yuli.zarricueta@consultor.wom.cl"/>
    <m/>
    <m/>
    <n v="71"/>
    <s v="Maria Fernanda Diaz"/>
    <x v="3"/>
    <m/>
    <s v=""/>
    <d v="2021-03-01T00:00:00"/>
    <s v=""/>
    <m/>
    <d v="2020-01-01T00:00:00"/>
    <s v=""/>
    <s v="No"/>
    <s v="No"/>
  </r>
  <r>
    <s v="Holdtech"/>
    <x v="0"/>
    <s v="Masivo"/>
    <s v="La Serena"/>
    <s v="16263021"/>
    <s v="0"/>
    <s v="16263021-0"/>
    <s v="BMHENRIC"/>
    <s v="BELLA MARITZA HENRIQUEZ CASANOVA"/>
    <s v="BELLA MARITZA"/>
    <s v="HENRIQUEZ CASANOVA "/>
    <x v="1"/>
    <x v="5"/>
    <s v="Abandono de PEI"/>
    <m/>
    <d v="2020-01-16T00:00:00"/>
    <m/>
    <m/>
    <m/>
    <m/>
    <m/>
    <s v="14/03/1986"/>
    <s v="America Quinteros"/>
    <m/>
    <s v=""/>
    <d v="2020-01-14T00:00:00"/>
    <d v="2020-02-04T00:00:00"/>
    <m/>
    <m/>
    <s v="BMHENRIC"/>
    <s v="BMHENRIC"/>
    <n v="19351"/>
    <s v="bella.henriquez@consultor.wom.cl"/>
    <m/>
    <m/>
    <n v="72"/>
    <s v="America Quinteros"/>
    <x v="3"/>
    <m/>
    <s v=""/>
    <d v="2021-03-01T00:00:00"/>
    <s v=""/>
    <m/>
    <d v="2020-01-01T00:00:00"/>
    <s v=""/>
    <s v="No"/>
    <s v="No"/>
  </r>
  <r>
    <s v="Holdtech"/>
    <x v="0"/>
    <s v="Masivo"/>
    <s v="La Serena"/>
    <s v="13223173"/>
    <s v="7"/>
    <s v="13223173-7"/>
    <s v="CAALVART"/>
    <s v="CLAUDIO ALFREDO ALVAREZ TEJADA"/>
    <s v="CLAUDIO ALFREDO"/>
    <s v="ALVAREZ TEJADA "/>
    <x v="1"/>
    <x v="5"/>
    <s v="Abandono de PEI"/>
    <m/>
    <d v="2020-01-21T00:00:00"/>
    <m/>
    <m/>
    <m/>
    <m/>
    <m/>
    <s v="24/09/1975"/>
    <s v="America Quinteros"/>
    <m/>
    <s v=""/>
    <d v="2020-01-14T00:00:00"/>
    <d v="2020-02-04T00:00:00"/>
    <m/>
    <m/>
    <s v="CAALVART"/>
    <s v="CAALVART"/>
    <n v="19227"/>
    <s v="claudio.alvarez@consultor.wom.cl"/>
    <m/>
    <m/>
    <n v="72"/>
    <s v="America Quinteros"/>
    <x v="3"/>
    <m/>
    <s v=""/>
    <d v="2021-03-01T00:00:00"/>
    <s v=""/>
    <m/>
    <d v="2020-01-01T00:00:00"/>
    <s v=""/>
    <s v="No"/>
    <s v="No"/>
  </r>
  <r>
    <s v="Holdtech"/>
    <x v="0"/>
    <s v="Masivo"/>
    <s v="La Serena"/>
    <s v="17294807"/>
    <s v="3"/>
    <s v="17294807-3"/>
    <s v="NAARAAAY"/>
    <s v="NICOLE ANDREA ARAYA AGUILERA"/>
    <s v="NICOLE ANDREA"/>
    <s v="ARAYA AGUILERA "/>
    <x v="1"/>
    <x v="5"/>
    <s v="Abandono de PEI"/>
    <m/>
    <d v="2020-02-04T00:00:00"/>
    <m/>
    <m/>
    <m/>
    <m/>
    <m/>
    <s v="07/12/1989"/>
    <s v="America Quinteros"/>
    <m/>
    <s v=""/>
    <d v="2020-01-14T00:00:00"/>
    <d v="2020-02-04T00:00:00"/>
    <m/>
    <m/>
    <s v="NAARAAAY"/>
    <s v="NAARAAAY"/>
    <n v="19247"/>
    <s v="nicole.araya@consultor.wom.cl"/>
    <m/>
    <m/>
    <n v="72"/>
    <s v="America Quinteros"/>
    <x v="3"/>
    <m/>
    <s v=""/>
    <d v="2021-03-01T00:00:00"/>
    <s v=""/>
    <m/>
    <d v="2020-02-01T00:00:00"/>
    <s v=""/>
    <s v="No"/>
    <s v="No"/>
  </r>
  <r>
    <s v="Holdtech"/>
    <x v="0"/>
    <s v="Masivo"/>
    <s v="La Serena"/>
    <s v="19103613"/>
    <s v="1"/>
    <s v="19103613-1"/>
    <s v="NAPOZOR"/>
    <s v="NICOLAS ALEJANDRO POZO RIVERA"/>
    <s v="NICOLAS ALEJANDRO"/>
    <s v="POZO RIVERA "/>
    <x v="1"/>
    <x v="5"/>
    <s v="Abandono de PEI"/>
    <m/>
    <d v="2020-02-04T00:00:00"/>
    <m/>
    <m/>
    <m/>
    <m/>
    <m/>
    <s v="04/12/1995"/>
    <s v="America Quinteros"/>
    <m/>
    <s v=""/>
    <d v="2020-01-14T00:00:00"/>
    <d v="2020-02-04T00:00:00"/>
    <m/>
    <m/>
    <s v="NAPOZOR"/>
    <s v="NAPOZOR"/>
    <n v="19343"/>
    <s v="nicolas.pozo@consultor.wom.cl"/>
    <m/>
    <m/>
    <n v="72"/>
    <s v="America Quinteros"/>
    <x v="3"/>
    <m/>
    <s v=""/>
    <d v="2021-03-01T00:00:00"/>
    <s v=""/>
    <m/>
    <d v="2020-02-01T00:00:00"/>
    <s v=""/>
    <s v="No"/>
    <s v="No"/>
  </r>
  <r>
    <s v="Holdtech"/>
    <x v="0"/>
    <s v="Masivo"/>
    <s v="La Serena"/>
    <s v="19178705"/>
    <s v="6"/>
    <s v="19178705-6"/>
    <s v="PEPEREZG"/>
    <s v="PATRICIO ELIAS PEREZ GAETE"/>
    <s v="PATRICIO ELIAS"/>
    <s v="PEREZ GAETE "/>
    <x v="1"/>
    <x v="5"/>
    <s v="Abandono de PEI"/>
    <m/>
    <d v="2020-01-22T00:00:00"/>
    <m/>
    <m/>
    <m/>
    <m/>
    <m/>
    <s v="24/10/1995"/>
    <s v="America Quinteros"/>
    <m/>
    <s v=""/>
    <d v="2020-01-14T00:00:00"/>
    <d v="2020-02-04T00:00:00"/>
    <m/>
    <m/>
    <s v="PEPEREZG"/>
    <s v="PEPEREZG"/>
    <n v="19367"/>
    <s v="patricio.perez@consultor.wom.cl"/>
    <m/>
    <m/>
    <n v="72"/>
    <s v="America Quinteros"/>
    <x v="3"/>
    <m/>
    <s v=""/>
    <d v="2021-03-01T00:00:00"/>
    <s v=""/>
    <m/>
    <d v="2020-01-01T00:00:00"/>
    <s v=""/>
    <s v="No"/>
    <s v="No"/>
  </r>
  <r>
    <s v="Holdtech"/>
    <x v="0"/>
    <s v="Masivo"/>
    <s v="La Serena"/>
    <s v="15563717"/>
    <s v="K"/>
    <s v="15563717-K"/>
    <s v="RFTAPIAU"/>
    <s v="ROMINA FRANCESCA TAPIA URRUTIA"/>
    <s v="ROMINA FRANCESCA"/>
    <s v="TAPIA URRUTIA "/>
    <x v="1"/>
    <x v="5"/>
    <s v="Abandono de PEI"/>
    <m/>
    <d v="2020-01-16T00:00:00"/>
    <m/>
    <m/>
    <m/>
    <m/>
    <m/>
    <s v="25/02/1983"/>
    <s v="America Quinteros"/>
    <m/>
    <s v=""/>
    <d v="2020-01-14T00:00:00"/>
    <d v="2020-02-04T00:00:00"/>
    <m/>
    <m/>
    <s v="RFTAPIAU"/>
    <s v="RFTAPIAU"/>
    <n v="19399"/>
    <s v="romina.tapia@consultor.wom.cl"/>
    <m/>
    <m/>
    <n v="72"/>
    <s v="America Quinteros"/>
    <x v="3"/>
    <m/>
    <s v=""/>
    <d v="2021-03-01T00:00:00"/>
    <s v=""/>
    <m/>
    <d v="2020-01-01T00:00:00"/>
    <s v=""/>
    <s v="No"/>
    <s v="No"/>
  </r>
  <r>
    <s v="Holdtech"/>
    <x v="0"/>
    <s v="Masivo"/>
    <s v="La Serena"/>
    <s v="17721725"/>
    <s v="5"/>
    <s v="17721725-5"/>
    <s v="CACORTEV"/>
    <s v="CRISTINA ANDREA CORTES VILLAR"/>
    <s v="CRISTINA ANDREA"/>
    <s v="CORTES VILLAR"/>
    <x v="1"/>
    <x v="5"/>
    <s v="Abandono de PEI"/>
    <m/>
    <d v="2020-04-03T00:00:00"/>
    <m/>
    <m/>
    <m/>
    <m/>
    <m/>
    <d v="1990-11-12T00:00:00"/>
    <s v="Leticia Cabrera"/>
    <m/>
    <s v=""/>
    <d v="2020-03-18T00:00:00"/>
    <d v="2020-04-07T00:00:00"/>
    <m/>
    <m/>
    <s v="CACORTEV"/>
    <s v="CACORTEV"/>
    <n v="19276"/>
    <s v="cristina.cortes@consultor.wom.cl"/>
    <m/>
    <m/>
    <n v="73"/>
    <s v="Leticia Cabrera"/>
    <x v="3"/>
    <m/>
    <s v=""/>
    <d v="2021-03-01T00:00:00"/>
    <s v=""/>
    <m/>
    <d v="2020-04-01T00:00:00"/>
    <s v=""/>
    <s v="No"/>
    <s v="No"/>
  </r>
  <r>
    <s v="Holdtech"/>
    <x v="0"/>
    <s v="Masivo"/>
    <s v="La Serena"/>
    <s v="19451416"/>
    <s v="6"/>
    <s v="19451416-6"/>
    <s v="JFLEIVAY"/>
    <s v="JOAQUIN FIOD LEIVA YARYES"/>
    <s v="JOAQUIN FIOD"/>
    <s v="LEIVA YARYES"/>
    <x v="1"/>
    <x v="5"/>
    <s v="Abandono de PEI"/>
    <m/>
    <d v="2020-03-20T00:00:00"/>
    <m/>
    <m/>
    <m/>
    <m/>
    <m/>
    <d v="1997-04-04T00:00:00"/>
    <s v="Leticia Cabrera"/>
    <m/>
    <s v=""/>
    <d v="2020-03-18T00:00:00"/>
    <d v="2020-04-07T00:00:00"/>
    <m/>
    <m/>
    <s v="JFLEIVAY"/>
    <s v="JFLEIVAY"/>
    <n v="19227"/>
    <s v="joaquin.leiva@consultor.wom.cl"/>
    <m/>
    <m/>
    <n v="73"/>
    <s v="Leticia Cabrera"/>
    <x v="3"/>
    <m/>
    <s v=""/>
    <d v="2021-03-01T00:00:00"/>
    <s v=""/>
    <m/>
    <d v="2020-03-01T00:00:00"/>
    <s v=""/>
    <s v="No"/>
    <s v="No"/>
  </r>
  <r>
    <s v="Holdtech"/>
    <x v="0"/>
    <s v="Masivo"/>
    <s v="La Serena"/>
    <s v="18360274"/>
    <s v="8"/>
    <s v="18360274-8"/>
    <s v="MAHERNAT"/>
    <s v="MIGUEL ANGEL HERNANDEZ TORRES"/>
    <s v="MIGUEL ANGEL"/>
    <s v="HERNANDEZ TORRES"/>
    <x v="1"/>
    <x v="5"/>
    <s v="Reprobado"/>
    <m/>
    <d v="2020-04-08T00:00:00"/>
    <m/>
    <m/>
    <m/>
    <m/>
    <m/>
    <d v="1993-07-29T00:00:00"/>
    <s v="Leticia Cabrera"/>
    <m/>
    <s v=""/>
    <d v="2020-03-18T00:00:00"/>
    <d v="2020-04-07T00:00:00"/>
    <m/>
    <m/>
    <s v="MAHERNAT"/>
    <s v="MAHERNAT"/>
    <n v="19294"/>
    <s v="miguel.hernandez@consultor.wom.cl"/>
    <m/>
    <m/>
    <n v="73"/>
    <s v="Leticia Cabrera"/>
    <x v="3"/>
    <m/>
    <s v=""/>
    <d v="2021-03-01T00:00:00"/>
    <s v=""/>
    <m/>
    <d v="2020-04-01T00:00:00"/>
    <s v=""/>
    <s v="No"/>
    <s v="No"/>
  </r>
  <r>
    <s v="Holdtech"/>
    <x v="0"/>
    <s v="Masivo"/>
    <s v="La Serena"/>
    <s v="16054079"/>
    <s v="6"/>
    <s v="16054079-6"/>
    <s v="SAGOMEZY"/>
    <s v="SERGIO ALEJANDRO GOMEZ YAÑEZ"/>
    <s v="SERGIO ALEJANDRO"/>
    <s v="GOMEZ YAÑEZ"/>
    <x v="1"/>
    <x v="5"/>
    <s v="Abandono de PEI"/>
    <m/>
    <d v="2020-04-02T00:00:00"/>
    <m/>
    <m/>
    <m/>
    <m/>
    <m/>
    <d v="1985-08-23T00:00:00"/>
    <s v="Leticia Cabrera"/>
    <m/>
    <s v=""/>
    <d v="2020-03-18T00:00:00"/>
    <d v="2020-04-07T00:00:00"/>
    <m/>
    <m/>
    <s v="SAGOMEZY"/>
    <s v="SAGOMEZY"/>
    <n v="19247"/>
    <s v="sergio.gomez@consultor.wom.cl"/>
    <m/>
    <m/>
    <n v="73"/>
    <s v="Leticia Cabrera"/>
    <x v="3"/>
    <m/>
    <s v=""/>
    <d v="2021-03-01T00:00:00"/>
    <s v=""/>
    <m/>
    <d v="2020-04-01T00:00:00"/>
    <s v=""/>
    <s v="No"/>
    <s v="No"/>
  </r>
  <r>
    <s v="Holdtech"/>
    <x v="0"/>
    <s v="Masivo"/>
    <s v="La Serena"/>
    <s v="14711485"/>
    <s v="0"/>
    <s v="14711485-0"/>
    <s v="AMRAMBAS"/>
    <s v="ANA MERCEDES RAMBAY SALAZAR"/>
    <s v="ANA MERCEDES"/>
    <s v="RAMBAY SALAZAR "/>
    <x v="1"/>
    <x v="5"/>
    <s v="Abandono de PEI"/>
    <m/>
    <d v="2020-03-27T00:00:00"/>
    <m/>
    <m/>
    <m/>
    <m/>
    <m/>
    <d v="1982-09-24T00:00:00"/>
    <s v="Maria Fernanda Diaz"/>
    <m/>
    <s v=""/>
    <d v="2020-03-26T00:00:00"/>
    <d v="2020-04-09T00:00:00"/>
    <m/>
    <m/>
    <s v="AMRAMBAS"/>
    <s v="AMRAMBAS"/>
    <n v="19341"/>
    <s v="ana.rambay@consultor.wom.cl"/>
    <m/>
    <m/>
    <n v="74"/>
    <s v="Maria Fernanda Diaz"/>
    <x v="3"/>
    <m/>
    <s v=""/>
    <d v="2021-03-01T00:00:00"/>
    <s v=""/>
    <m/>
    <d v="2020-03-01T00:00:00"/>
    <s v=""/>
    <s v="No"/>
    <s v="No"/>
  </r>
  <r>
    <s v="Holdtech"/>
    <x v="0"/>
    <s v="Masivo"/>
    <s v="La Serena"/>
    <s v="19458609"/>
    <s v="4"/>
    <s v="19458609-4"/>
    <s v="DILATORL"/>
    <s v="DIEGO IGNACIO LATORRE LATORRE"/>
    <s v="DIEGO IGNACIO"/>
    <s v="LATORRE LATORRE "/>
    <x v="1"/>
    <x v="5"/>
    <s v="Abandono de PEI"/>
    <m/>
    <d v="2020-03-27T00:00:00"/>
    <m/>
    <m/>
    <m/>
    <m/>
    <m/>
    <d v="1996-08-11T00:00:00"/>
    <s v="Maria Fernanda Diaz"/>
    <m/>
    <s v=""/>
    <d v="2020-03-26T00:00:00"/>
    <d v="2020-04-09T00:00:00"/>
    <m/>
    <m/>
    <s v="DILATORL"/>
    <s v="DILATORL"/>
    <n v="19218"/>
    <s v="diego.latorre@consultor.wom.cl"/>
    <m/>
    <m/>
    <n v="74"/>
    <s v="Maria Fernanda Diaz"/>
    <x v="3"/>
    <m/>
    <s v=""/>
    <d v="2021-03-01T00:00:00"/>
    <s v=""/>
    <m/>
    <d v="2020-03-01T00:00:00"/>
    <s v=""/>
    <s v="No"/>
    <s v="No"/>
  </r>
  <r>
    <s v="Holdtech"/>
    <x v="0"/>
    <s v="Masivo"/>
    <s v="La Serena"/>
    <s v="16054518"/>
    <s v="6"/>
    <s v="16054518-6"/>
    <s v="FANIETOM"/>
    <s v="FRANCIA ATENEA NIETO MIRANDA"/>
    <s v="FRANCIA ATENEA"/>
    <s v="NIETO MIRANDA "/>
    <x v="1"/>
    <x v="5"/>
    <s v="Abandono de PEI"/>
    <m/>
    <d v="2020-04-07T00:00:00"/>
    <m/>
    <m/>
    <m/>
    <m/>
    <m/>
    <d v="1985-12-12T00:00:00"/>
    <s v="Maria Fernanda Diaz"/>
    <m/>
    <s v=""/>
    <d v="2020-03-26T00:00:00"/>
    <d v="2020-04-09T00:00:00"/>
    <m/>
    <m/>
    <s v="FANIETOM"/>
    <s v="FANIETOM"/>
    <n v="19337"/>
    <s v="francia.nieto@consultor.wom.cl"/>
    <m/>
    <m/>
    <n v="74"/>
    <s v="Maria Fernanda Diaz"/>
    <x v="3"/>
    <m/>
    <s v=""/>
    <d v="2021-03-01T00:00:00"/>
    <s v=""/>
    <m/>
    <d v="2020-04-01T00:00:00"/>
    <s v=""/>
    <s v="No"/>
    <s v="No"/>
  </r>
  <r>
    <s v="Holdtech"/>
    <x v="0"/>
    <s v="Masivo"/>
    <s v="La Serena"/>
    <s v="17721996"/>
    <s v="7"/>
    <s v="17721996-7"/>
    <s v="JJCASTIA"/>
    <s v="JENNY JAZMIN CASTILLO ARAYA"/>
    <s v="JENNY JAZMIN"/>
    <s v="CASTILLO ARAYA "/>
    <x v="1"/>
    <x v="5"/>
    <s v="Abandono de PEI"/>
    <m/>
    <d v="2020-04-01T00:00:00"/>
    <m/>
    <m/>
    <m/>
    <m/>
    <m/>
    <d v="1990-12-21T00:00:00"/>
    <s v="Maria Fernanda Diaz"/>
    <m/>
    <s v=""/>
    <d v="2020-03-26T00:00:00"/>
    <d v="2020-04-09T00:00:00"/>
    <m/>
    <m/>
    <s v="JJCASTIA"/>
    <s v="JJCASTIA"/>
    <n v="19206"/>
    <s v="jenny.castillo@consultor.wom.cl"/>
    <m/>
    <m/>
    <n v="74"/>
    <s v="Maria Fernanda Diaz"/>
    <x v="3"/>
    <m/>
    <s v=""/>
    <d v="2021-03-01T00:00:00"/>
    <s v=""/>
    <m/>
    <d v="2020-04-01T00:00:00"/>
    <s v=""/>
    <s v="No"/>
    <s v="No"/>
  </r>
  <r>
    <s v="Holdtech"/>
    <x v="0"/>
    <s v="Masivo"/>
    <s v="La Serena"/>
    <s v="18606494"/>
    <s v="1"/>
    <s v="18606494-1"/>
    <s v="NASALAMS"/>
    <s v="NATANAEL ANDRES SALAMANCA SANCHEZ"/>
    <s v="NATANAEL ANDRES"/>
    <s v="SALAMANCA SANCHEZ "/>
    <x v="1"/>
    <x v="5"/>
    <s v="Abandono de PEI"/>
    <m/>
    <d v="2020-04-07T00:00:00"/>
    <m/>
    <m/>
    <m/>
    <m/>
    <m/>
    <d v="1994-01-09T00:00:00"/>
    <s v="Maria Fernanda Diaz"/>
    <m/>
    <s v=""/>
    <d v="2020-03-26T00:00:00"/>
    <d v="2020-04-09T00:00:00"/>
    <m/>
    <m/>
    <s v="NASALAMS"/>
    <s v="NASALAMS"/>
    <n v="19328"/>
    <s v="natanael.salamanca@consultor.wom.cl"/>
    <m/>
    <m/>
    <n v="74"/>
    <s v="Maria Fernanda Diaz"/>
    <x v="3"/>
    <m/>
    <s v=""/>
    <d v="2021-03-01T00:00:00"/>
    <s v=""/>
    <m/>
    <d v="2020-04-01T00:00:00"/>
    <s v=""/>
    <s v="No"/>
    <s v="No"/>
  </r>
  <r>
    <s v="Holdtech"/>
    <x v="0"/>
    <s v="Masivo"/>
    <s v="La Serena"/>
    <s v="20006417"/>
    <s v="8"/>
    <s v="20006417-8"/>
    <s v="SEDIAZC"/>
    <s v="SOFIA EUGENIA XIMENA DIAZ CORTES"/>
    <s v="SOFIA EUGENIA XIMENA"/>
    <s v="DIAZ CORTES "/>
    <x v="1"/>
    <x v="5"/>
    <s v="Abandono de PEI"/>
    <m/>
    <d v="2020-04-03T00:00:00"/>
    <m/>
    <m/>
    <m/>
    <m/>
    <m/>
    <d v="1999-05-22T00:00:00"/>
    <s v="Maria Fernanda Diaz"/>
    <m/>
    <s v=""/>
    <d v="2020-03-26T00:00:00"/>
    <d v="2020-04-09T00:00:00"/>
    <m/>
    <m/>
    <s v="SEDIAZC"/>
    <s v="SEDIAZC"/>
    <n v="19188"/>
    <s v="sofia.diaz@consultor.wom.cl"/>
    <m/>
    <m/>
    <n v="74"/>
    <s v="Maria Fernanda Diaz"/>
    <x v="3"/>
    <m/>
    <s v=""/>
    <d v="2021-03-01T00:00:00"/>
    <s v=""/>
    <m/>
    <d v="2020-04-01T00:00:00"/>
    <s v=""/>
    <s v="No"/>
    <s v="No"/>
  </r>
  <r>
    <s v="Holdtech"/>
    <x v="0"/>
    <s v="Masivo"/>
    <s v="La Serena"/>
    <s v="19710537"/>
    <s v="2"/>
    <s v="19710537-2"/>
    <s v="AEFONCEC"/>
    <s v="ANDRES EDUARDO FONCEA CARDENAS"/>
    <s v="ANDRES EDUARDO"/>
    <s v="FONCEA CARDENAS "/>
    <x v="1"/>
    <x v="5"/>
    <s v="Abandono de PEI"/>
    <m/>
    <d v="2020-04-14T00:00:00"/>
    <m/>
    <m/>
    <m/>
    <m/>
    <m/>
    <d v="1997-08-08T00:00:00"/>
    <s v="America Quinteros"/>
    <m/>
    <s v=""/>
    <d v="2020-04-13T00:00:00"/>
    <d v="2020-04-18T00:00:00"/>
    <m/>
    <m/>
    <s v="AEFONCEC"/>
    <s v="AEFONCEC"/>
    <n v="19247"/>
    <s v="andres.foncea@consultor.wom.cl"/>
    <m/>
    <m/>
    <n v="75"/>
    <s v="America Quinteros"/>
    <x v="3"/>
    <m/>
    <s v=""/>
    <d v="2021-03-01T00:00:00"/>
    <s v=""/>
    <m/>
    <d v="2020-04-01T00:00:00"/>
    <s v=""/>
    <s v="No"/>
    <s v="No"/>
  </r>
  <r>
    <s v="Holdtech"/>
    <x v="0"/>
    <s v="Masivo"/>
    <s v="La Serena"/>
    <s v="18179616"/>
    <s v="2"/>
    <s v="18179616-2"/>
    <s v="CAALFARO"/>
    <s v="CECILIA ANDREA ALFARO TORRES"/>
    <s v="CECILIA ANDREA"/>
    <s v="ALFARO TORRES "/>
    <x v="1"/>
    <x v="5"/>
    <s v="Reprobado"/>
    <m/>
    <d v="2020-04-18T00:00:00"/>
    <m/>
    <m/>
    <m/>
    <m/>
    <m/>
    <d v="1992-10-05T00:00:00"/>
    <s v="America Quinteros"/>
    <m/>
    <s v=""/>
    <d v="2020-04-13T00:00:00"/>
    <d v="2020-04-18T00:00:00"/>
    <m/>
    <m/>
    <s v="CAALFARO"/>
    <s v="CAALFARO"/>
    <n v="19398"/>
    <s v="cecilia.alfaro@consultor.wom.cl"/>
    <m/>
    <m/>
    <n v="75"/>
    <s v="America Quinteros"/>
    <x v="3"/>
    <m/>
    <s v=""/>
    <d v="2021-03-01T00:00:00"/>
    <s v=""/>
    <m/>
    <d v="2020-04-01T00:00:00"/>
    <s v=""/>
    <s v="No"/>
    <s v="No"/>
  </r>
  <r>
    <s v="Holdtech"/>
    <x v="0"/>
    <s v="Masivo"/>
    <s v="La Serena"/>
    <s v="17721671"/>
    <s v="2"/>
    <s v="17721671-2"/>
    <s v="JJPENAF"/>
    <s v="JUAN JESUS PEÑA FIGUEROA"/>
    <s v="JUAN JESUS"/>
    <s v="PEÑA FIGUEROA"/>
    <x v="1"/>
    <x v="5"/>
    <s v="Abandono de PEI"/>
    <m/>
    <d v="2020-04-16T00:00:00"/>
    <m/>
    <m/>
    <m/>
    <m/>
    <m/>
    <d v="1990-11-06T00:00:00"/>
    <s v="America Quinteros"/>
    <m/>
    <s v=""/>
    <d v="2020-04-13T00:00:00"/>
    <d v="2020-04-18T00:00:00"/>
    <m/>
    <m/>
    <s v="JJPENAF"/>
    <s v="JJPENAF"/>
    <n v="19294"/>
    <s v="juan.pena@consultor.wom.cl"/>
    <m/>
    <m/>
    <n v="75"/>
    <s v="America Quinteros"/>
    <x v="3"/>
    <m/>
    <s v=""/>
    <d v="2021-03-01T00:00:00"/>
    <s v=""/>
    <m/>
    <d v="2020-04-01T00:00:00"/>
    <s v=""/>
    <s v="No"/>
    <s v="No"/>
  </r>
  <r>
    <s v="Holdtech"/>
    <x v="0"/>
    <s v="Masivo"/>
    <s v="La Serena"/>
    <s v="16444261"/>
    <s v="6"/>
    <s v="16444261-6"/>
    <s v="PDGALLAC"/>
    <s v="PAULINA DE LOS ANGELES GALLARDO COLLAO"/>
    <s v="PAULINA DE LOS ANGELES"/>
    <s v="GALLARDO COLLAO "/>
    <x v="1"/>
    <x v="5"/>
    <s v="Abandono de PEI"/>
    <m/>
    <d v="2020-04-17T00:00:00"/>
    <m/>
    <m/>
    <m/>
    <m/>
    <m/>
    <d v="1987-05-07T00:00:00"/>
    <s v="America Quinteros"/>
    <m/>
    <s v=""/>
    <d v="2020-04-13T00:00:00"/>
    <d v="2020-04-18T00:00:00"/>
    <m/>
    <m/>
    <s v="PDGALLAC"/>
    <s v="PDGALLAC"/>
    <n v="19397"/>
    <s v="paulina.gallardo@consultor.wom.cl"/>
    <m/>
    <m/>
    <n v="75"/>
    <s v="America Quinteros"/>
    <x v="3"/>
    <m/>
    <s v=""/>
    <d v="2021-03-01T00:00:00"/>
    <s v=""/>
    <m/>
    <d v="2020-04-01T00:00:00"/>
    <s v=""/>
    <s v="No"/>
    <s v="No"/>
  </r>
  <r>
    <s v="Holdtech"/>
    <x v="0"/>
    <s v="Masivo"/>
    <s v="La Serena"/>
    <s v="15052802"/>
    <s v="K"/>
    <s v="15052802-K"/>
    <s v="DHOYANAA"/>
    <s v="DORIS HARLET OYANADER ALBORNOZ"/>
    <s v="DORIS HARLET"/>
    <s v="OYANADER ALBORNOZ "/>
    <x v="1"/>
    <x v="5"/>
    <s v="Abandono de PEI"/>
    <m/>
    <d v="2020-07-12T00:00:00"/>
    <m/>
    <m/>
    <m/>
    <m/>
    <m/>
    <d v="1982-12-26T00:00:00"/>
    <s v="America Quinteros"/>
    <m/>
    <s v=""/>
    <d v="2020-06-30T00:00:00"/>
    <d v="2020-07-10T00:00:00"/>
    <m/>
    <m/>
    <s v="DHOYANAA"/>
    <s v="DHOYANAA"/>
    <n v="19213"/>
    <s v="doris.oyanader@consultor.wom.cl"/>
    <m/>
    <m/>
    <n v="76"/>
    <s v="America Quinteros"/>
    <x v="3"/>
    <m/>
    <s v=""/>
    <d v="2021-03-01T00:00:00"/>
    <s v=""/>
    <m/>
    <d v="2020-07-01T00:00:00"/>
    <s v=""/>
    <s v="No"/>
    <s v="No"/>
  </r>
  <r>
    <s v="Holdtech"/>
    <x v="0"/>
    <s v="Masivo"/>
    <s v="La Serena"/>
    <s v="15285573"/>
    <s v="7"/>
    <s v="15285573-7"/>
    <s v="GDNITORS"/>
    <s v="GABRIELA DE LOURDES NITOR SANCHEZ"/>
    <s v="GABRIELA DE LOURDES"/>
    <s v="NITOR SANCHEZ "/>
    <x v="1"/>
    <x v="5"/>
    <s v="Abandono de PEI"/>
    <m/>
    <d v="2020-07-02T00:00:00"/>
    <m/>
    <m/>
    <m/>
    <m/>
    <m/>
    <d v="1982-07-27T00:00:00"/>
    <s v="America Quinteros"/>
    <m/>
    <s v=""/>
    <d v="2020-06-30T00:00:00"/>
    <d v="2020-07-10T00:00:00"/>
    <m/>
    <m/>
    <s v="GDNITORS"/>
    <s v="GDNITORS"/>
    <n v="19206"/>
    <s v="gabriela.nitor@consultor.wom.cl"/>
    <m/>
    <m/>
    <n v="76"/>
    <s v="America Quinteros"/>
    <x v="3"/>
    <m/>
    <s v=""/>
    <d v="2021-03-01T00:00:00"/>
    <s v=""/>
    <m/>
    <d v="2020-07-01T00:00:00"/>
    <s v=""/>
    <s v="No"/>
    <s v="No"/>
  </r>
  <r>
    <s v="Holdtech"/>
    <x v="0"/>
    <s v="Masivo"/>
    <s v="La Serena"/>
    <s v="16580153"/>
    <s v="9"/>
    <s v="16580153-9"/>
    <s v="HSMATURF"/>
    <s v="HELEN SOFIA MATURANA FIGUEROA"/>
    <s v="HELEN SOFIA"/>
    <s v="MATURANA FIGUEROA "/>
    <x v="1"/>
    <x v="5"/>
    <s v="Abandono de PEI"/>
    <m/>
    <d v="2020-07-02T00:00:00"/>
    <m/>
    <m/>
    <m/>
    <m/>
    <m/>
    <d v="1987-02-04T00:00:00"/>
    <s v="America Quinteros"/>
    <m/>
    <s v=""/>
    <d v="2020-06-30T00:00:00"/>
    <d v="2020-07-10T00:00:00"/>
    <m/>
    <m/>
    <s v="HSMATURF"/>
    <s v="HSMATURF"/>
    <n v="19222"/>
    <s v="helen.maturana@consultor.wom.cl"/>
    <m/>
    <m/>
    <n v="76"/>
    <s v="America Quinteros"/>
    <x v="3"/>
    <m/>
    <s v=""/>
    <d v="2021-03-01T00:00:00"/>
    <s v=""/>
    <m/>
    <d v="2020-07-01T00:00:00"/>
    <s v=""/>
    <s v="No"/>
    <s v="No"/>
  </r>
  <r>
    <s v="Holdtech"/>
    <x v="0"/>
    <s v="Masivo"/>
    <s v="La Serena"/>
    <s v="19569550"/>
    <s v="4"/>
    <s v="19569550-4"/>
    <s v="IAMORENE"/>
    <s v="IGNACIO ANDRES MORENO ESPINOZA"/>
    <s v="IGNACIO ANDRES"/>
    <s v="MORENO ESPINOZA "/>
    <x v="1"/>
    <x v="5"/>
    <s v="Abandono de PEI"/>
    <m/>
    <d v="2020-06-30T00:00:00"/>
    <m/>
    <m/>
    <m/>
    <m/>
    <m/>
    <d v="1996-09-25T00:00:00"/>
    <s v="America Quinteros"/>
    <m/>
    <s v=""/>
    <d v="2020-06-30T00:00:00"/>
    <d v="2020-07-10T00:00:00"/>
    <m/>
    <m/>
    <s v="IAMORENE"/>
    <s v="IAMORENE"/>
    <n v="19284"/>
    <s v="ignacio.moreno@consultor.wom.cl"/>
    <m/>
    <m/>
    <n v="76"/>
    <s v="America Quinteros"/>
    <x v="3"/>
    <m/>
    <s v=""/>
    <d v="2021-03-01T00:00:00"/>
    <s v=""/>
    <m/>
    <d v="2020-06-01T00:00:00"/>
    <s v=""/>
    <s v="No"/>
    <s v="No"/>
  </r>
  <r>
    <s v="Holdtech"/>
    <x v="0"/>
    <s v="Masivo"/>
    <s v="La Serena"/>
    <s v="17.625.8"/>
    <s v="9"/>
    <s v="17.625.896-9"/>
    <s v="JFALVAVE"/>
    <s v="JUAN FRANCISCO ALVAREZ VELASQUEZ"/>
    <s v="JUAN FRANCISCO"/>
    <s v="ALVAREZ VELASQUEZ "/>
    <x v="1"/>
    <x v="5"/>
    <s v="Abandono de PEI"/>
    <m/>
    <d v="2020-06-30T00:00:00"/>
    <m/>
    <m/>
    <m/>
    <m/>
    <m/>
    <d v="1990-12-26T00:00:00"/>
    <s v="America Quinteros"/>
    <m/>
    <s v=""/>
    <d v="2020-06-30T00:00:00"/>
    <d v="2020-07-10T00:00:00"/>
    <m/>
    <m/>
    <s v="JFALVAVE"/>
    <s v="JFALVAVE"/>
    <n v="19130"/>
    <s v="juan.alvarez@consultor.wom.cl"/>
    <m/>
    <m/>
    <n v="76"/>
    <s v="America Quinteros"/>
    <x v="3"/>
    <m/>
    <s v=""/>
    <d v="2021-03-01T00:00:00"/>
    <s v=""/>
    <m/>
    <d v="2020-06-01T00:00:00"/>
    <s v=""/>
    <s v="No"/>
    <s v="No"/>
  </r>
  <r>
    <s v="Holdtech"/>
    <x v="0"/>
    <s v="Masivo"/>
    <s v="La Serena"/>
    <s v="15997689"/>
    <s v="0"/>
    <s v="15997689-0"/>
    <s v="PFLEYTOG"/>
    <s v="PAOLA FERNANDA LEYTON GALLEGUILLOS"/>
    <s v="PAOLA FERNANDA"/>
    <s v="LEYTON GALLEGUILLOS "/>
    <x v="1"/>
    <x v="5"/>
    <s v="Abandono de PEI"/>
    <m/>
    <d v="2020-07-08T00:00:00"/>
    <m/>
    <m/>
    <m/>
    <m/>
    <m/>
    <d v="1987-03-16T00:00:00"/>
    <s v="America Quinteros"/>
    <m/>
    <s v=""/>
    <d v="2020-06-30T00:00:00"/>
    <d v="2020-07-10T00:00:00"/>
    <m/>
    <m/>
    <s v="PFLEYTOG"/>
    <s v="PFLEYTOG"/>
    <n v="19247"/>
    <s v="paola.leyton@consultor.wom.cl"/>
    <m/>
    <m/>
    <n v="76"/>
    <s v="America Quinteros"/>
    <x v="3"/>
    <m/>
    <s v=""/>
    <d v="2021-03-01T00:00:00"/>
    <s v=""/>
    <m/>
    <d v="2020-07-01T00:00:00"/>
    <s v=""/>
    <s v="No"/>
    <s v="No"/>
  </r>
  <r>
    <s v="Holdtech"/>
    <x v="0"/>
    <s v="Masivo"/>
    <s v="La Serena"/>
    <s v="16974013"/>
    <s v="5"/>
    <s v="16974013-5"/>
    <s v="ACCORTEC"/>
    <s v="ANA CRISTINA CORTES CASANGA"/>
    <s v="ANA CRISTINA"/>
    <s v="CORTES CASANGA "/>
    <x v="1"/>
    <x v="5"/>
    <s v="Abandono de PEI"/>
    <m/>
    <d v="2020-07-17T00:00:00"/>
    <m/>
    <m/>
    <m/>
    <m/>
    <m/>
    <d v="1988-02-01T00:00:00"/>
    <m/>
    <m/>
    <s v=""/>
    <d v="2020-07-06T00:00:00"/>
    <d v="2020-07-17T00:00:00"/>
    <m/>
    <m/>
    <s v="ACCORTEC"/>
    <s v="ACCORTEC"/>
    <n v="19314"/>
    <s v="ana.cortes@consultor.wom.cl"/>
    <m/>
    <m/>
    <n v="77"/>
    <s v="Leticia Cabrera"/>
    <x v="3"/>
    <s v="Diurno"/>
    <s v=""/>
    <d v="2021-03-01T00:00:00"/>
    <s v=""/>
    <m/>
    <d v="2020-07-01T00:00:00"/>
    <s v=""/>
    <s v="No"/>
    <s v="No"/>
  </r>
  <r>
    <s v="Holdtech"/>
    <x v="0"/>
    <s v="Masivo"/>
    <s v="La Serena"/>
    <s v="19660954"/>
    <s v="7"/>
    <s v="19660954-7"/>
    <s v="GIRUBILR"/>
    <s v="GONZALO IGNACIO RUBILAR RAMOS"/>
    <s v="GONZALO IGNACIO"/>
    <s v="RUBILAR RAMOS "/>
    <x v="1"/>
    <x v="5"/>
    <s v="Abandono de PEI"/>
    <m/>
    <d v="2020-07-17T00:00:00"/>
    <m/>
    <m/>
    <m/>
    <m/>
    <m/>
    <d v="1997-09-03T00:00:00"/>
    <m/>
    <m/>
    <s v=""/>
    <d v="2020-07-06T00:00:00"/>
    <d v="2020-07-17T00:00:00"/>
    <m/>
    <m/>
    <s v="GIRUBILR"/>
    <s v="GIRUBILR"/>
    <n v="19328"/>
    <s v="gonzalo.rubilar@consultor.wom.cl"/>
    <m/>
    <m/>
    <n v="77"/>
    <s v="Leticia Cabrera"/>
    <x v="3"/>
    <s v="Diurno"/>
    <s v=""/>
    <d v="2021-03-01T00:00:00"/>
    <s v=""/>
    <m/>
    <d v="2020-07-01T00:00:00"/>
    <s v=""/>
    <s v="No"/>
    <s v="No"/>
  </r>
  <r>
    <s v="Holdtech"/>
    <x v="0"/>
    <s v="Masivo"/>
    <s v="La Serena"/>
    <s v="18293810"/>
    <s v="6"/>
    <s v="18293810-6"/>
    <s v="JMBALLEG"/>
    <s v="JOSE MARIA BALLESTER GODOY"/>
    <s v="JOSE MARIA"/>
    <s v="BALLESTER GODOY "/>
    <x v="1"/>
    <x v="5"/>
    <s v="Abandono de PEI"/>
    <m/>
    <d v="2020-07-17T00:00:00"/>
    <m/>
    <m/>
    <m/>
    <m/>
    <m/>
    <d v="1992-10-28T00:00:00"/>
    <m/>
    <m/>
    <s v=""/>
    <d v="2020-07-06T00:00:00"/>
    <d v="2020-07-17T00:00:00"/>
    <m/>
    <m/>
    <s v="JMBALLEG"/>
    <s v="JMBALLEG"/>
    <n v="19320"/>
    <s v="jose.ballester@consultor.wom.cl"/>
    <m/>
    <m/>
    <n v="77"/>
    <s v="Leticia Cabrera"/>
    <x v="3"/>
    <s v="Diurno"/>
    <s v=""/>
    <d v="2021-03-01T00:00:00"/>
    <s v=""/>
    <m/>
    <d v="2020-07-01T00:00:00"/>
    <s v=""/>
    <s v="No"/>
    <s v="No"/>
  </r>
  <r>
    <s v="Holdtech"/>
    <x v="0"/>
    <s v="Masivo"/>
    <s v="La Serena"/>
    <s v="18632203"/>
    <s v="7"/>
    <s v="18632203-7"/>
    <s v="RICARMOZ"/>
    <s v="RODRIGO IGNACIO CARMONA ZEPEDA"/>
    <s v="RODRIGO IGNACIO"/>
    <s v="CARMONA ZEPEDA "/>
    <x v="1"/>
    <x v="5"/>
    <s v="Abandono de PEI"/>
    <m/>
    <d v="2020-07-17T00:00:00"/>
    <m/>
    <m/>
    <m/>
    <m/>
    <m/>
    <d v="1993-11-08T00:00:00"/>
    <m/>
    <m/>
    <s v=""/>
    <d v="2020-07-06T00:00:00"/>
    <d v="2020-07-17T00:00:00"/>
    <m/>
    <m/>
    <s v="RICARMOZ"/>
    <s v="RICARMOZ"/>
    <n v="19297"/>
    <s v="rodrigo.carmona@consultor.wom.cl"/>
    <m/>
    <m/>
    <n v="77"/>
    <s v="Leticia Cabrera"/>
    <x v="3"/>
    <s v="Diurno"/>
    <s v=""/>
    <d v="2021-03-01T00:00:00"/>
    <s v=""/>
    <m/>
    <d v="2020-07-01T00:00:00"/>
    <s v=""/>
    <s v="No"/>
    <s v="No"/>
  </r>
  <r>
    <s v="Holdtech"/>
    <x v="0"/>
    <s v="Masivo"/>
    <s v="La Serena"/>
    <s v="16059620"/>
    <s v="1"/>
    <s v="16059620-1"/>
    <s v="VMNAVEAO"/>
    <s v="VICTOR MANUEL NAVEA OPAZO"/>
    <s v="VICTOR MANUEL"/>
    <s v="NAVEA OPAZO "/>
    <x v="1"/>
    <x v="5"/>
    <s v="Abandono de PEI"/>
    <m/>
    <d v="2020-07-17T00:00:00"/>
    <m/>
    <m/>
    <m/>
    <m/>
    <m/>
    <d v="1985-03-30T00:00:00"/>
    <m/>
    <m/>
    <s v=""/>
    <d v="2020-07-06T00:00:00"/>
    <d v="2020-07-17T00:00:00"/>
    <m/>
    <m/>
    <s v="VMNAVEAO"/>
    <s v="VMNAVEAO"/>
    <n v="19350"/>
    <s v="victor.navea@consultor.wom.cl"/>
    <m/>
    <m/>
    <n v="77"/>
    <s v="Leticia Cabrera"/>
    <x v="3"/>
    <s v="Diurno"/>
    <s v=""/>
    <d v="2021-03-01T00:00:00"/>
    <s v=""/>
    <m/>
    <d v="2020-07-01T00:00:00"/>
    <s v=""/>
    <s v="No"/>
    <s v="No"/>
  </r>
  <r>
    <s v="Holdtech"/>
    <x v="0"/>
    <s v="Masivo"/>
    <s v="La Serena"/>
    <s v="18758263"/>
    <s v="6"/>
    <s v="18758263-6"/>
    <s v="CBCASTIZ"/>
    <s v="CONSTANZA BELEN CASTILLO ZEPEDA"/>
    <s v="CONSTANZA BELEN"/>
    <s v="CASTILLO ZEPEDA "/>
    <x v="1"/>
    <x v="5"/>
    <s v="Abandono de PEI"/>
    <m/>
    <d v="2020-07-23T00:00:00"/>
    <m/>
    <m/>
    <m/>
    <m/>
    <m/>
    <d v="1994-08-05T00:00:00"/>
    <s v="Maria Fernanda Diaz"/>
    <m/>
    <s v=""/>
    <d v="2020-07-13T00:00:00"/>
    <d v="2020-07-24T00:00:00"/>
    <m/>
    <m/>
    <s v="CBCASTIZ"/>
    <s v="CBCASTIZ"/>
    <n v="19130"/>
    <s v="constanza.castillo@consultor.wom.cl"/>
    <m/>
    <m/>
    <n v="78"/>
    <s v="Maria Fernanda Diaz"/>
    <x v="3"/>
    <m/>
    <s v=""/>
    <d v="2021-03-01T00:00:00"/>
    <s v=""/>
    <m/>
    <d v="2020-07-01T00:00:00"/>
    <s v=""/>
    <s v="No"/>
    <s v="No"/>
  </r>
  <r>
    <s v="Holdtech"/>
    <x v="0"/>
    <s v="Masivo"/>
    <s v="La Serena"/>
    <s v="18924310"/>
    <s v="3"/>
    <s v="18924310-3"/>
    <s v="DFBRICER"/>
    <s v="DIEGO FELIPE BRICEÑO ROJAS"/>
    <s v="DIEGO FELIPE"/>
    <s v="BRICEÑO ROJAS "/>
    <x v="1"/>
    <x v="5"/>
    <s v="Abandono de PEI"/>
    <m/>
    <d v="2020-07-23T00:00:00"/>
    <m/>
    <m/>
    <m/>
    <m/>
    <m/>
    <d v="1995-07-19T00:00:00"/>
    <s v="Maria Fernanda Diaz"/>
    <m/>
    <s v=""/>
    <d v="2020-07-13T00:00:00"/>
    <d v="2020-07-24T00:00:00"/>
    <m/>
    <m/>
    <s v="DFBRICER"/>
    <s v="DFBRICER"/>
    <n v="19371"/>
    <s v="diego.briceno@consultor.wom.cl"/>
    <m/>
    <m/>
    <n v="78"/>
    <s v="Maria Fernanda Diaz"/>
    <x v="3"/>
    <m/>
    <s v=""/>
    <d v="2021-03-01T00:00:00"/>
    <s v=""/>
    <m/>
    <d v="2020-07-01T00:00:00"/>
    <s v=""/>
    <s v="No"/>
    <s v="No"/>
  </r>
  <r>
    <s v="Holdtech"/>
    <x v="0"/>
    <s v="Masivo"/>
    <s v="La Serena"/>
    <s v="15572615"/>
    <s v="6"/>
    <s v="15572615-6"/>
    <s v="ECJIMENC"/>
    <s v="ELIZABETH CAROLINA JIMENEZ CORTES"/>
    <s v="ELIZABETH CAROLINA"/>
    <s v="JIMENEZ CORTES "/>
    <x v="1"/>
    <x v="5"/>
    <s v="Abandono de PEI"/>
    <m/>
    <d v="2020-07-23T00:00:00"/>
    <m/>
    <m/>
    <m/>
    <m/>
    <m/>
    <d v="1983-10-22T00:00:00"/>
    <s v="Maria Fernanda Diaz"/>
    <m/>
    <s v=""/>
    <d v="2020-07-13T00:00:00"/>
    <d v="2020-07-24T00:00:00"/>
    <m/>
    <m/>
    <s v="ECJIMENC"/>
    <s v="ECJIMENC"/>
    <n v="19324"/>
    <s v="elizabeth.jimenez@consultor.wom.cl"/>
    <m/>
    <m/>
    <n v="78"/>
    <s v="Maria Fernanda Diaz"/>
    <x v="3"/>
    <m/>
    <s v=""/>
    <d v="2021-03-01T00:00:00"/>
    <s v=""/>
    <m/>
    <d v="2020-07-01T00:00:00"/>
    <s v=""/>
    <s v="No"/>
    <s v="No"/>
  </r>
  <r>
    <s v="Holdtech"/>
    <x v="0"/>
    <s v="Masivo"/>
    <s v="La Serena"/>
    <s v="18924545"/>
    <s v="9"/>
    <s v="18924545-9"/>
    <s v="FAARANCV"/>
    <s v="FELIPE ANDRES ARANCIBIA VELIZ"/>
    <s v="FELIPE ANDRES"/>
    <s v="ARANCIBIA VELIZ "/>
    <x v="1"/>
    <x v="5"/>
    <s v="Abandono de PEI"/>
    <m/>
    <d v="2020-07-15T00:00:00"/>
    <m/>
    <m/>
    <m/>
    <m/>
    <m/>
    <d v="1995-08-22T00:00:00"/>
    <s v="Maria Fernanda Diaz"/>
    <m/>
    <s v=""/>
    <d v="2020-07-13T00:00:00"/>
    <d v="2020-07-24T00:00:00"/>
    <m/>
    <m/>
    <s v="FAARANCV"/>
    <s v="FAARANCV"/>
    <n v="19206"/>
    <s v="felipe.arancibia.v@consultor.wom.cl"/>
    <m/>
    <m/>
    <n v="78"/>
    <s v="Maria Fernanda Diaz"/>
    <x v="3"/>
    <m/>
    <s v=""/>
    <d v="2021-03-01T00:00:00"/>
    <s v=""/>
    <m/>
    <d v="2020-07-01T00:00:00"/>
    <s v=""/>
    <s v="No"/>
    <s v="No"/>
  </r>
  <r>
    <s v="Holdtech"/>
    <x v="0"/>
    <s v="Masivo"/>
    <s v="La Serena"/>
    <s v="18178860"/>
    <s v="7"/>
    <s v="18178860-7"/>
    <s v="RFARAYAA"/>
    <s v="RUBEN FELIPE ARAYA AGUILERA"/>
    <s v="RUBEN FELIPE"/>
    <s v="ARAYA AGUILERA "/>
    <x v="1"/>
    <x v="5"/>
    <s v="Abandono de PEI"/>
    <m/>
    <d v="2020-07-20T00:00:00"/>
    <m/>
    <m/>
    <m/>
    <m/>
    <m/>
    <d v="1992-07-21T00:00:00"/>
    <s v="Maria Fernanda Diaz"/>
    <m/>
    <s v=""/>
    <d v="2020-07-13T00:00:00"/>
    <d v="2020-07-24T00:00:00"/>
    <m/>
    <m/>
    <s v="RFARAYAA"/>
    <s v="RFARAYAA"/>
    <n v="19380"/>
    <s v="ruben.araya@consultor.wom.cl"/>
    <m/>
    <m/>
    <n v="78"/>
    <s v="Maria Fernanda Diaz"/>
    <x v="3"/>
    <m/>
    <s v=""/>
    <d v="2021-03-01T00:00:00"/>
    <s v=""/>
    <m/>
    <d v="2020-07-01T00:00:00"/>
    <s v=""/>
    <s v="No"/>
    <s v="No"/>
  </r>
  <r>
    <s v="Holdtech"/>
    <x v="0"/>
    <s v="Masivo"/>
    <s v="La Serena"/>
    <s v="17847315"/>
    <s v="8"/>
    <s v="17847315-8"/>
    <s v="DFRODRIC"/>
    <s v="DANIELA FERNANDA RODRIGUEZ CAMPOS"/>
    <s v="DANIELA FERNANDA"/>
    <s v="RODRIGUEZ CAMPOS "/>
    <x v="1"/>
    <x v="5"/>
    <s v="Abandono de PEI"/>
    <m/>
    <d v="2020-07-24T00:00:00"/>
    <m/>
    <m/>
    <m/>
    <m/>
    <m/>
    <d v="1989-11-13T00:00:00"/>
    <s v="America Quinteros"/>
    <m/>
    <s v=""/>
    <d v="2020-07-20T00:00:00"/>
    <d v="2020-07-30T00:00:00"/>
    <m/>
    <m/>
    <s v="DFRODRIC"/>
    <s v="DFRODRIC"/>
    <n v="19394"/>
    <s v="daniela.rodriguez.c@consultor.wom.cl"/>
    <m/>
    <m/>
    <n v="79"/>
    <s v="America Quinteros"/>
    <x v="3"/>
    <m/>
    <s v=""/>
    <d v="2021-03-01T00:00:00"/>
    <s v=""/>
    <m/>
    <d v="2020-07-01T00:00:00"/>
    <s v=""/>
    <s v="No"/>
    <s v="No"/>
  </r>
  <r>
    <s v="Holdtech"/>
    <x v="0"/>
    <s v="Masivo"/>
    <s v="La Serena"/>
    <s v="15014593"/>
    <s v="7"/>
    <s v="15014593-7"/>
    <s v="ECARAYAS"/>
    <s v="ELIANA CRISTINA ARAYA SOTO"/>
    <s v="ELIANA CRISTINA"/>
    <s v="ARAYA SOTO "/>
    <x v="1"/>
    <x v="5"/>
    <s v="Abandono de PEI"/>
    <m/>
    <d v="2020-07-28T00:00:00"/>
    <m/>
    <m/>
    <m/>
    <m/>
    <m/>
    <d v="1982-07-17T00:00:00"/>
    <s v="America Quinteros"/>
    <m/>
    <s v=""/>
    <d v="2020-07-20T00:00:00"/>
    <d v="2020-07-30T00:00:00"/>
    <m/>
    <m/>
    <s v="ECARAYAS"/>
    <s v="ECARAYAS"/>
    <n v="19392"/>
    <s v="eliana.araya.s@consultor.wom.cl"/>
    <m/>
    <m/>
    <n v="79"/>
    <s v="America Quinteros"/>
    <x v="3"/>
    <m/>
    <s v=""/>
    <d v="2021-03-01T00:00:00"/>
    <s v=""/>
    <m/>
    <d v="2020-07-01T00:00:00"/>
    <s v=""/>
    <s v="No"/>
    <s v="No"/>
  </r>
  <r>
    <s v="Holdtech"/>
    <x v="0"/>
    <s v="Masivo"/>
    <s v="La Serena"/>
    <s v="18632848"/>
    <s v="5"/>
    <s v="18632848-5"/>
    <s v="JRPARRAA"/>
    <s v="JOSELINE ROMINA PARRA ARAYA"/>
    <s v="JOSELINE ROMINA"/>
    <s v="PARRA ARAYA "/>
    <x v="1"/>
    <x v="5"/>
    <s v="Abandono de PEI"/>
    <m/>
    <d v="2020-07-29T00:00:00"/>
    <m/>
    <m/>
    <m/>
    <m/>
    <m/>
    <d v="1994-02-05T00:00:00"/>
    <s v="America Quinteros"/>
    <m/>
    <s v=""/>
    <d v="2020-07-20T00:00:00"/>
    <d v="2020-07-30T00:00:00"/>
    <m/>
    <m/>
    <s v="JRPARRAA"/>
    <s v="JRPARRAA"/>
    <n v="19398"/>
    <s v="joseline.parra@consultor.wom.cl"/>
    <m/>
    <m/>
    <n v="79"/>
    <s v="America Quinteros"/>
    <x v="3"/>
    <m/>
    <s v=""/>
    <d v="2021-03-01T00:00:00"/>
    <s v=""/>
    <m/>
    <d v="2020-07-01T00:00:00"/>
    <s v=""/>
    <s v="No"/>
    <s v="No"/>
  </r>
  <r>
    <s v="Holdtech"/>
    <x v="0"/>
    <s v="Masivo"/>
    <s v="La Serena"/>
    <s v="16686805"/>
    <s v="K"/>
    <s v="16686805-K"/>
    <s v="MABONILG"/>
    <s v="MARICEL ANDREA BONILLA GALVEZ"/>
    <s v="MARICEL ANDREA"/>
    <s v="BONILLA GALVEZ "/>
    <x v="1"/>
    <x v="5"/>
    <s v="Abandono de PEI"/>
    <m/>
    <d v="2020-07-28T00:00:00"/>
    <m/>
    <m/>
    <m/>
    <m/>
    <m/>
    <d v="1987-07-22T00:00:00"/>
    <s v="America Quinteros"/>
    <m/>
    <s v=""/>
    <d v="2020-07-20T00:00:00"/>
    <d v="2020-07-30T00:00:00"/>
    <m/>
    <m/>
    <s v="MABONILG"/>
    <s v="MABONILG"/>
    <n v="19314"/>
    <s v="maricel.bonilla@consultor.wom.cl"/>
    <m/>
    <m/>
    <n v="79"/>
    <s v="America Quinteros"/>
    <x v="3"/>
    <m/>
    <s v=""/>
    <d v="2021-03-01T00:00:00"/>
    <s v=""/>
    <m/>
    <d v="2020-07-01T00:00:00"/>
    <s v=""/>
    <s v="No"/>
    <s v="No"/>
  </r>
  <r>
    <s v="Holdtech"/>
    <x v="0"/>
    <s v="Masivo"/>
    <s v="La Serena"/>
    <s v="17979296"/>
    <s v="6"/>
    <s v="17979296-6"/>
    <s v="YMSANTAC"/>
    <s v="YOSELYN MARGOT SANTANDER CABELLO"/>
    <s v="YOSELYN MARGOT"/>
    <s v="SANTANDER CABELLO "/>
    <x v="1"/>
    <x v="5"/>
    <s v="Abandono de PEI"/>
    <m/>
    <d v="2020-07-29T00:00:00"/>
    <m/>
    <m/>
    <m/>
    <m/>
    <m/>
    <d v="1991-08-13T00:00:00"/>
    <s v="America Quinteros"/>
    <m/>
    <s v=""/>
    <d v="2020-07-20T00:00:00"/>
    <d v="2020-07-30T00:00:00"/>
    <m/>
    <m/>
    <s v="YMSANTAC"/>
    <s v="YMSANTAC"/>
    <n v="19405"/>
    <s v="yoselyn.santander@consultor.wom.cl"/>
    <m/>
    <m/>
    <n v="79"/>
    <s v="America Quinteros"/>
    <x v="3"/>
    <m/>
    <s v=""/>
    <d v="2021-03-01T00:00:00"/>
    <s v=""/>
    <m/>
    <d v="2020-07-01T00:00:00"/>
    <s v=""/>
    <s v="No"/>
    <s v="No"/>
  </r>
  <r>
    <s v="Holdtech"/>
    <x v="0"/>
    <s v="Masivo"/>
    <s v="La Serena"/>
    <s v="19040105"/>
    <s v="7"/>
    <s v="19040105-7"/>
    <s v="BVESPINN"/>
    <s v="BIANCA VALESKA ESPINDOLA NUÑEZ"/>
    <s v="BIANCA VALESKA"/>
    <s v="ESPINDOLA NUÑEZ "/>
    <x v="1"/>
    <x v="5"/>
    <s v="Abandono de PEI"/>
    <m/>
    <d v="2020-07-31T00:00:00"/>
    <m/>
    <m/>
    <m/>
    <m/>
    <m/>
    <s v="12-02-1995"/>
    <s v="Leticia Cabrera"/>
    <m/>
    <s v=""/>
    <d v="2020-07-27T00:00:00"/>
    <d v="2020-08-11T00:00:00"/>
    <m/>
    <m/>
    <s v="BVESPINN"/>
    <s v="BVESPINN"/>
    <n v="19062"/>
    <s v="bianca.espindola@consultor.wom.cl"/>
    <m/>
    <m/>
    <n v="80"/>
    <s v="Leticia Cabrera"/>
    <x v="3"/>
    <m/>
    <s v=""/>
    <d v="2021-03-01T00:00:00"/>
    <s v=""/>
    <m/>
    <d v="2020-07-01T00:00:00"/>
    <s v=""/>
    <s v="No"/>
    <s v="No"/>
  </r>
  <r>
    <s v="Holdtech"/>
    <x v="0"/>
    <s v="Masivo"/>
    <s v="La Serena"/>
    <s v="19207147"/>
    <s v="K"/>
    <s v="19207147-K"/>
    <s v="CPLARAA"/>
    <s v="CARLA PATRICIA LARA ALUCEMA"/>
    <s v="CARLA PATRICIA"/>
    <s v="LARA ALUCEMA "/>
    <x v="1"/>
    <x v="5"/>
    <s v="Abandono de PEI"/>
    <m/>
    <d v="2020-08-04T00:00:00"/>
    <m/>
    <m/>
    <m/>
    <m/>
    <m/>
    <s v="10-07-1995"/>
    <s v="Leticia Cabrera"/>
    <m/>
    <s v=""/>
    <d v="2020-07-27T00:00:00"/>
    <d v="2020-08-11T00:00:00"/>
    <m/>
    <m/>
    <s v="CPLARAA"/>
    <s v="CPLARAA"/>
    <n v="19130"/>
    <s v="carla.lara@consultor.wom.cl"/>
    <m/>
    <m/>
    <n v="80"/>
    <s v="Leticia Cabrera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8180040"/>
    <s v="2"/>
    <s v="18180040-2"/>
    <s v="DALAPAG"/>
    <s v="DIEGO ALEJANDRO LA PAZ GONZALEZ"/>
    <s v="DIEGO ALEJANDRO"/>
    <s v="LA PAZ GONZALEZ "/>
    <x v="1"/>
    <x v="5"/>
    <s v="Abandono de PEI"/>
    <m/>
    <d v="2020-07-29T00:00:00"/>
    <m/>
    <m/>
    <m/>
    <m/>
    <m/>
    <s v="08-01-1993"/>
    <s v="Leticia Cabrera"/>
    <m/>
    <s v=""/>
    <d v="2020-07-27T00:00:00"/>
    <d v="2020-08-11T00:00:00"/>
    <m/>
    <m/>
    <s v="DALAPAG"/>
    <s v="DALAPAG"/>
    <n v="19394"/>
    <s v="diego.lapaz@consultor.wom.cl"/>
    <m/>
    <m/>
    <n v="80"/>
    <s v="Leticia Cabrera"/>
    <x v="3"/>
    <m/>
    <s v=""/>
    <d v="2021-03-01T00:00:00"/>
    <s v=""/>
    <m/>
    <d v="2020-07-01T00:00:00"/>
    <s v=""/>
    <s v="No"/>
    <s v="No"/>
  </r>
  <r>
    <s v="Holdtech"/>
    <x v="0"/>
    <s v="Masivo"/>
    <s v="La Serena"/>
    <s v="19041071"/>
    <s v="4"/>
    <s v="19041071-4"/>
    <s v="DGMOLINA"/>
    <s v="DANYA GISSELLE MOLINA ALVAREZ"/>
    <s v="DANYA GISSELLE"/>
    <s v="MOLINA ALVAREZ "/>
    <x v="1"/>
    <x v="5"/>
    <s v="Abandono de PEI"/>
    <m/>
    <d v="2020-07-30T00:00:00"/>
    <m/>
    <m/>
    <m/>
    <m/>
    <m/>
    <s v="03-01-1995"/>
    <s v="Leticia Cabrera"/>
    <m/>
    <s v=""/>
    <d v="2020-07-27T00:00:00"/>
    <d v="2020-08-11T00:00:00"/>
    <m/>
    <m/>
    <s v="DGMOLINA"/>
    <s v="DGMOLINA"/>
    <n v="19324"/>
    <s v="danya.molina@consultor.wom.cl"/>
    <m/>
    <m/>
    <n v="80"/>
    <s v="Leticia Cabrera"/>
    <x v="3"/>
    <m/>
    <s v=""/>
    <d v="2021-03-01T00:00:00"/>
    <s v=""/>
    <m/>
    <d v="2020-07-01T00:00:00"/>
    <s v=""/>
    <s v="No"/>
    <s v="No"/>
  </r>
  <r>
    <s v="Holdtech"/>
    <x v="0"/>
    <s v="Masivo"/>
    <s v="La Serena"/>
    <s v="20151481"/>
    <s v="9"/>
    <s v="20151481-9"/>
    <s v="DIROJASP"/>
    <s v="DIEGO IGNACIO ROJAS PIZARRO"/>
    <s v="DIEGO IGNACIO"/>
    <s v="ROJAS PIZARRO "/>
    <x v="1"/>
    <x v="5"/>
    <s v="Abandono de PEI"/>
    <m/>
    <d v="2020-07-29T00:00:00"/>
    <m/>
    <m/>
    <m/>
    <m/>
    <m/>
    <s v="02-03-1999"/>
    <s v="Leticia Cabrera"/>
    <m/>
    <s v=""/>
    <d v="2020-07-27T00:00:00"/>
    <d v="2020-08-11T00:00:00"/>
    <m/>
    <m/>
    <s v="DIROJASP"/>
    <s v="DIROJASP"/>
    <n v="19379"/>
    <s v="diego.rojas.p@consultor.wom.cl"/>
    <m/>
    <m/>
    <n v="80"/>
    <s v="Leticia Cabrera"/>
    <x v="3"/>
    <m/>
    <s v=""/>
    <d v="2021-03-01T00:00:00"/>
    <s v=""/>
    <m/>
    <d v="2020-07-01T00:00:00"/>
    <s v=""/>
    <s v="No"/>
    <s v="No"/>
  </r>
  <r>
    <s v="Holdtech"/>
    <x v="0"/>
    <s v="Masivo"/>
    <s v="La Serena"/>
    <s v="19252434"/>
    <s v="2"/>
    <s v="19252434-2"/>
    <s v="FICORRAZ"/>
    <s v="FELIPE IGNACIO CORRALES ZAMBRANO"/>
    <s v="FELIPE IGNACIO"/>
    <s v="CORRALES ZAMBRANO "/>
    <x v="1"/>
    <x v="5"/>
    <s v="Abandono de PEI"/>
    <m/>
    <d v="2020-08-10T00:00:00"/>
    <m/>
    <m/>
    <m/>
    <m/>
    <m/>
    <s v="04-11-1995"/>
    <s v="Leticia Cabrera"/>
    <m/>
    <s v=""/>
    <d v="2020-07-27T00:00:00"/>
    <d v="2020-08-11T00:00:00"/>
    <m/>
    <m/>
    <s v="FICORRAZ"/>
    <s v="FICORRAZ"/>
    <n v="19416"/>
    <s v="felipe.corrales@consultor.wom.cl"/>
    <m/>
    <m/>
    <n v="80"/>
    <s v="Leticia Cabrera"/>
    <x v="1"/>
    <m/>
    <n v="1"/>
    <d v="2021-03-01T00:00:00"/>
    <s v=""/>
    <m/>
    <d v="2020-08-01T00:00:00"/>
    <s v=""/>
    <s v="No"/>
    <s v="No"/>
  </r>
  <r>
    <s v="Holdtech"/>
    <x v="0"/>
    <s v="Masivo"/>
    <s v="La Serena"/>
    <s v="17434373"/>
    <s v="K"/>
    <s v="17434373-K"/>
    <s v="FOANTEQF"/>
    <s v="FRANCISCO ORLANDO ANTEQUERA FERNANDEZ"/>
    <s v="FRANCISCO ORLANDO"/>
    <s v="ANTEQUERA FERNANDEZ "/>
    <x v="1"/>
    <x v="5"/>
    <s v="Abandono de PEI"/>
    <m/>
    <d v="2020-08-05T00:00:00"/>
    <m/>
    <m/>
    <m/>
    <m/>
    <m/>
    <s v="10-02-1990"/>
    <s v="Leticia Cabrera"/>
    <m/>
    <s v=""/>
    <d v="2020-07-27T00:00:00"/>
    <d v="2020-08-11T00:00:00"/>
    <m/>
    <m/>
    <s v="FOANTEQF"/>
    <s v="FOANTEQF"/>
    <n v="19415"/>
    <s v="francisco.antequera@consultor.wom.cl"/>
    <m/>
    <m/>
    <n v="80"/>
    <s v="Leticia Cabrera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6580272"/>
    <s v="1"/>
    <s v="16580272-1"/>
    <s v="GAPASTES"/>
    <s v="GIORGIO ANTONIO PASTEN SILVA"/>
    <s v="GIORGIO ANTONIO"/>
    <s v="PASTEN SILVA "/>
    <x v="1"/>
    <x v="5"/>
    <s v="Abandono de PEI"/>
    <m/>
    <d v="2020-08-07T00:00:00"/>
    <m/>
    <m/>
    <m/>
    <m/>
    <m/>
    <s v="06-01-1987"/>
    <s v="Leticia Cabrera"/>
    <m/>
    <s v=""/>
    <d v="2020-07-27T00:00:00"/>
    <d v="2020-08-11T00:00:00"/>
    <m/>
    <m/>
    <s v="GAPASTES"/>
    <s v="GAPASTES"/>
    <n v="19144"/>
    <s v="giorgio.pasten@consultor.wom.cl"/>
    <m/>
    <m/>
    <n v="80"/>
    <s v="Leticia Cabrera"/>
    <x v="0"/>
    <m/>
    <s v=""/>
    <d v="2021-03-01T00:00:00"/>
    <s v=""/>
    <m/>
    <d v="2020-08-01T00:00:00"/>
    <s v=""/>
    <s v="No"/>
    <s v="No"/>
  </r>
  <r>
    <s v="Holdtech"/>
    <x v="0"/>
    <s v="Masivo"/>
    <s v="La Serena"/>
    <s v="15593939"/>
    <s v="7"/>
    <s v="15593939-7"/>
    <s v="GJMUNOZS"/>
    <s v="GLORIA JEANNETTE MUÑOZ SAEZ"/>
    <s v="GLORIA JEANNETTE"/>
    <s v="MUÑOZ SAEZ "/>
    <x v="1"/>
    <x v="5"/>
    <s v="Abandono de PEI"/>
    <m/>
    <d v="2020-08-06T00:00:00"/>
    <m/>
    <m/>
    <m/>
    <m/>
    <m/>
    <s v="06-04-1983"/>
    <s v="Leticia Cabrera"/>
    <m/>
    <s v=""/>
    <d v="2020-07-27T00:00:00"/>
    <d v="2020-08-11T00:00:00"/>
    <m/>
    <m/>
    <s v="GJMUNOZS"/>
    <s v="GJMUNOZS"/>
    <n v="19208"/>
    <s v="gloria.munoz@consultor.wom.cl"/>
    <m/>
    <m/>
    <n v="80"/>
    <s v="Leticia Cabrera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7452589"/>
    <s v="7"/>
    <s v="17452589-7"/>
    <s v="MECASTIR"/>
    <s v="MARIA EDITH CASTILLO ROJAS"/>
    <s v="MARIA EDITH"/>
    <s v="CASTILLO ROJAS "/>
    <x v="1"/>
    <x v="5"/>
    <s v="Abandono de PEI"/>
    <m/>
    <d v="2020-08-05T00:00:00"/>
    <m/>
    <m/>
    <m/>
    <m/>
    <m/>
    <s v="20-03-1990"/>
    <s v="Leticia Cabrera"/>
    <m/>
    <s v=""/>
    <d v="2020-07-27T00:00:00"/>
    <d v="2020-08-11T00:00:00"/>
    <m/>
    <m/>
    <s v="MECASTIR"/>
    <s v="MECASTIR"/>
    <n v="19414"/>
    <s v="maria.castillo@consultor.wom.cl"/>
    <m/>
    <m/>
    <n v="80"/>
    <s v="Leticia Cabrera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6941124"/>
    <s v="7"/>
    <s v="16941124-7"/>
    <s v="NACUARTY"/>
    <s v="NICOLAS ANDRES CUARTAS YAÑEZ"/>
    <s v="NICOLAS ANDRES"/>
    <s v="CUARTAS YAÑEZ "/>
    <x v="1"/>
    <x v="5"/>
    <s v="Abandono de PEI"/>
    <m/>
    <d v="2020-08-10T00:00:00"/>
    <m/>
    <m/>
    <m/>
    <m/>
    <m/>
    <s v="30-09-1988"/>
    <s v="Leticia Cabrera"/>
    <m/>
    <s v=""/>
    <d v="2020-07-27T00:00:00"/>
    <d v="2020-08-11T00:00:00"/>
    <m/>
    <m/>
    <s v="NACUARTY"/>
    <s v="NACUARTY"/>
    <n v="19314"/>
    <s v="nicolas.cuartas@consultor.wom.cl"/>
    <m/>
    <m/>
    <n v="80"/>
    <s v="Leticia Cabrera"/>
    <x v="0"/>
    <m/>
    <s v=""/>
    <d v="2021-03-01T00:00:00"/>
    <s v=""/>
    <m/>
    <d v="2020-08-01T00:00:00"/>
    <s v=""/>
    <s v="No"/>
    <s v="No"/>
  </r>
  <r>
    <s v="Holdtech"/>
    <x v="0"/>
    <s v="Masivo"/>
    <s v="La Serena"/>
    <s v="19257200"/>
    <s v="2"/>
    <s v="19257200-2"/>
    <s v="RMARDILF"/>
    <s v="ROSE MERY ARDILES FLORES"/>
    <s v="ROSE MERY"/>
    <s v="ARDILES FLORES "/>
    <x v="1"/>
    <x v="5"/>
    <s v="Abandono de PEI"/>
    <m/>
    <d v="2020-07-30T00:00:00"/>
    <m/>
    <m/>
    <m/>
    <m/>
    <m/>
    <s v="06-03-1996"/>
    <s v="Leticia Cabrera"/>
    <m/>
    <s v=""/>
    <d v="2020-07-27T00:00:00"/>
    <d v="2020-08-11T00:00:00"/>
    <m/>
    <m/>
    <s v="RMARDILF"/>
    <s v="RMARDILF"/>
    <n v="19380"/>
    <s v="rose.ardiles@consultor.wom.cl"/>
    <m/>
    <m/>
    <n v="80"/>
    <s v="Leticia Cabrera"/>
    <x v="1"/>
    <m/>
    <n v="1"/>
    <d v="2021-03-01T00:00:00"/>
    <s v=""/>
    <m/>
    <d v="2020-07-01T00:00:00"/>
    <s v=""/>
    <s v="No"/>
    <s v="No"/>
  </r>
  <r>
    <s v="Holdtech"/>
    <x v="0"/>
    <s v="Masivo"/>
    <s v="La Serena"/>
    <s v="18217502"/>
    <s v="1"/>
    <s v="18217502-1"/>
    <s v="TKALVARG"/>
    <s v="TAMARA KATYHUCHCA ALVAREZ GARCIA"/>
    <s v="TAMARA KATYHUCHCA"/>
    <s v="ALVAREZ GARCIA "/>
    <x v="1"/>
    <x v="5"/>
    <s v="Abandono de PEI"/>
    <m/>
    <d v="2020-08-03T00:00:00"/>
    <m/>
    <m/>
    <m/>
    <m/>
    <m/>
    <s v="10-10-1992"/>
    <s v="Leticia Cabrera"/>
    <m/>
    <s v=""/>
    <d v="2020-07-27T00:00:00"/>
    <d v="2020-08-11T00:00:00"/>
    <m/>
    <m/>
    <s v="TKALVARG"/>
    <s v="TKALVARG"/>
    <n v="19294"/>
    <s v="tamara.alvarez@consultor.wom.cl"/>
    <m/>
    <m/>
    <n v="80"/>
    <s v="Leticia Cabrera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9267444"/>
    <s v="1"/>
    <s v="19267444-1"/>
    <s v="VMVELIZM"/>
    <s v="VICTOR MARIO VELIZ MUÑOZ"/>
    <s v="VICTOR MARIO"/>
    <s v="VELIZ MUÑOZ "/>
    <x v="1"/>
    <x v="5"/>
    <s v="Abandono de PEI"/>
    <m/>
    <d v="2020-07-31T00:00:00"/>
    <m/>
    <m/>
    <m/>
    <m/>
    <m/>
    <s v="31-10-1995"/>
    <s v="Leticia Cabrera"/>
    <m/>
    <s v=""/>
    <d v="2020-07-27T00:00:00"/>
    <d v="2020-08-11T00:00:00"/>
    <m/>
    <m/>
    <s v="VMVELIZM"/>
    <s v="VMVELIZM"/>
    <n v="19371"/>
    <s v="victor.veliz@consultor.wom.cl"/>
    <m/>
    <m/>
    <n v="80"/>
    <s v="Leticia Cabrera"/>
    <x v="3"/>
    <m/>
    <s v=""/>
    <d v="2021-03-01T00:00:00"/>
    <s v=""/>
    <m/>
    <d v="2020-07-01T00:00:00"/>
    <s v=""/>
    <s v="No"/>
    <s v="No"/>
  </r>
  <r>
    <s v="Holdtech"/>
    <x v="0"/>
    <s v="Masivo"/>
    <s v="La Serena"/>
    <s v="25779400"/>
    <s v="8"/>
    <s v="25779400-8"/>
    <s v="CDGUEVAG"/>
    <s v="CLARIBEL DEL CARMEN GUEVARA GONZALEZ"/>
    <s v="CLARIBEL DEL CARMEN "/>
    <s v="GUEVARA GONZALEZ"/>
    <x v="1"/>
    <x v="5"/>
    <s v="Abandono de PEI"/>
    <m/>
    <d v="2020-07-27T00:00:00"/>
    <m/>
    <m/>
    <m/>
    <m/>
    <m/>
    <d v="1983-10-24T00:00:00"/>
    <s v="Daniela Castillo"/>
    <m/>
    <s v=""/>
    <d v="2020-07-23T00:00:00"/>
    <d v="2020-08-06T00:00:00"/>
    <m/>
    <m/>
    <s v="CDGUEVAG"/>
    <s v="CDGUEVAG"/>
    <n v="19425"/>
    <s v="claribel.guevara@consultor.wom.cl"/>
    <m/>
    <m/>
    <n v="81"/>
    <s v="Daniela Castillo"/>
    <x v="3"/>
    <m/>
    <s v=""/>
    <d v="2021-03-01T00:00:00"/>
    <s v=""/>
    <m/>
    <d v="2020-07-01T00:00:00"/>
    <s v=""/>
    <s v="No"/>
    <s v="No"/>
  </r>
  <r>
    <s v="Holdtech"/>
    <x v="0"/>
    <s v="Masivo"/>
    <s v="La Serena"/>
    <s v="26716223"/>
    <s v="9"/>
    <s v="26716223-9"/>
    <s v="CYJUAREM"/>
    <s v="CLARA YAMEL JUÁREZ MOYANO"/>
    <s v="CLARA YAMEL "/>
    <s v="JUÁREZ MOYANO "/>
    <x v="1"/>
    <x v="5"/>
    <s v="Abandono de PEI"/>
    <m/>
    <d v="2020-08-05T00:00:00"/>
    <m/>
    <m/>
    <m/>
    <m/>
    <m/>
    <d v="1992-10-21T00:00:00"/>
    <s v="Daniela Castillo"/>
    <m/>
    <s v=""/>
    <d v="2020-07-23T00:00:00"/>
    <d v="2020-08-06T00:00:00"/>
    <m/>
    <m/>
    <s v="CYJUAREM"/>
    <s v="CYJUAREM"/>
    <n v="19429"/>
    <s v="clara.juarez@consultor.wom.cl"/>
    <m/>
    <m/>
    <n v="81"/>
    <s v="Daniela Castillo"/>
    <x v="1"/>
    <m/>
    <n v="1"/>
    <d v="2021-03-01T00:00:00"/>
    <s v=""/>
    <m/>
    <d v="2020-08-01T00:00:00"/>
    <s v=""/>
    <s v="No"/>
    <s v="No"/>
  </r>
  <r>
    <s v="Holdtech"/>
    <x v="0"/>
    <s v="Masivo"/>
    <s v="La Serena"/>
    <s v="26119033"/>
    <s v="8"/>
    <s v="26119033-8"/>
    <s v="LABRICEC"/>
    <s v="LUIS ANGEL BRICEÑO CARRERO"/>
    <s v="LUIS ANGEL "/>
    <s v="BRICEÑO CARRERO"/>
    <x v="1"/>
    <x v="5"/>
    <s v="Abandono de PEI"/>
    <m/>
    <d v="2020-07-29T00:00:00"/>
    <m/>
    <m/>
    <m/>
    <m/>
    <m/>
    <d v="1989-04-28T00:00:00"/>
    <s v="Daniela Castillo"/>
    <m/>
    <s v=""/>
    <d v="2020-07-23T00:00:00"/>
    <d v="2020-08-06T00:00:00"/>
    <m/>
    <m/>
    <s v="LABRICEC"/>
    <s v="LABRICEC"/>
    <n v="19434"/>
    <s v="luis.briceno@consultor.wom.cl"/>
    <m/>
    <m/>
    <n v="81"/>
    <s v="Daniela Castillo"/>
    <x v="3"/>
    <m/>
    <s v=""/>
    <d v="2021-03-01T00:00:00"/>
    <s v=""/>
    <m/>
    <d v="2020-07-01T00:00:00"/>
    <s v=""/>
    <s v="No"/>
    <s v="No"/>
  </r>
  <r>
    <s v="Holdtech"/>
    <x v="0"/>
    <s v="Masivo"/>
    <s v="La Serena"/>
    <s v="27038861"/>
    <s v="2"/>
    <s v="27038861-2"/>
    <s v="MDMONTIH"/>
    <s v="MARIVIC DEL VALLE MONTILLA HERNANDEZ"/>
    <s v="MARIVIC DEL VALLE "/>
    <s v="MONTILLA HERNANDEZ"/>
    <x v="1"/>
    <x v="5"/>
    <s v="Abandono de PEI"/>
    <m/>
    <d v="2020-07-24T00:00:00"/>
    <m/>
    <m/>
    <m/>
    <m/>
    <m/>
    <d v="1989-06-30T00:00:00"/>
    <s v="Daniela Castillo"/>
    <m/>
    <s v=""/>
    <d v="2020-07-23T00:00:00"/>
    <d v="2020-08-06T00:00:00"/>
    <m/>
    <m/>
    <s v="MDMONTIH"/>
    <s v="MDMONTIH"/>
    <n v="19431"/>
    <s v="marivic.montilla@consultor.wom.cl"/>
    <m/>
    <m/>
    <n v="81"/>
    <s v="Daniela Castillo"/>
    <x v="3"/>
    <m/>
    <s v=""/>
    <d v="2021-03-01T00:00:00"/>
    <s v=""/>
    <m/>
    <d v="2020-07-01T00:00:00"/>
    <s v=""/>
    <s v="No"/>
    <s v="No"/>
  </r>
  <r>
    <s v="Holdtech"/>
    <x v="0"/>
    <s v="Masivo"/>
    <s v="La Serena"/>
    <s v="26756744"/>
    <s v="1"/>
    <s v="26756744-1"/>
    <s v="RRODRIA"/>
    <s v="RONAL RODRÍGUEZ AGUDELO"/>
    <s v="RONAL "/>
    <s v="RODRÍGUEZ AGUDELO "/>
    <x v="1"/>
    <x v="5"/>
    <s v="Abandono de PEI"/>
    <m/>
    <d v="2020-07-24T00:00:00"/>
    <m/>
    <m/>
    <m/>
    <m/>
    <m/>
    <d v="1990-09-08T00:00:00"/>
    <s v="Daniela Castillo"/>
    <m/>
    <s v=""/>
    <d v="2020-07-23T00:00:00"/>
    <d v="2020-08-06T00:00:00"/>
    <m/>
    <m/>
    <s v="RRODRIA"/>
    <s v="RRODRIA"/>
    <n v="19427"/>
    <s v="ronal.rodriguez@consultor.wom.cl"/>
    <m/>
    <m/>
    <n v="81"/>
    <s v="Daniela Castillo"/>
    <x v="3"/>
    <m/>
    <s v=""/>
    <d v="2021-03-01T00:00:00"/>
    <s v=""/>
    <m/>
    <d v="2020-07-01T00:00:00"/>
    <s v=""/>
    <s v="No"/>
    <s v="No"/>
  </r>
  <r>
    <s v="Holdtech"/>
    <x v="0"/>
    <s v="Masivo"/>
    <s v="La Serena"/>
    <s v="16729197"/>
    <s v="K"/>
    <s v="16729197-K"/>
    <s v="CBAHUMAA"/>
    <s v="CANDELARIA BETSABET AHUMADA AVILA"/>
    <s v="CANDELARIA BETSABET"/>
    <s v="AHUMADA AVILA "/>
    <x v="1"/>
    <x v="5"/>
    <s v="Abandono de PEI"/>
    <m/>
    <d v="2020-08-14T00:00:00"/>
    <s v="Reingreso Call Center"/>
    <m/>
    <m/>
    <m/>
    <m/>
    <d v="1987-09-03T00:00:00"/>
    <s v="Maria Fernanda Diaz"/>
    <m/>
    <s v=""/>
    <d v="2020-08-03T00:00:00"/>
    <d v="2020-08-19T00:00:00"/>
    <m/>
    <m/>
    <s v="CBAHUMAA"/>
    <s v="CBAHUMAA"/>
    <n v="19398"/>
    <s v="candelaria.ahumada@consultor.wom.cl"/>
    <m/>
    <m/>
    <n v="82"/>
    <s v="Maria Fernanda Diaz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8633783"/>
    <s v="2"/>
    <s v="18633783-2"/>
    <s v="CFGALLEG"/>
    <s v="CAMILA FERNANDA GALLEGUILLOS GALLEGUILLOS"/>
    <s v="CAMILA FERNANDA"/>
    <s v="GALLEGUILLOS GALLEGUILLOS "/>
    <x v="1"/>
    <x v="5"/>
    <s v="Abandono de PEI"/>
    <m/>
    <d v="2020-08-17T00:00:00"/>
    <m/>
    <m/>
    <m/>
    <m/>
    <m/>
    <d v="1994-07-14T00:00:00"/>
    <s v="Maria Fernanda Diaz"/>
    <m/>
    <s v=""/>
    <d v="2020-08-03T00:00:00"/>
    <d v="2020-08-19T00:00:00"/>
    <m/>
    <m/>
    <s v="CFGALLEG"/>
    <s v="CFGALLEG"/>
    <n v="19454"/>
    <s v="camila.galleguillos@consultor.wom.cl"/>
    <m/>
    <m/>
    <n v="82"/>
    <s v="Maria Fernanda Diaz"/>
    <x v="1"/>
    <m/>
    <n v="1"/>
    <d v="2021-03-01T00:00:00"/>
    <s v=""/>
    <m/>
    <d v="2020-08-01T00:00:00"/>
    <s v=""/>
    <s v="No"/>
    <s v="No"/>
  </r>
  <r>
    <s v="Holdtech"/>
    <x v="0"/>
    <s v="Masivo"/>
    <s v="La Serena"/>
    <s v="19349414"/>
    <s v="5"/>
    <s v="19349414-5"/>
    <s v="CLMORALR"/>
    <s v="CAMILA LISETTE MORALES RODRIGUEZ"/>
    <s v="CAMILA LISETTE"/>
    <s v="MORALES RODRIGUEZ "/>
    <x v="1"/>
    <x v="5"/>
    <s v="Abandono de PEI"/>
    <m/>
    <d v="2020-08-05T00:00:00"/>
    <m/>
    <m/>
    <m/>
    <m/>
    <m/>
    <d v="1996-10-17T00:00:00"/>
    <s v="Maria Fernanda Diaz"/>
    <m/>
    <s v=""/>
    <d v="2020-08-03T00:00:00"/>
    <d v="2020-08-19T00:00:00"/>
    <m/>
    <m/>
    <s v="CLMORALR"/>
    <s v="CLMORALR"/>
    <n v="19452"/>
    <s v="camila.morales.r@consultor.wom.cl"/>
    <m/>
    <m/>
    <n v="82"/>
    <s v="Maria Fernanda Diaz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9177688"/>
    <s v="7"/>
    <s v="19177688-7"/>
    <s v="FJREJASV"/>
    <s v="FRANCISCO JAVIER REJAS VIVANCO"/>
    <s v="FRANCISCO JAVIER"/>
    <s v="REJAS VIVANCO "/>
    <x v="1"/>
    <x v="5"/>
    <s v="Abandono de PEI"/>
    <m/>
    <d v="2020-08-05T00:00:00"/>
    <m/>
    <m/>
    <m/>
    <m/>
    <m/>
    <d v="1995-08-02T00:00:00"/>
    <s v="Maria Fernanda Diaz"/>
    <m/>
    <s v=""/>
    <d v="2020-08-03T00:00:00"/>
    <d v="2020-08-19T00:00:00"/>
    <m/>
    <m/>
    <s v="FJREJASV"/>
    <s v="FJREJASV"/>
    <n v="19446"/>
    <s v="francisco.rejas@consultor.wom.cl"/>
    <m/>
    <m/>
    <n v="82"/>
    <s v="Maria Fernanda Diaz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7243191"/>
    <s v="7"/>
    <s v="17243191-7"/>
    <s v="FPGUERRF"/>
    <s v="FRANCO PAOLO GUERRA FLORES"/>
    <s v="FRANCO PAOLO"/>
    <s v="GUERRA FLORES "/>
    <x v="1"/>
    <x v="5"/>
    <s v="Abandono de PEI"/>
    <m/>
    <d v="2020-08-11T00:00:00"/>
    <m/>
    <m/>
    <m/>
    <m/>
    <m/>
    <d v="1989-07-30T00:00:00"/>
    <s v="Maria Fernanda Diaz"/>
    <m/>
    <s v=""/>
    <d v="2020-08-03T00:00:00"/>
    <d v="2020-08-19T00:00:00"/>
    <m/>
    <m/>
    <s v="FPGUERRF"/>
    <s v="FPGUERRF"/>
    <n v="19431"/>
    <s v="franco.guerra@consultor.wom.cl"/>
    <m/>
    <m/>
    <n v="82"/>
    <s v="Maria Fernanda Diaz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7036928"/>
    <s v="9"/>
    <s v="17036928-9"/>
    <s v="GIJANAA"/>
    <s v="GABRIELA INES JAÑA AVENDAÑO"/>
    <s v="GABRIELA INES"/>
    <s v="JAÑA AVENDAÑO "/>
    <x v="1"/>
    <x v="5"/>
    <s v="Abandono de PEI"/>
    <m/>
    <d v="2020-08-07T00:00:00"/>
    <m/>
    <m/>
    <m/>
    <m/>
    <m/>
    <d v="1989-01-28T00:00:00"/>
    <s v="Maria Fernanda Diaz"/>
    <m/>
    <s v=""/>
    <d v="2020-08-03T00:00:00"/>
    <d v="2020-08-19T00:00:00"/>
    <m/>
    <m/>
    <s v="GIJANAA"/>
    <s v="GIJANAA"/>
    <n v="19457"/>
    <s v="gabriela.jana@consultor.wom.cl"/>
    <m/>
    <m/>
    <n v="82"/>
    <s v="Maria Fernanda Diaz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8913466"/>
    <s v="5"/>
    <s v="18913466-5"/>
    <s v="GIPALOPO"/>
    <s v="GIORGIO IGNACIO PALOPOLI OLIVIER"/>
    <s v="GIORGIO IGNACIO"/>
    <s v="PALOPOLI OLIVIER "/>
    <x v="1"/>
    <x v="5"/>
    <s v="Abandono de PEI"/>
    <m/>
    <d v="2020-08-17T00:00:00"/>
    <m/>
    <m/>
    <m/>
    <m/>
    <m/>
    <d v="1988-05-04T00:00:00"/>
    <s v="Maria Fernanda Diaz"/>
    <m/>
    <s v=""/>
    <d v="2020-08-03T00:00:00"/>
    <d v="2020-08-19T00:00:00"/>
    <m/>
    <m/>
    <s v="GIPALOPO"/>
    <s v="GIPALOPO"/>
    <n v="19451"/>
    <s v="giorgio.palopoli@consultor.wom.cl"/>
    <m/>
    <m/>
    <n v="82"/>
    <s v="Maria Fernanda Diaz"/>
    <x v="0"/>
    <m/>
    <s v=""/>
    <d v="2021-03-01T00:00:00"/>
    <s v=""/>
    <m/>
    <d v="2020-08-01T00:00:00"/>
    <s v=""/>
    <s v="No"/>
    <s v="No"/>
  </r>
  <r>
    <s v="Holdtech"/>
    <x v="0"/>
    <s v="Masivo"/>
    <s v="La Serena"/>
    <s v="13425328"/>
    <s v="2"/>
    <s v="13425328-2"/>
    <s v="HEBRAVOA"/>
    <s v="HECTOR ENRIQUE BRAVO ARACENA"/>
    <s v="HECTOR ENRIQUE"/>
    <s v="BRAVO ARACENA "/>
    <x v="1"/>
    <x v="5"/>
    <s v="Abandono de PEI"/>
    <m/>
    <d v="2020-08-17T00:00:00"/>
    <m/>
    <m/>
    <m/>
    <m/>
    <m/>
    <d v="1978-09-30T00:00:00"/>
    <s v="Maria Fernanda Diaz"/>
    <m/>
    <s v=""/>
    <d v="2020-08-03T00:00:00"/>
    <d v="2020-08-19T00:00:00"/>
    <m/>
    <m/>
    <s v="HEBRAVOA"/>
    <s v="HEBRAVOA"/>
    <n v="19494"/>
    <s v="hector.bravo@consultor.wom.cl"/>
    <m/>
    <m/>
    <n v="82"/>
    <s v="Maria Fernanda Diaz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7452293"/>
    <s v="6"/>
    <s v="17452293-6"/>
    <s v="JNJUREA"/>
    <s v="JANIRE NATALIA JURE ALVEAR"/>
    <s v="JANIRE NATALIA"/>
    <s v="JURE ALVEAR "/>
    <x v="1"/>
    <x v="5"/>
    <s v="Abandono de PEI"/>
    <m/>
    <d v="2020-08-12T00:00:00"/>
    <m/>
    <m/>
    <m/>
    <m/>
    <m/>
    <d v="1990-02-05T00:00:00"/>
    <s v="Maria Fernanda Diaz"/>
    <m/>
    <s v=""/>
    <d v="2020-08-03T00:00:00"/>
    <d v="2020-08-19T00:00:00"/>
    <m/>
    <m/>
    <s v="JNJUREA"/>
    <s v="JNJUREA"/>
    <n v="19399"/>
    <s v="janire.jure@consultor.wom.cl"/>
    <m/>
    <m/>
    <n v="82"/>
    <s v="Maria Fernanda Diaz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8450613"/>
    <s v="0"/>
    <s v="18450613-0"/>
    <s v="JPVILLAD"/>
    <s v="JOSE PABLO VILLANUEVA DIAZ"/>
    <s v="JOSE PABLO"/>
    <s v="VILLANUEVA DIAZ "/>
    <x v="1"/>
    <x v="5"/>
    <s v="Abandono de PEI"/>
    <m/>
    <d v="2020-08-17T00:00:00"/>
    <m/>
    <m/>
    <m/>
    <m/>
    <m/>
    <d v="1993-12-13T00:00:00"/>
    <s v="Maria Fernanda Diaz"/>
    <m/>
    <s v=""/>
    <d v="2020-08-03T00:00:00"/>
    <d v="2020-08-19T00:00:00"/>
    <m/>
    <m/>
    <s v="JPVILLAD"/>
    <s v="JPVILLAD"/>
    <n v="19434"/>
    <s v="jose.villanueva@consultor.wom.cl"/>
    <m/>
    <m/>
    <n v="82"/>
    <s v="Maria Fernanda Diaz"/>
    <x v="0"/>
    <m/>
    <s v=""/>
    <d v="2021-03-01T00:00:00"/>
    <s v=""/>
    <m/>
    <d v="2020-08-01T00:00:00"/>
    <s v=""/>
    <s v="No"/>
    <s v="No"/>
  </r>
  <r>
    <s v="Holdtech"/>
    <x v="0"/>
    <s v="Masivo"/>
    <s v="La Serena"/>
    <s v="13761411"/>
    <s v="1"/>
    <s v="13761411-1"/>
    <s v="LGENCINB"/>
    <s v="LUISA GABRIELA ENCINA BAHAMONDES"/>
    <s v="LUISA GABRIELA"/>
    <s v="ENCINA BAHAMONDES "/>
    <x v="1"/>
    <x v="5"/>
    <s v="Abandono de PEI"/>
    <m/>
    <d v="2020-08-08T00:00:00"/>
    <m/>
    <m/>
    <m/>
    <m/>
    <m/>
    <d v="1980-03-27T00:00:00"/>
    <s v="Maria Fernanda Diaz"/>
    <m/>
    <s v=""/>
    <d v="2020-08-03T00:00:00"/>
    <d v="2020-08-19T00:00:00"/>
    <m/>
    <m/>
    <s v="LGENCINB"/>
    <s v="LGENCINB"/>
    <n v="19440"/>
    <s v="luisa.encina@consultor.wom.cl"/>
    <m/>
    <m/>
    <n v="82"/>
    <s v="Maria Fernanda Diaz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8493725"/>
    <s v="5"/>
    <s v="18493725-5"/>
    <s v="LMGALLAD"/>
    <s v="LUCAS MATIAS GALLARDO DROGUETT"/>
    <s v="LUCAS MATIAS"/>
    <s v="GALLARDO DROGUETT "/>
    <x v="1"/>
    <x v="5"/>
    <s v="Abandono de PEI"/>
    <m/>
    <d v="2020-08-11T00:00:00"/>
    <m/>
    <m/>
    <m/>
    <m/>
    <m/>
    <d v="1993-03-27T00:00:00"/>
    <s v="Maria Fernanda Diaz"/>
    <m/>
    <s v=""/>
    <d v="2020-08-03T00:00:00"/>
    <d v="2020-08-19T00:00:00"/>
    <m/>
    <m/>
    <s v="LMGALLAD"/>
    <s v="LMGALLAD"/>
    <n v="19447"/>
    <s v="lucas.gallardo@consultor.wom.cl"/>
    <m/>
    <m/>
    <n v="82"/>
    <s v="Maria Fernanda Diaz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9060605"/>
    <s v="8"/>
    <s v="19060605-8"/>
    <s v="MAALARCF"/>
    <s v="MIGUEL ANGEL ALARCON FLORES"/>
    <s v="MIGUEL ANGEL"/>
    <s v="ALARCON FLORES "/>
    <x v="1"/>
    <x v="5"/>
    <s v="Abandono de PEI"/>
    <m/>
    <d v="2020-08-11T00:00:00"/>
    <m/>
    <m/>
    <m/>
    <m/>
    <m/>
    <d v="1995-01-17T00:00:00"/>
    <s v="Maria Fernanda Diaz"/>
    <m/>
    <s v=""/>
    <d v="2020-08-03T00:00:00"/>
    <d v="2020-08-19T00:00:00"/>
    <m/>
    <m/>
    <s v="MAALARCF"/>
    <s v="MAALARCF"/>
    <n v="19405"/>
    <s v="miguel.alarcon@consultor.wom.cl"/>
    <m/>
    <m/>
    <n v="82"/>
    <s v="Maria Fernanda Diaz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20151739"/>
    <s v="7"/>
    <s v="20151739-7"/>
    <s v="NFVALENO"/>
    <s v="NICOLAS FRANCISCO ALEJANDRO VALENZUELA OGALDE"/>
    <s v="NICOLAS FRANCISCO ALEJANDRO"/>
    <s v="VALENZUELA OGALDE "/>
    <x v="1"/>
    <x v="5"/>
    <s v="Abandono de PEI"/>
    <m/>
    <d v="2020-08-14T00:00:00"/>
    <m/>
    <m/>
    <m/>
    <m/>
    <m/>
    <d v="1999-05-04T00:00:00"/>
    <s v="Maria Fernanda Diaz"/>
    <m/>
    <s v=""/>
    <d v="2020-08-03T00:00:00"/>
    <d v="2020-08-19T00:00:00"/>
    <m/>
    <m/>
    <s v="NFVALENO"/>
    <s v="NFVALENO"/>
    <n v="19445"/>
    <s v="nicolas.valenzuela.o@consultor.wom.cl"/>
    <m/>
    <m/>
    <n v="82"/>
    <s v="Maria Fernanda Diaz"/>
    <x v="0"/>
    <m/>
    <s v=""/>
    <d v="2021-03-01T00:00:00"/>
    <s v=""/>
    <m/>
    <d v="2020-08-01T00:00:00"/>
    <s v=""/>
    <s v="No"/>
    <s v="No"/>
  </r>
  <r>
    <s v="Holdtech"/>
    <x v="0"/>
    <s v="Masivo"/>
    <s v="La Serena"/>
    <s v="19348284"/>
    <s v="8"/>
    <s v="19348284-8"/>
    <s v="PAITURRT"/>
    <s v="POULETTE AYLEEN ITURRA TAPIA"/>
    <s v="POULETTE AYLEEN"/>
    <s v="ITURRA TAPIA "/>
    <x v="1"/>
    <x v="5"/>
    <s v="Abandono de PEI"/>
    <m/>
    <d v="2020-08-13T00:00:00"/>
    <m/>
    <m/>
    <m/>
    <m/>
    <m/>
    <d v="1996-05-13T00:00:00"/>
    <s v="Maria Fernanda Diaz"/>
    <m/>
    <s v=""/>
    <d v="2020-08-03T00:00:00"/>
    <d v="2020-08-19T00:00:00"/>
    <m/>
    <m/>
    <s v="PAITURRT"/>
    <s v="PAITURRT"/>
    <n v="19450"/>
    <s v="poulette.iturra@consultor.wom.cl"/>
    <m/>
    <m/>
    <n v="82"/>
    <s v="Maria Fernanda Diaz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5017510"/>
    <s v="0"/>
    <s v="15017510-0"/>
    <s v="PDMILLAC"/>
    <s v="PRISCILLA DEL ROSARIO MILLA CARREÑO"/>
    <s v="PRISCILLA DEL ROSARIO"/>
    <s v="MILLA CARREÑO "/>
    <x v="1"/>
    <x v="5"/>
    <s v="Abandono de PEI"/>
    <m/>
    <d v="2020-08-17T00:00:00"/>
    <m/>
    <m/>
    <m/>
    <m/>
    <m/>
    <d v="1982-08-28T00:00:00"/>
    <s v="Maria Fernanda Diaz"/>
    <m/>
    <s v=""/>
    <d v="2020-08-03T00:00:00"/>
    <d v="2020-08-19T00:00:00"/>
    <m/>
    <m/>
    <s v="PDMILLAC"/>
    <s v="PDMILLAC"/>
    <n v="19455"/>
    <s v="priscilla.milla@consultor.wom.cl"/>
    <m/>
    <m/>
    <n v="82"/>
    <s v="Maria Fernanda Diaz"/>
    <x v="1"/>
    <m/>
    <n v="1"/>
    <d v="2021-03-01T00:00:00"/>
    <s v=""/>
    <m/>
    <d v="2020-08-01T00:00:00"/>
    <s v=""/>
    <s v="No"/>
    <s v="No"/>
  </r>
  <r>
    <s v="Holdtech"/>
    <x v="0"/>
    <s v="Masivo"/>
    <s v="La Serena"/>
    <s v="20627127"/>
    <s v="2"/>
    <s v="20627127-2"/>
    <s v="SLCERDAF"/>
    <s v="SAMUEL LEONARDO HERNAN CERDA FIGUEROA"/>
    <s v="SAMUEL LEONARDO HERNAN"/>
    <s v="CERDA FIGUEROA "/>
    <x v="1"/>
    <x v="5"/>
    <s v="Abandono de PEI"/>
    <m/>
    <d v="2020-08-14T00:00:00"/>
    <m/>
    <m/>
    <m/>
    <m/>
    <m/>
    <d v="2000-10-20T00:00:00"/>
    <s v="Maria Fernanda Diaz"/>
    <m/>
    <s v=""/>
    <d v="2020-08-03T00:00:00"/>
    <d v="2020-08-19T00:00:00"/>
    <m/>
    <m/>
    <s v="SLCERDAF"/>
    <s v="SLCERDAF"/>
    <n v="19444"/>
    <s v="samuel.cerda@consultor.wom.cl"/>
    <m/>
    <m/>
    <n v="82"/>
    <s v="Maria Fernanda Diaz"/>
    <x v="0"/>
    <m/>
    <s v=""/>
    <d v="2021-03-01T00:00:00"/>
    <s v=""/>
    <m/>
    <d v="2020-08-01T00:00:00"/>
    <s v=""/>
    <s v="No"/>
    <s v="No"/>
  </r>
  <r>
    <s v="Holdtech"/>
    <x v="0"/>
    <s v="Masivo"/>
    <s v="La Serena"/>
    <s v="19661552"/>
    <s v="0"/>
    <s v="19661552-0"/>
    <s v="VAZEPEDS"/>
    <s v="VALESCA ANDREA ZEPEDA SANCHEZ"/>
    <s v="VALESCA ANDREA"/>
    <s v="ZEPEDA SANCHEZ "/>
    <x v="1"/>
    <x v="5"/>
    <s v="Abandono de PEI"/>
    <m/>
    <d v="2020-08-05T00:00:00"/>
    <m/>
    <m/>
    <m/>
    <m/>
    <m/>
    <d v="1997-01-24T00:00:00"/>
    <s v="Maria Fernanda Diaz"/>
    <m/>
    <s v=""/>
    <d v="2020-08-03T00:00:00"/>
    <d v="2020-08-19T00:00:00"/>
    <m/>
    <m/>
    <s v="VAZEPEDS"/>
    <s v="VAZEPEDS"/>
    <n v="19453"/>
    <s v="valesca.zepeda@consultor.wom.cl"/>
    <m/>
    <m/>
    <n v="82"/>
    <s v="Maria Fernanda Diaz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4107826"/>
    <s v="7"/>
    <s v="14107826-7"/>
    <s v="VPLOPEZD"/>
    <s v="VIVIANA PAMELA LOPEZ DIAZ"/>
    <s v="VIVIANA PAMELA"/>
    <s v="LOPEZ DIAZ "/>
    <x v="1"/>
    <x v="5"/>
    <s v="Abandono de PEI"/>
    <m/>
    <d v="2020-08-11T00:00:00"/>
    <m/>
    <m/>
    <m/>
    <m/>
    <m/>
    <d v="1981-06-10T00:00:00"/>
    <s v="Maria Fernanda Diaz"/>
    <m/>
    <s v=""/>
    <d v="2020-08-03T00:00:00"/>
    <d v="2020-08-19T00:00:00"/>
    <m/>
    <m/>
    <s v="VPLOPEZD"/>
    <s v="VPLOPEZD"/>
    <n v="19449"/>
    <s v="viviana.lopez@consultor.wom.cl"/>
    <m/>
    <m/>
    <n v="82"/>
    <s v="Maria Fernanda Diaz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3645646"/>
    <s v="6"/>
    <s v="13645646-6"/>
    <s v="YACASTIV"/>
    <s v="YOSSELIN ALEJANDRA CASTILLO VILLAGRAN"/>
    <s v="YOSSELIN ALEJANDRA"/>
    <s v="CASTILLO VILLAGRAN "/>
    <x v="1"/>
    <x v="5"/>
    <s v="Abandono de PEI"/>
    <m/>
    <d v="2020-08-05T00:00:00"/>
    <m/>
    <m/>
    <m/>
    <m/>
    <m/>
    <d v="1979-10-11T00:00:00"/>
    <s v="Maria Fernanda Diaz"/>
    <m/>
    <s v=""/>
    <d v="2020-08-03T00:00:00"/>
    <d v="2020-08-19T00:00:00"/>
    <m/>
    <m/>
    <s v="YACASTIV"/>
    <s v="YACASTIV"/>
    <n v="19439"/>
    <s v="yosselin.castillo@consultor.wom.cl"/>
    <m/>
    <m/>
    <n v="82"/>
    <s v="Maria Fernanda Diaz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8002640"/>
    <s v="1"/>
    <s v="18002640-1"/>
    <s v="CCMARZAB"/>
    <s v="CONSTANZA CAROLINA MARZAL BUGUEÑO"/>
    <s v="CONSTANZA CAROLINA "/>
    <s v="MARZAL BUGUEÑO"/>
    <x v="1"/>
    <x v="5"/>
    <s v="Abandono de PEI"/>
    <m/>
    <d v="2020-08-17T00:00:00"/>
    <m/>
    <m/>
    <m/>
    <m/>
    <m/>
    <d v="1992-01-11T00:00:00"/>
    <s v="America Quinteros"/>
    <m/>
    <s v=""/>
    <d v="2020-08-11T00:00:00"/>
    <m/>
    <m/>
    <m/>
    <s v="CCMARZAB"/>
    <s v="CCMARZAB"/>
    <n v="19490"/>
    <s v="constanza.marzal@consultor.wom.cl"/>
    <m/>
    <m/>
    <n v="83"/>
    <s v="America Quinteros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3425123"/>
    <s v="9"/>
    <s v="13425123-9"/>
    <s v="CJAGUILV"/>
    <s v="CRISTIAN JOSE AGUILERA VILLAR"/>
    <s v="CRISTIAN JOSE "/>
    <s v="AGUILERA VILLAR"/>
    <x v="1"/>
    <x v="5"/>
    <s v="Abandono de PEI"/>
    <m/>
    <d v="2020-08-26T00:00:00"/>
    <m/>
    <m/>
    <m/>
    <m/>
    <m/>
    <d v="1977-02-25T00:00:00"/>
    <s v="America Quinteros"/>
    <m/>
    <s v=""/>
    <d v="2020-08-11T00:00:00"/>
    <m/>
    <m/>
    <m/>
    <s v="CJAGUILV"/>
    <s v="CJAGUILV"/>
    <n v="19489"/>
    <s v="cristian.aguilera@consultor.wom.cl"/>
    <m/>
    <m/>
    <n v="83"/>
    <s v="America Quinteros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8986317"/>
    <s v="9"/>
    <s v="18986317-9"/>
    <s v="FIMORGAS"/>
    <s v="FRANCISCO IGNACIO MORGADO SAN FRANCISCO"/>
    <s v="FRANCISCO IGNACIO "/>
    <s v="MORGADO SAN FRANCISCO"/>
    <x v="1"/>
    <x v="5"/>
    <s v="Abandono de PEI"/>
    <m/>
    <d v="2020-08-19T00:00:00"/>
    <m/>
    <m/>
    <m/>
    <m/>
    <m/>
    <d v="1995-10-03T00:00:00"/>
    <s v="America Quinteros"/>
    <m/>
    <s v=""/>
    <d v="2020-08-11T00:00:00"/>
    <m/>
    <m/>
    <m/>
    <s v="FIMORGAS"/>
    <s v="FIMORGAS"/>
    <n v="19484"/>
    <s v="francisco.morgado@consultor.wom.cl"/>
    <m/>
    <m/>
    <n v="83"/>
    <s v="America Quinteros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9520481"/>
    <s v="0"/>
    <s v="19520481-0"/>
    <s v="GAINOSTM"/>
    <s v="GUSTAVO ADOLFO INOSTROZA MELLA"/>
    <s v="GUSTAVO ADOLFO "/>
    <s v="INOSTROZA MELLA"/>
    <x v="1"/>
    <x v="5"/>
    <s v="Abandono de PEI"/>
    <m/>
    <d v="2020-08-17T00:00:00"/>
    <m/>
    <m/>
    <m/>
    <m/>
    <m/>
    <d v="1992-06-19T00:00:00"/>
    <s v="America Quinteros"/>
    <m/>
    <s v=""/>
    <d v="2020-08-11T00:00:00"/>
    <m/>
    <m/>
    <m/>
    <s v="GAINOSTM"/>
    <s v="GAINOSTM"/>
    <n v="19483"/>
    <s v="gustavo.inostroza@consultor.wom.cl"/>
    <m/>
    <m/>
    <n v="83"/>
    <s v="America Quinteros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8688574"/>
    <s v="0"/>
    <s v="18688574-0"/>
    <s v="INAQUEAA"/>
    <s v="IGNACIO NICOLAS AQUEA ARAYA"/>
    <s v="IGNACIO NICOLAS "/>
    <s v="AQUEA ARAYA"/>
    <x v="1"/>
    <x v="5"/>
    <s v="Abandono de PEI"/>
    <m/>
    <d v="2020-08-19T00:00:00"/>
    <m/>
    <m/>
    <m/>
    <m/>
    <m/>
    <d v="1994-03-14T00:00:00"/>
    <s v="America Quinteros"/>
    <m/>
    <s v=""/>
    <d v="2020-08-11T00:00:00"/>
    <m/>
    <m/>
    <m/>
    <s v="INAQUEAA"/>
    <s v="INAQUEAA"/>
    <n v="19479"/>
    <s v="ignacio.aquea@consultor.wom.cl"/>
    <m/>
    <m/>
    <n v="83"/>
    <s v="America Quinteros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8003812"/>
    <s v="4"/>
    <s v="18003812-4"/>
    <s v="JESEGUEP"/>
    <s v="JONATHAN EDUARDO SEGUEL PONCE"/>
    <s v="JONATHAN EDUARDO "/>
    <s v="SEGUEL PONCE"/>
    <x v="1"/>
    <x v="5"/>
    <s v="Abandono de PEI"/>
    <m/>
    <d v="2020-08-27T00:00:00"/>
    <m/>
    <m/>
    <m/>
    <m/>
    <m/>
    <d v="1992-07-23T00:00:00"/>
    <s v="America Quinteros"/>
    <m/>
    <s v=""/>
    <d v="2020-08-11T00:00:00"/>
    <m/>
    <m/>
    <m/>
    <s v="JESEGUEP"/>
    <s v="JESEGUEP"/>
    <n v="19482"/>
    <s v="jonathan.seguel@consultor.wom.cl"/>
    <m/>
    <m/>
    <n v="83"/>
    <s v="America Quinteros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8985310"/>
    <s v="6"/>
    <s v="18985310-6"/>
    <s v="JIOSSANG"/>
    <s v="JOAQUIN IGNACIO OSSANDON GOMEZ"/>
    <s v="JOAQUIN IGNACIO "/>
    <s v="OSSANDON GOMEZ"/>
    <x v="1"/>
    <x v="5"/>
    <s v="Abandono de PEI"/>
    <m/>
    <d v="2020-08-26T00:00:00"/>
    <m/>
    <m/>
    <m/>
    <m/>
    <m/>
    <d v="1995-05-10T00:00:00"/>
    <s v="America Quinteros"/>
    <m/>
    <s v=""/>
    <d v="2020-08-11T00:00:00"/>
    <m/>
    <m/>
    <m/>
    <s v="JIOSSANG"/>
    <s v="JIOSSANG"/>
    <n v="19506"/>
    <s v="joaquin.ossandon@consultor.wom.cl"/>
    <m/>
    <m/>
    <n v="83"/>
    <s v="America Quinteros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8317162"/>
    <s v="3"/>
    <s v="18317162-3"/>
    <s v="JPMARTIS"/>
    <s v="JUAN PABLO MARTINEZ SANTUS"/>
    <s v="JUAN PABLO "/>
    <s v="MARTINEZ SANTUS"/>
    <x v="1"/>
    <x v="5"/>
    <s v="Abandono de PEI"/>
    <m/>
    <d v="2020-08-17T00:00:00"/>
    <m/>
    <m/>
    <m/>
    <m/>
    <m/>
    <d v="1993-01-26T00:00:00"/>
    <s v="America Quinteros"/>
    <m/>
    <s v=""/>
    <d v="2020-08-11T00:00:00"/>
    <m/>
    <m/>
    <m/>
    <s v="JPMARTIS"/>
    <s v="JPMARTIS"/>
    <n v="19267"/>
    <s v="juan.martinez@consultor.wom.cl"/>
    <m/>
    <m/>
    <n v="83"/>
    <s v="America Quinteros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8627655"/>
    <s v="8"/>
    <s v="18627655-8"/>
    <s v="KCITURRP"/>
    <s v="KATIUSCA CHANTAL ITURRA PEREZ"/>
    <s v="KATIUSCA CHANTAL "/>
    <s v="ITURRA PEREZ"/>
    <x v="1"/>
    <x v="5"/>
    <s v="Abandono de PEI"/>
    <m/>
    <d v="2020-08-17T00:00:00"/>
    <m/>
    <m/>
    <m/>
    <m/>
    <m/>
    <d v="1994-02-07T00:00:00"/>
    <s v="America Quinteros"/>
    <m/>
    <s v=""/>
    <d v="2020-08-11T00:00:00"/>
    <m/>
    <m/>
    <m/>
    <s v="KCITURRP"/>
    <s v="KCITURRP"/>
    <n v="19502"/>
    <s v="katiusca.iturra@consultor.wom.cl"/>
    <m/>
    <m/>
    <n v="83"/>
    <s v="America Quinteros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8353652"/>
    <s v="4"/>
    <s v="18353652-4"/>
    <s v="LJTORREF"/>
    <s v="LUIS JOSE ANTONIO TORREJON FLORES"/>
    <s v="LUIS JOSE ANTONIO "/>
    <s v="TORREJON FLORES"/>
    <x v="1"/>
    <x v="5"/>
    <s v="Abandono de PEI"/>
    <m/>
    <d v="2020-08-19T00:00:00"/>
    <m/>
    <m/>
    <m/>
    <m/>
    <m/>
    <d v="1993-07-11T00:00:00"/>
    <s v="America Quinteros"/>
    <m/>
    <s v=""/>
    <d v="2020-08-11T00:00:00"/>
    <m/>
    <m/>
    <m/>
    <s v="LJTORREF"/>
    <s v="LJTORREF"/>
    <n v="19480"/>
    <s v="luis.torrejon@consultor.wom.cl"/>
    <m/>
    <m/>
    <n v="83"/>
    <s v="America Quinteros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9125603"/>
    <s v="4"/>
    <s v="19125603-4"/>
    <s v="MCORTIZE"/>
    <s v="MARIA CONSTANZA INES ORTIZ ESPOZ"/>
    <s v="MARIA CONSTANZA INES "/>
    <s v="ORTIZ ESPOZ"/>
    <x v="1"/>
    <x v="5"/>
    <s v="Abandono de PEI"/>
    <m/>
    <d v="2020-08-29T00:00:00"/>
    <m/>
    <m/>
    <m/>
    <m/>
    <m/>
    <d v="1995-11-08T00:00:00"/>
    <s v="America Quinteros"/>
    <m/>
    <s v=""/>
    <d v="2020-08-11T00:00:00"/>
    <m/>
    <m/>
    <m/>
    <s v="MCORTIZE"/>
    <s v="MCORTIZE"/>
    <n v="19499"/>
    <s v="maria.ortiz@consultor.wom.cl"/>
    <m/>
    <m/>
    <n v="83"/>
    <s v="America Quinteros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6264786"/>
    <s v="5"/>
    <s v="16264786-5"/>
    <s v="MJCATALP"/>
    <s v="MARIA JOSE CATALAN PEÑA"/>
    <s v="MARIA JOSE "/>
    <s v="CATALAN PEÑA"/>
    <x v="1"/>
    <x v="5"/>
    <s v="Abandono de PEI"/>
    <m/>
    <d v="2020-08-27T00:00:00"/>
    <m/>
    <m/>
    <m/>
    <m/>
    <m/>
    <d v="1985-11-11T00:00:00"/>
    <s v="America Quinteros"/>
    <m/>
    <s v=""/>
    <d v="2020-08-11T00:00:00"/>
    <m/>
    <m/>
    <m/>
    <s v="MJCATALP"/>
    <s v="MJCATALP"/>
    <n v="19491"/>
    <s v="maria.catalan@consultor.wom.cl"/>
    <m/>
    <m/>
    <n v="83"/>
    <s v="America Quinteros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7625180"/>
    <s v="8"/>
    <s v="17625180-8"/>
    <s v="PBGONZAC"/>
    <s v="PIA BELEN GONZALEZ CARDENAS"/>
    <s v="PIA BELEN "/>
    <s v="GONZALEZ CARDENAS"/>
    <x v="1"/>
    <x v="5"/>
    <s v="Abandono de PEI"/>
    <m/>
    <d v="2020-08-24T00:00:00"/>
    <m/>
    <m/>
    <m/>
    <m/>
    <m/>
    <d v="1990-09-08T00:00:00"/>
    <s v="America Quinteros"/>
    <m/>
    <s v=""/>
    <d v="2020-08-11T00:00:00"/>
    <m/>
    <m/>
    <m/>
    <s v="PBGONZAC"/>
    <s v="PBGONZAC"/>
    <n v="19414"/>
    <s v="pia.gonzalez@consultor.wom.cl"/>
    <m/>
    <m/>
    <n v="83"/>
    <s v="America Quinteros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9303102"/>
    <s v="1"/>
    <s v="19303102-1"/>
    <s v="SPCASTRF"/>
    <s v="SEBASTIAN PATRICIO CASTRO FLORES"/>
    <s v="SEBASTIAN PATRICIO "/>
    <s v="CASTRO FLORES"/>
    <x v="1"/>
    <x v="5"/>
    <s v="Abandono de PEI"/>
    <m/>
    <d v="2020-08-29T00:00:00"/>
    <m/>
    <m/>
    <m/>
    <m/>
    <m/>
    <d v="1996-11-30T00:00:00"/>
    <s v="America Quinteros"/>
    <m/>
    <s v=""/>
    <d v="2020-08-11T00:00:00"/>
    <m/>
    <m/>
    <m/>
    <s v="SPCASTRF"/>
    <s v="SPCASTRF"/>
    <n v="19488"/>
    <s v="sebastian.castro@consultor.wom.cl"/>
    <m/>
    <m/>
    <n v="83"/>
    <s v="America Quinteros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7163272"/>
    <s v="2"/>
    <s v="17163272-2"/>
    <s v="TLZAMORI"/>
    <s v="TABATA LIZBETH ZAMORANO IBARRA"/>
    <s v="TABATA LIZBETH "/>
    <s v="ZAMORANO IBARRA"/>
    <x v="1"/>
    <x v="5"/>
    <s v="Abandono de PEI"/>
    <m/>
    <d v="2020-08-27T00:00:00"/>
    <m/>
    <m/>
    <m/>
    <m/>
    <m/>
    <d v="1989-10-03T00:00:00"/>
    <s v="America Quinteros"/>
    <m/>
    <s v=""/>
    <d v="2020-08-11T00:00:00"/>
    <m/>
    <m/>
    <m/>
    <s v="TLZAMORI"/>
    <s v="TLZAMORI"/>
    <n v="19498"/>
    <s v="tabata.zamorano@consultor.wom.cl"/>
    <m/>
    <m/>
    <n v="83"/>
    <s v="America Quinteros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8003453"/>
    <s v="6"/>
    <s v="18003453-6"/>
    <s v="YAMARINR"/>
    <s v="YANIRA ANDREA MARIN RIVERA"/>
    <s v="YANIRA ANDREA"/>
    <s v=" MARIN RIVERA"/>
    <x v="1"/>
    <x v="5"/>
    <s v="Abandono de PEI"/>
    <m/>
    <d v="2020-08-17T00:00:00"/>
    <m/>
    <m/>
    <m/>
    <m/>
    <m/>
    <d v="1992-05-25T00:00:00"/>
    <s v="America Quinteros"/>
    <m/>
    <s v=""/>
    <d v="2020-08-11T00:00:00"/>
    <m/>
    <m/>
    <m/>
    <s v="YAMARINR"/>
    <s v="YAMARINR"/>
    <n v="19486"/>
    <s v="yanira.marin@consultor.wom.cl"/>
    <m/>
    <m/>
    <n v="83"/>
    <s v="America Quinteros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7934325"/>
    <s v="8"/>
    <s v="17934325-8"/>
    <s v="YRVELIZA"/>
    <s v="YARELA ROCIO VELIZ ASTORGA"/>
    <s v="YARELA ROCIO "/>
    <s v="VELIZ ASTORGA"/>
    <x v="1"/>
    <x v="5"/>
    <s v="Abandono de PEI"/>
    <m/>
    <d v="2020-08-27T00:00:00"/>
    <m/>
    <m/>
    <m/>
    <m/>
    <m/>
    <d v="1991-12-28T00:00:00"/>
    <s v="America Quinteros"/>
    <m/>
    <s v=""/>
    <d v="2020-08-11T00:00:00"/>
    <m/>
    <m/>
    <m/>
    <s v="YRVELIZA"/>
    <s v="YRVELIZA"/>
    <n v="19503"/>
    <s v="yarela.veliz@consultor.wom.cl"/>
    <m/>
    <m/>
    <n v="83"/>
    <s v="America Quinteros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8749969"/>
    <s v="0"/>
    <s v="18749969-0"/>
    <s v="AEFERRED"/>
    <s v="ALEXANDRA ELIZABETH FERREIRA DUARTE"/>
    <s v="ALEXANDRA ELIZABETH "/>
    <s v="FERREIRA DUARTE"/>
    <x v="1"/>
    <x v="5"/>
    <s v="Abandono de PEI"/>
    <m/>
    <d v="2020-08-21T00:00:00"/>
    <m/>
    <m/>
    <m/>
    <m/>
    <m/>
    <s v="19-08-1994"/>
    <s v="Leticia Cabrera"/>
    <m/>
    <s v=""/>
    <d v="2020-08-17T00:00:00"/>
    <m/>
    <m/>
    <m/>
    <s v="AEFERRED"/>
    <s v="AEFERRED"/>
    <n v="19087"/>
    <s v="alexandra.ferreira@consultor.wom.cl"/>
    <m/>
    <m/>
    <n v="84"/>
    <s v="Leticia Cabrera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7625977"/>
    <s v="9"/>
    <s v="17625977-9"/>
    <s v="CCRABUCM"/>
    <s v="CLAUDIA CAMILA RABUCO MUNDACA"/>
    <s v="CLAUDIA CAMILA "/>
    <s v="RABUCO MUNDACA"/>
    <x v="1"/>
    <x v="5"/>
    <s v="Abandono de PEI"/>
    <m/>
    <d v="2020-08-26T00:00:00"/>
    <m/>
    <m/>
    <m/>
    <m/>
    <m/>
    <s v="07-01-1991"/>
    <s v="Leticia Cabrera"/>
    <m/>
    <s v=""/>
    <d v="2020-08-17T00:00:00"/>
    <m/>
    <m/>
    <m/>
    <s v="CCRABUCM"/>
    <s v="CCRABUCM"/>
    <n v="19294"/>
    <s v="claudia.rabuco@consultor.wom.cl"/>
    <m/>
    <m/>
    <n v="84"/>
    <s v="Leticia Cabrera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9207298"/>
    <s v="0"/>
    <s v="19207298-0"/>
    <s v="DABOUTTP"/>
    <s v="DANAE AMORY BOUTTORE PASTEN"/>
    <s v="DANAE AMORY "/>
    <s v="BOUTTORE PASTEN"/>
    <x v="1"/>
    <x v="5"/>
    <s v="Abandono de PEI"/>
    <m/>
    <d v="2020-09-01T00:00:00"/>
    <m/>
    <m/>
    <m/>
    <m/>
    <m/>
    <s v="12-12-1995"/>
    <s v="Leticia Cabrera"/>
    <m/>
    <s v=""/>
    <d v="2020-08-17T00:00:00"/>
    <m/>
    <m/>
    <m/>
    <s v="DABOUTTP"/>
    <s v="DABOUTTP"/>
    <n v="19062"/>
    <s v="danae.bouttore@consultor.wom.cl"/>
    <m/>
    <m/>
    <n v="84"/>
    <s v="Leticia Cabrera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6803381"/>
    <s v="8"/>
    <s v="16803381-8"/>
    <s v="JIGUZMAS"/>
    <s v="JAVIER IGNACIO GUZMAN SALDIAS"/>
    <s v="JAVIER IGNACIO "/>
    <s v="GUZMAN SALDIAS"/>
    <x v="1"/>
    <x v="5"/>
    <s v="Abandono de PEI"/>
    <m/>
    <d v="2020-09-01T00:00:00"/>
    <m/>
    <m/>
    <m/>
    <m/>
    <m/>
    <s v="21-01-1988"/>
    <s v="Leticia Cabrera"/>
    <m/>
    <s v=""/>
    <d v="2020-08-17T00:00:00"/>
    <m/>
    <m/>
    <m/>
    <s v="JIGUZMAS"/>
    <s v="JIGUZMAS"/>
    <n v="19138"/>
    <s v="javier.guzman@consultor.wom.cl"/>
    <m/>
    <m/>
    <n v="84"/>
    <s v="Leticia Cabrera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8755680"/>
    <s v="5"/>
    <s v="18755680-5"/>
    <s v="JRGONZSO"/>
    <s v="JOCELYN ROXANA GONZALEZ SOTO"/>
    <s v="JOCELYN ROXANA "/>
    <s v="GONZALEZ SOTO"/>
    <x v="1"/>
    <x v="5"/>
    <s v="Abandono de PEI"/>
    <m/>
    <d v="2020-08-19T00:00:00"/>
    <m/>
    <m/>
    <m/>
    <m/>
    <m/>
    <s v="01-01-1994"/>
    <s v="Leticia Cabrera"/>
    <m/>
    <s v=""/>
    <d v="2020-08-17T00:00:00"/>
    <m/>
    <m/>
    <m/>
    <s v="JRGONZSO"/>
    <s v="JRGONZSO"/>
    <n v="19511"/>
    <s v="jocelyn.gonzalez@consultor.wom.cl"/>
    <m/>
    <m/>
    <n v="84"/>
    <s v="Leticia Cabrera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6183201"/>
    <s v="4"/>
    <s v="16183201-4"/>
    <s v="KAALVARM"/>
    <s v="KAREN ALEJANDRA ALVAREZ MANTEROLA"/>
    <s v="KAREN ALEJANDRA "/>
    <s v="ALVAREZ MANTEROLA"/>
    <x v="1"/>
    <x v="5"/>
    <s v="Abandono de PEI"/>
    <m/>
    <d v="2020-08-20T00:00:00"/>
    <m/>
    <m/>
    <m/>
    <m/>
    <m/>
    <s v="22-04-1985"/>
    <s v="Leticia Cabrera"/>
    <m/>
    <s v=""/>
    <d v="2020-08-17T00:00:00"/>
    <m/>
    <m/>
    <m/>
    <s v="KAALVARM"/>
    <s v="KAALVARM"/>
    <n v="19454"/>
    <s v="karen.alvarez@consultor.wom.cl"/>
    <m/>
    <m/>
    <n v="84"/>
    <s v="Leticia Cabrera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7390865"/>
    <s v="2"/>
    <s v="17390865-2"/>
    <s v="NACAROA"/>
    <s v="NICOLE ANDREA CARO ACEVEDO"/>
    <s v="NICOLE ANDREA "/>
    <s v="CARO ACEVEDO"/>
    <x v="1"/>
    <x v="5"/>
    <s v="Abandono de PEI"/>
    <m/>
    <d v="2020-08-21T00:00:00"/>
    <m/>
    <m/>
    <m/>
    <m/>
    <m/>
    <s v="27-02-1990"/>
    <s v="Leticia Cabrera"/>
    <m/>
    <s v=""/>
    <d v="2020-08-17T00:00:00"/>
    <m/>
    <m/>
    <m/>
    <s v="NACAROA"/>
    <s v="NACAROA"/>
    <n v="19513"/>
    <s v="nicole.caro@consultor.wom.cl"/>
    <m/>
    <m/>
    <n v="84"/>
    <s v="Leticia Cabrera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8645477"/>
    <s v="4"/>
    <s v="18645477-4"/>
    <s v="NAMARTIA"/>
    <s v="NICOLE ANDREA MARTINEZ ALVARADO"/>
    <s v="NICOLE ANDREA "/>
    <s v="MARTINEZ ALVARADO"/>
    <x v="1"/>
    <x v="5"/>
    <s v="Abandono de PEI"/>
    <m/>
    <d v="2020-08-19T00:00:00"/>
    <m/>
    <m/>
    <m/>
    <m/>
    <m/>
    <s v="22-02-1994"/>
    <s v="Leticia Cabrera"/>
    <m/>
    <s v=""/>
    <d v="2020-08-17T00:00:00"/>
    <m/>
    <m/>
    <m/>
    <s v="NAMARTIA"/>
    <s v="NAMARTIA"/>
    <n v="19455"/>
    <s v="nicole.martinez.a@consultor.wom.cl"/>
    <m/>
    <m/>
    <n v="84"/>
    <s v="Leticia Cabrera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20127355"/>
    <s v="2"/>
    <s v="20127355-2"/>
    <s v="VAVELASP"/>
    <s v="VICTORIA ANGELICA VELASQUEZ PEREZ"/>
    <s v="VICTORIA ANGELICA "/>
    <s v="VELASQUEZ PEREZ"/>
    <x v="1"/>
    <x v="5"/>
    <s v="Abandono de PEI"/>
    <m/>
    <d v="2020-08-22T00:00:00"/>
    <m/>
    <m/>
    <m/>
    <m/>
    <m/>
    <s v="30-11-1999"/>
    <s v="Leticia Cabrera"/>
    <m/>
    <s v=""/>
    <d v="2020-08-17T00:00:00"/>
    <m/>
    <m/>
    <m/>
    <s v="VAVELASP"/>
    <s v="VAVELASP"/>
    <n v="19233"/>
    <s v="victoria.velasquez@consultor.wom.cl"/>
    <m/>
    <m/>
    <n v="84"/>
    <s v="Leticia Cabrera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8984678"/>
    <s v="9"/>
    <s v="18984678-9"/>
    <s v="VSCORTES"/>
    <s v="VALERIA SARAY CORTES SALAS"/>
    <s v="VALERIA SARAY "/>
    <s v="CORTES SALAS"/>
    <x v="1"/>
    <x v="5"/>
    <s v="Abandono de PEI"/>
    <m/>
    <d v="2020-09-01T00:00:00"/>
    <m/>
    <m/>
    <m/>
    <m/>
    <m/>
    <s v="08-02-1995"/>
    <s v="Leticia Cabrera"/>
    <m/>
    <s v=""/>
    <d v="2020-08-17T00:00:00"/>
    <m/>
    <m/>
    <m/>
    <s v="VSCORTES"/>
    <s v="VSCORTES"/>
    <n v="19510"/>
    <s v="valeria.cortes@consultor.wom.cl"/>
    <m/>
    <m/>
    <n v="84"/>
    <s v="Leticia Cabrera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20864293"/>
    <s v="6"/>
    <s v="20864293-6"/>
    <s v="AAACOSTD"/>
    <s v="ALEXANDER ALFREDO ACOSTA DIAZ"/>
    <s v="ALEXANDER ALFREDO "/>
    <s v="ACOSTA DIAZ"/>
    <x v="1"/>
    <x v="5"/>
    <s v="Abandono de PEI"/>
    <m/>
    <d v="2020-09-04T00:00:00"/>
    <m/>
    <m/>
    <m/>
    <m/>
    <m/>
    <s v="13-11-2001"/>
    <s v="Maria Fernanda Diaz"/>
    <m/>
    <s v=""/>
    <d v="2020-08-24T00:00:00"/>
    <m/>
    <m/>
    <m/>
    <s v="AAACOSTD"/>
    <s v="AAACOSTD"/>
    <m/>
    <s v="alexander.acosta@consultor.wom.cl"/>
    <m/>
    <m/>
    <n v="85"/>
    <s v="Maria Fernanda Diaz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8201971"/>
    <s v="2"/>
    <s v="18201971-2"/>
    <s v="AAALTAMU"/>
    <s v="ALEJANDRO ALFONSO ALTAMIRANO URBINA"/>
    <s v="ALEJANDRO ALFONSO "/>
    <s v="ALTAMIRANO URBINA"/>
    <x v="1"/>
    <x v="5"/>
    <s v="Abandono de PEI"/>
    <m/>
    <d v="2020-08-29T00:00:00"/>
    <m/>
    <m/>
    <m/>
    <m/>
    <m/>
    <s v="27-11-1992"/>
    <s v="Maria Fernanda Diaz"/>
    <m/>
    <s v=""/>
    <d v="2020-08-24T00:00:00"/>
    <m/>
    <m/>
    <m/>
    <s v="AAALTAMU"/>
    <s v="AAALTAMU"/>
    <m/>
    <s v="alejandro.altamirano@consultor.wom.cl"/>
    <m/>
    <m/>
    <n v="85"/>
    <s v="Maria Fernanda Diaz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9295987"/>
    <s v="K"/>
    <s v="19295987-K"/>
    <s v="AATRIGOR"/>
    <s v="ANITA ALDANA LUMINALDA TRIGO RIVADENEIRA"/>
    <s v="ANITA ALDANA LUMINALDA "/>
    <s v="TRIGO RIVADENEIRA"/>
    <x v="1"/>
    <x v="5"/>
    <s v="Abandono de PEI"/>
    <m/>
    <d v="2020-09-04T00:00:00"/>
    <m/>
    <m/>
    <m/>
    <m/>
    <m/>
    <s v="06-03-1996"/>
    <s v="Maria Fernanda Diaz"/>
    <m/>
    <s v=""/>
    <d v="2020-08-24T00:00:00"/>
    <m/>
    <m/>
    <m/>
    <s v="AATRIGOR"/>
    <s v="AATRIGOR"/>
    <m/>
    <s v="anita.trigo@consultor.wom.cl"/>
    <m/>
    <m/>
    <n v="85"/>
    <s v="Maria Fernanda Diaz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8631921"/>
    <s v="4"/>
    <s v="18631921-4"/>
    <s v="AVGAJARG"/>
    <s v="ALEJANDRA VALENTINA GAJARDO GONZALEZ"/>
    <s v="ALEJANDRA VALENTINA "/>
    <s v="GAJARDO GONZALEZ"/>
    <x v="1"/>
    <x v="5"/>
    <s v="Abandono de PEI"/>
    <m/>
    <d v="2020-08-29T00:00:00"/>
    <m/>
    <m/>
    <m/>
    <m/>
    <m/>
    <s v="27-09-1993"/>
    <s v="Maria Fernanda Diaz"/>
    <m/>
    <s v=""/>
    <d v="2020-08-24T00:00:00"/>
    <m/>
    <m/>
    <m/>
    <s v="AVGAJARG"/>
    <s v="AVGAJARG"/>
    <n v="19475"/>
    <s v="alejandra.gajardo@consultor.wom.cl"/>
    <m/>
    <m/>
    <n v="85"/>
    <s v="Maria Fernanda Diaz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21892364"/>
    <s v="K"/>
    <s v="21892364-K"/>
    <s v="BGGAETEC"/>
    <s v="BASTIAN GABRIEL GAETE CALLEJAS"/>
    <s v="BASTIAN GABRIEL "/>
    <s v="GAETE CALLEJAS"/>
    <x v="1"/>
    <x v="5"/>
    <s v="Abandono de PEI"/>
    <m/>
    <d v="2020-09-01T00:00:00"/>
    <m/>
    <m/>
    <m/>
    <m/>
    <m/>
    <s v="13-03-1997"/>
    <s v="Maria Fernanda Diaz"/>
    <m/>
    <s v=""/>
    <d v="2020-08-24T00:00:00"/>
    <m/>
    <m/>
    <m/>
    <s v="BGGAETEC"/>
    <s v="BGGAETEC"/>
    <n v="19468"/>
    <s v="bastian.gaete@consultor.wom.cl"/>
    <m/>
    <m/>
    <n v="85"/>
    <s v="Maria Fernanda Diaz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9539390"/>
    <s v="7"/>
    <s v="19539390-7"/>
    <s v="CBANDRAA"/>
    <s v="CRISTOPHER BRANDON ANDRADE ASTABURUAGA"/>
    <s v="CRISTOPHER BRANDON "/>
    <s v="ANDRADE ASTABURUAGA"/>
    <x v="1"/>
    <x v="5"/>
    <s v="Abandono de PEI"/>
    <m/>
    <d v="2020-09-04T00:00:00"/>
    <m/>
    <m/>
    <m/>
    <m/>
    <m/>
    <s v="20-08-1997"/>
    <s v="Maria Fernanda Diaz"/>
    <m/>
    <s v=""/>
    <d v="2020-08-24T00:00:00"/>
    <m/>
    <m/>
    <m/>
    <s v="CBANDRAA"/>
    <s v="CBANDRAA"/>
    <n v="19515"/>
    <s v="cristopher.andrade@consultor.wom.cl"/>
    <m/>
    <m/>
    <n v="85"/>
    <s v="Maria Fernanda Diaz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9771128"/>
    <s v="0"/>
    <s v="19771128-0"/>
    <s v="CEARQUEC"/>
    <s v="CRISTOBAL ENRIQUE ARQUEROS CASTILLO"/>
    <s v="CRISTOBAL ENRIQUE "/>
    <s v="ARQUEROS CASTILLO"/>
    <x v="1"/>
    <x v="5"/>
    <s v="Abandono de PEI"/>
    <m/>
    <d v="2020-09-04T00:00:00"/>
    <m/>
    <m/>
    <m/>
    <m/>
    <m/>
    <s v="17-04-1998"/>
    <s v="Maria Fernanda Diaz"/>
    <m/>
    <s v=""/>
    <d v="2020-08-24T00:00:00"/>
    <m/>
    <m/>
    <m/>
    <s v="CEARQUEC"/>
    <s v="CEARQUEC"/>
    <n v="19516"/>
    <s v="cristobal.arqueros@consultor.wom.cl"/>
    <m/>
    <m/>
    <n v="85"/>
    <s v="Maria Fernanda Diaz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8450515"/>
    <s v="0"/>
    <s v="18450515-0"/>
    <s v="CGTAPIAM"/>
    <s v="CRISTOBAL GABRIEL TAPIA MORAGA"/>
    <s v="CRISTOBAL GABRIEL "/>
    <s v="TAPIA MORAGA"/>
    <x v="1"/>
    <x v="5"/>
    <s v="Abandono de PEI"/>
    <m/>
    <d v="2020-08-29T00:00:00"/>
    <m/>
    <m/>
    <m/>
    <m/>
    <m/>
    <s v="13-11-1993"/>
    <s v="Maria Fernanda Diaz"/>
    <m/>
    <s v=""/>
    <d v="2020-08-24T00:00:00"/>
    <m/>
    <m/>
    <m/>
    <s v="CGTAPIAM"/>
    <s v="CGTAPIAM"/>
    <m/>
    <s v="cristobal.tapia@consultor.wom.cl"/>
    <m/>
    <m/>
    <n v="85"/>
    <s v="Maria Fernanda Diaz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7770612"/>
    <s v="4"/>
    <s v="17770612-4"/>
    <s v="DPGUICHQ"/>
    <s v="DAVID PIERRE ANDRES GUICHARROUSSE QUIJADA"/>
    <s v="DAVID PIERRE ANDRES "/>
    <s v="GUICHARROUSSE QUIJADA"/>
    <x v="1"/>
    <x v="5"/>
    <s v="Abandono de PEI"/>
    <m/>
    <d v="2020-09-04T00:00:00"/>
    <m/>
    <m/>
    <m/>
    <m/>
    <m/>
    <s v="25-06-1991"/>
    <s v="Maria Fernanda Diaz"/>
    <m/>
    <s v=""/>
    <d v="2020-08-24T00:00:00"/>
    <m/>
    <m/>
    <m/>
    <s v="DPGUICHQ"/>
    <s v="DPGUICHQ"/>
    <n v="19464"/>
    <s v="david.guicharrousse@consultor.wom.cl"/>
    <m/>
    <m/>
    <n v="85"/>
    <s v="Maria Fernanda Diaz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4115112"/>
    <s v="6"/>
    <s v="14115112-6"/>
    <s v="EJRAMOSO"/>
    <s v="EDGARDO JOSE RAMOS OLIVARES"/>
    <s v="EDGARDO JOSE "/>
    <s v="RAMOS OLIVARES"/>
    <x v="1"/>
    <x v="5"/>
    <s v="Abandono de PEI"/>
    <m/>
    <d v="2020-08-31T00:00:00"/>
    <m/>
    <m/>
    <m/>
    <m/>
    <m/>
    <s v="01-07-1981"/>
    <s v="Maria Fernanda Diaz"/>
    <m/>
    <s v=""/>
    <d v="2020-08-24T00:00:00"/>
    <m/>
    <m/>
    <m/>
    <s v="EJRAMOSO"/>
    <s v="EJRAMOSO"/>
    <m/>
    <s v="edgardo.ramos@consultor.wom.cl"/>
    <m/>
    <m/>
    <n v="85"/>
    <s v="Maria Fernanda Diaz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18074509"/>
    <s v="2"/>
    <s v="18074509-2"/>
    <s v="ELCARVAC"/>
    <s v="EVELYN LUCERO CARVAJAL CONTRERAS"/>
    <s v="EVELYN LUCERO "/>
    <s v="CARVAJAL CONTRERAS"/>
    <x v="1"/>
    <x v="5"/>
    <s v="Abandono de PEI"/>
    <m/>
    <d v="2020-09-04T00:00:00"/>
    <m/>
    <m/>
    <m/>
    <m/>
    <m/>
    <s v="20-01-1992"/>
    <s v="Maria Fernanda Diaz"/>
    <m/>
    <s v=""/>
    <d v="2020-08-24T00:00:00"/>
    <m/>
    <m/>
    <m/>
    <s v="ELCARVAC"/>
    <s v="ELCARVAC"/>
    <m/>
    <s v="evelyn.carvajal@consultor.wom.cl"/>
    <m/>
    <m/>
    <n v="85"/>
    <s v="Maria Fernanda Diaz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5909163"/>
    <s v="5"/>
    <s v="15909163-5"/>
    <s v="FASOTOM"/>
    <s v="FRANCISCO ANIBAL SOTO MOLINA"/>
    <s v="FRANCISCO ANIBAL "/>
    <s v="SOTO MOLINA"/>
    <x v="1"/>
    <x v="5"/>
    <s v="Abandono de PEI"/>
    <m/>
    <d v="2020-09-04T00:00:00"/>
    <m/>
    <m/>
    <m/>
    <m/>
    <m/>
    <s v="21-12-1984"/>
    <s v="Maria Fernanda Diaz"/>
    <m/>
    <s v=""/>
    <d v="2020-08-24T00:00:00"/>
    <m/>
    <m/>
    <m/>
    <s v="FASOTOM"/>
    <s v="FASOTOM"/>
    <n v="19519"/>
    <s v="francisco.soto@consultor.wom.cl"/>
    <m/>
    <m/>
    <n v="85"/>
    <s v="Maria Fernanda Diaz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7055360"/>
    <s v="8"/>
    <s v="17055360-8"/>
    <s v="FERIVERC"/>
    <s v="FRANCISCO ELIAS RIVEROS CARVAJAL"/>
    <s v="FRANCISCO ELIAS "/>
    <s v="RIVEROS CARVAJAL"/>
    <x v="1"/>
    <x v="5"/>
    <s v="Abandono de PEI"/>
    <m/>
    <d v="2020-09-04T00:00:00"/>
    <m/>
    <m/>
    <m/>
    <m/>
    <m/>
    <s v="28-01-1989"/>
    <s v="Maria Fernanda Diaz"/>
    <m/>
    <s v=""/>
    <d v="2020-08-24T00:00:00"/>
    <m/>
    <m/>
    <m/>
    <s v="FERIVERC"/>
    <s v="FERIVERC"/>
    <m/>
    <s v="francisco.riveros@consultor.wom.cl"/>
    <m/>
    <m/>
    <n v="85"/>
    <s v="Maria Fernanda Diaz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9660953"/>
    <s v="9"/>
    <s v="19660953-9"/>
    <s v="GAVILLAV"/>
    <s v="GARY ALLAN VILLALOBOS VALENZUELA"/>
    <s v="GARY ALLAN "/>
    <s v="VILLALOBOS VALENZUELA"/>
    <x v="1"/>
    <x v="5"/>
    <s v="Abandono de PEI"/>
    <m/>
    <d v="2020-09-04T00:00:00"/>
    <m/>
    <m/>
    <m/>
    <m/>
    <m/>
    <s v="08-09-1997"/>
    <s v="Maria Fernanda Diaz"/>
    <m/>
    <s v=""/>
    <d v="2020-08-24T00:00:00"/>
    <m/>
    <m/>
    <m/>
    <s v="GAVILLAV"/>
    <s v="GAVILLAV"/>
    <n v="19476"/>
    <s v="gary.villalobos@consultor.wom.cl"/>
    <m/>
    <m/>
    <n v="85"/>
    <s v="Maria Fernanda Diaz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8092512"/>
    <s v="0"/>
    <s v="18092512-0"/>
    <s v="JPQUEZAF"/>
    <s v="JESSICA PAOLA QUEZADA FUENTES"/>
    <s v="JESSICA PAOLA "/>
    <s v="QUEZADA FUENTES"/>
    <x v="1"/>
    <x v="5"/>
    <s v="Abandono de PEI"/>
    <m/>
    <d v="2020-09-04T00:00:00"/>
    <m/>
    <m/>
    <m/>
    <m/>
    <m/>
    <s v="04-09-1992"/>
    <s v="Maria Fernanda Diaz"/>
    <m/>
    <s v=""/>
    <d v="2020-08-24T00:00:00"/>
    <m/>
    <m/>
    <m/>
    <s v="JPQUEZAF"/>
    <s v="JPQUEZAF"/>
    <m/>
    <s v="jessica.quezada@consultor.wom.cl"/>
    <m/>
    <m/>
    <n v="85"/>
    <s v="Maria Fernanda Diaz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7308905"/>
    <s v="8"/>
    <s v="17308905-8"/>
    <s v="KIPERALJ"/>
    <s v="KATHERINE ISABELLA NINOSKA PERALTA JOFRE"/>
    <s v="KATHERINE ISABELLA NINOSKA "/>
    <s v="PERALTA JOFRE"/>
    <x v="1"/>
    <x v="5"/>
    <s v="Abandono de PEI"/>
    <m/>
    <d v="2020-08-31T00:00:00"/>
    <m/>
    <m/>
    <m/>
    <m/>
    <m/>
    <s v="10-08-1989"/>
    <s v="Maria Fernanda Diaz"/>
    <m/>
    <s v=""/>
    <d v="2020-08-24T00:00:00"/>
    <m/>
    <m/>
    <m/>
    <s v="KIPERALJ"/>
    <s v="KIPERALJ"/>
    <m/>
    <s v="katherine.peralta@consultor.wom.cl"/>
    <m/>
    <m/>
    <n v="85"/>
    <s v="Maria Fernanda Diaz"/>
    <x v="3"/>
    <m/>
    <s v=""/>
    <d v="2021-03-01T00:00:00"/>
    <s v=""/>
    <m/>
    <d v="2020-08-01T00:00:00"/>
    <s v=""/>
    <s v="No"/>
    <s v="No"/>
  </r>
  <r>
    <s v="Holdtech"/>
    <x v="0"/>
    <s v="Masivo"/>
    <s v="La Serena"/>
    <s v="20346954"/>
    <s v="3"/>
    <s v="20346954-3"/>
    <s v="MJRIQUEM"/>
    <s v="MARIA JOSE RIQUELME MONROY"/>
    <s v="MARIA JOSE "/>
    <s v="RIQUELME MONROY"/>
    <x v="1"/>
    <x v="5"/>
    <s v="Abandono de PEI"/>
    <m/>
    <d v="2020-09-07T00:00:00"/>
    <m/>
    <m/>
    <m/>
    <m/>
    <m/>
    <s v="23-04-1997"/>
    <s v="Maria Fernanda Diaz"/>
    <m/>
    <s v=""/>
    <d v="2020-08-24T00:00:00"/>
    <m/>
    <m/>
    <m/>
    <s v="MJRIQUEM"/>
    <s v="MJRIQUEM"/>
    <m/>
    <s v="maria.riquelme@consultor.wom.cl"/>
    <m/>
    <m/>
    <n v="85"/>
    <s v="Maria Fernanda Diaz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8003402"/>
    <s v="1"/>
    <s v="18003402-1"/>
    <s v="MSMARQUR"/>
    <s v="MARINA SOLEDAD MARQUEZ RAMOS"/>
    <s v="MARINA SOLEDAD "/>
    <s v="MARQUEZ RAMOS"/>
    <x v="1"/>
    <x v="5"/>
    <s v="Abandono de PEI"/>
    <m/>
    <d v="2020-09-04T00:00:00"/>
    <m/>
    <m/>
    <m/>
    <m/>
    <m/>
    <s v="14-05-1992"/>
    <s v="Maria Fernanda Diaz"/>
    <m/>
    <s v=""/>
    <d v="2020-08-24T00:00:00"/>
    <m/>
    <m/>
    <m/>
    <s v="MSMARQUR"/>
    <s v="MSMARQUR"/>
    <n v="19460"/>
    <s v="marina.marquez@consultor.wom.cl"/>
    <m/>
    <m/>
    <n v="85"/>
    <s v="Maria Fernanda Diaz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4319371"/>
    <s v="3"/>
    <s v="14319371-3"/>
    <s v="OMSALINS"/>
    <s v="OSCAR MAURICIO SALINAS SEPULVEDA"/>
    <s v="OSCAR MAURICIO "/>
    <s v="SALINAS SEPULVEDA"/>
    <x v="1"/>
    <x v="5"/>
    <s v="Abandono de PEI"/>
    <m/>
    <d v="2020-09-04T00:00:00"/>
    <m/>
    <m/>
    <m/>
    <m/>
    <m/>
    <s v="20-09-1976"/>
    <s v="Maria Fernanda Diaz"/>
    <m/>
    <s v=""/>
    <d v="2020-08-24T00:00:00"/>
    <m/>
    <m/>
    <m/>
    <s v="OMSALINS"/>
    <s v="OMSALINS"/>
    <m/>
    <s v="oscar.salinas@consultor.wom.cl"/>
    <m/>
    <m/>
    <n v="85"/>
    <s v="Maria Fernanda Diaz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8494562"/>
    <s v="2"/>
    <s v="18494562-2"/>
    <s v="PIARAYAP"/>
    <s v="PABLO IGNACIO ARAYA PASTEN"/>
    <s v="PABLO IGNACIO "/>
    <s v="ARAYA PASTEN"/>
    <x v="1"/>
    <x v="5"/>
    <s v="Abandono de PEI"/>
    <m/>
    <d v="2020-09-01T00:00:00"/>
    <m/>
    <m/>
    <m/>
    <m/>
    <m/>
    <s v="23-07-1993"/>
    <s v="Maria Fernanda Diaz"/>
    <m/>
    <s v=""/>
    <d v="2020-08-24T00:00:00"/>
    <m/>
    <m/>
    <m/>
    <s v="PIARAYAP"/>
    <s v="PIARAYAP"/>
    <n v="19277"/>
    <s v="pablo.araya@consultor.wom.cl"/>
    <m/>
    <m/>
    <n v="85"/>
    <s v="Maria Fernanda Diaz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5572899"/>
    <s v="K"/>
    <s v="15572899-K"/>
    <s v="PMROBLER"/>
    <s v="PABLO MARCELO ROBLES ROBLES"/>
    <s v="PABLO MARCELO "/>
    <s v="ROBLES ROBLES"/>
    <x v="1"/>
    <x v="5"/>
    <s v="Abandono de PEI"/>
    <m/>
    <d v="2020-09-04T00:00:00"/>
    <m/>
    <m/>
    <m/>
    <m/>
    <m/>
    <s v="07-11-1983"/>
    <s v="Maria Fernanda Diaz"/>
    <m/>
    <s v=""/>
    <d v="2020-08-24T00:00:00"/>
    <m/>
    <m/>
    <m/>
    <s v="PMROBLER"/>
    <s v="PMROBLER"/>
    <m/>
    <s v="pablo.robles@consultor.wom.cl"/>
    <m/>
    <m/>
    <n v="85"/>
    <s v="Maria Fernanda Diaz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8494794"/>
    <s v="3"/>
    <s v="18494794-3"/>
    <s v="CPLARRAR"/>
    <s v="CLAUDIA PAULINA LARRAGUIBEL RIVERA"/>
    <s v="CLAUDIA PAULINA "/>
    <s v="LARRAGUIBEL RIVERA"/>
    <x v="1"/>
    <x v="5"/>
    <s v="Abandono de PEI"/>
    <m/>
    <d v="2020-09-14T00:00:00"/>
    <m/>
    <m/>
    <m/>
    <m/>
    <m/>
    <s v="26-08-1993"/>
    <s v="America Quinteros"/>
    <m/>
    <s v=""/>
    <d v="2020-09-01T00:00:00"/>
    <m/>
    <m/>
    <m/>
    <s v="CPLARRAR"/>
    <s v="CPLARRAR"/>
    <n v="19447"/>
    <s v="claudia.larraguibel@consultor.wom.cl"/>
    <m/>
    <m/>
    <n v="86"/>
    <s v="America Quinteros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20228797"/>
    <s v="2"/>
    <s v="20228797-2"/>
    <s v="GSCARACR"/>
    <s v="GIANFRANCO STEFANO CARACCIOLO RIVERA"/>
    <s v="GIANFRANCO STEFANO "/>
    <s v="CARACCIOLO RIVERA"/>
    <x v="1"/>
    <x v="5"/>
    <s v="Abandono de PEI"/>
    <m/>
    <d v="2020-09-14T00:00:00"/>
    <m/>
    <m/>
    <m/>
    <m/>
    <m/>
    <s v="31-05-2000"/>
    <s v="America Quinteros"/>
    <m/>
    <s v=""/>
    <d v="2020-09-01T00:00:00"/>
    <m/>
    <m/>
    <m/>
    <s v="GSCARACR"/>
    <s v="GSCARACR"/>
    <n v="19307"/>
    <s v="gianfranco.caracciolo@consultor.wom.cl"/>
    <m/>
    <m/>
    <n v="86"/>
    <s v="America Quinteros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8477638"/>
    <s v="3"/>
    <s v="18477638-3"/>
    <s v="JMRIVERU"/>
    <s v="JUAN MANUEL RIVERA URIBE"/>
    <s v="JUAN MANUEL "/>
    <s v="RIVERA URIBE"/>
    <x v="1"/>
    <x v="5"/>
    <s v="Abandono de PEI"/>
    <m/>
    <d v="2020-09-14T00:00:00"/>
    <m/>
    <m/>
    <m/>
    <m/>
    <m/>
    <s v="20-10-1992"/>
    <s v="America Quinteros"/>
    <m/>
    <s v=""/>
    <d v="2020-09-01T00:00:00"/>
    <m/>
    <m/>
    <m/>
    <s v="JMRIVERU"/>
    <s v="JMRIVERU"/>
    <n v="19419"/>
    <s v="juan.rivera@consultor.wom.cl"/>
    <m/>
    <m/>
    <n v="86"/>
    <s v="America Quinteros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20092663"/>
    <s v="3"/>
    <s v="20092663-3"/>
    <s v="KAVALDIP"/>
    <s v="KATHARINNA AYLINN VALDIVIA PEREZ"/>
    <s v="KATHARINNA AYLINN "/>
    <s v="VALDIVIA PEREZ"/>
    <x v="1"/>
    <x v="5"/>
    <s v="Reprobado"/>
    <m/>
    <d v="2020-09-14T00:00:00"/>
    <m/>
    <m/>
    <m/>
    <m/>
    <m/>
    <s v="06-07-1999"/>
    <s v="America Quinteros"/>
    <m/>
    <s v=""/>
    <d v="2020-09-01T00:00:00"/>
    <m/>
    <m/>
    <m/>
    <s v="KAVALDIP"/>
    <s v="KAVALDIP"/>
    <n v="19277"/>
    <s v="katharinna.valdivia@consultor.wom.cl"/>
    <m/>
    <m/>
    <n v="86"/>
    <s v="America Quinteros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9499159"/>
    <s v="2"/>
    <s v="19499159-2"/>
    <s v="MAPINOM"/>
    <s v="MARIO ANDRES PINO MIRANDA"/>
    <s v="MARIO ANDRES "/>
    <s v="PINO MIRANDA"/>
    <x v="1"/>
    <x v="5"/>
    <s v="Abandono de PEI"/>
    <m/>
    <d v="2020-09-14T00:00:00"/>
    <m/>
    <m/>
    <m/>
    <m/>
    <m/>
    <s v="08-02-1997"/>
    <s v="America Quinteros"/>
    <m/>
    <s v=""/>
    <d v="2020-09-01T00:00:00"/>
    <m/>
    <m/>
    <m/>
    <s v="MAPINOM"/>
    <s v="MAPINOM"/>
    <n v="19483"/>
    <s v="mario.pino@consultor.wom.cl"/>
    <m/>
    <m/>
    <n v="86"/>
    <s v="America Quinteros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9949869"/>
    <s v="K"/>
    <s v="19949869-K"/>
    <s v="MRARANCA"/>
    <s v="MATIAS RODRIGO ARANCIBIA ALVAREZ"/>
    <s v="MATIAS RODRIGO "/>
    <s v="ARANCIBIA ALVAREZ"/>
    <x v="1"/>
    <x v="5"/>
    <s v="Abandono de PEI"/>
    <m/>
    <d v="2020-09-14T00:00:00"/>
    <m/>
    <m/>
    <m/>
    <m/>
    <m/>
    <s v="19-02-1999"/>
    <s v="America Quinteros"/>
    <m/>
    <s v=""/>
    <d v="2020-09-01T00:00:00"/>
    <m/>
    <m/>
    <m/>
    <s v="MRARANCA"/>
    <s v="MRARANCA"/>
    <n v="19341"/>
    <s v="matias.arancibia@consultor.wom.cl"/>
    <m/>
    <m/>
    <n v="86"/>
    <s v="America Quinteros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9164919"/>
    <s v="2"/>
    <s v="19164919-2"/>
    <s v="NCHERNAB"/>
    <s v="NICOLE CATALINA HERNANDEZ BENITEZ"/>
    <s v="NICOLE CATALINA "/>
    <s v="HERNANDEZ BENITEZ"/>
    <x v="1"/>
    <x v="5"/>
    <s v="Abandono de PEI"/>
    <m/>
    <d v="2020-09-14T00:00:00"/>
    <m/>
    <m/>
    <m/>
    <m/>
    <m/>
    <s v="13-11-1995"/>
    <s v="America Quinteros"/>
    <m/>
    <s v=""/>
    <d v="2020-09-01T00:00:00"/>
    <m/>
    <m/>
    <m/>
    <s v="NCHERNAB"/>
    <s v="NCHERNAB"/>
    <n v="19455"/>
    <s v="nicole.hernandez@consultor.wom.cl"/>
    <m/>
    <m/>
    <n v="86"/>
    <s v="America Quinteros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9460600"/>
    <s v="1"/>
    <s v="19460600-1"/>
    <s v="ONFERNAA"/>
    <s v="OMAR NICOLAS FERNANDEZ ARCOS"/>
    <s v="OMAR NICOLAS "/>
    <s v="FERNANDEZ ARCOS"/>
    <x v="1"/>
    <x v="5"/>
    <s v="Abandono de PEI"/>
    <m/>
    <d v="2020-09-14T00:00:00"/>
    <m/>
    <m/>
    <m/>
    <m/>
    <m/>
    <s v="02-01-1998"/>
    <s v="America Quinteros"/>
    <m/>
    <s v=""/>
    <d v="2020-09-01T00:00:00"/>
    <m/>
    <m/>
    <m/>
    <s v="ONFERNAA"/>
    <s v="ONFERNAA"/>
    <n v="19031"/>
    <s v="omar.fernandez@consultor.wom.cl"/>
    <m/>
    <m/>
    <n v="86"/>
    <s v="America Quinteros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9770515"/>
    <s v="9"/>
    <s v="19770515-9"/>
    <s v="VARAMIRT"/>
    <s v="VAITIARE ANDREA RAMIREZ THOMPSON"/>
    <s v="VAITIARE ANDREA "/>
    <s v="RAMIREZ THOMPSON"/>
    <x v="1"/>
    <x v="5"/>
    <s v="Abandono de PEI"/>
    <m/>
    <d v="2020-09-14T00:00:00"/>
    <m/>
    <m/>
    <m/>
    <m/>
    <m/>
    <s v="29-12-1997"/>
    <s v="America Quinteros"/>
    <m/>
    <s v=""/>
    <d v="2020-09-01T00:00:00"/>
    <m/>
    <m/>
    <m/>
    <s v="VARAMIRT"/>
    <s v="VARAMIRT"/>
    <n v="19445"/>
    <s v="vaitiare.ramirez@consultor.wom.cl"/>
    <m/>
    <m/>
    <n v="86"/>
    <s v="America Quinteros"/>
    <x v="1"/>
    <m/>
    <n v="1"/>
    <d v="2021-03-01T00:00:00"/>
    <s v=""/>
    <m/>
    <d v="2020-09-01T00:00:00"/>
    <s v=""/>
    <s v="No"/>
    <s v="No"/>
  </r>
  <r>
    <s v="Holdtech"/>
    <x v="0"/>
    <s v="Masivo"/>
    <s v="La Serena"/>
    <s v="19467745"/>
    <s v="6"/>
    <s v="19467745-6"/>
    <s v="DCBARRAG"/>
    <s v="DANNERY CRISTINA BARRAZA GALLARDO"/>
    <s v="DANNERY CRISTINA "/>
    <s v="BARRAZA GALLARDO"/>
    <x v="1"/>
    <x v="5"/>
    <s v="Abandono de PEI"/>
    <m/>
    <d v="2020-09-16T00:00:00"/>
    <m/>
    <m/>
    <m/>
    <m/>
    <m/>
    <s v="02-02-1997"/>
    <s v="Leticia Cabrera"/>
    <m/>
    <s v=""/>
    <d v="2020-09-07T00:00:00"/>
    <m/>
    <m/>
    <m/>
    <s v="DCBARRAG"/>
    <s v="DCBARRAG"/>
    <n v="19381"/>
    <s v="dannery.barraza@consultor.wom.cl"/>
    <m/>
    <m/>
    <n v="87"/>
    <s v="Leticia Cabrera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6687142"/>
    <s v="5"/>
    <s v="16687142-5"/>
    <s v="EHFARIFL"/>
    <s v="ENZO HAMETT FARIAS FLORES"/>
    <s v="ENZO HAMETT "/>
    <s v="FARIAS FLORES"/>
    <x v="1"/>
    <x v="5"/>
    <s v="Abandono de PEI"/>
    <m/>
    <d v="2020-09-16T00:00:00"/>
    <m/>
    <m/>
    <m/>
    <m/>
    <m/>
    <s v="12-09-1987"/>
    <s v="Leticia Cabrera"/>
    <m/>
    <s v=""/>
    <d v="2020-09-07T00:00:00"/>
    <m/>
    <m/>
    <m/>
    <s v="EHFARIFL"/>
    <s v="EHFARIFL"/>
    <n v="19392"/>
    <s v="enzo.farias.f@consultor.wom.cl"/>
    <m/>
    <m/>
    <n v="87"/>
    <s v="Leticia Cabrera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9964235"/>
    <s v="9"/>
    <s v="19964235-9"/>
    <s v="EIOCARAO"/>
    <s v="EDGARD IGNACIO OCARANZA OCHOA"/>
    <s v="EDGARD IGNACIO "/>
    <s v="OCARANZA OCHOA"/>
    <x v="1"/>
    <x v="5"/>
    <s v="Abandono de PEI"/>
    <m/>
    <d v="2020-09-16T00:00:00"/>
    <m/>
    <m/>
    <m/>
    <m/>
    <m/>
    <s v="24-09-1998"/>
    <s v="Leticia Cabrera"/>
    <m/>
    <s v=""/>
    <d v="2020-09-07T00:00:00"/>
    <m/>
    <m/>
    <m/>
    <s v="EIOCARAO"/>
    <s v="EIOCARAO"/>
    <n v="19416"/>
    <s v="edgard.ocaranza@consultor.wom.cl"/>
    <m/>
    <m/>
    <n v="87"/>
    <s v="Leticia Cabrera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9551874"/>
    <s v="2"/>
    <s v="19551874-2"/>
    <s v="FBZEPEDA"/>
    <s v="FERNANDA BELEN ZEPEDA ALCAIDE"/>
    <s v="FERNANDA BELEN "/>
    <s v="ZEPEDA ALCAIDE"/>
    <x v="1"/>
    <x v="5"/>
    <s v="Abandono de PEI"/>
    <m/>
    <d v="2020-09-16T00:00:00"/>
    <m/>
    <m/>
    <m/>
    <m/>
    <m/>
    <d v="1997-03-04T00:00:00"/>
    <s v="Leticia Cabrera"/>
    <m/>
    <s v=""/>
    <d v="2020-09-07T00:00:00"/>
    <m/>
    <m/>
    <m/>
    <s v="FBZEPEDA"/>
    <s v="FBZEPEDA"/>
    <n v="19507"/>
    <s v="fernanda.zepeda@consultor.wom.cl"/>
    <m/>
    <m/>
    <n v="87"/>
    <s v="Leticia Cabrera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9256925"/>
    <s v="7"/>
    <s v="19256925-7"/>
    <s v="JGEGANAF"/>
    <s v="JUAN GUILLERMO EGAÑA FAJARDO"/>
    <s v="JUAN GUILLERMO "/>
    <s v="EGAÑA FAJARDO"/>
    <x v="1"/>
    <x v="5"/>
    <s v="Abandono de PEI"/>
    <m/>
    <d v="2020-09-16T00:00:00"/>
    <m/>
    <m/>
    <m/>
    <m/>
    <m/>
    <s v="22-01-1996"/>
    <s v="Leticia Cabrera"/>
    <m/>
    <s v=""/>
    <d v="2020-09-07T00:00:00"/>
    <m/>
    <m/>
    <m/>
    <s v="JGEGANAF"/>
    <s v="JGEGANAF"/>
    <n v="19491"/>
    <s v="juan.egana@consultor.wom.cl"/>
    <m/>
    <m/>
    <n v="87"/>
    <s v="Leticia Cabrera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7452625"/>
    <s v="7"/>
    <s v="17452625-7"/>
    <s v="MEALFARR"/>
    <s v="MARIA EUGENIA ALFARO ROJAS"/>
    <s v="MARIA EUGENIA "/>
    <s v="ALFARO ROJAS"/>
    <x v="1"/>
    <x v="5"/>
    <s v="Abandono de PEI"/>
    <m/>
    <d v="2020-09-16T00:00:00"/>
    <m/>
    <m/>
    <m/>
    <m/>
    <m/>
    <s v="25-03-1990"/>
    <s v="Leticia Cabrera"/>
    <m/>
    <s v=""/>
    <d v="2020-09-07T00:00:00"/>
    <m/>
    <m/>
    <m/>
    <s v="MEALFARR"/>
    <s v="MEALFARR"/>
    <n v="19468"/>
    <s v="maria.alfaro@consultor.wom.cl"/>
    <m/>
    <m/>
    <n v="87"/>
    <s v="Leticia Cabrera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7999144"/>
    <s v="6"/>
    <s v="17999144-6"/>
    <s v="MNDELAU"/>
    <s v="MARCO NICOLAS DE LA PUENTE URQUIETA"/>
    <s v="MARCO NICOLAS "/>
    <s v="DE LA PUENTE URQUIETA"/>
    <x v="1"/>
    <x v="5"/>
    <s v="Abandono de PEI"/>
    <m/>
    <d v="2020-09-16T00:00:00"/>
    <m/>
    <m/>
    <m/>
    <m/>
    <m/>
    <s v="08-10-1992"/>
    <s v="Leticia Cabrera"/>
    <m/>
    <s v=""/>
    <d v="2020-09-07T00:00:00"/>
    <m/>
    <m/>
    <m/>
    <s v="MNDELAU"/>
    <s v="MNDELAU"/>
    <n v="19486"/>
    <s v="marco.delapuente@consultor.wom.cl"/>
    <m/>
    <m/>
    <n v="87"/>
    <s v="Leticia Cabrera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9770298"/>
    <s v="2"/>
    <s v="19770298-2"/>
    <s v="NBMILLAT"/>
    <s v="NEVENKA BELEN MILLA TORRES"/>
    <s v="NEVENKA BELEN "/>
    <s v="MILLA TORRES"/>
    <x v="1"/>
    <x v="5"/>
    <s v="Reprobado"/>
    <m/>
    <d v="2020-09-17T00:00:00"/>
    <m/>
    <m/>
    <m/>
    <m/>
    <m/>
    <s v="24-11-1997"/>
    <s v="Leticia Cabrera"/>
    <m/>
    <s v=""/>
    <d v="2020-09-07T00:00:00"/>
    <m/>
    <m/>
    <m/>
    <s v="NBMILLAT"/>
    <s v="NBMILLAT"/>
    <n v="19459"/>
    <s v="nevenka.milla.t@consultor.wom.cl"/>
    <m/>
    <m/>
    <n v="87"/>
    <s v="Leticia Cabrera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8495260"/>
    <s v="2"/>
    <s v="18495260-2"/>
    <s v="OJDIAZM"/>
    <s v="ORLANDO JAVIER DIAZ MARCIAL"/>
    <s v="ORLANDO JAVIER "/>
    <s v="DIAZ MARCIAL"/>
    <x v="1"/>
    <x v="5"/>
    <s v="Abandono de PEI"/>
    <m/>
    <d v="2020-09-16T00:00:00"/>
    <m/>
    <m/>
    <m/>
    <m/>
    <m/>
    <s v="27-10-1993"/>
    <s v="Leticia Cabrera"/>
    <m/>
    <s v=""/>
    <d v="2020-09-07T00:00:00"/>
    <m/>
    <m/>
    <m/>
    <s v="OJDIAZM"/>
    <s v="OJDIAZM"/>
    <n v="19443"/>
    <s v="orlando.diaz@consultor.wom.cl"/>
    <m/>
    <m/>
    <n v="87"/>
    <s v="Leticia Cabrera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5574963"/>
    <s v="6"/>
    <s v="15574963-6"/>
    <s v="PSPIZARM"/>
    <s v="PAMELA SOLEDAD PIZARRO MENESES"/>
    <s v="PAMELA SOLEDAD "/>
    <s v="PIZARRO MENESES"/>
    <x v="1"/>
    <x v="5"/>
    <s v="Abandono de PEI"/>
    <m/>
    <d v="2020-09-16T00:00:00"/>
    <m/>
    <m/>
    <m/>
    <m/>
    <m/>
    <s v="23-06-1992"/>
    <s v="Leticia Cabrera"/>
    <m/>
    <s v=""/>
    <d v="2020-09-07T00:00:00"/>
    <m/>
    <m/>
    <m/>
    <s v="PSPIZARM"/>
    <s v="PSPIZARM"/>
    <n v="19490"/>
    <s v="pamela.pizarro@consultor.wom.cl"/>
    <m/>
    <m/>
    <n v="87"/>
    <s v="Leticia Cabrera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6785362"/>
    <s v="5"/>
    <s v="16785362-5"/>
    <s v="YAFIGUEB"/>
    <s v="YEPXENIA ANDREA FIGUEROA BAEZ"/>
    <s v="YEPXENIA ANDREA"/>
    <s v=" FIGUEROA BAEZ"/>
    <x v="1"/>
    <x v="5"/>
    <s v="Abandono de PEI"/>
    <m/>
    <d v="2020-09-16T00:00:00"/>
    <m/>
    <m/>
    <m/>
    <m/>
    <m/>
    <s v="06-08-1987"/>
    <s v="Leticia Cabrera"/>
    <m/>
    <s v=""/>
    <d v="2020-09-07T00:00:00"/>
    <m/>
    <m/>
    <m/>
    <s v="YAFIGUEB"/>
    <s v="YAFIGUEB"/>
    <n v="19493"/>
    <s v="yepxenia.figueroa@consultor.wom.cl"/>
    <m/>
    <m/>
    <n v="87"/>
    <s v="Leticia Cabrera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9712052"/>
    <s v="5"/>
    <s v="19712052-5"/>
    <s v="YJSILVAA"/>
    <s v="YULIZA JAVIERA SILVA ALVAREZ"/>
    <s v="YULIZA JAVIERA "/>
    <s v="SILVA ALVAREZ"/>
    <x v="1"/>
    <x v="5"/>
    <s v="Abandono de PEI"/>
    <m/>
    <d v="2020-09-16T00:00:00"/>
    <m/>
    <m/>
    <m/>
    <m/>
    <m/>
    <s v="22-01-1998"/>
    <s v="Leticia Cabrera"/>
    <m/>
    <s v=""/>
    <d v="2020-09-07T00:00:00"/>
    <m/>
    <m/>
    <m/>
    <s v="YJSILVAA"/>
    <s v="YJSILVAA"/>
    <n v="19439"/>
    <s v="yuliza.silva@consultor.wom.cl"/>
    <m/>
    <m/>
    <n v="87"/>
    <s v="Leticia Cabrera"/>
    <x v="3"/>
    <m/>
    <s v=""/>
    <d v="2021-03-01T00:00:00"/>
    <s v=""/>
    <m/>
    <d v="2020-09-01T00:00:00"/>
    <s v=""/>
    <s v="No"/>
    <s v="No"/>
  </r>
  <r>
    <s v="Holdtech"/>
    <x v="0"/>
    <s v="Masivo"/>
    <s v="La Serena"/>
    <s v="18324645"/>
    <s v="3"/>
    <s v="18324645-3"/>
    <s v="CCIBARBP"/>
    <s v="CAMILA CONSTANZA IBARBE PAEZ"/>
    <s v="CAMILA CONSTANZA "/>
    <s v="IBARBE PAEZ"/>
    <x v="1"/>
    <x v="5"/>
    <s v="Abandono de PEI"/>
    <m/>
    <d v="2020-10-09T00:00:00"/>
    <m/>
    <m/>
    <m/>
    <m/>
    <m/>
    <s v="04-02-1994"/>
    <s v="Marcos Sanchez"/>
    <m/>
    <s v=""/>
    <d v="2020-09-22T00:00:00"/>
    <m/>
    <m/>
    <m/>
    <s v="CCIBARBP"/>
    <s v="CCIBARBP"/>
    <n v="19264"/>
    <s v="camila.ibarbe@consultor.wom.cl"/>
    <m/>
    <m/>
    <n v="88"/>
    <s v="Marcos Sanchez"/>
    <x v="3"/>
    <m/>
    <s v=""/>
    <d v="2021-03-01T00:00:00"/>
    <s v=""/>
    <m/>
    <d v="2020-10-01T00:00:00"/>
    <s v=""/>
    <s v="No"/>
    <s v="No"/>
  </r>
  <r>
    <s v="Holdtech"/>
    <x v="0"/>
    <s v="Masivo"/>
    <s v="La Serena"/>
    <s v="18313695"/>
    <s v="K"/>
    <s v="18313695-K"/>
    <s v="MAVIDALD"/>
    <s v="MACARENA ALEJANDRA VIDAL DONOSO"/>
    <s v="MACARENA ALEJANDRA "/>
    <s v="VIDAL DONOSO"/>
    <x v="1"/>
    <x v="5"/>
    <s v="Reprobado"/>
    <m/>
    <d v="2020-10-09T00:00:00"/>
    <m/>
    <m/>
    <m/>
    <m/>
    <m/>
    <s v="21-11-1992"/>
    <s v="Marcos Sanchez"/>
    <m/>
    <s v=""/>
    <d v="2020-09-22T00:00:00"/>
    <m/>
    <m/>
    <m/>
    <s v="MAVIDALD"/>
    <s v="MAVIDALD"/>
    <n v="19031"/>
    <s v="macarena.vidal@consultor.wom.cl"/>
    <m/>
    <m/>
    <n v="88"/>
    <s v="Marcos Sanchez"/>
    <x v="3"/>
    <m/>
    <s v=""/>
    <d v="2021-03-01T00:00:00"/>
    <s v=""/>
    <m/>
    <d v="2020-10-01T00:00:00"/>
    <s v=""/>
    <s v="No"/>
    <s v="No"/>
  </r>
  <r>
    <s v="Holdtech"/>
    <x v="0"/>
    <s v="Masivo"/>
    <s v="La Serena"/>
    <s v="18520356"/>
    <s v="5"/>
    <s v="18520356-5"/>
    <s v="MEDIAZT"/>
    <s v="MACARENA ELISA DIAZ TAPIA"/>
    <s v="MACARENA ELISA "/>
    <s v="DIAZ TAPIA"/>
    <x v="1"/>
    <x v="5"/>
    <s v="Abandono de PEI"/>
    <m/>
    <d v="2020-10-09T00:00:00"/>
    <m/>
    <m/>
    <m/>
    <m/>
    <m/>
    <s v="30-03-1993"/>
    <s v="Marcos Sanchez"/>
    <m/>
    <s v=""/>
    <d v="2020-09-22T00:00:00"/>
    <m/>
    <m/>
    <m/>
    <s v="MEDIAZT"/>
    <s v="MEDIAZT"/>
    <n v="19267"/>
    <s v="macarena.diaz@consultor.wom.cl"/>
    <m/>
    <m/>
    <n v="88"/>
    <s v="Marcos Sanchez"/>
    <x v="3"/>
    <m/>
    <s v=""/>
    <d v="2021-03-01T00:00:00"/>
    <s v=""/>
    <m/>
    <d v="2020-10-01T00:00:00"/>
    <s v=""/>
    <s v="No"/>
    <s v="No"/>
  </r>
  <r>
    <s v="Holdtech"/>
    <x v="0"/>
    <s v="Masivo"/>
    <s v="La Serena"/>
    <s v="18823549"/>
    <s v="2"/>
    <s v="18823549-2"/>
    <s v="NSJULIOC"/>
    <s v="NATALIA SOLEDAD JULIO CONTRERAS"/>
    <s v="NATALIA SOLEDAD "/>
    <s v="JULIO CONTRERAS"/>
    <x v="1"/>
    <x v="5"/>
    <s v="Abandono de PEI"/>
    <m/>
    <d v="2020-10-09T00:00:00"/>
    <m/>
    <m/>
    <m/>
    <m/>
    <m/>
    <s v="13-06-1994"/>
    <s v="Marcos Sanchez"/>
    <m/>
    <s v=""/>
    <d v="2020-09-22T00:00:00"/>
    <m/>
    <m/>
    <m/>
    <s v="NSJULIOC"/>
    <s v="NSJULIOC"/>
    <n v="19277"/>
    <s v="natalia.julio@consultor.wom.cl"/>
    <m/>
    <m/>
    <n v="88"/>
    <s v="Marcos Sanchez"/>
    <x v="3"/>
    <m/>
    <s v=""/>
    <d v="2021-03-01T00:00:00"/>
    <s v=""/>
    <m/>
    <d v="2020-10-01T00:00:00"/>
    <s v=""/>
    <s v="No"/>
    <s v="No"/>
  </r>
  <r>
    <s v="Holdtech"/>
    <x v="0"/>
    <s v="Masivo"/>
    <s v="La Serena"/>
    <s v="20798276"/>
    <s v="8"/>
    <s v="20798276-8"/>
    <s v="OABARRAM"/>
    <s v="OSVALDO ANDRES BARRAZA MAYA"/>
    <s v="OSVALDO ANDRES "/>
    <s v="BARRAZA MAYA"/>
    <x v="1"/>
    <x v="5"/>
    <s v="Abandono de PEI"/>
    <m/>
    <d v="2020-10-09T00:00:00"/>
    <m/>
    <m/>
    <m/>
    <m/>
    <m/>
    <s v="15-11-2001"/>
    <s v="Marcos Sanchez"/>
    <m/>
    <s v=""/>
    <d v="2020-09-22T00:00:00"/>
    <m/>
    <m/>
    <m/>
    <s v="OABARRAM"/>
    <s v="OABARRAM"/>
    <n v="19144"/>
    <s v="osvaldo.barraza@consultor.wom.cl"/>
    <m/>
    <m/>
    <n v="88"/>
    <s v="Marcos Sanchez"/>
    <x v="3"/>
    <m/>
    <s v=""/>
    <d v="2021-03-01T00:00:00"/>
    <s v=""/>
    <m/>
    <d v="2020-10-01T00:00:00"/>
    <s v=""/>
    <s v="No"/>
    <s v="No"/>
  </r>
  <r>
    <s v="Holdtech"/>
    <x v="0"/>
    <s v="Masivo"/>
    <s v="La Serena"/>
    <s v="18003896"/>
    <s v="5"/>
    <s v="18003896-5"/>
    <s v="PMCUELLC"/>
    <s v="PAULINA MELISSA CUELLO CORTES"/>
    <s v="PAULINA MELISSA "/>
    <s v="CUELLO CORTES"/>
    <x v="1"/>
    <x v="5"/>
    <s v="Abandono de PEI"/>
    <m/>
    <d v="2020-10-09T00:00:00"/>
    <m/>
    <m/>
    <m/>
    <m/>
    <m/>
    <s v="05-08-1992"/>
    <s v="Marcos Sanchez"/>
    <m/>
    <s v=""/>
    <d v="2020-09-22T00:00:00"/>
    <m/>
    <m/>
    <m/>
    <s v="PMCUELLC"/>
    <s v="PMCUELLC"/>
    <n v="19233"/>
    <s v="paulina.cuello@consultor.wom.cl"/>
    <m/>
    <m/>
    <n v="88"/>
    <s v="Marcos Sanchez"/>
    <x v="3"/>
    <m/>
    <s v=""/>
    <d v="2021-03-01T00:00:00"/>
    <s v=""/>
    <m/>
    <d v="2020-10-01T00:00:00"/>
    <s v=""/>
    <s v="No"/>
    <s v="No"/>
  </r>
  <r>
    <s v="Holdtech"/>
    <x v="0"/>
    <s v="Masivo"/>
    <s v="La Serena"/>
    <s v="19662305"/>
    <s v="1"/>
    <s v="19662305-1"/>
    <s v="RBANGELG"/>
    <s v="ROMINA BERLINDA ANGEL GARCIA"/>
    <s v="ROMINA BERLINDA "/>
    <s v="ANGEL GARCIA"/>
    <x v="1"/>
    <x v="5"/>
    <s v="Abandono de PEI"/>
    <m/>
    <d v="2020-10-09T00:00:00"/>
    <m/>
    <m/>
    <m/>
    <m/>
    <m/>
    <s v="07-03-1998"/>
    <s v="Marcos Sanchez"/>
    <m/>
    <s v=""/>
    <d v="2020-09-22T00:00:00"/>
    <m/>
    <m/>
    <m/>
    <s v="RBANGELG"/>
    <s v="RBANGELG"/>
    <n v="19181"/>
    <s v="romina.angel@consultor.wom.cl"/>
    <m/>
    <m/>
    <n v="88"/>
    <s v="Marcos Sanchez"/>
    <x v="3"/>
    <m/>
    <s v=""/>
    <d v="2021-03-01T00:00:00"/>
    <s v=""/>
    <m/>
    <d v="2020-10-01T00:00:00"/>
    <s v=""/>
    <s v="No"/>
    <s v="No"/>
  </r>
  <r>
    <s v="Holdtech"/>
    <x v="0"/>
    <s v="Masivo"/>
    <s v="La Serena"/>
    <s v="20117836"/>
    <s v="3"/>
    <s v="20117836-3"/>
    <s v="CFVARELA"/>
    <s v="CONSTANZA FRANCISCA VARELA ARAYA"/>
    <s v="CONSTANZA FRANCISCA "/>
    <s v="VARELA ARAYA"/>
    <x v="1"/>
    <x v="5"/>
    <s v="Abandono de PEI"/>
    <m/>
    <d v="2020-10-23T00:00:00"/>
    <m/>
    <m/>
    <m/>
    <m/>
    <m/>
    <s v="26-11-1998"/>
    <s v="Paola Dunn"/>
    <m/>
    <s v=""/>
    <d v="2020-10-05T00:00:00"/>
    <m/>
    <m/>
    <m/>
    <s v="CFVARELA"/>
    <s v="CFVARELA"/>
    <n v="19324"/>
    <s v="constanza.varela@consultor.wom.cl"/>
    <m/>
    <m/>
    <n v="89"/>
    <s v="Paola Dunn"/>
    <x v="3"/>
    <m/>
    <s v=""/>
    <d v="2021-03-01T00:00:00"/>
    <s v=""/>
    <m/>
    <d v="2020-10-01T00:00:00"/>
    <s v=""/>
    <s v="No"/>
    <s v="No"/>
  </r>
  <r>
    <s v="Holdtech"/>
    <x v="0"/>
    <s v="Masivo"/>
    <s v="La Serena"/>
    <s v="19256546"/>
    <s v="4"/>
    <s v="19256546-4"/>
    <s v="DFPEREIC"/>
    <s v="DIEGO FRANCISCO PEREIRA CASTRO"/>
    <s v="DIEGO FRANCISCO "/>
    <s v="PEREIRA CASTRO"/>
    <x v="1"/>
    <x v="5"/>
    <s v="Abandono de PEI"/>
    <m/>
    <d v="2020-10-23T00:00:00"/>
    <m/>
    <m/>
    <m/>
    <m/>
    <m/>
    <s v="21-11-1995"/>
    <s v="Paola Dunn"/>
    <m/>
    <s v=""/>
    <d v="2020-10-05T00:00:00"/>
    <m/>
    <m/>
    <m/>
    <s v="DFPEREIC"/>
    <s v="DFPEREIC"/>
    <n v="19341"/>
    <s v="diego.pereira@consultor.wom.cl"/>
    <m/>
    <m/>
    <n v="89"/>
    <s v="Paola Dunn"/>
    <x v="3"/>
    <m/>
    <s v=""/>
    <d v="2021-03-01T00:00:00"/>
    <s v=""/>
    <m/>
    <d v="2020-10-01T00:00:00"/>
    <s v=""/>
    <s v="No"/>
    <s v="No"/>
  </r>
  <r>
    <s v="Holdtech"/>
    <x v="0"/>
    <s v="Masivo"/>
    <s v="La Serena"/>
    <s v="17794825"/>
    <s v="K"/>
    <s v="17794825-K"/>
    <s v="JFGUERRR"/>
    <s v="JOAQUIN FELIPE GUERRA ROLDAN"/>
    <s v="JOAQUIN FELIPE "/>
    <s v="GUERRA ROLDAN"/>
    <x v="1"/>
    <x v="5"/>
    <s v="Abandono de PEI"/>
    <m/>
    <d v="2020-10-23T00:00:00"/>
    <m/>
    <m/>
    <m/>
    <m/>
    <m/>
    <s v="30-10-1990"/>
    <s v="Paola Dunn"/>
    <m/>
    <s v=""/>
    <d v="2020-10-05T00:00:00"/>
    <m/>
    <m/>
    <m/>
    <s v="JFGUERRR"/>
    <s v="JFGUERRR"/>
    <n v="19261"/>
    <s v="joaquin.guerra@consultor.wom.cl"/>
    <m/>
    <m/>
    <n v="89"/>
    <s v="Paola Dunn"/>
    <x v="3"/>
    <m/>
    <s v=""/>
    <d v="2021-03-01T00:00:00"/>
    <s v=""/>
    <m/>
    <d v="2020-10-01T00:00:00"/>
    <s v=""/>
    <s v="No"/>
    <s v="No"/>
  </r>
  <r>
    <s v="Holdtech"/>
    <x v="0"/>
    <s v="Masivo"/>
    <s v="La Serena"/>
    <s v="20054407"/>
    <s v="2"/>
    <s v="20054407-2"/>
    <s v="KCARTEV"/>
    <s v="KEVIN CARTER VERDUGO"/>
    <s v="KEVIN "/>
    <s v="CARTER VERDUGO"/>
    <x v="1"/>
    <x v="5"/>
    <s v="Abandono de PEI"/>
    <m/>
    <d v="2020-10-23T00:00:00"/>
    <m/>
    <m/>
    <m/>
    <m/>
    <m/>
    <s v="30-01-1999"/>
    <s v="Paola Dunn"/>
    <m/>
    <s v=""/>
    <d v="2020-10-05T00:00:00"/>
    <m/>
    <m/>
    <m/>
    <s v="KCARTEV"/>
    <s v="KCARTEV"/>
    <n v="19350"/>
    <s v="kevin.carter@consultor.wom.cl"/>
    <m/>
    <m/>
    <n v="89"/>
    <s v="Paola Dunn"/>
    <x v="3"/>
    <m/>
    <s v=""/>
    <d v="2021-03-01T00:00:00"/>
    <s v=""/>
    <m/>
    <d v="2020-10-01T00:00:00"/>
    <s v=""/>
    <s v="No"/>
    <s v="No"/>
  </r>
  <r>
    <s v="Holdtech"/>
    <x v="0"/>
    <s v="Masivo"/>
    <s v="La Serena"/>
    <s v="18752282"/>
    <s v="K"/>
    <s v="18752282-K"/>
    <s v="NIAROSTV"/>
    <s v="NICOLAS IGNACIO AROSTICA VIDAURRE"/>
    <s v="NICOLAS IGNACIO "/>
    <s v="AROSTICA VIDAURRE"/>
    <x v="1"/>
    <x v="5"/>
    <s v="Abandono de PEI"/>
    <m/>
    <d v="2020-10-23T00:00:00"/>
    <m/>
    <m/>
    <m/>
    <m/>
    <m/>
    <s v="27-11-1994"/>
    <s v="Paola Dunn"/>
    <m/>
    <s v=""/>
    <d v="2020-10-05T00:00:00"/>
    <m/>
    <m/>
    <m/>
    <s v="NIAROSTV"/>
    <s v="NIAROSTV"/>
    <n v="19222"/>
    <s v="nicolas.arostica@consultor.wom.cl"/>
    <m/>
    <m/>
    <n v="89"/>
    <s v="Paola Dunn"/>
    <x v="3"/>
    <m/>
    <s v=""/>
    <d v="2021-03-01T00:00:00"/>
    <s v=""/>
    <m/>
    <d v="2020-10-01T00:00:00"/>
    <s v=""/>
    <s v="No"/>
    <s v="No"/>
  </r>
  <r>
    <s v="Holdtech"/>
    <x v="0"/>
    <s v="Masivo"/>
    <s v="La Serena"/>
    <s v="17293661"/>
    <s v="K"/>
    <s v="17293661-K"/>
    <s v="RCROJASS"/>
    <s v="ROBERTO CARLOS ROJAS SAAVEDRA"/>
    <s v="ROBERTO CARLOS "/>
    <s v="ROJAS SAAVEDRA"/>
    <x v="1"/>
    <x v="5"/>
    <s v="Abandono de PEI"/>
    <m/>
    <d v="2020-10-23T00:00:00"/>
    <m/>
    <m/>
    <m/>
    <m/>
    <m/>
    <s v="02-07-1989"/>
    <s v="Paola Dunn"/>
    <m/>
    <s v=""/>
    <d v="2020-10-05T00:00:00"/>
    <m/>
    <m/>
    <m/>
    <s v="RCROJASS"/>
    <s v="RCROJASS"/>
    <n v="19340"/>
    <s v="roberto.rojas@consultor.wom.cl"/>
    <m/>
    <m/>
    <n v="89"/>
    <s v="Paola Dunn"/>
    <x v="3"/>
    <m/>
    <s v=""/>
    <d v="2021-03-01T00:00:00"/>
    <s v=""/>
    <m/>
    <d v="2020-10-01T00:00:00"/>
    <s v=""/>
    <s v="No"/>
    <s v="No"/>
  </r>
  <r>
    <s v="Holdtech"/>
    <x v="0"/>
    <s v="Masivo"/>
    <s v="La Serena"/>
    <s v="19350285"/>
    <s v="7"/>
    <s v="19350285-7"/>
    <s v="CAMORGAQ"/>
    <s v="CARLOS ALBERTO MORGADO QUIROGA"/>
    <s v="CARLOS ALBERTO "/>
    <s v="MORGADO QUIROGA"/>
    <x v="1"/>
    <x v="5"/>
    <s v="Reprobado"/>
    <m/>
    <d v="2020-11-06T00:00:00"/>
    <m/>
    <m/>
    <m/>
    <m/>
    <m/>
    <s v="11-02-1997"/>
    <s v="Marcos Sanchez"/>
    <m/>
    <s v=""/>
    <d v="2020-10-19T00:00:00"/>
    <m/>
    <m/>
    <m/>
    <s v="CAMORGAQ"/>
    <s v="CAMORGAQ"/>
    <n v="19233"/>
    <s v="carlos.morgado@consultor.wom.cl"/>
    <m/>
    <m/>
    <n v="90"/>
    <s v="Marcos Sanchez"/>
    <x v="3"/>
    <m/>
    <s v=""/>
    <d v="2021-03-01T00:00:00"/>
    <s v=""/>
    <m/>
    <d v="2020-11-01T00:00:00"/>
    <s v=""/>
    <s v="No"/>
    <s v="No"/>
  </r>
  <r>
    <s v="Holdtech"/>
    <x v="0"/>
    <s v="Masivo"/>
    <s v="La Serena"/>
    <s v="20406050"/>
    <s v="9"/>
    <s v="20406050-9"/>
    <s v="DPRIVERG"/>
    <s v="DANIELA PILAR ANDREA RIVERA GALARCE"/>
    <s v="DANIELA PILAR ANDREA "/>
    <s v="RIVERA GALARCE"/>
    <x v="1"/>
    <x v="5"/>
    <s v="Abandono de PEI"/>
    <m/>
    <d v="2020-11-06T00:00:00"/>
    <m/>
    <m/>
    <m/>
    <m/>
    <m/>
    <s v="16-02-2000"/>
    <s v="Marcos Sanchez"/>
    <m/>
    <s v=""/>
    <d v="2020-10-19T00:00:00"/>
    <m/>
    <m/>
    <m/>
    <s v="DPRIVERG"/>
    <s v="DPRIVERG"/>
    <n v="19384"/>
    <s v="daniela.rivera.g@consultor.wom.cl"/>
    <m/>
    <m/>
    <n v="90"/>
    <s v="Marcos Sanchez"/>
    <x v="3"/>
    <m/>
    <s v=""/>
    <d v="2021-03-01T00:00:00"/>
    <s v=""/>
    <m/>
    <d v="2020-11-01T00:00:00"/>
    <s v=""/>
    <s v="No"/>
    <s v="No"/>
  </r>
  <r>
    <s v="Holdtech"/>
    <x v="0"/>
    <s v="Masivo"/>
    <s v="La Serena"/>
    <s v="18502116"/>
    <s v="5"/>
    <s v="18502116-5"/>
    <s v="FAVARASG"/>
    <s v="FRANCISCO ANTONIO VARAS GALLOSO"/>
    <s v="FRANCISCO ANTONIO "/>
    <s v="VARAS GALLOSO"/>
    <x v="1"/>
    <x v="5"/>
    <s v="Abandono de PEI"/>
    <m/>
    <d v="2020-11-06T00:00:00"/>
    <m/>
    <m/>
    <m/>
    <m/>
    <m/>
    <s v="10-10-1993"/>
    <s v="Marcos Sanchez"/>
    <m/>
    <s v=""/>
    <d v="2020-10-19T00:00:00"/>
    <m/>
    <m/>
    <m/>
    <s v="FAVARASG"/>
    <s v="FAVARASG"/>
    <n v="19355"/>
    <s v="francisco.varas@consultor.wom.cl"/>
    <m/>
    <m/>
    <n v="90"/>
    <s v="Marcos Sanchez"/>
    <x v="3"/>
    <m/>
    <s v=""/>
    <d v="2021-03-01T00:00:00"/>
    <s v=""/>
    <m/>
    <d v="2020-11-01T00:00:00"/>
    <s v=""/>
    <s v="No"/>
    <s v="No"/>
  </r>
  <r>
    <s v="Holdtech"/>
    <x v="0"/>
    <s v="Masivo"/>
    <s v="La Serena"/>
    <s v="17625938"/>
    <s v="8"/>
    <s v="17625938-8"/>
    <s v="JCMOLINH"/>
    <s v="JUAN CARLOS MOLINA HENRIQUEZ"/>
    <s v="JUAN CARLOS "/>
    <s v="MOLINA HENRIQUEZ"/>
    <x v="1"/>
    <x v="5"/>
    <s v="Abandono de PEI"/>
    <m/>
    <d v="2020-11-06T00:00:00"/>
    <m/>
    <m/>
    <m/>
    <m/>
    <m/>
    <s v="31-12-1990"/>
    <s v="Marcos Sanchez"/>
    <m/>
    <s v=""/>
    <d v="2020-10-19T00:00:00"/>
    <m/>
    <m/>
    <m/>
    <s v="JCMOLINH"/>
    <s v="JCMOLINH"/>
    <n v="19031"/>
    <s v="juan.molina.h@consultor.wom.cl"/>
    <m/>
    <m/>
    <n v="90"/>
    <s v="Marcos Sanchez"/>
    <x v="3"/>
    <m/>
    <s v=""/>
    <d v="2021-03-01T00:00:00"/>
    <s v=""/>
    <m/>
    <d v="2020-11-01T00:00:00"/>
    <s v=""/>
    <s v="No"/>
    <s v="No"/>
  </r>
  <r>
    <s v="Holdtech"/>
    <x v="0"/>
    <s v="Masivo"/>
    <s v="La Serena"/>
    <s v="19282551"/>
    <s v="2"/>
    <s v="19282551-2"/>
    <s v="JDMONTEG"/>
    <s v="JOSE DAVID MONTESINO GOMEZ"/>
    <s v="JOSE DAVID "/>
    <s v="MONTESINO GOMEZ"/>
    <x v="1"/>
    <x v="5"/>
    <s v="Abandono de PEI"/>
    <m/>
    <d v="2020-11-06T00:00:00"/>
    <m/>
    <m/>
    <m/>
    <m/>
    <m/>
    <s v="23-03-1996"/>
    <s v="Marcos Sanchez"/>
    <m/>
    <s v=""/>
    <d v="2020-10-19T00:00:00"/>
    <m/>
    <m/>
    <m/>
    <s v="JDMONTEG"/>
    <s v="JDMONTEG"/>
    <n v="19390"/>
    <s v="jose.montesino@consultor.wom.cl"/>
    <m/>
    <m/>
    <n v="90"/>
    <s v="Marcos Sanchez"/>
    <x v="3"/>
    <m/>
    <s v=""/>
    <d v="2021-03-01T00:00:00"/>
    <s v=""/>
    <m/>
    <d v="2020-11-01T00:00:00"/>
    <s v=""/>
    <s v="No"/>
    <s v="No"/>
  </r>
  <r>
    <s v="Holdtech"/>
    <x v="0"/>
    <s v="Masivo"/>
    <s v="La Serena"/>
    <s v="18357400"/>
    <s v="0"/>
    <s v="18357400-0"/>
    <s v="PACRIADS"/>
    <s v="PATRICIO ANTONIO CRIADO SILVA"/>
    <s v="PATRICIO ANTONIO "/>
    <s v="CRIADO SILVA"/>
    <x v="1"/>
    <x v="5"/>
    <s v="Abandono de PEI"/>
    <m/>
    <d v="2020-11-06T00:00:00"/>
    <m/>
    <m/>
    <m/>
    <m/>
    <m/>
    <s v="08-01-1993"/>
    <s v="Marcos Sanchez"/>
    <m/>
    <s v=""/>
    <d v="2020-10-19T00:00:00"/>
    <m/>
    <m/>
    <m/>
    <s v="PACRIADS"/>
    <s v="PACRIADS"/>
    <n v="19327"/>
    <s v="patricio.criado@consultor.wom.cl"/>
    <m/>
    <m/>
    <n v="90"/>
    <s v="Marcos Sanchez"/>
    <x v="3"/>
    <m/>
    <s v=""/>
    <d v="2021-03-01T00:00:00"/>
    <s v=""/>
    <m/>
    <d v="2020-11-01T00:00:00"/>
    <s v=""/>
    <s v="No"/>
    <s v="No"/>
  </r>
  <r>
    <s v="Holdtech"/>
    <x v="0"/>
    <s v="Masivo"/>
    <s v="La Serena"/>
    <s v="16800544"/>
    <s v="K"/>
    <s v="16800544-K"/>
    <s v="SCHERNAF"/>
    <s v="SAMANTHA CECILIA HERNANDEZ FLORES"/>
    <s v="SAMANTHA CECILIA "/>
    <s v="HERNANDEZ FLORES"/>
    <x v="1"/>
    <x v="5"/>
    <s v="Reprobado"/>
    <m/>
    <d v="2020-11-06T00:00:00"/>
    <m/>
    <m/>
    <m/>
    <m/>
    <m/>
    <s v="15-05-1988"/>
    <s v="Marcos Sanchez"/>
    <m/>
    <s v=""/>
    <d v="2020-10-19T00:00:00"/>
    <m/>
    <m/>
    <m/>
    <s v="SCHERNAF"/>
    <s v="SCHERNAF"/>
    <n v="19381"/>
    <s v="samantha.hernandez@consultor.wom.cl"/>
    <m/>
    <m/>
    <n v="90"/>
    <s v="Marcos Sanchez"/>
    <x v="3"/>
    <m/>
    <s v=""/>
    <d v="2021-03-01T00:00:00"/>
    <s v=""/>
    <m/>
    <d v="2020-11-01T00:00:00"/>
    <s v=""/>
    <s v="No"/>
    <s v="No"/>
  </r>
  <r>
    <s v="Holdtech"/>
    <x v="0"/>
    <s v="Masivo"/>
    <s v="La Serena"/>
    <s v="18986309"/>
    <s v="8"/>
    <s v="18986309-8"/>
    <s v="BYZAPAT"/>
    <s v="BRENDALY YASNARA ZAPATA GALVEZ"/>
    <s v="BRENDALY YASNARA "/>
    <s v="ZAPATA GALVEZ"/>
    <x v="1"/>
    <x v="5"/>
    <s v="Abandono de PEI"/>
    <m/>
    <d v="2020-11-13T00:00:00"/>
    <m/>
    <m/>
    <m/>
    <m/>
    <m/>
    <s v="12-09-1995"/>
    <s v="Maria Fernanda Diaz"/>
    <m/>
    <s v=""/>
    <d v="2020-10-26T00:00:00"/>
    <m/>
    <m/>
    <m/>
    <s v="BYZAPATG"/>
    <s v="BYZAPATG"/>
    <m/>
    <s v="brendaly.zapata@consultor.wom.cl"/>
    <m/>
    <m/>
    <n v="91"/>
    <s v="Maria Fernanda Diaz"/>
    <x v="3"/>
    <m/>
    <s v=""/>
    <d v="2021-03-01T00:00:00"/>
    <s v=""/>
    <m/>
    <d v="2020-11-01T00:00:00"/>
    <s v=""/>
    <s v="No"/>
    <s v="No"/>
  </r>
  <r>
    <s v="Holdtech"/>
    <x v="0"/>
    <s v="Masivo"/>
    <s v="La Serena"/>
    <s v="20005925"/>
    <s v="5"/>
    <s v="20005925-5"/>
    <s v="CADIAZ"/>
    <s v="CLAUDIA ANDREA DIAZ GONZALEZ"/>
    <s v="CLAUDIA ANDREA "/>
    <s v="DIAZ GONZALEZ"/>
    <x v="1"/>
    <x v="5"/>
    <s v="Abandono de PEI"/>
    <m/>
    <d v="2020-11-13T00:00:00"/>
    <m/>
    <m/>
    <m/>
    <m/>
    <m/>
    <s v="11-02-1999"/>
    <s v="Maria Fernanda Diaz"/>
    <m/>
    <s v=""/>
    <d v="2020-10-26T00:00:00"/>
    <m/>
    <m/>
    <m/>
    <s v="CADIAZG"/>
    <s v="CADIAZG"/>
    <m/>
    <s v="claudia.diaz@consultor.wom.cl"/>
    <m/>
    <m/>
    <n v="91"/>
    <s v="Maria Fernanda Diaz"/>
    <x v="3"/>
    <m/>
    <s v=""/>
    <d v="2021-03-01T00:00:00"/>
    <s v=""/>
    <m/>
    <d v="2020-11-01T00:00:00"/>
    <s v=""/>
    <s v="No"/>
    <s v="No"/>
  </r>
  <r>
    <s v="Holdtech"/>
    <x v="0"/>
    <s v="Masivo"/>
    <s v="La Serena"/>
    <s v="19352896"/>
    <s v="1"/>
    <s v="19352896-1"/>
    <s v="JAALEGR"/>
    <s v="JUAN ALEJANDRO ALEGRIA GALLEGUILLOS"/>
    <s v="JUAN ALEJANDRO "/>
    <s v="ALEGRIA GALLEGUILLOS"/>
    <x v="1"/>
    <x v="5"/>
    <s v="Abandono de PEI"/>
    <m/>
    <d v="2020-11-13T00:00:00"/>
    <m/>
    <m/>
    <m/>
    <m/>
    <m/>
    <s v="12-03-1996"/>
    <s v="Maria Fernanda Diaz"/>
    <m/>
    <s v=""/>
    <d v="2020-10-26T00:00:00"/>
    <m/>
    <m/>
    <m/>
    <s v="JAALEGRG"/>
    <s v="JAALEGRG"/>
    <m/>
    <s v="juan.alegria@consultor.wom.cl"/>
    <m/>
    <m/>
    <n v="91"/>
    <s v="Maria Fernanda Diaz"/>
    <x v="3"/>
    <m/>
    <s v=""/>
    <d v="2021-03-01T00:00:00"/>
    <s v=""/>
    <m/>
    <d v="2020-11-01T00:00:00"/>
    <s v=""/>
    <s v="No"/>
    <s v="No"/>
  </r>
  <r>
    <s v="Holdtech"/>
    <x v="0"/>
    <s v="Masivo"/>
    <s v="La Serena"/>
    <s v="20456800"/>
    <s v="6"/>
    <s v="20456800-6"/>
    <s v="JKCAMPO"/>
    <s v="JAVIERA KATHERINNE CAMPOS CAMPOS"/>
    <s v="JAVIERA KATHERINNE "/>
    <s v="CAMPOS CAMPOS"/>
    <x v="1"/>
    <x v="5"/>
    <s v="Abandono de PEI"/>
    <m/>
    <d v="2020-11-13T00:00:00"/>
    <m/>
    <m/>
    <m/>
    <m/>
    <m/>
    <s v="11-03-2000"/>
    <s v="Maria Fernanda Diaz"/>
    <m/>
    <s v=""/>
    <d v="2020-10-26T00:00:00"/>
    <m/>
    <m/>
    <m/>
    <s v="JKCAMPOC"/>
    <s v="JKCAMPOC"/>
    <m/>
    <s v="javiera.campos@consultor.wom.cl"/>
    <m/>
    <m/>
    <n v="91"/>
    <s v="Maria Fernanda Diaz"/>
    <x v="3"/>
    <m/>
    <s v=""/>
    <d v="2021-03-01T00:00:00"/>
    <s v=""/>
    <m/>
    <d v="2020-11-01T00:00:00"/>
    <s v=""/>
    <s v="No"/>
    <s v="No"/>
  </r>
  <r>
    <s v="Holdtech"/>
    <x v="0"/>
    <s v="Masivo"/>
    <s v="La Serena"/>
    <s v="19864403"/>
    <s v="K"/>
    <s v="19864403-K"/>
    <s v="JSGONZA"/>
    <s v="JESHUA SIDDHARTA GONZALEZ CARDENAS"/>
    <s v="JESHUA SIDDHARTA "/>
    <s v="GONZALEZ CARDENAS"/>
    <x v="1"/>
    <x v="5"/>
    <s v="Abandono de PEI"/>
    <m/>
    <d v="2020-11-13T00:00:00"/>
    <m/>
    <m/>
    <m/>
    <m/>
    <m/>
    <s v="10-09-1998"/>
    <s v="Maria Fernanda Diaz"/>
    <m/>
    <s v=""/>
    <d v="2020-10-26T00:00:00"/>
    <m/>
    <m/>
    <m/>
    <s v="JSGONZAC"/>
    <s v="JSGONZAC"/>
    <m/>
    <s v="jeshua.gonzalez@consultor.wom.cl"/>
    <m/>
    <m/>
    <n v="91"/>
    <s v="Maria Fernanda Diaz"/>
    <x v="3"/>
    <m/>
    <s v=""/>
    <d v="2021-03-01T00:00:00"/>
    <s v=""/>
    <m/>
    <d v="2020-11-01T00:00:00"/>
    <s v=""/>
    <s v="No"/>
    <s v="No"/>
  </r>
  <r>
    <s v="Holdtech"/>
    <x v="0"/>
    <s v="Masivo"/>
    <s v="La Serena"/>
    <s v="19296183"/>
    <s v="1"/>
    <s v="19296183-1"/>
    <s v="NSBARRE"/>
    <s v="NATALIA SOLEDAD BARRERA VALERO"/>
    <s v="NATALIA SOLEDAD "/>
    <s v="BARRERA VALERO"/>
    <x v="1"/>
    <x v="5"/>
    <s v="Abandono de PEI"/>
    <m/>
    <d v="2020-11-13T00:00:00"/>
    <m/>
    <m/>
    <m/>
    <m/>
    <m/>
    <s v="15-12-1995"/>
    <s v="Maria Fernanda Diaz"/>
    <m/>
    <s v=""/>
    <d v="2020-10-26T00:00:00"/>
    <m/>
    <m/>
    <m/>
    <s v="NSBARREV"/>
    <s v="NSBARREV"/>
    <m/>
    <s v="natalia.barrera@consultor.wom.cl"/>
    <m/>
    <m/>
    <n v="91"/>
    <s v="Maria Fernanda Diaz"/>
    <x v="3"/>
    <m/>
    <s v=""/>
    <d v="2021-03-01T00:00:00"/>
    <s v=""/>
    <m/>
    <d v="2020-11-01T00:00:00"/>
    <s v=""/>
    <s v="No"/>
    <s v="No"/>
  </r>
  <r>
    <s v="Holdtech"/>
    <x v="0"/>
    <s v="Masivo"/>
    <s v="La Serena"/>
    <s v="20798008"/>
    <s v="0"/>
    <s v="20798008-0"/>
    <s v="RDHENRI"/>
    <s v="ROCIO DE LOURDES HENRIQUEZ CARMONA"/>
    <s v="ROCIO DE LOURDES "/>
    <s v="HENRIQUEZ CARMONA"/>
    <x v="1"/>
    <x v="5"/>
    <s v="Abandono de PEI"/>
    <m/>
    <d v="2020-11-13T00:00:00"/>
    <m/>
    <m/>
    <m/>
    <m/>
    <m/>
    <s v="25-09-2001"/>
    <s v="Maria Fernanda Diaz"/>
    <m/>
    <s v=""/>
    <d v="2020-10-26T00:00:00"/>
    <m/>
    <m/>
    <m/>
    <s v="RDHENRIC"/>
    <s v="RDHENRIC"/>
    <m/>
    <s v="rocio.henriquez@consultor.wom.cl"/>
    <m/>
    <m/>
    <n v="91"/>
    <s v="Maria Fernanda Diaz"/>
    <x v="3"/>
    <m/>
    <s v=""/>
    <d v="2021-03-01T00:00:00"/>
    <s v=""/>
    <m/>
    <d v="2020-11-01T00:00:00"/>
    <s v=""/>
    <s v="No"/>
    <s v="No"/>
  </r>
  <r>
    <s v="Holdtech"/>
    <x v="0"/>
    <s v="Masivo"/>
    <s v="La Serena"/>
    <s v="19450750"/>
    <s v="K"/>
    <s v="19450750-K"/>
    <s v="ARRODRIN"/>
    <s v="ALBA ROSARIO RODRIGUEZ NUÑEZ"/>
    <s v="ALBA ROSARIO "/>
    <s v="RODRIGUEZ NUÑEZ"/>
    <x v="1"/>
    <x v="5"/>
    <s v="Abandono de PEI"/>
    <m/>
    <d v="2020-11-30T00:00:00"/>
    <m/>
    <m/>
    <m/>
    <m/>
    <m/>
    <s v="03-10-1996"/>
    <s v="Leticia Cabrera"/>
    <m/>
    <s v=""/>
    <d v="2020-11-09T00:00:00"/>
    <m/>
    <m/>
    <m/>
    <s v="ARRODRIN"/>
    <s v="ARRODRIN"/>
    <n v="19031"/>
    <s v="alba.rodriguez@consultor.wom.cl"/>
    <m/>
    <m/>
    <n v="92"/>
    <s v="Leticia Cabrera"/>
    <x v="3"/>
    <m/>
    <s v=""/>
    <d v="2021-03-01T00:00:00"/>
    <s v=""/>
    <m/>
    <d v="2020-11-01T00:00:00"/>
    <s v=""/>
    <s v="No"/>
    <s v="No"/>
  </r>
  <r>
    <s v="Holdtech"/>
    <x v="0"/>
    <s v="Masivo"/>
    <s v="La Serena"/>
    <s v="19257918"/>
    <s v="K"/>
    <s v="19257918-K"/>
    <s v="ASCAIMAN"/>
    <s v="AYLEEN SCARLETTE CAIMANQUE NARRIAS"/>
    <s v="AYLEEN SCARLETTE "/>
    <s v="CAIMANQUE NARRIAS"/>
    <x v="1"/>
    <x v="5"/>
    <s v="Abandono de PEI"/>
    <m/>
    <d v="2020-11-30T00:00:00"/>
    <m/>
    <m/>
    <m/>
    <m/>
    <m/>
    <s v="26-06-1996"/>
    <s v="Leticia Cabrera"/>
    <m/>
    <s v=""/>
    <d v="2020-11-09T00:00:00"/>
    <m/>
    <m/>
    <m/>
    <s v="ASCAIMAN"/>
    <s v="ASCAIMAN"/>
    <n v="19392"/>
    <s v="ayleen.caimanque@consultor.wom.cl"/>
    <m/>
    <m/>
    <n v="92"/>
    <s v="Leticia Cabrera"/>
    <x v="3"/>
    <m/>
    <s v=""/>
    <d v="2021-03-01T00:00:00"/>
    <s v=""/>
    <m/>
    <d v="2020-11-01T00:00:00"/>
    <s v=""/>
    <s v="No"/>
    <s v="No"/>
  </r>
  <r>
    <s v="Holdtech"/>
    <x v="0"/>
    <s v="Masivo"/>
    <s v="La Serena"/>
    <s v="20441824"/>
    <s v="1"/>
    <s v="20441824-1"/>
    <s v="CCARDILR"/>
    <s v="CONSTANZA CAROLINA ARDILES RIVERA"/>
    <s v="CONSTANZA CAROLINA "/>
    <s v="ARDILES RIVERA"/>
    <x v="1"/>
    <x v="5"/>
    <s v="Reprobado"/>
    <m/>
    <d v="2020-11-30T00:00:00"/>
    <m/>
    <m/>
    <m/>
    <m/>
    <m/>
    <s v="13-09-2000"/>
    <s v="Leticia Cabrera"/>
    <m/>
    <s v=""/>
    <d v="2020-11-09T00:00:00"/>
    <m/>
    <m/>
    <m/>
    <s v="CCARDILR"/>
    <s v="CCARDILR"/>
    <n v="19213"/>
    <s v="constanza.ardiles@consultor.wom.cl"/>
    <m/>
    <m/>
    <n v="92"/>
    <s v="Leticia Cabrera"/>
    <x v="3"/>
    <m/>
    <s v=""/>
    <d v="2021-03-01T00:00:00"/>
    <s v=""/>
    <m/>
    <d v="2020-11-01T00:00:00"/>
    <s v=""/>
    <s v="No"/>
    <s v="No"/>
  </r>
  <r>
    <s v="Holdtech"/>
    <x v="0"/>
    <s v="Masivo"/>
    <s v="La Serena"/>
    <s v="19348197"/>
    <s v="3"/>
    <s v="19348197-3"/>
    <s v="CCGODOYN"/>
    <s v="CLAUDIA CAMILA GODOY NAVEA"/>
    <s v="CLAUDIA CAMILA "/>
    <s v="GODOY NAVEA"/>
    <x v="1"/>
    <x v="5"/>
    <s v="Abandono de PEI"/>
    <m/>
    <d v="2020-11-30T00:00:00"/>
    <m/>
    <m/>
    <m/>
    <m/>
    <m/>
    <s v="11-05-1996"/>
    <s v="Leticia Cabrera"/>
    <m/>
    <s v=""/>
    <d v="2020-11-09T00:00:00"/>
    <m/>
    <m/>
    <m/>
    <s v="CCGODOYN"/>
    <s v="CCGODOYN"/>
    <n v="19233"/>
    <s v="claudia.godoy.n@consultor.wom.cl"/>
    <m/>
    <m/>
    <n v="92"/>
    <s v="Leticia Cabrera"/>
    <x v="3"/>
    <m/>
    <s v=""/>
    <d v="2021-03-01T00:00:00"/>
    <s v=""/>
    <m/>
    <d v="2020-11-01T00:00:00"/>
    <s v=""/>
    <s v="No"/>
    <s v="No"/>
  </r>
  <r>
    <s v="Holdtech"/>
    <x v="0"/>
    <s v="Masivo"/>
    <s v="La Serena"/>
    <s v="14004149"/>
    <s v="1"/>
    <s v="14004149-1"/>
    <s v="FAGUTIEC"/>
    <s v="FELIPE ANTONIO GUTIERREZ CERDA"/>
    <s v="FELIPE ANTONIO "/>
    <s v="GUTIERREZ CERDA"/>
    <x v="1"/>
    <x v="5"/>
    <s v="Reprobado"/>
    <m/>
    <d v="2020-11-30T00:00:00"/>
    <m/>
    <m/>
    <m/>
    <m/>
    <m/>
    <s v="23-10-1981"/>
    <s v="Leticia Cabrera"/>
    <m/>
    <s v=""/>
    <d v="2020-11-09T00:00:00"/>
    <m/>
    <m/>
    <m/>
    <s v="FAGUTIEC"/>
    <s v="FAGUTIEC"/>
    <n v="19390"/>
    <s v="felipe.gutierrez@consultor.wom.cl"/>
    <m/>
    <m/>
    <n v="92"/>
    <s v="Leticia Cabrera"/>
    <x v="3"/>
    <m/>
    <s v=""/>
    <d v="2021-03-01T00:00:00"/>
    <s v=""/>
    <m/>
    <d v="2020-11-01T00:00:00"/>
    <s v=""/>
    <s v="No"/>
    <s v="No"/>
  </r>
  <r>
    <s v="Holdtech"/>
    <x v="0"/>
    <s v="Masivo"/>
    <s v="La Serena"/>
    <s v="19864479"/>
    <s v="K"/>
    <s v="19864479-K"/>
    <s v="FTTORRET"/>
    <s v="FRANCISCA TIARE TORRES TORO"/>
    <s v="FRANCISCA TIARE "/>
    <s v="TORRES TORO"/>
    <x v="1"/>
    <x v="5"/>
    <s v="Abandono de PEI"/>
    <m/>
    <d v="2020-11-30T00:00:00"/>
    <m/>
    <m/>
    <m/>
    <m/>
    <m/>
    <s v="08-10-1998"/>
    <s v="Leticia Cabrera"/>
    <m/>
    <s v=""/>
    <d v="2020-11-09T00:00:00"/>
    <m/>
    <m/>
    <m/>
    <s v="FTTORRET"/>
    <s v="FTTORRET"/>
    <n v="19051"/>
    <s v="francisca.torres@consultor.wom.cl"/>
    <m/>
    <m/>
    <n v="92"/>
    <s v="Leticia Cabrera"/>
    <x v="3"/>
    <m/>
    <s v=""/>
    <d v="2021-03-01T00:00:00"/>
    <s v=""/>
    <m/>
    <d v="2020-11-01T00:00:00"/>
    <s v=""/>
    <s v="No"/>
    <s v="No"/>
  </r>
  <r>
    <s v="Holdtech"/>
    <x v="0"/>
    <s v="Masivo"/>
    <s v="La Serena"/>
    <s v="20313591"/>
    <s v="2"/>
    <s v="20313591-2"/>
    <s v="FYGARAYZ"/>
    <s v="FRANCISCA YIGHOLEET CARINA GARAY ZAMORA"/>
    <s v="FRANCISCA YIGHOLEET CARINA "/>
    <s v="GARAY ZAMORA"/>
    <x v="1"/>
    <x v="5"/>
    <s v="Reprobado"/>
    <m/>
    <d v="2020-11-30T00:00:00"/>
    <m/>
    <m/>
    <m/>
    <m/>
    <m/>
    <s v="06-02-2001"/>
    <s v="Leticia Cabrera"/>
    <m/>
    <s v=""/>
    <d v="2020-11-09T00:00:00"/>
    <m/>
    <m/>
    <m/>
    <s v="FYGARAYZ"/>
    <s v="FYGARAYZ"/>
    <n v="19112"/>
    <s v="francisca.garay@consultor.wom.cl"/>
    <m/>
    <m/>
    <n v="92"/>
    <s v="Leticia Cabrera"/>
    <x v="3"/>
    <m/>
    <s v=""/>
    <d v="2021-03-01T00:00:00"/>
    <s v=""/>
    <m/>
    <d v="2020-11-01T00:00:00"/>
    <s v=""/>
    <s v="No"/>
    <s v="No"/>
  </r>
  <r>
    <s v="Holdtech"/>
    <x v="0"/>
    <s v="Masivo"/>
    <s v="La Serena"/>
    <s v="19770734"/>
    <s v="8"/>
    <s v="19770734-8"/>
    <s v="JECONTRB"/>
    <s v="JACQUELINE ELIZABETH CONTRERAS BARRAZA"/>
    <s v="JACQUELINE ELIZABETH "/>
    <s v="CONTRERAS BARRAZA"/>
    <x v="1"/>
    <x v="5"/>
    <s v="Abandono de PEI"/>
    <m/>
    <d v="2020-11-30T00:00:00"/>
    <m/>
    <m/>
    <m/>
    <m/>
    <m/>
    <s v="06-02-1998"/>
    <s v="Leticia Cabrera"/>
    <m/>
    <s v=""/>
    <d v="2020-11-09T00:00:00"/>
    <m/>
    <m/>
    <m/>
    <s v="JECONTRB"/>
    <s v="JECONTRB"/>
    <n v="19394"/>
    <s v="jacqueline.contreras@consultor.wom.cl"/>
    <m/>
    <m/>
    <n v="92"/>
    <s v="Leticia Cabrera"/>
    <x v="3"/>
    <m/>
    <s v=""/>
    <d v="2021-03-01T00:00:00"/>
    <s v=""/>
    <m/>
    <d v="2020-11-01T00:00:00"/>
    <s v=""/>
    <s v="No"/>
    <s v="No"/>
  </r>
  <r>
    <s v="Holdtech"/>
    <x v="0"/>
    <s v="Masivo"/>
    <s v="La Serena"/>
    <s v="20846410"/>
    <s v="8"/>
    <s v="20846410-8"/>
    <s v="MAHIDALM"/>
    <s v="MILLARAY ALEJANDRA HIDALGO MEZA"/>
    <s v="MILLARAY ALEJANDRA "/>
    <s v="HIDALGO MEZA"/>
    <x v="1"/>
    <x v="5"/>
    <s v="Abandono de PEI"/>
    <m/>
    <d v="2020-11-30T00:00:00"/>
    <m/>
    <m/>
    <m/>
    <m/>
    <m/>
    <s v="17-09-2001"/>
    <s v="Leticia Cabrera"/>
    <m/>
    <s v=""/>
    <d v="2020-11-09T00:00:00"/>
    <m/>
    <m/>
    <m/>
    <s v="MAHIDALM"/>
    <s v="MAHIDALM"/>
    <n v="19327"/>
    <s v="millaray.hidalgo@consultor.wom.cl"/>
    <m/>
    <m/>
    <n v="92"/>
    <s v="Leticia Cabrera"/>
    <x v="3"/>
    <m/>
    <s v=""/>
    <d v="2021-03-01T00:00:00"/>
    <s v=""/>
    <m/>
    <d v="2020-11-01T00:00:00"/>
    <s v=""/>
    <s v="No"/>
    <s v="No"/>
  </r>
  <r>
    <s v="Holdtech"/>
    <x v="0"/>
    <s v="Masivo"/>
    <s v="La Serena"/>
    <s v="18495778"/>
    <s v="7"/>
    <s v="18495778-7"/>
    <s v="PABORDOM"/>
    <s v="PATRICIA ALEJANDRA BORDONES MOLINA"/>
    <s v="PATRICIA ALEJANDRA "/>
    <s v="BORDONES MOLINA"/>
    <x v="1"/>
    <x v="5"/>
    <s v="Abandono de PEI"/>
    <m/>
    <d v="2020-11-30T00:00:00"/>
    <m/>
    <m/>
    <m/>
    <m/>
    <m/>
    <s v="12-01-1994"/>
    <s v="Leticia Cabrera"/>
    <m/>
    <s v=""/>
    <d v="2020-11-09T00:00:00"/>
    <m/>
    <m/>
    <m/>
    <s v="PABORDOM"/>
    <s v="PABORDOM"/>
    <n v="19410"/>
    <s v="patricia.bordones@consultor.wom.cl"/>
    <m/>
    <m/>
    <n v="92"/>
    <s v="Leticia Cabrera"/>
    <x v="3"/>
    <m/>
    <s v=""/>
    <d v="2021-03-01T00:00:00"/>
    <s v=""/>
    <m/>
    <d v="2020-11-01T00:00:00"/>
    <s v=""/>
    <s v="No"/>
    <s v="No"/>
  </r>
  <r>
    <s v="Holdtech"/>
    <x v="0"/>
    <s v="Masivo"/>
    <s v="La Serena"/>
    <s v="16566199"/>
    <s v="0"/>
    <s v="16566199-0"/>
    <s v="VMVIZCAV"/>
    <s v="VIVIANA MARGARITA VIZCARRA VIDAL"/>
    <s v="VIVIANA MARGARITA "/>
    <s v="VIZCARRA VIDAL"/>
    <x v="1"/>
    <x v="5"/>
    <s v="Reprobado"/>
    <m/>
    <d v="2020-11-30T00:00:00"/>
    <m/>
    <m/>
    <m/>
    <m/>
    <m/>
    <s v="01-01-1987"/>
    <s v="Leticia Cabrera"/>
    <m/>
    <s v=""/>
    <d v="2020-11-09T00:00:00"/>
    <m/>
    <m/>
    <m/>
    <s v="VMVIZCAV"/>
    <s v="VMVIZCAV"/>
    <n v="19117"/>
    <s v="viviana.vizcarra@consultor.wom.cl"/>
    <m/>
    <m/>
    <n v="92"/>
    <s v="Leticia Cabrera"/>
    <x v="3"/>
    <m/>
    <s v=""/>
    <d v="2021-03-01T00:00:00"/>
    <s v=""/>
    <m/>
    <d v="2020-11-01T00:00:00"/>
    <s v=""/>
    <s v="No"/>
    <s v="No"/>
  </r>
  <r>
    <s v="Holdtech"/>
    <x v="0"/>
    <s v="Masivo"/>
    <s v="La Serena"/>
    <s v="19947875"/>
    <s v="3"/>
    <s v="19947875-3"/>
    <s v="JFRIVERD"/>
    <s v="JAVIERA FERNANDA RIVERA DURAN"/>
    <s v="JAVIERA FERNANDA "/>
    <s v="RIVERA DURAN"/>
    <x v="1"/>
    <x v="5"/>
    <s v="Abandono de PEI"/>
    <m/>
    <d v="2020-12-11T00:00:00"/>
    <m/>
    <m/>
    <m/>
    <m/>
    <m/>
    <s v="31-05-1998"/>
    <s v="Marcos Sanchez"/>
    <m/>
    <s v=""/>
    <d v="2020-11-23T00:00:00"/>
    <d v="2020-12-11T00:00:00"/>
    <m/>
    <d v="2020-12-14T00:00:00"/>
    <s v="JFRIVERD"/>
    <s v="JFRIVERD"/>
    <n v="19445"/>
    <s v="javiera.rivera@consultor.wom.cl"/>
    <m/>
    <m/>
    <n v="93"/>
    <s v="Marcos Sanchez"/>
    <x v="2"/>
    <m/>
    <s v=""/>
    <d v="2021-03-01T00:00:00"/>
    <n v="77"/>
    <m/>
    <d v="2020-12-01T00:00:00"/>
    <d v="2020-12-01T00:00:00"/>
    <s v="No"/>
    <s v="No"/>
  </r>
  <r>
    <s v="Holdtech"/>
    <x v="0"/>
    <s v="Masivo"/>
    <s v="La Serena"/>
    <s v="17330583"/>
    <s v="4"/>
    <s v="17330583-4"/>
    <s v="FAVALDEC"/>
    <s v="FERNANDA ANDREA VALDERRAMA CORTES"/>
    <s v="FERNANDA ANDREA "/>
    <s v="VALDERRAMA CORTES"/>
    <x v="1"/>
    <x v="5"/>
    <s v="Abandono de PEI"/>
    <m/>
    <d v="2020-12-11T00:00:00"/>
    <m/>
    <m/>
    <m/>
    <m/>
    <m/>
    <s v="18-08-1989"/>
    <s v="Marcos Sanchez"/>
    <m/>
    <s v=""/>
    <d v="2020-11-23T00:00:00"/>
    <m/>
    <m/>
    <m/>
    <s v="FAVALDEC"/>
    <s v="FAVALDEC"/>
    <n v="19427"/>
    <s v="fernanda.valderrama@consultor.wom.cl"/>
    <m/>
    <m/>
    <n v="93"/>
    <s v="Marcos Sanchez"/>
    <x v="3"/>
    <m/>
    <s v=""/>
    <d v="2021-03-01T00:00:00"/>
    <s v=""/>
    <m/>
    <d v="2020-12-01T00:00:00"/>
    <s v=""/>
    <s v="No"/>
    <s v="No"/>
  </r>
  <r>
    <s v="Holdtech"/>
    <x v="0"/>
    <s v="Masivo"/>
    <s v="La Serena"/>
    <s v="21155478"/>
    <s v="9"/>
    <s v="21155478-9"/>
    <s v="FCARAYAB"/>
    <s v="FRANCISCA CAROLINA ARAYA BURGOS"/>
    <s v="FRANCISCA CAROLINA "/>
    <s v="ARAYA BURGOS"/>
    <x v="1"/>
    <x v="5"/>
    <s v="Abandono de PEI"/>
    <m/>
    <d v="2020-12-11T00:00:00"/>
    <m/>
    <m/>
    <m/>
    <m/>
    <m/>
    <s v="01-11-2002"/>
    <s v="Marcos Sanchez"/>
    <m/>
    <s v=""/>
    <d v="2020-11-23T00:00:00"/>
    <m/>
    <m/>
    <m/>
    <s v="FCARAYAB"/>
    <s v="FCARAYAB"/>
    <n v="19439"/>
    <s v="francisca.araya@consultor.wom.cl"/>
    <m/>
    <m/>
    <n v="93"/>
    <s v="Marcos Sanchez"/>
    <x v="3"/>
    <m/>
    <s v=""/>
    <d v="2021-03-01T00:00:00"/>
    <s v=""/>
    <m/>
    <d v="2020-12-01T00:00:00"/>
    <s v=""/>
    <s v="No"/>
    <s v="No"/>
  </r>
  <r>
    <s v="Holdtech"/>
    <x v="0"/>
    <s v="Masivo"/>
    <s v="La Serena"/>
    <s v="17015804"/>
    <s v="0"/>
    <s v="17015804-0"/>
    <s v="PPARQUEZ"/>
    <s v="PRISCILLA PAULETTE ARQUEROS ZARRICUETA"/>
    <s v="PRISCILLA PAULETTE "/>
    <s v="ARQUEROS ZARRICUETA"/>
    <x v="1"/>
    <x v="5"/>
    <s v="Abandono de PEI"/>
    <m/>
    <d v="2020-12-11T00:00:00"/>
    <m/>
    <m/>
    <m/>
    <m/>
    <m/>
    <s v="12-11-1988"/>
    <s v="Marcos Sanchez"/>
    <m/>
    <s v=""/>
    <d v="2020-11-23T00:00:00"/>
    <m/>
    <m/>
    <m/>
    <s v="PPARQUEZ"/>
    <s v="PPARQUEZ"/>
    <n v="19440"/>
    <s v="priscilla.arqueros@consultor.wom.cl"/>
    <m/>
    <m/>
    <n v="93"/>
    <s v="Marcos Sanchez"/>
    <x v="3"/>
    <m/>
    <s v=""/>
    <d v="2021-03-01T00:00:00"/>
    <s v=""/>
    <m/>
    <d v="2020-12-01T00:00:00"/>
    <s v=""/>
    <s v="No"/>
    <s v="No"/>
  </r>
  <r>
    <s v="Holdtech"/>
    <x v="0"/>
    <s v="Masivo"/>
    <s v="La Serena"/>
    <s v="19977610"/>
    <s v="K"/>
    <s v="19977610-K"/>
    <s v="VIVELASA"/>
    <s v="VALENTINA IGNACIA VELASQUEZ ASTUDILLO"/>
    <s v="VALENTINA IGNACIA "/>
    <s v="VELASQUEZ ASTUDILLO"/>
    <x v="1"/>
    <x v="5"/>
    <s v="Abandono de PEI"/>
    <m/>
    <d v="2020-12-11T00:00:00"/>
    <m/>
    <m/>
    <m/>
    <m/>
    <m/>
    <s v="21-09-1998"/>
    <s v="Marcos Sanchez"/>
    <m/>
    <s v=""/>
    <d v="2020-11-23T00:00:00"/>
    <m/>
    <m/>
    <m/>
    <s v="VIVELASA"/>
    <s v="VIVELASA"/>
    <n v="19422"/>
    <s v="valentina.velasquez@consultor.wom.cl"/>
    <m/>
    <m/>
    <n v="93"/>
    <s v="Marcos Sanchez"/>
    <x v="3"/>
    <m/>
    <s v=""/>
    <d v="2021-03-01T00:00:00"/>
    <s v=""/>
    <m/>
    <d v="2020-12-01T00:00:00"/>
    <s v=""/>
    <s v="No"/>
    <s v="No"/>
  </r>
  <r>
    <s v="Holdtech"/>
    <x v="0"/>
    <s v="Masivo"/>
    <s v="La Serena"/>
    <s v="17016001"/>
    <s v="0"/>
    <s v="17016001-0"/>
    <s v="ANOLIVAL"/>
    <s v="ANDREA NATALIE OLIVARES LOPEZ"/>
    <s v="ANDREA NATALIE "/>
    <s v="OLIVARES LOPEZ"/>
    <x v="1"/>
    <x v="5"/>
    <s v="Reprobado"/>
    <m/>
    <d v="2020-12-11T00:00:00"/>
    <s v="Reingreso Call Center"/>
    <m/>
    <m/>
    <m/>
    <m/>
    <s v="19-12-1988"/>
    <s v="Marcos Sanchez"/>
    <m/>
    <s v=""/>
    <d v="2020-11-23T00:00:00"/>
    <m/>
    <m/>
    <m/>
    <s v="ANOLIVAL"/>
    <s v="ANOLIVAL"/>
    <n v="19447"/>
    <s v="andrea.olivares@consultor.wom.cl"/>
    <m/>
    <m/>
    <n v="93"/>
    <s v="Marcos Sanchez"/>
    <x v="3"/>
    <m/>
    <s v=""/>
    <d v="2021-03-01T00:00:00"/>
    <s v=""/>
    <m/>
    <d v="2020-12-01T00:00:00"/>
    <s v=""/>
    <s v="No"/>
    <s v="No"/>
  </r>
  <r>
    <s v="Holdtech"/>
    <x v="0"/>
    <s v="Masivo"/>
    <s v="La Serena"/>
    <s v="18757921"/>
    <s v="K"/>
    <s v="18757921-K"/>
    <s v="AMHICHEV"/>
    <s v="ARETA MELANIA HICHE VALDIVIA"/>
    <s v="ARETA MELANIA "/>
    <s v="HICHE VALDIVIA"/>
    <x v="1"/>
    <x v="5"/>
    <s v="Abandono de PEI"/>
    <m/>
    <d v="2020-12-21T00:00:00"/>
    <m/>
    <m/>
    <m/>
    <m/>
    <m/>
    <s v="30-06-1994"/>
    <s v="Paola Dunn"/>
    <m/>
    <s v=""/>
    <d v="2020-11-30T00:00:00"/>
    <m/>
    <m/>
    <m/>
    <s v="AMHICHEV"/>
    <s v="AMHICHEV"/>
    <n v="19487"/>
    <s v="areta.hiche@consultor.wom.cl"/>
    <m/>
    <m/>
    <n v="94"/>
    <s v="Paola Dunn"/>
    <x v="3"/>
    <m/>
    <s v=""/>
    <d v="2021-03-01T00:00:00"/>
    <s v=""/>
    <m/>
    <d v="2020-12-01T00:00:00"/>
    <s v=""/>
    <s v="No"/>
    <s v="No"/>
  </r>
  <r>
    <s v="Holdtech"/>
    <x v="0"/>
    <s v="Masivo"/>
    <s v="La Serena"/>
    <s v="19659575"/>
    <s v="9"/>
    <s v="19659575-9"/>
    <s v="CAAGUIRC"/>
    <s v="CARLOS ALEXIS AGUIRRE CASTILLO"/>
    <s v="CARLOS ALEXIS "/>
    <s v="AGUIRRE CASTILLO"/>
    <x v="1"/>
    <x v="5"/>
    <s v="Abandono de PEI"/>
    <m/>
    <d v="2020-12-21T00:00:00"/>
    <m/>
    <m/>
    <m/>
    <m/>
    <m/>
    <s v="21-02-1997"/>
    <s v="Paola Dunn"/>
    <m/>
    <s v=""/>
    <d v="2020-11-30T00:00:00"/>
    <m/>
    <m/>
    <m/>
    <s v="CAAGUIRC"/>
    <s v="CAAGUIRC"/>
    <n v="19484"/>
    <s v="carlos.aguirre@consultor.wom.cl"/>
    <m/>
    <m/>
    <n v="94"/>
    <s v="Paola Dunn"/>
    <x v="3"/>
    <m/>
    <s v=""/>
    <d v="2021-03-01T00:00:00"/>
    <s v=""/>
    <m/>
    <d v="2020-12-01T00:00:00"/>
    <s v=""/>
    <s v="No"/>
    <s v="No"/>
  </r>
  <r>
    <s v="Holdtech"/>
    <x v="0"/>
    <s v="Masivo"/>
    <s v="La Serena"/>
    <s v="19118321"/>
    <s v="5"/>
    <s v="19118321-5"/>
    <s v="FETOLEDC"/>
    <s v="FRANCISCA ELIZABETH TOLEDO CIFUENTES"/>
    <s v="FRANCISCA ELIZABETH "/>
    <s v="TOLEDO CIFUENTES"/>
    <x v="1"/>
    <x v="5"/>
    <s v="Abandono de PEI"/>
    <m/>
    <d v="2020-12-21T00:00:00"/>
    <m/>
    <m/>
    <m/>
    <m/>
    <m/>
    <s v="15-01-1995"/>
    <s v="Paola Dunn"/>
    <m/>
    <s v=""/>
    <d v="2020-11-30T00:00:00"/>
    <m/>
    <m/>
    <m/>
    <s v="FETOLEDC"/>
    <s v="FETOLEDC"/>
    <n v="19468"/>
    <s v="francisca.toledo@consultor.wom.cl"/>
    <m/>
    <m/>
    <n v="94"/>
    <s v="Paola Dunn"/>
    <x v="3"/>
    <m/>
    <s v=""/>
    <d v="2021-03-01T00:00:00"/>
    <s v=""/>
    <m/>
    <d v="2020-12-01T00:00:00"/>
    <s v=""/>
    <s v="No"/>
    <s v="No"/>
  </r>
  <r>
    <s v="Holdtech"/>
    <x v="0"/>
    <s v="Masivo"/>
    <s v="La Serena"/>
    <s v="19506073"/>
    <s v="8"/>
    <s v="19506073-8"/>
    <s v="JMVALDIG"/>
    <s v="JOSE MANUEL VALDIVIA GUAJARDO"/>
    <s v="JOSE MANUEL "/>
    <s v="VALDIVIA GUAJARDO"/>
    <x v="1"/>
    <x v="5"/>
    <s v="Abandono de PEI"/>
    <m/>
    <d v="2020-12-21T00:00:00"/>
    <m/>
    <m/>
    <m/>
    <m/>
    <m/>
    <s v="23-02-1997"/>
    <s v="Paola Dunn"/>
    <m/>
    <s v=""/>
    <d v="2020-11-30T00:00:00"/>
    <m/>
    <m/>
    <m/>
    <s v="JMVALDIG"/>
    <s v="JMVALDIG"/>
    <n v="19504"/>
    <s v="jose.valdivia@consultor.wom.cl"/>
    <m/>
    <m/>
    <n v="94"/>
    <s v="Paola Dunn"/>
    <x v="3"/>
    <m/>
    <s v=""/>
    <d v="2021-03-01T00:00:00"/>
    <s v=""/>
    <m/>
    <d v="2020-12-01T00:00:00"/>
    <s v=""/>
    <s v="No"/>
    <s v="No"/>
  </r>
  <r>
    <s v="Holdtech"/>
    <x v="0"/>
    <s v="Masivo"/>
    <s v="La Serena"/>
    <s v="19042089"/>
    <s v="2"/>
    <s v="19042089-2"/>
    <s v="MVILLAP"/>
    <s v="MICHAEL VILLALOBOS PEREA"/>
    <s v="MICHAEL "/>
    <s v="VILLALOBOS PEREA"/>
    <x v="1"/>
    <x v="5"/>
    <s v="Abandono de PEI"/>
    <m/>
    <d v="2020-12-21T00:00:00"/>
    <m/>
    <m/>
    <m/>
    <m/>
    <m/>
    <s v="07-11-1995"/>
    <s v="Paola Dunn"/>
    <m/>
    <s v=""/>
    <d v="2020-11-30T00:00:00"/>
    <m/>
    <m/>
    <m/>
    <s v="MVILLAP"/>
    <s v="MVILLAP"/>
    <n v="19486"/>
    <s v="michael.villalobos@consultor.wom.cl"/>
    <m/>
    <m/>
    <n v="94"/>
    <s v="Paola Dunn"/>
    <x v="3"/>
    <m/>
    <s v=""/>
    <d v="2021-03-01T00:00:00"/>
    <s v=""/>
    <m/>
    <d v="2020-12-01T00:00:00"/>
    <s v=""/>
    <s v="No"/>
    <s v="No"/>
  </r>
  <r>
    <s v="Holdtech"/>
    <x v="0"/>
    <s v="Masivo"/>
    <s v="La Serena"/>
    <s v="19866977"/>
    <s v="6"/>
    <s v="19866977-6"/>
    <s v="TBGONZAA"/>
    <s v="TAMARA BELEN GONZALEZ ANDUEZA"/>
    <s v="TAMARA BELEN "/>
    <s v="GONZALEZ ANDUEZA"/>
    <x v="1"/>
    <x v="5"/>
    <s v="Abandono de PEI"/>
    <m/>
    <d v="2020-12-21T00:00:00"/>
    <m/>
    <m/>
    <m/>
    <m/>
    <m/>
    <s v="05-09-1996"/>
    <s v="Paola Dunn"/>
    <m/>
    <s v=""/>
    <d v="2020-11-30T00:00:00"/>
    <m/>
    <m/>
    <m/>
    <s v="TBGONZAA"/>
    <s v="TBGONZAA"/>
    <n v="19474"/>
    <s v="tamara.gonzalez@consultor.wom.cl"/>
    <m/>
    <m/>
    <n v="94"/>
    <s v="Paola Dunn"/>
    <x v="3"/>
    <m/>
    <s v=""/>
    <d v="2021-03-01T00:00:00"/>
    <s v=""/>
    <m/>
    <d v="2020-12-01T00:00:00"/>
    <s v=""/>
    <s v="No"/>
    <s v="No"/>
  </r>
  <r>
    <s v="Holdtech"/>
    <x v="0"/>
    <s v="Masivo"/>
    <s v="La Serena"/>
    <s v="19400319"/>
    <s v="6"/>
    <s v="19400319-6"/>
    <s v="WASOTOS"/>
    <s v="WILSON ANDRES SOTO SALAZAR"/>
    <s v="WILSON ANDRES "/>
    <s v="SOTO SALAZAR"/>
    <x v="1"/>
    <x v="5"/>
    <s v="Abandono de PEI"/>
    <m/>
    <d v="2020-12-21T00:00:00"/>
    <m/>
    <m/>
    <m/>
    <m/>
    <m/>
    <s v="10-06-1998"/>
    <s v="Paola Dunn"/>
    <m/>
    <s v=""/>
    <d v="2020-11-30T00:00:00"/>
    <m/>
    <m/>
    <m/>
    <s v="WASOTOS"/>
    <s v="WASOTOS"/>
    <n v="19491"/>
    <s v="wilson.soto@consultor.wom.cl"/>
    <m/>
    <m/>
    <n v="94"/>
    <s v="Paola Dunn"/>
    <x v="3"/>
    <m/>
    <s v=""/>
    <d v="2021-03-01T00:00:00"/>
    <s v=""/>
    <m/>
    <d v="2020-12-01T00:00:00"/>
    <s v=""/>
    <s v="No"/>
    <s v="No"/>
  </r>
  <r>
    <s v="Holdtech"/>
    <x v="0"/>
    <s v="Masivo"/>
    <s v="La Serena"/>
    <s v="19350139"/>
    <s v="7"/>
    <s v="19350139-7"/>
    <s v="BJROJASA"/>
    <s v="BARBARA JAVIERA ROJAS AGUIRRE"/>
    <s v="BARBARA JAVIERA "/>
    <s v="ROJAS AGUIRRE"/>
    <x v="1"/>
    <x v="5"/>
    <s v="Abandono de PEI"/>
    <m/>
    <d v="2020-12-28T00:00:00"/>
    <m/>
    <m/>
    <m/>
    <m/>
    <m/>
    <d v="1996-12-03T00:00:00"/>
    <s v="Daniela Castillo"/>
    <m/>
    <s v=""/>
    <d v="2020-12-07T00:00:00"/>
    <m/>
    <m/>
    <m/>
    <s v="BJROJASA"/>
    <s v="BJROJASA"/>
    <n v="19507"/>
    <s v="barbara.rojas.a@consultor.wom.cl"/>
    <m/>
    <m/>
    <n v="95"/>
    <s v="Daniela Castillo"/>
    <x v="3"/>
    <m/>
    <s v=""/>
    <d v="2021-03-01T00:00:00"/>
    <s v=""/>
    <m/>
    <d v="2020-12-01T00:00:00"/>
    <s v=""/>
    <s v="No"/>
    <s v="No"/>
  </r>
  <r>
    <s v="Holdtech"/>
    <x v="0"/>
    <s v="Masivo"/>
    <s v="La Serena"/>
    <s v="19769962"/>
    <s v="0"/>
    <s v="19769962-0"/>
    <s v="CACAMPAI"/>
    <s v="CAROLIN ANDREA CAMPAÑA IBACACHE"/>
    <s v="CAROLIN ANDREA "/>
    <s v="CAMPAÑA IBACACHE"/>
    <x v="1"/>
    <x v="5"/>
    <s v="Abandono de PEI"/>
    <m/>
    <d v="2020-12-28T00:00:00"/>
    <m/>
    <m/>
    <m/>
    <m/>
    <m/>
    <d v="1997-09-11T00:00:00"/>
    <s v="Daniela Castillo"/>
    <m/>
    <s v=""/>
    <d v="2020-12-07T00:00:00"/>
    <m/>
    <m/>
    <m/>
    <s v="CACAMPAI"/>
    <s v="CACAMPAI"/>
    <n v="19203"/>
    <s v="carolin.campana@consultor.wom.cl"/>
    <m/>
    <m/>
    <n v="95"/>
    <s v="Daniela Castillo"/>
    <x v="3"/>
    <m/>
    <s v=""/>
    <d v="2021-03-01T00:00:00"/>
    <s v=""/>
    <m/>
    <d v="2020-12-01T00:00:00"/>
    <s v=""/>
    <s v="No"/>
    <s v="No"/>
  </r>
  <r>
    <s v="Holdtech"/>
    <x v="0"/>
    <s v="Masivo"/>
    <s v="La Serena"/>
    <s v="19463303"/>
    <s v="3"/>
    <s v="19463303-3"/>
    <s v="JIBUSTAB"/>
    <s v="JESUS IGNACIO BUSTAMANTE BUSTAMANTE"/>
    <s v="JESUS IGNACIO "/>
    <s v="BUSTAMANTE BUSTAMANTE"/>
    <x v="1"/>
    <x v="5"/>
    <s v="Abandono de PEI"/>
    <m/>
    <d v="2020-12-28T00:00:00"/>
    <m/>
    <m/>
    <m/>
    <m/>
    <m/>
    <d v="1997-02-06T00:00:00"/>
    <s v="Daniela Castillo"/>
    <m/>
    <s v=""/>
    <d v="2020-12-07T00:00:00"/>
    <m/>
    <m/>
    <m/>
    <s v="JIBUSTAB"/>
    <s v="JIBUSTAB"/>
    <n v="19157"/>
    <s v="jesus.bustamante@consultor.wom.cl"/>
    <m/>
    <m/>
    <n v="95"/>
    <s v="Daniela Castillo"/>
    <x v="3"/>
    <m/>
    <s v=""/>
    <d v="2021-03-01T00:00:00"/>
    <s v=""/>
    <m/>
    <d v="2020-12-01T00:00:00"/>
    <s v=""/>
    <s v="No"/>
    <s v="No"/>
  </r>
  <r>
    <s v="Holdtech"/>
    <x v="0"/>
    <s v="Masivo"/>
    <s v="La Serena"/>
    <s v="19554855"/>
    <s v="2"/>
    <s v="19554855-2"/>
    <s v="MPGUZMAC"/>
    <s v="MARIA PAZ GUZMAN CASTILLO"/>
    <s v="MARIA PAZ "/>
    <s v="GUZMAN CASTILLO"/>
    <x v="1"/>
    <x v="5"/>
    <s v="Abandono de PEI"/>
    <m/>
    <d v="2020-12-28T00:00:00"/>
    <m/>
    <m/>
    <m/>
    <m/>
    <m/>
    <d v="1997-05-11T00:00:00"/>
    <s v="Daniela Castillo"/>
    <m/>
    <s v=""/>
    <d v="2020-12-07T00:00:00"/>
    <m/>
    <m/>
    <m/>
    <s v="MPGUZMAC"/>
    <s v="MPGUZMAC"/>
    <n v="19164"/>
    <s v="maria.guzman@consultor.wom.cl"/>
    <m/>
    <m/>
    <n v="95"/>
    <s v="Daniela Castillo"/>
    <x v="3"/>
    <m/>
    <s v=""/>
    <d v="2021-03-01T00:00:00"/>
    <s v=""/>
    <m/>
    <d v="2020-12-01T00:00:00"/>
    <s v=""/>
    <s v="No"/>
    <s v="Si"/>
  </r>
  <r>
    <s v="Holdtech"/>
    <x v="0"/>
    <s v="Masivo"/>
    <s v="La Serena"/>
    <s v="19563016"/>
    <s v="K"/>
    <s v="19563016-K"/>
    <s v="PIROMERA"/>
    <s v="PATRICIA ISABEL ROMERO ARENAS"/>
    <s v="PATRICIA ISABEL "/>
    <s v="ROMERO ARENAS"/>
    <x v="1"/>
    <x v="5"/>
    <s v="Abandono de PEI"/>
    <m/>
    <d v="2020-12-28T00:00:00"/>
    <m/>
    <m/>
    <m/>
    <m/>
    <m/>
    <d v="1996-11-25T00:00:00"/>
    <s v="Daniela Castillo"/>
    <m/>
    <s v=""/>
    <d v="2020-12-07T00:00:00"/>
    <m/>
    <m/>
    <m/>
    <s v="PIROMERA"/>
    <s v="PIROMERA"/>
    <n v="19477"/>
    <s v="patricia.romero@consultor.wom.cl"/>
    <m/>
    <m/>
    <n v="95"/>
    <s v="Daniela Castillo"/>
    <x v="3"/>
    <m/>
    <s v=""/>
    <d v="2021-03-01T00:00:00"/>
    <s v=""/>
    <m/>
    <d v="2020-12-01T00:00:00"/>
    <s v=""/>
    <s v="No"/>
    <s v="No"/>
  </r>
  <r>
    <s v="Holdtech"/>
    <x v="0"/>
    <s v="Masivo"/>
    <s v="La Serena"/>
    <s v="18758349"/>
    <s v="7"/>
    <s v="18758349-7"/>
    <s v="SSOYARZS"/>
    <s v="STEPHANIE DOMINIQUE REBOLLEDO ARAYA"/>
    <s v="STEPHANIE DOMINIQUE "/>
    <s v="REBOLLEDO ARAYA"/>
    <x v="1"/>
    <x v="5"/>
    <s v="Abandono de PEI"/>
    <m/>
    <d v="2020-12-28T00:00:00"/>
    <m/>
    <m/>
    <m/>
    <m/>
    <m/>
    <d v="1994-08-24T00:00:00"/>
    <s v="Daniela Castillo"/>
    <m/>
    <s v=""/>
    <d v="2020-12-07T00:00:00"/>
    <m/>
    <m/>
    <m/>
    <s v="SSOYARZS"/>
    <s v="SSOYARZS"/>
    <n v="19464"/>
    <s v="stephanie.oyarzo@consultor.wom.cl"/>
    <m/>
    <m/>
    <n v="95"/>
    <s v="Daniela Castillo"/>
    <x v="3"/>
    <m/>
    <s v=""/>
    <d v="2021-03-01T00:00:00"/>
    <s v=""/>
    <m/>
    <d v="2020-12-01T00:00:00"/>
    <s v=""/>
    <s v="No"/>
    <s v="No"/>
  </r>
  <r>
    <s v="Holdtech"/>
    <x v="0"/>
    <s v="Masivo"/>
    <s v="La Serena"/>
    <s v="17909814"/>
    <s v="8"/>
    <s v="17909814-8"/>
    <s v="SDREBOLA"/>
    <s v="STEPHANIE SAYONARA OYARZO SEPULVEDA"/>
    <s v="STEPHANIE SAYONARA "/>
    <s v="OYARZO SEPULVEDA"/>
    <x v="1"/>
    <x v="5"/>
    <s v="Abandono de PEI"/>
    <m/>
    <d v="2020-12-28T00:00:00"/>
    <m/>
    <m/>
    <m/>
    <m/>
    <m/>
    <d v="1992-09-11T00:00:00"/>
    <s v="Daniela Castillo"/>
    <m/>
    <s v=""/>
    <d v="2020-12-07T00:00:00"/>
    <m/>
    <m/>
    <m/>
    <s v="SDREBOLA"/>
    <s v="SDREBOLA"/>
    <n v="19465"/>
    <s v="stephanie.rebolledo@consultor.wom.cl"/>
    <m/>
    <m/>
    <n v="95"/>
    <s v="Daniela Castillo"/>
    <x v="3"/>
    <m/>
    <s v=""/>
    <d v="2021-03-01T00:00:00"/>
    <s v=""/>
    <m/>
    <d v="2020-12-01T00:00:00"/>
    <s v=""/>
    <s v="No"/>
    <s v="No"/>
  </r>
  <r>
    <s v="Holdtech"/>
    <x v="0"/>
    <s v="Masivo"/>
    <s v="La Serena"/>
    <s v="16979390"/>
    <s v="5"/>
    <s v="16979390-5"/>
    <s v="VJMANZOR"/>
    <s v="VALENTINA JAVIERA MANZO REYES"/>
    <s v="VALENTINA JAVIERA "/>
    <s v="MANZO REYES"/>
    <x v="1"/>
    <x v="5"/>
    <s v="Abandono de PEI"/>
    <m/>
    <d v="2020-12-28T00:00:00"/>
    <m/>
    <m/>
    <m/>
    <m/>
    <m/>
    <d v="1989-09-21T00:00:00"/>
    <s v="Daniela Castillo"/>
    <m/>
    <s v=""/>
    <d v="2020-12-07T00:00:00"/>
    <m/>
    <m/>
    <m/>
    <s v="VJMANZOR"/>
    <s v="VJMANZOR"/>
    <n v="19508"/>
    <s v="valentina.manzo@consultor.wom.cl"/>
    <m/>
    <m/>
    <n v="95"/>
    <s v="Daniela Castillo"/>
    <x v="3"/>
    <m/>
    <s v=""/>
    <d v="2021-03-01T00:00:00"/>
    <s v=""/>
    <m/>
    <d v="2020-12-01T00:00:00"/>
    <s v=""/>
    <s v="No"/>
    <s v="No"/>
  </r>
  <r>
    <s v="Holdtech"/>
    <x v="0"/>
    <s v="Masivo"/>
    <s v="La Serena"/>
    <s v="18495673"/>
    <s v="K"/>
    <s v="18495673-K"/>
    <s v="JAVERGAC"/>
    <s v="JORDAN ALEXIS VERGARA CORTES"/>
    <s v="JORDAN ALEXIS "/>
    <s v="VERGARA CORTES"/>
    <x v="1"/>
    <x v="5"/>
    <s v="Abandono de PEI"/>
    <m/>
    <d v="2021-01-07T00:00:00"/>
    <m/>
    <m/>
    <m/>
    <m/>
    <m/>
    <s v="18-12-1993"/>
    <s v="GABRIELA ANDREA GOMEZ QUIVIC"/>
    <s v="18632202-9"/>
    <s v="FRANCISCO JAVIER SUAREZ VEGA"/>
    <d v="2020-12-14T00:00:00"/>
    <d v="2021-01-05T00:00:00"/>
    <m/>
    <d v="2021-01-06T00:00:00"/>
    <s v="JAVERGAC"/>
    <s v="JAVERGAC"/>
    <n v="19038"/>
    <s v="jordan.vergara@consultor.wom.cl"/>
    <m/>
    <m/>
    <n v="96"/>
    <s v="Maria Fernanda Diaz"/>
    <x v="3"/>
    <s v="Diurno"/>
    <s v=""/>
    <d v="2021-03-01T00:00:00"/>
    <n v="54"/>
    <m/>
    <d v="2021-01-01T00:00:00"/>
    <d v="2021-01-01T00:00:00"/>
    <s v="No"/>
    <s v="No"/>
  </r>
  <r>
    <s v="Holdtech"/>
    <x v="0"/>
    <s v="Masivo"/>
    <s v="La Serena"/>
    <s v="19256157"/>
    <s v="4"/>
    <s v="19256157-4"/>
    <s v="NBGONZAJ"/>
    <s v="NATALIA BEATRIZ GONZALEZ JAIME"/>
    <s v="NATALIA BEATRIZ "/>
    <s v="GONZALEZ JAIME"/>
    <x v="1"/>
    <x v="5"/>
    <s v="Abandono de PEI"/>
    <m/>
    <d v="2021-01-07T00:00:00"/>
    <m/>
    <m/>
    <m/>
    <m/>
    <m/>
    <s v="27-09-1995"/>
    <s v="GABRIELA CONSTANZA DIAZ RIVERA"/>
    <s v="17762228-1"/>
    <s v="FRANCISCO JAVIER SUAREZ VEGA"/>
    <d v="2020-12-14T00:00:00"/>
    <d v="2021-01-05T00:00:00"/>
    <m/>
    <d v="2021-01-06T00:00:00"/>
    <s v="NBGONZAJ"/>
    <s v="NBGONZAJ"/>
    <n v="19083"/>
    <s v="natalia.gonzalez.j@consultor.wom.cl"/>
    <m/>
    <m/>
    <n v="96"/>
    <s v="Maria Fernanda Diaz"/>
    <x v="3"/>
    <s v="Diurno"/>
    <s v=""/>
    <d v="2021-03-01T00:00:00"/>
    <n v="54"/>
    <m/>
    <d v="2021-01-01T00:00:00"/>
    <d v="2021-01-01T00:00:00"/>
    <s v="No"/>
    <s v="No"/>
  </r>
  <r>
    <s v="Holdtech"/>
    <x v="0"/>
    <s v="Masivo"/>
    <s v="La Serena"/>
    <s v="19312115"/>
    <s v="2"/>
    <s v="19312115-2"/>
    <s v="AMRODRIP"/>
    <s v="ALEX MAURICIO RODRIGUEZ PASTRAN"/>
    <s v="ALEX MAURICIO "/>
    <s v="RODRIGUEZ PASTRAN"/>
    <x v="1"/>
    <x v="5"/>
    <s v="Abandono de PEI"/>
    <m/>
    <d v="2021-01-05T00:00:00"/>
    <m/>
    <m/>
    <m/>
    <m/>
    <m/>
    <s v="28-11-1995"/>
    <s v="Maria Fernanda Diaz"/>
    <s v="17762228-1"/>
    <s v=""/>
    <d v="2020-12-14T00:00:00"/>
    <m/>
    <m/>
    <m/>
    <s v="AMRODRIP"/>
    <s v="AMRODRIP"/>
    <n v="19042"/>
    <s v="alex.rodriguez@consultor.wom.cl"/>
    <m/>
    <m/>
    <n v="96"/>
    <s v="Maria Fernanda Diaz"/>
    <x v="3"/>
    <m/>
    <s v=""/>
    <d v="2021-03-01T00:00:00"/>
    <s v=""/>
    <m/>
    <d v="2021-01-01T00:00:00"/>
    <s v=""/>
    <s v="No"/>
    <s v="No"/>
  </r>
  <r>
    <s v="Holdtech"/>
    <x v="0"/>
    <s v="Masivo"/>
    <s v="La Serena"/>
    <s v="19302398"/>
    <s v="3"/>
    <s v="19302398-3"/>
    <s v="APZELADD"/>
    <s v="ANDREA PATRICIA ZELADA DELGADO"/>
    <s v="ANDREA PATRICIA "/>
    <s v="ZELADA DELGADO"/>
    <x v="1"/>
    <x v="5"/>
    <s v="Abandono de PEI"/>
    <m/>
    <d v="2021-01-05T00:00:00"/>
    <m/>
    <m/>
    <m/>
    <m/>
    <m/>
    <s v="17-09-1996"/>
    <s v="Maria Fernanda Diaz"/>
    <s v="17762228-1"/>
    <s v=""/>
    <d v="2020-12-14T00:00:00"/>
    <m/>
    <m/>
    <m/>
    <s v="APZELADD"/>
    <s v="APZELADD"/>
    <n v="19087"/>
    <s v="andrea.zelada@consultor.wom.cl"/>
    <m/>
    <m/>
    <n v="96"/>
    <s v="Maria Fernanda Diaz"/>
    <x v="3"/>
    <m/>
    <s v=""/>
    <d v="2021-03-01T00:00:00"/>
    <s v=""/>
    <m/>
    <d v="2021-01-01T00:00:00"/>
    <s v=""/>
    <s v="No"/>
    <s v="No"/>
  </r>
  <r>
    <s v="Holdtech"/>
    <x v="0"/>
    <s v="Masivo"/>
    <s v="La Serena"/>
    <s v="19539138"/>
    <s v="6"/>
    <s v="19539138-6"/>
    <s v="DPCRUZP"/>
    <s v="DIEGO PABLO CRUZ PLAZA"/>
    <s v="DIEGO PABLO "/>
    <s v="CRUZ PLAZA"/>
    <x v="1"/>
    <x v="5"/>
    <s v="Abandono de PEI"/>
    <m/>
    <d v="2021-01-05T00:00:00"/>
    <m/>
    <m/>
    <m/>
    <m/>
    <m/>
    <s v="29-06-1997"/>
    <s v="Maria Fernanda Diaz"/>
    <s v="17762228-1"/>
    <s v=""/>
    <d v="2020-12-14T00:00:00"/>
    <m/>
    <m/>
    <m/>
    <s v="DPCRUZP"/>
    <s v="DPCRUZP"/>
    <n v="19031"/>
    <s v="diego.cruz@consultor.wom.cl"/>
    <m/>
    <m/>
    <n v="96"/>
    <s v="Maria Fernanda Diaz"/>
    <x v="3"/>
    <m/>
    <s v=""/>
    <d v="2021-03-01T00:00:00"/>
    <s v=""/>
    <m/>
    <d v="2021-01-01T00:00:00"/>
    <s v=""/>
    <s v="No"/>
    <s v="No"/>
  </r>
  <r>
    <s v="Holdtech"/>
    <x v="0"/>
    <s v="Masivo"/>
    <s v="La Serena"/>
    <s v="19252975"/>
    <s v="1"/>
    <s v="19252975-1"/>
    <s v="GFJOFRER"/>
    <s v="GALIA FRANCISCA JOFRE ROMERO"/>
    <s v="GALIA FRANCISCA "/>
    <s v="JOFRE ROMERO"/>
    <x v="1"/>
    <x v="5"/>
    <s v="Abandono de PEI"/>
    <m/>
    <d v="2021-01-05T00:00:00"/>
    <m/>
    <m/>
    <m/>
    <m/>
    <m/>
    <s v="28-06-1996"/>
    <s v="Maria Fernanda Diaz"/>
    <s v="17762228-1"/>
    <s v=""/>
    <d v="2020-12-14T00:00:00"/>
    <m/>
    <m/>
    <m/>
    <s v="GFJOFRER"/>
    <s v="GFJOFRER"/>
    <n v="19019"/>
    <s v="galia.jofre@consultor.wom.cl"/>
    <m/>
    <m/>
    <n v="96"/>
    <s v="Maria Fernanda Diaz"/>
    <x v="3"/>
    <m/>
    <s v=""/>
    <d v="2021-03-01T00:00:00"/>
    <s v=""/>
    <m/>
    <d v="2021-01-01T00:00:00"/>
    <s v=""/>
    <s v="No"/>
    <s v="No"/>
  </r>
  <r>
    <s v="Holdtech"/>
    <x v="0"/>
    <s v="Masivo"/>
    <s v="La Serena"/>
    <s v="21905306"/>
    <s v="1"/>
    <s v="21905306-1"/>
    <s v="GGALVANM"/>
    <s v="GEZ GERS EZEQUIEL ALVAN MIO"/>
    <s v="GEZ GERS EZEQUIEL "/>
    <s v="ALVAN MIO"/>
    <x v="1"/>
    <x v="5"/>
    <s v="Abandono de PEI"/>
    <m/>
    <d v="2021-01-05T00:00:00"/>
    <m/>
    <m/>
    <m/>
    <m/>
    <m/>
    <s v="16-05-1989"/>
    <s v="Maria Fernanda Diaz"/>
    <s v="17762228-1"/>
    <s v=""/>
    <d v="2020-12-14T00:00:00"/>
    <m/>
    <m/>
    <m/>
    <s v="GGALVANM"/>
    <s v="GGALVANM"/>
    <n v="19106"/>
    <s v="gez.alvan@consultor.wom.cl"/>
    <m/>
    <m/>
    <n v="96"/>
    <s v="Maria Fernanda Diaz"/>
    <x v="3"/>
    <m/>
    <s v=""/>
    <d v="2021-03-01T00:00:00"/>
    <s v=""/>
    <m/>
    <d v="2021-01-01T00:00:00"/>
    <s v=""/>
    <s v="No"/>
    <s v="No"/>
  </r>
  <r>
    <s v="Holdtech"/>
    <x v="0"/>
    <s v="Masivo"/>
    <s v="La Serena"/>
    <s v="20997585"/>
    <s v="8"/>
    <s v="20997585-8"/>
    <s v="GVJOPIAC"/>
    <s v="GIULIANNA VALENTINA JOPIA CORTES"/>
    <s v="GIULIANNA VALENTINA "/>
    <s v="JOPIA CORTES"/>
    <x v="1"/>
    <x v="5"/>
    <s v="Abandono de PEI"/>
    <m/>
    <d v="2021-01-05T00:00:00"/>
    <m/>
    <m/>
    <m/>
    <m/>
    <m/>
    <s v="08-04-2002"/>
    <s v="Maria Fernanda Diaz"/>
    <s v="17762228-1"/>
    <s v=""/>
    <d v="2020-12-14T00:00:00"/>
    <m/>
    <m/>
    <m/>
    <s v="GVJOPIAC"/>
    <s v="GVJOPIAC"/>
    <n v="19088"/>
    <s v="giulianna.jopia@consultor.wom.cl"/>
    <m/>
    <m/>
    <n v="96"/>
    <s v="Maria Fernanda Diaz"/>
    <x v="3"/>
    <m/>
    <s v=""/>
    <d v="2021-03-01T00:00:00"/>
    <s v=""/>
    <m/>
    <d v="2021-01-01T00:00:00"/>
    <s v=""/>
    <s v="No"/>
    <s v="No"/>
  </r>
  <r>
    <s v="Holdtech"/>
    <x v="0"/>
    <s v="Masivo"/>
    <s v="La Serena"/>
    <s v="20167618"/>
    <s v="5"/>
    <s v="20167618-5"/>
    <s v="KABRAVOG"/>
    <s v="KATHERINE ANAIS BRAVO GUERRA"/>
    <s v="KATHERINE ANAIS "/>
    <s v="BRAVO GUERRA"/>
    <x v="1"/>
    <x v="5"/>
    <s v="Abandono de PEI"/>
    <m/>
    <d v="2021-01-05T00:00:00"/>
    <m/>
    <m/>
    <m/>
    <m/>
    <m/>
    <s v="24-07-1999"/>
    <s v="Maria Fernanda Diaz"/>
    <s v="17762228-1"/>
    <s v=""/>
    <d v="2020-12-14T00:00:00"/>
    <m/>
    <m/>
    <m/>
    <s v="KABRAVOG"/>
    <s v="KABRAVOG"/>
    <n v="19111"/>
    <s v="katherine.bravo@consultor.wom.cl"/>
    <m/>
    <m/>
    <n v="96"/>
    <s v="Maria Fernanda Diaz"/>
    <x v="3"/>
    <m/>
    <s v=""/>
    <d v="2021-03-01T00:00:00"/>
    <s v=""/>
    <m/>
    <d v="2021-01-01T00:00:00"/>
    <s v=""/>
    <s v="No"/>
    <s v="No"/>
  </r>
  <r>
    <s v="Holdtech"/>
    <x v="0"/>
    <s v="Masivo"/>
    <s v="La Serena"/>
    <s v="18002478"/>
    <s v="6"/>
    <s v="18002478-6"/>
    <s v="MGARMSTI"/>
    <s v="MAGDALENA GLORIA ARMSTRONG IBAÑEZ"/>
    <s v="MAGDALENA GLORIA "/>
    <s v="ARMSTRONG IBAÑEZ"/>
    <x v="1"/>
    <x v="5"/>
    <s v="Abandono de PEI"/>
    <m/>
    <d v="2021-01-05T00:00:00"/>
    <m/>
    <m/>
    <m/>
    <m/>
    <m/>
    <s v="17-12-1991"/>
    <s v="Maria Fernanda Diaz"/>
    <s v="17762228-1"/>
    <s v=""/>
    <d v="2020-12-14T00:00:00"/>
    <m/>
    <m/>
    <m/>
    <s v="MGARMSTI"/>
    <s v="MGARMSTI"/>
    <n v="19091"/>
    <s v="magdalena.armstrong@consultor.wom.cl"/>
    <m/>
    <m/>
    <n v="96"/>
    <s v="Maria Fernanda Diaz"/>
    <x v="3"/>
    <m/>
    <s v=""/>
    <d v="2021-03-01T00:00:00"/>
    <s v=""/>
    <m/>
    <d v="2021-01-01T00:00:00"/>
    <s v=""/>
    <s v="No"/>
    <s v="No"/>
  </r>
  <r>
    <s v="Holdtech"/>
    <x v="0"/>
    <s v="Masivo"/>
    <s v="La Serena"/>
    <s v="19104637"/>
    <s v="4"/>
    <s v="19104637-4"/>
    <s v="MAARENAM"/>
    <s v="MIGUEL ALEJANDRO ARENAS MEDINA"/>
    <s v="MIGUEL ALEJANDRO "/>
    <s v="ARENAS MEDINA"/>
    <x v="1"/>
    <x v="5"/>
    <s v="Abandono de PEI"/>
    <m/>
    <d v="2021-01-05T00:00:00"/>
    <m/>
    <m/>
    <m/>
    <m/>
    <m/>
    <s v="01-03-1995"/>
    <s v="Maria Fernanda Diaz"/>
    <s v="17762228-1"/>
    <s v=""/>
    <d v="2020-12-14T00:00:00"/>
    <m/>
    <m/>
    <m/>
    <s v="MAARENAM"/>
    <s v="MAARENAM"/>
    <n v="19117"/>
    <s v="miguel.arenas@consultor.wom.cl"/>
    <m/>
    <m/>
    <n v="96"/>
    <s v="Maria Fernanda Diaz"/>
    <x v="3"/>
    <m/>
    <s v=""/>
    <d v="2021-03-01T00:00:00"/>
    <s v=""/>
    <m/>
    <d v="2021-01-01T00:00:00"/>
    <s v=""/>
    <s v="No"/>
    <s v="No"/>
  </r>
  <r>
    <s v="Holdtech"/>
    <x v="0"/>
    <s v="Masivo"/>
    <s v="La Serena"/>
    <s v="18757338"/>
    <s v="6"/>
    <s v="18757338-6"/>
    <s v="SLCARRAA"/>
    <s v="SANDRA LORENA CARRASCO ALVAREZ"/>
    <s v="SANDRA LORENA "/>
    <s v="CARRASCO ALVAREZ"/>
    <x v="1"/>
    <x v="5"/>
    <s v="Abandono de PEI"/>
    <m/>
    <d v="2021-01-05T00:00:00"/>
    <m/>
    <m/>
    <m/>
    <m/>
    <m/>
    <s v="14-03-1994"/>
    <s v="Maria Fernanda Diaz"/>
    <s v="17762228-1"/>
    <s v=""/>
    <d v="2020-12-14T00:00:00"/>
    <m/>
    <m/>
    <m/>
    <s v="SLCARRAA"/>
    <s v="SLCARRAA"/>
    <n v="19058"/>
    <s v="sandra.carrasco@consultor.wom.cl"/>
    <m/>
    <m/>
    <n v="96"/>
    <s v="Maria Fernanda Diaz"/>
    <x v="3"/>
    <m/>
    <s v=""/>
    <d v="2021-03-01T00:00:00"/>
    <s v=""/>
    <m/>
    <d v="2021-01-01T00:00:00"/>
    <s v=""/>
    <s v="No"/>
    <s v="No"/>
  </r>
  <r>
    <s v="Holdtech"/>
    <x v="0"/>
    <s v="Masivo"/>
    <s v="La Serena"/>
    <s v="18177656"/>
    <s v="0"/>
    <s v="18177656-0"/>
    <s v="EPGODOYF"/>
    <s v="EDUARDO PABLO GODOY FUNEZ"/>
    <s v="EDUARDO PABLO "/>
    <s v="GODOY FUNEZ"/>
    <x v="1"/>
    <x v="5"/>
    <s v="Abandono de PEI"/>
    <m/>
    <d v="2020-12-19T00:00:00"/>
    <m/>
    <m/>
    <m/>
    <m/>
    <m/>
    <s v="06-02-1992"/>
    <s v="Leticia Cabrera"/>
    <m/>
    <s v=""/>
    <d v="2020-12-28T00:00:00"/>
    <d v="2021-01-19T00:00:00"/>
    <m/>
    <d v="2021-01-20T00:00:00"/>
    <s v="EPGODOYF"/>
    <s v="EPGODOYF"/>
    <m/>
    <s v="eduardo.godoy@consultor.wom.cl"/>
    <m/>
    <m/>
    <n v="97"/>
    <s v="Leticia Cabrera"/>
    <x v="2"/>
    <m/>
    <s v=""/>
    <d v="2021-03-01T00:00:00"/>
    <n v="40"/>
    <m/>
    <d v="2020-12-01T00:00:00"/>
    <d v="2021-01-01T00:00:00"/>
    <s v="No"/>
    <s v="No"/>
  </r>
  <r>
    <s v="Holdtech"/>
    <x v="0"/>
    <s v="Masivo"/>
    <s v="La Serena"/>
    <s v="20407315"/>
    <s v="5"/>
    <s v="20407315-5"/>
    <s v="CAARAYAC"/>
    <s v="CAMILO ANDRES ARAYA COLLAO"/>
    <s v="CAMILO ANDRES "/>
    <s v="ARAYA COLLAO"/>
    <x v="1"/>
    <x v="5"/>
    <s v="Abandono de PEI"/>
    <m/>
    <d v="2021-01-19T00:00:00"/>
    <m/>
    <m/>
    <m/>
    <m/>
    <m/>
    <s v="15-07-2020"/>
    <s v="Leticia Cabrera"/>
    <m/>
    <s v=""/>
    <d v="2020-12-28T00:00:00"/>
    <m/>
    <m/>
    <m/>
    <s v="CAARAYAC"/>
    <s v="CAARAYAC"/>
    <m/>
    <s v="camilo.araya@consultor.wom.cl"/>
    <m/>
    <m/>
    <n v="97"/>
    <s v="Leticia Cabrera"/>
    <x v="3"/>
    <m/>
    <s v=""/>
    <d v="2021-03-01T00:00:00"/>
    <s v=""/>
    <m/>
    <d v="2021-01-01T00:00:00"/>
    <s v=""/>
    <s v="No"/>
    <s v="No"/>
  </r>
  <r>
    <s v="Holdtech"/>
    <x v="0"/>
    <s v="Masivo"/>
    <s v="La Serena"/>
    <s v="16893250"/>
    <s v="2"/>
    <s v="16893250-2"/>
    <s v="JECORTEC"/>
    <s v="JOHANA ELIZABETH CORTES CARDENAS"/>
    <s v="JOHANA ELIZABETH "/>
    <s v="CORTES CARDENAS"/>
    <x v="1"/>
    <x v="5"/>
    <s v="Abandono de PEI"/>
    <m/>
    <d v="2021-01-31T00:00:00"/>
    <m/>
    <m/>
    <m/>
    <m/>
    <m/>
    <s v="22-09-1988"/>
    <s v="Daniela Castillo"/>
    <m/>
    <s v=""/>
    <d v="2021-01-05T00:00:00"/>
    <d v="2021-01-21T00:00:00"/>
    <m/>
    <d v="2021-01-22T00:00:00"/>
    <s v="JECORTEC"/>
    <s v="JECORTEC"/>
    <n v="19468"/>
    <s v="johana.cortes@consultor.wom.cl"/>
    <m/>
    <m/>
    <n v="99"/>
    <s v="Daniela Castillo"/>
    <x v="2"/>
    <m/>
    <s v=""/>
    <d v="2021-03-01T00:00:00"/>
    <n v="38"/>
    <m/>
    <d v="2021-01-01T00:00:00"/>
    <d v="2021-01-01T00:00:00"/>
    <s v="No"/>
    <s v="No"/>
  </r>
  <r>
    <s v="Holdtech"/>
    <x v="0"/>
    <s v="Masivo"/>
    <s v="La Serena"/>
    <s v="19772050"/>
    <s v="6"/>
    <s v="19772050-6"/>
    <s v="CBPEREZV"/>
    <s v="CAMILA BELEN PEREZ VILLALOBOS"/>
    <s v="CAMILA BELEN "/>
    <s v="PEREZ VILLALOBOS"/>
    <x v="1"/>
    <x v="5"/>
    <s v="Abandono de PEI"/>
    <m/>
    <d v="2021-01-21T00:00:00"/>
    <m/>
    <m/>
    <m/>
    <m/>
    <m/>
    <s v="25-09-1998"/>
    <s v="Daniela Castillo"/>
    <m/>
    <s v=""/>
    <d v="2021-01-05T00:00:00"/>
    <m/>
    <m/>
    <m/>
    <s v="CBPEREZV"/>
    <s v="CBPEREZV"/>
    <n v="19394"/>
    <s v="camila.perez@consultor.wom.cl"/>
    <m/>
    <m/>
    <n v="99"/>
    <s v="Daniela Castillo"/>
    <x v="3"/>
    <m/>
    <s v=""/>
    <d v="2021-03-01T00:00:00"/>
    <s v=""/>
    <m/>
    <d v="2021-01-01T00:00:00"/>
    <s v=""/>
    <s v="No"/>
    <s v="Si"/>
  </r>
  <r>
    <s v="Holdtech"/>
    <x v="0"/>
    <s v="Masivo"/>
    <s v="La Serena"/>
    <s v="19459502"/>
    <s v="6"/>
    <s v="19459502-6"/>
    <s v="JFMORENC"/>
    <s v="JUAN FRANCISCO JAVIER MORENO COFRE"/>
    <s v="JUAN FRANCISCO JAVIER "/>
    <s v="MORENO COFRE"/>
    <x v="1"/>
    <x v="5"/>
    <s v="Abandono de PEI"/>
    <m/>
    <d v="2021-01-21T00:00:00"/>
    <m/>
    <m/>
    <m/>
    <m/>
    <m/>
    <s v="21-04-1997"/>
    <s v="Daniela Castillo"/>
    <m/>
    <s v=""/>
    <d v="2021-01-05T00:00:00"/>
    <m/>
    <m/>
    <m/>
    <s v="JFMORENC"/>
    <s v="JFMORENC"/>
    <n v="19404"/>
    <s v="juan.moreno@consultor.wom.cl"/>
    <m/>
    <m/>
    <n v="99"/>
    <s v="Daniela Castillo"/>
    <x v="3"/>
    <m/>
    <s v=""/>
    <d v="2021-03-01T00:00:00"/>
    <s v=""/>
    <m/>
    <d v="2021-01-01T00:00:00"/>
    <s v=""/>
    <s v="No"/>
    <s v="No"/>
  </r>
  <r>
    <s v="Holdtech"/>
    <x v="0"/>
    <s v="Masivo"/>
    <s v="La Serena"/>
    <s v="20717657"/>
    <s v="5"/>
    <s v="20717657-5"/>
    <s v="ENVICUNM"/>
    <s v="EMERSON NICOLAS VICUÑA MONDACA"/>
    <s v="EMERSON NICOLAS "/>
    <s v="VICUÑA MONDACA"/>
    <x v="1"/>
    <x v="5"/>
    <s v="Abandono de PEI"/>
    <m/>
    <d v="2021-01-21T00:00:00"/>
    <m/>
    <m/>
    <m/>
    <m/>
    <m/>
    <s v="27-03-2001"/>
    <s v="Daniela Castillo"/>
    <m/>
    <s v=""/>
    <d v="2021-01-05T00:00:00"/>
    <m/>
    <m/>
    <m/>
    <s v="ENVICUNM"/>
    <s v="ENVICUNM"/>
    <n v="19359"/>
    <s v="emerson.vicuna@consultor.wom.cl"/>
    <m/>
    <m/>
    <n v="99"/>
    <s v="Daniela Castillo"/>
    <x v="3"/>
    <m/>
    <s v=""/>
    <d v="2021-03-01T00:00:00"/>
    <s v=""/>
    <m/>
    <d v="2021-01-01T00:00:00"/>
    <s v=""/>
    <s v="No"/>
    <s v="No"/>
  </r>
  <r>
    <s v="Holdtech"/>
    <x v="0"/>
    <s v="Masivo"/>
    <s v="La Serena"/>
    <s v="20959850"/>
    <s v="7"/>
    <s v="20959850-7"/>
    <s v="VPMILLAP"/>
    <s v="VICENTE PATRICIO MILLAR PEREZ"/>
    <s v="VICENTE PATRICIO "/>
    <s v="MILLAR PEREZ"/>
    <x v="1"/>
    <x v="5"/>
    <s v="Abandono de PEI"/>
    <m/>
    <d v="2021-01-21T00:00:00"/>
    <m/>
    <m/>
    <m/>
    <m/>
    <m/>
    <s v="29-01-2002"/>
    <s v="Daniela Castillo"/>
    <m/>
    <s v=""/>
    <d v="2021-01-05T00:00:00"/>
    <m/>
    <m/>
    <m/>
    <s v="VPMILLAP"/>
    <s v="VPMILLAP"/>
    <n v="19439"/>
    <s v="vicente.millar@consultor.wom.cl"/>
    <m/>
    <m/>
    <n v="99"/>
    <s v="Daniela Castillo"/>
    <x v="3"/>
    <m/>
    <s v=""/>
    <d v="2021-03-01T00:00:00"/>
    <s v=""/>
    <m/>
    <d v="2021-01-01T00:00:00"/>
    <s v=""/>
    <s v="No"/>
    <s v="No"/>
  </r>
  <r>
    <s v="Holdtech"/>
    <x v="0"/>
    <s v="Masivo"/>
    <s v="La Serena"/>
    <s v="16425172"/>
    <s v="1"/>
    <s v="16425172-1"/>
    <s v="AEVELIZH"/>
    <s v="ANDREA ELIZABETH VELIZ HERRERA"/>
    <s v="ANDREA ELIZABETH "/>
    <s v="VELIZ HERRERA"/>
    <x v="1"/>
    <x v="5"/>
    <s v="Abandono de PEI"/>
    <m/>
    <d v="2021-01-21T00:00:00"/>
    <m/>
    <m/>
    <m/>
    <m/>
    <m/>
    <s v="25-11-1986"/>
    <s v="Daniela Castillo"/>
    <m/>
    <s v=""/>
    <d v="2021-01-05T00:00:00"/>
    <m/>
    <m/>
    <m/>
    <s v="AEVELIZH"/>
    <s v="AEVELIZH"/>
    <n v="19440"/>
    <s v="andrea.veliz@consultor.wom.cl"/>
    <m/>
    <m/>
    <n v="99"/>
    <s v="Daniela Castillo"/>
    <x v="3"/>
    <m/>
    <s v=""/>
    <d v="2021-03-01T00:00:00"/>
    <s v=""/>
    <m/>
    <d v="2021-01-01T00:00:00"/>
    <s v=""/>
    <s v="No"/>
    <s v="No"/>
  </r>
  <r>
    <s v="Holdtech"/>
    <x v="0"/>
    <s v="Masivo"/>
    <s v="La Serena"/>
    <s v="19348332"/>
    <s v="1"/>
    <s v="19348332-1"/>
    <s v="NIGARRIS"/>
    <s v="NICOLAS IVAN GARRIDO SAEZ"/>
    <s v="NICOLAS IVAN "/>
    <s v="GARRIDO SAEZ"/>
    <x v="1"/>
    <x v="5"/>
    <s v="Abandono de PEI"/>
    <m/>
    <d v="2021-01-21T00:00:00"/>
    <m/>
    <m/>
    <m/>
    <m/>
    <m/>
    <s v="03-06-1996"/>
    <s v="Daniela Castillo"/>
    <m/>
    <s v=""/>
    <d v="2021-01-05T00:00:00"/>
    <m/>
    <m/>
    <m/>
    <s v="NIGARRIS"/>
    <s v="NIGARRIS"/>
    <n v="19444"/>
    <s v="nicolas.garrido@consultor.wom.cl"/>
    <m/>
    <m/>
    <n v="99"/>
    <s v="Daniela Castillo"/>
    <x v="3"/>
    <m/>
    <s v=""/>
    <d v="2021-03-01T00:00:00"/>
    <s v=""/>
    <m/>
    <d v="2021-01-01T00:00:00"/>
    <s v=""/>
    <s v="No"/>
    <s v="No"/>
  </r>
  <r>
    <s v="Holdtech"/>
    <x v="0"/>
    <s v="Masivo"/>
    <s v="La Serena"/>
    <s v="20406381"/>
    <s v="8"/>
    <s v="20406381-8"/>
    <s v="JMRIVASO"/>
    <s v="JOSE MIGUEL RIVAS OSSANDON"/>
    <s v="JOSE MIGUEL "/>
    <s v="RIVAS OSSANDON"/>
    <x v="1"/>
    <x v="5"/>
    <s v="Abandono de PEI"/>
    <m/>
    <d v="2021-01-21T00:00:00"/>
    <m/>
    <m/>
    <m/>
    <m/>
    <m/>
    <s v="16-04-2000"/>
    <s v="Daniela Castillo"/>
    <m/>
    <s v=""/>
    <d v="2021-01-05T00:00:00"/>
    <m/>
    <m/>
    <m/>
    <s v="JMRIVASO"/>
    <s v="JMRIVASO"/>
    <n v="19446"/>
    <s v="jose.rivas@consultor.wom.cl"/>
    <m/>
    <m/>
    <n v="99"/>
    <s v="Daniela Castillo"/>
    <x v="3"/>
    <m/>
    <s v=""/>
    <d v="2021-03-01T00:00:00"/>
    <s v=""/>
    <m/>
    <d v="2021-01-01T00:00:00"/>
    <s v=""/>
    <s v="No"/>
    <s v="No"/>
  </r>
  <r>
    <s v="Holdtech"/>
    <x v="0"/>
    <s v="Masivo"/>
    <s v="La Serena"/>
    <s v="19419294"/>
    <s v="0"/>
    <s v="19419294-0"/>
    <s v="MNGONZAC"/>
    <s v="MARIA NATALIA GONZALEZ CASTRO"/>
    <s v="MARIA NATALIA "/>
    <s v="GONZALEZ CASTRO"/>
    <x v="1"/>
    <x v="5"/>
    <s v="Abandono de PEI"/>
    <m/>
    <d v="2021-01-21T00:00:00"/>
    <m/>
    <m/>
    <m/>
    <m/>
    <m/>
    <s v="27-02-1997"/>
    <s v="Daniela Castillo"/>
    <m/>
    <s v=""/>
    <d v="2021-01-05T00:00:00"/>
    <m/>
    <m/>
    <m/>
    <s v="MNGONZAC"/>
    <s v="MNGONZAC"/>
    <n v="19447"/>
    <s v="maria.gonzalez@consultor.wom.cl"/>
    <m/>
    <m/>
    <n v="99"/>
    <s v="Daniela Castillo"/>
    <x v="3"/>
    <m/>
    <s v=""/>
    <d v="2021-03-01T00:00:00"/>
    <s v=""/>
    <m/>
    <d v="2021-01-01T00:00:00"/>
    <s v=""/>
    <s v="No"/>
    <s v="No"/>
  </r>
  <r>
    <s v="Holdtech"/>
    <x v="0"/>
    <s v="Masivo"/>
    <s v="La Serena"/>
    <s v="20717567"/>
    <s v="6"/>
    <s v="20717567-6"/>
    <s v="JIHERREL"/>
    <s v="JOEL IGNACIO HERRERA LEIVA"/>
    <s v="JOEL IGNACIO "/>
    <s v="HERRERA LEIVA"/>
    <x v="1"/>
    <x v="5"/>
    <s v="Abandono de PEI"/>
    <m/>
    <d v="2021-01-21T00:00:00"/>
    <m/>
    <m/>
    <m/>
    <m/>
    <m/>
    <s v="09-03-2001"/>
    <s v="Daniela Castillo"/>
    <m/>
    <s v=""/>
    <d v="2021-01-05T00:00:00"/>
    <m/>
    <m/>
    <m/>
    <s v="JIHERREL"/>
    <s v="JIHERREL"/>
    <n v="19450"/>
    <s v="joel.herrera@consultor.wom.cl"/>
    <m/>
    <m/>
    <n v="99"/>
    <s v="Daniela Castillo"/>
    <x v="3"/>
    <m/>
    <s v=""/>
    <d v="2021-03-01T00:00:00"/>
    <s v=""/>
    <m/>
    <d v="2021-01-01T00:00:00"/>
    <s v=""/>
    <s v="No"/>
    <s v="No"/>
  </r>
  <r>
    <s v="Holdtech"/>
    <x v="0"/>
    <s v="Masivo"/>
    <s v="La Serena"/>
    <s v="18757259"/>
    <s v="2"/>
    <s v="18757259-2"/>
    <s v="JNMEDINZ"/>
    <s v="JAVIERA NATALIA MEDINA ZAMORA"/>
    <s v="JAVIERA NATALIA "/>
    <s v="MEDINA ZAMORA"/>
    <x v="1"/>
    <x v="5"/>
    <s v="Abandono de PEI"/>
    <m/>
    <d v="2021-01-21T00:00:00"/>
    <m/>
    <m/>
    <m/>
    <m/>
    <m/>
    <s v="18-03-1994"/>
    <s v="Daniela Castillo"/>
    <m/>
    <s v=""/>
    <d v="2021-01-05T00:00:00"/>
    <m/>
    <m/>
    <m/>
    <s v="JNMEDINZ"/>
    <s v="JNMEDINZ"/>
    <n v="19451"/>
    <s v="javiera.medina@consultor.wom.cl"/>
    <m/>
    <m/>
    <n v="99"/>
    <s v="Daniela Castillo"/>
    <x v="3"/>
    <m/>
    <s v=""/>
    <d v="2021-03-01T00:00:00"/>
    <s v=""/>
    <m/>
    <d v="2021-01-01T00:00:00"/>
    <s v=""/>
    <s v="No"/>
    <s v="No"/>
  </r>
  <r>
    <s v="Holdtech"/>
    <x v="0"/>
    <s v="Masivo"/>
    <s v="La Serena"/>
    <s v="18880424"/>
    <s v="1"/>
    <s v="18880424-1"/>
    <s v="CAPILARP"/>
    <s v="CLAUDIA ALEJANDRA PILAR PALACIOS"/>
    <s v="CLAUDIA ALEJANDRA "/>
    <s v="PILAR PALACIOS"/>
    <x v="1"/>
    <x v="5"/>
    <s v="Abandono de PEI"/>
    <m/>
    <d v="2021-01-21T00:00:00"/>
    <m/>
    <m/>
    <m/>
    <m/>
    <m/>
    <s v="29-07-1994"/>
    <s v="Daniela Castillo"/>
    <m/>
    <s v=""/>
    <d v="2021-01-05T00:00:00"/>
    <m/>
    <m/>
    <m/>
    <s v="CAPILARP"/>
    <s v="CAPILARP"/>
    <n v="19465"/>
    <s v="claudia.pilar@consultor.wom.cl"/>
    <m/>
    <m/>
    <n v="99"/>
    <s v="Daniela Castillo"/>
    <x v="3"/>
    <m/>
    <s v=""/>
    <d v="2021-03-01T00:00:00"/>
    <s v=""/>
    <m/>
    <d v="2021-01-01T00:00:00"/>
    <s v=""/>
    <s v="No"/>
    <s v="No"/>
  </r>
  <r>
    <s v="Holdtech"/>
    <x v="0"/>
    <s v="Masivo"/>
    <s v="La Serena"/>
    <s v="17016564"/>
    <s v="0"/>
    <s v="17016564-0"/>
    <s v="CAOLIVAS"/>
    <s v="CARLOS ALBERTO OLIVARES SANTANDER"/>
    <s v="CARLOS ALBERTO "/>
    <s v="OLIVARES SANTANDER"/>
    <x v="1"/>
    <x v="5"/>
    <s v="Abandono de PEI"/>
    <m/>
    <d v="2021-02-03T00:00:00"/>
    <m/>
    <m/>
    <m/>
    <m/>
    <m/>
    <s v="27-03-1989"/>
    <s v="Maria Fernanda Diaz"/>
    <m/>
    <s v=""/>
    <d v="2021-01-18T00:00:00"/>
    <d v="2021-02-03T00:00:00"/>
    <m/>
    <d v="2021-02-04T00:00:00"/>
    <s v="CAOLIVAS"/>
    <s v="CAOLIVAS"/>
    <n v="19087"/>
    <s v="carlos.olivares@consultor.wom.cl"/>
    <m/>
    <m/>
    <n v="100"/>
    <s v="Maria Fernanda Diaz"/>
    <x v="2"/>
    <m/>
    <s v=""/>
    <d v="2021-03-01T00:00:00"/>
    <n v="25"/>
    <m/>
    <d v="2021-02-01T00:00:00"/>
    <d v="2021-02-01T00:00:00"/>
    <s v="No"/>
    <s v="No"/>
  </r>
  <r>
    <s v="Holdtech"/>
    <x v="0"/>
    <s v="Masivo"/>
    <s v="La Serena"/>
    <s v="18903193"/>
    <s v="9"/>
    <s v="18903193-9"/>
    <s v="WAOYARZC"/>
    <s v="WALTER ANTONIO ANDRES OYARZUN CAMPOS"/>
    <s v="WALTER ANTONIO ANDRES "/>
    <s v="OYARZUN CAMPOS"/>
    <x v="1"/>
    <x v="5"/>
    <s v="Abandono de PEI"/>
    <m/>
    <d v="2021-02-03T00:00:00"/>
    <m/>
    <m/>
    <m/>
    <m/>
    <m/>
    <s v="17-10-1994"/>
    <s v="Maria Fernanda Diaz"/>
    <m/>
    <s v=""/>
    <d v="2021-01-18T00:00:00"/>
    <d v="2021-02-03T00:00:00"/>
    <m/>
    <d v="2021-02-04T00:00:00"/>
    <s v="WAOYARZC"/>
    <s v="WAOYARZC"/>
    <m/>
    <s v="walter.oyarzun@consultor.wom.cl"/>
    <m/>
    <m/>
    <n v="100"/>
    <s v="Maria Fernanda Diaz"/>
    <x v="2"/>
    <m/>
    <s v=""/>
    <d v="2021-03-01T00:00:00"/>
    <n v="25"/>
    <m/>
    <d v="2021-02-01T00:00:00"/>
    <d v="2021-02-01T00:00:00"/>
    <s v="No"/>
    <s v="No"/>
  </r>
  <r>
    <s v="Holdtech"/>
    <x v="0"/>
    <s v="Masivo"/>
    <s v="La Serena"/>
    <s v="19948146"/>
    <s v="0"/>
    <s v="19948146-0"/>
    <s v="MFESPINT"/>
    <s v="MARIA FERNANDA ESPINOSA TABILO"/>
    <s v="MARIA FERNANDA "/>
    <s v="ESPINOSA TABILO"/>
    <x v="1"/>
    <x v="5"/>
    <s v="Abandono de PEI"/>
    <m/>
    <d v="2021-02-03T00:00:00"/>
    <m/>
    <m/>
    <m/>
    <m/>
    <m/>
    <s v="27-06-1998"/>
    <s v="Maria Fernanda Diaz"/>
    <m/>
    <s v=""/>
    <d v="2021-01-18T00:00:00"/>
    <d v="2021-02-03T00:00:00"/>
    <m/>
    <d v="2021-02-04T00:00:00"/>
    <s v="MFESPINT"/>
    <s v="MFESPINT"/>
    <m/>
    <s v="maria.espinosa@consultor.wom.cl"/>
    <m/>
    <m/>
    <n v="100"/>
    <s v="Maria Fernanda Diaz"/>
    <x v="2"/>
    <m/>
    <s v=""/>
    <d v="2021-03-01T00:00:00"/>
    <n v="25"/>
    <m/>
    <d v="2021-02-01T00:00:00"/>
    <d v="2021-02-01T00:00:00"/>
    <s v="No"/>
    <s v="No"/>
  </r>
  <r>
    <s v="Holdtech"/>
    <x v="0"/>
    <s v="Masivo"/>
    <s v="La Serena"/>
    <s v="17974159"/>
    <s v="8"/>
    <s v="17974159-8"/>
    <s v="CPALANIM"/>
    <s v="CARLOS PATRICIO ALANIZ MORALES"/>
    <s v="CARLOS PATRICIO "/>
    <s v="ALANIZ MORALES"/>
    <x v="1"/>
    <x v="5"/>
    <s v="Abandono de PEI"/>
    <m/>
    <d v="2021-02-03T00:00:00"/>
    <m/>
    <m/>
    <m/>
    <m/>
    <m/>
    <s v="13-09-1991"/>
    <s v="Maria Fernanda Diaz"/>
    <m/>
    <s v=""/>
    <d v="2021-01-18T00:00:00"/>
    <m/>
    <m/>
    <m/>
    <s v="CPALANIM"/>
    <s v="CPALANIM"/>
    <n v="19083"/>
    <s v="carlos.alaniz@consultor.wom.cl"/>
    <m/>
    <m/>
    <n v="100"/>
    <s v="Maria Fernanda Diaz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16689375"/>
    <s v="5"/>
    <s v="16689375-5"/>
    <s v="CLMICHET"/>
    <s v="CARIME LYLI MICHEA TAPIA"/>
    <s v="CARIME LYLI "/>
    <s v="MICHEA TAPIA"/>
    <x v="1"/>
    <x v="5"/>
    <s v="Abandono de PEI"/>
    <m/>
    <d v="2021-02-03T00:00:00"/>
    <m/>
    <m/>
    <m/>
    <m/>
    <m/>
    <s v="11-04-1988"/>
    <s v="Maria Fernanda Diaz"/>
    <m/>
    <s v=""/>
    <d v="2021-01-18T00:00:00"/>
    <m/>
    <m/>
    <m/>
    <s v="CLMICHET"/>
    <s v="CLMICHET"/>
    <n v="19088"/>
    <s v="carime.michea@consultor.wom.cl"/>
    <m/>
    <m/>
    <n v="100"/>
    <s v="Maria Fernanda Diaz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19506143"/>
    <s v="2"/>
    <s v="19506143-2"/>
    <s v="AFVERGAS"/>
    <s v="ALISON FRANCHESCA VERGARA SOLA"/>
    <s v="ALISON FRANCHESCA "/>
    <s v="VERGARA SOLA"/>
    <x v="1"/>
    <x v="5"/>
    <s v="Abandono de PEI"/>
    <m/>
    <d v="2021-02-03T00:00:00"/>
    <m/>
    <m/>
    <m/>
    <m/>
    <m/>
    <s v="04-03-1997"/>
    <s v="Maria Fernanda Diaz"/>
    <m/>
    <s v=""/>
    <d v="2021-01-18T00:00:00"/>
    <m/>
    <m/>
    <m/>
    <s v="AFVERGAS"/>
    <s v="AFVERGAS"/>
    <n v="19111"/>
    <s v="alison.vergara@consultor.wom.cl"/>
    <m/>
    <m/>
    <n v="100"/>
    <s v="Maria Fernanda Diaz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19771988"/>
    <s v="5"/>
    <s v="19771988-5"/>
    <s v="CNPENAV"/>
    <s v="CRISTOBAL NICOLAS ALBERTO PEÑA VELIZ"/>
    <s v="CRISTOBAL NICOLAS ALBERTO "/>
    <s v="PEÑA VELIZ"/>
    <x v="1"/>
    <x v="5"/>
    <s v="Abandono de PEI"/>
    <m/>
    <d v="2021-02-03T00:00:00"/>
    <m/>
    <m/>
    <m/>
    <m/>
    <m/>
    <s v="16-09-1998"/>
    <s v="Maria Fernanda Diaz"/>
    <m/>
    <s v=""/>
    <d v="2021-01-18T00:00:00"/>
    <m/>
    <m/>
    <m/>
    <s v="CNPENAV"/>
    <s v="CNPENAV"/>
    <m/>
    <s v="cristobal.pena@consultor.wom.cl"/>
    <m/>
    <m/>
    <n v="100"/>
    <s v="Maria Fernanda Diaz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15425264"/>
    <s v="9"/>
    <s v="15425264-9"/>
    <s v="KVGONZAA"/>
    <s v="KARINA VICTORIA GONZALEZ ALDUNCE"/>
    <s v="KARINA VICTORIA "/>
    <s v="GONZALEZ ALDUNCE"/>
    <x v="1"/>
    <x v="5"/>
    <s v="Abandono de PEI"/>
    <m/>
    <d v="2021-02-03T00:00:00"/>
    <m/>
    <m/>
    <m/>
    <m/>
    <m/>
    <s v="02-11-1982"/>
    <s v="Maria Fernanda Diaz"/>
    <m/>
    <s v=""/>
    <d v="2021-01-18T00:00:00"/>
    <m/>
    <m/>
    <m/>
    <s v="KVGONZAA"/>
    <s v="KVGONZAA"/>
    <m/>
    <s v="karina.gonzalez.a@consultor.wom.cl"/>
    <m/>
    <m/>
    <n v="100"/>
    <s v="Maria Fernanda Diaz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18484350"/>
    <s v="1"/>
    <s v="18484350-1"/>
    <s v="KVVALLET"/>
    <s v="KATHERINE VALESKA VALLE TORRES"/>
    <s v="KATHERINE VALESKA "/>
    <s v="VALLE TORRES"/>
    <x v="1"/>
    <x v="5"/>
    <s v="Abandono de PEI"/>
    <m/>
    <d v="2021-02-03T00:00:00"/>
    <m/>
    <m/>
    <m/>
    <m/>
    <m/>
    <s v="19-05-1993"/>
    <s v="Maria Fernanda Diaz"/>
    <m/>
    <s v=""/>
    <d v="2021-01-18T00:00:00"/>
    <m/>
    <m/>
    <m/>
    <s v="KVVALLET"/>
    <s v="KVVALLET"/>
    <m/>
    <s v="katherine.valle@consultor.wom.cl"/>
    <m/>
    <m/>
    <n v="100"/>
    <s v="Maria Fernanda Diaz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15052930"/>
    <s v="1"/>
    <s v="15052930-1"/>
    <s v="LDCORTEC"/>
    <s v="LUCY DE LOURDES CORTES CORTES"/>
    <s v="LUCY DE LOURDES "/>
    <s v="CORTES CORTES"/>
    <x v="1"/>
    <x v="5"/>
    <s v="Abandono de PEI"/>
    <m/>
    <d v="2021-02-03T00:00:00"/>
    <m/>
    <m/>
    <m/>
    <m/>
    <m/>
    <s v="24-12-1982"/>
    <s v="Maria Fernanda Diaz"/>
    <m/>
    <s v=""/>
    <d v="2021-01-18T00:00:00"/>
    <m/>
    <m/>
    <m/>
    <s v="LDCORTEC"/>
    <s v="LDCORTEC"/>
    <m/>
    <s v="lucy.cortes@consultor.wom.cl"/>
    <m/>
    <m/>
    <n v="100"/>
    <s v="Maria Fernanda Diaz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20006420"/>
    <s v="8"/>
    <s v="20006420-8"/>
    <s v="NEARENAY"/>
    <s v="NICOLE ESTEFANY ARENAS YENKIS"/>
    <s v="NICOLE ESTEFANY "/>
    <s v="ARENAS YENKIS"/>
    <x v="1"/>
    <x v="5"/>
    <s v="Abandono de PEI"/>
    <m/>
    <d v="2021-02-10T00:00:00"/>
    <m/>
    <m/>
    <m/>
    <m/>
    <m/>
    <s v="14-05-1999"/>
    <s v="Marcos Sanchez"/>
    <m/>
    <s v=""/>
    <d v="2021-01-25T00:00:00"/>
    <m/>
    <m/>
    <m/>
    <s v="NEARENAY"/>
    <s v="NEARENAY"/>
    <n v="19487"/>
    <s v="nicole.arenas@consultor.wom.cl"/>
    <m/>
    <m/>
    <n v="101"/>
    <s v="Marcos Sanchez"/>
    <x v="2"/>
    <m/>
    <s v=""/>
    <d v="2021-03-01T00:00:00"/>
    <s v=""/>
    <m/>
    <d v="2021-02-01T00:00:00"/>
    <s v=""/>
    <s v="No"/>
    <s v="No"/>
  </r>
  <r>
    <s v="Holdtech"/>
    <x v="0"/>
    <s v="Masivo"/>
    <s v="La Serena"/>
    <s v="16981767"/>
    <s v="7"/>
    <s v="16981767-7"/>
    <s v="AVROJASO"/>
    <s v="ANGELINA VALESCA ROJAS ORDENES"/>
    <s v="ANGELINA VALESCA "/>
    <s v="ROJAS ORDENES"/>
    <x v="1"/>
    <x v="5"/>
    <s v="Abandono de PEI"/>
    <m/>
    <d v="2021-02-10T00:00:00"/>
    <m/>
    <m/>
    <m/>
    <m/>
    <m/>
    <s v="05-11-1987"/>
    <s v="Marcos Sanchez"/>
    <m/>
    <s v=""/>
    <d v="2021-01-25T00:00:00"/>
    <m/>
    <m/>
    <m/>
    <s v="AVROJASO"/>
    <s v="AVROJASO"/>
    <n v="19404"/>
    <s v="angelina.rojas@consultor.wom.cl"/>
    <m/>
    <m/>
    <n v="101"/>
    <s v="Marcos Sanchez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20406845"/>
    <s v="3"/>
    <s v="20406845-3"/>
    <s v="CIGALVEB"/>
    <s v="CAMILO IVAN GALVEZ BAEZA"/>
    <s v="CAMILO IVAN "/>
    <s v="GALVEZ BAEZA"/>
    <x v="1"/>
    <x v="5"/>
    <s v="Abandono de PEI"/>
    <m/>
    <d v="2021-02-10T00:00:00"/>
    <m/>
    <m/>
    <m/>
    <m/>
    <m/>
    <s v="11-07-2000"/>
    <s v="Marcos Sanchez"/>
    <m/>
    <s v=""/>
    <d v="2021-01-25T00:00:00"/>
    <m/>
    <m/>
    <m/>
    <s v="CIGALVEB"/>
    <s v="CIGALVEB"/>
    <n v="19440"/>
    <s v="camilo.galvez@consultor.wom.cl"/>
    <m/>
    <m/>
    <n v="101"/>
    <s v="Marcos Sanchez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19252453"/>
    <s v="9"/>
    <s v="19252453-9"/>
    <s v="CRMARTIC"/>
    <s v="CARLOS ROBERTO MARTINEZ CASTRO"/>
    <s v="CARLOS ROBERTO "/>
    <s v="MARTINEZ CASTRO"/>
    <x v="1"/>
    <x v="5"/>
    <s v="Abandono de PEI"/>
    <m/>
    <d v="2021-02-10T00:00:00"/>
    <m/>
    <m/>
    <m/>
    <m/>
    <m/>
    <s v="31-10-1995"/>
    <s v="Marcos Sanchez"/>
    <m/>
    <s v=""/>
    <d v="2021-01-25T00:00:00"/>
    <m/>
    <m/>
    <m/>
    <s v="CRMARTIC"/>
    <s v="CRMARTIC"/>
    <n v="19444"/>
    <s v="carlos.martinez.c@consultor.wom.cl"/>
    <m/>
    <m/>
    <n v="101"/>
    <s v="Marcos Sanchez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17626353"/>
    <s v="9"/>
    <s v="17626353-9"/>
    <s v="FDCORDOP"/>
    <s v="FELIPE DANIEL CORDOVA PEREIRA"/>
    <s v="FELIPE DANIEL "/>
    <s v="CORDOVA PEREIRA"/>
    <x v="1"/>
    <x v="5"/>
    <s v="Abandono de PEI"/>
    <m/>
    <d v="2021-02-10T00:00:00"/>
    <m/>
    <m/>
    <m/>
    <m/>
    <m/>
    <s v="21-02-1991"/>
    <s v="Marcos Sanchez"/>
    <m/>
    <s v=""/>
    <d v="2021-01-25T00:00:00"/>
    <m/>
    <m/>
    <m/>
    <s v="FDCORDOP"/>
    <s v="FDCORDOP"/>
    <n v="19461"/>
    <s v="felipe.cordova@consultor.wom.cl"/>
    <m/>
    <m/>
    <n v="101"/>
    <s v="Marcos Sanchez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18178525"/>
    <s v="K"/>
    <s v="18178525-K"/>
    <s v="GMSANTAI"/>
    <s v="GABRIELA MONSERRATT SANTANDER IMALAY"/>
    <s v="GABRIELA MONSERRATT "/>
    <s v="SANTANDER IMALAY"/>
    <x v="1"/>
    <x v="5"/>
    <s v="Abandono de PEI"/>
    <m/>
    <d v="2021-02-10T00:00:00"/>
    <m/>
    <m/>
    <m/>
    <m/>
    <m/>
    <s v="10-06-1992"/>
    <s v="Marcos Sanchez"/>
    <m/>
    <s v=""/>
    <d v="2021-01-25T00:00:00"/>
    <m/>
    <m/>
    <m/>
    <s v="GMSANTAI"/>
    <s v="GMSANTAI"/>
    <n v="19465"/>
    <s v="gabriela.santander@consultor.wom.cl"/>
    <m/>
    <m/>
    <n v="101"/>
    <s v="Marcos Sanchez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18757259"/>
    <s v="2"/>
    <s v="18757259-2"/>
    <s v="JNMEDINZ"/>
    <s v="JAVIERA NATALIA MEDINA ZAMORA"/>
    <s v="JAVIERA NATALIA "/>
    <s v="MEDINA ZAMORA"/>
    <x v="1"/>
    <x v="5"/>
    <s v="Abandono de PEI"/>
    <m/>
    <d v="2021-02-10T00:00:00"/>
    <m/>
    <m/>
    <m/>
    <m/>
    <m/>
    <s v="18-03-1994"/>
    <s v="Marcos Sanchez"/>
    <m/>
    <s v=""/>
    <d v="2021-01-25T00:00:00"/>
    <m/>
    <m/>
    <m/>
    <s v="JNMEDINZ"/>
    <s v="JNMEDINZ"/>
    <n v="19476"/>
    <s v="javiera.medina@consultor.wom.cl"/>
    <m/>
    <m/>
    <n v="101"/>
    <s v="Marcos Sanchez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16791577"/>
    <s v="9"/>
    <s v="16791577-9"/>
    <s v="JEEGANAG"/>
    <s v="JOHANA ELIZABETH EGAÑA GALLARDO"/>
    <s v="JOHANA ELIZABETH "/>
    <s v="EGAÑA GALLARDO"/>
    <x v="1"/>
    <x v="5"/>
    <s v="Abandono de PEI"/>
    <m/>
    <d v="2021-02-10T00:00:00"/>
    <m/>
    <m/>
    <m/>
    <m/>
    <m/>
    <s v="02-03-1988"/>
    <s v="Marcos Sanchez"/>
    <m/>
    <s v=""/>
    <d v="2021-01-25T00:00:00"/>
    <m/>
    <m/>
    <m/>
    <s v="JEEGANAG"/>
    <s v="JEEGANAG"/>
    <n v="19474"/>
    <s v="johana.egana@consultor.wom.cl"/>
    <m/>
    <m/>
    <n v="101"/>
    <s v="Marcos Sanchez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20405837"/>
    <s v="7"/>
    <s v="20405837-7"/>
    <s v="MAZAMBRJ"/>
    <s v="MICHEL ALEJANDRA ZAMBRA JELVES"/>
    <s v="MICHEL ALEJANDRA "/>
    <s v="ZAMBRA JELVES"/>
    <x v="1"/>
    <x v="5"/>
    <s v="Abandono de PEI"/>
    <m/>
    <d v="2021-02-10T00:00:00"/>
    <m/>
    <m/>
    <m/>
    <m/>
    <m/>
    <s v="12-01-2000"/>
    <s v="Marcos Sanchez"/>
    <m/>
    <s v=""/>
    <d v="2021-01-25T00:00:00"/>
    <m/>
    <m/>
    <m/>
    <s v="MAZAMBRJ"/>
    <s v="MAZAMBRJ"/>
    <n v="19486"/>
    <s v="michel.zambra@consultor.wom.cl"/>
    <m/>
    <m/>
    <n v="101"/>
    <s v="Marcos Sanchez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19777893"/>
    <s v="8"/>
    <s v="19777893-8"/>
    <s v="RAGONZAR"/>
    <s v="ROCIO ANAHI GONZALEZ ROJAS"/>
    <s v="ROCIO ANAHI "/>
    <s v="GONZALEZ ROJAS"/>
    <x v="1"/>
    <x v="5"/>
    <s v="Abandono de PEI"/>
    <m/>
    <d v="2021-02-10T00:00:00"/>
    <m/>
    <m/>
    <m/>
    <m/>
    <m/>
    <s v="17-02-1998"/>
    <s v="Marcos Sanchez"/>
    <m/>
    <s v=""/>
    <d v="2021-01-25T00:00:00"/>
    <m/>
    <m/>
    <m/>
    <s v="RAGONZAR"/>
    <s v="RAGONZAR"/>
    <n v="19492"/>
    <s v="rocio.gonzalez.r@consultor.wom.cl"/>
    <m/>
    <m/>
    <n v="101"/>
    <s v="Marcos Sanchez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20799818"/>
    <s v="4"/>
    <s v="20799818-4"/>
    <s v="SALEYTOF"/>
    <s v="SKARLETT ANTONIA LEYTON FUENTES"/>
    <s v="SKARLETT ANTONIA "/>
    <s v="LEYTON FUENTES"/>
    <x v="1"/>
    <x v="5"/>
    <s v="Abandono de PEI"/>
    <m/>
    <d v="2021-02-10T00:00:00"/>
    <m/>
    <m/>
    <m/>
    <m/>
    <m/>
    <s v="22-10-2002"/>
    <s v="Marcos Sanchez"/>
    <m/>
    <s v=""/>
    <d v="2021-01-25T00:00:00"/>
    <m/>
    <m/>
    <m/>
    <s v="SALEYTOF"/>
    <s v="SALEYTOF"/>
    <n v="19493"/>
    <s v="skarlett.leyton@consultor.wom.cl"/>
    <m/>
    <m/>
    <n v="101"/>
    <s v="Marcos Sanchez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18668375"/>
    <s v="7"/>
    <s v="18668375-7"/>
    <s v="ADBUSTOA"/>
    <s v="AMANDA DE LA CRUZ BUSTOS ACUÑA"/>
    <s v="AMANDA DE LA CRUZ "/>
    <s v="BUSTOS ACUÑA"/>
    <x v="1"/>
    <x v="5"/>
    <s v="Abandono de PEI"/>
    <m/>
    <d v="2021-02-15T00:00:00"/>
    <m/>
    <m/>
    <m/>
    <m/>
    <m/>
    <s v="28-05-1994"/>
    <s v="Fabiola Zozaya"/>
    <m/>
    <s v=""/>
    <d v="2021-02-01T00:00:00"/>
    <m/>
    <m/>
    <m/>
    <s v="ADBUSTOA"/>
    <s v="ADBUSTOA"/>
    <n v="19058"/>
    <s v="amanda.bustos@consultor.wom.cl"/>
    <m/>
    <m/>
    <n v="102"/>
    <s v="Fabiola Zozaya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18758181"/>
    <s v="8"/>
    <s v="18758181-8"/>
    <s v="ACCATALR"/>
    <s v="ANA CATALINA CATALAN RUIZ"/>
    <s v="ANA CATALINA "/>
    <s v="CATALAN RUIZ"/>
    <x v="1"/>
    <x v="5"/>
    <s v="Abandono de PEI"/>
    <m/>
    <d v="2021-02-15T00:00:00"/>
    <m/>
    <m/>
    <m/>
    <m/>
    <m/>
    <s v="06-08-1994"/>
    <s v="Fabiola Zozaya"/>
    <m/>
    <s v=""/>
    <d v="2021-02-01T00:00:00"/>
    <m/>
    <m/>
    <m/>
    <s v="ACCATALR"/>
    <s v="ACCATALR"/>
    <n v="19294"/>
    <s v="ana.catalan@consultor.wom.cl"/>
    <m/>
    <m/>
    <n v="102"/>
    <s v="Fabiola Zozaya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18632496"/>
    <s v="K"/>
    <s v="18632496-K"/>
    <s v="CMADONEV"/>
    <s v="CAROLINA MAKARENA ADONES VILLEGAS"/>
    <s v="CAROLINA MAKARENA "/>
    <s v="ADONES VILLEGAS"/>
    <x v="1"/>
    <x v="5"/>
    <s v="Abandono de PEI"/>
    <m/>
    <d v="2021-02-15T00:00:00"/>
    <m/>
    <m/>
    <m/>
    <m/>
    <m/>
    <s v="08-12-1993"/>
    <s v="Fabiola Zozaya"/>
    <m/>
    <s v=""/>
    <d v="2021-02-01T00:00:00"/>
    <m/>
    <m/>
    <m/>
    <s v="CMADONEV"/>
    <s v="CMADONEV"/>
    <n v="19327"/>
    <s v="carolina.adones@consultor.wom.cl"/>
    <m/>
    <m/>
    <n v="102"/>
    <s v="Fabiola Zozaya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19459933"/>
    <s v="1"/>
    <s v="19459933-1"/>
    <s v="FAACOSTO"/>
    <s v="FRANCO ALEXANDER ACOSTA OLIVARES"/>
    <s v="FRANCO ALEXANDER "/>
    <s v="ACOSTA OLIVARES"/>
    <x v="1"/>
    <x v="5"/>
    <s v="Abandono de PEI"/>
    <m/>
    <d v="2021-02-15T00:00:00"/>
    <m/>
    <m/>
    <m/>
    <m/>
    <m/>
    <s v="25-07-1997"/>
    <s v="Fabiola Zozaya"/>
    <m/>
    <s v=""/>
    <d v="2021-02-01T00:00:00"/>
    <m/>
    <m/>
    <m/>
    <s v="FAACOSTO"/>
    <s v="FAACOSTO"/>
    <n v="19340"/>
    <s v="franco.acosta@consultor.wom.cl"/>
    <m/>
    <m/>
    <n v="102"/>
    <s v="Fabiola Zozaya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19271467"/>
    <s v="2"/>
    <s v="19271467-2"/>
    <s v="LNROJASA"/>
    <s v="LILIANA NOEMI ROJAS ALVEAR"/>
    <s v="LILIANA NOEMI "/>
    <s v="ROJAS ALVEAR"/>
    <x v="1"/>
    <x v="5"/>
    <s v="Abandono de PEI"/>
    <m/>
    <d v="2021-02-15T00:00:00"/>
    <m/>
    <m/>
    <m/>
    <m/>
    <m/>
    <s v="13-10-1987"/>
    <s v="Fabiola Zozaya"/>
    <m/>
    <s v=""/>
    <d v="2021-02-01T00:00:00"/>
    <m/>
    <m/>
    <m/>
    <s v="LNROJASA"/>
    <s v="LNROJASA"/>
    <n v="19351"/>
    <s v="liliana.rojas@consultor.wom.cl"/>
    <m/>
    <m/>
    <n v="102"/>
    <s v="Fabiola Zozaya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18923244"/>
    <s v="6"/>
    <s v="18923244-6"/>
    <s v="MEVALENG"/>
    <s v="MARIO ENRIQUE VALENCIA GARCIA"/>
    <s v="MARIO ENRIQUE "/>
    <s v="VALENCIA GARCIA"/>
    <x v="1"/>
    <x v="5"/>
    <s v="Abandono de PEI"/>
    <m/>
    <d v="2021-02-15T00:00:00"/>
    <m/>
    <m/>
    <m/>
    <m/>
    <m/>
    <s v="09-01-1995"/>
    <s v="Fabiola Zozaya"/>
    <m/>
    <s v=""/>
    <d v="2021-02-01T00:00:00"/>
    <m/>
    <m/>
    <m/>
    <s v="MEVALENG"/>
    <s v="MEVALENG"/>
    <n v="19376"/>
    <s v="mario.valencia@consultor.wom.cl"/>
    <m/>
    <m/>
    <n v="102"/>
    <s v="Fabiola Zozaya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16988823"/>
    <s v="K"/>
    <s v="16988823-K"/>
    <s v="MMYANQUL"/>
    <s v="MEDDELIZ MELISSA YANQUE LABRA"/>
    <s v="MEDDELIZ MELISSA "/>
    <s v="YANQUE LABRA"/>
    <x v="1"/>
    <x v="5"/>
    <s v="Abandono de PEI"/>
    <m/>
    <d v="2021-02-15T00:00:00"/>
    <m/>
    <m/>
    <m/>
    <m/>
    <m/>
    <s v="30-01-1988"/>
    <s v="Fabiola Zozaya"/>
    <m/>
    <s v=""/>
    <d v="2021-02-01T00:00:00"/>
    <m/>
    <m/>
    <m/>
    <s v="MMYANQUL"/>
    <s v="MMYANQUL"/>
    <n v="19382"/>
    <s v="meddeliz.yanque@consultor.wom.cl"/>
    <m/>
    <m/>
    <n v="102"/>
    <s v="Fabiola Zozaya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18924546"/>
    <s v="7"/>
    <s v="18924546-7"/>
    <s v="PAPASTEM"/>
    <s v="PAMELA ALEJANDRA MARGARITA PASTENES MOROSO"/>
    <s v="PAMELA ALEJANDRA MARGARITA "/>
    <s v="PASTENES MOROSO"/>
    <x v="1"/>
    <x v="5"/>
    <s v="Abandono de PEI"/>
    <m/>
    <d v="2021-02-15T00:00:00"/>
    <m/>
    <m/>
    <m/>
    <m/>
    <m/>
    <s v="04-09-1995"/>
    <s v="Fabiola Zozaya"/>
    <m/>
    <s v=""/>
    <d v="2021-02-01T00:00:00"/>
    <m/>
    <m/>
    <m/>
    <s v="PAPASTEM"/>
    <s v="PAPASTEM"/>
    <n v="19394"/>
    <s v="pamela.pastenes@consultor.wom.cl"/>
    <m/>
    <m/>
    <n v="102"/>
    <s v="Fabiola Zozaya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19505703"/>
    <s v="6"/>
    <s v="19505703-6"/>
    <s v="TVCISTET"/>
    <s v="TAMARA VALESKA CISTERNAS TORRES"/>
    <s v="TAMARA VALESKA "/>
    <s v="CISTERNAS TORRES"/>
    <x v="1"/>
    <x v="5"/>
    <s v="Abandono de PEI"/>
    <m/>
    <d v="2021-02-15T00:00:00"/>
    <m/>
    <m/>
    <m/>
    <m/>
    <m/>
    <s v="24-12-1996"/>
    <s v="Fabiola Zozaya"/>
    <m/>
    <s v=""/>
    <d v="2021-02-01T00:00:00"/>
    <m/>
    <m/>
    <m/>
    <s v="TVCISTET"/>
    <s v="TVCISTET"/>
    <n v="19508"/>
    <s v="tamara.cisternas@consultor.wom.cl"/>
    <m/>
    <m/>
    <n v="102"/>
    <s v="Fabiola Zozaya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20718754"/>
    <s v="2"/>
    <s v="20718754-2"/>
    <s v="FMVILLAH"/>
    <s v="FELIPE MAXIMILIANO VILLAFAÑA HENRIQUEZ"/>
    <s v="FELIPE MAXIMILIANO "/>
    <s v="VILLAFAÑA HENRIQUEZ"/>
    <x v="1"/>
    <x v="5"/>
    <s v="Abandono de PEI"/>
    <m/>
    <d v="2021-02-22T00:00:00"/>
    <m/>
    <m/>
    <m/>
    <m/>
    <m/>
    <s v="31-10-2001"/>
    <s v="Maria Fernanda Diaz"/>
    <m/>
    <s v=""/>
    <d v="2021-02-08T00:00:00"/>
    <m/>
    <m/>
    <m/>
    <s v="FMVILLAH"/>
    <s v="FMVILLAH"/>
    <n v="19523"/>
    <s v="felipe.villafana@consultor.wom.cl"/>
    <m/>
    <m/>
    <n v="103"/>
    <s v="Maria Fernanda Diaz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21206559"/>
    <s v="5"/>
    <s v="21206559-5"/>
    <s v="IMZEPEDT"/>
    <s v="IGNACIO MACTHIEL ZEPEDA TORREJON"/>
    <s v="IGNACIO MACTHIEL "/>
    <s v="ZEPEDA TORREJON"/>
    <x v="1"/>
    <x v="5"/>
    <s v="Abandono de PEI"/>
    <m/>
    <d v="2021-02-22T00:00:00"/>
    <m/>
    <m/>
    <m/>
    <m/>
    <m/>
    <s v="04-01-2003"/>
    <s v="Maria Fernanda Diaz"/>
    <m/>
    <s v=""/>
    <d v="2021-02-08T00:00:00"/>
    <m/>
    <m/>
    <m/>
    <s v="IMZEPEDT"/>
    <s v="IMZEPEDT"/>
    <n v="19521"/>
    <s v="ignacio.zepeda@consultor.wom.cl"/>
    <m/>
    <m/>
    <n v="103"/>
    <s v="Maria Fernanda Diaz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16578767"/>
    <s v="6"/>
    <s v="16578767-6"/>
    <s v="MAROMERM"/>
    <s v="MYRIAM ARACELLY ROMERO MATAMALA"/>
    <s v="MYRIAM ARACELLY "/>
    <s v="ROMERO MATAMALA"/>
    <x v="1"/>
    <x v="5"/>
    <s v="Abandono de PEI"/>
    <m/>
    <d v="2021-02-22T00:00:00"/>
    <m/>
    <m/>
    <m/>
    <m/>
    <m/>
    <s v="08-11-1986"/>
    <s v="Maria Fernanda Diaz"/>
    <m/>
    <s v=""/>
    <d v="2021-02-08T00:00:00"/>
    <m/>
    <m/>
    <m/>
    <s v="MAROMERM"/>
    <s v="MAROMERM"/>
    <n v="19514"/>
    <s v="myriam.romero@consultor.wom.cl"/>
    <m/>
    <m/>
    <n v="103"/>
    <s v="Maria Fernanda Diaz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21093478"/>
    <s v="2"/>
    <s v="21093478-2"/>
    <s v="BIMARTIA"/>
    <s v="BENJAMIN IGNACIO MARTINEZ ALIAGA"/>
    <s v="BENJAMIN IGNACIO "/>
    <s v="MARTINEZ ALIAGA"/>
    <x v="1"/>
    <x v="5"/>
    <s v="Abandono de PEI"/>
    <m/>
    <d v="2021-02-22T00:00:00"/>
    <m/>
    <m/>
    <m/>
    <m/>
    <m/>
    <s v="25-08-2002"/>
    <s v="Maria Fernanda Diaz"/>
    <m/>
    <s v=""/>
    <d v="2021-02-08T00:00:00"/>
    <m/>
    <m/>
    <m/>
    <s v="BIMARTIA"/>
    <s v="BIMARTIA"/>
    <n v="19526"/>
    <s v="benjamin.martinez@consultor.wom.cl"/>
    <m/>
    <m/>
    <n v="103"/>
    <s v="Maria Fernanda Diaz"/>
    <x v="3"/>
    <m/>
    <s v=""/>
    <d v="2021-03-01T00:00:00"/>
    <s v=""/>
    <m/>
    <d v="2021-02-01T00:00:00"/>
    <s v=""/>
    <s v="No"/>
    <s v="No"/>
  </r>
  <r>
    <s v="Holdtech"/>
    <x v="0"/>
    <s v="Masivo"/>
    <s v="La Serena"/>
    <s v="40218243"/>
    <s v="1"/>
    <s v="40218243-1"/>
    <s v="MDPADILR"/>
    <s v="MAYCH DUNESCA PADILLA RIVERO"/>
    <s v="MAYCH DUNESCA"/>
    <s v="PADILLA RIVERO"/>
    <x v="1"/>
    <x v="5"/>
    <m/>
    <m/>
    <d v="2018-09-13T00:00:00"/>
    <m/>
    <m/>
    <m/>
    <m/>
    <m/>
    <d v="1996-09-01T00:00:00"/>
    <s v="Julia Arancibia"/>
    <m/>
    <s v=""/>
    <d v="2018-09-11T00:00:00"/>
    <d v="2018-09-14T00:00:00"/>
    <s v="N"/>
    <m/>
    <s v="MDPADILR"/>
    <s v="MDPADILR"/>
    <n v="19256"/>
    <s v="maych.padilla@consultor.wom.cl"/>
    <m/>
    <m/>
    <s v="18Sept CC"/>
    <s v="Julia Arancibia"/>
    <x v="1"/>
    <m/>
    <n v="1"/>
    <d v="2021-03-01T00:00:00"/>
    <s v=""/>
    <m/>
    <d v="2018-09-01T00:00:00"/>
    <s v=""/>
    <s v="No"/>
    <s v="No"/>
  </r>
  <r>
    <s v="Holdtech"/>
    <x v="1"/>
    <s v="Piloto de Ventas"/>
    <s v="La Serena"/>
    <s v="19771036"/>
    <s v="5"/>
    <s v="19771036-5"/>
    <s v="DFZEPDEL"/>
    <s v="DANIZA FERNANDA ZEPEDA LEMUS"/>
    <s v="DANIZA FERNANDA"/>
    <s v="ZEPEDA LEMUS"/>
    <x v="1"/>
    <x v="3"/>
    <s v="Desvinculación"/>
    <s v="Vencimiento de contrato"/>
    <d v="2018-11-13T00:00:00"/>
    <m/>
    <m/>
    <m/>
    <m/>
    <m/>
    <d v="1998-03-23T00:00:00"/>
    <s v="YURI MARLON SANTIAGO ANGULO SALDAÑA "/>
    <s v="26093203-9"/>
    <s v="YORMAN JOSE HERNANDEZ USECHE "/>
    <m/>
    <m/>
    <m/>
    <d v="2018-08-13T00:00:00"/>
    <s v="DFZEPEDL"/>
    <s v="DFZEPEDL"/>
    <n v="19030"/>
    <s v="daniza.zepeda@consultor.wom.cl"/>
    <m/>
    <m/>
    <m/>
    <m/>
    <x v="1"/>
    <m/>
    <n v="1"/>
    <d v="2021-03-01T00:00:00"/>
    <n v="931"/>
    <m/>
    <d v="2018-11-01T00:00:00"/>
    <d v="2018-08-01T00:00:00"/>
    <s v="No"/>
    <s v="No"/>
  </r>
  <r>
    <s v="Holdtech"/>
    <x v="2"/>
    <s v="Gestión EPA"/>
    <s v="La Serena"/>
    <s v="15055093"/>
    <s v="9"/>
    <s v="15055093-9"/>
    <s v="PACASTRO"/>
    <s v="PATRICIO ANDRES CASTRO ROJAS"/>
    <s v="PATRICIO ANDRES"/>
    <s v="CASTRO ROJAS"/>
    <x v="0"/>
    <x v="0"/>
    <m/>
    <m/>
    <m/>
    <m/>
    <m/>
    <m/>
    <m/>
    <m/>
    <d v="1982-08-12T00:00:00"/>
    <s v="BENJAMIN ALONSO VEGA CARMONA"/>
    <s v="17625807-1"/>
    <s v="WILLIAMS ENRIQUE DOMINGUEZ BARRADA"/>
    <d v="2017-12-20T00:00:00"/>
    <d v="2017-12-11T00:00:00"/>
    <s v="S"/>
    <d v="2018-01-13T00:00:00"/>
    <s v="PACASTRO"/>
    <s v="PACASTRO"/>
    <n v="19187"/>
    <s v="patricio.castro@consultor.wom.cl"/>
    <m/>
    <m/>
    <n v="16"/>
    <s v="Julia Arancibia"/>
    <x v="1"/>
    <s v="Diurno"/>
    <n v="1"/>
    <d v="2021-03-01T00:00:00"/>
    <n v="1143"/>
    <d v="2018-04-03T00:00:00"/>
    <s v=""/>
    <d v="2018-01-01T00:00:00"/>
    <s v="Si"/>
    <s v="Si"/>
  </r>
  <r>
    <s v="Holdtech"/>
    <x v="2"/>
    <s v="Gestión EPA"/>
    <s v="La Serena"/>
    <s v="16892338"/>
    <s v="4"/>
    <s v="16892338-4"/>
    <s v="DAMACAYD"/>
    <s v="DANILO ANDRES MACAYA DURAN"/>
    <s v="DANILO ANDRES"/>
    <s v="MACAYA DURAN"/>
    <x v="0"/>
    <x v="0"/>
    <m/>
    <m/>
    <m/>
    <m/>
    <m/>
    <m/>
    <m/>
    <m/>
    <d v="1988-05-04T00:00:00"/>
    <s v="BENJAMIN ALONSO VEGA CARMONA"/>
    <s v="17625807-1"/>
    <s v="WILLIAMS ENRIQUE DOMINGUEZ BARRADA"/>
    <d v="2018-02-05T00:00:00"/>
    <d v="2018-02-23T00:00:00"/>
    <s v="S"/>
    <d v="2018-02-27T00:00:00"/>
    <s v="DAMACAYD"/>
    <s v="DAMACAYD"/>
    <n v="19002"/>
    <s v="danilo.macaya@consultor.wom.cl"/>
    <m/>
    <m/>
    <n v="19"/>
    <s v="Julia Arancibia"/>
    <x v="1"/>
    <s v="Diurno"/>
    <n v="1"/>
    <d v="2021-03-01T00:00:00"/>
    <n v="1098"/>
    <d v="2018-04-03T00:00:00"/>
    <s v=""/>
    <d v="2018-02-01T00:00:00"/>
    <s v="Si"/>
    <s v="Si"/>
  </r>
  <r>
    <s v="Holdtech"/>
    <x v="2"/>
    <s v="Gestión EPA"/>
    <s v="La Serena"/>
    <s v="19347445"/>
    <s v="4"/>
    <s v="19347445-4"/>
    <s v="BSMONDAA"/>
    <s v="BASTIAN SALVADOR MONDACA ADONES"/>
    <s v="BASTIAN SALVADOR"/>
    <s v="MONDACA ADONES"/>
    <x v="0"/>
    <x v="0"/>
    <m/>
    <m/>
    <m/>
    <m/>
    <m/>
    <m/>
    <m/>
    <m/>
    <d v="1996-01-16T00:00:00"/>
    <s v="BENJAMIN ALONSO VEGA CARMONA"/>
    <s v="17625807-1"/>
    <s v="WILLIAMS ENRIQUE DOMINGUEZ BARRADA"/>
    <d v="2018-02-21T00:00:00"/>
    <d v="2018-03-12T00:00:00"/>
    <s v="S"/>
    <d v="2018-03-15T00:00:00"/>
    <s v="BSMONDAA"/>
    <s v="BSMONDAA"/>
    <n v="19086"/>
    <s v="bastian.mondaca@consultor.wom.cl"/>
    <m/>
    <m/>
    <n v="20"/>
    <s v="Katterine Cuadra"/>
    <x v="1"/>
    <s v="Diurno"/>
    <n v="1"/>
    <d v="2021-03-01T00:00:00"/>
    <n v="1082"/>
    <m/>
    <s v=""/>
    <d v="2018-03-01T00:00:00"/>
    <s v="Si"/>
    <s v="Si"/>
  </r>
  <r>
    <s v="Holdtech"/>
    <x v="2"/>
    <s v="Gestión EPA"/>
    <s v="La Serena"/>
    <s v="19256499"/>
    <s v="9"/>
    <s v="19256499-9"/>
    <s v="CNVARASA"/>
    <s v="CAROLINA NICOLE VARAS AGUILERA"/>
    <s v="CAROLINA NICOLE"/>
    <s v="VARAS AGUILERA"/>
    <x v="0"/>
    <x v="0"/>
    <m/>
    <m/>
    <m/>
    <m/>
    <m/>
    <m/>
    <m/>
    <m/>
    <d v="1995-11-10T00:00:00"/>
    <s v="BENJAMIN ALONSO VEGA CARMONA"/>
    <s v="17625807-1"/>
    <s v="WILLIAMS ENRIQUE DOMINGUEZ BARRADA"/>
    <d v="2019-03-27T00:00:00"/>
    <d v="2019-04-19T00:00:00"/>
    <m/>
    <d v="2019-04-23T00:00:00"/>
    <s v="CNVARASA"/>
    <s v="CNVARASA"/>
    <n v="19186"/>
    <s v="carolina.varas@consultor.wom.cl"/>
    <m/>
    <m/>
    <n v="54"/>
    <s v="Maria Fernanda Diaz"/>
    <x v="1"/>
    <s v="Diurno"/>
    <n v="1"/>
    <d v="2021-03-01T00:00:00"/>
    <n v="678"/>
    <m/>
    <s v=""/>
    <d v="2019-04-01T00:00:00"/>
    <s v="Si"/>
    <s v="Si"/>
  </r>
  <r>
    <s v="Holdtech"/>
    <x v="2"/>
    <s v="Gestión EPA"/>
    <s v="La Serena"/>
    <s v="14364668"/>
    <s v="8"/>
    <s v="14364668-8"/>
    <s v="FJBAILEA"/>
    <s v="FRANCISCO JAVIER BAILEZ ARAVENA"/>
    <s v="FRANCISCO JAVIER"/>
    <s v="BAILEZ ARAVENA "/>
    <x v="0"/>
    <x v="0"/>
    <m/>
    <m/>
    <m/>
    <m/>
    <m/>
    <m/>
    <m/>
    <m/>
    <d v="1981-07-19T00:00:00"/>
    <s v="BENJAMIN ALONSO VEGA CARMONA"/>
    <s v="17625807-1"/>
    <s v="WILLIAMS ENRIQUE DOMINGUEZ BARRADA"/>
    <d v="2020-07-13T00:00:00"/>
    <d v="2020-07-24T00:00:00"/>
    <m/>
    <d v="2020-07-27T00:00:00"/>
    <s v="FJBAILEA"/>
    <s v="FJBAILEA"/>
    <n v="19388"/>
    <s v="francisco.bailez@consultor.wom.cl"/>
    <m/>
    <m/>
    <n v="78"/>
    <s v="Maria Fernanda Diaz"/>
    <x v="1"/>
    <s v="Diurno"/>
    <n v="1"/>
    <d v="2021-03-01T00:00:00"/>
    <n v="217"/>
    <m/>
    <s v=""/>
    <d v="2020-07-01T00:00:00"/>
    <s v="Si"/>
    <s v="Si"/>
  </r>
  <r>
    <s v="Holdtech"/>
    <x v="2"/>
    <s v="Gestión EPA"/>
    <s v="La Serena"/>
    <s v="26802293"/>
    <s v="7"/>
    <s v="26802293-7"/>
    <s v="MECARTAR"/>
    <s v="MIGUEL EDUARDO CARTA RIVERA"/>
    <s v="MIGUEL EDUARDO "/>
    <s v="CARTA RIVERA"/>
    <x v="0"/>
    <x v="0"/>
    <m/>
    <m/>
    <m/>
    <m/>
    <m/>
    <m/>
    <m/>
    <m/>
    <d v="1978-11-28T00:00:00"/>
    <s v="BENJAMIN ALONSO VEGA CARMONA"/>
    <s v="17625807-1"/>
    <s v="WILLIAMS ENRIQUE DOMINGUEZ BARRADA"/>
    <d v="2020-07-23T00:00:00"/>
    <d v="2020-08-06T00:00:00"/>
    <m/>
    <d v="2020-08-07T00:00:00"/>
    <s v="MECARTAR"/>
    <s v="MECARTAR"/>
    <n v="19433"/>
    <s v="miguel.carta@consultor.wom.cl"/>
    <m/>
    <m/>
    <n v="81"/>
    <s v="Daniela Castillo"/>
    <x v="1"/>
    <s v="Diurno"/>
    <n v="1"/>
    <d v="2021-03-01T00:00:00"/>
    <n v="206"/>
    <d v="2020-08-19T00:00:00"/>
    <s v=""/>
    <d v="2020-08-01T00:00:00"/>
    <s v="Si"/>
    <s v="Si"/>
  </r>
  <r>
    <s v="Holdtech"/>
    <x v="2"/>
    <s v="Gestión EPA"/>
    <s v="La Serena"/>
    <s v="33142402"/>
    <s v="1"/>
    <s v="33142402-1"/>
    <s v="HJGARCRI"/>
    <s v="HECTOR JESUS GARCIA RAVELO"/>
    <s v="HECTOR JESUS"/>
    <s v="GARCIA RAVELO"/>
    <x v="0"/>
    <x v="0"/>
    <m/>
    <m/>
    <m/>
    <m/>
    <m/>
    <m/>
    <m/>
    <m/>
    <d v="1993-09-22T00:00:00"/>
    <s v="BENJAMIN ALONSO VEGA CARMONA"/>
    <s v="17625807-1"/>
    <s v="WILLIAMS ENRIQUE DOMINGUEZ BARRADA"/>
    <d v="2019-01-08T00:00:00"/>
    <d v="2019-01-23T00:00:00"/>
    <m/>
    <d v="2019-01-24T00:00:00"/>
    <s v="HJGARCRI"/>
    <s v="HJGARCRI"/>
    <n v="19021"/>
    <s v="hector.garcia.r@consultor.wom.cl"/>
    <m/>
    <m/>
    <s v="09 RRSS"/>
    <s v="Gabriela Toro"/>
    <x v="1"/>
    <s v="Diurno"/>
    <n v="1"/>
    <d v="2021-03-01T00:00:00"/>
    <n v="767"/>
    <m/>
    <s v=""/>
    <d v="2019-01-01T00:00:00"/>
    <s v="Si"/>
    <s v="Si"/>
  </r>
  <r>
    <s v="Holdtech"/>
    <x v="2"/>
    <s v="Masivo"/>
    <s v="La Serena"/>
    <s v="26855971"/>
    <s v="K"/>
    <s v="26855971-K"/>
    <s v="GDBARRIT"/>
    <s v="GABRIELA DAYAN BARRIOS TREJO"/>
    <s v="GABRIELA DAYAN"/>
    <s v="BARRIOS TREJO"/>
    <x v="0"/>
    <x v="0"/>
    <m/>
    <m/>
    <m/>
    <m/>
    <m/>
    <m/>
    <m/>
    <m/>
    <s v="08/04/1996"/>
    <s v="BENJAMIN ALONSO VEGA CARMONA"/>
    <s v="17625807-1"/>
    <s v="WILLIAMS ENRIQUE DOMINGUEZ BARRADA"/>
    <d v="2019-07-25T00:00:00"/>
    <d v="2019-08-14T00:00:00"/>
    <m/>
    <d v="2019-08-19T00:00:00"/>
    <s v="GDBARRIT"/>
    <s v="GDBARRIT"/>
    <n v="19168"/>
    <s v="gabriela.barrios@consultor.wom.cl"/>
    <m/>
    <m/>
    <s v="11 RRSS"/>
    <s v="Jeremy Torres"/>
    <x v="1"/>
    <s v="Diurno"/>
    <n v="1"/>
    <d v="2021-03-01T00:00:00"/>
    <n v="560"/>
    <d v="2020-12-07T00:00:00"/>
    <s v=""/>
    <d v="2019-08-01T00:00:00"/>
    <s v="Si"/>
    <s v="Si"/>
  </r>
  <r>
    <s v="Holdtech"/>
    <x v="2"/>
    <s v="Gestión EPA"/>
    <s v="La Serena"/>
    <s v="26281965"/>
    <s v="5"/>
    <s v="26281965-5"/>
    <s v="DEBETANV"/>
    <s v="DANIEL ERNESTO BETANCOURT VILLAHERMOSA"/>
    <s v="DANIEL ERNESTO"/>
    <s v="BETANCOURT VILLAHERMOSA"/>
    <x v="0"/>
    <x v="0"/>
    <m/>
    <m/>
    <m/>
    <m/>
    <m/>
    <m/>
    <m/>
    <m/>
    <s v="06/02/1984"/>
    <s v="BENJAMIN ALONSO VEGA CARMONA"/>
    <s v="17625807-1"/>
    <s v="WILLIAMS ENRIQUE DOMINGUEZ BARRADA"/>
    <d v="2019-07-25T00:00:00"/>
    <d v="2019-08-14T00:00:00"/>
    <m/>
    <d v="2019-08-19T00:00:00"/>
    <s v="DEBETANV"/>
    <s v="DEBETANV"/>
    <n v="19149"/>
    <s v="daniel.betancourt@consultor.wom.cl"/>
    <m/>
    <m/>
    <s v="11 RRSS"/>
    <s v="Jeremy Torres"/>
    <x v="1"/>
    <s v="Diurno"/>
    <n v="1"/>
    <d v="2021-03-01T00:00:00"/>
    <n v="560"/>
    <m/>
    <s v=""/>
    <d v="2019-08-01T00:00:00"/>
    <s v="Si"/>
    <s v="Si"/>
  </r>
  <r>
    <s v="Holdtech"/>
    <x v="2"/>
    <s v="Gestión EPA"/>
    <s v="La Serena"/>
    <s v="26572967"/>
    <s v="3"/>
    <s v="26572967-3"/>
    <s v="ADRUIZM"/>
    <s v="ANDRY DANIEL RUIZ MOLINA"/>
    <s v="ANDRY DANIEL"/>
    <s v="RUIZ MOLINA"/>
    <x v="0"/>
    <x v="0"/>
    <m/>
    <m/>
    <m/>
    <m/>
    <m/>
    <m/>
    <m/>
    <m/>
    <s v="30/09/1994"/>
    <s v="BENJAMIN ALONSO VEGA CARMONA"/>
    <s v="17625807-1"/>
    <s v="WILLIAMS ENRIQUE DOMINGUEZ BARRADA"/>
    <d v="2019-12-11T00:00:00"/>
    <d v="2020-01-03T00:00:00"/>
    <m/>
    <d v="2020-01-06T00:00:00"/>
    <s v="ADRUIZM"/>
    <s v="ADRUIZM"/>
    <n v="19373"/>
    <s v="andry.ruiz@consultor.wom.cl"/>
    <m/>
    <m/>
    <s v="14 RRSS"/>
    <s v="Elizabeth Castillo"/>
    <x v="1"/>
    <s v="Diurno"/>
    <n v="1"/>
    <d v="2021-03-01T00:00:00"/>
    <n v="420"/>
    <m/>
    <s v=""/>
    <d v="2020-01-01T00:00:00"/>
    <s v="Si"/>
    <s v="Si"/>
  </r>
  <r>
    <s v="Holdtech"/>
    <x v="2"/>
    <s v="Gestión EPA"/>
    <s v="La Serena"/>
    <s v="18399632"/>
    <s v="0"/>
    <s v="18399632-0"/>
    <s v="BLLISERC"/>
    <s v="BARBARA LISBETH LISERA CASTILLO"/>
    <s v="BARBARA LISBETH"/>
    <s v="LISERA CASTILLO "/>
    <x v="0"/>
    <x v="0"/>
    <m/>
    <m/>
    <m/>
    <m/>
    <m/>
    <m/>
    <m/>
    <m/>
    <s v="04/11/1993"/>
    <s v="BENJAMIN ALONSO VEGA CARMONA"/>
    <s v="17625807-1"/>
    <s v="WILLIAMS ENRIQUE DOMINGUEZ BARRADA"/>
    <d v="2019-12-11T00:00:00"/>
    <d v="2020-01-03T00:00:00"/>
    <m/>
    <d v="2020-01-06T00:00:00"/>
    <s v="BLLISERC"/>
    <s v="BLLISERC"/>
    <n v="19363"/>
    <s v="barbara.lisera@consultor.wom.cl"/>
    <m/>
    <m/>
    <s v="14 RRSS"/>
    <s v="Elizabeth Castillo"/>
    <x v="1"/>
    <s v="Diurno"/>
    <n v="1"/>
    <d v="2021-03-01T00:00:00"/>
    <n v="420"/>
    <m/>
    <s v=""/>
    <d v="2020-01-01T00:00:00"/>
    <s v="Si"/>
    <s v="Si"/>
  </r>
  <r>
    <s v="Holdtech"/>
    <x v="2"/>
    <s v="Gestión EPA"/>
    <s v="La Serena"/>
    <s v="26798285"/>
    <s v="6"/>
    <s v="26798285-6"/>
    <s v="JDPEREZI"/>
    <s v="JENNIFER DEL CARMEN PEREZ INOJOZA"/>
    <s v="JENNIFER DEL CARMEN"/>
    <s v="PEREZ INOJOZA"/>
    <x v="0"/>
    <x v="0"/>
    <m/>
    <m/>
    <m/>
    <m/>
    <m/>
    <m/>
    <m/>
    <m/>
    <d v="1990-05-29T00:00:00"/>
    <s v="BENJAMIN ALONSO VEGA CARMONA"/>
    <s v="17625807-1"/>
    <s v="WILLIAMS ENRIQUE DOMINGUEZ BARRADA"/>
    <d v="2020-04-02T00:00:00"/>
    <d v="2020-04-17T00:00:00"/>
    <m/>
    <d v="2020-04-20T00:00:00"/>
    <s v="JDPEREZI"/>
    <s v="JDPEREZI"/>
    <n v="19387"/>
    <s v="jennifer.perez@consultor.wom.cl"/>
    <m/>
    <m/>
    <s v="16 RRSS"/>
    <s v="Daniela Castillo"/>
    <x v="1"/>
    <s v="Diurno"/>
    <n v="1"/>
    <d v="2021-03-01T00:00:00"/>
    <n v="315"/>
    <m/>
    <s v=""/>
    <d v="2020-04-01T00:00:00"/>
    <s v="Si"/>
    <s v="Si"/>
  </r>
  <r>
    <s v="Holdtech"/>
    <x v="2"/>
    <s v="Gestión EPA"/>
    <s v="La Serena"/>
    <s v="27088655"/>
    <s v="8"/>
    <s v="27088655-8"/>
    <s v="MMNUNEZS"/>
    <s v="MAYLIN MARGARETH NUÑEZ SANZONETTY"/>
    <s v="MAYLIN MARGARETH"/>
    <s v="NUÑEZ SANZONETTY"/>
    <x v="0"/>
    <x v="0"/>
    <m/>
    <m/>
    <m/>
    <m/>
    <m/>
    <m/>
    <m/>
    <m/>
    <s v="01-09-1988"/>
    <s v="BENJAMIN ALONSO VEGA CARMONA"/>
    <s v="17625807-1"/>
    <s v="WILLIAMS ENRIQUE DOMINGUEZ BARRADA"/>
    <d v="2020-08-12T00:00:00"/>
    <d v="2020-08-27T00:00:00"/>
    <m/>
    <d v="2020-08-28T00:00:00"/>
    <s v="MMNUNEZS"/>
    <s v="MMNUNEZS"/>
    <n v="19431"/>
    <s v="maylin.nunez@consultor.wom.cl"/>
    <m/>
    <m/>
    <s v="18 RRSS"/>
    <s v="Daniela Castillo"/>
    <x v="1"/>
    <s v="Diurno"/>
    <n v="1"/>
    <d v="2021-03-01T00:00:00"/>
    <n v="185"/>
    <m/>
    <s v=""/>
    <d v="2020-08-01T00:00:00"/>
    <s v="Si"/>
    <s v="No"/>
  </r>
  <r>
    <s v="Holdtech"/>
    <x v="2"/>
    <s v="Gestión EPA"/>
    <s v="La Serena"/>
    <s v="19443986"/>
    <s v="5"/>
    <s v="19443986-5"/>
    <s v="AALAGOSD"/>
    <s v="AMELIA ALEJANDRA LAGOS DELGADO"/>
    <s v="AMELIA ALEJANDRA"/>
    <s v="LAGOS DELGADO"/>
    <x v="0"/>
    <x v="2"/>
    <s v="Licencia"/>
    <s v="Enfermedad común"/>
    <m/>
    <m/>
    <d v="2021-02-14T00:00:00"/>
    <d v="2021-03-15T00:00:00"/>
    <m/>
    <m/>
    <d v="1996-07-02T00:00:00"/>
    <s v="BENJAMIN ALONSO VEGA CARMONA"/>
    <s v="17625807-1"/>
    <s v="WILLIAMS ENRIQUE DOMINGUEZ BARRADA"/>
    <d v="2018-11-22T00:00:00"/>
    <d v="2018-12-12T00:00:00"/>
    <m/>
    <d v="2018-12-14T00:00:00"/>
    <s v="AALAGOSD"/>
    <s v="AALAGOSD"/>
    <n v="19037"/>
    <s v="amelia.lagos@consultor.wom.cl"/>
    <m/>
    <m/>
    <n v="44"/>
    <s v="Yesenia Sepulveda"/>
    <x v="1"/>
    <s v="Diurno"/>
    <n v="1"/>
    <d v="2021-03-01T00:00:00"/>
    <n v="808"/>
    <d v="2019-11-07T00:00:00"/>
    <s v=""/>
    <d v="2018-12-01T00:00:00"/>
    <s v="Si"/>
    <s v="Si"/>
  </r>
  <r>
    <s v="Holdtech"/>
    <x v="2"/>
    <s v="Gestión EPA"/>
    <s v="La Serena"/>
    <s v="17768058"/>
    <s v="3"/>
    <s v="17768058-3"/>
    <s v="MCMOLINF"/>
    <s v="MARCELA CAROLINA MOLINA FUENTEALBA"/>
    <s v="MARCELA CAROLINA"/>
    <s v="MOLINA FUENTEALBA"/>
    <x v="0"/>
    <x v="2"/>
    <s v="Licencia"/>
    <s v="Enfermedad común"/>
    <m/>
    <m/>
    <d v="2021-02-24T00:00:00"/>
    <d v="2021-03-06T00:00:00"/>
    <m/>
    <m/>
    <d v="1990-12-10T00:00:00"/>
    <s v="BENJAMIN ALONSO VEGA CARMONA"/>
    <s v="17625807-1"/>
    <s v="WILLIAMS ENRIQUE DOMINGUEZ BARRADA"/>
    <d v="2019-03-18T00:00:00"/>
    <d v="2019-04-08T00:00:00"/>
    <m/>
    <d v="2019-04-13T00:00:00"/>
    <s v="MCMOLINF"/>
    <s v="MCMOLINF"/>
    <n v="19160"/>
    <s v="marcela.molina@consultor.wom.cl"/>
    <m/>
    <m/>
    <n v="53"/>
    <s v="America Quinteros"/>
    <x v="1"/>
    <s v="Diurno"/>
    <n v="1"/>
    <d v="2021-03-01T00:00:00"/>
    <n v="688"/>
    <m/>
    <s v=""/>
    <d v="2019-04-01T00:00:00"/>
    <s v="Si"/>
    <s v="Si"/>
  </r>
  <r>
    <s v="Holdtech"/>
    <x v="2"/>
    <s v="Gestión EPA"/>
    <s v="La Serena"/>
    <s v="27181563"/>
    <s v="8"/>
    <s v="27181563-8"/>
    <s v="FAZOZAYC"/>
    <s v="FABIOLA ANDREINA ZOZAYA CARETTO"/>
    <s v="FABIOLA ANDREINA"/>
    <s v="ZOZAYA CARETTO"/>
    <x v="0"/>
    <x v="6"/>
    <s v="Entrenamiento"/>
    <m/>
    <m/>
    <m/>
    <m/>
    <m/>
    <m/>
    <m/>
    <d v="1990-02-17T00:00:00"/>
    <s v="BENJAMIN ALONSO VEGA CARMONA"/>
    <s v="17625807-1"/>
    <s v="WILLIAMS ENRIQUE DOMINGUEZ BARRADA"/>
    <d v="2020-04-02T00:00:00"/>
    <d v="2020-04-17T00:00:00"/>
    <m/>
    <d v="2020-04-20T00:00:00"/>
    <s v="FAZOZAYC"/>
    <s v="FAZOZAYC"/>
    <n v="19386"/>
    <s v="fabiola.zozaya@consultor.wom.cl"/>
    <m/>
    <m/>
    <s v="16 RRSS"/>
    <s v="Daniela Castillo"/>
    <x v="1"/>
    <s v="Diurno"/>
    <n v="1"/>
    <d v="2021-03-01T00:00:00"/>
    <n v="315"/>
    <m/>
    <s v=""/>
    <d v="2020-04-01T00:00:00"/>
    <s v="Si"/>
    <s v="Si"/>
  </r>
  <r>
    <s v="Holdtech"/>
    <x v="2"/>
    <s v="Gestión EPA"/>
    <s v="La Serena"/>
    <s v="17452770"/>
    <s v="9"/>
    <s v="17452770-9"/>
    <s v="HAMUNOZP"/>
    <s v="HELIO ADAN MUÑOZ PAZ"/>
    <s v="HELIO ADAN"/>
    <s v="MUÑOZ PAZ "/>
    <x v="1"/>
    <x v="3"/>
    <s v="Renuncia"/>
    <s v="Renuncia voluntaria"/>
    <d v="2020-12-30T00:00:00"/>
    <m/>
    <m/>
    <m/>
    <m/>
    <m/>
    <d v="1990-04-15T00:00:00"/>
    <s v="BENJAMIN ALONSO VEGA CARMONA"/>
    <s v="17625807-1"/>
    <s v="WILLIAMS ENRIQUE DOMINGUEZ BARRADA"/>
    <d v="2020-07-13T00:00:00"/>
    <d v="2020-07-24T00:00:00"/>
    <m/>
    <d v="2020-07-27T00:00:00"/>
    <s v="HAMUNOZP"/>
    <s v="HAMUNOZP"/>
    <n v="19284"/>
    <s v="helio.munoz@consultor.wom.cl"/>
    <m/>
    <m/>
    <n v="78"/>
    <s v="Maria Fernanda Diaz"/>
    <x v="1"/>
    <s v="Diurno"/>
    <n v="1"/>
    <d v="2021-03-01T00:00:00"/>
    <n v="217"/>
    <m/>
    <d v="2020-12-01T00:00:00"/>
    <d v="2020-07-01T00:00:00"/>
    <s v="No"/>
    <s v="Si"/>
  </r>
  <r>
    <s v="Holdtech"/>
    <x v="2"/>
    <s v="Gestión EPA"/>
    <s v="La Serena"/>
    <s v="19660209"/>
    <s v="7"/>
    <s v="19660209-7"/>
    <s v="ADALDANR"/>
    <s v="ALVARO DANIEL ALDANA RUBIO"/>
    <s v="ALVARO DANIEL"/>
    <s v="ALDANA RUBIO "/>
    <x v="1"/>
    <x v="3"/>
    <s v="Desvinculación"/>
    <s v="No Concurrencia"/>
    <d v="2020-11-26T00:00:00"/>
    <m/>
    <m/>
    <m/>
    <m/>
    <m/>
    <d v="1997-05-24T00:00:00"/>
    <s v="BENJAMIN ALONSO VEGA CARMONA"/>
    <s v="17625807-1"/>
    <s v="WILLIAMS ENRIQUE DOMINGUEZ BARRADA"/>
    <d v="2020-07-20T00:00:00"/>
    <d v="2020-07-30T00:00:00"/>
    <m/>
    <d v="2020-07-31T00:00:00"/>
    <s v="ADALDANR"/>
    <s v="ADALDANR"/>
    <n v="19409"/>
    <s v="alvaro.aldana@consultor.wom.cl"/>
    <m/>
    <m/>
    <n v="79"/>
    <s v="America Quinteros"/>
    <x v="1"/>
    <s v="Diurno"/>
    <n v="1"/>
    <d v="2021-03-01T00:00:00"/>
    <n v="213"/>
    <m/>
    <d v="2020-11-01T00:00:00"/>
    <d v="2020-07-01T00:00:00"/>
    <s v="No"/>
    <s v="No"/>
  </r>
  <r>
    <s v="Holdtech"/>
    <x v="2"/>
    <s v="Gestión EPA"/>
    <s v="La Serena"/>
    <s v="23142119"/>
    <s v="K"/>
    <s v="23142119-K"/>
    <s v="SESPINP"/>
    <s v="STEPHANIE ESPINOZA PARRA"/>
    <s v="STEPHANIE"/>
    <s v="ESPINOZA PARRA "/>
    <x v="1"/>
    <x v="3"/>
    <s v="Renuncia"/>
    <s v="Renuncia voluntaria"/>
    <d v="2021-01-19T00:00:00"/>
    <m/>
    <m/>
    <m/>
    <m/>
    <m/>
    <s v="02/08/1992"/>
    <s v="BENJAMIN ALONSO VEGA CARMONA"/>
    <s v="17625807-1"/>
    <s v="WILLIAMS ENRIQUE DOMINGUEZ BARRADA"/>
    <d v="2019-12-11T00:00:00"/>
    <d v="2020-01-03T00:00:00"/>
    <m/>
    <d v="2020-01-06T00:00:00"/>
    <s v="SESPINP"/>
    <s v="SESPINP"/>
    <n v="19376"/>
    <s v="stephanie.espinoza@consultor.wom.cl"/>
    <m/>
    <m/>
    <s v="14 RRSS"/>
    <s v="Elizabeth Castillo"/>
    <x v="1"/>
    <s v="Diurno"/>
    <n v="1"/>
    <d v="2021-03-01T00:00:00"/>
    <n v="420"/>
    <m/>
    <d v="2021-01-01T00:00:00"/>
    <d v="2020-01-01T00:00:00"/>
    <s v="No"/>
    <s v="Si"/>
  </r>
  <r>
    <s v="Holdtech"/>
    <x v="2"/>
    <s v="Gestión EPA"/>
    <s v="La Serena"/>
    <s v="19948247"/>
    <s v="5"/>
    <s v="19948247-5"/>
    <s v="JEROJASC"/>
    <s v="JOYCE ELIZABETH ROJAS CORTES"/>
    <s v="JOYCE ELIZABETH "/>
    <s v="ROJAS CORTES"/>
    <x v="1"/>
    <x v="3"/>
    <s v="Renuncia"/>
    <s v="Renuncia voluntaria"/>
    <d v="2021-02-04T00:00:00"/>
    <m/>
    <m/>
    <m/>
    <m/>
    <m/>
    <s v="05-08-1998"/>
    <s v="BENJAMIN ALONSO VEGA CARMONA"/>
    <s v="17625807-1"/>
    <s v="WILLIAMS ENRIQUE DOMINGUEZ BARRADA"/>
    <d v="2020-08-12T00:00:00"/>
    <d v="2020-08-27T00:00:00"/>
    <m/>
    <d v="2020-08-28T00:00:00"/>
    <s v="JEROJASC"/>
    <s v="JEROJASC"/>
    <n v="19449"/>
    <s v="joyce.rojas@consultor.wom.cl"/>
    <m/>
    <m/>
    <s v="18 RRSS"/>
    <s v="Daniela Castillo"/>
    <x v="1"/>
    <s v="Diurno"/>
    <n v="1"/>
    <d v="2021-03-01T00:00:00"/>
    <n v="185"/>
    <m/>
    <d v="2021-02-01T00:00:00"/>
    <d v="2020-08-01T00:00:00"/>
    <s v="No"/>
    <s v="No"/>
  </r>
  <r>
    <s v="Holdtech"/>
    <x v="3"/>
    <s v="Fibra Optica"/>
    <s v="La Serena"/>
    <s v="26396310"/>
    <s v="5"/>
    <s v="26396310-5"/>
    <s v="JLROJASP"/>
    <s v="JOSE LUIS ROJAS PEREZ"/>
    <s v="JOSE LUIS"/>
    <s v="ROJAS PEREZ"/>
    <x v="0"/>
    <x v="0"/>
    <m/>
    <m/>
    <m/>
    <s v="Reingreso RRSS"/>
    <m/>
    <m/>
    <m/>
    <m/>
    <s v="05-05-1999"/>
    <s v="ALFONSO ANTONIO PINTO ARAYA"/>
    <s v="16780392-K"/>
    <s v="WILLIAMS ENRIQUE DOMINGUEZ BARRADA"/>
    <d v="2021-01-05T00:00:00"/>
    <d v="2021-01-22T00:00:00"/>
    <m/>
    <d v="2021-01-25T00:00:00"/>
    <s v="JLROJASP"/>
    <s v="JLROJASP"/>
    <m/>
    <s v="jose.rojas.p@consultor.wom.cl"/>
    <m/>
    <m/>
    <s v="01 FO"/>
    <s v="Paola Dunn"/>
    <x v="0"/>
    <s v="Diurno"/>
    <s v=""/>
    <d v="2021-03-01T00:00:00"/>
    <n v="35"/>
    <m/>
    <s v=""/>
    <d v="2021-01-01T00:00:00"/>
    <s v="No"/>
    <s v="Si"/>
  </r>
  <r>
    <s v="Holdtech"/>
    <x v="3"/>
    <s v="Fibra Optica"/>
    <s v="La Serena"/>
    <s v="18580660"/>
    <s v="K"/>
    <s v="18580660-K"/>
    <s v="LAGARCIM"/>
    <s v="LUIS ANTONIO GARCIA MONTERO"/>
    <s v="LUIS ANTONIO"/>
    <s v="GARCIA MONTERO"/>
    <x v="0"/>
    <x v="0"/>
    <m/>
    <m/>
    <m/>
    <s v="Reingreso RRSS"/>
    <m/>
    <m/>
    <m/>
    <m/>
    <s v="05-10-1993"/>
    <s v="ALFONSO ANTONIO PINTO ARAYA"/>
    <s v="16780392-K"/>
    <s v="WILLIAMS ENRIQUE DOMINGUEZ BARRADA"/>
    <d v="2021-01-05T00:00:00"/>
    <d v="2021-01-22T00:00:00"/>
    <m/>
    <d v="2021-01-25T00:00:00"/>
    <s v="LAGARCIM"/>
    <s v="LAGARCIM"/>
    <m/>
    <s v="luis.garcia@consultor.wom.cl"/>
    <m/>
    <m/>
    <s v="01 FO"/>
    <s v="Paola Dunn"/>
    <x v="1"/>
    <s v="Diurno"/>
    <n v="1"/>
    <d v="2021-03-01T00:00:00"/>
    <n v="35"/>
    <m/>
    <s v=""/>
    <d v="2021-01-01T00:00:00"/>
    <s v="No"/>
    <s v="No"/>
  </r>
  <r>
    <s v="Holdtech"/>
    <x v="3"/>
    <s v="Fibra Optica"/>
    <s v="La Serena"/>
    <s v="25637655"/>
    <s v="5"/>
    <s v="25637655-5"/>
    <s v="GARIVERM"/>
    <s v="GRACIELA ALEJANDRA RIVERA MONTES"/>
    <s v="GRACIELA ALEJANDRA"/>
    <s v="RIVERA MONTES"/>
    <x v="0"/>
    <x v="0"/>
    <m/>
    <m/>
    <m/>
    <s v="Reingreso RRSS"/>
    <m/>
    <m/>
    <m/>
    <m/>
    <s v="29-07-1997"/>
    <s v="ALFONSO ANTONIO PINTO ARAYA"/>
    <s v="16780392-K"/>
    <s v="WILLIAMS ENRIQUE DOMINGUEZ BARRADA"/>
    <d v="2021-01-05T00:00:00"/>
    <d v="2021-01-22T00:00:00"/>
    <m/>
    <d v="2021-01-25T00:00:00"/>
    <s v="GARIVERM"/>
    <s v="GARIVERM"/>
    <m/>
    <s v="graciela.rivera@consultor.wom.cl"/>
    <m/>
    <m/>
    <s v="01 FO"/>
    <s v="Paola Dunn"/>
    <x v="0"/>
    <s v="Diurno"/>
    <s v=""/>
    <d v="2021-03-01T00:00:00"/>
    <n v="35"/>
    <m/>
    <s v=""/>
    <d v="2021-01-01T00:00:00"/>
    <s v="No"/>
    <s v="Si"/>
  </r>
  <r>
    <s v="Holdtech"/>
    <x v="3"/>
    <s v="Fibra Optica"/>
    <s v="La Serena"/>
    <s v="18757908"/>
    <s v="2"/>
    <s v="18757908-2"/>
    <s v="JACORTEG"/>
    <s v="JAMES ALBERT CORTES GONZALEZ"/>
    <s v="JAMES ALBERT "/>
    <s v="CORTES GONZALEZ"/>
    <x v="0"/>
    <x v="0"/>
    <m/>
    <m/>
    <m/>
    <m/>
    <m/>
    <m/>
    <m/>
    <m/>
    <s v="16-06-1994"/>
    <s v="ALFONSO ANTONIO PINTO ARAYA"/>
    <s v="16780392-K"/>
    <s v="WILLIAMS ENRIQUE DOMINGUEZ BARRADA"/>
    <d v="2021-01-05T00:00:00"/>
    <d v="2021-01-22T00:00:00"/>
    <m/>
    <d v="2021-01-25T00:00:00"/>
    <s v="JACORTEG"/>
    <s v="JACORTEG"/>
    <n v="19390"/>
    <s v="james.cortes@consultor.wom.cl"/>
    <m/>
    <m/>
    <s v="01 FO"/>
    <s v="Paola Dunn"/>
    <x v="1"/>
    <s v="Diurno"/>
    <n v="1"/>
    <d v="2021-03-01T00:00:00"/>
    <n v="35"/>
    <m/>
    <s v=""/>
    <d v="2021-01-01T00:00:00"/>
    <s v="No"/>
    <s v="No"/>
  </r>
  <r>
    <s v="Holdtech"/>
    <x v="3"/>
    <s v="Fibra Optica"/>
    <s v="La Serena"/>
    <s v="18461646"/>
    <s v="7"/>
    <s v="18461646-7"/>
    <s v="AFARCEK"/>
    <s v="ALEX FRANCISCO ARCE KONIG"/>
    <s v="ALEX FRANCISCO "/>
    <s v="ARCE KONIG"/>
    <x v="0"/>
    <x v="1"/>
    <m/>
    <m/>
    <m/>
    <m/>
    <m/>
    <m/>
    <m/>
    <m/>
    <s v="15-05-1993"/>
    <s v="Paola Dunn"/>
    <m/>
    <s v=""/>
    <d v="2021-02-17T00:00:00"/>
    <m/>
    <m/>
    <m/>
    <s v="AFARCEK"/>
    <s v="AFARCEK"/>
    <m/>
    <s v="alex.arce@consultor.wom.cl"/>
    <m/>
    <m/>
    <s v="02 FO"/>
    <s v="Paola Dunn"/>
    <x v="2"/>
    <m/>
    <s v=""/>
    <d v="2021-03-01T00:00:00"/>
    <s v=""/>
    <m/>
    <s v=""/>
    <s v=""/>
    <s v="Si"/>
    <s v="No"/>
  </r>
  <r>
    <s v="Holdtech"/>
    <x v="3"/>
    <s v="Fibra Optica"/>
    <s v="La Serena"/>
    <s v="17173404"/>
    <s v="5"/>
    <s v="17173404-5"/>
    <s v="AAZEPEDZ"/>
    <s v="ARNOLD ANDRES ZEPEDA ZARRICUETA"/>
    <s v="ARNOLD ANDRES "/>
    <s v="ZEPEDA ZARRICUETA"/>
    <x v="0"/>
    <x v="1"/>
    <m/>
    <m/>
    <m/>
    <m/>
    <m/>
    <m/>
    <m/>
    <m/>
    <s v="12-12-1988"/>
    <s v="Paola Dunn"/>
    <m/>
    <s v=""/>
    <d v="2021-02-17T00:00:00"/>
    <m/>
    <m/>
    <m/>
    <s v="AAZEPEDZ"/>
    <s v="AAZEPEDZ"/>
    <m/>
    <s v="arnold.zepeda@consultor.wom.cl"/>
    <m/>
    <m/>
    <s v="02 FO"/>
    <s v="Paola Dunn"/>
    <x v="2"/>
    <m/>
    <s v=""/>
    <d v="2021-03-01T00:00:00"/>
    <s v=""/>
    <m/>
    <s v=""/>
    <s v=""/>
    <s v="Si"/>
    <s v="No"/>
  </r>
  <r>
    <s v="Holdtech"/>
    <x v="3"/>
    <s v="Fibra Optica"/>
    <s v="La Serena"/>
    <s v="20313559"/>
    <s v="9"/>
    <s v="20313559-9"/>
    <s v=" DDOLIVAC"/>
    <s v="DARLYN DENNIS OLIVARES CASTILLO"/>
    <s v="DARLYN DENNIS "/>
    <s v="OLIVARES CASTILLO"/>
    <x v="0"/>
    <x v="1"/>
    <m/>
    <m/>
    <m/>
    <m/>
    <m/>
    <m/>
    <m/>
    <m/>
    <s v="26-01-2001"/>
    <s v="Paola Dunn"/>
    <m/>
    <s v=""/>
    <d v="2021-02-17T00:00:00"/>
    <m/>
    <m/>
    <m/>
    <s v=" DDOLIVAC"/>
    <s v=" DDOLIVAC"/>
    <m/>
    <s v=" darlyn.olivares@consultor.wom.cl"/>
    <m/>
    <m/>
    <s v="02 FO"/>
    <s v="Paola Dunn"/>
    <x v="2"/>
    <m/>
    <s v=""/>
    <d v="2021-03-01T00:00:00"/>
    <s v=""/>
    <m/>
    <s v=""/>
    <s v=""/>
    <s v="Si"/>
    <s v="No"/>
  </r>
  <r>
    <s v="Holdtech"/>
    <x v="3"/>
    <s v="Fibra Optica"/>
    <s v="La Serena"/>
    <s v="20618459"/>
    <s v="0"/>
    <s v="20618459-0"/>
    <s v="EAMOLINR"/>
    <s v="EMILIA ANGELES MOLINA ROJAS"/>
    <s v="EMILIA ANGELES "/>
    <s v="MOLINA ROJAS"/>
    <x v="0"/>
    <x v="1"/>
    <m/>
    <m/>
    <m/>
    <m/>
    <m/>
    <m/>
    <m/>
    <m/>
    <s v="13-11-2000"/>
    <s v="Paola Dunn"/>
    <m/>
    <s v=""/>
    <d v="2021-02-17T00:00:00"/>
    <m/>
    <m/>
    <m/>
    <s v="EAMOLINR"/>
    <s v="EAMOLINR"/>
    <n v="19083"/>
    <s v="emilia.molina@consultor.wom.cl"/>
    <m/>
    <m/>
    <s v="02 FO"/>
    <s v="Paola Dunn"/>
    <x v="2"/>
    <m/>
    <s v=""/>
    <d v="2021-03-01T00:00:00"/>
    <s v=""/>
    <m/>
    <s v=""/>
    <s v=""/>
    <s v="Si"/>
    <s v="No"/>
  </r>
  <r>
    <s v="Holdtech"/>
    <x v="3"/>
    <s v="Fibra Optica"/>
    <s v="La Serena"/>
    <s v="17579081"/>
    <s v="0"/>
    <s v="17579081-0"/>
    <s v="EAFILIDM"/>
    <s v="ERNESTO ANDRES FILIDEI MONTOYA"/>
    <s v="ERNESTO ANDRES"/>
    <s v=" FILIDEI MONTOYA"/>
    <x v="0"/>
    <x v="1"/>
    <m/>
    <m/>
    <m/>
    <m/>
    <m/>
    <m/>
    <m/>
    <m/>
    <s v="29-08-1990"/>
    <s v="Paola Dunn"/>
    <m/>
    <s v=""/>
    <d v="2021-02-17T00:00:00"/>
    <m/>
    <m/>
    <m/>
    <s v="EAFILIDM"/>
    <s v="EAFILIDM"/>
    <n v="19088"/>
    <s v="ernesto.filidei@consultor.wom.cl"/>
    <m/>
    <m/>
    <s v="02 FO"/>
    <s v="Paola Dunn"/>
    <x v="2"/>
    <m/>
    <s v=""/>
    <d v="2021-03-01T00:00:00"/>
    <s v=""/>
    <m/>
    <s v=""/>
    <s v=""/>
    <s v="Si"/>
    <s v="No"/>
  </r>
  <r>
    <s v="Holdtech"/>
    <x v="3"/>
    <s v="Fibra Optica"/>
    <s v="La Serena"/>
    <s v="19349084"/>
    <s v="0"/>
    <s v="19349084-0"/>
    <s v="FNJIMENR"/>
    <s v="FRANCHESCA NICOLE JIMENEZ RODRIGUEZ"/>
    <s v="FRANCHESCA NICOLE "/>
    <s v="JIMENEZ RODRIGUEZ"/>
    <x v="0"/>
    <x v="1"/>
    <m/>
    <m/>
    <m/>
    <m/>
    <m/>
    <m/>
    <m/>
    <m/>
    <s v="10-09-1996"/>
    <s v="Paola Dunn"/>
    <m/>
    <s v=""/>
    <d v="2021-02-17T00:00:00"/>
    <m/>
    <m/>
    <m/>
    <s v="FNJIMENR"/>
    <s v="FNJIMENR"/>
    <n v="19111"/>
    <s v="franchesca.jimenez@consultor.wom.cl"/>
    <m/>
    <m/>
    <s v="02 FO"/>
    <s v="Paola Dunn"/>
    <x v="2"/>
    <m/>
    <s v=""/>
    <d v="2021-03-01T00:00:00"/>
    <s v=""/>
    <m/>
    <s v=""/>
    <s v=""/>
    <s v="Si"/>
    <s v="No"/>
  </r>
  <r>
    <s v="Holdtech"/>
    <x v="3"/>
    <s v="Fibra Optica"/>
    <s v="La Serena"/>
    <s v="19258389"/>
    <s v="6"/>
    <s v="19258389-6"/>
    <s v="JFCORTEM"/>
    <s v="JAVIERA FRANCISCA CORTEZ MUÑOZ"/>
    <s v="JAVIERA FRANCISCA"/>
    <s v=" CORTEZ MUÑOZ"/>
    <x v="0"/>
    <x v="1"/>
    <m/>
    <m/>
    <m/>
    <m/>
    <m/>
    <m/>
    <m/>
    <m/>
    <s v="16-09-1996"/>
    <s v="Paola Dunn"/>
    <m/>
    <s v=""/>
    <d v="2021-02-17T00:00:00"/>
    <m/>
    <m/>
    <m/>
    <s v="JFCORTEM"/>
    <s v="JFCORTEM"/>
    <n v="19200"/>
    <s v="javiera.cortez@consultor.wom.cl"/>
    <m/>
    <m/>
    <s v="02 FO"/>
    <s v="Paola Dunn"/>
    <x v="2"/>
    <m/>
    <s v=""/>
    <d v="2021-03-01T00:00:00"/>
    <s v=""/>
    <m/>
    <s v=""/>
    <s v=""/>
    <s v="Si"/>
    <s v="No"/>
  </r>
  <r>
    <s v="Holdtech"/>
    <x v="3"/>
    <s v="Fibra Optica"/>
    <s v="La Serena"/>
    <s v="16238101"/>
    <s v="6"/>
    <s v="16238101-6"/>
    <s v="JMHENRIR"/>
    <s v="JOSE MARIO HENRIQUEZ RUBIO"/>
    <s v="JOSE MARIO "/>
    <s v="HENRIQUEZ RUBIO"/>
    <x v="0"/>
    <x v="1"/>
    <m/>
    <m/>
    <m/>
    <m/>
    <m/>
    <m/>
    <m/>
    <m/>
    <s v="05-06-1985"/>
    <s v="Paola Dunn"/>
    <m/>
    <s v=""/>
    <d v="2021-02-17T00:00:00"/>
    <m/>
    <m/>
    <m/>
    <s v="JMHENRIR"/>
    <s v="JMHENRIR"/>
    <n v="19245"/>
    <s v="jose.henriquez@consultor.wom.cl"/>
    <m/>
    <m/>
    <s v="02 FO"/>
    <s v="Paola Dunn"/>
    <x v="2"/>
    <m/>
    <s v=""/>
    <d v="2021-03-01T00:00:00"/>
    <s v=""/>
    <m/>
    <s v=""/>
    <s v=""/>
    <s v="Si"/>
    <s v="No"/>
  </r>
  <r>
    <s v="Holdtech"/>
    <x v="3"/>
    <s v="Fibra Optica"/>
    <s v="La Serena"/>
    <s v="21158137"/>
    <s v="9"/>
    <s v="21158137-9"/>
    <s v="LEMARCHP"/>
    <s v="LEANDRO EMANUEL MARCHANT PAREDES"/>
    <s v="LEANDRO EMANUEL "/>
    <s v="MARCHANT PAREDES"/>
    <x v="0"/>
    <x v="1"/>
    <m/>
    <m/>
    <m/>
    <m/>
    <m/>
    <m/>
    <m/>
    <m/>
    <s v="05-11-2002"/>
    <s v="Paola Dunn"/>
    <m/>
    <s v=""/>
    <d v="2021-02-17T00:00:00"/>
    <m/>
    <m/>
    <m/>
    <s v="LEMARCHP"/>
    <s v="LEMARCHP"/>
    <m/>
    <s v="leandro.marchant@consultor.wom.cl"/>
    <m/>
    <m/>
    <s v="02 FO"/>
    <s v="Paola Dunn"/>
    <x v="2"/>
    <m/>
    <s v=""/>
    <d v="2021-03-01T00:00:00"/>
    <s v=""/>
    <m/>
    <s v=""/>
    <s v=""/>
    <s v="Si"/>
    <s v="No"/>
  </r>
  <r>
    <s v="Holdtech"/>
    <x v="3"/>
    <s v="Fibra Optica"/>
    <s v="La Serena"/>
    <s v="19911390"/>
    <s v="9"/>
    <s v="19911390-9"/>
    <s v="LDJOFREO"/>
    <s v="LENYN'S DENYN'S DANKO VANESKO JOFRE OPAZO"/>
    <s v="LENYN'S DENYN'S DANKO VANESKO"/>
    <s v="JOFRE OPAZO"/>
    <x v="0"/>
    <x v="1"/>
    <m/>
    <m/>
    <m/>
    <m/>
    <m/>
    <m/>
    <m/>
    <m/>
    <s v="10-10-1998"/>
    <s v="Paola Dunn"/>
    <m/>
    <s v=""/>
    <d v="2021-02-17T00:00:00"/>
    <m/>
    <m/>
    <m/>
    <s v="LDJOFREO"/>
    <s v="LDJOFREO"/>
    <n v="19314"/>
    <s v="lenyn's.jofre@consultor.wom.cl"/>
    <m/>
    <m/>
    <s v="02 FO"/>
    <s v="Paola Dunn"/>
    <x v="2"/>
    <m/>
    <s v=""/>
    <d v="2021-03-01T00:00:00"/>
    <s v=""/>
    <m/>
    <s v=""/>
    <s v=""/>
    <s v="Si"/>
    <s v="No"/>
  </r>
  <r>
    <s v="Holdtech"/>
    <x v="3"/>
    <s v="Fibra Optica"/>
    <s v="La Serena"/>
    <s v="18673955"/>
    <s v="8"/>
    <s v="18673955-8"/>
    <s v="NAAMAROA"/>
    <s v="NICOLAS ANDRES AMARO AGUIRRE"/>
    <s v="NICOLAS ANDRES "/>
    <s v="AMARO AGUIRRE"/>
    <x v="0"/>
    <x v="1"/>
    <m/>
    <m/>
    <m/>
    <m/>
    <m/>
    <m/>
    <m/>
    <m/>
    <s v="14-04-1994"/>
    <s v="Paola Dunn"/>
    <m/>
    <s v=""/>
    <d v="2021-02-17T00:00:00"/>
    <m/>
    <m/>
    <m/>
    <s v="NAAMAROA"/>
    <s v="NAAMAROA"/>
    <n v="19315"/>
    <s v="nicolas.amaro@consultor.wom.cl"/>
    <m/>
    <m/>
    <s v="02 FO"/>
    <s v="Paola Dunn"/>
    <x v="2"/>
    <m/>
    <s v=""/>
    <d v="2021-03-01T00:00:00"/>
    <s v=""/>
    <m/>
    <s v=""/>
    <s v=""/>
    <s v="Si"/>
    <s v="No"/>
  </r>
  <r>
    <s v="Holdtech"/>
    <x v="3"/>
    <s v="Fibra Optica"/>
    <s v="La Serena"/>
    <s v="26923220"/>
    <s v="K"/>
    <s v="26923220-K"/>
    <s v="YTROCO"/>
    <s v="YASMARY TROCONIS"/>
    <s v="YASMARY"/>
    <s v="TROCONIS"/>
    <x v="1"/>
    <x v="3"/>
    <s v="Renuncia"/>
    <s v="Renuncia voluntaria"/>
    <d v="2021-02-13T00:00:00"/>
    <m/>
    <m/>
    <m/>
    <m/>
    <m/>
    <s v="22-10-1985"/>
    <s v="ALFONSO ANTONIO PINTO ARAYA"/>
    <s v="16780392-K"/>
    <s v="WILLIAMS ENRIQUE DOMINGUEZ BARRADA"/>
    <d v="2021-01-05T00:00:00"/>
    <d v="2021-01-22T00:00:00"/>
    <m/>
    <d v="2021-01-25T00:00:00"/>
    <s v="YTROCO"/>
    <s v="YTROCO"/>
    <n v="19210"/>
    <s v="yasmary.troconis@consultor.wom.cl"/>
    <m/>
    <m/>
    <s v="01 FO"/>
    <s v="Paola Dunn"/>
    <x v="1"/>
    <s v="Diurno"/>
    <n v="1"/>
    <d v="2021-03-01T00:00:00"/>
    <n v="35"/>
    <m/>
    <d v="2021-02-01T00:00:00"/>
    <d v="2021-01-01T00:00:00"/>
    <s v="No"/>
    <s v="No"/>
  </r>
  <r>
    <s v="Holdtech"/>
    <x v="3"/>
    <s v="Fibra Optica"/>
    <s v="La Serena"/>
    <s v="26428163"/>
    <s v="6"/>
    <s v="26428163-6"/>
    <s v="YRMALDOC"/>
    <s v="YILDA ROXANA MALDONADO CAMACHO"/>
    <s v="YILDA ROXANA"/>
    <s v="MALDONADO CAMACHO"/>
    <x v="1"/>
    <x v="5"/>
    <s v="Abandono de PEI"/>
    <m/>
    <d v="2021-01-21T00:00:00"/>
    <m/>
    <m/>
    <m/>
    <m/>
    <m/>
    <s v="22-12-1993"/>
    <s v="Paola Dunn"/>
    <m/>
    <s v=""/>
    <d v="2021-01-05T00:00:00"/>
    <m/>
    <m/>
    <m/>
    <s v="YRMALDOC"/>
    <s v="YRMALDOC"/>
    <m/>
    <s v="yilda.maldonado@consultor.wom.cl"/>
    <m/>
    <m/>
    <s v="01 FO"/>
    <s v="Paola Dunn"/>
    <x v="3"/>
    <m/>
    <s v=""/>
    <d v="2021-03-01T00:00:00"/>
    <s v=""/>
    <m/>
    <d v="2021-01-01T00:00:00"/>
    <s v=""/>
    <s v="No"/>
    <s v="No"/>
  </r>
  <r>
    <s v="Holdtech"/>
    <x v="3"/>
    <s v="Fibra Optica"/>
    <s v="La Serena"/>
    <s v="20456984"/>
    <s v="3"/>
    <s v="20456984-3"/>
    <s v="BCVENEGG"/>
    <s v="BARBARA CATALINA VENEGAS GOMEZ"/>
    <s v="BARBARA CATALINA "/>
    <s v="VENEGAS GOMEZ"/>
    <x v="1"/>
    <x v="5"/>
    <s v="Abandono de PEI"/>
    <m/>
    <d v="2021-01-21T00:00:00"/>
    <m/>
    <m/>
    <m/>
    <m/>
    <m/>
    <s v="06-04-2000"/>
    <s v="Paola Dunn"/>
    <m/>
    <s v=""/>
    <d v="2021-01-05T00:00:00"/>
    <m/>
    <m/>
    <m/>
    <s v="BCVENEGG"/>
    <s v="BCVENEGG"/>
    <n v="19375"/>
    <s v="barbara.venegas@consultor.wom.cl"/>
    <m/>
    <m/>
    <s v="01 FO"/>
    <s v="Paola Dunn"/>
    <x v="3"/>
    <m/>
    <s v=""/>
    <d v="2021-03-01T00:00:00"/>
    <s v=""/>
    <m/>
    <d v="2021-01-01T00:00:00"/>
    <s v=""/>
    <s v="No"/>
    <s v="No"/>
  </r>
  <r>
    <s v="Holdtech"/>
    <x v="3"/>
    <s v="Fibra Optica"/>
    <s v="La Serena"/>
    <s v="26662486"/>
    <s v="7"/>
    <n v="266624867"/>
    <s v="YDFERNAA"/>
    <s v="YARILDA DEL CARMEN FERNÁNDEZ AZUAJE"/>
    <s v="YARILDA DEL CARMEN"/>
    <s v="FERNÁNDEZ AZUAJE"/>
    <x v="1"/>
    <x v="5"/>
    <s v="Abandono de PEI"/>
    <m/>
    <d v="2021-01-21T00:00:00"/>
    <m/>
    <m/>
    <m/>
    <m/>
    <m/>
    <s v="30-11-1991"/>
    <s v="Paola Dunn"/>
    <m/>
    <s v=""/>
    <d v="2021-01-05T00:00:00"/>
    <m/>
    <m/>
    <m/>
    <s v="YDFERNAA"/>
    <s v="YDFERNAA"/>
    <n v="19380"/>
    <s v="yarilda.fernandez@consultor.wom.cl"/>
    <m/>
    <m/>
    <s v="01 FO"/>
    <s v="Paola Dunn"/>
    <x v="3"/>
    <m/>
    <s v=""/>
    <d v="2021-03-01T00:00:00"/>
    <s v=""/>
    <m/>
    <d v="2021-01-01T00:00:00"/>
    <s v=""/>
    <s v="No"/>
    <s v="No"/>
  </r>
  <r>
    <s v="Holdtech"/>
    <x v="3"/>
    <s v="Fibra Optica"/>
    <s v="La Serena"/>
    <s v="26492499"/>
    <s v="5"/>
    <s v="26492499-5"/>
    <s v="MMGONZAA"/>
    <s v="MILEIDY MAYRIN GONZALEZ ALAYON"/>
    <s v="MILEIDY MAYRIN "/>
    <s v="GONZALEZ ALAYON "/>
    <x v="1"/>
    <x v="5"/>
    <s v="Abandono de PEI"/>
    <m/>
    <d v="2021-01-21T00:00:00"/>
    <m/>
    <m/>
    <m/>
    <m/>
    <m/>
    <s v="29-01-1989"/>
    <s v="Paola Dunn"/>
    <m/>
    <s v=""/>
    <d v="2021-01-05T00:00:00"/>
    <m/>
    <m/>
    <m/>
    <s v="MMGONZAA"/>
    <s v="MMGONZAA"/>
    <n v="19384"/>
    <s v="mileidy.gonzalez@consultor.wom.cl"/>
    <m/>
    <m/>
    <s v="01 FO"/>
    <s v="Paola Dunn"/>
    <x v="3"/>
    <m/>
    <s v=""/>
    <d v="2021-03-01T00:00:00"/>
    <s v=""/>
    <m/>
    <d v="2021-01-01T00:00:00"/>
    <s v=""/>
    <s v="No"/>
    <s v="No"/>
  </r>
  <r>
    <s v="Holdtech"/>
    <x v="3"/>
    <s v="Fibra Optica"/>
    <s v="La Serena"/>
    <s v="19989907"/>
    <s v="4"/>
    <s v="19989907-4"/>
    <s v="WAALARCF"/>
    <s v="WILFREDO ANDRES ALARCON FIGUEROA"/>
    <s v="WILFREDO ANDRES "/>
    <s v="ALARCON FIGUEROA"/>
    <x v="1"/>
    <x v="5"/>
    <s v="Abandono de PEI"/>
    <m/>
    <d v="2021-01-21T00:00:00"/>
    <m/>
    <m/>
    <m/>
    <m/>
    <m/>
    <s v="03-08-1998"/>
    <s v="Paola Dunn"/>
    <m/>
    <s v=""/>
    <d v="2021-01-05T00:00:00"/>
    <m/>
    <m/>
    <m/>
    <s v="WAALARCF"/>
    <s v="WAALARCF"/>
    <n v="19181"/>
    <s v="wilfredo.alarcon@consultor.wom.cl"/>
    <m/>
    <m/>
    <s v="01 FO"/>
    <s v="Paola Dunn"/>
    <x v="3"/>
    <m/>
    <s v=""/>
    <d v="2021-03-01T00:00:00"/>
    <s v=""/>
    <m/>
    <d v="2021-01-01T00:00:00"/>
    <s v=""/>
    <s v="No"/>
    <s v="No"/>
  </r>
  <r>
    <s v="Holdtech"/>
    <x v="3"/>
    <s v="Fibra Optica"/>
    <s v="La Serena"/>
    <s v="17363909"/>
    <s v="0"/>
    <s v="17363909-0"/>
    <s v="CARIVERP"/>
    <s v="CLAUDIO ANDRES RIVERA PARRA"/>
    <s v="CLAUDIO ANDRES "/>
    <s v="RIVERA PARRA"/>
    <x v="1"/>
    <x v="5"/>
    <s v="Abandono de PEI"/>
    <m/>
    <d v="2021-01-21T00:00:00"/>
    <m/>
    <m/>
    <m/>
    <m/>
    <m/>
    <s v="24-02-1990"/>
    <s v="Paola Dunn"/>
    <m/>
    <s v=""/>
    <d v="2021-01-05T00:00:00"/>
    <m/>
    <m/>
    <m/>
    <s v="CARIVERP"/>
    <s v="CARIVERP"/>
    <n v="19203"/>
    <s v="claudio.rivera@consultor.wom.cl"/>
    <m/>
    <m/>
    <s v="01 FO"/>
    <s v="Paola Dunn"/>
    <x v="3"/>
    <m/>
    <s v=""/>
    <d v="2021-03-01T00:00:00"/>
    <s v=""/>
    <m/>
    <d v="2021-01-01T00:00:00"/>
    <s v=""/>
    <s v="No"/>
    <s v="No"/>
  </r>
  <r>
    <s v="Holdtech"/>
    <x v="3"/>
    <s v="Fibra Optica"/>
    <s v="La Serena"/>
    <s v="19574330"/>
    <s v="4"/>
    <s v="19574330-4"/>
    <s v="CNARDILJ"/>
    <s v="CAROLINA NICOLE ARDILES JOPIA"/>
    <s v="CAROLINA NICOLE "/>
    <s v="ARDILES JOPIA"/>
    <x v="1"/>
    <x v="5"/>
    <s v="Abandono de PEI"/>
    <m/>
    <d v="2021-01-21T00:00:00"/>
    <m/>
    <m/>
    <m/>
    <m/>
    <m/>
    <s v="10-01-2001"/>
    <s v="Paola Dunn"/>
    <m/>
    <s v=""/>
    <d v="2021-01-05T00:00:00"/>
    <m/>
    <m/>
    <m/>
    <s v="CNARDILJ"/>
    <s v="CNARDILJ"/>
    <n v="19213"/>
    <s v="carolina.ardiles@consultor.wom.cl"/>
    <m/>
    <m/>
    <s v="01 FO"/>
    <s v="Paola Dunn"/>
    <x v="3"/>
    <m/>
    <s v=""/>
    <d v="2021-03-01T00:00:00"/>
    <s v=""/>
    <m/>
    <d v="2021-01-01T00:00:00"/>
    <s v=""/>
    <s v="No"/>
    <s v="No"/>
  </r>
  <r>
    <s v="Holdtech"/>
    <x v="3"/>
    <s v="Fibra Optica"/>
    <s v="La Serena"/>
    <s v="20543854"/>
    <s v="8"/>
    <s v="20543854-8"/>
    <s v="BAFUENTR"/>
    <s v="BARBARA ANTONIA FUENTES ROMAN"/>
    <s v="BARBARA ANTONIA "/>
    <s v="FUENTES ROMAN"/>
    <x v="1"/>
    <x v="5"/>
    <s v="Abandono de PEI"/>
    <m/>
    <d v="2021-01-21T00:00:00"/>
    <m/>
    <m/>
    <m/>
    <m/>
    <m/>
    <s v="28-12-2000"/>
    <s v="Paola Dunn"/>
    <m/>
    <s v=""/>
    <d v="2021-01-05T00:00:00"/>
    <m/>
    <m/>
    <m/>
    <s v="BAFUENTR"/>
    <s v="BAFUENTR"/>
    <n v="19227"/>
    <s v="barbara.fuentes@consultor.wom.cl"/>
    <m/>
    <m/>
    <s v="01 FO"/>
    <s v="Paola Dunn"/>
    <x v="3"/>
    <m/>
    <s v=""/>
    <d v="2021-03-01T00:00:00"/>
    <s v=""/>
    <m/>
    <d v="2021-01-01T00:00:00"/>
    <s v=""/>
    <s v="No"/>
    <s v="No"/>
  </r>
  <r>
    <s v="Holdtech"/>
    <x v="3"/>
    <s v="Fibra Optica"/>
    <s v="La Serena"/>
    <s v="17451969"/>
    <s v="2"/>
    <s v="17451969-2"/>
    <s v="PPARAYAA"/>
    <s v="PATRICIA PRISCILLA ARAYA ARAYA"/>
    <s v="PATRICIA PRISCILLA "/>
    <s v="ARAYA ARAYA"/>
    <x v="1"/>
    <x v="5"/>
    <s v="Abandono de PEI"/>
    <m/>
    <d v="2021-01-21T00:00:00"/>
    <m/>
    <m/>
    <m/>
    <m/>
    <m/>
    <s v="19-12-1989"/>
    <s v="Paola Dunn"/>
    <m/>
    <s v=""/>
    <d v="2021-01-05T00:00:00"/>
    <m/>
    <m/>
    <m/>
    <s v="PPARAYAA"/>
    <s v="PPARAYAA"/>
    <n v="19216"/>
    <s v="patricia.araya@consultor.wom.cl"/>
    <m/>
    <m/>
    <s v="01 FO"/>
    <s v="Paola Dunn"/>
    <x v="3"/>
    <m/>
    <s v=""/>
    <d v="2021-03-01T00:00:00"/>
    <s v=""/>
    <m/>
    <d v="2021-01-01T00:00:00"/>
    <s v=""/>
    <s v="No"/>
    <s v="No"/>
  </r>
  <r>
    <s v="Holdtech"/>
    <x v="3"/>
    <s v="Fibra Optica"/>
    <s v="La Serena"/>
    <s v="20168436"/>
    <s v="6"/>
    <s v="20168436-6"/>
    <s v="DATORREC"/>
    <s v="DANIZA ANDREA TORRES CORTES"/>
    <s v="DANIZA ANDREA "/>
    <s v="TORRES CORTES"/>
    <x v="1"/>
    <x v="5"/>
    <s v="Abandono de PEI"/>
    <m/>
    <d v="2021-01-21T00:00:00"/>
    <m/>
    <m/>
    <m/>
    <m/>
    <m/>
    <s v="31-10-1999"/>
    <s v="Paola Dunn"/>
    <m/>
    <s v=""/>
    <d v="2021-01-05T00:00:00"/>
    <m/>
    <m/>
    <m/>
    <s v="DATORREC"/>
    <s v="DATORREC"/>
    <n v="19164"/>
    <s v="daniza.torres@consultor.wom.cl"/>
    <m/>
    <m/>
    <s v="01 FO"/>
    <s v="Paola Dunn"/>
    <x v="3"/>
    <m/>
    <s v=""/>
    <d v="2021-03-01T00:00:00"/>
    <s v=""/>
    <m/>
    <d v="2021-01-01T00:00:00"/>
    <s v=""/>
    <s v="No"/>
    <s v="No"/>
  </r>
  <r>
    <s v="Holdtech"/>
    <x v="4"/>
    <s v="Redes Sociales"/>
    <s v="La Serena"/>
    <s v="19010508"/>
    <s v="3"/>
    <s v="19010508-3"/>
    <s v="RFCONTRA"/>
    <s v="ROMINA FRANCISCA CONTRERAS ALVAREZ"/>
    <s v="ROMINA FRANCISCA"/>
    <s v="CONTRERAS ALVAREZ"/>
    <x v="0"/>
    <x v="0"/>
    <m/>
    <m/>
    <m/>
    <m/>
    <m/>
    <m/>
    <m/>
    <m/>
    <d v="1994-11-09T00:00:00"/>
    <s v="WILLIAMS ENRIQUE DOMINGUEZ BARRADA"/>
    <m/>
    <s v="YORMAN JOSE HERNANDEZ USECHE "/>
    <d v="2018-03-12T00:00:00"/>
    <d v="2018-04-02T00:00:00"/>
    <s v="S"/>
    <d v="2018-04-03T00:00:00"/>
    <s v="RFCONTRA"/>
    <s v="RFCONTRA"/>
    <n v="19275"/>
    <s v="romina.contreras@consultor.wom.cl"/>
    <m/>
    <m/>
    <n v="23"/>
    <s v="Julia Arancibia"/>
    <x v="0"/>
    <s v="Diurno"/>
    <s v=""/>
    <d v="2021-03-01T00:00:00"/>
    <n v="1063"/>
    <d v="2018-12-21T00:00:00"/>
    <s v=""/>
    <d v="2018-04-01T00:00:00"/>
    <s v="Si"/>
    <s v="Si"/>
  </r>
  <r>
    <s v="Holdtech"/>
    <x v="4"/>
    <s v="Redes Sociales"/>
    <s v="La Serena"/>
    <s v="17985859"/>
    <s v="2"/>
    <s v="17985859-2"/>
    <s v="GPADASMM"/>
    <s v="GRACIELA PAZ ADASME MUÑOZ"/>
    <s v="GRACIELA PAZ"/>
    <s v="ADASME MUÑOZ"/>
    <x v="0"/>
    <x v="2"/>
    <s v="Licencia"/>
    <s v="Enfermedad común"/>
    <m/>
    <m/>
    <d v="2021-02-22T00:00:00"/>
    <d v="2021-03-04T00:00:00"/>
    <m/>
    <m/>
    <d v="1992-02-20T00:00:00"/>
    <s v="WILLIAMS ENRIQUE DOMINGUEZ BARRADA"/>
    <m/>
    <s v="YORMAN JOSE HERNANDEZ USECHE "/>
    <d v="2018-07-21T00:00:00"/>
    <d v="2018-07-31T00:00:00"/>
    <s v="S"/>
    <d v="2018-08-01T00:00:00"/>
    <s v="GPADASMM"/>
    <s v="GPADASMM"/>
    <n v="19108"/>
    <s v="graciela.adasme@consultor.wom.cl"/>
    <m/>
    <m/>
    <n v="34"/>
    <s v="Katterine Cuadra"/>
    <x v="0"/>
    <s v="Diurno"/>
    <s v=""/>
    <d v="2021-03-01T00:00:00"/>
    <n v="943"/>
    <d v="2018-11-20T00:00:00"/>
    <s v=""/>
    <d v="2018-08-01T00:00:00"/>
    <s v="Si"/>
    <s v="Si"/>
  </r>
  <r>
    <s v="Holdtech"/>
    <x v="4"/>
    <s v="Redes Sociales"/>
    <s v="La Serena"/>
    <s v="19662048"/>
    <s v="6"/>
    <s v="19662048-6"/>
    <s v="MEPICHAG"/>
    <s v="MILDRETH ESTEFANIA PICHINAO GODOY"/>
    <s v="MILDRETH ESTEFANIA"/>
    <s v="PICHINAO GODOY"/>
    <x v="0"/>
    <x v="2"/>
    <s v="Licencia"/>
    <s v="Enfermedad común"/>
    <m/>
    <m/>
    <d v="2021-02-10T00:00:00"/>
    <d v="2021-03-01T00:00:00"/>
    <m/>
    <m/>
    <d v="1998-02-02T00:00:00"/>
    <s v="WILLIAMS ENRIQUE DOMINGUEZ BARRADA"/>
    <m/>
    <s v="YORMAN JOSE HERNANDEZ USECHE "/>
    <d v="2018-10-01T00:00:00"/>
    <d v="2018-10-19T00:00:00"/>
    <m/>
    <d v="2018-10-22T00:00:00"/>
    <s v="MEPICHAG"/>
    <s v="MEPICHAG"/>
    <n v="19092"/>
    <s v="mildreth.pichanao@consultor.wom.cl"/>
    <m/>
    <m/>
    <n v="40"/>
    <s v="Julia Arancibia"/>
    <x v="1"/>
    <s v="Diurno"/>
    <n v="1"/>
    <d v="2021-03-01T00:00:00"/>
    <n v="861"/>
    <d v="2018-11-12T00:00:00"/>
    <s v=""/>
    <d v="2018-10-01T00:00:00"/>
    <s v="Si"/>
    <s v="Si"/>
  </r>
  <r>
    <s v="Holdtech"/>
    <x v="4"/>
    <s v="Redes Sociales"/>
    <s v="La Serena"/>
    <s v="26255228"/>
    <s v="4"/>
    <s v="26255228-4"/>
    <s v="LKROJASS"/>
    <s v="LAURA KARINA ROJAS SANCHEZ"/>
    <s v="LAURA KARINA"/>
    <s v="ROJAS SANCHEZ"/>
    <x v="0"/>
    <x v="2"/>
    <s v="Licencia"/>
    <s v="Patologia del Embarazo"/>
    <m/>
    <m/>
    <d v="2021-01-31T00:00:00"/>
    <d v="2021-03-01T00:00:00"/>
    <m/>
    <m/>
    <d v="1985-03-12T00:00:00"/>
    <s v="WILLIAMS ENRIQUE DOMINGUEZ BARRADA"/>
    <m/>
    <s v="YORMAN JOSE HERNANDEZ USECHE "/>
    <d v="2018-06-28T00:00:00"/>
    <d v="2018-07-23T00:00:00"/>
    <s v="S"/>
    <d v="2018-07-24T00:00:00"/>
    <s v="LKROJASS"/>
    <s v="LKROJASS"/>
    <n v="19013"/>
    <s v="laura.rojas@consultor.wom.cl"/>
    <m/>
    <m/>
    <s v="01 RRSS"/>
    <s v="Gabriela Toro"/>
    <x v="1"/>
    <s v="Diurno"/>
    <n v="1"/>
    <d v="2021-03-01T00:00:00"/>
    <n v="951"/>
    <m/>
    <s v=""/>
    <d v="2018-07-01T00:00:00"/>
    <s v="Si"/>
    <s v="Si"/>
  </r>
  <r>
    <s v="Holdtech"/>
    <x v="4"/>
    <s v="Redes Sociales"/>
    <s v="La Serena"/>
    <s v="17605649"/>
    <s v="5"/>
    <s v="17605649-5"/>
    <s v="CACORTEL"/>
    <s v="CARLA ANDREA CORTES LOPEZ"/>
    <s v="CARLA ANDREA"/>
    <s v="CORTES LOPEZ"/>
    <x v="0"/>
    <x v="2"/>
    <s v="Licencia"/>
    <s v="Enfermedad común"/>
    <m/>
    <m/>
    <d v="2021-02-15T00:00:00"/>
    <d v="2021-03-16T00:00:00"/>
    <m/>
    <m/>
    <d v="1990-09-07T00:00:00"/>
    <s v="WILLIAMS ENRIQUE DOMINGUEZ BARRADA"/>
    <m/>
    <s v="YORMAN JOSE HERNANDEZ USECHE "/>
    <d v="2017-06-04T00:00:00"/>
    <d v="2018-06-25T00:00:00"/>
    <s v="S"/>
    <d v="2018-06-27T00:00:00"/>
    <s v="CACORTEL"/>
    <s v="CACORTEL"/>
    <n v="19196"/>
    <s v="carla.cortes@consultor.wom.cl"/>
    <m/>
    <m/>
    <s v="03 RRSS"/>
    <s v="Gabriela Toro"/>
    <x v="0"/>
    <s v="Diurno"/>
    <s v=""/>
    <d v="2021-03-01T00:00:00"/>
    <n v="978"/>
    <d v="2020-12-01T00:00:00"/>
    <s v=""/>
    <d v="2018-06-01T00:00:00"/>
    <s v="Si"/>
    <s v="Si"/>
  </r>
  <r>
    <s v="Holdtech"/>
    <x v="4"/>
    <s v="Redes Sociales"/>
    <s v="La Serena"/>
    <s v="26312904"/>
    <s v="0"/>
    <s v="26312904-0"/>
    <s v="LMATAC"/>
    <s v="LISKEYLA MATA CAMPOS"/>
    <s v="LISKEYLA "/>
    <s v="MATA CAMPOS"/>
    <x v="0"/>
    <x v="2"/>
    <s v="Licencia"/>
    <s v="Enfermedad común"/>
    <m/>
    <m/>
    <d v="2021-01-01T00:00:00"/>
    <d v="2021-03-26T00:00:00"/>
    <m/>
    <m/>
    <s v="07/12/1993"/>
    <s v="WILLIAMS ENRIQUE DOMINGUEZ BARRADA"/>
    <m/>
    <s v="YORMAN JOSE HERNANDEZ USECHE "/>
    <d v="2019-07-25T00:00:00"/>
    <d v="2019-08-14T00:00:00"/>
    <m/>
    <d v="2019-08-19T00:00:00"/>
    <s v="LMATAC"/>
    <s v="LMATAC"/>
    <n v="19016"/>
    <s v="liskeyla.mata@consultor.wom.cl"/>
    <m/>
    <m/>
    <s v="11 RRSS"/>
    <s v="Jeremy Torres"/>
    <x v="1"/>
    <s v="Diurno"/>
    <n v="1"/>
    <d v="2021-03-01T00:00:00"/>
    <n v="560"/>
    <m/>
    <s v=""/>
    <d v="2019-08-01T00:00:00"/>
    <s v="Si"/>
    <s v="Si"/>
  </r>
  <r>
    <s v="Holdtech"/>
    <x v="4"/>
    <s v="Redes Sociales"/>
    <s v="La Serena"/>
    <s v="26701650"/>
    <s v="K"/>
    <s v="26701650-K"/>
    <s v="LASANCHV"/>
    <s v="LISMARY ANTONIETHA SANCHEZ VALERA"/>
    <s v="LISMARY ANTONIETHA"/>
    <s v="SANCHEZ VALERA"/>
    <x v="0"/>
    <x v="2"/>
    <s v="Licencia"/>
    <s v="Enfermedad común"/>
    <m/>
    <m/>
    <d v="2021-01-16T00:00:00"/>
    <d v="2021-04-09T00:00:00"/>
    <m/>
    <m/>
    <s v="13/07/1993"/>
    <s v="WILLIAMS ENRIQUE DOMINGUEZ BARRADA"/>
    <m/>
    <s v="YORMAN JOSE HERNANDEZ USECHE "/>
    <d v="2019-12-11T00:00:00"/>
    <d v="2020-01-03T00:00:00"/>
    <m/>
    <d v="2020-01-06T00:00:00"/>
    <s v="LASANCHV"/>
    <s v="LASANCHV"/>
    <n v="19374"/>
    <s v="lismary.sanchez@consultor.wom.cl"/>
    <m/>
    <m/>
    <s v="14 RRSS"/>
    <s v="Elizabeth Castillo"/>
    <x v="1"/>
    <s v="Diurno"/>
    <n v="1"/>
    <d v="2021-03-01T00:00:00"/>
    <n v="420"/>
    <m/>
    <s v=""/>
    <d v="2020-01-01T00:00:00"/>
    <s v="Si"/>
    <s v="Si"/>
  </r>
  <r>
    <s v="Holdtech"/>
    <x v="4"/>
    <s v="Redes Sociales"/>
    <s v="La Serena"/>
    <s v="10946221"/>
    <s v="7"/>
    <s v="10946221-7"/>
    <s v="AARAMOSM"/>
    <s v="ALEJANDRA ALICIA RAMOS MALEBRAN"/>
    <s v="ALEJANDRA ALICIA"/>
    <s v="RAMOS MALEBRAN"/>
    <x v="1"/>
    <x v="3"/>
    <s v="Desvinculación"/>
    <s v="Necesidad de la empresa"/>
    <d v="2019-04-12T00:00:00"/>
    <m/>
    <m/>
    <m/>
    <m/>
    <m/>
    <d v="1976-11-11T00:00:00"/>
    <s v="JONNATHAN ANDRES GONZALEZ MORENO"/>
    <s v="14617406-5"/>
    <s v="WILLIAMS ENRIQUE DOMINGUEZ BARRADA"/>
    <d v="2017-06-12T00:00:00"/>
    <d v="2017-06-30T00:00:00"/>
    <s v="S"/>
    <d v="2017-07-03T00:00:00"/>
    <s v="AARAMOSM"/>
    <s v="AARAMOSM"/>
    <n v="19049"/>
    <s v="alejandra.ramos@consultor.wom.cl"/>
    <m/>
    <m/>
    <n v="1"/>
    <s v="Monica Neculman"/>
    <x v="1"/>
    <s v="Diurno"/>
    <n v="1"/>
    <d v="2021-03-01T00:00:00"/>
    <n v="1337"/>
    <d v="2018-04-03T00:00:00"/>
    <d v="2019-04-01T00:00:00"/>
    <d v="2017-07-01T00:00:00"/>
    <s v="No"/>
    <s v="Si"/>
  </r>
  <r>
    <s v="Holdtech"/>
    <x v="4"/>
    <s v="Redes Sociales"/>
    <s v="La Serena"/>
    <s v="11484309"/>
    <s v="1"/>
    <s v="11484309-1"/>
    <s v="NVSEREYZ"/>
    <s v="NOEMA VALENTINA SEREY ZORONDO"/>
    <s v="NOEMA VALENTINA"/>
    <s v="SEREY ZORONDO"/>
    <x v="1"/>
    <x v="3"/>
    <s v="Traspaso"/>
    <s v="Traspaso a TLV"/>
    <d v="2020-01-06T00:00:00"/>
    <m/>
    <m/>
    <m/>
    <m/>
    <m/>
    <d v="1969-09-22T00:00:00"/>
    <s v="MARIA JOSE NAVARRETE ESCUDERO"/>
    <s v=" 15675126-K"/>
    <s v=""/>
    <d v="2017-06-12T00:00:00"/>
    <d v="2017-06-30T00:00:00"/>
    <s v="S"/>
    <d v="2017-07-03T00:00:00"/>
    <s v="NVSEREYZ"/>
    <s v="NVSEREYZ"/>
    <n v="19065"/>
    <s v="noema.serey@consultor.wom.cl"/>
    <m/>
    <m/>
    <n v="1"/>
    <s v="Monica Neculman"/>
    <x v="1"/>
    <s v="Diurno"/>
    <n v="1"/>
    <d v="2021-03-01T00:00:00"/>
    <n v="1337"/>
    <d v="2020-01-06T00:00:00"/>
    <d v="2020-01-01T00:00:00"/>
    <d v="2017-07-01T00:00:00"/>
    <s v="No"/>
    <s v="Si"/>
  </r>
  <r>
    <s v="Holdtech"/>
    <x v="4"/>
    <s v="Redes Sociales"/>
    <s v="La Serena"/>
    <s v="8429753-"/>
    <s v="4"/>
    <s v="8429753-4"/>
    <s v="CPOLIVIF"/>
    <s v="CLAUDIA PAOLA OLIVIER FREDES"/>
    <s v="CLAUDIA PAOLA"/>
    <s v="OLIVIER FREDES"/>
    <x v="1"/>
    <x v="3"/>
    <s v="Desvinculación"/>
    <s v="No Concurrencia"/>
    <d v="2019-01-23T00:00:00"/>
    <m/>
    <m/>
    <m/>
    <m/>
    <m/>
    <d v="1965-01-26T00:00:00"/>
    <s v="VICTOR MANUEL BERRIOS OSORES"/>
    <s v="10605914-4"/>
    <s v="WILLIAMS ENRIQUE DOMINGUEZ BARRADA"/>
    <d v="2017-06-20T00:00:00"/>
    <d v="2017-07-10T00:00:00"/>
    <s v="S"/>
    <d v="2017-07-12T00:00:00"/>
    <s v="CPOLIVIF"/>
    <s v="CPOLIVIF"/>
    <n v="19085"/>
    <s v="claudia.olivier@consultor.wom.cl"/>
    <m/>
    <m/>
    <n v="3"/>
    <s v="Deisy Carvajal"/>
    <x v="1"/>
    <s v="Diurno"/>
    <n v="1"/>
    <d v="2021-03-01T00:00:00"/>
    <n v="1328"/>
    <d v="2018-05-14T00:00:00"/>
    <d v="2019-01-01T00:00:00"/>
    <d v="2017-07-01T00:00:00"/>
    <s v="No"/>
    <s v="Si"/>
  </r>
  <r>
    <s v="Holdtech"/>
    <x v="4"/>
    <s v="Redes Sociales"/>
    <s v="La Serena"/>
    <s v="18399147"/>
    <s v="7"/>
    <s v="18399147-7"/>
    <s v="MFYANEZZ"/>
    <s v="MARIA FRANCISCA YAÑEZ ZARRICUETA"/>
    <s v="MARIA FRANCISCA"/>
    <s v="YAÑEZ ZARRICUETA"/>
    <x v="1"/>
    <x v="3"/>
    <s v="Desvinculación"/>
    <s v="Necesidad de la empresa"/>
    <d v="2019-04-30T00:00:00"/>
    <m/>
    <m/>
    <m/>
    <m/>
    <m/>
    <d v="1993-06-28T00:00:00"/>
    <s v="MARIA JOSE NAVARRETE ESCUDERO"/>
    <s v=" 15675126-K"/>
    <s v=""/>
    <d v="2017-07-06T00:00:00"/>
    <d v="2017-07-26T00:00:00"/>
    <s v="S"/>
    <d v="2017-07-27T00:00:00"/>
    <s v="MFYANEZZ"/>
    <s v="MFYANEZZ"/>
    <n v="19096"/>
    <s v="maria.yanez@consultor.wom.cl"/>
    <m/>
    <m/>
    <n v="4"/>
    <s v="Monica Neculman"/>
    <x v="1"/>
    <s v="Diurno"/>
    <n v="1"/>
    <d v="2021-03-01T00:00:00"/>
    <n v="1313"/>
    <d v="2018-04-04T00:00:00"/>
    <d v="2019-04-01T00:00:00"/>
    <d v="2017-07-01T00:00:00"/>
    <s v="No"/>
    <s v="Si"/>
  </r>
  <r>
    <s v="Holdtech"/>
    <x v="4"/>
    <s v="Redes Sociales"/>
    <s v="La Serena"/>
    <s v="16892257"/>
    <s v="4"/>
    <s v="16892257-4"/>
    <s v="MJGUEVAV"/>
    <s v="MARIA JOSE GUEVARA VELIZ"/>
    <s v="MARIA JOSE"/>
    <s v="GUEVARA VELIZ"/>
    <x v="1"/>
    <x v="3"/>
    <s v="Renuncia"/>
    <s v="Renuncia voluntaria"/>
    <d v="2019-10-01T00:00:00"/>
    <m/>
    <m/>
    <m/>
    <m/>
    <m/>
    <d v="1988-04-22T00:00:00"/>
    <s v="MARIA JOSE NAVARRETE ESCUDERO"/>
    <s v=" 15675126-K"/>
    <s v=""/>
    <d v="2017-07-06T00:00:00"/>
    <d v="2017-07-26T00:00:00"/>
    <s v="S"/>
    <d v="2017-07-27T00:00:00"/>
    <s v="MJGUEVAV"/>
    <s v="MJGUEVAV"/>
    <n v="19031"/>
    <s v="maria.guevara@consultor.wom.cl"/>
    <m/>
    <m/>
    <n v="4"/>
    <s v="Monica Neculman"/>
    <x v="0"/>
    <s v="Diurno"/>
    <s v=""/>
    <d v="2021-03-01T00:00:00"/>
    <n v="1313"/>
    <d v="2018-04-03T00:00:00"/>
    <d v="2019-10-01T00:00:00"/>
    <d v="2017-07-01T00:00:00"/>
    <s v="No"/>
    <s v="Si"/>
  </r>
  <r>
    <s v="Holdtech"/>
    <x v="4"/>
    <s v="Redes Sociales"/>
    <s v="La Serena"/>
    <s v="17827838"/>
    <s v="K"/>
    <s v="17827838-K"/>
    <s v="EYCORTEP"/>
    <s v="ENILCE YURIKA CORTEZ PASTEN"/>
    <s v="ENILCE YURIKA"/>
    <s v="CORTEZ PASTEN"/>
    <x v="1"/>
    <x v="3"/>
    <s v="Desvinculación"/>
    <s v="No Concurrencia"/>
    <d v="2018-06-25T00:00:00"/>
    <m/>
    <m/>
    <m/>
    <m/>
    <m/>
    <d v="1991-08-13T00:00:00"/>
    <s v="MARIA JOSE NAVARRETE ESCUDERO"/>
    <s v=" 15675126-K"/>
    <s v=""/>
    <d v="2017-07-27T00:00:00"/>
    <d v="2017-08-18T00:00:00"/>
    <s v="S"/>
    <d v="2017-08-21T00:00:00"/>
    <s v="EYCORTEP"/>
    <s v="EYCORTEP"/>
    <n v="19116"/>
    <s v="enilce.cortez@consultor.wom.cl"/>
    <m/>
    <m/>
    <n v="6"/>
    <s v="Monica Neculman"/>
    <x v="1"/>
    <s v="Diurno"/>
    <n v="1"/>
    <d v="2021-03-01T00:00:00"/>
    <n v="1288"/>
    <d v="2018-04-04T00:00:00"/>
    <d v="2018-06-01T00:00:00"/>
    <d v="2017-08-01T00:00:00"/>
    <s v="No"/>
    <s v="No"/>
  </r>
  <r>
    <s v="Holdtech"/>
    <x v="4"/>
    <s v="Redes Sociales"/>
    <s v="La Serena"/>
    <s v="12419890"/>
    <s v="9"/>
    <s v="12419890-9"/>
    <s v="ASCHANGO"/>
    <s v="ARACELI SOLANLLY CHANG OGALDE"/>
    <s v="ARACELI SOLANLLY"/>
    <s v="CHANG OGALDE"/>
    <x v="1"/>
    <x v="3"/>
    <s v="Desvinculación"/>
    <s v="Necesidad de la empresa"/>
    <d v="2020-11-27T00:00:00"/>
    <m/>
    <m/>
    <m/>
    <m/>
    <m/>
    <d v="1973-09-11T00:00:00"/>
    <s v="GABRIELA ANDREA GOMEZ QUIVIC"/>
    <s v="18632202-9"/>
    <s v="FRANCISCO JAVIER SUAREZ VEGA"/>
    <d v="2017-09-25T00:00:00"/>
    <d v="2017-10-05T00:00:00"/>
    <s v="S"/>
    <d v="2017-10-05T00:00:00"/>
    <s v="ASCHANGO"/>
    <s v="ASCHANGO"/>
    <n v="19019"/>
    <s v="araceli.chang@consultor.wom.cl"/>
    <m/>
    <m/>
    <n v="9"/>
    <s v="Daniela Gonzalez"/>
    <x v="0"/>
    <s v="Diurno"/>
    <s v=""/>
    <d v="2021-03-01T00:00:00"/>
    <n v="1243"/>
    <d v="2018-05-29T00:00:00"/>
    <d v="2020-11-01T00:00:00"/>
    <d v="2017-10-01T00:00:00"/>
    <s v="No"/>
    <s v="Si"/>
  </r>
  <r>
    <s v="Holdtech"/>
    <x v="4"/>
    <s v="Redes Sociales"/>
    <s v="La Serena"/>
    <s v="17174705"/>
    <s v="8"/>
    <s v="17174705-8"/>
    <s v="HRARREDM"/>
    <s v="HECTOR RENE ARREDONDO MEDINA"/>
    <s v="HECTOR RENE"/>
    <s v="ARREDONDO MEDINA"/>
    <x v="1"/>
    <x v="3"/>
    <s v="Desvinculación"/>
    <s v="No Concurrencia"/>
    <d v="2018-07-19T00:00:00"/>
    <m/>
    <m/>
    <m/>
    <m/>
    <m/>
    <d v="1989-07-22T00:00:00"/>
    <s v="MARIA JOSE NAVARRETE ESCUDERO"/>
    <s v=" 15675126-K"/>
    <s v=""/>
    <d v="2017-09-25T00:00:00"/>
    <d v="2017-10-05T00:00:00"/>
    <s v="S"/>
    <d v="2017-10-05T00:00:00"/>
    <s v="HRARREDM"/>
    <s v="HRARREDM"/>
    <n v="19099"/>
    <s v="hector.arredondo@consultor.wom.cl"/>
    <m/>
    <m/>
    <n v="9"/>
    <s v="Daniela Gonzalez"/>
    <x v="1"/>
    <s v="Diurno"/>
    <n v="1"/>
    <d v="2021-03-01T00:00:00"/>
    <n v="1243"/>
    <d v="2018-04-02T00:00:00"/>
    <d v="2018-07-01T00:00:00"/>
    <d v="2017-10-01T00:00:00"/>
    <s v="No"/>
    <s v="No"/>
  </r>
  <r>
    <s v="Holdtech"/>
    <x v="4"/>
    <s v="Redes Sociales"/>
    <s v="La Serena"/>
    <s v="9685372-"/>
    <s v="6"/>
    <s v="9685372-6"/>
    <s v="CABURGOC"/>
    <s v="CLAUDIO ANDRES BURGOS CASTILLO"/>
    <s v="CLAUDIO ANDRES"/>
    <s v="BURGOS CASTILLO"/>
    <x v="1"/>
    <x v="3"/>
    <s v="Desvinculación"/>
    <s v="Necesidad de la empresa"/>
    <d v="2020-01-14T00:00:00"/>
    <m/>
    <m/>
    <m/>
    <m/>
    <m/>
    <d v="1972-02-27T00:00:00"/>
    <s v="KARLA KARIN AVENDAÑO MARIN"/>
    <s v="15954212-2"/>
    <s v="WILLIAMS ENRIQUE DOMINGUEZ BARRADA"/>
    <d v="2017-10-06T00:00:00"/>
    <d v="2017-10-27T00:00:00"/>
    <s v="S"/>
    <d v="2017-11-02T00:00:00"/>
    <s v="CABURGOC"/>
    <s v="CABURGOC"/>
    <n v="19046"/>
    <s v="claudio.burgos@consultor.wom.cl"/>
    <m/>
    <m/>
    <n v="10"/>
    <s v="Katterine Cuadra"/>
    <x v="1"/>
    <s v="Diurno"/>
    <n v="1"/>
    <d v="2021-03-01T00:00:00"/>
    <n v="1215"/>
    <d v="2018-04-02T00:00:00"/>
    <d v="2020-01-01T00:00:00"/>
    <d v="2017-11-01T00:00:00"/>
    <s v="No"/>
    <s v="Si"/>
  </r>
  <r>
    <s v="Holdtech"/>
    <x v="4"/>
    <s v="Redes Sociales"/>
    <s v="La Serena"/>
    <s v="13039386"/>
    <s v="1"/>
    <s v="13039386-1"/>
    <s v="FARAYA"/>
    <s v="FRANKLIN ARAYA"/>
    <s v="FRANKLIN"/>
    <s v="ARAYA"/>
    <x v="1"/>
    <x v="3"/>
    <s v="Desvinculación"/>
    <s v="Falta grave al contrato"/>
    <d v="2018-11-30T00:00:00"/>
    <m/>
    <m/>
    <m/>
    <m/>
    <m/>
    <d v="1973-07-05T00:00:00"/>
    <s v="VICTOR MANUEL BERRIOS OSORES"/>
    <s v="10605914-4"/>
    <s v="WILLIAMS ENRIQUE DOMINGUEZ BARRADA"/>
    <d v="2017-11-08T00:00:00"/>
    <d v="2017-11-24T00:00:00"/>
    <s v="S"/>
    <d v="2017-11-25T00:00:00"/>
    <s v="FARAYA"/>
    <s v="FARAYA"/>
    <n v="19084"/>
    <s v="franklin.araya@consultor.wom.cl"/>
    <m/>
    <m/>
    <n v="12"/>
    <s v="Julia Arancibia"/>
    <x v="1"/>
    <s v="Diurno"/>
    <n v="1"/>
    <d v="2021-03-01T00:00:00"/>
    <n v="1192"/>
    <d v="2018-04-02T00:00:00"/>
    <d v="2018-11-01T00:00:00"/>
    <d v="2017-11-01T00:00:00"/>
    <s v="No"/>
    <s v="No"/>
  </r>
  <r>
    <s v="Holdtech"/>
    <x v="4"/>
    <s v="Redes Sociales"/>
    <s v="La Serena"/>
    <s v="17439323"/>
    <s v="0"/>
    <s v="17439323-0"/>
    <s v="FMCASTIB"/>
    <s v="FERNANDA MELISA CASTILLO BARAHONA"/>
    <s v="FERNANDA MELISA"/>
    <s v="CASTILLO BARAHONA"/>
    <x v="1"/>
    <x v="3"/>
    <s v="Desvinculación"/>
    <s v="No Concurrencia"/>
    <d v="2018-05-18T00:00:00"/>
    <m/>
    <m/>
    <m/>
    <m/>
    <m/>
    <d v="1990-06-24T00:00:00"/>
    <s v="MARIA JOSE NAVARRETE ESCUDERO"/>
    <s v=" 15675126-K"/>
    <s v=""/>
    <d v="2017-11-27T00:00:00"/>
    <d v="2017-11-27T00:00:00"/>
    <s v="S"/>
    <d v="2017-11-16T00:00:00"/>
    <s v="FMCASTIB"/>
    <s v="FMCASTIB"/>
    <n v="19114"/>
    <s v="fernanda.castillo@consultor.wom.cl"/>
    <m/>
    <m/>
    <n v="14"/>
    <s v="Katterine Cuadra"/>
    <x v="1"/>
    <s v="Diurno"/>
    <n v="1"/>
    <d v="2021-03-01T00:00:00"/>
    <n v="1201"/>
    <d v="2018-04-02T00:00:00"/>
    <d v="2018-05-01T00:00:00"/>
    <d v="2017-11-01T00:00:00"/>
    <s v="No"/>
    <s v="No"/>
  </r>
  <r>
    <s v="Holdtech"/>
    <x v="4"/>
    <s v="Redes Sociales"/>
    <s v="La Serena"/>
    <s v="17244286"/>
    <s v="2"/>
    <s v="17244286-2"/>
    <s v="FACASTIG"/>
    <s v="FABIAN ALBERTO CASTILLO GONZALEZ"/>
    <s v="FABIAN ALBERTO"/>
    <s v="CASTILLO GONZALEZ"/>
    <x v="1"/>
    <x v="3"/>
    <s v="Renuncia"/>
    <s v="Falta grave al contrato"/>
    <d v="2018-07-04T00:00:00"/>
    <m/>
    <m/>
    <m/>
    <m/>
    <m/>
    <d v="1989-09-03T00:00:00"/>
    <s v="VICTOR MANUEL BERRIOS OSORES"/>
    <s v="10605914-4"/>
    <s v="WILLIAMS ENRIQUE DOMINGUEZ BARRADA"/>
    <d v="2017-12-13T00:00:00"/>
    <d v="2017-12-04T00:00:00"/>
    <s v="S"/>
    <d v="2018-01-05T00:00:00"/>
    <s v="FACASTIG"/>
    <s v="FACASTIG"/>
    <n v="19175"/>
    <s v="fabian.castillo@consultor.wom.cl"/>
    <m/>
    <m/>
    <n v="15"/>
    <s v="Daniela Gonzalez"/>
    <x v="1"/>
    <s v="Diurno"/>
    <n v="1"/>
    <d v="2021-03-01T00:00:00"/>
    <n v="1151"/>
    <d v="2018-04-02T00:00:00"/>
    <d v="2018-07-01T00:00:00"/>
    <d v="2018-01-01T00:00:00"/>
    <s v="No"/>
    <s v="No"/>
  </r>
  <r>
    <s v="Holdtech"/>
    <x v="4"/>
    <s v="Redes Sociales"/>
    <s v="La Serena"/>
    <s v="15025287"/>
    <s v="3"/>
    <s v="15025287-3"/>
    <s v="KTCONTAL"/>
    <s v="KATHERINE TATIANA CONTADOR LAZO"/>
    <s v="KATHERINE TATIANA"/>
    <s v="CONTADOR LAZO"/>
    <x v="1"/>
    <x v="3"/>
    <s v="Desvinculación"/>
    <s v="Necesidad de la empresa"/>
    <d v="2019-10-31T00:00:00"/>
    <m/>
    <m/>
    <m/>
    <m/>
    <m/>
    <d v="1986-06-12T00:00:00"/>
    <s v="KARLA KARIN AVENDAÑO MARIN"/>
    <s v="15954212-2"/>
    <s v="WILLIAMS ENRIQUE DOMINGUEZ BARRADA"/>
    <d v="2017-12-20T00:00:00"/>
    <d v="2017-12-11T00:00:00"/>
    <s v="S"/>
    <d v="2018-01-13T00:00:00"/>
    <s v="KTCONTAL"/>
    <s v="KTCONTAL"/>
    <n v="19072"/>
    <s v="katherine.contador@consultor.wom.cl"/>
    <m/>
    <m/>
    <n v="16"/>
    <s v="Julia Arancibia"/>
    <x v="0"/>
    <s v="Diurno"/>
    <s v=""/>
    <d v="2021-03-01T00:00:00"/>
    <n v="1143"/>
    <d v="2018-04-03T00:00:00"/>
    <d v="2019-10-01T00:00:00"/>
    <d v="2018-01-01T00:00:00"/>
    <s v="No"/>
    <s v="Si"/>
  </r>
  <r>
    <s v="Holdtech"/>
    <x v="4"/>
    <s v="Redes Sociales"/>
    <s v="La Serena"/>
    <s v="18136185"/>
    <s v="9"/>
    <s v="18136185-9"/>
    <s v="VPGONZGO"/>
    <s v="VALENTINA PAZ GONZALEZ GONZALEZ"/>
    <s v="VALENTINA PAZ"/>
    <s v="GONZALEZ GONZALEZ"/>
    <x v="1"/>
    <x v="3"/>
    <s v="Renuncia"/>
    <m/>
    <d v="2019-05-08T00:00:00"/>
    <m/>
    <m/>
    <m/>
    <m/>
    <m/>
    <d v="1992-06-01T00:00:00"/>
    <s v="VICTOR MANUEL BERRIOS OSORES"/>
    <s v="10605914-4"/>
    <s v="WILLIAMS ENRIQUE DOMINGUEZ BARRADA"/>
    <d v="2017-12-20T00:00:00"/>
    <d v="2017-12-11T00:00:00"/>
    <s v="S"/>
    <d v="2018-01-13T00:00:00"/>
    <s v="VPGONZGO"/>
    <s v="VPGONZGO"/>
    <n v="19184"/>
    <s v="valentina.gonzalez.g@consultor.wom.cl"/>
    <m/>
    <m/>
    <n v="16"/>
    <s v="Julia Arancibia"/>
    <x v="1"/>
    <s v="Diurno"/>
    <n v="1"/>
    <d v="2021-03-01T00:00:00"/>
    <n v="1143"/>
    <d v="2018-04-02T00:00:00"/>
    <d v="2019-05-01T00:00:00"/>
    <d v="2018-01-01T00:00:00"/>
    <s v="No"/>
    <s v="Si"/>
  </r>
  <r>
    <s v="Holdtech"/>
    <x v="4"/>
    <s v="Redes Sociales"/>
    <s v="La Serena"/>
    <s v="19039997"/>
    <s v="4"/>
    <s v="19039997-4"/>
    <s v="EFPARRAS"/>
    <s v="EDUARDO FELIPE PARRAGUEZ SAEZ"/>
    <s v="EDUARDO FELIPE"/>
    <s v="PARRAGUEZ SAEZ"/>
    <x v="1"/>
    <x v="3"/>
    <m/>
    <m/>
    <d v="2018-05-04T00:00:00"/>
    <m/>
    <m/>
    <m/>
    <m/>
    <m/>
    <m/>
    <s v="VICTOR MANUEL BERRIOS OSORES"/>
    <s v="10605914-4"/>
    <s v="WILLIAMS ENRIQUE DOMINGUEZ BARRADA"/>
    <d v="2018-01-05T00:00:00"/>
    <d v="2018-01-19T00:00:00"/>
    <s v="S"/>
    <d v="2018-01-23T00:00:00"/>
    <s v="EFPARRAS"/>
    <s v="EFPARRAS"/>
    <n v="19191"/>
    <s v="eduardo.parraguez@consultor.wom.cl"/>
    <m/>
    <m/>
    <n v="17"/>
    <s v="Katterine Cuadra"/>
    <x v="3"/>
    <m/>
    <s v=""/>
    <d v="2021-03-01T00:00:00"/>
    <n v="1133"/>
    <m/>
    <d v="2018-05-01T00:00:00"/>
    <d v="2018-01-01T00:00:00"/>
    <s v="No"/>
    <s v="No"/>
  </r>
  <r>
    <s v="Holdtech"/>
    <x v="4"/>
    <s v="Redes Sociales"/>
    <s v="La Serena"/>
    <s v="17794532"/>
    <s v="3"/>
    <s v="17794532-3"/>
    <s v="KYBUSTAA"/>
    <s v="KATHERINE YESENIA BUSTAMANTE ACEVEDO"/>
    <s v="KATHERINE YESENIA"/>
    <s v="BUSTAMANTE ACEVEDO"/>
    <x v="1"/>
    <x v="3"/>
    <s v="Desvinculación"/>
    <s v="Necesidad de la empresa"/>
    <d v="2020-09-01T00:00:00"/>
    <m/>
    <m/>
    <m/>
    <m/>
    <m/>
    <d v="1990-10-11T00:00:00"/>
    <s v="MARIA JOSE NAVARRETE ESCUDERO"/>
    <s v=" 15675126-K"/>
    <s v=""/>
    <d v="2018-01-24T00:00:00"/>
    <d v="2018-02-14T00:00:00"/>
    <s v="S"/>
    <d v="2018-03-07T00:00:00"/>
    <s v="KYBUSTAA"/>
    <s v="KYBUSTAA"/>
    <n v="19182"/>
    <s v="katherine.bustamante@consultor.wom.cl"/>
    <m/>
    <m/>
    <n v="18"/>
    <s v="Daniela Gonzalez"/>
    <x v="0"/>
    <s v="Diurno"/>
    <s v=""/>
    <d v="2021-03-01T00:00:00"/>
    <n v="1090"/>
    <d v="2018-04-02T00:00:00"/>
    <d v="2020-09-01T00:00:00"/>
    <d v="2018-03-01T00:00:00"/>
    <s v="No"/>
    <s v="Si"/>
  </r>
  <r>
    <s v="Holdtech"/>
    <x v="4"/>
    <s v="Redes Sociales"/>
    <s v="La Serena"/>
    <s v="17625671"/>
    <s v="0"/>
    <s v="17625671-0"/>
    <s v="OALUNAA"/>
    <s v="OSCAR ANDRES LUNA AVALOS"/>
    <s v="OSCAR ANDRES"/>
    <s v="LUNA AVALOS"/>
    <x v="1"/>
    <x v="3"/>
    <s v="Renuncia"/>
    <s v="Renuncia voluntaria"/>
    <d v="2018-09-27T00:00:00"/>
    <m/>
    <m/>
    <m/>
    <m/>
    <m/>
    <d v="1990-11-14T00:00:00"/>
    <s v="VICTOR MANUEL BERRIOS OSORES"/>
    <s v="10605914-4"/>
    <s v="WILLIAMS ENRIQUE DOMINGUEZ BARRADA"/>
    <d v="2018-02-21T00:00:00"/>
    <d v="2018-03-12T00:00:00"/>
    <s v="S"/>
    <d v="2018-03-14T00:00:00"/>
    <s v="OALUNAA"/>
    <s v="OALUNAA"/>
    <n v="19178"/>
    <s v="oscar.luna@consultor.wom.cl"/>
    <m/>
    <m/>
    <n v="20"/>
    <s v="Katterine Cuadra"/>
    <x v="1"/>
    <s v="Diurno"/>
    <n v="1"/>
    <d v="2021-03-01T00:00:00"/>
    <n v="1083"/>
    <d v="2018-04-26T00:00:00"/>
    <d v="2018-09-01T00:00:00"/>
    <d v="2018-03-01T00:00:00"/>
    <s v="No"/>
    <s v="Si"/>
  </r>
  <r>
    <s v="Holdtech"/>
    <x v="4"/>
    <s v="Redes Sociales"/>
    <s v="La Serena"/>
    <s v="18633573"/>
    <s v="2"/>
    <s v="18633573-2"/>
    <s v="NAROJASO"/>
    <s v="NICOLE ALEJANDRA ROJAS OLIVARES"/>
    <s v="NICOLE ALEJANDRA"/>
    <s v="ROJAS OLIVARES"/>
    <x v="1"/>
    <x v="3"/>
    <s v="Desvinculación"/>
    <s v="No Concurrencia"/>
    <d v="2018-11-21T00:00:00"/>
    <m/>
    <m/>
    <m/>
    <m/>
    <m/>
    <d v="1994-06-12T00:00:00"/>
    <s v="MARIA JOSE NAVARRETE ESCUDERO"/>
    <s v=" 15675126-K"/>
    <s v=""/>
    <d v="2018-02-05T00:00:00"/>
    <d v="2018-02-28T00:00:00"/>
    <s v="S"/>
    <d v="2018-03-02T00:00:00"/>
    <s v="NAROJASO"/>
    <s v="NAROJASO"/>
    <n v="19224"/>
    <s v="nicole.rojas@consultor.wom.cl"/>
    <m/>
    <m/>
    <n v="21"/>
    <s v="Julia Arancibia"/>
    <x v="1"/>
    <s v="Diurno"/>
    <n v="1"/>
    <d v="2021-03-01T00:00:00"/>
    <n v="1095"/>
    <d v="2018-04-04T00:00:00"/>
    <d v="2018-11-01T00:00:00"/>
    <d v="2018-03-01T00:00:00"/>
    <s v="No"/>
    <s v="No"/>
  </r>
  <r>
    <s v="Holdtech"/>
    <x v="4"/>
    <s v="Redes Sociales"/>
    <s v="La Serena"/>
    <s v="17909615"/>
    <s v="3"/>
    <s v="17909615-3"/>
    <s v="AIVARASC"/>
    <s v="ALEJANDRO IGNACIO VARAS CARDENAS"/>
    <s v="ALEJANDRO IGNACIO"/>
    <s v="VARAS CARDENAS"/>
    <x v="1"/>
    <x v="3"/>
    <s v="Desvinculación"/>
    <s v="Abandono del lugar de trabajo"/>
    <d v="2018-12-07T00:00:00"/>
    <m/>
    <m/>
    <m/>
    <m/>
    <m/>
    <d v="1992-07-04T00:00:00"/>
    <s v="VICTOR MANUEL BERRIOS OSORES"/>
    <s v="10605914-4"/>
    <s v="WILLIAMS ENRIQUE DOMINGUEZ BARRADA"/>
    <d v="2018-03-12T00:00:00"/>
    <d v="2018-04-02T00:00:00"/>
    <s v="S"/>
    <d v="2018-04-04T00:00:00"/>
    <s v="AIVARASC"/>
    <s v="AIVARASC"/>
    <n v="19261"/>
    <s v="alejandro.varas@consultor.wom.cl"/>
    <m/>
    <m/>
    <n v="23"/>
    <s v="Julia Arancibia"/>
    <x v="1"/>
    <s v="Diurno"/>
    <n v="1"/>
    <d v="2021-03-01T00:00:00"/>
    <n v="1062"/>
    <d v="2018-04-04T00:00:00"/>
    <d v="2018-12-01T00:00:00"/>
    <d v="2018-04-01T00:00:00"/>
    <s v="No"/>
    <s v="No"/>
  </r>
  <r>
    <s v="Holdtech"/>
    <x v="4"/>
    <s v="Redes Sociales"/>
    <s v="La Serena"/>
    <s v="19041238"/>
    <s v="5"/>
    <s v="19041238-5"/>
    <s v="LEMUNOZM"/>
    <s v="LUIS EDUARDO DANIEL MUÑOZ MADARIAGA"/>
    <s v="LUIS EDUARDO DANIEL"/>
    <s v="MUÑOZ MADARIAGA"/>
    <x v="1"/>
    <x v="3"/>
    <s v="Desvinculación"/>
    <s v="No Concurrencia"/>
    <d v="2018-12-11T00:00:00"/>
    <m/>
    <m/>
    <m/>
    <m/>
    <m/>
    <d v="1995-07-23T00:00:00"/>
    <s v="MARIA JOSE NAVARRETE ESCUDERO"/>
    <s v=" 15675126-K"/>
    <s v=""/>
    <d v="2018-03-12T00:00:00"/>
    <d v="2018-04-02T00:00:00"/>
    <s v="S"/>
    <d v="2018-04-04T00:00:00"/>
    <s v="LEMUNOZM"/>
    <s v="LEMUNOZM"/>
    <n v="19262"/>
    <s v="luis.munoz.m@consultor.wom.cl"/>
    <m/>
    <m/>
    <n v="23"/>
    <s v="Julia Arancibia"/>
    <x v="0"/>
    <s v="Diurno"/>
    <s v=""/>
    <d v="2021-03-01T00:00:00"/>
    <n v="1062"/>
    <d v="2018-06-18T00:00:00"/>
    <d v="2018-12-01T00:00:00"/>
    <d v="2018-04-01T00:00:00"/>
    <s v="No"/>
    <s v="Si"/>
  </r>
  <r>
    <s v="Holdtech"/>
    <x v="4"/>
    <s v="Redes Sociales"/>
    <s v="La Serena"/>
    <s v="16129166"/>
    <s v="8"/>
    <s v="16129166-8"/>
    <s v="MJCANASH"/>
    <s v="MARIA JESUS GEMA CAÑAS HERRERA"/>
    <s v="MARIA JESUS GEMA"/>
    <s v="CAÑAS HERRERA"/>
    <x v="1"/>
    <x v="3"/>
    <s v="Desvinculación"/>
    <s v="Necesidad de la empresa"/>
    <d v="2020-11-27T00:00:00"/>
    <m/>
    <m/>
    <m/>
    <m/>
    <m/>
    <d v="1986-01-02T00:00:00"/>
    <s v="JOSE ARTURO CAMPOS CANIBILO"/>
    <s v="18354359-8"/>
    <s v="FRANCISCO JAVIER SUAREZ VEGA"/>
    <d v="2018-03-12T00:00:00"/>
    <d v="2018-04-02T00:00:00"/>
    <s v="S"/>
    <d v="2018-04-03T00:00:00"/>
    <s v="MJCANASH"/>
    <s v="MJCANASH"/>
    <n v="19263"/>
    <s v="maria.canas@consultor.wom.cl"/>
    <m/>
    <m/>
    <n v="23"/>
    <s v="Julia Arancibia"/>
    <x v="1"/>
    <s v="Diurno"/>
    <n v="1"/>
    <d v="2021-03-01T00:00:00"/>
    <n v="1063"/>
    <d v="2018-05-01T00:00:00"/>
    <d v="2020-11-01T00:00:00"/>
    <d v="2018-04-01T00:00:00"/>
    <s v="No"/>
    <s v="Si"/>
  </r>
  <r>
    <s v="Holdtech"/>
    <x v="4"/>
    <s v="Redes Sociales"/>
    <s v="La Serena"/>
    <s v="19505586"/>
    <s v="6"/>
    <s v="19505586-6"/>
    <s v="PFALBORC"/>
    <s v="PIA FERNANDA ALBORNOZ CASTILLO"/>
    <s v="PIA FERNANDA"/>
    <s v="ALBORNOZ CASTILLO"/>
    <x v="1"/>
    <x v="3"/>
    <s v="Desvinculación"/>
    <s v="No Concurrencia"/>
    <d v="2018-07-23T00:00:00"/>
    <m/>
    <m/>
    <m/>
    <m/>
    <m/>
    <d v="1996-12-06T00:00:00"/>
    <s v="VICTOR MANUEL BERRIOS OSORES"/>
    <s v="10605914-4"/>
    <s v="WILLIAMS ENRIQUE DOMINGUEZ BARRADA"/>
    <d v="2018-03-12T00:00:00"/>
    <d v="2018-04-02T00:00:00"/>
    <s v="S"/>
    <d v="2018-04-03T00:00:00"/>
    <s v="PFALBORC"/>
    <s v="PFALBORC"/>
    <n v="19268"/>
    <s v="pia.albornoz@consultor.wom.cl"/>
    <m/>
    <m/>
    <n v="23"/>
    <s v="Julia Arancibia"/>
    <x v="0"/>
    <s v="Diurno"/>
    <s v=""/>
    <d v="2021-03-01T00:00:00"/>
    <n v="1063"/>
    <d v="2018-05-29T00:00:00"/>
    <d v="2018-07-01T00:00:00"/>
    <d v="2018-04-01T00:00:00"/>
    <s v="No"/>
    <s v="No"/>
  </r>
  <r>
    <s v="Holdtech"/>
    <x v="4"/>
    <s v="Redes Sociales"/>
    <s v="La Serena"/>
    <s v="18317390"/>
    <s v="1"/>
    <s v="18317390-1"/>
    <s v="JAPASTEC"/>
    <s v="JOSELYN ANDREA PASTENES CISTERNAS"/>
    <s v="JOSELYN ANDREA"/>
    <s v="PASTENES CISTERNAS"/>
    <x v="1"/>
    <x v="3"/>
    <s v="Desvinculación"/>
    <s v="Falta grave al contrato"/>
    <d v="2018-06-14T00:00:00"/>
    <m/>
    <m/>
    <m/>
    <m/>
    <m/>
    <d v="1993-02-27T00:00:00"/>
    <s v="VICTOR MANUEL BERRIOS OSORES"/>
    <s v="10605914-4"/>
    <s v="WILLIAMS ENRIQUE DOMINGUEZ BARRADA"/>
    <d v="2018-04-03T00:00:00"/>
    <d v="2018-04-23T00:00:00"/>
    <s v="S"/>
    <d v="2018-04-25T00:00:00"/>
    <s v="JAPASTEC"/>
    <s v="JAPASTEC"/>
    <n v="19124"/>
    <s v="joselyn.pastenes@consultor.wom.cl"/>
    <m/>
    <m/>
    <n v="26"/>
    <s v="Rocío Silva"/>
    <x v="1"/>
    <s v="Diurno"/>
    <n v="1"/>
    <d v="2021-03-01T00:00:00"/>
    <n v="1041"/>
    <d v="2018-05-14T00:00:00"/>
    <d v="2018-06-01T00:00:00"/>
    <d v="2018-04-01T00:00:00"/>
    <s v="No"/>
    <s v="No"/>
  </r>
  <r>
    <s v="Holdtech"/>
    <x v="4"/>
    <s v="Redes Sociales"/>
    <s v="La Serena"/>
    <s v="19451754"/>
    <s v="8"/>
    <s v="19451754-8"/>
    <s v="JPMONDAV"/>
    <s v="JAVIERA PAZ MONDACA VERGARA"/>
    <s v="JAVIERA PAZ"/>
    <s v="MONDACA VERGARA"/>
    <x v="1"/>
    <x v="3"/>
    <s v="Renuncia"/>
    <s v="Renuncia voluntaria"/>
    <d v="2018-08-03T00:00:00"/>
    <m/>
    <m/>
    <m/>
    <m/>
    <m/>
    <d v="1997-07-11T00:00:00"/>
    <s v="VICTOR MANUEL BERRIOS OSORES"/>
    <s v="10605914-4"/>
    <s v="WILLIAMS ENRIQUE DOMINGUEZ BARRADA"/>
    <d v="2018-04-09T00:00:00"/>
    <d v="2018-04-26T00:00:00"/>
    <s v="S"/>
    <d v="2018-05-01T00:00:00"/>
    <s v="JPMONDAV"/>
    <s v="JPMONDAV"/>
    <n v="19112"/>
    <s v="javiera.mondaca@consultor.wom.cl"/>
    <m/>
    <m/>
    <n v="27"/>
    <s v="Julia Arancibia"/>
    <x v="0"/>
    <s v="Diurno"/>
    <s v=""/>
    <d v="2021-03-01T00:00:00"/>
    <n v="1035"/>
    <d v="2018-04-30T00:00:00"/>
    <d v="2018-08-01T00:00:00"/>
    <d v="2018-05-01T00:00:00"/>
    <s v="No"/>
    <s v="No"/>
  </r>
  <r>
    <s v="Holdtech"/>
    <x v="4"/>
    <s v="Redes Sociales"/>
    <s v="La Serena"/>
    <s v="20167169"/>
    <s v="8"/>
    <s v="20167169-8"/>
    <s v="VSGALLOG"/>
    <s v="VETINA SOFIA GALLO GALLO"/>
    <s v="VETINA SOFIA"/>
    <s v="GALLO GALLO"/>
    <x v="1"/>
    <x v="3"/>
    <s v="Desvinculación"/>
    <s v="No Concurrencia"/>
    <d v="2018-09-28T00:00:00"/>
    <m/>
    <m/>
    <m/>
    <m/>
    <m/>
    <d v="1999-05-21T00:00:00"/>
    <s v="VICTOR MANUEL BERRIOS OSORES"/>
    <s v="10605914-4"/>
    <s v="WILLIAMS ENRIQUE DOMINGUEZ BARRADA"/>
    <d v="2018-04-09T00:00:00"/>
    <d v="2018-04-26T00:00:00"/>
    <s v="S"/>
    <d v="2018-05-01T00:00:00"/>
    <s v="VSGALLOG  "/>
    <s v="VSGALLOG  "/>
    <n v="19021"/>
    <s v="vetina.gallo@consultor.wom.cl"/>
    <m/>
    <m/>
    <n v="27"/>
    <s v="Julia Arancibia"/>
    <x v="1"/>
    <s v="Diurno"/>
    <n v="1"/>
    <d v="2021-03-01T00:00:00"/>
    <n v="1035"/>
    <d v="2018-05-03T00:00:00"/>
    <d v="2018-09-01T00:00:00"/>
    <d v="2018-05-01T00:00:00"/>
    <s v="No"/>
    <s v="No"/>
  </r>
  <r>
    <s v="Holdtech"/>
    <x v="4"/>
    <s v="Redes Sociales"/>
    <s v="La Serena"/>
    <s v="18865967"/>
    <s v="5"/>
    <s v="18865967-5"/>
    <s v="NESOTOC"/>
    <s v="NICOLAS ELIAS SOTO CASTRO"/>
    <s v="NICOLAS ELIAS"/>
    <s v="SOTO CASTRO"/>
    <x v="1"/>
    <x v="3"/>
    <s v="Desvinculación"/>
    <s v="No Concurrencia"/>
    <d v="2018-10-31T00:00:00"/>
    <m/>
    <m/>
    <m/>
    <m/>
    <m/>
    <d v="1996-05-02T00:00:00"/>
    <s v="MARIA JOSE NAVARRETE ESCUDERO"/>
    <s v=" 15675126-K"/>
    <s v=""/>
    <d v="2018-05-09T00:00:00"/>
    <d v="2018-05-29T00:00:00"/>
    <s v="S"/>
    <d v="2018-06-01T00:00:00"/>
    <s v="NESOTOC"/>
    <s v="NESOTOC"/>
    <n v="19282"/>
    <s v="nicolas.soto@consultor.wom.cl"/>
    <m/>
    <m/>
    <n v="29"/>
    <s v="Julia Arancibia"/>
    <x v="1"/>
    <s v="Diurno"/>
    <n v="1"/>
    <d v="2021-03-01T00:00:00"/>
    <n v="1004"/>
    <d v="2018-07-02T00:00:00"/>
    <d v="2018-10-01T00:00:00"/>
    <d v="2018-06-01T00:00:00"/>
    <s v="No"/>
    <s v="No"/>
  </r>
  <r>
    <s v="Holdtech"/>
    <x v="4"/>
    <s v="Redes Sociales"/>
    <s v="La Serena"/>
    <s v="17628783"/>
    <s v="7"/>
    <s v="17628783-7"/>
    <s v="SMGAETEV"/>
    <s v="SHAROM MELISA DEL CARMEN GAETE VERGARA"/>
    <s v="SHAROM MELISA DEL CARMEN"/>
    <s v="GAETE VERGARA"/>
    <x v="1"/>
    <x v="3"/>
    <s v="Desvinculación"/>
    <m/>
    <d v="2018-12-27T00:00:00"/>
    <m/>
    <m/>
    <m/>
    <m/>
    <m/>
    <d v="1990-07-16T00:00:00"/>
    <s v="MARIA JOSE NAVARRETE ESCUDERO"/>
    <s v=" 15675126-K"/>
    <s v=""/>
    <d v="2018-06-28T00:00:00"/>
    <d v="2018-07-20T00:00:00"/>
    <s v="S"/>
    <d v="2018-07-24T00:00:00"/>
    <s v="SMGAETEV"/>
    <s v="SMGAETEV"/>
    <n v="19010"/>
    <s v="sharom.gaete@consultor.wom.cl"/>
    <m/>
    <m/>
    <n v="33"/>
    <s v="Rocío Silva"/>
    <x v="0"/>
    <s v="Diurno"/>
    <s v=""/>
    <d v="2021-03-01T00:00:00"/>
    <n v="951"/>
    <d v="2018-11-12T00:00:00"/>
    <d v="2018-12-01T00:00:00"/>
    <d v="2018-07-01T00:00:00"/>
    <s v="No"/>
    <s v="Si"/>
  </r>
  <r>
    <s v="Holdtech"/>
    <x v="4"/>
    <s v="Redes Sociales"/>
    <s v="La Serena"/>
    <s v="16041662"/>
    <s v="9"/>
    <s v="16041662-9"/>
    <s v="NMMORALS"/>
    <s v="NATALIA MACARENA MORALES SALVO"/>
    <s v="NATALIA MACARENA"/>
    <s v="MORALES SALVO"/>
    <x v="1"/>
    <x v="3"/>
    <s v="Renuncia"/>
    <s v="Renuncia voluntaria"/>
    <d v="2019-09-11T00:00:00"/>
    <m/>
    <m/>
    <m/>
    <m/>
    <m/>
    <d v="1984-12-18T00:00:00"/>
    <s v="JONNATHAN ANDRES GONZALEZ MORENO"/>
    <s v="14617406-5"/>
    <s v="WILLIAMS ENRIQUE DOMINGUEZ BARRADA"/>
    <d v="2018-07-16T00:00:00"/>
    <d v="2018-07-31T00:00:00"/>
    <s v="S"/>
    <d v="2018-08-02T00:00:00"/>
    <s v="NMMORALS"/>
    <s v="NMMORALS"/>
    <n v="19116"/>
    <s v="natalia.morales@consultor.wom.cl"/>
    <m/>
    <m/>
    <n v="34"/>
    <s v="Katterine Cuadra"/>
    <x v="0"/>
    <s v="Diurno"/>
    <s v=""/>
    <d v="2021-03-01T00:00:00"/>
    <n v="942"/>
    <d v="2018-11-20T00:00:00"/>
    <d v="2019-09-01T00:00:00"/>
    <d v="2018-08-01T00:00:00"/>
    <s v="No"/>
    <s v="Si"/>
  </r>
  <r>
    <s v="Holdtech"/>
    <x v="4"/>
    <s v="Redes Sociales"/>
    <s v="La Serena"/>
    <s v="16666527"/>
    <s v="2"/>
    <s v="16666527-2"/>
    <s v="KAMORALS"/>
    <s v="KARIMA ANDREA MORALES SALAME"/>
    <s v="KARIMA ANDREA"/>
    <s v="MORALES SALAME"/>
    <x v="1"/>
    <x v="3"/>
    <s v="Desvinculación"/>
    <s v="Necesidad de la empresa"/>
    <d v="2019-03-07T00:00:00"/>
    <m/>
    <m/>
    <m/>
    <m/>
    <m/>
    <d v="1987-07-10T00:00:00"/>
    <s v="VICTOR MANUEL BERRIOS OSORES"/>
    <s v="10605914-4"/>
    <s v="WILLIAMS ENRIQUE DOMINGUEZ BARRADA"/>
    <d v="2018-08-08T00:00:00"/>
    <d v="2018-08-29T00:00:00"/>
    <s v="S"/>
    <d v="2018-09-03T00:00:00"/>
    <s v="KAMORALS"/>
    <s v="KAMORALS"/>
    <n v="19160"/>
    <s v="karima.morales@consultor.wom.cl"/>
    <m/>
    <m/>
    <n v="36"/>
    <s v="Julia Arancibia"/>
    <x v="1"/>
    <s v="Diurno"/>
    <n v="1"/>
    <d v="2021-03-01T00:00:00"/>
    <n v="910"/>
    <d v="2018-11-20T00:00:00"/>
    <d v="2019-03-01T00:00:00"/>
    <d v="2018-09-01T00:00:00"/>
    <s v="No"/>
    <s v="Si"/>
  </r>
  <r>
    <s v="Holdtech"/>
    <x v="4"/>
    <s v="Redes Sociales"/>
    <s v="La Serena"/>
    <s v="17173771"/>
    <s v="0"/>
    <s v="17173771-0"/>
    <s v="CESAEZJ"/>
    <s v="CLAUDIO ESTEBAN SAEZ JOFRE"/>
    <s v="CLAUDIO ESTEBAN"/>
    <s v="SAEZ JOFRE"/>
    <x v="1"/>
    <x v="3"/>
    <s v="Desvinculación"/>
    <s v="Necesidad de la empresa"/>
    <d v="2019-10-10T00:00:00"/>
    <m/>
    <m/>
    <m/>
    <m/>
    <m/>
    <d v="1989-02-21T00:00:00"/>
    <s v="MARIA JOSE NAVARRETE ESCUDERO"/>
    <s v=" 15675126-K"/>
    <s v=""/>
    <d v="2018-10-01T00:00:00"/>
    <d v="2018-10-19T00:00:00"/>
    <m/>
    <d v="2018-10-22T00:00:00"/>
    <s v="CESAEZJ"/>
    <s v="CESAEZJ"/>
    <n v="19167"/>
    <s v="claudio.saez@consultor.wom.cl"/>
    <m/>
    <m/>
    <n v="40"/>
    <s v="Julia Arancibia"/>
    <x v="1"/>
    <s v="Diurno"/>
    <n v="1"/>
    <d v="2021-03-01T00:00:00"/>
    <n v="861"/>
    <d v="2018-11-12T00:00:00"/>
    <d v="2019-10-01T00:00:00"/>
    <d v="2018-10-01T00:00:00"/>
    <s v="No"/>
    <s v="Si"/>
  </r>
  <r>
    <s v="Holdtech"/>
    <x v="4"/>
    <s v="Redes Sociales"/>
    <s v="La Serena"/>
    <s v="14166742"/>
    <s v="4"/>
    <s v="14166742-4"/>
    <s v="IPBARRIO"/>
    <s v="INA PATRICIA BARRIENTOS ORDENES"/>
    <s v="INA PATRICIA"/>
    <s v="BARRIENTOS ORDENES"/>
    <x v="1"/>
    <x v="3"/>
    <s v="Desvinculación"/>
    <s v="Necesidad de la empresa"/>
    <d v="2020-11-27T00:00:00"/>
    <m/>
    <m/>
    <m/>
    <m/>
    <m/>
    <d v="1981-04-13T00:00:00"/>
    <s v="JOSE ARTURO CAMPOS CANIBILO"/>
    <s v="18354359-8"/>
    <s v="FRANCISCO JAVIER SUAREZ VEGA"/>
    <d v="2018-10-22T00:00:00"/>
    <d v="2018-11-13T00:00:00"/>
    <s v="S"/>
    <d v="2018-11-14T00:00:00"/>
    <s v="IPBARRIO"/>
    <s v="IPBARRIO"/>
    <n v="19203"/>
    <s v="ina.barriento@consultor.wom.cl"/>
    <m/>
    <m/>
    <n v="42"/>
    <m/>
    <x v="0"/>
    <s v="Diurno"/>
    <s v=""/>
    <d v="2021-03-01T00:00:00"/>
    <n v="838"/>
    <d v="2018-12-21T00:00:00"/>
    <d v="2020-11-01T00:00:00"/>
    <d v="2018-11-01T00:00:00"/>
    <s v="No"/>
    <s v="Si"/>
  </r>
  <r>
    <s v="Holdtech"/>
    <x v="4"/>
    <s v="Redes Sociales"/>
    <s v="La Serena"/>
    <s v="20158837"/>
    <s v="5"/>
    <s v="20158837-5"/>
    <s v="CNMOYAS"/>
    <s v="CONSTANZA NATALIA MOYA SUAREZ"/>
    <s v="CONSTANZA NATALIA"/>
    <s v="MOYA SUAREZ"/>
    <x v="1"/>
    <x v="3"/>
    <s v="Renuncia"/>
    <s v="Renuncia voluntaria"/>
    <d v="2019-08-19T00:00:00"/>
    <m/>
    <m/>
    <m/>
    <m/>
    <m/>
    <d v="1999-03-31T00:00:00"/>
    <s v="VICTOR MANUEL BERRIOS OSORES"/>
    <s v="10605914-4"/>
    <s v="WILLIAMS ENRIQUE DOMINGUEZ BARRADA"/>
    <d v="2018-11-22T00:00:00"/>
    <d v="2018-12-12T00:00:00"/>
    <m/>
    <d v="2018-12-14T00:00:00"/>
    <s v="CNMOYAS"/>
    <s v="CNMOYAS"/>
    <n v="19080"/>
    <s v="constanza.moya@consultor.wom.cl"/>
    <m/>
    <m/>
    <n v="44"/>
    <s v="Yesenia Sepulveda"/>
    <x v="0"/>
    <s v="Diurno"/>
    <s v=""/>
    <d v="2021-03-01T00:00:00"/>
    <n v="808"/>
    <d v="2018-12-21T00:00:00"/>
    <d v="2019-08-01T00:00:00"/>
    <d v="2018-12-01T00:00:00"/>
    <s v="No"/>
    <s v="Si"/>
  </r>
  <r>
    <s v="Holdtech"/>
    <x v="4"/>
    <s v="Redes Sociales"/>
    <s v="La Serena"/>
    <s v="19777893"/>
    <s v="8"/>
    <s v="19777893-8"/>
    <s v="RAGONZRA"/>
    <s v="ROCIO ANAHI GONZALEZ ROJAS"/>
    <s v="ROCIO ANAHI"/>
    <s v="GONZALEZ ROJAS"/>
    <x v="1"/>
    <x v="3"/>
    <s v="Renuncia"/>
    <s v="Renuncia voluntaria"/>
    <d v="2020-02-18T00:00:00"/>
    <m/>
    <m/>
    <m/>
    <m/>
    <m/>
    <d v="1998-02-17T00:00:00"/>
    <s v="JOSE ARTURO CAMPOS CANIBILO"/>
    <s v="18354359-8"/>
    <s v="FRANCISCO JAVIER SUAREZ VEGA"/>
    <d v="2018-11-22T00:00:00"/>
    <d v="2018-12-12T00:00:00"/>
    <m/>
    <d v="2018-12-14T00:00:00"/>
    <s v="RAGONZRA"/>
    <s v="RAGONZRA"/>
    <n v="19062"/>
    <s v="rocio.gonzalez@consultor.wom.cl"/>
    <m/>
    <m/>
    <n v="44"/>
    <s v="Yesenia Sepulveda"/>
    <x v="1"/>
    <s v="Diurno"/>
    <n v="1"/>
    <d v="2021-03-01T00:00:00"/>
    <n v="808"/>
    <d v="2018-12-21T00:00:00"/>
    <d v="2020-02-01T00:00:00"/>
    <d v="2018-12-01T00:00:00"/>
    <s v="No"/>
    <s v="Si"/>
  </r>
  <r>
    <s v="Holdtech"/>
    <x v="4"/>
    <s v="Redes Sociales"/>
    <s v="La Serena"/>
    <s v="17625719"/>
    <s v="9"/>
    <s v="17625719-9"/>
    <s v="KARODRIL"/>
    <s v="KATHERINE ANDREA RODRIGUEZ LA FUENTE"/>
    <s v="KATHERINE ANDREA"/>
    <s v="RODRIGUEZ LA FUENTE"/>
    <x v="1"/>
    <x v="3"/>
    <s v="Renuncia"/>
    <s v="Renuncia voluntaria"/>
    <d v="2020-08-07T00:00:00"/>
    <m/>
    <m/>
    <m/>
    <m/>
    <m/>
    <d v="1990-11-27T00:00:00"/>
    <s v="MARIA JOSE NAVARRETE ESCUDERO"/>
    <s v=" 15675126-K"/>
    <s v=""/>
    <d v="2019-01-07T00:00:00"/>
    <d v="2019-01-24T00:00:00"/>
    <m/>
    <d v="2019-01-25T00:00:00"/>
    <s v="KARODRIL"/>
    <s v="KARODRIL"/>
    <n v="19087"/>
    <s v="katherine.rodriguez@consultor.wom.cl"/>
    <m/>
    <m/>
    <n v="47"/>
    <s v="Merelyn Marin"/>
    <x v="0"/>
    <s v="Diurno"/>
    <s v=""/>
    <d v="2021-03-01T00:00:00"/>
    <n v="766"/>
    <d v="2019-11-07T00:00:00"/>
    <d v="2020-08-01T00:00:00"/>
    <d v="2019-01-01T00:00:00"/>
    <s v="No"/>
    <s v="Si"/>
  </r>
  <r>
    <s v="Holdtech"/>
    <x v="4"/>
    <s v="Redes Sociales"/>
    <s v="La Serena"/>
    <s v="18012106"/>
    <s v="4"/>
    <s v="18012106-4"/>
    <s v="SADIAZA"/>
    <s v="SEBASTIAN ALEJANDRO DIAZ ALVARADO"/>
    <s v="SEBASTIAN ALEJANDRO"/>
    <s v="DIAZ ALVARADO"/>
    <x v="1"/>
    <x v="3"/>
    <s v="Renuncia"/>
    <s v="Renuncia voluntaria"/>
    <d v="2020-05-06T00:00:00"/>
    <m/>
    <m/>
    <m/>
    <m/>
    <m/>
    <d v="1992-07-09T00:00:00"/>
    <s v="KARLA KARIN AVENDAÑO MARIN"/>
    <s v="15954212-2"/>
    <s v="WILLIAMS ENRIQUE DOMINGUEZ BARRADA"/>
    <d v="2019-01-10T00:00:00"/>
    <d v="2019-01-28T00:00:00"/>
    <m/>
    <d v="2019-02-01T00:00:00"/>
    <s v="SADIAZA"/>
    <s v="SADIAZA"/>
    <n v="19213"/>
    <s v="sebastian.diaz@consultor.wom.cl"/>
    <m/>
    <m/>
    <n v="48"/>
    <s v="Julia Arancibia"/>
    <x v="1"/>
    <s v="Diurno"/>
    <n v="1"/>
    <d v="2021-03-01T00:00:00"/>
    <n v="759"/>
    <d v="2019-11-07T00:00:00"/>
    <d v="2020-05-01T00:00:00"/>
    <d v="2019-02-01T00:00:00"/>
    <s v="No"/>
    <s v="Si"/>
  </r>
  <r>
    <s v="Holdtech"/>
    <x v="4"/>
    <s v="Redes Sociales"/>
    <s v="La Serena"/>
    <s v="19505210"/>
    <s v="7"/>
    <s v="19505210-7"/>
    <s v="BAGUZMAV"/>
    <s v="BARBARA ALEXANDRA GUZMAN VIDAL"/>
    <s v="BARBARA ALEXANDRA "/>
    <s v="GUZMAN VIDAL "/>
    <x v="1"/>
    <x v="3"/>
    <s v="Desvinculación"/>
    <s v="Necesidad de la empresa"/>
    <d v="2020-08-13T00:00:00"/>
    <m/>
    <m/>
    <m/>
    <m/>
    <m/>
    <d v="1996-10-18T00:00:00"/>
    <s v="JOSE ARTURO CAMPOS CANIBILO"/>
    <s v="18354359-8"/>
    <s v="FRANCISCO JAVIER SUAREZ VEGA"/>
    <d v="2019-01-28T00:00:00"/>
    <d v="2019-02-11T00:00:00"/>
    <m/>
    <d v="2019-02-12T00:00:00"/>
    <s v="BAGUZMAV"/>
    <s v="BAGUZMAV"/>
    <n v="19117"/>
    <s v="barbara.guzman@consultor.wom.cl"/>
    <m/>
    <m/>
    <n v="49"/>
    <s v="Yesenia Sepulveda"/>
    <x v="0"/>
    <s v="Diurno"/>
    <s v=""/>
    <d v="2021-03-01T00:00:00"/>
    <n v="748"/>
    <d v="2019-11-07T00:00:00"/>
    <d v="2020-08-01T00:00:00"/>
    <d v="2019-02-01T00:00:00"/>
    <s v="No"/>
    <s v="Si"/>
  </r>
  <r>
    <s v="Holdtech"/>
    <x v="4"/>
    <s v="Redes Sociales"/>
    <s v="La Serena"/>
    <s v="17760953"/>
    <s v="6"/>
    <s v="17760953-6"/>
    <s v="CERAMIRA"/>
    <s v="CATALINA EUGENIA RAMIREZ ALTAMIRANO"/>
    <s v="CATALINA EUGENIA"/>
    <s v="RAMIREZ ALTAMIRANO "/>
    <x v="1"/>
    <x v="3"/>
    <s v="Desvinculación"/>
    <s v="No Concurrencia"/>
    <d v="2020-01-09T00:00:00"/>
    <s v="Reingreso Call Center"/>
    <m/>
    <m/>
    <m/>
    <m/>
    <d v="1990-08-02T00:00:00"/>
    <s v="JEREMY HUGO TORRES SMITH"/>
    <s v="19505248-4"/>
    <s v="WILLIAMS ENRIQUE DOMINGUEZ BARRADA"/>
    <d v="2019-06-24T00:00:00"/>
    <d v="2019-07-16T00:00:00"/>
    <m/>
    <d v="2019-07-17T00:00:00"/>
    <s v="CERAMIRA"/>
    <s v="CERAMIRA"/>
    <n v="19164"/>
    <s v="catalina.ramirez@consultor.wom.cl"/>
    <m/>
    <m/>
    <n v="61"/>
    <s v="Julia Arancibia"/>
    <x v="0"/>
    <s v="Diurno"/>
    <s v=""/>
    <d v="2021-03-01T00:00:00"/>
    <n v="593"/>
    <d v="2019-11-07T00:00:00"/>
    <d v="2020-01-01T00:00:00"/>
    <d v="2019-07-01T00:00:00"/>
    <s v="No"/>
    <s v="Si"/>
  </r>
  <r>
    <s v="Holdtech"/>
    <x v="4"/>
    <s v="Redes Sociales"/>
    <s v="La Serena"/>
    <s v="18825141"/>
    <s v="2"/>
    <s v="18825141-2"/>
    <s v="ASMIRANR"/>
    <s v="ANA SARAY ALEJANDRA MIRANDA RUIZ"/>
    <s v="ANA SARAY ALEJANDRA"/>
    <s v="MIRANDA RUIZ"/>
    <x v="1"/>
    <x v="3"/>
    <s v="Renuncia"/>
    <s v="Renuncia voluntaria"/>
    <d v="2020-09-07T00:00:00"/>
    <m/>
    <m/>
    <m/>
    <m/>
    <m/>
    <d v="1995-05-25T00:00:00"/>
    <s v="JEREMY HUGO TORRES SMITH"/>
    <s v="19505248-4"/>
    <s v="WILLIAMS ENRIQUE DOMINGUEZ BARRADA"/>
    <d v="2020-07-23T00:00:00"/>
    <d v="2020-08-06T00:00:00"/>
    <m/>
    <d v="2020-08-07T00:00:00"/>
    <s v="ASMIRANR"/>
    <s v="ASMIRANR"/>
    <n v="19438"/>
    <s v="ana.miranda.r@consultor.wom.cl"/>
    <m/>
    <m/>
    <n v="81"/>
    <s v="Daniela Castillo"/>
    <x v="1"/>
    <s v="Diurno"/>
    <n v="1"/>
    <d v="2021-03-01T00:00:00"/>
    <n v="206"/>
    <d v="2020-08-19T00:00:00"/>
    <d v="2020-09-01T00:00:00"/>
    <d v="2020-08-01T00:00:00"/>
    <s v="No"/>
    <s v="No"/>
  </r>
  <r>
    <s v="Holdtech"/>
    <x v="4"/>
    <s v="Redes Sociales"/>
    <s v="La Serena"/>
    <s v="22596344"/>
    <s v="4"/>
    <s v="22596344-4"/>
    <s v="EVMEJIAD"/>
    <s v="ESTHER VALENTINA MEJÍA DÍAZ"/>
    <s v="ESTHER VALENTINA "/>
    <s v="MEJÍA DÍAZ"/>
    <x v="1"/>
    <x v="3"/>
    <s v="Renuncia"/>
    <s v="Renuncia voluntaria"/>
    <d v="2020-10-13T00:00:00"/>
    <m/>
    <m/>
    <m/>
    <m/>
    <m/>
    <d v="1992-04-21T00:00:00"/>
    <s v="JOSE ARTURO CAMPOS CANIBILO"/>
    <s v="18354359-8"/>
    <s v="FRANCISCO JAVIER SUAREZ VEGA"/>
    <d v="2020-07-23T00:00:00"/>
    <d v="2020-08-06T00:00:00"/>
    <m/>
    <d v="2020-08-07T00:00:00"/>
    <s v="EVMEJIAD"/>
    <s v="EVMEJIAD"/>
    <n v="19430"/>
    <s v="esther.mejia@consultor.wom.cl"/>
    <m/>
    <m/>
    <n v="81"/>
    <s v="Daniela Castillo"/>
    <x v="0"/>
    <s v="Diurno"/>
    <s v=""/>
    <d v="2021-03-01T00:00:00"/>
    <n v="206"/>
    <d v="2020-08-19T00:00:00"/>
    <d v="2020-10-01T00:00:00"/>
    <d v="2020-08-01T00:00:00"/>
    <s v="No"/>
    <s v="No"/>
  </r>
  <r>
    <s v="Holdtech"/>
    <x v="4"/>
    <s v="Redes Sociales"/>
    <s v="La Serena"/>
    <s v="27070379"/>
    <s v="8"/>
    <s v="27070379-8"/>
    <s v="IDROMERS"/>
    <s v="ISMEIRA DEL VALLE JOSEFINA ROMERO SAAVEDRA"/>
    <s v="ISMEIRA DEL VALLE JOSEFINA "/>
    <s v="ROMERO SAAVEDRA "/>
    <x v="1"/>
    <x v="3"/>
    <s v="Renuncia"/>
    <s v="Renuncia voluntaria"/>
    <d v="2020-08-26T00:00:00"/>
    <m/>
    <m/>
    <m/>
    <m/>
    <m/>
    <d v="1990-01-22T00:00:00"/>
    <s v="Daniela Castillo"/>
    <m/>
    <s v=""/>
    <d v="2020-07-23T00:00:00"/>
    <d v="2020-08-06T00:00:00"/>
    <m/>
    <d v="2020-08-07T00:00:00"/>
    <s v="IDROMERS"/>
    <s v="IDROMERS"/>
    <n v="19419"/>
    <s v="ismeira.romero@consultor.wom.cl"/>
    <m/>
    <m/>
    <n v="81"/>
    <s v="Daniela Castillo"/>
    <x v="1"/>
    <s v="Diurno"/>
    <n v="1"/>
    <d v="2021-03-01T00:00:00"/>
    <n v="206"/>
    <d v="2020-08-19T00:00:00"/>
    <d v="2020-08-01T00:00:00"/>
    <d v="2020-08-01T00:00:00"/>
    <s v="No"/>
    <s v="No"/>
  </r>
  <r>
    <s v="Holdtech"/>
    <x v="4"/>
    <s v="Redes Sociales"/>
    <s v="La Serena"/>
    <s v="26819972"/>
    <s v="1"/>
    <s v="26819972-1"/>
    <s v="MAARAUJC"/>
    <s v="MARIA ALEJANDRA ARAUJO CASTILLO"/>
    <s v="MARIA ALEJANDRA "/>
    <s v="ARAUJO CASTILLO"/>
    <x v="1"/>
    <x v="3"/>
    <s v="Renuncia"/>
    <s v="Renuncia voluntaria"/>
    <d v="2020-11-06T00:00:00"/>
    <m/>
    <m/>
    <m/>
    <m/>
    <m/>
    <d v="1994-08-30T00:00:00"/>
    <s v="JOSE ARTURO CAMPOS CANIBILO"/>
    <s v="18354359-8"/>
    <s v="FRANCISCO JAVIER SUAREZ VEGA"/>
    <d v="2020-07-23T00:00:00"/>
    <d v="2020-08-06T00:00:00"/>
    <m/>
    <d v="2020-08-07T00:00:00"/>
    <s v="MAARAUJC"/>
    <s v="MAARAUJC"/>
    <n v="19422"/>
    <s v="maria.araujo@consultor.wom.cl"/>
    <m/>
    <m/>
    <n v="81"/>
    <s v="Daniela Castillo"/>
    <x v="1"/>
    <s v="Diurno"/>
    <n v="1"/>
    <d v="2021-03-01T00:00:00"/>
    <n v="206"/>
    <d v="2020-08-19T00:00:00"/>
    <d v="2020-11-01T00:00:00"/>
    <d v="2020-08-01T00:00:00"/>
    <s v="No"/>
    <s v="No"/>
  </r>
  <r>
    <s v="Holdtech"/>
    <x v="4"/>
    <s v="Redes Sociales"/>
    <s v="La Serena"/>
    <s v="26821680"/>
    <s v="4"/>
    <s v="26821680-4"/>
    <s v="JAANGELS"/>
    <s v="JESUS ALBERTO ANGEL SALAZAR"/>
    <s v="JESUS ALBERTO"/>
    <s v="ANGEL SALAZAR"/>
    <x v="1"/>
    <x v="3"/>
    <s v="Renuncia"/>
    <s v="Renuncia voluntaria"/>
    <d v="2019-12-17T00:00:00"/>
    <m/>
    <m/>
    <m/>
    <m/>
    <m/>
    <d v="1991-09-04T00:00:00"/>
    <s v="MARIA JOSE NAVARRETE ESCUDERO"/>
    <s v=" 15675126-K"/>
    <s v=""/>
    <d v="2018-06-28T00:00:00"/>
    <d v="2018-07-23T00:00:00"/>
    <s v="S"/>
    <d v="2018-07-24T00:00:00"/>
    <s v="JAANGELS"/>
    <s v="JAANGELS"/>
    <n v="19045"/>
    <s v="jesus.angel@consultor.wom.cl"/>
    <m/>
    <m/>
    <s v="01 RRSS"/>
    <s v="Gabriela Toro"/>
    <x v="1"/>
    <s v="Diurno"/>
    <n v="1"/>
    <d v="2021-03-01T00:00:00"/>
    <n v="951"/>
    <m/>
    <d v="2019-12-01T00:00:00"/>
    <d v="2018-07-01T00:00:00"/>
    <s v="No"/>
    <s v="Si"/>
  </r>
  <r>
    <s v="Holdtech"/>
    <x v="4"/>
    <s v="Redes Sociales"/>
    <s v="La Serena"/>
    <s v="26326635"/>
    <s v="8"/>
    <s v="26326635-8"/>
    <s v="LJANDRAP"/>
    <s v="LAISDALY JAQUELINE ANDRADE PERDOMO"/>
    <s v="LAISDALY JAQUELINE"/>
    <s v="ANDRADE PERDOMO"/>
    <x v="1"/>
    <x v="3"/>
    <s v="Renuncia"/>
    <s v="Renuncia voluntaria"/>
    <d v="2019-08-09T00:00:00"/>
    <m/>
    <m/>
    <m/>
    <m/>
    <m/>
    <d v="1979-02-07T00:00:00"/>
    <s v="JONNATHAN ANDRES GONZALEZ MORENO"/>
    <s v="14617406-5"/>
    <s v="WILLIAMS ENRIQUE DOMINGUEZ BARRADA"/>
    <d v="2018-06-28T00:00:00"/>
    <d v="2018-07-23T00:00:00"/>
    <s v="S"/>
    <d v="2018-07-24T00:00:00"/>
    <s v="LJANDRAP"/>
    <s v="LJANDRAP"/>
    <n v="19050"/>
    <s v="laisdaly.andrade@consultor.wom.cl"/>
    <m/>
    <m/>
    <s v="01 RRSS"/>
    <s v="Gabriela Toro"/>
    <x v="1"/>
    <s v="Diurno"/>
    <n v="1"/>
    <d v="2021-03-01T00:00:00"/>
    <n v="951"/>
    <m/>
    <d v="2019-08-01T00:00:00"/>
    <d v="2018-07-01T00:00:00"/>
    <s v="No"/>
    <s v="Si"/>
  </r>
  <r>
    <s v="Holdtech"/>
    <x v="4"/>
    <s v="Redes Sociales"/>
    <s v="La Serena"/>
    <s v="26886452"/>
    <s v="0"/>
    <s v="26886452-0"/>
    <s v="MCMARTIM"/>
    <s v="MARIANNY CECILIA MARTINEZ MONTE"/>
    <s v="MARIANNY CECILIA"/>
    <s v="MARTINEZ MONTE"/>
    <x v="1"/>
    <x v="3"/>
    <s v="Desvinculación"/>
    <s v="Necesidad de la empresa"/>
    <d v="2020-11-27T00:00:00"/>
    <m/>
    <m/>
    <m/>
    <m/>
    <m/>
    <d v="1989-08-04T00:00:00"/>
    <s v="ELIZABETH ANDREA CASTILLO COLLAO"/>
    <s v="18631932-K"/>
    <s v="WILLIAMS ENRIQUE DOMINGUEZ BARRADA"/>
    <d v="2018-06-28T00:00:00"/>
    <d v="2018-07-23T00:00:00"/>
    <s v="S"/>
    <d v="2018-07-24T00:00:00"/>
    <s v="MCMARTIM"/>
    <s v="MCMARTIM"/>
    <n v="19058"/>
    <s v="marianny.martinez@consultor.wom.cl"/>
    <m/>
    <m/>
    <s v="01 RRSS"/>
    <s v="Gabriela Toro"/>
    <x v="1"/>
    <s v="Diurno"/>
    <n v="1"/>
    <d v="2021-03-01T00:00:00"/>
    <n v="951"/>
    <m/>
    <d v="2020-11-01T00:00:00"/>
    <d v="2018-07-01T00:00:00"/>
    <s v="No"/>
    <s v="Si"/>
  </r>
  <r>
    <s v="Holdtech"/>
    <x v="4"/>
    <s v="Redes Sociales"/>
    <s v="La Serena"/>
    <s v="40240648"/>
    <s v="8"/>
    <s v="40240648-8"/>
    <s v="WECAMACR"/>
    <s v="WILCAR EDGARDO CAMACHO ROJAS"/>
    <s v="WILCAR EDGARDO"/>
    <s v="CAMACHO ROJAS"/>
    <x v="1"/>
    <x v="3"/>
    <s v="Renuncia"/>
    <s v="Emprendimiento personal"/>
    <d v="2018-11-15T00:00:00"/>
    <m/>
    <m/>
    <m/>
    <m/>
    <m/>
    <d v="1985-02-01T00:00:00"/>
    <s v="VICTOR MANUEL BERRIOS OSORES"/>
    <s v="10605914-4"/>
    <s v="WILLIAMS ENRIQUE DOMINGUEZ BARRADA"/>
    <d v="2018-06-28T00:00:00"/>
    <d v="2018-07-23T00:00:00"/>
    <s v="S"/>
    <d v="2018-07-24T00:00:00"/>
    <s v="WECAMACR"/>
    <s v="WECAMACR"/>
    <n v="19011"/>
    <s v="wilcar.camacho@consultor.wom.cl"/>
    <m/>
    <m/>
    <s v="01 RRSS"/>
    <s v="Gabriela Toro"/>
    <x v="1"/>
    <m/>
    <n v="1"/>
    <d v="2021-03-01T00:00:00"/>
    <n v="951"/>
    <m/>
    <d v="2018-11-01T00:00:00"/>
    <d v="2018-07-01T00:00:00"/>
    <s v="No"/>
    <s v="No"/>
  </r>
  <r>
    <s v="Holdtech"/>
    <x v="4"/>
    <s v="Redes Sociales"/>
    <s v="La Serena"/>
    <s v="18823949"/>
    <s v="8"/>
    <s v="18823949-8"/>
    <s v="DIAREASC"/>
    <s v="DAVID IGNACIO AREAS CASTRO"/>
    <s v="DAVID IGNACIO"/>
    <s v="AREAS CASTRO"/>
    <x v="1"/>
    <x v="3"/>
    <s v="Desvinculación"/>
    <s v="Necesidad de la empresa"/>
    <d v="2020-08-15T00:00:00"/>
    <m/>
    <m/>
    <m/>
    <m/>
    <m/>
    <d v="1994-09-23T00:00:00"/>
    <s v="JOSE ARTURO CAMPOS CANIBILO"/>
    <s v="18354359-8"/>
    <s v="FRANCISCO JAVIER SUAREZ VEGA"/>
    <d v="2017-06-04T00:00:00"/>
    <d v="2018-06-25T00:00:00"/>
    <s v="S"/>
    <d v="2018-06-27T00:00:00"/>
    <s v="DIAREASC"/>
    <s v="DIAREASC"/>
    <n v="19201"/>
    <s v="david.areas@consultor.wom.cl"/>
    <m/>
    <m/>
    <s v="03 RRSS"/>
    <s v="Gabriela Toro"/>
    <x v="1"/>
    <s v="Diurno"/>
    <n v="1"/>
    <d v="2021-03-01T00:00:00"/>
    <n v="978"/>
    <d v="2018-09-10T00:00:00"/>
    <d v="2020-08-01T00:00:00"/>
    <d v="2018-06-01T00:00:00"/>
    <s v="No"/>
    <s v="Si"/>
  </r>
  <r>
    <s v="Holdtech"/>
    <x v="4"/>
    <s v="Redes Sociales"/>
    <s v="La Serena"/>
    <s v="18754695"/>
    <s v="8"/>
    <s v="18754695-8"/>
    <s v="CFMEZAA"/>
    <s v="CAMILA FERNANDA MARIA IGNACIA MEZA ALVAREZ"/>
    <s v="CAMILA FERNANDA MARIA IGNACIA"/>
    <s v="MEZA ALVAREZ"/>
    <x v="1"/>
    <x v="3"/>
    <s v="Desvinculación"/>
    <s v="Vencimiento de contrato"/>
    <d v="2018-09-24T00:00:00"/>
    <m/>
    <m/>
    <m/>
    <m/>
    <m/>
    <d v="1994-07-22T00:00:00"/>
    <s v="Gabriela Toro"/>
    <m/>
    <s v=""/>
    <d v="2018-09-24T00:00:00"/>
    <d v="2018-10-10T00:00:00"/>
    <m/>
    <d v="2018-10-11T00:00:00"/>
    <s v="CFMEZAA"/>
    <s v="CFMEZAA"/>
    <n v="19234"/>
    <s v="camila.meza@consultor.wom.cl"/>
    <m/>
    <m/>
    <s v="04 RRSS"/>
    <s v="Gabriela Toro"/>
    <x v="1"/>
    <m/>
    <n v="1"/>
    <d v="2021-03-01T00:00:00"/>
    <n v="872"/>
    <m/>
    <d v="2018-09-01T00:00:00"/>
    <d v="2018-10-01T00:00:00"/>
    <s v="No"/>
    <s v="No"/>
  </r>
  <r>
    <s v="Holdtech"/>
    <x v="4"/>
    <s v="Redes Sociales"/>
    <s v="La Serena"/>
    <s v="17174552"/>
    <s v="7"/>
    <s v="17174552-7"/>
    <s v="EEAGUILV"/>
    <s v="EVELYN ESTEFANIA AGUILERA VARGAS"/>
    <s v="EVELYN ESTEFANIA"/>
    <s v="AGUILERA VARGAS"/>
    <x v="1"/>
    <x v="3"/>
    <s v="Desvinculación"/>
    <s v="Vencimiento de contrato"/>
    <d v="2018-09-24T00:00:00"/>
    <m/>
    <m/>
    <m/>
    <m/>
    <m/>
    <d v="1989-06-07T00:00:00"/>
    <s v="Gabriela Toro"/>
    <m/>
    <s v=""/>
    <d v="2018-09-24T00:00:00"/>
    <d v="2018-10-10T00:00:00"/>
    <m/>
    <d v="2018-10-11T00:00:00"/>
    <s v="EEAGUILV"/>
    <s v="EEAGUILV"/>
    <n v="19270"/>
    <s v="evelyn.aguilera@consultor.wom.cl"/>
    <m/>
    <m/>
    <s v="04 RRSS"/>
    <s v="Gabriela Toro"/>
    <x v="1"/>
    <m/>
    <n v="1"/>
    <d v="2021-03-01T00:00:00"/>
    <n v="872"/>
    <m/>
    <d v="2018-09-01T00:00:00"/>
    <d v="2018-10-01T00:00:00"/>
    <s v="No"/>
    <s v="No"/>
  </r>
  <r>
    <s v="Holdtech"/>
    <x v="4"/>
    <s v="Redes Sociales"/>
    <s v="La Serena"/>
    <s v="40251024"/>
    <s v="2"/>
    <s v="40251024-2"/>
    <s v="HJVALLER"/>
    <s v="HANNIBAL JOSUE VALLEJO RENGIFO"/>
    <s v="HANNIBAL JOSUE"/>
    <s v="VALLEJO RENGIFO"/>
    <x v="1"/>
    <x v="3"/>
    <s v="Desvinculación"/>
    <s v="Vencimiento de contrato"/>
    <d v="2018-09-24T00:00:00"/>
    <m/>
    <m/>
    <m/>
    <m/>
    <m/>
    <d v="2018-05-02T00:00:00"/>
    <s v="Gabriela Toro"/>
    <m/>
    <s v=""/>
    <d v="2018-09-24T00:00:00"/>
    <d v="2018-10-10T00:00:00"/>
    <m/>
    <d v="2018-10-11T00:00:00"/>
    <s v="HJVALLER"/>
    <s v="HJVALLER"/>
    <n v="19097"/>
    <s v="hannibal.vallejo@consultor.wom.cl"/>
    <m/>
    <m/>
    <s v="04 RRSS"/>
    <s v="Gabriela Toro"/>
    <x v="1"/>
    <m/>
    <n v="1"/>
    <d v="2021-03-01T00:00:00"/>
    <n v="872"/>
    <m/>
    <d v="2018-09-01T00:00:00"/>
    <d v="2018-10-01T00:00:00"/>
    <s v="No"/>
    <s v="No"/>
  </r>
  <r>
    <s v="Holdtech"/>
    <x v="4"/>
    <s v="Redes Sociales"/>
    <s v="La Serena"/>
    <s v="26301740"/>
    <s v="4"/>
    <s v="26301740-4"/>
    <s v="IERIOSF"/>
    <s v="INGRID ELENA RIOS FERNANDEZ"/>
    <s v="INGRID ELENA"/>
    <s v="RIOS FERNANDEZ"/>
    <x v="1"/>
    <x v="3"/>
    <s v="Desvinculación"/>
    <s v="Vencimiento de contrato"/>
    <d v="2018-09-24T00:00:00"/>
    <m/>
    <m/>
    <m/>
    <m/>
    <m/>
    <d v="1971-09-12T00:00:00"/>
    <s v="Gabriela Toro"/>
    <m/>
    <s v=""/>
    <d v="2018-09-24T00:00:00"/>
    <d v="2018-10-10T00:00:00"/>
    <m/>
    <d v="2018-10-11T00:00:00"/>
    <s v="IERIOSF"/>
    <s v="IERIOSF"/>
    <n v="19244"/>
    <s v="ingrid.rios@consultor.wom.cl"/>
    <m/>
    <m/>
    <s v="04 RRSS"/>
    <s v="Gabriela Toro"/>
    <x v="1"/>
    <m/>
    <n v="1"/>
    <d v="2021-03-01T00:00:00"/>
    <n v="872"/>
    <m/>
    <d v="2018-09-01T00:00:00"/>
    <d v="2018-10-01T00:00:00"/>
    <s v="No"/>
    <s v="No"/>
  </r>
  <r>
    <s v="Holdtech"/>
    <x v="4"/>
    <s v="Redes Sociales"/>
    <s v="La Serena"/>
    <s v="24345137"/>
    <s v="K"/>
    <s v="24345137-K"/>
    <s v="JEMORAN"/>
    <s v="JOSE EUSEBIO MORA NAVARRO"/>
    <s v="JOSE EUSEBIO"/>
    <s v="MORA NAVARRO"/>
    <x v="1"/>
    <x v="3"/>
    <s v="Desvinculación"/>
    <s v="Necesidad de la empresa"/>
    <d v="2019-10-09T00:00:00"/>
    <m/>
    <m/>
    <m/>
    <m/>
    <m/>
    <d v="1983-04-12T00:00:00"/>
    <s v="VICTOR MANUEL BERRIOS OSORES"/>
    <s v="10605914-4"/>
    <s v="WILLIAMS ENRIQUE DOMINGUEZ BARRADA"/>
    <d v="2018-09-24T00:00:00"/>
    <d v="2018-10-10T00:00:00"/>
    <s v="S"/>
    <d v="2018-10-11T00:00:00"/>
    <s v="JEMORAN"/>
    <s v="JEMORAN"/>
    <n v="19268"/>
    <s v="jose.mora@consultor.wom.cl"/>
    <m/>
    <m/>
    <s v="04 RRSS"/>
    <s v="Gabriela Toro"/>
    <x v="0"/>
    <s v="Diurno"/>
    <s v=""/>
    <d v="2021-03-01T00:00:00"/>
    <n v="872"/>
    <m/>
    <d v="2019-10-01T00:00:00"/>
    <d v="2018-10-01T00:00:00"/>
    <s v="No"/>
    <s v="Si"/>
  </r>
  <r>
    <s v="Holdtech"/>
    <x v="4"/>
    <s v="Redes Sociales"/>
    <s v="La Serena"/>
    <s v="26426817"/>
    <s v="6"/>
    <s v="26426817-6"/>
    <s v="JLBASTIR"/>
    <s v="JORGE LUIS BASTIDAS ROSALES"/>
    <s v="JORGE LUIS"/>
    <s v="BASTIDAS ROSALES"/>
    <x v="1"/>
    <x v="3"/>
    <s v="Desvinculación"/>
    <s v="Vencimiento de contrato"/>
    <d v="2018-09-24T00:00:00"/>
    <m/>
    <m/>
    <m/>
    <m/>
    <m/>
    <d v="1961-07-25T00:00:00"/>
    <s v="Gabriela Toro"/>
    <m/>
    <s v=""/>
    <d v="2018-09-24T00:00:00"/>
    <d v="2018-10-10T00:00:00"/>
    <m/>
    <d v="2018-10-11T00:00:00"/>
    <s v="JLBASTIR"/>
    <s v="JLBASTIR"/>
    <n v="19273"/>
    <s v="jorge.bastidas@consultor.wom.cl"/>
    <m/>
    <m/>
    <s v="04 RRSS"/>
    <s v="Gabriela Toro"/>
    <x v="1"/>
    <m/>
    <n v="1"/>
    <d v="2021-03-01T00:00:00"/>
    <n v="872"/>
    <m/>
    <d v="2018-09-01T00:00:00"/>
    <d v="2018-10-01T00:00:00"/>
    <s v="No"/>
    <s v="No"/>
  </r>
  <r>
    <s v="Holdtech"/>
    <x v="4"/>
    <s v="Redes Sociales"/>
    <s v="La Serena"/>
    <s v="12658747"/>
    <s v="3"/>
    <s v="12658747-3"/>
    <s v="KVANFRUR"/>
    <s v="KATTIA VALESKA ANFRUNS ROSALES"/>
    <s v="KATTIA VALESKA"/>
    <s v="ANFRUNS ROSALES"/>
    <x v="1"/>
    <x v="3"/>
    <s v="Desvinculación"/>
    <s v="Vencimiento de contrato"/>
    <d v="2018-09-24T00:00:00"/>
    <m/>
    <m/>
    <m/>
    <m/>
    <m/>
    <d v="1974-06-22T00:00:00"/>
    <s v="Gabriela Toro"/>
    <m/>
    <s v=""/>
    <d v="2018-09-24T00:00:00"/>
    <d v="2018-10-10T00:00:00"/>
    <m/>
    <d v="2018-10-11T00:00:00"/>
    <s v="KVANFRUR"/>
    <s v="KVANFRUR"/>
    <n v="19272"/>
    <s v="kattia.anfruns@consultor.wom.cl"/>
    <m/>
    <m/>
    <s v="04 RRSS"/>
    <s v="Gabriela Toro"/>
    <x v="1"/>
    <m/>
    <n v="1"/>
    <d v="2021-03-01T00:00:00"/>
    <n v="872"/>
    <m/>
    <d v="2018-09-01T00:00:00"/>
    <d v="2018-10-01T00:00:00"/>
    <s v="No"/>
    <s v="No"/>
  </r>
  <r>
    <s v="Holdtech"/>
    <x v="4"/>
    <s v="Redes Sociales"/>
    <s v="La Serena"/>
    <s v="26396178"/>
    <s v="1"/>
    <s v="26396178-1"/>
    <s v="RRBLANCG"/>
    <s v="RANSES RAFAEL BLANCA GONZALEZ"/>
    <s v="RANSES RAFAEL"/>
    <s v="BLANCA GONZALEZ"/>
    <x v="1"/>
    <x v="3"/>
    <s v="Renuncia"/>
    <m/>
    <d v="2019-01-18T00:00:00"/>
    <m/>
    <m/>
    <m/>
    <m/>
    <m/>
    <d v="1978-10-04T00:00:00"/>
    <s v="VICTOR MANUEL BERRIOS OSORES"/>
    <s v="10605914-4"/>
    <s v="WILLIAMS ENRIQUE DOMINGUEZ BARRADA"/>
    <d v="2018-09-24T00:00:00"/>
    <d v="2018-10-10T00:00:00"/>
    <m/>
    <d v="2018-10-17T00:00:00"/>
    <s v="RRBLANCG"/>
    <s v="RRBLANCG"/>
    <n v="19269"/>
    <s v="ranses.blanca@consultor.wom.cl"/>
    <m/>
    <m/>
    <s v="04 RRSS"/>
    <s v="Gabriela Toro"/>
    <x v="1"/>
    <s v="Diurno"/>
    <n v="1"/>
    <d v="2021-03-01T00:00:00"/>
    <n v="866"/>
    <m/>
    <d v="2019-01-01T00:00:00"/>
    <d v="2018-10-01T00:00:00"/>
    <s v="No"/>
    <s v="No"/>
  </r>
  <r>
    <s v="Holdtech"/>
    <x v="4"/>
    <s v="Redes Sociales"/>
    <s v="La Serena"/>
    <s v="20006198"/>
    <s v="5"/>
    <s v="20006198-5"/>
    <s v="BJAROSD"/>
    <s v="BRAYAN JESUS AROS DONOSO"/>
    <s v="BRAYAN JESUS"/>
    <s v="AROS DONOSO"/>
    <x v="1"/>
    <x v="3"/>
    <s v="Desvinculación"/>
    <s v="Necesidad de la empresa"/>
    <d v="2019-04-12T00:00:00"/>
    <m/>
    <m/>
    <m/>
    <m/>
    <m/>
    <d v="1999-04-01T00:00:00"/>
    <s v="MARIA JOSE NAVARRETE ESCUDERO"/>
    <s v=" 15675126-K"/>
    <s v=""/>
    <d v="2018-10-23T00:00:00"/>
    <d v="2018-10-26T00:00:00"/>
    <s v="S"/>
    <d v="2018-06-27T00:00:00"/>
    <s v="BJAROSD"/>
    <s v="BJAROSD"/>
    <n v="19157"/>
    <s v="brayan.aros@consultor.wom.cl"/>
    <m/>
    <m/>
    <s v="05 RRSS"/>
    <s v="Gabriela Toro"/>
    <x v="1"/>
    <s v="Diurno"/>
    <n v="1"/>
    <d v="2021-03-01T00:00:00"/>
    <n v="978"/>
    <d v="2018-10-30T00:00:00"/>
    <d v="2019-04-01T00:00:00"/>
    <d v="2018-06-01T00:00:00"/>
    <s v="No"/>
    <s v="Si"/>
  </r>
  <r>
    <s v="Holdtech"/>
    <x v="4"/>
    <s v="Redes Sociales"/>
    <s v="La Serena"/>
    <s v="18494153"/>
    <s v="8"/>
    <s v="18494153-8"/>
    <s v="PARUIZO"/>
    <s v="PABLO ANDRES RUIZ OLIVARES"/>
    <s v="PABLO ANDRES"/>
    <s v="RUIZ OLIVARES"/>
    <x v="1"/>
    <x v="3"/>
    <s v="Desvinculación"/>
    <s v="Necesidad de la empresa"/>
    <d v="2020-11-27T00:00:00"/>
    <m/>
    <m/>
    <m/>
    <m/>
    <m/>
    <d v="1993-05-16T00:00:00"/>
    <s v="MARIA JOSE NAVARRETE ESCUDERO"/>
    <s v=" 15675126-K"/>
    <s v=""/>
    <d v="2018-10-23T00:00:00"/>
    <d v="2018-10-26T00:00:00"/>
    <s v="S"/>
    <d v="2018-04-10T00:00:00"/>
    <s v="PARUIZO"/>
    <s v="PARUIZO"/>
    <n v="19038"/>
    <s v="pablo.ruiz@consultor.wom.cl"/>
    <m/>
    <m/>
    <s v="05 RRSS"/>
    <s v="Gabriela Toro"/>
    <x v="0"/>
    <s v="Diurno"/>
    <s v=""/>
    <d v="2021-03-01T00:00:00"/>
    <n v="1056"/>
    <d v="2020-08-03T00:00:00"/>
    <d v="2020-11-01T00:00:00"/>
    <d v="2018-04-01T00:00:00"/>
    <s v="No"/>
    <s v="Si"/>
  </r>
  <r>
    <s v="Holdtech"/>
    <x v="4"/>
    <s v="Redes Sociales"/>
    <s v="La Serena"/>
    <s v="18183351"/>
    <s v="3"/>
    <s v="18183351-3"/>
    <s v="PJVARGAA"/>
    <s v="PETER JHON VARGAS ALFARO"/>
    <s v="PETER JHON"/>
    <s v="VARGAS ALFARO"/>
    <x v="1"/>
    <x v="3"/>
    <s v="Desvinculación"/>
    <s v="Necesidad de la empresa"/>
    <d v="2020-03-13T00:00:00"/>
    <m/>
    <m/>
    <m/>
    <m/>
    <m/>
    <d v="1992-08-13T00:00:00"/>
    <s v="KARLA KARIN AVENDAÑO MARIN"/>
    <s v="15954212-2"/>
    <s v="WILLIAMS ENRIQUE DOMINGUEZ BARRADA"/>
    <d v="2018-10-23T00:00:00"/>
    <d v="2018-10-26T00:00:00"/>
    <s v="S"/>
    <d v="2018-08-02T00:00:00"/>
    <s v="PJVARGAA"/>
    <s v="PJVARGAA"/>
    <n v="19125"/>
    <s v="peter.vargas@consultor.wom.cl"/>
    <m/>
    <m/>
    <s v="05 RRSS"/>
    <s v="Gabriela Toro"/>
    <x v="0"/>
    <s v="Diurno"/>
    <s v=""/>
    <d v="2021-03-01T00:00:00"/>
    <n v="942"/>
    <d v="2018-10-30T00:00:00"/>
    <d v="2020-03-01T00:00:00"/>
    <d v="2018-08-01T00:00:00"/>
    <s v="No"/>
    <s v="Si"/>
  </r>
  <r>
    <s v="Holdtech"/>
    <x v="4"/>
    <s v="Redes Sociales"/>
    <s v="La Serena"/>
    <s v="26521040"/>
    <s v="6"/>
    <s v="26521040-6"/>
    <s v="ADCALDEA"/>
    <s v="ABEL DAMIN CALDERA AVILA"/>
    <s v="ABEL DAMIN"/>
    <s v="CALDERA AVILA"/>
    <x v="1"/>
    <x v="3"/>
    <s v="Renuncia"/>
    <s v="Renuncia voluntaria"/>
    <d v="2019-07-28T00:00:00"/>
    <m/>
    <m/>
    <m/>
    <m/>
    <m/>
    <d v="1990-02-09T00:00:00"/>
    <s v="JONNATHAN ANDRES GONZALEZ MORENO"/>
    <s v="14617406-5"/>
    <s v="WILLIAMS ENRIQUE DOMINGUEZ BARRADA"/>
    <d v="2019-01-08T00:00:00"/>
    <d v="2019-01-23T00:00:00"/>
    <m/>
    <d v="2019-01-24T00:00:00"/>
    <s v="ADCALDEA"/>
    <s v="ADCALDEA"/>
    <n v="19095"/>
    <s v="abel.caldera@consultor.wom.cl"/>
    <m/>
    <m/>
    <s v="09 RRSS"/>
    <s v="Gabriela Toro"/>
    <x v="0"/>
    <m/>
    <s v=""/>
    <d v="2021-03-01T00:00:00"/>
    <n v="767"/>
    <m/>
    <d v="2019-07-01T00:00:00"/>
    <d v="2019-01-01T00:00:00"/>
    <s v="No"/>
    <s v="No"/>
  </r>
  <r>
    <s v="Holdtech"/>
    <x v="4"/>
    <s v="Redes Sociales"/>
    <s v="La Serena"/>
    <s v="19769867"/>
    <s v="5"/>
    <s v="19769867-5"/>
    <s v="CEMORALE"/>
    <s v="CARLA ESPERANZA MORALES ESPINOZA"/>
    <s v="CARLA ESPERANZA"/>
    <s v="MORALES ESPINOZA"/>
    <x v="1"/>
    <x v="3"/>
    <s v="Renuncia"/>
    <s v="Renuncia voluntaria"/>
    <d v="2020-10-20T00:00:00"/>
    <m/>
    <m/>
    <m/>
    <m/>
    <m/>
    <d v="1997-09-27T00:00:00"/>
    <s v="GABRIELA ANDREA GOMEZ QUIVIC"/>
    <s v="18632202-9"/>
    <s v="FRANCISCO JAVIER SUAREZ VEGA"/>
    <d v="2019-01-08T00:00:00"/>
    <d v="2019-01-23T00:00:00"/>
    <m/>
    <d v="2019-01-24T00:00:00"/>
    <s v="CEMORALE"/>
    <s v="CEMORALE"/>
    <n v="19010"/>
    <s v="carla.morales@consultor.wom.cl"/>
    <m/>
    <m/>
    <s v="09 RRSS"/>
    <s v="Gabriela Toro"/>
    <x v="0"/>
    <s v="Diurno"/>
    <s v=""/>
    <d v="2021-03-01T00:00:00"/>
    <n v="767"/>
    <d v="2020-08-03T00:00:00"/>
    <d v="2020-10-01T00:00:00"/>
    <d v="2019-01-01T00:00:00"/>
    <s v="No"/>
    <s v="Si"/>
  </r>
  <r>
    <s v="Holdtech"/>
    <x v="4"/>
    <s v="Redes Sociales"/>
    <s v="La Serena"/>
    <s v="17014881"/>
    <s v="9"/>
    <s v="17014881-9"/>
    <s v="CHCONTRR"/>
    <s v="CARLOS HERNAN CONTRERAS RODRIGUEZ"/>
    <s v="CARLOS HERNAN"/>
    <s v="CONTRERAS RODRIGUEZ"/>
    <x v="1"/>
    <x v="3"/>
    <s v="Desvinculación"/>
    <s v="Necesidad de la empresa"/>
    <d v="2020-11-27T00:00:00"/>
    <m/>
    <m/>
    <m/>
    <m/>
    <m/>
    <d v="1988-08-19T00:00:00"/>
    <s v="MARIA JOSE NAVARRETE ESCUDERO"/>
    <s v=" 15675126-K"/>
    <s v=""/>
    <d v="2019-01-08T00:00:00"/>
    <d v="2019-01-23T00:00:00"/>
    <m/>
    <d v="2019-01-28T00:00:00"/>
    <s v="CHCONTRR"/>
    <s v="CHCONTRR"/>
    <n v="19111"/>
    <s v="carlos.contreras@consultor.wom.cl"/>
    <m/>
    <m/>
    <s v="09 RRSS"/>
    <s v="Gabriela Toro"/>
    <x v="1"/>
    <s v="Diurno"/>
    <n v="1"/>
    <d v="2021-03-01T00:00:00"/>
    <n v="763"/>
    <d v="2020-08-03T00:00:00"/>
    <d v="2020-11-01T00:00:00"/>
    <d v="2019-01-01T00:00:00"/>
    <s v="No"/>
    <s v="Si"/>
  </r>
  <r>
    <s v="Holdtech"/>
    <x v="4"/>
    <s v="Redes Sociales"/>
    <s v="La Serena"/>
    <s v="26566164"/>
    <s v="5"/>
    <s v="26566164-5"/>
    <s v="EEROSALS"/>
    <s v="EVELYN EDILIA ROSALES SANCHEZ"/>
    <s v="EVELYN EDILIA "/>
    <s v="ROSALES SANCHEZ"/>
    <x v="1"/>
    <x v="3"/>
    <s v="Desvinculación"/>
    <s v="No Concurrencia"/>
    <d v="2019-08-07T00:00:00"/>
    <m/>
    <m/>
    <m/>
    <m/>
    <m/>
    <d v="1989-05-04T00:00:00"/>
    <s v="JONNATHAN ANDRES GONZALEZ MORENO"/>
    <s v="14617406-5"/>
    <s v="WILLIAMS ENRIQUE DOMINGUEZ BARRADA"/>
    <d v="2019-01-08T00:00:00"/>
    <d v="2019-01-23T00:00:00"/>
    <m/>
    <d v="2019-01-24T00:00:00"/>
    <s v="EEROSALS"/>
    <s v="EEROSALS"/>
    <n v="19135"/>
    <s v="evelyn.rosales@consultor.wom.cl"/>
    <m/>
    <m/>
    <s v="09 RRSS"/>
    <s v="Gabriela Toro"/>
    <x v="0"/>
    <m/>
    <s v=""/>
    <d v="2021-03-01T00:00:00"/>
    <n v="767"/>
    <m/>
    <d v="2019-08-01T00:00:00"/>
    <d v="2019-01-01T00:00:00"/>
    <s v="No"/>
    <s v="No"/>
  </r>
  <r>
    <s v="Holdtech"/>
    <x v="4"/>
    <s v="Redes Sociales"/>
    <s v="La Serena"/>
    <s v="26628481"/>
    <s v="0"/>
    <s v="26628481-0"/>
    <s v="JHROSALS"/>
    <s v="JHONNATHAN ENRIQUE ROSALES SANCHEZ"/>
    <s v="JHONNATHAN ENRIQUE"/>
    <s v="ROSALES SANCHEZ"/>
    <x v="1"/>
    <x v="3"/>
    <s v="Renuncia"/>
    <s v="Renuncia voluntaria"/>
    <d v="2019-04-04T00:00:00"/>
    <m/>
    <m/>
    <m/>
    <m/>
    <m/>
    <d v="1979-06-04T00:00:00"/>
    <s v="JONNATHAN ANDRES GONZALEZ MORENO"/>
    <s v="14617406-5"/>
    <s v="WILLIAMS ENRIQUE DOMINGUEZ BARRADA"/>
    <d v="2019-01-08T00:00:00"/>
    <d v="2019-01-23T00:00:00"/>
    <m/>
    <d v="2019-01-24T00:00:00"/>
    <s v="JHROSALS"/>
    <s v="JHROSALS"/>
    <n v="19094"/>
    <s v="jhonnathan.rosales@consultor.wom.cl"/>
    <m/>
    <m/>
    <s v="09 RRSS"/>
    <s v="Gabriela Toro"/>
    <x v="0"/>
    <m/>
    <s v=""/>
    <d v="2021-03-01T00:00:00"/>
    <n v="767"/>
    <m/>
    <d v="2019-04-01T00:00:00"/>
    <d v="2019-01-01T00:00:00"/>
    <s v="No"/>
    <s v="No"/>
  </r>
  <r>
    <s v="Holdtech"/>
    <x v="4"/>
    <s v="Redes Sociales"/>
    <s v="La Serena"/>
    <s v="15053380"/>
    <s v="5"/>
    <s v="15053380-5"/>
    <s v="JOALBANC"/>
    <s v="JAVIER OSVALDO ALBANES CARCAMO"/>
    <s v="JAVIER OSVALDO"/>
    <s v="ALBANES CARCAMO"/>
    <x v="1"/>
    <x v="3"/>
    <s v="Desvinculación"/>
    <s v="Vencimiento de contrato"/>
    <d v="2019-03-08T00:00:00"/>
    <m/>
    <m/>
    <m/>
    <m/>
    <m/>
    <d v="1983-03-26T00:00:00"/>
    <s v="JONNATHAN ANDRES GONZALEZ MORENO"/>
    <s v="14617406-5"/>
    <s v="WILLIAMS ENRIQUE DOMINGUEZ BARRADA"/>
    <d v="2019-01-08T00:00:00"/>
    <d v="2019-01-23T00:00:00"/>
    <m/>
    <d v="2019-01-24T00:00:00"/>
    <s v="JOALBANC"/>
    <s v="JOALBANC"/>
    <n v="19221"/>
    <s v="javier.albanes@consultor.wom.cl"/>
    <m/>
    <m/>
    <s v="09 RRSS"/>
    <s v="Gabriela Toro"/>
    <x v="1"/>
    <m/>
    <n v="1"/>
    <d v="2021-03-01T00:00:00"/>
    <n v="767"/>
    <m/>
    <d v="2019-03-01T00:00:00"/>
    <d v="2019-01-01T00:00:00"/>
    <s v="No"/>
    <s v="No"/>
  </r>
  <r>
    <s v="Holdtech"/>
    <x v="4"/>
    <s v="Redes Sociales"/>
    <s v="La Serena"/>
    <s v="26584970"/>
    <s v="9"/>
    <s v="26584970-9"/>
    <s v="LCCARDES"/>
    <s v="LUISA CECILIA CARDENAS SALAS"/>
    <s v="LUISA CECILIA"/>
    <s v="CARDENAS SALAS"/>
    <x v="1"/>
    <x v="3"/>
    <s v="Traspaso"/>
    <s v="Televentas"/>
    <d v="2020-06-25T00:00:00"/>
    <m/>
    <m/>
    <m/>
    <m/>
    <m/>
    <d v="1989-08-18T00:00:00"/>
    <s v="JEREMY HUGO TORRES SMITH"/>
    <s v="19505248-4"/>
    <s v="WILLIAMS ENRIQUE DOMINGUEZ BARRADA"/>
    <d v="2019-01-08T00:00:00"/>
    <d v="2019-01-23T00:00:00"/>
    <m/>
    <d v="2019-01-24T00:00:00"/>
    <s v="LCCARDES"/>
    <s v="LCCARDES"/>
    <n v="19093"/>
    <s v="luisa.cardenas@consultor.wom.cl"/>
    <m/>
    <m/>
    <s v="09 RRSS"/>
    <s v="Gabriela Toro"/>
    <x v="1"/>
    <s v="Diurno"/>
    <n v="1"/>
    <d v="2021-03-01T00:00:00"/>
    <n v="767"/>
    <m/>
    <d v="2020-06-01T00:00:00"/>
    <d v="2019-01-01T00:00:00"/>
    <s v="No"/>
    <s v="Si"/>
  </r>
  <r>
    <s v="Holdtech"/>
    <x v="4"/>
    <s v="Redes Sociales"/>
    <s v="La Serena"/>
    <s v="26950220"/>
    <s v="7"/>
    <s v="26950220-7"/>
    <s v="LMSANCHA"/>
    <s v="LUIS MIGUEL SANCHEZ ANGARITA"/>
    <s v="LUIS MIGUEL"/>
    <s v="SANCHEZ ANGARITA"/>
    <x v="1"/>
    <x v="3"/>
    <s v="Renuncia"/>
    <s v="Renuncia voluntaria"/>
    <d v="2019-11-20T00:00:00"/>
    <m/>
    <m/>
    <m/>
    <m/>
    <m/>
    <d v="1995-06-09T00:00:00"/>
    <s v="JOSE ARTURO CAMPOS CANIBILO"/>
    <s v="18354359-8"/>
    <s v="FRANCISCO JAVIER SUAREZ VEGA"/>
    <d v="2019-01-08T00:00:00"/>
    <d v="2019-01-23T00:00:00"/>
    <m/>
    <d v="2019-01-24T00:00:00"/>
    <s v="LMSANCHA"/>
    <s v="LMSANCHA"/>
    <n v="19097"/>
    <s v="luis.sanchez.a@consultor.wom.cl"/>
    <m/>
    <m/>
    <s v="09 RRSS"/>
    <s v="Gabriela Toro"/>
    <x v="1"/>
    <s v="Diurno"/>
    <n v="1"/>
    <d v="2021-03-01T00:00:00"/>
    <n v="767"/>
    <m/>
    <d v="2019-11-01T00:00:00"/>
    <d v="2019-01-01T00:00:00"/>
    <s v="No"/>
    <s v="Si"/>
  </r>
  <r>
    <s v="Holdtech"/>
    <x v="4"/>
    <s v="Redes Sociales"/>
    <s v="La Serena"/>
    <s v="19818867"/>
    <s v="0"/>
    <s v="19818867-0"/>
    <s v="MAMARTIP"/>
    <s v="MARCO ANTONIO MARTINEZ POBLETE"/>
    <s v="MARCO ANTONIO"/>
    <s v="MARTINEZ POBLETE"/>
    <x v="1"/>
    <x v="3"/>
    <s v="Desvinculación"/>
    <s v="Vencimiento de contrato"/>
    <d v="2019-06-08T00:00:00"/>
    <m/>
    <m/>
    <m/>
    <m/>
    <m/>
    <d v="1997-12-31T00:00:00"/>
    <s v="JONNATHAN ANDRES GONZALEZ MORENO"/>
    <s v="14617406-5"/>
    <s v="WILLIAMS ENRIQUE DOMINGUEZ BARRADA"/>
    <d v="2019-01-08T00:00:00"/>
    <d v="2019-01-23T00:00:00"/>
    <m/>
    <d v="2019-01-24T00:00:00"/>
    <s v="MAMARTIP"/>
    <s v="MAMARTIP"/>
    <n v="19089"/>
    <s v="marco.martinez@consultor.wom.cl"/>
    <m/>
    <m/>
    <s v="09 RRSS"/>
    <s v="Gabriela Toro"/>
    <x v="1"/>
    <m/>
    <n v="1"/>
    <d v="2021-03-01T00:00:00"/>
    <n v="767"/>
    <m/>
    <d v="2019-06-01T00:00:00"/>
    <d v="2019-01-01T00:00:00"/>
    <s v="No"/>
    <s v="No"/>
  </r>
  <r>
    <s v="Holdtech"/>
    <x v="4"/>
    <s v="Redes Sociales"/>
    <s v="La Serena"/>
    <s v="26680874"/>
    <s v="7"/>
    <s v="26680874-7"/>
    <s v="MJORIAB"/>
    <s v="MARBENIT JOSELING ORIA BRAVO"/>
    <s v="MARBENIT JOSELING"/>
    <s v="ORIA BRAVO"/>
    <x v="1"/>
    <x v="3"/>
    <s v="Renuncia"/>
    <s v="Renuncia voluntaria"/>
    <d v="2020-01-03T00:00:00"/>
    <m/>
    <m/>
    <m/>
    <m/>
    <m/>
    <d v="1994-07-20T00:00:00"/>
    <s v="MARIA JOSE NAVARRETE ESCUDERO"/>
    <s v=" 15675126-K"/>
    <s v=""/>
    <d v="2019-01-08T00:00:00"/>
    <d v="2019-01-23T00:00:00"/>
    <m/>
    <d v="2019-01-24T00:00:00"/>
    <s v="MJORIAB"/>
    <s v="MJORIAB"/>
    <n v="19091"/>
    <s v="marbenit.oria@consultor.wom.cl"/>
    <m/>
    <m/>
    <s v="09 RRSS"/>
    <s v="Gabriela Toro"/>
    <x v="1"/>
    <s v="Diurno"/>
    <n v="1"/>
    <d v="2021-03-01T00:00:00"/>
    <n v="767"/>
    <m/>
    <d v="2020-01-01T00:00:00"/>
    <d v="2019-01-01T00:00:00"/>
    <s v="No"/>
    <s v="Si"/>
  </r>
  <r>
    <s v="Holdtech"/>
    <x v="4"/>
    <s v="Redes Sociales"/>
    <s v="La Serena"/>
    <s v="26478755"/>
    <s v="6"/>
    <s v="26478755-6"/>
    <s v="SMCEBALG"/>
    <s v="STEFANNIE MARIE CEBALLOS GONZALEZ"/>
    <s v="STEFANNIE MARIE"/>
    <s v="CEBALLOS GONZALEZ"/>
    <x v="1"/>
    <x v="3"/>
    <s v="Traspaso"/>
    <s v="Televentas"/>
    <d v="2020-06-25T00:00:00"/>
    <m/>
    <m/>
    <m/>
    <m/>
    <m/>
    <d v="1995-08-04T00:00:00"/>
    <s v="JOSE ARTURO CAMPOS CANIBILO"/>
    <s v="18354359-8"/>
    <s v="FRANCISCO JAVIER SUAREZ VEGA"/>
    <d v="2019-01-08T00:00:00"/>
    <d v="2019-01-23T00:00:00"/>
    <m/>
    <d v="2019-01-24T00:00:00"/>
    <s v="SMCEBALG"/>
    <s v="SMCEBALG"/>
    <n v="19035"/>
    <s v="stefannie.ceballos@consultor.wom.cl"/>
    <m/>
    <m/>
    <s v="09 RRSS"/>
    <s v="Gabriela Toro"/>
    <x v="1"/>
    <s v="Diurno"/>
    <n v="1"/>
    <d v="2021-03-01T00:00:00"/>
    <n v="767"/>
    <d v="2020-04-27T00:00:00"/>
    <d v="2020-06-01T00:00:00"/>
    <d v="2019-01-01T00:00:00"/>
    <s v="No"/>
    <s v="Si"/>
  </r>
  <r>
    <s v="Holdtech"/>
    <x v="4"/>
    <s v="Redes Sociales"/>
    <s v="La Serena"/>
    <s v="33141984"/>
    <s v="2"/>
    <s v="33141984-2"/>
    <s v="WBORIAB"/>
    <s v="WOLFGANG BENITO ORIA BRAVO"/>
    <s v="WOLFGANG BENITO"/>
    <s v="ORIA BRAVO"/>
    <x v="1"/>
    <x v="3"/>
    <s v="Desvinculación"/>
    <s v="Necesidad de la empresa"/>
    <d v="2019-07-23T00:00:00"/>
    <m/>
    <m/>
    <m/>
    <m/>
    <m/>
    <d v="1984-01-27T00:00:00"/>
    <s v="YURI MARLON SANTIAGO ANGULO SALDAÑA "/>
    <s v="26093203-9"/>
    <s v="YORMAN JOSE HERNANDEZ USECHE "/>
    <d v="2019-01-08T00:00:00"/>
    <d v="2019-01-23T00:00:00"/>
    <m/>
    <d v="2019-01-24T00:00:00"/>
    <s v="WBORIAB"/>
    <s v="WBORIAB"/>
    <n v="19030"/>
    <s v="wolfgang.oria@consultor.wom.cl"/>
    <m/>
    <m/>
    <s v="09 RRSS"/>
    <s v="Gabriela Toro"/>
    <x v="1"/>
    <m/>
    <n v="1"/>
    <d v="2021-03-01T00:00:00"/>
    <n v="767"/>
    <m/>
    <d v="2019-07-01T00:00:00"/>
    <d v="2019-01-01T00:00:00"/>
    <s v="No"/>
    <s v="No"/>
  </r>
  <r>
    <s v="Holdtech"/>
    <x v="4"/>
    <s v="Redes Sociales"/>
    <s v="La Serena"/>
    <s v="27079491"/>
    <s v="2"/>
    <s v="27079491-2"/>
    <s v="RJGUERRP"/>
    <s v="RICHARD JAVIER GUERRERO PEREZ"/>
    <s v="RICHARD JAVIER"/>
    <s v="GUERRERO PEREZ"/>
    <x v="1"/>
    <x v="3"/>
    <s v="Renuncia"/>
    <s v="Renuncia voluntaria"/>
    <d v="2020-12-31T00:00:00"/>
    <m/>
    <m/>
    <m/>
    <m/>
    <m/>
    <d v="1988-09-07T00:00:00"/>
    <s v="WILLIAMS ENRIQUE DOMINGUEZ BARRADA"/>
    <m/>
    <s v="YORMAN JOSE HERNANDEZ USECHE "/>
    <d v="2019-02-12T00:00:00"/>
    <d v="2019-03-04T00:00:00"/>
    <m/>
    <d v="2019-03-05T00:00:00"/>
    <s v="RJGUERRP"/>
    <s v="RJGUERRP"/>
    <n v="19295"/>
    <s v="richard.guerrero@consultor.wom.cl"/>
    <m/>
    <m/>
    <s v="10 RRSS"/>
    <s v="Gabriela Toro"/>
    <x v="1"/>
    <s v="Diurno"/>
    <n v="1"/>
    <d v="2021-03-01T00:00:00"/>
    <n v="727"/>
    <m/>
    <d v="2020-12-01T00:00:00"/>
    <d v="2019-03-01T00:00:00"/>
    <s v="No"/>
    <s v="Si"/>
  </r>
  <r>
    <s v="Holdtech"/>
    <x v="4"/>
    <s v="Redes Sociales"/>
    <s v="La Serena"/>
    <s v=""/>
    <s v=""/>
    <m/>
    <s v="AAALDANG"/>
    <s v="ALFREDO ADELIS ALDANA GONZALEZ"/>
    <s v="ALFREDO ADELIS"/>
    <s v="ALDANA GONZALEZ"/>
    <x v="1"/>
    <x v="3"/>
    <m/>
    <m/>
    <d v="2019-04-24T00:00:00"/>
    <m/>
    <m/>
    <m/>
    <m/>
    <m/>
    <d v="1986-02-05T00:00:00"/>
    <m/>
    <m/>
    <s v=""/>
    <d v="2019-02-12T00:00:00"/>
    <d v="2019-03-04T00:00:00"/>
    <m/>
    <m/>
    <s v="AAALDANG"/>
    <s v="AAALDANG"/>
    <n v="19278"/>
    <s v="alfredo.aldana@consultor.wom.cl"/>
    <m/>
    <m/>
    <s v="10 RRSS"/>
    <s v="Gabriela Toro"/>
    <x v="3"/>
    <m/>
    <s v=""/>
    <d v="2021-03-01T00:00:00"/>
    <s v=""/>
    <m/>
    <d v="2019-04-01T00:00:00"/>
    <s v=""/>
    <s v="No"/>
    <s v="No"/>
  </r>
  <r>
    <s v="Holdtech"/>
    <x v="4"/>
    <s v="Redes Sociales"/>
    <s v="La Serena"/>
    <s v="26607325"/>
    <s v="9"/>
    <s v="26607325-9"/>
    <s v="AEGONZAP"/>
    <s v="ARMIN EDUARDO GONZALEZ PARRA"/>
    <s v="ARMIN EDUARDO"/>
    <s v="GONZALEZ PARRA"/>
    <x v="1"/>
    <x v="3"/>
    <s v="Renuncia"/>
    <s v="Renuncia voluntaria"/>
    <d v="2019-12-16T00:00:00"/>
    <m/>
    <m/>
    <m/>
    <m/>
    <m/>
    <d v="1990-06-26T00:00:00"/>
    <s v="MARIA JOSE NAVARRETE ESCUDERO"/>
    <s v=" 15675126-K"/>
    <s v=""/>
    <d v="2019-02-12T00:00:00"/>
    <d v="2019-03-04T00:00:00"/>
    <m/>
    <d v="2019-03-05T00:00:00"/>
    <s v="AEGONZAP"/>
    <s v="AEGONZAP"/>
    <n v="19269"/>
    <s v="armin.gonzalez@consultor.wom.cl"/>
    <m/>
    <m/>
    <s v="10 RRSS"/>
    <s v="Gabriela Toro"/>
    <x v="1"/>
    <s v="Diurno"/>
    <n v="1"/>
    <d v="2021-03-01T00:00:00"/>
    <n v="727"/>
    <m/>
    <d v="2019-12-01T00:00:00"/>
    <d v="2019-03-01T00:00:00"/>
    <s v="No"/>
    <s v="Si"/>
  </r>
  <r>
    <s v="Holdtech"/>
    <x v="4"/>
    <s v="Redes Sociales"/>
    <s v="La Serena"/>
    <s v="33148146"/>
    <s v="7"/>
    <s v="33148146-7"/>
    <s v="AMMORALD"/>
    <s v="ANA MARIA MORALES DEYAN"/>
    <s v="ANA MARIA"/>
    <s v="MORALES DEYAN"/>
    <x v="1"/>
    <x v="3"/>
    <s v="Renuncia"/>
    <s v="Renuncia voluntaria"/>
    <d v="2019-04-05T00:00:00"/>
    <m/>
    <m/>
    <m/>
    <m/>
    <m/>
    <d v="1975-03-05T00:00:00"/>
    <s v="VICTOR MANUEL BERRIOS OSORES"/>
    <s v="10605914-4"/>
    <s v="WILLIAMS ENRIQUE DOMINGUEZ BARRADA"/>
    <d v="2019-02-12T00:00:00"/>
    <d v="2019-03-04T00:00:00"/>
    <m/>
    <d v="2019-03-05T00:00:00"/>
    <s v="AMMORALD"/>
    <s v="AMMORALD"/>
    <n v="19294"/>
    <s v="ana.morales@consultor.wom.cl"/>
    <m/>
    <m/>
    <s v="10 RRSS"/>
    <s v="Gabriela Toro"/>
    <x v="1"/>
    <m/>
    <n v="1"/>
    <d v="2021-03-01T00:00:00"/>
    <n v="727"/>
    <m/>
    <d v="2019-04-01T00:00:00"/>
    <d v="2019-03-01T00:00:00"/>
    <s v="No"/>
    <s v="No"/>
  </r>
  <r>
    <s v="Holdtech"/>
    <x v="4"/>
    <s v="Redes Sociales"/>
    <s v="La Serena"/>
    <s v="26683039"/>
    <s v="4"/>
    <s v="26683039-4"/>
    <s v="AVOSUNAB"/>
    <s v="ANDREA VERONICA OSUNA BASTIDAS"/>
    <s v="ANDREA VERONICA"/>
    <s v="OSUNA BASTIDAS"/>
    <x v="1"/>
    <x v="3"/>
    <s v="Renuncia"/>
    <s v="Renuncia voluntaria"/>
    <d v="2019-12-18T00:00:00"/>
    <m/>
    <m/>
    <m/>
    <m/>
    <m/>
    <d v="1991-03-02T00:00:00"/>
    <s v="KARLA KARIN AVENDAÑO MARIN"/>
    <s v="15954212-2"/>
    <s v="WILLIAMS ENRIQUE DOMINGUEZ BARRADA"/>
    <d v="2019-02-12T00:00:00"/>
    <d v="2019-03-04T00:00:00"/>
    <m/>
    <d v="2019-03-05T00:00:00"/>
    <s v="AVOSUNAB"/>
    <s v="AVOSUNAB"/>
    <n v="19288"/>
    <s v="andrea.osuna@consultor.wom.cl"/>
    <m/>
    <m/>
    <s v="10 RRSS"/>
    <s v="Gabriela Toro"/>
    <x v="0"/>
    <s v="Diurno"/>
    <s v=""/>
    <d v="2021-03-01T00:00:00"/>
    <n v="727"/>
    <m/>
    <d v="2019-12-01T00:00:00"/>
    <d v="2019-03-01T00:00:00"/>
    <s v="No"/>
    <s v="Si"/>
  </r>
  <r>
    <s v="Holdtech"/>
    <x v="4"/>
    <s v="Redes Sociales"/>
    <s v="La Serena"/>
    <s v="19780603"/>
    <s v="6"/>
    <s v="19780603-6"/>
    <s v="IFMARINA"/>
    <s v="ISADORA FRANCISCA MARIN ARAYA"/>
    <s v="ISADORA FRANCISCA"/>
    <s v="MARIN ARAYA"/>
    <x v="1"/>
    <x v="3"/>
    <s v="Desvinculación"/>
    <s v="Necesidad de la empresa"/>
    <d v="2020-01-20T00:00:00"/>
    <m/>
    <m/>
    <m/>
    <m/>
    <m/>
    <d v="1998-04-02T00:00:00"/>
    <s v="KARLA KARIN AVENDAÑO MARIN"/>
    <s v="15954212-2"/>
    <s v="WILLIAMS ENRIQUE DOMINGUEZ BARRADA"/>
    <d v="2019-02-12T00:00:00"/>
    <d v="2019-03-04T00:00:00"/>
    <m/>
    <d v="2019-03-05T00:00:00"/>
    <s v="IFMARINA"/>
    <s v="IFMARINA"/>
    <n v="19281"/>
    <s v="isadora.marin@consultor.wom.cl"/>
    <m/>
    <m/>
    <s v="10 RRSS"/>
    <s v="Gabriela Toro"/>
    <x v="1"/>
    <s v="Diurno"/>
    <n v="1"/>
    <d v="2021-03-01T00:00:00"/>
    <n v="727"/>
    <m/>
    <d v="2020-01-01T00:00:00"/>
    <d v="2019-03-01T00:00:00"/>
    <s v="No"/>
    <s v="Si"/>
  </r>
  <r>
    <s v="Holdtech"/>
    <x v="4"/>
    <s v="Redes Sociales"/>
    <s v="La Serena"/>
    <s v="26545933"/>
    <s v="1"/>
    <s v="26545933-1"/>
    <s v="JKALBORP"/>
    <s v="JOHELIS KARINA ALBORNOZ POZO"/>
    <s v="JOHELIS KARINA"/>
    <s v="ALBORNOZ POZO"/>
    <x v="1"/>
    <x v="3"/>
    <s v="Renuncia"/>
    <s v="Renuncia voluntaria"/>
    <d v="2020-11-27T00:00:00"/>
    <m/>
    <m/>
    <m/>
    <m/>
    <m/>
    <d v="1990-03-12T00:00:00"/>
    <s v="JOSE ARTURO CAMPOS CANIBILO"/>
    <s v="18354359-8"/>
    <s v="FRANCISCO JAVIER SUAREZ VEGA"/>
    <d v="2019-02-12T00:00:00"/>
    <d v="2019-03-04T00:00:00"/>
    <m/>
    <d v="2019-03-05T00:00:00"/>
    <s v="JKALBORP"/>
    <s v="JKALBORP"/>
    <n v="19290"/>
    <s v="johelis.albornoz@consultor.wom.cl"/>
    <m/>
    <m/>
    <s v="10 RRSS"/>
    <s v="Gabriela Toro"/>
    <x v="1"/>
    <s v="Diurno"/>
    <n v="1"/>
    <d v="2021-03-01T00:00:00"/>
    <n v="727"/>
    <m/>
    <d v="2020-11-01T00:00:00"/>
    <d v="2019-03-01T00:00:00"/>
    <s v="No"/>
    <s v="Si"/>
  </r>
  <r>
    <s v="Holdtech"/>
    <x v="4"/>
    <s v="Redes Sociales"/>
    <s v="La Serena"/>
    <s v="33153663"/>
    <s v="6"/>
    <s v="33153663-6"/>
    <s v="LEFERNAD"/>
    <s v="LUIS ENRIQUEZ FERNANDEZ DUMONT"/>
    <s v="LUIS ENRIQUEZ"/>
    <s v="FERNANDEZ DUMONT"/>
    <x v="1"/>
    <x v="3"/>
    <s v="Renuncia"/>
    <s v="Renuncia voluntaria"/>
    <d v="2019-07-11T00:00:00"/>
    <m/>
    <m/>
    <m/>
    <m/>
    <m/>
    <d v="1990-01-11T00:00:00"/>
    <s v="JONNATHAN ANDRES GONZALEZ MORENO"/>
    <s v="14617406-5"/>
    <s v="WILLIAMS ENRIQUE DOMINGUEZ BARRADA"/>
    <d v="2019-02-12T00:00:00"/>
    <d v="2019-03-04T00:00:00"/>
    <m/>
    <d v="2019-03-05T00:00:00"/>
    <s v="LEFERNAD"/>
    <s v="LEFERNAD"/>
    <n v="19297"/>
    <s v="luis.fernandez@consultor.wom.cl"/>
    <m/>
    <m/>
    <s v="10 RRSS"/>
    <s v="Gabriela Toro"/>
    <x v="1"/>
    <m/>
    <n v="1"/>
    <d v="2021-03-01T00:00:00"/>
    <n v="727"/>
    <m/>
    <d v="2019-07-01T00:00:00"/>
    <d v="2019-03-01T00:00:00"/>
    <s v="No"/>
    <s v="Si"/>
  </r>
  <r>
    <s v="Holdtech"/>
    <x v="4"/>
    <s v="Redes Sociales"/>
    <s v="La Serena"/>
    <s v="27168769"/>
    <s v="9"/>
    <s v="27168769-9"/>
    <s v="MDRAMIRB"/>
    <s v="MARIA DE LOS ANGELES RAMIREZ BELISARIO"/>
    <s v="MARIA DE LOS ANGELES "/>
    <s v="RAMIREZ BELISARIO"/>
    <x v="1"/>
    <x v="3"/>
    <s v="Traspaso"/>
    <s v="Televentas"/>
    <d v="2020-06-25T00:00:00"/>
    <m/>
    <m/>
    <m/>
    <m/>
    <m/>
    <d v="1989-08-09T00:00:00"/>
    <s v="JEREMY HUGO TORRES SMITH"/>
    <s v="19505248-4"/>
    <s v="WILLIAMS ENRIQUE DOMINGUEZ BARRADA"/>
    <d v="2019-02-12T00:00:00"/>
    <d v="2019-03-04T00:00:00"/>
    <m/>
    <d v="2019-03-05T00:00:00"/>
    <s v="MDRAMIRB"/>
    <s v="MDRAMIRB"/>
    <n v="19262"/>
    <s v="maria.ramirez.b@consultor.wom.cl"/>
    <m/>
    <m/>
    <s v="10 RRSS"/>
    <s v="Gabriela Toro"/>
    <x v="1"/>
    <s v="Diurno"/>
    <n v="1"/>
    <d v="2021-03-01T00:00:00"/>
    <n v="727"/>
    <m/>
    <d v="2020-06-01T00:00:00"/>
    <d v="2019-03-01T00:00:00"/>
    <s v="No"/>
    <s v="Si"/>
  </r>
  <r>
    <s v="Holdtech"/>
    <x v="4"/>
    <s v="Redes Sociales"/>
    <s v="La Serena"/>
    <s v="27275684"/>
    <s v="8"/>
    <s v="27275684-8"/>
    <s v="MGESCALR"/>
    <s v="MARIA GABRIELA ESCALONA RAMOS"/>
    <s v="MARIA GABRIELA"/>
    <s v="ESCALONA RAMOS"/>
    <x v="1"/>
    <x v="3"/>
    <s v="Renuncia"/>
    <s v="Renuncia voluntaria"/>
    <d v="2020-09-30T00:00:00"/>
    <m/>
    <m/>
    <m/>
    <m/>
    <m/>
    <d v="1997-10-22T00:00:00"/>
    <s v="GABRIELA ANDREA GOMEZ QUIVIC"/>
    <s v="18632202-9"/>
    <s v="FRANCISCO JAVIER SUAREZ VEGA"/>
    <d v="2019-02-12T00:00:00"/>
    <d v="2019-03-04T00:00:00"/>
    <m/>
    <d v="2019-03-05T00:00:00"/>
    <s v="MGESCALR"/>
    <s v="MGESCALR"/>
    <n v="19261"/>
    <s v="maria.escalona@consultor.wom.cl"/>
    <m/>
    <m/>
    <s v="10 RRSS"/>
    <s v="Gabriela Toro"/>
    <x v="1"/>
    <s v="Diurno"/>
    <n v="1"/>
    <d v="2021-03-01T00:00:00"/>
    <n v="727"/>
    <m/>
    <d v="2020-09-01T00:00:00"/>
    <d v="2019-03-01T00:00:00"/>
    <s v="No"/>
    <s v="Si"/>
  </r>
  <r>
    <s v="Holdtech"/>
    <x v="4"/>
    <s v="Redes Sociales"/>
    <s v="La Serena"/>
    <s v="26953516"/>
    <s v="4"/>
    <s v="26953516-4"/>
    <s v="VANAVASR"/>
    <s v="VICTOR ADOLFO NAVAS RODRIGUEZ"/>
    <s v="VICTOR ADOLFO"/>
    <s v="NAVAS RODRIGUEZ"/>
    <x v="1"/>
    <x v="3"/>
    <s v="Renuncia"/>
    <s v="Renuncia voluntaria"/>
    <d v="2019-10-31T00:00:00"/>
    <m/>
    <m/>
    <m/>
    <m/>
    <m/>
    <d v="1989-10-17T00:00:00"/>
    <s v="VICTOR MANUEL BERRIOS OSORES"/>
    <s v="10605914-4"/>
    <s v="WILLIAMS ENRIQUE DOMINGUEZ BARRADA"/>
    <d v="2019-02-12T00:00:00"/>
    <d v="2019-03-04T00:00:00"/>
    <m/>
    <d v="2019-03-05T00:00:00"/>
    <s v="VANAVASR"/>
    <s v="VANAVASR"/>
    <n v="19273"/>
    <s v="victor.navas@consultor.wom.cl"/>
    <m/>
    <m/>
    <s v="10 RRSS"/>
    <s v="Gabriela Toro"/>
    <x v="1"/>
    <s v="Diurno"/>
    <n v="1"/>
    <d v="2021-03-01T00:00:00"/>
    <n v="727"/>
    <m/>
    <d v="2019-10-01T00:00:00"/>
    <d v="2019-03-01T00:00:00"/>
    <s v="No"/>
    <s v="Si"/>
  </r>
  <r>
    <s v="Holdtech"/>
    <x v="4"/>
    <s v="Redes Sociales"/>
    <s v="La Serena"/>
    <s v="33101897"/>
    <s v="K"/>
    <s v="33101897-K"/>
    <s v="VROSERG"/>
    <s v="VANESSA ROSERO GONZALEZ"/>
    <s v="VANESSA"/>
    <s v="ROSERO GONZALEZ"/>
    <x v="1"/>
    <x v="3"/>
    <s v="Desvinculación"/>
    <s v="Necesidad de la empresa"/>
    <d v="2019-10-08T00:00:00"/>
    <m/>
    <m/>
    <m/>
    <m/>
    <m/>
    <d v="1989-05-16T00:00:00"/>
    <s v="MARIA JOSE NAVARRETE ESCUDERO"/>
    <s v=" 15675126-K"/>
    <s v=""/>
    <d v="2019-02-12T00:00:00"/>
    <d v="2019-03-04T00:00:00"/>
    <m/>
    <d v="2019-03-05T00:00:00"/>
    <s v="VROSERG"/>
    <s v="VROSERG"/>
    <n v="19291"/>
    <s v="vanessa.rosero@consultor.wom.cl"/>
    <m/>
    <m/>
    <s v="10 RRSS"/>
    <s v="Gabriela Toro"/>
    <x v="1"/>
    <s v="Diurno"/>
    <n v="1"/>
    <d v="2021-03-01T00:00:00"/>
    <n v="727"/>
    <m/>
    <d v="2019-10-01T00:00:00"/>
    <d v="2019-03-01T00:00:00"/>
    <s v="No"/>
    <s v="Si"/>
  </r>
  <r>
    <s v="Holdtech"/>
    <x v="4"/>
    <s v="Redes Sociales"/>
    <s v="La Serena"/>
    <s v="25720198"/>
    <s v="8"/>
    <s v="25720198-8"/>
    <s v="CAMOSQUR"/>
    <s v="CAMILO ANDRÉS MOSQUERA RODRÍGUEZ"/>
    <s v="CAMILO ANDRÉS"/>
    <s v="MOSQUERA RODRÍGUEZ"/>
    <x v="1"/>
    <x v="3"/>
    <s v="Renuncia"/>
    <s v="Renuncia voluntaria"/>
    <d v="2019-12-02T00:00:00"/>
    <m/>
    <m/>
    <m/>
    <m/>
    <m/>
    <s v="14/08/1994"/>
    <s v="JEREMY HUGO TORRES SMITH"/>
    <s v="19505248-4"/>
    <s v="WILLIAMS ENRIQUE DOMINGUEZ BARRADA"/>
    <d v="2019-07-25T00:00:00"/>
    <d v="2019-08-14T00:00:00"/>
    <m/>
    <d v="2019-08-19T00:00:00"/>
    <s v="CAMOSQUR"/>
    <s v="CAMOSQUR"/>
    <n v="19254"/>
    <s v="camilo.mosquera@consultor.wom.cl"/>
    <m/>
    <m/>
    <s v="11 RRSS"/>
    <s v="Jeremy Torres"/>
    <x v="1"/>
    <s v="Diurno"/>
    <n v="1"/>
    <d v="2021-03-01T00:00:00"/>
    <n v="560"/>
    <m/>
    <d v="2019-12-01T00:00:00"/>
    <d v="2019-08-01T00:00:00"/>
    <s v="No"/>
    <s v="No"/>
  </r>
  <r>
    <s v="Holdtech"/>
    <x v="4"/>
    <s v="Redes Sociales"/>
    <s v="La Serena"/>
    <s v="26635447"/>
    <s v="9"/>
    <s v="26635447-9"/>
    <s v="RKRODRIM"/>
    <s v="ROXANA KATERINE RODRIGUEZ MELENDEZ"/>
    <s v="ROXANA KATERINE"/>
    <s v="RODRIGUEZ MELENDEZ"/>
    <x v="1"/>
    <x v="3"/>
    <s v="Traspaso"/>
    <s v="Televentas"/>
    <d v="2020-06-25T00:00:00"/>
    <m/>
    <m/>
    <m/>
    <m/>
    <m/>
    <s v="08/06/1996"/>
    <s v="JEREMY HUGO TORRES SMITH"/>
    <s v="19505248-4"/>
    <s v="WILLIAMS ENRIQUE DOMINGUEZ BARRADA"/>
    <d v="2019-07-25T00:00:00"/>
    <d v="2019-08-14T00:00:00"/>
    <m/>
    <d v="2019-08-19T00:00:00"/>
    <s v="RKRODRIM"/>
    <s v="RKRODRIM"/>
    <n v="19303"/>
    <s v="roxana.rodriguez@consultor.wom.cl"/>
    <m/>
    <m/>
    <s v="11 RRSS"/>
    <s v="Jeremy Torres"/>
    <x v="1"/>
    <s v="Diurno"/>
    <n v="1"/>
    <d v="2021-03-01T00:00:00"/>
    <n v="560"/>
    <m/>
    <d v="2020-06-01T00:00:00"/>
    <d v="2019-08-01T00:00:00"/>
    <s v="No"/>
    <s v="Si"/>
  </r>
  <r>
    <s v="Holdtech"/>
    <x v="4"/>
    <s v="Redes Sociales"/>
    <s v="La Serena"/>
    <s v="26744461"/>
    <s v="7"/>
    <s v="26744461-7"/>
    <s v="YAPEREZC"/>
    <s v="YOLANDA AMERICA PÉREZ COLMENAREZ"/>
    <s v="YOLANDA AMERICA"/>
    <s v="PÉREZ COLMENAREZ"/>
    <x v="1"/>
    <x v="3"/>
    <s v="Desvinculación"/>
    <s v="Necesidad de la empresa"/>
    <d v="2020-11-27T00:00:00"/>
    <m/>
    <m/>
    <m/>
    <m/>
    <m/>
    <s v="16/11/1990"/>
    <s v="JEREMY HUGO TORRES SMITH"/>
    <s v="19505248-4"/>
    <s v="WILLIAMS ENRIQUE DOMINGUEZ BARRADA"/>
    <d v="2019-07-25T00:00:00"/>
    <d v="2019-08-14T00:00:00"/>
    <m/>
    <d v="2019-08-19T00:00:00"/>
    <s v="YAPEREZC"/>
    <s v="YAPEREZC"/>
    <n v="19237"/>
    <s v="yolanda.perez@consultor.wom.cl"/>
    <m/>
    <m/>
    <s v="11 RRSS"/>
    <s v="Jeremy Torres"/>
    <x v="1"/>
    <s v="Diurno"/>
    <n v="1"/>
    <d v="2021-03-01T00:00:00"/>
    <n v="560"/>
    <m/>
    <d v="2020-11-01T00:00:00"/>
    <d v="2019-08-01T00:00:00"/>
    <s v="No"/>
    <s v="Si"/>
  </r>
  <r>
    <s v="Holdtech"/>
    <x v="4"/>
    <s v="Redes Sociales"/>
    <s v="La Serena"/>
    <s v="27013610"/>
    <s v="9"/>
    <s v="27013610-9"/>
    <s v="CEANTONS"/>
    <s v="CARLOS EDUARDO ANTÓN SALAS"/>
    <s v="CARLOS EDUARDO"/>
    <s v="ANTÓN SALAS"/>
    <x v="1"/>
    <x v="3"/>
    <s v="Renuncia"/>
    <s v="Renuncia voluntaria"/>
    <d v="2020-01-06T00:00:00"/>
    <m/>
    <m/>
    <m/>
    <m/>
    <m/>
    <s v="23/11/1988"/>
    <s v="MARIA JOSE NAVARRETE ESCUDERO"/>
    <s v=" 15675126-K"/>
    <s v=""/>
    <d v="2019-11-18T00:00:00"/>
    <d v="2019-12-06T00:00:00"/>
    <m/>
    <d v="2019-12-10T00:00:00"/>
    <s v="CEANTONS"/>
    <s v="CEANTONS"/>
    <n v="19181"/>
    <s v="carlos.anton@consultor.wom.cl"/>
    <m/>
    <m/>
    <s v="13 RRSS"/>
    <s v="Daniela Castillo"/>
    <x v="1"/>
    <s v="Diurno"/>
    <n v="1"/>
    <d v="2021-03-01T00:00:00"/>
    <n v="447"/>
    <m/>
    <d v="2020-01-01T00:00:00"/>
    <d v="2019-12-01T00:00:00"/>
    <s v="No"/>
    <s v="No"/>
  </r>
  <r>
    <s v="Holdtech"/>
    <x v="4"/>
    <s v="Redes Sociales"/>
    <s v="La Serena"/>
    <s v="26958325"/>
    <s v="8"/>
    <s v="26958325-8"/>
    <s v="JJMASY"/>
    <s v="JONATHAN JONADAD MAS Y RUBI URDANETA"/>
    <s v="JONATHAN JONADAD"/>
    <s v="MAS Y RUBI URDANETA"/>
    <x v="1"/>
    <x v="3"/>
    <s v="Renuncia"/>
    <s v="Renuncia voluntaria"/>
    <d v="2020-03-16T00:00:00"/>
    <m/>
    <m/>
    <m/>
    <m/>
    <m/>
    <s v="25/09/1981"/>
    <s v="KARLA KARIN AVENDAÑO MARIN"/>
    <s v="15954212-2"/>
    <s v="WILLIAMS ENRIQUE DOMINGUEZ BARRADA"/>
    <d v="2019-11-18T00:00:00"/>
    <d v="2019-12-06T00:00:00"/>
    <m/>
    <d v="2019-12-10T00:00:00"/>
    <s v="JJMASY"/>
    <s v="JJMASY"/>
    <n v="19178"/>
    <s v="jonathan.mas@consultor.wom.cl"/>
    <m/>
    <m/>
    <s v="13 RRSS"/>
    <s v="Daniela Castillo"/>
    <x v="0"/>
    <s v="Diurno"/>
    <s v=""/>
    <d v="2021-03-01T00:00:00"/>
    <n v="447"/>
    <m/>
    <d v="2020-03-01T00:00:00"/>
    <d v="2019-12-01T00:00:00"/>
    <s v="No"/>
    <s v="No"/>
  </r>
  <r>
    <s v="Holdtech"/>
    <x v="4"/>
    <s v="Redes Sociales"/>
    <s v="La Serena"/>
    <s v="33167469"/>
    <s v="9"/>
    <s v="33167469-9"/>
    <s v="JMGONZAR"/>
    <s v="JERRY MANUEL GONZALEZ RODRIGUEZ"/>
    <s v="JERRY MANUEL"/>
    <s v="GONZALEZ RODRIGUEZ"/>
    <x v="1"/>
    <x v="3"/>
    <s v="Desvinculación"/>
    <s v="Vencimiento de contrato"/>
    <d v="2020-01-22T00:00:00"/>
    <m/>
    <m/>
    <m/>
    <m/>
    <m/>
    <s v="27/03/1980"/>
    <s v="MARIA JOSE NAVARRETE ESCUDERO"/>
    <s v=" 15675126-K"/>
    <s v=""/>
    <d v="2019-11-18T00:00:00"/>
    <d v="2019-12-06T00:00:00"/>
    <m/>
    <d v="2019-12-10T00:00:00"/>
    <s v="JMGONZAR"/>
    <s v="JMGONZAR"/>
    <n v="19219"/>
    <s v="jerry.gonzalez@consultor.wom.cl"/>
    <m/>
    <m/>
    <s v="13 RRSS"/>
    <s v="Daniela Castillo"/>
    <x v="1"/>
    <s v="Diurno"/>
    <n v="1"/>
    <d v="2021-03-01T00:00:00"/>
    <n v="447"/>
    <m/>
    <d v="2020-01-01T00:00:00"/>
    <d v="2019-12-01T00:00:00"/>
    <s v="No"/>
    <s v="No"/>
  </r>
  <r>
    <s v="Holdtech"/>
    <x v="4"/>
    <s v="Redes Sociales"/>
    <s v="La Serena"/>
    <s v="26950781"/>
    <s v="0"/>
    <s v="26950781-0"/>
    <s v="LALARREM"/>
    <s v="LISMARIHEN ANA LARREAL MACHADO"/>
    <s v="LISMARIHEN ANA"/>
    <s v="LARREAL MACHADO"/>
    <x v="1"/>
    <x v="3"/>
    <s v="Desvinculación"/>
    <s v="Vencimiento de contrato"/>
    <d v="2020-04-20T00:00:00"/>
    <m/>
    <m/>
    <m/>
    <m/>
    <m/>
    <s v="29/04/1977"/>
    <s v="KARLA KARIN AVENDAÑO MARIN"/>
    <s v="15954212-2"/>
    <s v="WILLIAMS ENRIQUE DOMINGUEZ BARRADA"/>
    <d v="2019-11-18T00:00:00"/>
    <d v="2019-12-06T00:00:00"/>
    <m/>
    <d v="2019-12-10T00:00:00"/>
    <s v="LALARREM"/>
    <s v="LALARREM"/>
    <n v="19191"/>
    <s v="lismarihen.larreal@consultor.wom.cl"/>
    <m/>
    <m/>
    <s v="13 RRSS"/>
    <s v="Daniela Castillo"/>
    <x v="1"/>
    <s v="Diurno"/>
    <n v="1"/>
    <d v="2021-03-01T00:00:00"/>
    <n v="447"/>
    <m/>
    <d v="2020-04-01T00:00:00"/>
    <d v="2019-12-01T00:00:00"/>
    <s v="No"/>
    <s v="No"/>
  </r>
  <r>
    <s v="Holdtech"/>
    <x v="4"/>
    <s v="Redes Sociales"/>
    <s v="La Serena"/>
    <s v="33197248"/>
    <s v="7"/>
    <s v="33197248-7"/>
    <s v="MDQUIJAV"/>
    <s v="MARGELIS DAIREN QUIJADA VASQUEZ"/>
    <s v="MARGELIS DAIREN"/>
    <s v="QUIJADA VASQUEZ"/>
    <x v="1"/>
    <x v="3"/>
    <s v="Renuncia"/>
    <s v="Renuncia voluntaria"/>
    <d v="2020-03-01T00:00:00"/>
    <m/>
    <m/>
    <m/>
    <m/>
    <m/>
    <s v="10/07/1991"/>
    <s v="JEREMY HUGO TORRES SMITH"/>
    <s v="19505248-4"/>
    <s v="WILLIAMS ENRIQUE DOMINGUEZ BARRADA"/>
    <d v="2019-11-18T00:00:00"/>
    <d v="2019-12-06T00:00:00"/>
    <m/>
    <d v="2019-12-10T00:00:00"/>
    <s v="MDQUIJAV"/>
    <s v="MDQUIJAV"/>
    <n v="19236"/>
    <s v="margelis.quijada@consultor.wom.cl"/>
    <m/>
    <m/>
    <s v="13 RRSS"/>
    <s v="Daniela Castillo"/>
    <x v="1"/>
    <s v="Diurno"/>
    <n v="1"/>
    <d v="2021-03-01T00:00:00"/>
    <n v="447"/>
    <m/>
    <d v="2020-03-01T00:00:00"/>
    <d v="2019-12-01T00:00:00"/>
    <s v="No"/>
    <s v="No"/>
  </r>
  <r>
    <s v="Holdtech"/>
    <x v="4"/>
    <s v="Redes Sociales"/>
    <s v="La Serena"/>
    <s v="26796253"/>
    <s v="7"/>
    <s v="26796253-7"/>
    <s v="SDHERNAH"/>
    <s v="SARAI DEL VALLE HERNANDEZ HERNANDEZ"/>
    <s v="SARAI DEL VALLE"/>
    <s v="HERNANDEZ HERNANDEZ"/>
    <x v="1"/>
    <x v="3"/>
    <s v="Desvinculación"/>
    <s v="Necesidad de la empresa"/>
    <d v="2020-08-13T00:00:00"/>
    <m/>
    <m/>
    <m/>
    <m/>
    <m/>
    <s v="15/12/1983"/>
    <s v="JEREMY HUGO TORRES SMITH"/>
    <s v="19505248-4"/>
    <s v="WILLIAMS ENRIQUE DOMINGUEZ BARRADA"/>
    <d v="2019-11-18T00:00:00"/>
    <d v="2019-12-06T00:00:00"/>
    <m/>
    <d v="2019-12-10T00:00:00"/>
    <s v="SDHERNAH"/>
    <s v="SDHERNAH"/>
    <n v="19267"/>
    <s v="sarai.hernandez@consultor.wom.cl"/>
    <m/>
    <m/>
    <s v="13 RRSS"/>
    <s v="Daniela Castillo"/>
    <x v="1"/>
    <s v="Diurno"/>
    <n v="1"/>
    <d v="2021-03-01T00:00:00"/>
    <n v="447"/>
    <m/>
    <d v="2020-08-01T00:00:00"/>
    <d v="2019-12-01T00:00:00"/>
    <s v="No"/>
    <s v="No"/>
  </r>
  <r>
    <s v="Holdtech"/>
    <x v="4"/>
    <s v="Redes Sociales"/>
    <s v="La Serena"/>
    <s v="19040443"/>
    <s v="9"/>
    <s v="19040443-9"/>
    <s v="VCARGANG"/>
    <s v="VANESSA CAROLINA ARGANDOÑA GAETE"/>
    <s v="VANESSA CAROLINA"/>
    <s v="ARGANDOÑA GAETE"/>
    <x v="1"/>
    <x v="3"/>
    <s v="Renuncia"/>
    <s v="Renuncia voluntaria"/>
    <d v="2020-01-04T00:00:00"/>
    <m/>
    <m/>
    <m/>
    <m/>
    <m/>
    <s v="04/04/1995"/>
    <s v="JEREMY HUGO TORRES SMITH"/>
    <s v="19505248-4"/>
    <s v="WILLIAMS ENRIQUE DOMINGUEZ BARRADA"/>
    <d v="2019-11-18T00:00:00"/>
    <d v="2019-12-06T00:00:00"/>
    <m/>
    <d v="2019-12-10T00:00:00"/>
    <s v="VCARGANG"/>
    <s v="VCARGANG"/>
    <n v="19248"/>
    <s v="vanessa.argandona@consultor.wom.cl"/>
    <m/>
    <m/>
    <s v="13 RRSS"/>
    <s v="Daniela Castillo"/>
    <x v="0"/>
    <s v="Diurno"/>
    <s v=""/>
    <d v="2021-03-01T00:00:00"/>
    <n v="447"/>
    <m/>
    <d v="2020-01-01T00:00:00"/>
    <d v="2019-12-01T00:00:00"/>
    <s v="No"/>
    <s v="No"/>
  </r>
  <r>
    <s v="Holdtech"/>
    <x v="4"/>
    <s v="Redes Sociales"/>
    <s v="La Serena"/>
    <s v="26762596"/>
    <s v="4"/>
    <s v="26762596-4"/>
    <s v="YJROMERS"/>
    <s v="YUSNELDA JOSEFINA ROMERO SAAVEDRA"/>
    <s v="YUSNELDA JOSEFINA"/>
    <s v="ROMERO SAAVEDRA"/>
    <x v="1"/>
    <x v="3"/>
    <s v="Desvinculación"/>
    <s v="Necesidad de la empresa"/>
    <d v="2020-08-13T00:00:00"/>
    <m/>
    <m/>
    <m/>
    <m/>
    <m/>
    <s v="22/07/1981"/>
    <s v="JEREMY HUGO TORRES SMITH"/>
    <s v="19505248-4"/>
    <s v="WILLIAMS ENRIQUE DOMINGUEZ BARRADA"/>
    <d v="2019-11-18T00:00:00"/>
    <d v="2019-12-06T00:00:00"/>
    <m/>
    <d v="2019-12-10T00:00:00"/>
    <s v="YJROMERS"/>
    <s v="YJROMERS"/>
    <n v="19255"/>
    <s v="yusnelda.romero@consultor.wom.cl"/>
    <m/>
    <m/>
    <s v="13 RRSS"/>
    <s v="Daniela Castillo"/>
    <x v="1"/>
    <s v="Diurno"/>
    <n v="1"/>
    <d v="2021-03-01T00:00:00"/>
    <n v="447"/>
    <m/>
    <d v="2020-08-01T00:00:00"/>
    <d v="2019-12-01T00:00:00"/>
    <s v="No"/>
    <s v="No"/>
  </r>
  <r>
    <s v="Holdtech"/>
    <x v="4"/>
    <s v="Redes Sociales"/>
    <s v="La Serena"/>
    <s v="25954527"/>
    <s v="7"/>
    <s v="25954527-7"/>
    <s v="ABCORDE"/>
    <s v="ANA BEATRIZ CORDERO"/>
    <s v="ANA BEATRIZ"/>
    <s v="CORDERO"/>
    <x v="1"/>
    <x v="3"/>
    <s v="Renuncia"/>
    <s v="Renuncia voluntaria"/>
    <d v="2020-04-13T00:00:00"/>
    <m/>
    <m/>
    <m/>
    <m/>
    <m/>
    <s v="12/04/1980"/>
    <s v="MARIA JOSE NAVARRETE ESCUDERO"/>
    <s v=" 15675126-K"/>
    <s v=""/>
    <d v="2019-12-11T00:00:00"/>
    <d v="2020-01-03T00:00:00"/>
    <m/>
    <d v="2020-01-06T00:00:00"/>
    <s v="ABCORDE"/>
    <s v="ABCORDE"/>
    <n v="19370"/>
    <s v="ana.cordero@consultor.wom.cl"/>
    <m/>
    <m/>
    <s v="14 RRSS"/>
    <s v="Elizabeth Castillo"/>
    <x v="1"/>
    <s v="Diurno"/>
    <n v="1"/>
    <d v="2021-03-01T00:00:00"/>
    <n v="420"/>
    <m/>
    <d v="2020-04-01T00:00:00"/>
    <d v="2020-01-01T00:00:00"/>
    <s v="No"/>
    <s v="No"/>
  </r>
  <r>
    <s v="Holdtech"/>
    <x v="4"/>
    <s v="Redes Sociales"/>
    <s v="La Serena"/>
    <s v="27168753"/>
    <s v="2"/>
    <s v="27168753-2"/>
    <s v="DMMASYU"/>
    <s v="DAVID MOISES MAS Y RUBI URDANETA"/>
    <s v="DAVID MOISES"/>
    <s v="MAS Y RUBI URDANETA"/>
    <x v="1"/>
    <x v="3"/>
    <s v="Desvinculación"/>
    <s v="Necesidad de la empresa"/>
    <d v="2020-11-27T00:00:00"/>
    <m/>
    <m/>
    <m/>
    <m/>
    <m/>
    <s v="29/06/1986"/>
    <s v="MARIA JOSE NAVARRETE ESCUDERO"/>
    <s v=" 15675126-K"/>
    <s v=""/>
    <d v="2019-12-11T00:00:00"/>
    <d v="2020-01-03T00:00:00"/>
    <m/>
    <d v="2020-01-06T00:00:00"/>
    <s v="DMMASYU"/>
    <s v="DMMASYU"/>
    <n v="19372"/>
    <s v="david.masyrubi@consultor.wom.cl"/>
    <m/>
    <m/>
    <s v="14 RRSS"/>
    <s v="Elizabeth Castillo"/>
    <x v="1"/>
    <s v="Diurno"/>
    <n v="1"/>
    <d v="2021-03-01T00:00:00"/>
    <n v="420"/>
    <m/>
    <d v="2020-11-01T00:00:00"/>
    <d v="2020-01-01T00:00:00"/>
    <s v="No"/>
    <s v="No"/>
  </r>
  <r>
    <s v="Holdtech"/>
    <x v="4"/>
    <s v="Redes Sociales"/>
    <s v="La Serena"/>
    <s v="26867909"/>
    <s v="K"/>
    <s v="26867909-K"/>
    <s v="EMIDROGT"/>
    <s v="EILEEN MARIANA IDROGO TOVAR"/>
    <s v="EILEEN MARIANA"/>
    <s v="IDROGO TOVAR"/>
    <x v="1"/>
    <x v="3"/>
    <s v="Desvinculación"/>
    <s v="Necesidad de la empresa"/>
    <d v="2020-11-27T00:00:00"/>
    <m/>
    <m/>
    <m/>
    <m/>
    <m/>
    <s v="16/02/1998"/>
    <s v="JOSE ARTURO CAMPOS CANIBILO"/>
    <s v="18354359-8"/>
    <s v="FRANCISCO JAVIER SUAREZ VEGA"/>
    <d v="2019-12-11T00:00:00"/>
    <d v="2020-01-03T00:00:00"/>
    <m/>
    <d v="2020-01-06T00:00:00"/>
    <s v="EMIDROGT"/>
    <s v="EMIDROGT"/>
    <n v="19375"/>
    <s v="eileen.idrogo@consultor.wom.cl"/>
    <m/>
    <m/>
    <s v="14 RRSS"/>
    <s v="Elizabeth Castillo"/>
    <x v="1"/>
    <s v="Diurno"/>
    <n v="1"/>
    <d v="2021-03-01T00:00:00"/>
    <n v="420"/>
    <m/>
    <d v="2020-11-01T00:00:00"/>
    <d v="2020-01-01T00:00:00"/>
    <s v="No"/>
    <s v="No"/>
  </r>
  <r>
    <s v="Holdtech"/>
    <x v="4"/>
    <s v="Redes Sociales"/>
    <s v="La Serena"/>
    <s v="20006173"/>
    <s v="K"/>
    <s v="20006173-K"/>
    <s v="LAMUNOZC"/>
    <s v="LUZ ALEJANDRA MUÑOZ CERDA"/>
    <s v="LUZ ALEJANDRA"/>
    <s v="MUÑOZ CERDA "/>
    <x v="1"/>
    <x v="3"/>
    <s v="Desvinculación"/>
    <s v="Vencimiento de contrato"/>
    <d v="2020-05-18T00:00:00"/>
    <m/>
    <m/>
    <m/>
    <m/>
    <m/>
    <s v="01/04/1999"/>
    <s v="MARIA JOSE NAVARRETE ESCUDERO"/>
    <s v=" 15675126-K"/>
    <s v=""/>
    <d v="2019-12-11T00:00:00"/>
    <d v="2020-01-03T00:00:00"/>
    <m/>
    <d v="2020-01-06T00:00:00"/>
    <s v="LAMUNOZC"/>
    <s v="LAMUNOZC"/>
    <n v="19361"/>
    <s v="luz.munoz@consultor.wom.cl"/>
    <m/>
    <m/>
    <s v="14 RRSS"/>
    <s v="Elizabeth Castillo"/>
    <x v="1"/>
    <s v="Diurno"/>
    <n v="1"/>
    <d v="2021-03-01T00:00:00"/>
    <n v="420"/>
    <m/>
    <d v="2020-05-01T00:00:00"/>
    <d v="2020-01-01T00:00:00"/>
    <s v="No"/>
    <s v="No"/>
  </r>
  <r>
    <s v="Holdtech"/>
    <x v="4"/>
    <s v="Redes Sociales"/>
    <s v="La Serena"/>
    <s v="18983957"/>
    <s v="K"/>
    <s v="18983957-K"/>
    <s v="MAOLIVAP"/>
    <s v="MANUEL ALEJANDRO OLIVARES PEÑAFIEL"/>
    <s v="MANUEL ALEJANDRO"/>
    <s v="OLIVARES PEÑAFIEL "/>
    <x v="1"/>
    <x v="3"/>
    <s v="Desvinculación"/>
    <s v="Vencimiento de contrato"/>
    <d v="2020-05-18T00:00:00"/>
    <m/>
    <m/>
    <m/>
    <m/>
    <m/>
    <s v="01/11/1994"/>
    <s v="MARIA JOSE NAVARRETE ESCUDERO"/>
    <s v=" 15675126-K"/>
    <s v=""/>
    <d v="2019-12-11T00:00:00"/>
    <d v="2020-01-03T00:00:00"/>
    <m/>
    <d v="2020-01-06T00:00:00"/>
    <s v="MAOLIVAP"/>
    <s v="MAOLIVAP"/>
    <n v="19368"/>
    <s v="manuel.olivares@consultor.wom.cl"/>
    <m/>
    <m/>
    <s v="14 RRSS"/>
    <s v="Elizabeth Castillo"/>
    <x v="1"/>
    <s v="Diurno"/>
    <n v="1"/>
    <d v="2021-03-01T00:00:00"/>
    <n v="420"/>
    <m/>
    <d v="2020-05-01T00:00:00"/>
    <d v="2020-01-01T00:00:00"/>
    <s v="No"/>
    <s v="No"/>
  </r>
  <r>
    <s v="Holdtech"/>
    <x v="4"/>
    <s v="Redes Sociales"/>
    <s v="La Serena"/>
    <s v="44213427"/>
    <s v="8"/>
    <s v="44213427-8"/>
    <s v="NCLOPEZC"/>
    <s v="NAULÍ CAROLINA LOPEZ CENTENO"/>
    <s v="NAULÍ CAROLINA"/>
    <s v="LOPEZ CENTENO"/>
    <x v="1"/>
    <x v="3"/>
    <s v="Desvinculación"/>
    <s v="Vencimiento de contrato"/>
    <d v="2020-04-05T00:00:00"/>
    <m/>
    <m/>
    <m/>
    <m/>
    <m/>
    <s v="23/03/1990"/>
    <s v="JOSE ARTURO CAMPOS CANIBILO"/>
    <s v="18354359-8"/>
    <s v="FRANCISCO JAVIER SUAREZ VEGA"/>
    <d v="2019-12-11T00:00:00"/>
    <d v="2020-01-03T00:00:00"/>
    <m/>
    <d v="2020-01-06T00:00:00"/>
    <s v="NCLOPEZC"/>
    <s v="NCLOPEZC"/>
    <n v="19366"/>
    <s v="nauli.lopez@consultor.wom.cl"/>
    <m/>
    <m/>
    <s v="14 RRSS"/>
    <s v="Elizabeth Castillo"/>
    <x v="1"/>
    <s v="Diurno"/>
    <n v="1"/>
    <d v="2021-03-01T00:00:00"/>
    <n v="420"/>
    <m/>
    <d v="2020-04-01T00:00:00"/>
    <d v="2020-01-01T00:00:00"/>
    <s v="No"/>
    <s v="No"/>
  </r>
  <r>
    <s v="Holdtech"/>
    <x v="4"/>
    <s v="Redes Sociales"/>
    <s v="La Serena"/>
    <s v="18318386"/>
    <s v="9"/>
    <s v="18318386-9"/>
    <s v="CBGARCIL"/>
    <s v="Carla Belen Garcia Lopez"/>
    <s v="Carla Belen"/>
    <s v="Garcia Lopez"/>
    <x v="1"/>
    <x v="3"/>
    <s v="Renuncia"/>
    <s v="Renuncia voluntaria"/>
    <d v="2020-05-09T00:00:00"/>
    <m/>
    <m/>
    <m/>
    <m/>
    <m/>
    <s v="22-07-1993"/>
    <s v="GABRIELA ANDREA GOMEZ QUIVIC"/>
    <s v="18632202-9"/>
    <s v="FRANCISCO JAVIER SUAREZ VEGA"/>
    <d v="2020-02-24T00:00:00"/>
    <d v="2020-03-12T00:00:00"/>
    <m/>
    <d v="2020-03-16T00:00:00"/>
    <s v="CBGARCIL"/>
    <s v="CBGARCIL"/>
    <n v="19079"/>
    <s v="carla.garcia@consultor.wom.cl"/>
    <m/>
    <m/>
    <s v="15 RRSS"/>
    <s v="Elizabeth Castillo"/>
    <x v="1"/>
    <s v="Diurno"/>
    <n v="1"/>
    <d v="2021-03-01T00:00:00"/>
    <n v="350"/>
    <m/>
    <d v="2020-05-01T00:00:00"/>
    <d v="2020-03-01T00:00:00"/>
    <s v="No"/>
    <s v="No"/>
  </r>
  <r>
    <s v="Holdtech"/>
    <x v="4"/>
    <s v="Redes Sociales"/>
    <s v="La Serena"/>
    <s v="18092101"/>
    <s v="K"/>
    <s v="18092101-K"/>
    <s v="CIFUENTM"/>
    <s v="Thomas Ignacio Fuentes Muñoz"/>
    <s v="Thomas Ignacio"/>
    <s v="Fuentes Muñoz"/>
    <x v="1"/>
    <x v="3"/>
    <s v="Desvinculación"/>
    <s v="Vencimiento de contrato"/>
    <d v="2020-07-27T00:00:00"/>
    <m/>
    <m/>
    <m/>
    <m/>
    <m/>
    <s v="07-08-1992"/>
    <s v="GABRIELA ANDREA GOMEZ QUIVIC"/>
    <s v="18632202-9"/>
    <s v="FRANCISCO JAVIER SUAREZ VEGA"/>
    <d v="2020-02-24T00:00:00"/>
    <d v="2020-03-12T00:00:00"/>
    <m/>
    <d v="2020-03-16T00:00:00"/>
    <s v="CIFUENTM"/>
    <s v="CIFUENTM"/>
    <n v="19208"/>
    <s v="thomas.fuentes@consultor.wom.cl"/>
    <m/>
    <m/>
    <s v="15 RRSS"/>
    <s v="Elizabeth Castillo"/>
    <x v="1"/>
    <s v="Diurno"/>
    <n v="1"/>
    <d v="2021-03-01T00:00:00"/>
    <n v="350"/>
    <m/>
    <d v="2020-07-01T00:00:00"/>
    <d v="2020-03-01T00:00:00"/>
    <s v="No"/>
    <s v="No"/>
  </r>
  <r>
    <s v="Holdtech"/>
    <x v="4"/>
    <s v="Redes Sociales"/>
    <s v="La Serena"/>
    <s v="17866097"/>
    <s v="7"/>
    <s v="17866097-7"/>
    <s v="EAANTIQL"/>
    <s v="Edward Alberto Antiquera Leon"/>
    <s v="Edward Alberto "/>
    <s v="Antiquera Leon"/>
    <x v="1"/>
    <x v="3"/>
    <s v="Renuncia"/>
    <s v="Renuncia voluntaria"/>
    <d v="2020-04-07T00:00:00"/>
    <m/>
    <m/>
    <m/>
    <m/>
    <m/>
    <s v="23-10-1991"/>
    <s v="GABRIELA ANDREA GOMEZ QUIVIC"/>
    <s v="18632202-9"/>
    <s v="FRANCISCO JAVIER SUAREZ VEGA"/>
    <d v="2020-02-24T00:00:00"/>
    <d v="2020-03-12T00:00:00"/>
    <m/>
    <d v="2020-03-16T00:00:00"/>
    <s v="EAANTIQL"/>
    <s v="EAANTIQL"/>
    <n v="19130"/>
    <s v="edward.antiquera@consultor.wom.cl"/>
    <m/>
    <m/>
    <s v="15 RRSS"/>
    <s v="Elizabeth Castillo"/>
    <x v="1"/>
    <s v="Diurno"/>
    <n v="1"/>
    <d v="2021-03-01T00:00:00"/>
    <n v="350"/>
    <m/>
    <d v="2020-04-01T00:00:00"/>
    <d v="2020-03-01T00:00:00"/>
    <s v="No"/>
    <s v="No"/>
  </r>
  <r>
    <s v="Holdtech"/>
    <x v="4"/>
    <s v="Redes Sociales"/>
    <s v="La Serena"/>
    <s v="19853860"/>
    <s v="4"/>
    <s v="19853860-4"/>
    <s v="YMGONZAS"/>
    <s v="Yessenia Marlene Gonzalez Silva"/>
    <s v="Yessenia Marlene"/>
    <s v="Gonzalez Silva"/>
    <x v="1"/>
    <x v="3"/>
    <s v="Renuncia"/>
    <s v="Renuncia voluntaria"/>
    <d v="2020-06-29T00:00:00"/>
    <m/>
    <m/>
    <m/>
    <m/>
    <m/>
    <s v="29-08-1998"/>
    <s v="GABRIELA ANDREA GOMEZ QUIVIC"/>
    <s v="18632202-9"/>
    <s v="FRANCISCO JAVIER SUAREZ VEGA"/>
    <d v="2020-02-24T00:00:00"/>
    <d v="2020-03-12T00:00:00"/>
    <m/>
    <d v="2020-03-16T00:00:00"/>
    <s v="YMGONZAS"/>
    <s v="YMGONZAS"/>
    <n v="19031"/>
    <s v="yessenia.gonzalez@consultor.wom.cl"/>
    <m/>
    <m/>
    <s v="15 RRSS"/>
    <s v="Elizabeth Castillo"/>
    <x v="1"/>
    <s v="Diurno"/>
    <n v="1"/>
    <d v="2021-03-01T00:00:00"/>
    <n v="350"/>
    <m/>
    <d v="2020-06-01T00:00:00"/>
    <d v="2020-03-01T00:00:00"/>
    <s v="No"/>
    <s v="No"/>
  </r>
  <r>
    <s v="Holdtech"/>
    <x v="4"/>
    <s v="Redes Sociales"/>
    <s v="La Serena"/>
    <s v="25921763"/>
    <s v="6"/>
    <s v="25921763-6"/>
    <s v="BGVEGAC"/>
    <s v="BETSY GIOVANNA VEGA CASTRO"/>
    <s v="BETSY GIOVANNA"/>
    <s v="VEGA CASTRO"/>
    <x v="1"/>
    <x v="3"/>
    <s v="Renuncia"/>
    <s v="Renuncia voluntaria"/>
    <d v="2020-04-27T00:00:00"/>
    <m/>
    <m/>
    <m/>
    <m/>
    <m/>
    <d v="1978-02-16T00:00:00"/>
    <s v="Daniela Castillo"/>
    <m/>
    <s v=""/>
    <d v="2020-04-02T00:00:00"/>
    <d v="2020-04-17T00:00:00"/>
    <m/>
    <d v="2020-04-20T00:00:00"/>
    <s v="BGVEGAC"/>
    <s v="BGVEGAC"/>
    <n v="19391"/>
    <s v="betsy.vega@consultor.wom.cl"/>
    <m/>
    <m/>
    <s v="16 RRSS"/>
    <s v="Daniela Castillo"/>
    <x v="1"/>
    <m/>
    <n v="1"/>
    <d v="2021-03-01T00:00:00"/>
    <n v="315"/>
    <m/>
    <d v="2020-04-01T00:00:00"/>
    <d v="2020-04-01T00:00:00"/>
    <s v="No"/>
    <s v="No"/>
  </r>
  <r>
    <s v="Holdtech"/>
    <x v="4"/>
    <s v="Redes Sociales"/>
    <s v="La Serena"/>
    <s v="18318153"/>
    <s v="K"/>
    <s v="18318153-k"/>
    <s v="ENMONTER"/>
    <s v="ENZO NICOLÁS MONTECINOS RIVERA"/>
    <s v="ENZO NICOLÁS "/>
    <s v="MONTECINOS RIVERA"/>
    <x v="1"/>
    <x v="3"/>
    <s v="Renuncia"/>
    <s v="Renuncia voluntaria"/>
    <d v="2020-05-19T00:00:00"/>
    <s v="Reingreso Call Center"/>
    <m/>
    <m/>
    <m/>
    <m/>
    <d v="1993-06-10T00:00:00"/>
    <s v="Daniela Castillo"/>
    <m/>
    <s v=""/>
    <d v="2020-04-02T00:00:00"/>
    <d v="2020-04-17T00:00:00"/>
    <m/>
    <d v="2020-04-20T00:00:00"/>
    <s v="ENMONTER"/>
    <s v="ENMONTER"/>
    <n v="19394"/>
    <s v="enzo.montecinos@consultor.wom.cl"/>
    <m/>
    <m/>
    <s v="16 RRSS"/>
    <s v="Daniela Castillo"/>
    <x v="1"/>
    <m/>
    <n v="1"/>
    <d v="2021-03-01T00:00:00"/>
    <n v="315"/>
    <m/>
    <d v="2020-05-01T00:00:00"/>
    <d v="2020-04-01T00:00:00"/>
    <s v="No"/>
    <s v="No"/>
  </r>
  <r>
    <s v="Holdtech"/>
    <x v="4"/>
    <s v="Redes Sociales"/>
    <s v="La Serena"/>
    <s v="26173310"/>
    <s v="2"/>
    <s v="26173310-2"/>
    <s v="JBARREC"/>
    <s v="JOHN BARREIRO CRESPO"/>
    <s v="JOHN"/>
    <s v="BARREIRO CRESPO"/>
    <x v="1"/>
    <x v="3"/>
    <s v="Renuncia"/>
    <s v="Renuncia voluntaria"/>
    <d v="2020-10-30T00:00:00"/>
    <m/>
    <m/>
    <m/>
    <m/>
    <m/>
    <d v="1987-11-04T00:00:00"/>
    <s v="GABRIELA ANDREA GOMEZ QUIVIC"/>
    <s v="18632202-9"/>
    <s v="FRANCISCO JAVIER SUAREZ VEGA"/>
    <d v="2020-04-02T00:00:00"/>
    <d v="2020-04-17T00:00:00"/>
    <m/>
    <d v="2020-04-20T00:00:00"/>
    <s v="JBARREC"/>
    <s v="JBARREC"/>
    <n v="19383"/>
    <s v="john.barreiro@consultor.wom.cl"/>
    <m/>
    <m/>
    <s v="16 RRSS"/>
    <s v="Daniela Castillo"/>
    <x v="1"/>
    <s v="Diurno"/>
    <n v="1"/>
    <d v="2021-03-01T00:00:00"/>
    <n v="315"/>
    <m/>
    <d v="2020-10-01T00:00:00"/>
    <d v="2020-04-01T00:00:00"/>
    <s v="No"/>
    <s v="No"/>
  </r>
  <r>
    <s v="Holdtech"/>
    <x v="4"/>
    <s v="Redes Sociales"/>
    <s v="La Serena"/>
    <s v="26467524"/>
    <s v="3"/>
    <s v="26467524-3"/>
    <s v="MAAREVAA"/>
    <s v="MARÍA ALEJANDRA ARÉVALO ARAGÓN"/>
    <s v="MARÍA ALEJANDRA "/>
    <s v="ARÉVALO ARAGÓN"/>
    <x v="1"/>
    <x v="3"/>
    <s v="Desvinculación"/>
    <s v="Vencimiento de contrato"/>
    <d v="2020-06-03T00:00:00"/>
    <m/>
    <m/>
    <m/>
    <m/>
    <m/>
    <d v="1994-03-26T00:00:00"/>
    <s v="Daniela Castillo"/>
    <m/>
    <s v=""/>
    <d v="2020-04-02T00:00:00"/>
    <d v="2020-04-17T00:00:00"/>
    <m/>
    <d v="2020-04-20T00:00:00"/>
    <s v="MAAREVAA"/>
    <s v="MAAREVAA"/>
    <n v="19390"/>
    <s v="maria.arevalo@consultor.wom.cl"/>
    <m/>
    <m/>
    <s v="16 RRSS"/>
    <s v="Daniela Castillo"/>
    <x v="1"/>
    <m/>
    <n v="1"/>
    <d v="2021-03-01T00:00:00"/>
    <n v="315"/>
    <m/>
    <d v="2020-06-01T00:00:00"/>
    <d v="2020-04-01T00:00:00"/>
    <s v="No"/>
    <s v="No"/>
  </r>
  <r>
    <s v="Holdtech"/>
    <x v="4"/>
    <s v="Redes Sociales"/>
    <s v="La Serena"/>
    <s v="27117816"/>
    <s v="6"/>
    <s v="27117816-6"/>
    <s v="MACOLING"/>
    <s v="MARIELY ANDREINA COLINA GUARECUCO"/>
    <s v="MARIELY ANDREINA"/>
    <s v="COLINA GUARECUCO"/>
    <x v="1"/>
    <x v="3"/>
    <s v="Desvinculación"/>
    <s v="Vencimiento de contrato"/>
    <d v="2020-06-03T00:00:00"/>
    <m/>
    <m/>
    <m/>
    <m/>
    <m/>
    <d v="1984-08-06T00:00:00"/>
    <s v="Daniela Castillo"/>
    <m/>
    <s v=""/>
    <d v="2020-04-02T00:00:00"/>
    <d v="2020-04-17T00:00:00"/>
    <m/>
    <d v="2020-04-20T00:00:00"/>
    <s v="MACOLING"/>
    <s v="MACOLING"/>
    <n v="19367"/>
    <s v="mariely.colina@consultor.wom.cl"/>
    <m/>
    <m/>
    <s v="16 RRSS"/>
    <s v="Daniela Castillo"/>
    <x v="1"/>
    <m/>
    <n v="1"/>
    <d v="2021-03-01T00:00:00"/>
    <n v="315"/>
    <m/>
    <d v="2020-06-01T00:00:00"/>
    <d v="2020-04-01T00:00:00"/>
    <s v="No"/>
    <s v="No"/>
  </r>
  <r>
    <s v="Holdtech"/>
    <x v="4"/>
    <s v="Redes Sociales"/>
    <s v="La Serena"/>
    <s v="16307407"/>
    <s v="9"/>
    <s v="16307407-9"/>
    <s v="NATORON"/>
    <s v="NAYARETT ANDREA TORO NORAMBUENA"/>
    <s v="NAYARETT ANDREA"/>
    <s v="TORO NORAMBUENA"/>
    <x v="1"/>
    <x v="3"/>
    <s v="Renuncia"/>
    <s v="Renuncia voluntaria"/>
    <d v="2020-04-29T00:00:00"/>
    <m/>
    <m/>
    <m/>
    <m/>
    <m/>
    <d v="1986-04-27T00:00:00"/>
    <s v="Daniela Castillo"/>
    <m/>
    <s v=""/>
    <d v="2020-04-02T00:00:00"/>
    <d v="2020-04-17T00:00:00"/>
    <m/>
    <d v="2020-04-20T00:00:00"/>
    <s v="NATORON"/>
    <s v="NATORON"/>
    <n v="19393"/>
    <s v="nayarett.toro@consultor.wom.cl"/>
    <m/>
    <m/>
    <s v="16 RRSS"/>
    <s v="Daniela Castillo"/>
    <x v="1"/>
    <m/>
    <n v="1"/>
    <d v="2021-03-01T00:00:00"/>
    <n v="315"/>
    <m/>
    <d v="2020-04-01T00:00:00"/>
    <d v="2020-04-01T00:00:00"/>
    <s v="No"/>
    <s v="No"/>
  </r>
  <r>
    <s v="Holdtech"/>
    <x v="4"/>
    <s v="Redes Sociales"/>
    <s v="La Serena"/>
    <s v="19041777"/>
    <s v="8"/>
    <s v="19041777-8"/>
    <s v="DAZEPEDS"/>
    <s v="DIEGO ALEJANDRO ZEPEDA SOTO"/>
    <s v="DIEGO ALEJANDRO"/>
    <s v="ZEPEDA SOTO "/>
    <x v="1"/>
    <x v="3"/>
    <s v="Renuncia"/>
    <s v="Renuncia voluntaria"/>
    <d v="2020-09-28T00:00:00"/>
    <m/>
    <m/>
    <m/>
    <m/>
    <m/>
    <d v="1995-08-14T00:00:00"/>
    <s v="ELIZABETH ANDREA CASTILLO COLLAO"/>
    <s v="18631932-K"/>
    <s v="WILLIAMS ENRIQUE DOMINGUEZ BARRADA"/>
    <d v="2020-08-03T00:00:00"/>
    <d v="2020-08-18T00:00:00"/>
    <m/>
    <d v="2020-08-19T00:00:00"/>
    <s v="DAZEPEDS"/>
    <s v="DAZEPEDS"/>
    <n v="19474"/>
    <s v="diego.zepeda@consultor.wom.cl"/>
    <m/>
    <m/>
    <s v="17 RRSS"/>
    <s v="Elizabeth Castillo"/>
    <x v="1"/>
    <s v="Diurno"/>
    <n v="1"/>
    <d v="2021-03-01T00:00:00"/>
    <n v="194"/>
    <m/>
    <d v="2020-09-01T00:00:00"/>
    <d v="2020-08-01T00:00:00"/>
    <s v="No"/>
    <s v="No"/>
  </r>
  <r>
    <s v="Holdtech"/>
    <x v="4"/>
    <s v="Redes Sociales"/>
    <s v="La Serena"/>
    <s v="26685552"/>
    <s v="4"/>
    <s v="26685552-4"/>
    <s v="JLCASTIS"/>
    <s v="JOSUE LEONARDO CASTILLO SALCEDO"/>
    <s v="JOSUE LEONARDO"/>
    <s v="CASTILLO SALCEDO"/>
    <x v="1"/>
    <x v="3"/>
    <s v="Renuncia"/>
    <s v="Renuncia voluntaria"/>
    <d v="2020-09-21T00:00:00"/>
    <m/>
    <m/>
    <m/>
    <m/>
    <m/>
    <d v="1991-11-15T00:00:00"/>
    <s v="ELIZABETH ANDREA CASTILLO COLLAO"/>
    <s v="18631932-K"/>
    <s v="WILLIAMS ENRIQUE DOMINGUEZ BARRADA"/>
    <d v="2020-08-03T00:00:00"/>
    <d v="2020-08-18T00:00:00"/>
    <m/>
    <d v="2020-08-19T00:00:00"/>
    <s v="JLCASTIS"/>
    <s v="JLCASTIS"/>
    <n v="19465"/>
    <s v="josue.castillo@consultor.wom.cl"/>
    <m/>
    <m/>
    <s v="17 RRSS"/>
    <s v="Elizabeth Castillo"/>
    <x v="1"/>
    <s v="Diurno"/>
    <n v="1"/>
    <d v="2021-03-01T00:00:00"/>
    <n v="194"/>
    <m/>
    <d v="2020-09-01T00:00:00"/>
    <d v="2020-08-01T00:00:00"/>
    <s v="No"/>
    <s v="No"/>
  </r>
  <r>
    <s v="Holdtech"/>
    <x v="4"/>
    <s v="Redes Sociales"/>
    <s v="La Serena"/>
    <s v="25853312"/>
    <s v="7"/>
    <s v="25853312-7"/>
    <s v="KLSOTOD"/>
    <s v="KATIUSKA LISBETH SOTO DE GONZALEZ"/>
    <s v="KATIUSKA LISBETH"/>
    <s v="SOTO DE GONZALEZ"/>
    <x v="1"/>
    <x v="3"/>
    <s v="Renuncia"/>
    <s v="Renuncia voluntaria"/>
    <d v="2020-09-04T00:00:00"/>
    <m/>
    <m/>
    <m/>
    <m/>
    <m/>
    <d v="1984-09-22T00:00:00"/>
    <s v="ELIZABETH ANDREA CASTILLO COLLAO"/>
    <s v="18631932-K"/>
    <s v="WILLIAMS ENRIQUE DOMINGUEZ BARRADA"/>
    <d v="2020-08-03T00:00:00"/>
    <d v="2020-08-18T00:00:00"/>
    <m/>
    <d v="2020-08-19T00:00:00"/>
    <s v="KLSOTOD"/>
    <s v="KLSOTOD"/>
    <n v="19466"/>
    <s v="katiuska.soto@consultor.wom.cl"/>
    <m/>
    <m/>
    <s v="17 RRSS"/>
    <s v="Elizabeth Castillo"/>
    <x v="1"/>
    <s v="Diurno"/>
    <n v="1"/>
    <d v="2021-03-01T00:00:00"/>
    <n v="194"/>
    <m/>
    <d v="2020-09-01T00:00:00"/>
    <d v="2020-08-01T00:00:00"/>
    <s v="No"/>
    <s v="No"/>
  </r>
  <r>
    <s v="Holdtech"/>
    <x v="4"/>
    <s v="Redes Sociales"/>
    <s v="La Serena"/>
    <s v="23249638"/>
    <s v="K"/>
    <s v="23249638-k"/>
    <s v="MCALDEP"/>
    <s v="MARCELO CALDERON PACASA"/>
    <s v="MARCELO"/>
    <s v="CALDERON PACASA"/>
    <x v="1"/>
    <x v="3"/>
    <s v="Desvinculación"/>
    <s v="Vencimiento de contrato"/>
    <d v="2020-09-24T00:00:00"/>
    <m/>
    <m/>
    <m/>
    <m/>
    <m/>
    <d v="1988-04-10T00:00:00"/>
    <s v="ELIZABETH ANDREA CASTILLO COLLAO"/>
    <s v="18631932-K"/>
    <s v="WILLIAMS ENRIQUE DOMINGUEZ BARRADA"/>
    <d v="2020-08-03T00:00:00"/>
    <d v="2020-08-18T00:00:00"/>
    <m/>
    <d v="2020-08-19T00:00:00"/>
    <s v="MCALDEP"/>
    <s v="MCALDEP"/>
    <n v="19462"/>
    <s v="marcelo.calderon@consultor.wom.cl"/>
    <m/>
    <m/>
    <s v="17 RRSS"/>
    <s v="Elizabeth Castillo"/>
    <x v="1"/>
    <s v="Diurno"/>
    <n v="1"/>
    <d v="2021-03-01T00:00:00"/>
    <n v="194"/>
    <m/>
    <d v="2020-09-01T00:00:00"/>
    <d v="2020-08-01T00:00:00"/>
    <s v="No"/>
    <s v="No"/>
  </r>
  <r>
    <s v="Holdtech"/>
    <x v="4"/>
    <s v="Redes Sociales"/>
    <s v="La Serena"/>
    <s v="25821100"/>
    <s v="6"/>
    <s v="25821100-6"/>
    <s v="RGPALACM"/>
    <s v="ROSIBEL GREISMAR PALACIOS MEJIAS"/>
    <s v="ROSIBEL GREISMAR"/>
    <s v="PALACIOS MEJIAS"/>
    <x v="1"/>
    <x v="3"/>
    <s v="Renuncia"/>
    <s v="Renuncia voluntaria"/>
    <d v="2020-08-31T00:00:00"/>
    <m/>
    <m/>
    <m/>
    <m/>
    <m/>
    <d v="1997-05-16T00:00:00"/>
    <s v="Daniela Castillo"/>
    <m/>
    <s v=""/>
    <d v="2020-08-03T00:00:00"/>
    <d v="2020-08-18T00:00:00"/>
    <m/>
    <d v="2020-08-19T00:00:00"/>
    <s v="RGPALACM"/>
    <s v="RGPALACM"/>
    <n v="19461"/>
    <s v="rosibel.palacios@consultor.wom.cl"/>
    <m/>
    <m/>
    <s v="17 RRSS"/>
    <s v="Elizabeth Castillo"/>
    <x v="1"/>
    <s v="Diurno"/>
    <n v="1"/>
    <d v="2021-03-01T00:00:00"/>
    <n v="194"/>
    <m/>
    <d v="2020-08-01T00:00:00"/>
    <d v="2020-08-01T00:00:00"/>
    <s v="No"/>
    <s v="No"/>
  </r>
  <r>
    <s v="Holdtech"/>
    <x v="4"/>
    <s v="Redes Sociales"/>
    <s v="La Serena"/>
    <s v="26720603"/>
    <s v="1"/>
    <s v="26720603-1"/>
    <s v="CDTORREC"/>
    <s v="CARLOS DANIEL TORRES CHACON"/>
    <s v="CARLOS DANIEL "/>
    <s v="TORRES CHACON"/>
    <x v="1"/>
    <x v="3"/>
    <s v="Renuncia"/>
    <s v="Renuncia voluntaria"/>
    <d v="2020-09-29T00:00:00"/>
    <m/>
    <m/>
    <m/>
    <m/>
    <m/>
    <s v="16-12-1998"/>
    <s v="MARIA JOSE NAVARRETE ESCUDERO"/>
    <s v=" 15675126-K"/>
    <s v=""/>
    <d v="2020-08-12T00:00:00"/>
    <d v="2020-08-27T00:00:00"/>
    <m/>
    <d v="2020-08-28T00:00:00"/>
    <s v="CDTORREC"/>
    <s v="CDTORREC"/>
    <n v="19424"/>
    <s v="carlos.torres.c@consultor.wom.cl"/>
    <m/>
    <m/>
    <s v="18 RRSS"/>
    <s v="Daniela Castillo"/>
    <x v="1"/>
    <s v="Diurno"/>
    <n v="1"/>
    <d v="2021-03-01T00:00:00"/>
    <n v="185"/>
    <m/>
    <d v="2020-09-01T00:00:00"/>
    <d v="2020-08-01T00:00:00"/>
    <s v="No"/>
    <s v="No"/>
  </r>
  <r>
    <s v="Holdtech"/>
    <x v="4"/>
    <s v="Redes Sociales"/>
    <s v="La Serena"/>
    <s v="22616305"/>
    <s v="0"/>
    <s v="22616305-0"/>
    <s v="JYPEREZC"/>
    <s v="JORGE YGNACIO PEREZ CALDERON"/>
    <s v="JORGE YGNACIO "/>
    <s v="PEREZ CALDERON"/>
    <x v="1"/>
    <x v="3"/>
    <s v="Renuncia"/>
    <s v="Renuncia voluntaria"/>
    <d v="2020-10-20T00:00:00"/>
    <m/>
    <m/>
    <m/>
    <m/>
    <m/>
    <s v="14-06-1985"/>
    <s v="GABRIELA ANDREA GOMEZ QUIVIC"/>
    <s v="18632202-9"/>
    <s v="FRANCISCO JAVIER SUAREZ VEGA"/>
    <d v="2020-08-12T00:00:00"/>
    <d v="2020-08-27T00:00:00"/>
    <m/>
    <d v="2020-08-28T00:00:00"/>
    <s v="JYPEREZC"/>
    <s v="JYPEREZC"/>
    <n v="19440"/>
    <s v="jorge.perez@consultor.wom.cl"/>
    <m/>
    <m/>
    <s v="18 RRSS"/>
    <s v="Daniela Castillo"/>
    <x v="1"/>
    <s v="Diurno"/>
    <n v="1"/>
    <d v="2021-03-01T00:00:00"/>
    <n v="185"/>
    <m/>
    <d v="2020-10-01T00:00:00"/>
    <d v="2020-08-01T00:00:00"/>
    <s v="No"/>
    <s v="No"/>
  </r>
  <r>
    <s v="Holdtech"/>
    <x v="4"/>
    <s v="Redes Sociales"/>
    <s v="La Serena"/>
    <s v="19505524"/>
    <s v="6"/>
    <s v="19505524-6"/>
    <s v="MALAMASC"/>
    <s v="MARCO ANDRES LAMAS CONTRERAS"/>
    <s v="MARCO ANDRES "/>
    <s v="LAMAS CONTRERAS"/>
    <x v="1"/>
    <x v="3"/>
    <s v="Desvinculación"/>
    <s v="No Concurrencia"/>
    <d v="2020-09-07T00:00:00"/>
    <m/>
    <m/>
    <m/>
    <m/>
    <m/>
    <s v="01-12-1996"/>
    <s v="JEREMY HUGO TORRES SMITH"/>
    <s v="19505248-4"/>
    <s v="WILLIAMS ENRIQUE DOMINGUEZ BARRADA"/>
    <d v="2020-08-12T00:00:00"/>
    <d v="2020-08-27T00:00:00"/>
    <m/>
    <d v="2020-08-28T00:00:00"/>
    <s v="MALAMASC"/>
    <s v="MALAMASC"/>
    <n v="19495"/>
    <s v="marco.lamas@consultor.wom.cl"/>
    <m/>
    <m/>
    <s v="18 RRSS"/>
    <s v="Daniela Castillo"/>
    <x v="0"/>
    <s v="Diurno"/>
    <s v=""/>
    <d v="2021-03-01T00:00:00"/>
    <n v="185"/>
    <m/>
    <d v="2020-09-01T00:00:00"/>
    <d v="2020-08-01T00:00:00"/>
    <s v="No"/>
    <s v="No"/>
  </r>
  <r>
    <s v="Holdtech"/>
    <x v="4"/>
    <s v="Redes Sociales"/>
    <s v="La Serena"/>
    <s v="26885383"/>
    <s v="9"/>
    <s v="26885383-9"/>
    <s v="MJCAMPOL"/>
    <s v="MARIO JESUS CAMPOS LABARCA"/>
    <s v="MARIO JESUS "/>
    <s v="CAMPOS LABARCA"/>
    <x v="1"/>
    <x v="3"/>
    <s v="Renuncia"/>
    <s v="Renuncia voluntaria"/>
    <d v="2020-09-02T00:00:00"/>
    <m/>
    <m/>
    <m/>
    <m/>
    <m/>
    <s v="29-12-1989"/>
    <s v="ELIZABETH ANDREA CASTILLO COLLAO"/>
    <s v="18631932-K"/>
    <s v="WILLIAMS ENRIQUE DOMINGUEZ BARRADA"/>
    <d v="2020-08-12T00:00:00"/>
    <d v="2020-08-27T00:00:00"/>
    <m/>
    <d v="2020-08-28T00:00:00"/>
    <s v="MJCAMPOL"/>
    <s v="MJCAMPOL"/>
    <n v="19439"/>
    <s v="mario.campos@consultor.wom.cl"/>
    <m/>
    <m/>
    <s v="18 RRSS"/>
    <s v="Daniela Castillo"/>
    <x v="1"/>
    <m/>
    <n v="1"/>
    <d v="2021-03-01T00:00:00"/>
    <n v="185"/>
    <m/>
    <d v="2020-09-01T00:00:00"/>
    <d v="2020-08-01T00:00:00"/>
    <s v="No"/>
    <s v="No"/>
  </r>
  <r>
    <s v="Holdtech"/>
    <x v="4"/>
    <s v="Redes Sociales"/>
    <s v="La Serena"/>
    <s v="26556670"/>
    <s v="7"/>
    <s v="26556670-7"/>
    <s v="YJRONDOB"/>
    <s v="YONAIKER JOSE RONDON BEJARANO"/>
    <s v="YONAIKER JOSE "/>
    <s v="RONDON BEJARANO"/>
    <x v="1"/>
    <x v="3"/>
    <s v="Renuncia"/>
    <s v="Renuncia voluntaria"/>
    <d v="2020-11-27T00:00:00"/>
    <m/>
    <m/>
    <m/>
    <m/>
    <m/>
    <s v="14-08-1999"/>
    <s v="MARIA JOSE NAVARRETE ESCUDERO"/>
    <s v=" 15675126-K"/>
    <s v=""/>
    <d v="2020-08-12T00:00:00"/>
    <d v="2020-08-27T00:00:00"/>
    <m/>
    <d v="2020-08-28T00:00:00"/>
    <s v="YJRONDOB"/>
    <s v="YJRONDOB"/>
    <n v="19434"/>
    <s v="yonaiker.rondon@consultor.wom.cl"/>
    <m/>
    <m/>
    <s v="18 RRSS"/>
    <s v="Daniela Castillo"/>
    <x v="1"/>
    <s v="Diurno"/>
    <n v="1"/>
    <d v="2021-03-01T00:00:00"/>
    <n v="185"/>
    <m/>
    <d v="2020-11-01T00:00:00"/>
    <d v="2020-08-01T00:00:00"/>
    <s v="No"/>
    <s v="No"/>
  </r>
  <r>
    <s v="Holdtech"/>
    <x v="4"/>
    <s v="Redes Sociales"/>
    <s v="La Serena"/>
    <s v="40227293"/>
    <s v="7"/>
    <s v="40227293-7"/>
    <s v="DGTOROS"/>
    <s v="DAULIS GABRIEL TORO SANCHEZ"/>
    <s v="DAULIS GABRIEL"/>
    <s v="TORO SANCHEZ"/>
    <x v="1"/>
    <x v="5"/>
    <s v="Reprobado"/>
    <m/>
    <m/>
    <m/>
    <m/>
    <m/>
    <m/>
    <m/>
    <d v="1983-02-27T00:00:00"/>
    <m/>
    <m/>
    <s v=""/>
    <d v="2018-07-30T00:00:00"/>
    <d v="2018-08-20T00:00:00"/>
    <m/>
    <m/>
    <s v="DGTOROS"/>
    <s v="DGTOROS"/>
    <n v="19111"/>
    <s v="daulis.toro@consultor.wom.cl"/>
    <m/>
    <m/>
    <s v="02 RRSS"/>
    <s v="Gabriela Toro"/>
    <x v="3"/>
    <m/>
    <s v=""/>
    <d v="2021-03-01T00:00:00"/>
    <s v=""/>
    <m/>
    <s v=""/>
    <s v=""/>
    <s v="No"/>
    <s v="No"/>
  </r>
  <r>
    <s v="Holdtech"/>
    <x v="4"/>
    <s v="Redes Sociales"/>
    <s v="La Serena"/>
    <s v="40251037"/>
    <s v="4"/>
    <s v="40251037-4"/>
    <s v="JPNIETOC"/>
    <s v="JOSESMIN PENELOPE NIETO CONTRERAS"/>
    <s v="JOSESMIN PENELOPE"/>
    <s v="NIETO CONTRERAS"/>
    <x v="1"/>
    <x v="5"/>
    <m/>
    <m/>
    <d v="2018-08-22T00:00:00"/>
    <m/>
    <m/>
    <m/>
    <m/>
    <m/>
    <d v="1978-10-22T00:00:00"/>
    <m/>
    <m/>
    <s v=""/>
    <d v="2018-07-30T00:00:00"/>
    <d v="2018-08-20T00:00:00"/>
    <m/>
    <m/>
    <s v="JPNIETOC"/>
    <s v="JPNIETOC"/>
    <n v="19115"/>
    <s v="josesmin.nieto@consultor.wom.cl"/>
    <m/>
    <m/>
    <s v="02 RRSS"/>
    <s v="Gabriela Toro"/>
    <x v="3"/>
    <m/>
    <s v=""/>
    <d v="2021-03-01T00:00:00"/>
    <s v=""/>
    <m/>
    <d v="2018-08-01T00:00:00"/>
    <s v=""/>
    <s v="No"/>
    <s v="No"/>
  </r>
  <r>
    <s v="Holdtech"/>
    <x v="4"/>
    <s v="Redes Sociales"/>
    <s v="La Serena"/>
    <s v="26375188"/>
    <s v="4"/>
    <s v="26375188-4"/>
    <s v="LCRODRIV"/>
    <s v="LEUDYS CAROLINA RODRIGUEZ VELASQUEZ"/>
    <s v="LEUDYS CAROLINA"/>
    <s v="RODRIGUEZ VELASQUEZ"/>
    <x v="1"/>
    <x v="5"/>
    <m/>
    <m/>
    <m/>
    <m/>
    <m/>
    <m/>
    <m/>
    <m/>
    <d v="1979-05-17T00:00:00"/>
    <m/>
    <m/>
    <s v=""/>
    <d v="2018-07-30T00:00:00"/>
    <d v="2018-08-20T00:00:00"/>
    <m/>
    <m/>
    <s v="LCRODRIV"/>
    <s v="LCRODRIV"/>
    <n v="19099"/>
    <s v="leudys.rodriguez@consultor.wom.cl"/>
    <m/>
    <m/>
    <s v="02 RRSS"/>
    <s v="Gabriela Toro"/>
    <x v="3"/>
    <m/>
    <s v=""/>
    <d v="2021-03-01T00:00:00"/>
    <s v=""/>
    <m/>
    <s v=""/>
    <s v=""/>
    <s v="No"/>
    <s v="No"/>
  </r>
  <r>
    <s v="Holdtech"/>
    <x v="4"/>
    <s v="Redes Sociales"/>
    <s v="La Serena"/>
    <s v="26077775"/>
    <s v="0"/>
    <s v="26077775-0"/>
    <s v="ABURASMG"/>
    <s v="ANA BLANCA URASMA GRATEROL"/>
    <s v="ANA BLANCA"/>
    <s v="URASMA GRATEROL"/>
    <x v="1"/>
    <x v="5"/>
    <s v="Reprobado"/>
    <m/>
    <m/>
    <m/>
    <m/>
    <m/>
    <m/>
    <m/>
    <d v="1978-04-26T00:00:00"/>
    <s v="Gabriela Toro"/>
    <m/>
    <s v=""/>
    <d v="2018-09-24T00:00:00"/>
    <d v="2018-10-10T00:00:00"/>
    <s v="N"/>
    <m/>
    <s v="ABURASMG"/>
    <s v="ABURASMG"/>
    <n v="19238"/>
    <s v="ana.urasma@consultor.wom.cl"/>
    <m/>
    <m/>
    <s v="04 RRSS"/>
    <s v="Gabriela Toro"/>
    <x v="1"/>
    <m/>
    <n v="1"/>
    <d v="2021-03-01T00:00:00"/>
    <s v=""/>
    <m/>
    <s v=""/>
    <s v=""/>
    <s v="No"/>
    <s v="No"/>
  </r>
  <r>
    <s v="Holdtech"/>
    <x v="4"/>
    <s v="Redes Sociales"/>
    <s v="La Serena"/>
    <s v="19154750"/>
    <s v="0"/>
    <s v="19154750-0"/>
    <s v="CATAPIAR"/>
    <s v="CAMILA AMERICA TAPIA RAMIREZ"/>
    <s v="CAMILA AMERICA"/>
    <s v="TAPIA RAMIREZ"/>
    <x v="1"/>
    <x v="5"/>
    <s v="Baja en capacitación"/>
    <m/>
    <d v="2018-10-02T00:00:00"/>
    <m/>
    <m/>
    <m/>
    <m/>
    <m/>
    <d v="1995-05-07T00:00:00"/>
    <s v="Gabriela Toro"/>
    <m/>
    <s v=""/>
    <d v="2018-09-24T00:00:00"/>
    <d v="2018-10-10T00:00:00"/>
    <s v="N"/>
    <m/>
    <s v="CATAPIAR"/>
    <s v="CATAPIAR"/>
    <n v="19274"/>
    <s v="camila.tapia@consultor.wom.cl"/>
    <m/>
    <m/>
    <s v="04 RRSS"/>
    <s v="Gabriela Toro"/>
    <x v="1"/>
    <m/>
    <n v="1"/>
    <d v="2021-03-01T00:00:00"/>
    <s v=""/>
    <m/>
    <d v="2018-10-01T00:00:00"/>
    <s v=""/>
    <s v="No"/>
    <s v="No"/>
  </r>
  <r>
    <s v="Holdtech"/>
    <x v="4"/>
    <s v="Redes Sociales"/>
    <s v="La Serena"/>
    <s v="16203629"/>
    <s v="7"/>
    <s v="16203629-7"/>
    <s v="DRFIGUEF"/>
    <s v="DANIEL RUBEN FIGUEROA FLORES"/>
    <s v="DANIEL RUBEN"/>
    <s v="FIGUEROA FLORES"/>
    <x v="1"/>
    <x v="5"/>
    <s v="Baja en capacitación"/>
    <m/>
    <d v="2018-10-11T00:00:00"/>
    <m/>
    <m/>
    <m/>
    <m/>
    <m/>
    <d v="1986-08-27T00:00:00"/>
    <s v="Gabriela Toro"/>
    <m/>
    <s v=""/>
    <d v="2018-09-24T00:00:00"/>
    <d v="2018-10-10T00:00:00"/>
    <m/>
    <m/>
    <s v="DRFIGUEF"/>
    <s v="DRFIGUEF"/>
    <n v="19242"/>
    <s v="daniel.figueroa@consultor.wom.cl"/>
    <m/>
    <m/>
    <s v="04 RRSS"/>
    <s v="Gabriela Toro"/>
    <x v="1"/>
    <m/>
    <n v="1"/>
    <d v="2021-03-01T00:00:00"/>
    <s v=""/>
    <m/>
    <d v="2018-10-01T00:00:00"/>
    <s v=""/>
    <s v="No"/>
    <s v="No"/>
  </r>
  <r>
    <s v="Holdtech"/>
    <x v="4"/>
    <s v="Redes Sociales"/>
    <s v="La Serena"/>
    <s v="26332785"/>
    <s v="3"/>
    <s v="26332785-3"/>
    <s v="ERDUQUER"/>
    <s v="EVELIO RAFAEL DUQUE RODRIGUEZ"/>
    <s v="EVELIO RAFAEL"/>
    <s v="DUQUE RODRIGUEZ"/>
    <x v="1"/>
    <x v="5"/>
    <s v="Baja en capacitación"/>
    <m/>
    <d v="2018-10-02T00:00:00"/>
    <m/>
    <m/>
    <m/>
    <m/>
    <m/>
    <d v="1989-01-12T00:00:00"/>
    <s v="Gabriela Toro"/>
    <m/>
    <s v=""/>
    <d v="2018-09-24T00:00:00"/>
    <d v="2018-10-10T00:00:00"/>
    <s v="N"/>
    <m/>
    <s v="ERDUQUER"/>
    <s v="ERDUQUER"/>
    <n v="19167"/>
    <s v="evelio.duque@consultor.wom.cl"/>
    <m/>
    <m/>
    <s v="04 RRSS"/>
    <s v="Gabriela Toro"/>
    <x v="1"/>
    <m/>
    <n v="1"/>
    <d v="2021-03-01T00:00:00"/>
    <s v=""/>
    <m/>
    <d v="2018-10-01T00:00:00"/>
    <s v=""/>
    <s v="No"/>
    <s v="No"/>
  </r>
  <r>
    <s v="Holdtech"/>
    <x v="4"/>
    <s v="Redes Sociales"/>
    <s v="La Serena"/>
    <s v="19825340"/>
    <s v="5"/>
    <s v="19825340-5"/>
    <s v="GDACUNAC"/>
    <s v="GENESIS DAYANA ACUÑA CARVAJAL"/>
    <s v="GENESIS DAYANA"/>
    <s v="ACUÑA CARVAJAL"/>
    <x v="1"/>
    <x v="5"/>
    <s v="Baja en capacitación"/>
    <m/>
    <d v="2018-09-27T00:00:00"/>
    <m/>
    <m/>
    <m/>
    <m/>
    <m/>
    <d v="1998-03-06T00:00:00"/>
    <s v="Gabriela Toro"/>
    <m/>
    <s v=""/>
    <d v="2018-09-24T00:00:00"/>
    <d v="2018-10-10T00:00:00"/>
    <s v="S"/>
    <m/>
    <s v="GDACUNAC"/>
    <s v="GDACUNAC"/>
    <n v="19229"/>
    <s v="genesis.acuna@consultor.wom.cl"/>
    <m/>
    <m/>
    <s v="04 RRSS"/>
    <s v="Gabriela Toro"/>
    <x v="1"/>
    <m/>
    <n v="1"/>
    <d v="2021-03-01T00:00:00"/>
    <s v=""/>
    <m/>
    <d v="2018-09-01T00:00:00"/>
    <s v=""/>
    <s v="No"/>
    <s v="No"/>
  </r>
  <r>
    <s v="Holdtech"/>
    <x v="4"/>
    <s v="Redes Sociales"/>
    <s v="La Serena"/>
    <s v="33903652"/>
    <s v="8"/>
    <s v="33903652-8"/>
    <s v="RJBORGEC"/>
    <s v="ROULYN JOSE BORGES COLMENARES"/>
    <s v="ROULYN JOSE"/>
    <s v="BORGES COLMENARES"/>
    <x v="1"/>
    <x v="5"/>
    <s v="Baja en capacitación"/>
    <m/>
    <d v="2018-10-01T00:00:00"/>
    <m/>
    <m/>
    <m/>
    <m/>
    <m/>
    <d v="1987-02-05T00:00:00"/>
    <s v="Gabriela Toro"/>
    <m/>
    <s v=""/>
    <d v="2018-09-24T00:00:00"/>
    <d v="2018-10-10T00:00:00"/>
    <m/>
    <m/>
    <s v="RJBORGEC"/>
    <s v="RJBORGEC"/>
    <n v="19240"/>
    <s v="roulyn.borges@consultor.wom.cl"/>
    <m/>
    <m/>
    <s v="04 RRSS"/>
    <s v="Gabriela Toro"/>
    <x v="1"/>
    <m/>
    <n v="1"/>
    <d v="2021-03-01T00:00:00"/>
    <s v=""/>
    <m/>
    <d v="2018-10-01T00:00:00"/>
    <s v=""/>
    <s v="No"/>
    <s v="No"/>
  </r>
  <r>
    <s v="Holdtech"/>
    <x v="4"/>
    <s v="Redes Sociales"/>
    <s v="La Serena"/>
    <s v="26400529"/>
    <s v="9"/>
    <s v="26400529-9"/>
    <s v="YGARCIF"/>
    <s v="YRUNU GARCIA FERNANDEZ"/>
    <s v="YRUNU"/>
    <s v="GARCIA FERNANDEZ"/>
    <x v="1"/>
    <x v="5"/>
    <s v="Baja en capacitación"/>
    <m/>
    <d v="2018-09-27T00:00:00"/>
    <m/>
    <m/>
    <m/>
    <m/>
    <m/>
    <d v="1991-09-07T00:00:00"/>
    <s v="Gabriela Toro"/>
    <m/>
    <s v=""/>
    <d v="2018-09-24T00:00:00"/>
    <d v="2018-10-10T00:00:00"/>
    <s v="S"/>
    <m/>
    <s v="YGARCIF"/>
    <s v="YGARCIF"/>
    <n v="19247"/>
    <s v="yrunu.garcia@consultor.wom.cl"/>
    <m/>
    <m/>
    <s v="04 RRSS"/>
    <s v="Gabriela Toro"/>
    <x v="1"/>
    <m/>
    <n v="1"/>
    <d v="2021-03-01T00:00:00"/>
    <s v=""/>
    <m/>
    <d v="2018-09-01T00:00:00"/>
    <s v=""/>
    <s v="No"/>
    <s v="No"/>
  </r>
  <r>
    <s v="Holdtech"/>
    <x v="4"/>
    <s v="Redes Sociales"/>
    <s v="La Serena"/>
    <s v="15966379"/>
    <s v="5"/>
    <s v="15966379-5"/>
    <s v="AASOTON"/>
    <s v="ALEJANDRA ANTONELLA SOTO NORAMBUENA"/>
    <s v="ALEJANDRA ANTONELLA"/>
    <s v="SOTO NORAMBUENA"/>
    <x v="1"/>
    <x v="5"/>
    <s v="Abandono de PEI"/>
    <m/>
    <d v="2019-01-15T00:00:00"/>
    <m/>
    <m/>
    <m/>
    <m/>
    <m/>
    <d v="1984-12-06T00:00:00"/>
    <s v="Gabriela Toro"/>
    <m/>
    <s v=""/>
    <d v="2019-01-08T00:00:00"/>
    <d v="2019-01-23T00:00:00"/>
    <m/>
    <m/>
    <s v="AASOTON"/>
    <s v="AASOTON"/>
    <n v="19090"/>
    <s v="alejandra.soto@consultor.wom.cl"/>
    <m/>
    <m/>
    <s v="09 RRSS"/>
    <s v="Gabriela Toro"/>
    <x v="3"/>
    <m/>
    <s v=""/>
    <d v="2021-03-01T00:00:00"/>
    <s v=""/>
    <m/>
    <d v="2019-01-01T00:00:00"/>
    <s v=""/>
    <s v="No"/>
    <s v="No"/>
  </r>
  <r>
    <s v="Holdtech"/>
    <x v="4"/>
    <s v="Redes Sociales"/>
    <s v="La Serena"/>
    <s v="18924411"/>
    <s v="8"/>
    <s v="18924411-8"/>
    <s v="CVFREDEC"/>
    <s v="CATALINA VANESSA FREDES CISTERNAS"/>
    <s v="CATALINA VANESSA"/>
    <s v="FREDES CISTERNAS"/>
    <x v="1"/>
    <x v="5"/>
    <s v="Abandono de PEI"/>
    <m/>
    <d v="2019-01-08T00:00:00"/>
    <m/>
    <m/>
    <m/>
    <m/>
    <m/>
    <d v="1995-08-16T00:00:00"/>
    <s v="Gabriela Toro"/>
    <m/>
    <s v=""/>
    <d v="2019-01-08T00:00:00"/>
    <d v="2019-01-23T00:00:00"/>
    <m/>
    <m/>
    <s v="CVFREDEC"/>
    <s v="CVFREDEC"/>
    <n v="19229"/>
    <s v="catalina.fredes@consultor.wom.cl"/>
    <m/>
    <m/>
    <s v="09 RRSS"/>
    <s v="Gabriela Toro"/>
    <x v="3"/>
    <m/>
    <s v=""/>
    <d v="2021-03-01T00:00:00"/>
    <s v=""/>
    <m/>
    <d v="2019-01-01T00:00:00"/>
    <s v=""/>
    <s v="No"/>
    <s v="No"/>
  </r>
  <r>
    <s v="Holdtech"/>
    <x v="4"/>
    <s v="Redes Sociales"/>
    <s v="La Serena"/>
    <s v="16463642"/>
    <s v="9"/>
    <s v="16463642-9"/>
    <s v="SAALFARO"/>
    <s v="SERGIO ALEJANDRO ALFARO OLIVARES"/>
    <s v="SERGIO ALEJANDRO"/>
    <s v="ALFARO OLIVARES"/>
    <x v="1"/>
    <x v="5"/>
    <s v="Abandono de PEI"/>
    <m/>
    <d v="2019-01-14T00:00:00"/>
    <m/>
    <m/>
    <m/>
    <m/>
    <m/>
    <d v="1986-11-22T00:00:00"/>
    <s v="Gabriela Toro"/>
    <m/>
    <s v=""/>
    <d v="2019-01-08T00:00:00"/>
    <d v="2019-01-23T00:00:00"/>
    <m/>
    <m/>
    <s v="SAALFARO"/>
    <s v="SAALFARO"/>
    <n v="19017"/>
    <s v="sergio.alfaro@consultor.wom.cl"/>
    <m/>
    <m/>
    <s v="09 RRSS"/>
    <s v="Gabriela Toro"/>
    <x v="3"/>
    <m/>
    <s v=""/>
    <d v="2021-03-01T00:00:00"/>
    <s v=""/>
    <m/>
    <d v="2019-01-01T00:00:00"/>
    <s v=""/>
    <s v="No"/>
    <s v="No"/>
  </r>
  <r>
    <s v="Holdtech"/>
    <x v="4"/>
    <s v="Redes Sociales"/>
    <s v="La Serena"/>
    <s v="17626806"/>
    <s v="9"/>
    <s v="17626806-9"/>
    <s v="DIHERNAR"/>
    <s v="DAVID IGNACIO HERNANDEZ RODRIGUEZ"/>
    <s v="DAVID IGNACIO"/>
    <s v="HERNANDEZ RODRIGUEZ"/>
    <x v="1"/>
    <x v="5"/>
    <s v="Abandono de PEI"/>
    <m/>
    <d v="2019-02-26T00:00:00"/>
    <m/>
    <m/>
    <m/>
    <m/>
    <m/>
    <d v="1991-05-10T00:00:00"/>
    <s v="Gabriela Toro"/>
    <m/>
    <s v=""/>
    <d v="2019-02-12T00:00:00"/>
    <d v="2019-03-04T00:00:00"/>
    <m/>
    <m/>
    <s v="DIHERNAR"/>
    <s v="DIHERNAR"/>
    <n v="19266"/>
    <s v="david.hernandez.r@consultor.wom.cl"/>
    <m/>
    <m/>
    <s v="10 RRSS"/>
    <s v="Gabriela Toro"/>
    <x v="3"/>
    <m/>
    <s v=""/>
    <d v="2021-03-01T00:00:00"/>
    <s v=""/>
    <m/>
    <d v="2019-02-01T00:00:00"/>
    <s v=""/>
    <s v="No"/>
    <s v="No"/>
  </r>
  <r>
    <s v="Holdtech"/>
    <x v="4"/>
    <s v="Redes Sociales"/>
    <s v="La Serena"/>
    <s v="26679363"/>
    <s v="4"/>
    <s v="26679363-4"/>
    <s v="GJPARICZ"/>
    <s v="GELYAN JOSMAR PARICA ZEIDEN"/>
    <s v="GELYAN JOSMAR"/>
    <s v="PARICA ZEIDEN"/>
    <x v="1"/>
    <x v="5"/>
    <s v="Traspaso"/>
    <s v="RRHH"/>
    <d v="2019-03-04T00:00:00"/>
    <m/>
    <m/>
    <m/>
    <m/>
    <m/>
    <d v="1992-11-02T00:00:00"/>
    <s v="Gabriela Toro"/>
    <m/>
    <s v=""/>
    <d v="2019-02-12T00:00:00"/>
    <d v="2019-03-04T00:00:00"/>
    <m/>
    <m/>
    <s v="GJPARICZ"/>
    <s v="GJPARICZ"/>
    <n v="19267"/>
    <s v="gelyan.parica@consultor.wom.cl"/>
    <m/>
    <m/>
    <s v="10 RRSS"/>
    <s v="Gabriela Toro"/>
    <x v="1"/>
    <m/>
    <n v="1"/>
    <d v="2021-03-01T00:00:00"/>
    <s v=""/>
    <m/>
    <d v="2019-03-01T00:00:00"/>
    <s v=""/>
    <s v="No"/>
    <s v="No"/>
  </r>
  <r>
    <s v="Holdtech"/>
    <x v="4"/>
    <s v="Redes Sociales"/>
    <s v="La Serena"/>
    <s v="18823846"/>
    <s v="7"/>
    <s v="18823846-7"/>
    <s v="IFPIZARP"/>
    <s v="IGNACIO FERNANDO PIZARRO PERALTA"/>
    <s v="IGNACIO FERNANDO"/>
    <s v="PIZARRO PERALTA"/>
    <x v="1"/>
    <x v="5"/>
    <s v="Abandono de PEI"/>
    <m/>
    <d v="2019-02-25T00:00:00"/>
    <m/>
    <m/>
    <m/>
    <m/>
    <m/>
    <d v="1995-02-04T00:00:00"/>
    <s v="Gabriela Toro"/>
    <m/>
    <s v=""/>
    <d v="2019-02-12T00:00:00"/>
    <d v="2019-03-04T00:00:00"/>
    <m/>
    <m/>
    <s v="IFPIZARP"/>
    <s v="IFPIZARP"/>
    <n v="19286"/>
    <s v="ignacio.pizarro@consultor.wom.cl"/>
    <m/>
    <m/>
    <s v="10 RRSS"/>
    <s v="Gabriela Toro"/>
    <x v="3"/>
    <m/>
    <s v=""/>
    <d v="2021-03-01T00:00:00"/>
    <s v=""/>
    <m/>
    <d v="2019-02-01T00:00:00"/>
    <s v=""/>
    <s v="No"/>
    <s v="No"/>
  </r>
  <r>
    <s v="Holdtech"/>
    <x v="4"/>
    <s v="Redes Sociales"/>
    <s v="La Serena"/>
    <s v="26587518"/>
    <s v="1"/>
    <s v="26587518-1"/>
    <s v="MGROMANP"/>
    <s v="MARIA GABRIELA ROMAN PEÑA"/>
    <s v="MARIA GABRIELA"/>
    <s v="ROMAN PEÑA"/>
    <x v="1"/>
    <x v="5"/>
    <s v="Abandono de PEI"/>
    <m/>
    <d v="2019-02-19T00:00:00"/>
    <m/>
    <m/>
    <m/>
    <m/>
    <m/>
    <d v="1998-03-10T00:00:00"/>
    <s v="Gabriela Toro"/>
    <m/>
    <s v=""/>
    <d v="2019-02-12T00:00:00"/>
    <d v="2019-03-04T00:00:00"/>
    <m/>
    <m/>
    <s v="MGROMANP"/>
    <s v="MGROMANP"/>
    <n v="19277"/>
    <s v="maria.roman.p@consultor.wom.cl"/>
    <m/>
    <m/>
    <s v="10 RRSS"/>
    <s v="Gabriela Toro"/>
    <x v="3"/>
    <m/>
    <s v=""/>
    <d v="2021-03-01T00:00:00"/>
    <s v=""/>
    <m/>
    <d v="2019-02-01T00:00:00"/>
    <s v=""/>
    <s v="No"/>
    <s v="No"/>
  </r>
  <r>
    <s v="Holdtech"/>
    <x v="4"/>
    <s v="Redes Sociales"/>
    <s v="La Serena"/>
    <s v="18790739"/>
    <s v="K"/>
    <s v="18790739-K"/>
    <s v="SDTRIGOS"/>
    <s v="STEPHANID DE LA PAZ TRIGO SILVA"/>
    <s v="STEPHANID DE LA PAZ"/>
    <s v="TRIGO SILVA"/>
    <x v="1"/>
    <x v="5"/>
    <s v="Abandono de PEI"/>
    <m/>
    <d v="2019-02-26T00:00:00"/>
    <m/>
    <m/>
    <m/>
    <m/>
    <m/>
    <d v="1994-04-22T00:00:00"/>
    <s v="Gabriela Toro"/>
    <m/>
    <s v=""/>
    <d v="2019-02-12T00:00:00"/>
    <d v="2019-03-04T00:00:00"/>
    <m/>
    <m/>
    <s v="SDTRIGOS"/>
    <s v="SDTRIGOS"/>
    <n v="19287"/>
    <s v="stephanid.trigo@consultor.wom.cl"/>
    <m/>
    <m/>
    <s v="10 RRSS"/>
    <s v="Gabriela Toro"/>
    <x v="3"/>
    <m/>
    <s v=""/>
    <d v="2021-03-01T00:00:00"/>
    <s v=""/>
    <m/>
    <d v="2019-02-01T00:00:00"/>
    <s v=""/>
    <s v="No"/>
    <s v="No"/>
  </r>
  <r>
    <s v="Holdtech"/>
    <x v="4"/>
    <s v="Redes Sociales"/>
    <s v="La Serena"/>
    <s v="20342301"/>
    <s v="2"/>
    <s v="20342301-2"/>
    <s v="MDBARREC"/>
    <s v="MARCOS DAVID BARRERA CAMPOS"/>
    <s v="MARCOS DAVID"/>
    <s v="BARRERA CAMPOS "/>
    <x v="1"/>
    <x v="5"/>
    <s v="Abandono de PEI"/>
    <m/>
    <d v="2019-08-12T00:00:00"/>
    <m/>
    <m/>
    <m/>
    <m/>
    <m/>
    <s v="07/02/1998"/>
    <s v="JEREMY HUGO TORRES SMITH"/>
    <s v="19505248-4"/>
    <s v="WILLIAMS ENRIQUE DOMINGUEZ BARRADA"/>
    <d v="2019-07-25T00:00:00"/>
    <d v="2019-08-14T00:00:00"/>
    <m/>
    <m/>
    <s v="MDBARREC"/>
    <s v="MDBARREC"/>
    <n v="19247"/>
    <s v="marcos.barrera@consultor.wom.cl"/>
    <m/>
    <m/>
    <s v="11 RRSS"/>
    <s v="Jeremy Torres"/>
    <x v="3"/>
    <m/>
    <s v=""/>
    <d v="2021-03-01T00:00:00"/>
    <s v=""/>
    <m/>
    <d v="2019-08-01T00:00:00"/>
    <s v=""/>
    <s v="No"/>
    <s v="No"/>
  </r>
  <r>
    <s v="Holdtech"/>
    <x v="4"/>
    <s v="Redes Sociales"/>
    <s v="La Serena"/>
    <s v="18632383"/>
    <s v="1"/>
    <s v="18632383-1"/>
    <s v="KCVALDIS"/>
    <s v="KEVIN CAMILO VALDIVIA SEPULVEDA"/>
    <s v="KEVIN CAMILO"/>
    <s v="VALDIVIA SEPULVEDA "/>
    <x v="1"/>
    <x v="5"/>
    <s v="Abandono de PEI"/>
    <m/>
    <d v="2019-12-05T00:00:00"/>
    <m/>
    <m/>
    <m/>
    <m/>
    <m/>
    <s v="07/12/1993"/>
    <s v="Daniela Castillo"/>
    <m/>
    <s v=""/>
    <d v="2019-11-18T00:00:00"/>
    <d v="2019-12-06T00:00:00"/>
    <m/>
    <m/>
    <s v="KCVALDIS"/>
    <s v="KCVALDIS"/>
    <n v="19174"/>
    <s v="kevin.valdivia@consultor.wom.cl"/>
    <m/>
    <m/>
    <s v="13 RRSS"/>
    <s v="Daniela Castillo"/>
    <x v="3"/>
    <s v="Diurno"/>
    <s v=""/>
    <d v="2021-03-01T00:00:00"/>
    <s v=""/>
    <m/>
    <d v="2019-12-01T00:00:00"/>
    <s v=""/>
    <s v="No"/>
    <s v="No"/>
  </r>
  <r>
    <s v="Holdtech"/>
    <x v="4"/>
    <s v="Redes Sociales"/>
    <s v="La Serena"/>
    <s v="25674765"/>
    <s v="0"/>
    <s v="25674765-0"/>
    <s v="LIMOLINP"/>
    <s v="LAURA ISABEL MOLINA PULIDO"/>
    <s v="LAURA ISABEL"/>
    <s v="MOLINA PULIDO"/>
    <x v="1"/>
    <x v="5"/>
    <s v="Abandono de PEI"/>
    <m/>
    <d v="2019-12-09T00:00:00"/>
    <m/>
    <m/>
    <m/>
    <m/>
    <m/>
    <s v="17/11/1989"/>
    <s v="Daniela Castillo"/>
    <m/>
    <s v=""/>
    <d v="2019-11-18T00:00:00"/>
    <d v="2019-12-06T00:00:00"/>
    <m/>
    <m/>
    <s v="LIMOLINP"/>
    <s v="LIMOLINP"/>
    <n v="19268"/>
    <s v="laura.molina@consultor.wom.cl"/>
    <m/>
    <m/>
    <s v="13 RRSS"/>
    <s v="Daniela Castillo"/>
    <x v="3"/>
    <s v="Diurno"/>
    <s v=""/>
    <d v="2021-03-01T00:00:00"/>
    <s v=""/>
    <m/>
    <d v="2019-12-01T00:00:00"/>
    <s v=""/>
    <s v="No"/>
    <s v="No"/>
  </r>
  <r>
    <s v="Holdtech"/>
    <x v="4"/>
    <s v="Redes Sociales"/>
    <s v="La Serena"/>
    <s v="18633521"/>
    <s v="K"/>
    <s v="18633521-K"/>
    <s v="NAVEGAT"/>
    <s v="NELSON ANDRES VEGA TORREJON"/>
    <s v="NELSON ANDRES"/>
    <s v="VEGA TORREJON "/>
    <x v="1"/>
    <x v="5"/>
    <s v="Reprobado"/>
    <m/>
    <d v="2019-12-06T00:00:00"/>
    <m/>
    <m/>
    <m/>
    <m/>
    <m/>
    <s v="04/06/1994"/>
    <s v="Daniela Castillo"/>
    <m/>
    <s v=""/>
    <d v="2019-11-18T00:00:00"/>
    <d v="2019-12-06T00:00:00"/>
    <m/>
    <m/>
    <s v="NAVEGAT"/>
    <s v="NAVEGAT"/>
    <n v="19257"/>
    <s v="nelson.vega@consultor.wom.cl"/>
    <m/>
    <m/>
    <s v="13 RRSS"/>
    <s v="Daniela Castillo"/>
    <x v="3"/>
    <s v="Diurno"/>
    <s v=""/>
    <d v="2021-03-01T00:00:00"/>
    <s v=""/>
    <m/>
    <d v="2019-12-01T00:00:00"/>
    <s v=""/>
    <s v="No"/>
    <s v="No"/>
  </r>
  <r>
    <s v="Holdtech"/>
    <x v="4"/>
    <s v="Redes Sociales"/>
    <s v="La Serena"/>
    <s v="18178206"/>
    <s v="4"/>
    <s v="18178206-4"/>
    <s v="CLPARDOE"/>
    <s v="CRISTHOFER LEONARDO PARDO ESQUIVEL"/>
    <s v="CRISTHOFER LEONARDO"/>
    <s v="PARDO ESQUIVEL "/>
    <x v="1"/>
    <x v="5"/>
    <s v="Abandono de PEI"/>
    <m/>
    <d v="2020-01-02T00:00:00"/>
    <m/>
    <m/>
    <m/>
    <m/>
    <m/>
    <s v="10/04/1992"/>
    <s v="Elizabeth Castillo"/>
    <m/>
    <s v=""/>
    <d v="2019-12-11T00:00:00"/>
    <d v="2020-01-03T00:00:00"/>
    <m/>
    <m/>
    <s v="CLPARDOE"/>
    <s v="CLPARDOE"/>
    <n v="19367"/>
    <s v="cristhofer.pardo@consultor.wom.cl"/>
    <m/>
    <m/>
    <s v="14 RRSS"/>
    <s v="Elizabeth Castillo"/>
    <x v="3"/>
    <s v="Diurno"/>
    <s v=""/>
    <d v="2021-03-01T00:00:00"/>
    <s v=""/>
    <m/>
    <d v="2020-01-01T00:00:00"/>
    <s v=""/>
    <s v="No"/>
    <s v="No"/>
  </r>
  <r>
    <s v="Holdtech"/>
    <x v="4"/>
    <s v="Redes Sociales"/>
    <s v="La Serena"/>
    <s v="18114694"/>
    <s v="4"/>
    <n v="18114694"/>
    <s v="GEMONTEE"/>
    <s v="GERARDO ENRIQUE MONTERO ESCOBAR"/>
    <s v="GERARDO ENRIQUE"/>
    <s v="MONTERO ESCOBAR"/>
    <x v="1"/>
    <x v="5"/>
    <s v="Abandono de PEI"/>
    <m/>
    <d v="2020-01-06T00:00:00"/>
    <m/>
    <m/>
    <m/>
    <m/>
    <m/>
    <s v="17/01/1978"/>
    <s v="Elizabeth Castillo"/>
    <m/>
    <s v=""/>
    <d v="2019-12-11T00:00:00"/>
    <d v="2020-01-03T00:00:00"/>
    <m/>
    <m/>
    <s v="GEMONTEE"/>
    <s v="GEMONTEE"/>
    <n v="19369"/>
    <s v="gerardo.montero@consultor.wom.cl"/>
    <m/>
    <m/>
    <s v="14 RRSS"/>
    <s v="Elizabeth Castillo"/>
    <x v="3"/>
    <s v="Diurno"/>
    <s v=""/>
    <d v="2021-03-01T00:00:00"/>
    <s v=""/>
    <m/>
    <d v="2020-01-01T00:00:00"/>
    <s v=""/>
    <s v="No"/>
    <s v="No"/>
  </r>
  <r>
    <s v="Holdtech"/>
    <x v="4"/>
    <s v="Redes Sociales"/>
    <s v="La Serena"/>
    <s v="18449966"/>
    <s v="5"/>
    <s v="18449966-5"/>
    <s v="KADIAZM"/>
    <s v="KARINA ANDREA DIAZ MIRANDA"/>
    <s v="KARINA ANDREA"/>
    <s v="DIAZ MIRANDA "/>
    <x v="1"/>
    <x v="5"/>
    <s v="Abandono de PEI"/>
    <m/>
    <d v="2019-12-20T00:00:00"/>
    <m/>
    <m/>
    <m/>
    <m/>
    <m/>
    <s v="29/03/1993"/>
    <s v="Elizabeth Castillo"/>
    <m/>
    <s v=""/>
    <d v="2019-12-11T00:00:00"/>
    <d v="2020-01-03T00:00:00"/>
    <m/>
    <m/>
    <s v="KADIAZM"/>
    <s v="KADIAZM"/>
    <n v="19359"/>
    <s v="karina.diaz@consultor.wom.cl"/>
    <m/>
    <m/>
    <s v="14 RRSS"/>
    <s v="Elizabeth Castillo"/>
    <x v="3"/>
    <s v="Diurno"/>
    <s v=""/>
    <d v="2021-03-01T00:00:00"/>
    <s v=""/>
    <m/>
    <d v="2019-12-01T00:00:00"/>
    <s v=""/>
    <s v="No"/>
    <s v="No"/>
  </r>
  <r>
    <s v="Holdtech"/>
    <x v="4"/>
    <s v="Redes Sociales"/>
    <s v="La Serena"/>
    <s v="15371933"/>
    <s v="0"/>
    <s v="15371933-0"/>
    <s v="MALETELC"/>
    <s v="MARIO ANDRES LETELIER CARVACHO"/>
    <s v="MARIO ANDRES"/>
    <s v="LETELIER CARVACHO "/>
    <x v="1"/>
    <x v="5"/>
    <s v="Abandono de PEI"/>
    <m/>
    <d v="2019-12-23T00:00:00"/>
    <m/>
    <m/>
    <m/>
    <m/>
    <m/>
    <s v="09/08/1983"/>
    <s v="Elizabeth Castillo"/>
    <m/>
    <s v=""/>
    <d v="2019-12-11T00:00:00"/>
    <d v="2020-01-03T00:00:00"/>
    <m/>
    <m/>
    <s v="MALETELC"/>
    <s v="MALETELC"/>
    <n v="19355"/>
    <s v="mario.letelier@consultor.wom.cl"/>
    <m/>
    <m/>
    <s v="14 RRSS"/>
    <s v="Elizabeth Castillo"/>
    <x v="3"/>
    <s v="Diurno"/>
    <s v=""/>
    <d v="2021-03-01T00:00:00"/>
    <s v=""/>
    <m/>
    <d v="2019-12-01T00:00:00"/>
    <s v=""/>
    <s v="No"/>
    <s v="No"/>
  </r>
  <r>
    <s v="Holdtech"/>
    <x v="4"/>
    <s v="Redes Sociales"/>
    <s v="La Serena"/>
    <s v="19614389"/>
    <s v="0"/>
    <s v="19614389-0"/>
    <s v="BACABELP"/>
    <s v="Belen Alejandra Cabello Pinto"/>
    <s v="Belen Alejandra "/>
    <s v="Cabello Pinto"/>
    <x v="1"/>
    <x v="5"/>
    <s v="Abandono de PEI"/>
    <m/>
    <d v="2020-03-13T00:00:00"/>
    <m/>
    <m/>
    <m/>
    <m/>
    <m/>
    <s v="26-11-1997"/>
    <s v="Elizabeth Castillo"/>
    <m/>
    <s v=""/>
    <d v="2020-02-24T00:00:00"/>
    <d v="2020-03-12T00:00:00"/>
    <m/>
    <m/>
    <s v="BACABELP"/>
    <s v="BACABELP"/>
    <n v="19206"/>
    <s v="belen.cabello@consultor.wom.cl"/>
    <m/>
    <m/>
    <s v="15 RRSS"/>
    <s v="Elizabeth Castillo"/>
    <x v="3"/>
    <s v="Diurno"/>
    <s v=""/>
    <d v="2021-03-01T00:00:00"/>
    <s v=""/>
    <m/>
    <d v="2020-03-01T00:00:00"/>
    <s v=""/>
    <s v="No"/>
    <s v="No"/>
  </r>
  <r>
    <s v="Holdtech"/>
    <x v="4"/>
    <s v="Redes Sociales"/>
    <s v="La Serena"/>
    <s v="18949224"/>
    <s v="3"/>
    <s v="18949224-3"/>
    <s v="DAMUNOZC"/>
    <s v="Daniela Andrea Muñoz Cisternas"/>
    <s v="Daniela Andrea"/>
    <s v="Muñoz Cisternas"/>
    <x v="1"/>
    <x v="5"/>
    <s v="Abandono de PEI"/>
    <m/>
    <d v="2020-03-13T00:00:00"/>
    <m/>
    <m/>
    <m/>
    <m/>
    <m/>
    <s v="23-02-1995"/>
    <s v="Elizabeth Castillo"/>
    <m/>
    <s v=""/>
    <d v="2020-02-24T00:00:00"/>
    <d v="2020-03-12T00:00:00"/>
    <m/>
    <m/>
    <s v="DAMUNOZC"/>
    <s v="DAMUNOZC"/>
    <n v="19116"/>
    <s v="daniela.munoz@consultor.wom.cl"/>
    <m/>
    <m/>
    <s v="15 RRSS"/>
    <s v="Elizabeth Castillo"/>
    <x v="1"/>
    <s v="Diurno"/>
    <n v="1"/>
    <d v="2021-03-01T00:00:00"/>
    <s v=""/>
    <m/>
    <d v="2020-03-01T00:00:00"/>
    <s v=""/>
    <s v="No"/>
    <s v="No"/>
  </r>
  <r>
    <s v="Holdtech"/>
    <x v="4"/>
    <s v="Redes Sociales"/>
    <s v="La Serena"/>
    <s v="26463811"/>
    <s v="9"/>
    <s v="26463811-9"/>
    <s v="CJHIGUEH"/>
    <s v="CARLOS JAVIER HIGUEREY HIGUEREY"/>
    <s v="CARLOS JAVIER "/>
    <s v="HIGUEREY HIGUEREY"/>
    <x v="1"/>
    <x v="5"/>
    <s v="Abandono de PEI"/>
    <m/>
    <d v="2020-04-16T00:00:00"/>
    <m/>
    <m/>
    <m/>
    <m/>
    <m/>
    <d v="1994-09-15T00:00:00"/>
    <s v="Daniela Castillo"/>
    <m/>
    <s v=""/>
    <d v="2020-04-02T00:00:00"/>
    <d v="2020-04-17T00:00:00"/>
    <m/>
    <m/>
    <s v="CJHIGUEH"/>
    <s v="CJHIGUEH"/>
    <n v="19389"/>
    <s v="carlos.higuerey@consultor.wom.cl"/>
    <m/>
    <m/>
    <s v="16 RRSS"/>
    <s v="Daniela Castillo"/>
    <x v="3"/>
    <m/>
    <s v=""/>
    <d v="2021-03-01T00:00:00"/>
    <s v=""/>
    <m/>
    <d v="2020-04-01T00:00:00"/>
    <s v=""/>
    <s v="No"/>
    <s v="No"/>
  </r>
  <r>
    <s v="Holdtech"/>
    <x v="4"/>
    <s v="Redes Sociales"/>
    <s v="La Serena"/>
    <s v="17721175"/>
    <s v="3"/>
    <s v="17721175-3"/>
    <s v="NGNAVART"/>
    <s v="NICOLAS GONZALO NAVARRETE TORO"/>
    <s v="NICOLAS GONZALO"/>
    <s v="NAVARRETE TORO"/>
    <x v="1"/>
    <x v="5"/>
    <s v="Reprobado"/>
    <m/>
    <d v="2020-04-17T00:00:00"/>
    <m/>
    <m/>
    <m/>
    <m/>
    <m/>
    <d v="1990-08-28T00:00:00"/>
    <s v="Daniela Castillo"/>
    <m/>
    <s v=""/>
    <d v="2020-04-02T00:00:00"/>
    <d v="2020-04-17T00:00:00"/>
    <m/>
    <m/>
    <s v="NGNAVART"/>
    <s v="NGNAVART"/>
    <n v="19395"/>
    <s v="nicolas.navarrete@consultor.wom.cl"/>
    <m/>
    <m/>
    <s v="16 RRSS"/>
    <s v="Daniela Castillo"/>
    <x v="3"/>
    <m/>
    <s v=""/>
    <d v="2021-03-01T00:00:00"/>
    <s v=""/>
    <m/>
    <d v="2020-04-01T00:00:00"/>
    <s v=""/>
    <s v="No"/>
    <s v="No"/>
  </r>
  <r>
    <s v="Holdtech"/>
    <x v="4"/>
    <s v="Redes Sociales"/>
    <s v="La Serena"/>
    <s v="27131902"/>
    <s v="9"/>
    <s v="27131902-9"/>
    <s v="YCCHAVEF"/>
    <s v="YOELIS CAROLINA CHAVEZ FUENMAYOR"/>
    <s v="YOELIS CAROLINA"/>
    <s v="CHAVEZ FUENMAYOR"/>
    <x v="1"/>
    <x v="5"/>
    <s v="Abandono de PEI"/>
    <m/>
    <d v="2020-04-14T00:00:00"/>
    <m/>
    <m/>
    <m/>
    <m/>
    <m/>
    <d v="1986-10-25T00:00:00"/>
    <s v="Daniela Castillo"/>
    <m/>
    <s v=""/>
    <d v="2020-04-02T00:00:00"/>
    <d v="2020-04-17T00:00:00"/>
    <m/>
    <m/>
    <s v="YCCHAVEF"/>
    <s v="YCCHAVEF"/>
    <n v="19359"/>
    <s v="yoelis.chavez@consultor.wom.cl"/>
    <m/>
    <m/>
    <s v="16 RRSS"/>
    <s v="Daniela Castillo"/>
    <x v="3"/>
    <m/>
    <s v=""/>
    <d v="2021-03-01T00:00:00"/>
    <s v=""/>
    <m/>
    <d v="2020-04-01T00:00:00"/>
    <s v=""/>
    <s v="No"/>
    <s v="No"/>
  </r>
  <r>
    <s v="Holdtech"/>
    <x v="4"/>
    <s v="Redes Sociales"/>
    <s v="La Serena"/>
    <s v="20085388"/>
    <s v="1"/>
    <s v="20085388-1"/>
    <s v="AJOTAROM"/>
    <s v="AARON JESUS OTAROLA MARQUEZ"/>
    <s v="AARON JESUS"/>
    <s v="OTAROLA MARQUEZ "/>
    <x v="1"/>
    <x v="5"/>
    <s v="Abandono de PEI"/>
    <m/>
    <d v="2020-08-12T00:00:00"/>
    <m/>
    <m/>
    <m/>
    <m/>
    <m/>
    <d v="1992-05-16T00:00:00"/>
    <s v="Elizabeth Castillo"/>
    <m/>
    <s v=""/>
    <d v="2020-08-03T00:00:00"/>
    <d v="2020-08-18T00:00:00"/>
    <m/>
    <m/>
    <s v="AJOTAROM"/>
    <s v="AJOTAROM"/>
    <n v="19475"/>
    <s v="aaron.otarola@consultor.wom.cl"/>
    <m/>
    <m/>
    <s v="17 RRSS"/>
    <s v="Elizabeth Castillo"/>
    <x v="3"/>
    <m/>
    <s v=""/>
    <d v="2021-03-01T00:00:00"/>
    <s v=""/>
    <m/>
    <d v="2020-08-01T00:00:00"/>
    <s v=""/>
    <s v="No"/>
    <s v="No"/>
  </r>
  <r>
    <s v="Holdtech"/>
    <x v="4"/>
    <s v="Redes Sociales"/>
    <s v="La Serena"/>
    <s v="26151599"/>
    <s v="7"/>
    <s v="26151599-7"/>
    <s v="CEJUSTOV"/>
    <s v="CARLOS EDUARDO JUSTO VALECILLOS"/>
    <s v="CARLOS EDUARDO "/>
    <s v="JUSTO VALECILLOS"/>
    <x v="1"/>
    <x v="5"/>
    <s v="Abandono de PEI"/>
    <m/>
    <d v="2020-08-13T00:00:00"/>
    <m/>
    <m/>
    <m/>
    <m/>
    <m/>
    <d v="1988-03-25T00:00:00"/>
    <s v="Elizabeth Castillo"/>
    <m/>
    <s v=""/>
    <d v="2020-08-03T00:00:00"/>
    <d v="2020-08-18T00:00:00"/>
    <m/>
    <m/>
    <s v="CEJUSTOV"/>
    <s v="CEJUSTOV"/>
    <n v="19424"/>
    <s v="carlos.justo@consultor.wom.cl"/>
    <m/>
    <m/>
    <s v="17 RRSS"/>
    <s v="Daniela Castillo"/>
    <x v="3"/>
    <m/>
    <s v=""/>
    <d v="2021-03-01T00:00:00"/>
    <s v=""/>
    <m/>
    <d v="2020-08-01T00:00:00"/>
    <s v=""/>
    <s v="No"/>
    <s v="No"/>
  </r>
  <r>
    <s v="Holdtech"/>
    <x v="4"/>
    <s v="Redes Sociales"/>
    <s v="La Serena"/>
    <s v="24968134"/>
    <s v="2"/>
    <s v="24968134-2"/>
    <s v="EMARIASM"/>
    <s v="ERIKA MANUELA ARIAS MORALES"/>
    <s v="ERIKA MANUELA "/>
    <s v="ARIAS MORALES"/>
    <x v="1"/>
    <x v="5"/>
    <s v="Abandono de PEI"/>
    <m/>
    <d v="2020-08-13T00:00:00"/>
    <m/>
    <m/>
    <m/>
    <m/>
    <m/>
    <d v="1981-03-27T00:00:00"/>
    <s v="Elizabeth Castillo"/>
    <m/>
    <s v=""/>
    <d v="2020-08-03T00:00:00"/>
    <d v="2020-08-18T00:00:00"/>
    <m/>
    <m/>
    <s v="EMARIASM"/>
    <s v="EMARIASM"/>
    <n v="19436"/>
    <s v="erika.arias@consultor.wom.cl"/>
    <m/>
    <m/>
    <s v="17 RRSS"/>
    <s v="Daniela Castillo"/>
    <x v="3"/>
    <m/>
    <s v=""/>
    <d v="2021-03-01T00:00:00"/>
    <s v=""/>
    <m/>
    <d v="2020-08-01T00:00:00"/>
    <s v=""/>
    <s v="No"/>
    <s v="No"/>
  </r>
  <r>
    <s v="Holdtech"/>
    <x v="4"/>
    <s v="Redes Sociales"/>
    <s v="La Serena"/>
    <s v="26139443"/>
    <s v="K"/>
    <s v="26139443-k"/>
    <s v="JEFARIA"/>
    <s v="JESUS EDUARDO FARIAS"/>
    <s v="JESUS EDUARDO"/>
    <s v="FARIAS"/>
    <x v="1"/>
    <x v="5"/>
    <s v="Abandono de PEI"/>
    <m/>
    <d v="2020-08-04T00:00:00"/>
    <m/>
    <m/>
    <m/>
    <m/>
    <m/>
    <d v="1991-02-15T00:00:00"/>
    <s v="Elizabeth Castillo"/>
    <m/>
    <s v=""/>
    <d v="2020-08-03T00:00:00"/>
    <d v="2020-08-18T00:00:00"/>
    <m/>
    <m/>
    <s v="JEFARIA"/>
    <s v="JEFARIA"/>
    <n v="19460"/>
    <s v="jesus.farias@consultor.wom.cl"/>
    <m/>
    <m/>
    <s v="17 RRSS"/>
    <s v="Elizabeth Castillo"/>
    <x v="3"/>
    <m/>
    <s v=""/>
    <d v="2021-03-01T00:00:00"/>
    <s v=""/>
    <m/>
    <d v="2020-08-01T00:00:00"/>
    <s v=""/>
    <s v="No"/>
    <s v="No"/>
  </r>
  <r>
    <s v="Holdtech"/>
    <x v="4"/>
    <s v="Redes Sociales"/>
    <s v="La Serena"/>
    <s v="17014911"/>
    <s v="4"/>
    <s v="17014911-4"/>
    <s v="PALEONR"/>
    <s v="PAULETTE ANGELINA LEON ROBLEDO"/>
    <s v="PAULETTE ANGELINA"/>
    <s v="LEON ROBLEDO "/>
    <x v="1"/>
    <x v="5"/>
    <s v="Abandono de PEI"/>
    <m/>
    <d v="2020-08-09T00:00:00"/>
    <m/>
    <m/>
    <m/>
    <m/>
    <m/>
    <d v="1988-07-31T00:00:00"/>
    <s v="Elizabeth Castillo"/>
    <m/>
    <s v=""/>
    <d v="2020-08-03T00:00:00"/>
    <d v="2020-08-18T00:00:00"/>
    <m/>
    <m/>
    <s v="PALEONR"/>
    <s v="PALEONR"/>
    <n v="19477"/>
    <s v="paulette.leon@consultor.wom.cl"/>
    <m/>
    <m/>
    <s v="17 RRSS"/>
    <s v="Elizabeth Castillo"/>
    <x v="3"/>
    <m/>
    <s v=""/>
    <d v="2021-03-01T00:00:00"/>
    <s v=""/>
    <m/>
    <d v="2020-08-01T00:00:00"/>
    <s v=""/>
    <s v="No"/>
    <s v="No"/>
  </r>
  <r>
    <s v="Holdtech"/>
    <x v="4"/>
    <s v="Redes Sociales"/>
    <s v="La Serena"/>
    <s v="17369274"/>
    <s v="9"/>
    <s v="17369274-9"/>
    <s v="RAGALLAC"/>
    <s v="RICARDO ALEXIS GALLARDO CORTES"/>
    <s v="RICARDO ALEXIS"/>
    <s v="GALLARDO CORTES "/>
    <x v="1"/>
    <x v="5"/>
    <s v="Abandono de PEI"/>
    <m/>
    <d v="2020-08-12T00:00:00"/>
    <m/>
    <m/>
    <m/>
    <m/>
    <m/>
    <d v="1989-12-18T00:00:00"/>
    <s v="Elizabeth Castillo"/>
    <m/>
    <s v=""/>
    <d v="2020-08-03T00:00:00"/>
    <d v="2020-08-18T00:00:00"/>
    <m/>
    <m/>
    <s v="RAGALLAC"/>
    <s v="RAGALLAC"/>
    <n v="19470"/>
    <s v="ricardo.gallardo@consultor.wom.cl"/>
    <m/>
    <m/>
    <s v="17 RRSS"/>
    <s v="Elizabeth Castillo"/>
    <x v="3"/>
    <m/>
    <s v=""/>
    <d v="2021-03-01T00:00:00"/>
    <s v=""/>
    <m/>
    <d v="2020-08-01T00:00:00"/>
    <s v=""/>
    <s v="No"/>
    <s v="No"/>
  </r>
  <r>
    <s v="Holdtech"/>
    <x v="4"/>
    <s v="Redes Sociales"/>
    <s v="La Serena"/>
    <s v="15769855"/>
    <s v="9"/>
    <s v="15769855-9"/>
    <s v="SMRAMOSR"/>
    <s v="SEGUNDO MAXIMILIANO RAMOS RAMOS"/>
    <s v="SEGUNDO MAXIMILIANO"/>
    <s v="RAMOS RAMOS "/>
    <x v="1"/>
    <x v="5"/>
    <s v="Abandono de PEI"/>
    <m/>
    <d v="2020-08-18T00:00:00"/>
    <m/>
    <m/>
    <m/>
    <m/>
    <m/>
    <d v="1984-08-09T00:00:00"/>
    <s v="Elizabeth Castillo"/>
    <m/>
    <s v=""/>
    <d v="2020-08-03T00:00:00"/>
    <d v="2020-08-18T00:00:00"/>
    <m/>
    <m/>
    <s v="SMRAMOSR"/>
    <s v="SMRAMOSR"/>
    <n v="19468"/>
    <s v="segundo.ramos@consultor.wom.cl"/>
    <m/>
    <m/>
    <s v="17 RRSS"/>
    <s v="Elizabeth Castillo"/>
    <x v="1"/>
    <m/>
    <n v="1"/>
    <d v="2021-03-01T00:00:00"/>
    <s v=""/>
    <m/>
    <d v="2020-08-01T00:00:00"/>
    <s v=""/>
    <s v="No"/>
    <s v="No"/>
  </r>
  <r>
    <s v="Holdtech"/>
    <x v="4"/>
    <s v="Redes Sociales"/>
    <s v="La Serena"/>
    <s v="16634253"/>
    <s v="8"/>
    <s v="16634253-8"/>
    <s v="VAINOSTV"/>
    <s v="VANESSA ANDREA INOSTROZA VILLARROEL"/>
    <s v="VANESSA ANDREA"/>
    <s v="INOSTROZA VILLARROEL "/>
    <x v="1"/>
    <x v="5"/>
    <s v="Abandono de PEI"/>
    <m/>
    <d v="2020-08-08T00:00:00"/>
    <m/>
    <m/>
    <m/>
    <m/>
    <m/>
    <d v="1987-10-18T00:00:00"/>
    <s v="Elizabeth Castillo"/>
    <m/>
    <s v=""/>
    <d v="2020-08-03T00:00:00"/>
    <d v="2020-08-18T00:00:00"/>
    <m/>
    <m/>
    <s v="VAINOSTV"/>
    <s v="VAINOSTV"/>
    <n v="19476"/>
    <s v="vanessa.inostroza@consultor.wom.cl"/>
    <m/>
    <m/>
    <s v="17 RRSS"/>
    <s v="Elizabeth Castillo"/>
    <x v="3"/>
    <m/>
    <s v=""/>
    <d v="2021-03-01T00:00:00"/>
    <s v=""/>
    <m/>
    <d v="2020-08-01T00:00:00"/>
    <s v=""/>
    <s v="No"/>
    <s v="No"/>
  </r>
  <r>
    <s v="Holdtech"/>
    <x v="4"/>
    <s v="Redes Sociales"/>
    <s v="La Serena"/>
    <s v="24682261"/>
    <s v="1"/>
    <s v="24682261-1"/>
    <s v="VHCHICAC"/>
    <s v="VICTOR HUGO CHICA CARDENAS"/>
    <s v="VICTOR HUGO "/>
    <s v="CHICA CARDENAS "/>
    <x v="1"/>
    <x v="5"/>
    <s v="Abandono de PEI"/>
    <m/>
    <d v="2020-08-13T00:00:00"/>
    <m/>
    <m/>
    <m/>
    <m/>
    <m/>
    <d v="1984-08-30T00:00:00"/>
    <s v="Elizabeth Castillo"/>
    <m/>
    <s v=""/>
    <d v="2020-08-03T00:00:00"/>
    <d v="2020-08-18T00:00:00"/>
    <m/>
    <m/>
    <s v="VHCHICAC"/>
    <s v="VHCHICAC"/>
    <n v="19437"/>
    <s v="victor.chica@consultor.wom.cl"/>
    <m/>
    <m/>
    <s v="17 RRSS"/>
    <s v="Daniela Castillo"/>
    <x v="1"/>
    <m/>
    <n v="1"/>
    <d v="2021-03-01T00:00:00"/>
    <s v=""/>
    <m/>
    <d v="2020-08-01T00:00:00"/>
    <s v=""/>
    <s v="No"/>
    <s v="No"/>
  </r>
  <r>
    <s v="Holdtech"/>
    <x v="4"/>
    <s v="Redes Sociales"/>
    <s v="La Serena"/>
    <s v="26164599"/>
    <s v="8"/>
    <s v="26164599-8"/>
    <s v="YDSILVAG"/>
    <s v="YASMERY DEL MAR SILVA GONZALEZ"/>
    <s v="YASMERY DEL MAR"/>
    <s v="SILVA GONZALEZ"/>
    <x v="1"/>
    <x v="5"/>
    <s v="Abandono de PEI"/>
    <m/>
    <d v="2020-08-17T00:00:00"/>
    <m/>
    <m/>
    <m/>
    <m/>
    <m/>
    <d v="1976-03-08T00:00:00"/>
    <s v="Elizabeth Castillo"/>
    <m/>
    <s v=""/>
    <d v="2020-08-03T00:00:00"/>
    <d v="2020-08-18T00:00:00"/>
    <m/>
    <m/>
    <s v="YDSILVAG"/>
    <s v="YDSILVAG"/>
    <n v="19464"/>
    <s v="yasmery.silva@consultor.wom.cl"/>
    <m/>
    <m/>
    <s v="17 RRSS"/>
    <s v="Elizabeth Castillo"/>
    <x v="1"/>
    <m/>
    <n v="1"/>
    <d v="2021-03-01T00:00:00"/>
    <s v=""/>
    <m/>
    <d v="2020-08-01T00:00:00"/>
    <s v=""/>
    <s v="No"/>
    <s v="No"/>
  </r>
  <r>
    <s v="Holdtech"/>
    <x v="4"/>
    <s v="Redes Sociales"/>
    <s v="La Serena"/>
    <s v="24528490"/>
    <s v="K"/>
    <s v="24528490-k"/>
    <s v="CEOLIVAA"/>
    <s v="CARINA EMPERATRIZ OLIVARES ANGELES"/>
    <s v="CARINA EMPERATRIZ "/>
    <s v="OLIVARES ANGELES"/>
    <x v="1"/>
    <x v="5"/>
    <s v="Abandono de PEI"/>
    <m/>
    <d v="2020-08-18T00:00:00"/>
    <m/>
    <m/>
    <m/>
    <m/>
    <m/>
    <s v="28-05-1981"/>
    <s v="Daniela Castillo"/>
    <m/>
    <s v=""/>
    <d v="2020-08-12T00:00:00"/>
    <m/>
    <m/>
    <m/>
    <s v="CEOLIVAA"/>
    <s v="CEOLIVAA"/>
    <n v="19445"/>
    <s v="carina.olivares@consultor.wom.cl"/>
    <m/>
    <m/>
    <s v="18 RRSS"/>
    <s v="Daniela Castillo"/>
    <x v="3"/>
    <m/>
    <s v=""/>
    <d v="2021-03-01T00:00:00"/>
    <s v=""/>
    <m/>
    <d v="2020-08-01T00:00:00"/>
    <s v=""/>
    <s v="No"/>
    <s v="No"/>
  </r>
  <r>
    <s v="Holdtech"/>
    <x v="4"/>
    <s v="Redes Sociales"/>
    <s v="La Serena"/>
    <s v="13232166"/>
    <s v="3"/>
    <s v="13232166-3"/>
    <s v="CGGRAGEO"/>
    <s v="CRISTIAN GIOVANNI GRACE OTTESEN"/>
    <s v="CRISTIAN GIOVANNI "/>
    <s v="GRACE OTTESEN"/>
    <x v="1"/>
    <x v="5"/>
    <s v="Abandono de PEI"/>
    <m/>
    <d v="2020-08-26T00:00:00"/>
    <m/>
    <m/>
    <m/>
    <m/>
    <m/>
    <s v="18-02-1977"/>
    <s v="Daniela Castillo"/>
    <m/>
    <s v=""/>
    <d v="2020-08-12T00:00:00"/>
    <m/>
    <m/>
    <m/>
    <s v="CGGRAGEO"/>
    <s v="CGGRAGEO"/>
    <n v="19447"/>
    <s v="cristian.grage@consultor.wom.cl"/>
    <m/>
    <m/>
    <s v="18 RRSS"/>
    <s v="Daniela Castillo"/>
    <x v="3"/>
    <m/>
    <s v=""/>
    <d v="2021-03-01T00:00:00"/>
    <s v=""/>
    <m/>
    <d v="2020-08-01T00:00:00"/>
    <s v=""/>
    <s v="No"/>
    <s v="No"/>
  </r>
  <r>
    <s v="Holdtech"/>
    <x v="4"/>
    <s v="Redes Sociales"/>
    <s v="La Serena"/>
    <s v="26386631"/>
    <s v="2"/>
    <s v="26386631-2"/>
    <s v="DJMEDINS"/>
    <s v="DAVIXSON JESUS MEDINA SOSA"/>
    <s v="DAVIXSON JESUS"/>
    <s v="MEDINA SOSA"/>
    <x v="1"/>
    <x v="5"/>
    <s v="Abandono de PEI"/>
    <m/>
    <d v="2020-08-13T00:00:00"/>
    <m/>
    <m/>
    <m/>
    <m/>
    <m/>
    <s v="25-12-1991"/>
    <s v="Daniela Castillo"/>
    <m/>
    <s v=""/>
    <d v="2020-08-12T00:00:00"/>
    <m/>
    <m/>
    <m/>
    <s v="DJMEDINS"/>
    <s v="DJMEDINS"/>
    <n v="19031"/>
    <s v="davixson.medina@consultor.wom.cl"/>
    <m/>
    <m/>
    <s v="18 RRSS"/>
    <s v="Daniela Castillo"/>
    <x v="3"/>
    <m/>
    <s v=""/>
    <d v="2021-03-01T00:00:00"/>
    <s v=""/>
    <m/>
    <d v="2020-08-01T00:00:00"/>
    <s v=""/>
    <s v="No"/>
    <s v="No"/>
  </r>
  <r>
    <s v="Holdtech"/>
    <x v="4"/>
    <s v="Redes Sociales"/>
    <s v="La Serena"/>
    <s v="25938442"/>
    <s v="7"/>
    <s v="25938442-7"/>
    <s v="EJESCALH"/>
    <s v="EARVING JOSE PASTOR ESCALONA HERNANDEZ"/>
    <s v="EARVING JOSE PASTOR "/>
    <s v="ESCALONA HERNANDEZ"/>
    <x v="1"/>
    <x v="5"/>
    <s v="Abandono de PEI"/>
    <m/>
    <d v="2020-08-13T00:00:00"/>
    <m/>
    <m/>
    <m/>
    <m/>
    <m/>
    <s v="05-04-1990"/>
    <s v="Daniela Castillo"/>
    <m/>
    <s v=""/>
    <d v="2020-08-12T00:00:00"/>
    <m/>
    <m/>
    <m/>
    <s v="EJESCALH"/>
    <s v="EJESCALH"/>
    <n v="19437"/>
    <s v="earving.escalona@consultor.wom.cl"/>
    <m/>
    <m/>
    <s v="18 RRSS"/>
    <s v="Daniela Castillo"/>
    <x v="3"/>
    <m/>
    <s v=""/>
    <d v="2021-03-01T00:00:00"/>
    <s v=""/>
    <m/>
    <d v="2020-08-01T00:00:00"/>
    <s v=""/>
    <s v="No"/>
    <s v="No"/>
  </r>
  <r>
    <s v="Holdtech"/>
    <x v="4"/>
    <s v="Redes Sociales"/>
    <s v="La Serena"/>
    <s v="26812159"/>
    <s v="5"/>
    <s v="26812159-5"/>
    <s v="JDMUNOZR"/>
    <s v="JOSE DAVID MUÑOZ RODRIGUEZ"/>
    <s v="JOSE DAVID "/>
    <s v="MUÑOZ RODRIGUEZ"/>
    <x v="1"/>
    <x v="5"/>
    <s v="Abandono de PEI"/>
    <m/>
    <d v="2020-08-18T00:00:00"/>
    <m/>
    <m/>
    <m/>
    <m/>
    <m/>
    <s v="04-01-1999"/>
    <s v="Daniela Castillo"/>
    <m/>
    <s v=""/>
    <d v="2020-08-12T00:00:00"/>
    <m/>
    <m/>
    <m/>
    <s v="JDMUNOZR"/>
    <s v="JDMUNOZR"/>
    <n v="19027"/>
    <s v="jose.munoz.r@consultor.wom.cl"/>
    <m/>
    <m/>
    <s v="18 RRSS"/>
    <s v="Daniela Castillo"/>
    <x v="3"/>
    <m/>
    <s v=""/>
    <d v="2021-03-01T00:00:00"/>
    <s v=""/>
    <m/>
    <d v="2020-08-01T00:00:00"/>
    <s v=""/>
    <s v="No"/>
    <s v="No"/>
  </r>
  <r>
    <s v="Holdtech"/>
    <x v="4"/>
    <s v="Redes Sociales"/>
    <s v="La Serena"/>
    <s v="17605570"/>
    <s v="7"/>
    <s v="17605570-7"/>
    <s v="VJNARVAB"/>
    <s v="VICTOR JOSE MANUEL NARVAEZ BOLBARAN"/>
    <s v="VICTOR JOSE MANUEL "/>
    <s v="NARVAEZ BOLBARAN"/>
    <x v="1"/>
    <x v="5"/>
    <s v="Abandono de PEI"/>
    <m/>
    <d v="2020-08-18T00:00:00"/>
    <m/>
    <m/>
    <m/>
    <m/>
    <m/>
    <s v="03-08-1990"/>
    <s v="Daniela Castillo"/>
    <m/>
    <s v=""/>
    <d v="2020-08-12T00:00:00"/>
    <m/>
    <m/>
    <m/>
    <s v="VJNARVAB"/>
    <s v="VJNARVAB"/>
    <n v="19453"/>
    <s v="victor.narvaez@consultor.wom.cl"/>
    <m/>
    <m/>
    <s v="18 RRSS"/>
    <s v="Daniela Castillo"/>
    <x v="3"/>
    <m/>
    <s v=""/>
    <d v="2021-03-01T00:00:00"/>
    <s v=""/>
    <m/>
    <d v="2020-08-01T00:00:00"/>
    <s v=""/>
    <s v="No"/>
    <s v="No"/>
  </r>
  <r>
    <s v="Holdtech"/>
    <x v="4"/>
    <s v="Redes Sociales"/>
    <s v="La Serena"/>
    <s v="25487550"/>
    <s v="3"/>
    <s v="25487550-3"/>
    <s v="YNMONTIC"/>
    <s v="YOSMARLIN NAZARETH MONTILLA CIVILA"/>
    <s v="YOSMARLIN NAZARETH "/>
    <s v="MONTILLA CIVILA "/>
    <x v="1"/>
    <x v="5"/>
    <s v="Abandono de PEI"/>
    <m/>
    <d v="2020-08-21T00:00:00"/>
    <m/>
    <m/>
    <m/>
    <m/>
    <m/>
    <s v="17-01-1985"/>
    <s v="Daniela Castillo"/>
    <m/>
    <s v=""/>
    <d v="2020-08-12T00:00:00"/>
    <m/>
    <m/>
    <m/>
    <s v="YNMONTIC"/>
    <s v="YNMONTIC"/>
    <n v="19398"/>
    <s v="yosmarlin.montilla@consultor.wom.cl"/>
    <m/>
    <m/>
    <s v="18 RRSS"/>
    <s v="Daniela Castillo"/>
    <x v="3"/>
    <m/>
    <s v=""/>
    <d v="2021-03-01T00:00:00"/>
    <s v=""/>
    <m/>
    <d v="2020-08-01T00:00:00"/>
    <s v=""/>
    <s v="No"/>
    <s v="No"/>
  </r>
  <r>
    <s v="Holdtech"/>
    <x v="4"/>
    <s v="Redes Sociales"/>
    <s v="La Serena"/>
    <s v="20347366"/>
    <s v="4"/>
    <s v="20347366-4"/>
    <s v="DEACUNAC"/>
    <s v="DIEGO EMANUEL ACUÑA CARVAJAL"/>
    <s v="DIEGO EMANUEL"/>
    <s v="ACUÑA CARVAJAL"/>
    <x v="1"/>
    <x v="5"/>
    <s v="Baja en capacitación"/>
    <m/>
    <d v="2018-09-27T00:00:00"/>
    <m/>
    <m/>
    <m/>
    <m/>
    <m/>
    <d v="2000-01-07T00:00:00"/>
    <m/>
    <m/>
    <s v=""/>
    <d v="2018-10-01T00:00:00"/>
    <d v="2018-10-19T00:00:00"/>
    <m/>
    <m/>
    <s v="DEACUNAC"/>
    <s v="DEACUNAC"/>
    <n v="19228"/>
    <s v="diego.acuna@consultor.wom.cl"/>
    <m/>
    <m/>
    <s v="18Sept RRSS"/>
    <s v="Julia Arancibia"/>
    <x v="1"/>
    <m/>
    <n v="1"/>
    <d v="2021-03-01T00:00:00"/>
    <s v=""/>
    <m/>
    <d v="2018-09-01T00:00:00"/>
    <s v=""/>
    <s v="No"/>
    <s v="No"/>
  </r>
  <r>
    <s v="Holdtech"/>
    <x v="5"/>
    <s v="Piloto de Ventas"/>
    <s v="La Serena"/>
    <s v="9714935-"/>
    <s v="6"/>
    <s v="9714935-6"/>
    <s v="GDVEGAC"/>
    <s v="GUSTAVO DANILO VEGA CARES"/>
    <s v="GUSTAVO DANILO"/>
    <s v="VEGA CARES"/>
    <x v="1"/>
    <x v="3"/>
    <s v="Desvinculación"/>
    <s v="Necesidad de la empresa"/>
    <d v="2019-01-16T00:00:00"/>
    <m/>
    <m/>
    <m/>
    <m/>
    <m/>
    <d v="1964-02-10T00:00:00"/>
    <s v="YURI MARLON SANTIAGO ANGULO SALDAÑA "/>
    <s v="26093203-9"/>
    <s v="YORMAN JOSE HERNANDEZ USECHE "/>
    <d v="2017-03-05T00:00:00"/>
    <d v="2018-03-23T00:00:00"/>
    <s v="S"/>
    <d v="2018-03-24T00:00:00"/>
    <s v="GDVEGAC"/>
    <s v="GDVEGAC"/>
    <n v="19233"/>
    <s v="gustavo.vega@consultor.wom.cl"/>
    <m/>
    <m/>
    <n v="22"/>
    <s v="Rocío Silva"/>
    <x v="1"/>
    <s v="Diurno"/>
    <n v="1"/>
    <d v="2021-03-01T00:00:00"/>
    <n v="1073"/>
    <d v="2018-09-24T00:00:00"/>
    <d v="2019-01-01T00:00:00"/>
    <d v="2018-03-01T00:00:00"/>
    <s v="No"/>
    <s v="Si"/>
  </r>
  <r>
    <s v="Holdtech"/>
    <x v="5"/>
    <s v="Piloto de Ventas"/>
    <s v="La Serena"/>
    <s v="17409604"/>
    <s v="K"/>
    <s v="17409604-K"/>
    <s v="PAOLIVAVV"/>
    <s v="PABLO ANDRES OLIVARES VARAS"/>
    <s v="PABLO ANDRES"/>
    <s v="OLIVARES VARAS"/>
    <x v="1"/>
    <x v="3"/>
    <s v="Desvinculación"/>
    <s v="Falta grave al contrato"/>
    <d v="2019-02-26T00:00:00"/>
    <m/>
    <m/>
    <m/>
    <m/>
    <m/>
    <d v="1990-08-23T00:00:00"/>
    <s v="YURI MARLON SANTIAGO ANGULO SALDAÑA "/>
    <s v="26093203-9"/>
    <s v="YORMAN JOSE HERNANDEZ USECHE "/>
    <d v="2017-03-05T00:00:00"/>
    <d v="2018-03-23T00:00:00"/>
    <s v="S"/>
    <d v="2018-03-24T00:00:00"/>
    <s v="PAOLIVAVV"/>
    <s v="PAOLIVAVV"/>
    <n v="19230"/>
    <s v="pablo.olivares@consultor.wom.cl"/>
    <m/>
    <m/>
    <n v="22"/>
    <s v="Rocío Silva"/>
    <x v="1"/>
    <s v="Diurno"/>
    <n v="1"/>
    <d v="2021-03-01T00:00:00"/>
    <n v="1073"/>
    <d v="2018-12-17T00:00:00"/>
    <d v="2019-02-01T00:00:00"/>
    <d v="2018-03-01T00:00:00"/>
    <s v="No"/>
    <s v="Si"/>
  </r>
  <r>
    <s v="Holdtech"/>
    <x v="5"/>
    <s v="Piloto de Ventas"/>
    <s v="La Serena"/>
    <s v="19144666"/>
    <s v="6"/>
    <s v="19144666-6"/>
    <s v="KNVILLAR"/>
    <s v="KOTTY NICOL VILLALOBOS ROJAS"/>
    <s v="KOTTY NICOL"/>
    <s v="VILLALOBOS ROJAS"/>
    <x v="1"/>
    <x v="3"/>
    <s v="Renuncia"/>
    <m/>
    <d v="2019-01-25T00:00:00"/>
    <m/>
    <m/>
    <m/>
    <m/>
    <m/>
    <d v="1995-10-02T00:00:00"/>
    <s v="YURI MARLON SANTIAGO ANGULO SALDAÑA "/>
    <s v="26093203-9"/>
    <s v="YORMAN JOSE HERNANDEZ USECHE "/>
    <m/>
    <m/>
    <s v="S"/>
    <d v="2018-09-13T00:00:00"/>
    <s v="KNVILLAR"/>
    <s v="KNVILLAR"/>
    <n v="19259"/>
    <s v="kotty.villalobos@consultor.wom.cl"/>
    <m/>
    <m/>
    <n v="29"/>
    <s v="Julia Arancibia"/>
    <x v="1"/>
    <s v="Diurno"/>
    <n v="1"/>
    <d v="2021-03-01T00:00:00"/>
    <n v="900"/>
    <d v="2018-09-14T00:00:00"/>
    <d v="2019-01-01T00:00:00"/>
    <d v="2018-09-01T00:00:00"/>
    <s v="No"/>
    <s v="No"/>
  </r>
  <r>
    <s v="Holdtech"/>
    <x v="5"/>
    <s v="Piloto de Ventas"/>
    <s v="La Serena"/>
    <s v="14091164"/>
    <s v="K"/>
    <s v="14091164-k"/>
    <s v="MFOLGUIP"/>
    <s v="MICHAEL FERNANDO OLGUIN PONCE"/>
    <s v="MICHAEL FERNANDO"/>
    <s v="OLGUIN PONCE"/>
    <x v="1"/>
    <x v="3"/>
    <s v="Desvinculación"/>
    <m/>
    <d v="2019-04-22T00:00:00"/>
    <m/>
    <m/>
    <m/>
    <m/>
    <m/>
    <d v="1977-05-29T00:00:00"/>
    <s v="YURI MARLON SANTIAGO ANGULO SALDAÑA "/>
    <s v="26093203-9"/>
    <s v="YORMAN JOSE HERNANDEZ USECHE "/>
    <d v="2018-05-09T00:00:00"/>
    <d v="2018-05-29T00:00:00"/>
    <s v="S"/>
    <d v="2018-06-01T00:00:00"/>
    <s v="MFOLGUIP"/>
    <s v="MFOLGUIP"/>
    <n v="19059"/>
    <s v="michael.olguin@consultor.wom.cl"/>
    <m/>
    <m/>
    <n v="29"/>
    <s v="Julia Arancibia"/>
    <x v="1"/>
    <s v="Diurno"/>
    <n v="1"/>
    <d v="2021-03-01T00:00:00"/>
    <n v="1004"/>
    <d v="2018-08-13T00:00:00"/>
    <d v="2019-04-01T00:00:00"/>
    <d v="2018-06-01T00:00:00"/>
    <s v="No"/>
    <s v="Si"/>
  </r>
  <r>
    <s v="Holdtech"/>
    <x v="5"/>
    <s v="Piloto de Ventas"/>
    <s v="La Serena"/>
    <s v="18750452"/>
    <s v="K"/>
    <s v="18750452-K"/>
    <s v="DFLEIVAP"/>
    <s v="DANIELA FERNANDA LEIVA PORTILLA"/>
    <s v="DANIELA FERNANDA"/>
    <s v="LEIVA PORTILLA"/>
    <x v="1"/>
    <x v="3"/>
    <s v="Desvinculación"/>
    <s v="Vencimiento de contrato"/>
    <d v="2018-12-13T00:00:00"/>
    <m/>
    <m/>
    <m/>
    <m/>
    <m/>
    <d v="1994-09-05T00:00:00"/>
    <s v="YURI MARLON SANTIAGO ANGULO SALDAÑA "/>
    <s v="26093203-9"/>
    <s v="YORMAN JOSE HERNANDEZ USECHE "/>
    <d v="2018-08-21T00:00:00"/>
    <d v="2018-09-10T00:00:00"/>
    <s v="S"/>
    <d v="2018-09-11T00:00:00"/>
    <s v="DFLEIVAP"/>
    <s v="DFLEIVAP"/>
    <n v="19209"/>
    <s v="daniela.leiva@consultor.wom.cl"/>
    <m/>
    <m/>
    <n v="37"/>
    <s v="Merelyn Marin"/>
    <x v="1"/>
    <s v="Diurno"/>
    <n v="1"/>
    <d v="2021-03-01T00:00:00"/>
    <n v="902"/>
    <d v="2018-09-13T00:00:00"/>
    <d v="2018-12-01T00:00:00"/>
    <d v="2018-09-01T00:00:00"/>
    <s v="No"/>
    <s v="No"/>
  </r>
  <r>
    <s v="Holdtech"/>
    <x v="5"/>
    <s v="Piloto de Ventas"/>
    <s v="La Serena"/>
    <s v="17918568"/>
    <s v="7"/>
    <s v="17918568-7"/>
    <s v="IARODRIG"/>
    <s v="IRENIA ANDREA RODRIGUEZ GOMEZ"/>
    <s v="IRENIA ANDREA"/>
    <s v="RODRIGUEZ GOMEZ"/>
    <x v="1"/>
    <x v="3"/>
    <s v="Desvinculación"/>
    <s v="Vencimiento de contrato"/>
    <d v="2018-12-13T00:00:00"/>
    <m/>
    <m/>
    <m/>
    <m/>
    <m/>
    <d v="1992-01-03T00:00:00"/>
    <s v="YURI MARLON SANTIAGO ANGULO SALDAÑA "/>
    <s v="26093203-9"/>
    <s v="YORMAN JOSE HERNANDEZ USECHE "/>
    <d v="2018-08-21T00:00:00"/>
    <d v="2018-09-10T00:00:00"/>
    <m/>
    <d v="2018-09-11T00:00:00"/>
    <s v="IARODRIG"/>
    <s v="IARODRIG"/>
    <n v="19221"/>
    <s v="irenia.rodriguez@consultor.wom.cl"/>
    <m/>
    <m/>
    <n v="37"/>
    <s v="Merelyn Marin"/>
    <x v="1"/>
    <s v="Diurno"/>
    <n v="1"/>
    <d v="2021-03-01T00:00:00"/>
    <n v="902"/>
    <d v="2018-09-13T00:00:00"/>
    <d v="2018-12-01T00:00:00"/>
    <d v="2018-09-01T00:00:00"/>
    <s v="No"/>
    <s v="No"/>
  </r>
  <r>
    <s v="Holdtech"/>
    <x v="6"/>
    <s v="Televentas"/>
    <s v="La Serena"/>
    <s v="18123919"/>
    <s v="0"/>
    <s v="18123919-0"/>
    <s v="CAROMOR"/>
    <s v="CHRISTIAN ALEJANDRO ROMO ROJAS"/>
    <s v="CHRISTIAN ALEJANDRO"/>
    <s v="ROMO ROJAS"/>
    <x v="1"/>
    <x v="3"/>
    <s v="Renuncia"/>
    <s v="Renuncia voluntaria"/>
    <d v="2019-09-01T00:00:00"/>
    <m/>
    <m/>
    <m/>
    <m/>
    <m/>
    <d v="1992-10-07T00:00:00"/>
    <s v="YURI MARLON SANTIAGO ANGULO SALDAÑA "/>
    <s v="26093203-9"/>
    <s v="YORMAN JOSE HERNANDEZ USECHE "/>
    <d v="2017-07-21T00:00:00"/>
    <d v="2017-08-11T00:00:00"/>
    <s v="S"/>
    <d v="2017-08-01T00:00:00"/>
    <s v="CAROMOR"/>
    <s v="CAROMOR"/>
    <n v="19079"/>
    <s v="christian.romo@consultor.wom.cl"/>
    <m/>
    <m/>
    <n v="5"/>
    <s v="Claudio Villafaña"/>
    <x v="1"/>
    <s v="Diurno"/>
    <n v="1"/>
    <d v="2021-03-01T00:00:00"/>
    <n v="1308"/>
    <d v="2019-07-15T00:00:00"/>
    <d v="2019-09-01T00:00:00"/>
    <d v="2017-08-01T00:00:00"/>
    <s v="No"/>
    <s v="Si"/>
  </r>
  <r>
    <s v="Holdtech"/>
    <x v="6"/>
    <s v="Televentas"/>
    <s v="La Serena"/>
    <s v="15592565"/>
    <s v="5"/>
    <s v="15592565-5"/>
    <s v="JIVIDELY"/>
    <s v="JORGE IVAN VIDELA YAÑEZ"/>
    <s v="JORGE IVAN"/>
    <s v="VIDELA YAÑEZ"/>
    <x v="1"/>
    <x v="3"/>
    <s v="Traspaso"/>
    <s v="Televentas"/>
    <d v="2019-11-08T00:00:00"/>
    <m/>
    <m/>
    <m/>
    <m/>
    <m/>
    <d v="1982-12-03T00:00:00"/>
    <s v="YURI MARLON SANTIAGO ANGULO SALDAÑA "/>
    <s v="26093203-9"/>
    <s v="YORMAN JOSE HERNANDEZ USECHE "/>
    <d v="2017-10-13T00:00:00"/>
    <d v="2017-11-06T00:00:00"/>
    <s v="S"/>
    <d v="2017-11-07T00:00:00"/>
    <s v="JIVIDELY"/>
    <s v="JIVIDELY"/>
    <n v="19141"/>
    <s v="jorge.videla@consultor.wom.cl"/>
    <m/>
    <m/>
    <n v="11"/>
    <s v="Daniela Gonzalez"/>
    <x v="1"/>
    <s v="Diurno"/>
    <n v="1"/>
    <d v="2021-03-01T00:00:00"/>
    <n v="1210"/>
    <d v="2019-07-15T00:00:00"/>
    <d v="2019-11-01T00:00:00"/>
    <d v="2017-11-01T00:00:00"/>
    <s v="No"/>
    <s v="Si"/>
  </r>
  <r>
    <s v="Holdtech"/>
    <x v="6"/>
    <s v="Televentas"/>
    <s v="La Serena"/>
    <s v="12567646"/>
    <s v="4"/>
    <s v="12567646-4"/>
    <s v="YIGARROT"/>
    <s v="YASNA IVON GARROTE TIRADO"/>
    <s v="YASNA IVON"/>
    <s v="GARROTE TIRADO"/>
    <x v="1"/>
    <x v="3"/>
    <s v="Traspaso"/>
    <s v="Televentas"/>
    <d v="2019-11-08T00:00:00"/>
    <m/>
    <m/>
    <m/>
    <m/>
    <m/>
    <d v="1974-02-18T00:00:00"/>
    <s v="YURI MARLON SANTIAGO ANGULO SALDAÑA "/>
    <s v="26093203-9"/>
    <s v="YORMAN JOSE HERNANDEZ USECHE "/>
    <d v="2018-01-24T00:00:00"/>
    <d v="2018-03-01T00:00:00"/>
    <s v="S"/>
    <d v="2018-03-03T00:00:00"/>
    <s v="YIGARROT"/>
    <s v="YIGARROT"/>
    <n v="19212"/>
    <s v="yasna.garrote.t@consultor.wom.cl"/>
    <m/>
    <m/>
    <n v="21"/>
    <s v="Julia Arancibia"/>
    <x v="1"/>
    <s v="Diurno"/>
    <n v="1"/>
    <d v="2021-03-01T00:00:00"/>
    <n v="1094"/>
    <d v="2019-07-15T00:00:00"/>
    <d v="2019-11-01T00:00:00"/>
    <d v="2018-03-01T00:00:00"/>
    <s v="No"/>
    <s v="Si"/>
  </r>
  <r>
    <s v="Holdtech"/>
    <x v="6"/>
    <s v="Televentas"/>
    <s v="La Serena"/>
    <s v="17608867"/>
    <s v="2"/>
    <s v="17608867-2"/>
    <s v="BIHERMOG"/>
    <s v="BENJAMIN ISRAEL HERMOSILLA GONZALEZ"/>
    <s v="BENJAMIN ISRAEL"/>
    <s v="HERMOSILLA GONZALEZ"/>
    <x v="1"/>
    <x v="3"/>
    <s v="Traspaso"/>
    <s v="Televentas"/>
    <d v="2019-11-08T00:00:00"/>
    <m/>
    <m/>
    <m/>
    <m/>
    <m/>
    <d v="1990-08-03T00:00:00"/>
    <s v="YURI MARLON SANTIAGO ANGULO SALDAÑA "/>
    <s v="26093203-9"/>
    <s v="YORMAN JOSE HERNANDEZ USECHE "/>
    <d v="2017-03-05T00:00:00"/>
    <d v="2018-03-23T00:00:00"/>
    <s v="S"/>
    <d v="2018-03-24T00:00:00"/>
    <s v="BIHERMOG"/>
    <s v="BIHERMOG"/>
    <n v="19219"/>
    <s v="benjamin.hermosilla@consultor.wom.cl"/>
    <m/>
    <m/>
    <n v="22"/>
    <s v="Rocío Silva"/>
    <x v="1"/>
    <s v="Diurno"/>
    <n v="1"/>
    <d v="2021-03-01T00:00:00"/>
    <n v="1073"/>
    <d v="2019-07-15T00:00:00"/>
    <d v="2019-11-01T00:00:00"/>
    <d v="2018-03-01T00:00:00"/>
    <s v="No"/>
    <s v="Si"/>
  </r>
  <r>
    <s v="Holdtech"/>
    <x v="6"/>
    <s v="Televentas"/>
    <s v="La Serena"/>
    <s v="16053782"/>
    <s v="5"/>
    <s v="16053782-5"/>
    <s v="SACORTEG"/>
    <s v="SOLANGE ALEJANDRO CORTES GONZALEZ"/>
    <s v="SOLANGE ALEJANDRO"/>
    <s v="CORTES GONZALEZ"/>
    <x v="1"/>
    <x v="3"/>
    <s v="Traspaso"/>
    <s v="Televentas"/>
    <d v="2019-11-08T00:00:00"/>
    <m/>
    <m/>
    <m/>
    <m/>
    <m/>
    <d v="1955-08-01T00:00:00"/>
    <s v="YURI MARLON SANTIAGO ANGULO SALDAÑA "/>
    <s v="26093203-9"/>
    <s v="YORMAN JOSE HERNANDEZ USECHE "/>
    <d v="2018-05-11T00:00:00"/>
    <d v="2018-05-31T00:00:00"/>
    <s v="S"/>
    <d v="2018-06-04T00:00:00"/>
    <s v="SACORTEG"/>
    <s v="SACORTEG"/>
    <n v="19243"/>
    <s v="solange.cortes@consultor.wom.cl"/>
    <m/>
    <m/>
    <n v="30"/>
    <s v="Katterine Cuadra"/>
    <x v="1"/>
    <s v="Diurno"/>
    <n v="1"/>
    <d v="2021-03-01T00:00:00"/>
    <n v="1001"/>
    <d v="2019-07-15T00:00:00"/>
    <d v="2019-11-01T00:00:00"/>
    <d v="2018-06-01T00:00:00"/>
    <s v="No"/>
    <s v="Si"/>
  </r>
  <r>
    <s v="Holdtech"/>
    <x v="6"/>
    <s v="Televentas"/>
    <s v="La Serena"/>
    <s v="20138441"/>
    <s v="9"/>
    <s v="20138441-9"/>
    <s v="IAJERIAC"/>
    <s v="ISSAC ADONIAS JERIA CARDOZA"/>
    <s v="ISSAC ADONIAS"/>
    <s v="JERIA CARDOZA"/>
    <x v="1"/>
    <x v="3"/>
    <s v="Traspaso"/>
    <s v="Televentas"/>
    <d v="2019-11-08T00:00:00"/>
    <m/>
    <m/>
    <m/>
    <m/>
    <m/>
    <d v="1998-12-02T00:00:00"/>
    <s v="YURI MARLON SANTIAGO ANGULO SALDAÑA "/>
    <s v="26093203-9"/>
    <s v="YORMAN JOSE HERNANDEZ USECHE "/>
    <d v="2018-11-22T00:00:00"/>
    <d v="2018-12-12T00:00:00"/>
    <m/>
    <d v="2018-12-13T00:00:00"/>
    <s v="IAJERIAC"/>
    <s v="IAJERIAC"/>
    <n v="19140"/>
    <s v="issac.jeria@consultor.wom.cl"/>
    <m/>
    <m/>
    <n v="44"/>
    <s v="Yesenia Sepulveda"/>
    <x v="1"/>
    <s v="Diurno"/>
    <n v="1"/>
    <d v="2021-03-01T00:00:00"/>
    <n v="809"/>
    <d v="2019-09-10T00:00:00"/>
    <d v="2019-11-01T00:00:00"/>
    <d v="2018-12-01T00:00:00"/>
    <s v="No"/>
    <s v="Si"/>
  </r>
  <r>
    <s v="Holdtech"/>
    <x v="6"/>
    <s v="Televentas"/>
    <s v="La Serena"/>
    <s v="19256551"/>
    <s v="0"/>
    <s v="19256551-0"/>
    <s v="VSBARRAR"/>
    <s v="VALENTINA SOLEDAD BARRAZA ROJAS "/>
    <s v="VALENTINA SOLEDAD"/>
    <s v="BARRAZA ROJAS "/>
    <x v="1"/>
    <x v="3"/>
    <s v="Traspaso"/>
    <s v="Televentas"/>
    <d v="2019-11-08T00:00:00"/>
    <m/>
    <m/>
    <m/>
    <m/>
    <m/>
    <d v="1995-11-21T00:00:00"/>
    <s v="YURI MARLON SANTIAGO ANGULO SALDAÑA "/>
    <s v="26093203-9"/>
    <s v="YORMAN JOSE HERNANDEZ USECHE "/>
    <d v="2019-02-07T00:00:00"/>
    <d v="2019-02-27T00:00:00"/>
    <s v="S"/>
    <d v="2019-03-01T00:00:00"/>
    <s v="VSBARRAR"/>
    <s v="VSBARRAR"/>
    <n v="19161"/>
    <s v="valentina.barraza@consultor.wom.cl"/>
    <m/>
    <m/>
    <n v="50"/>
    <s v="Julia Arancibia"/>
    <x v="1"/>
    <s v="Diurno"/>
    <n v="1"/>
    <d v="2021-03-01T00:00:00"/>
    <n v="731"/>
    <m/>
    <d v="2019-11-01T00:00:00"/>
    <d v="2019-03-01T00:00:00"/>
    <s v="No"/>
    <s v="Si"/>
  </r>
  <r>
    <s v="Holdtech"/>
    <x v="6"/>
    <s v="Televentas"/>
    <s v="La Serena"/>
    <s v="12800795"/>
    <s v="4"/>
    <s v="12800795-4"/>
    <s v="ACGUZMAU"/>
    <s v="ANDREA CAROLINA GUZMAN URETA"/>
    <s v="ANDREA CAROLINA"/>
    <s v="GUZMAN URETA"/>
    <x v="1"/>
    <x v="3"/>
    <s v="Traspaso"/>
    <s v="Televentas"/>
    <d v="2019-11-08T00:00:00"/>
    <m/>
    <m/>
    <m/>
    <m/>
    <m/>
    <d v="1975-05-12T00:00:00"/>
    <s v="YURI MARLON SANTIAGO ANGULO SALDAÑA "/>
    <s v="26093203-9"/>
    <s v="YORMAN JOSE HERNANDEZ USECHE "/>
    <d v="2019-03-05T00:00:00"/>
    <d v="2019-03-26T00:00:00"/>
    <m/>
    <d v="2019-03-28T00:00:00"/>
    <s v="ACGUZMAU"/>
    <s v="ACGUZMAU"/>
    <n v="19318"/>
    <s v="andrea.guzman@consultor.wom.cl"/>
    <m/>
    <m/>
    <n v="52"/>
    <s v="Julia Arancibia"/>
    <x v="1"/>
    <s v="Diurno"/>
    <n v="1"/>
    <d v="2021-03-01T00:00:00"/>
    <n v="704"/>
    <m/>
    <d v="2019-11-01T00:00:00"/>
    <d v="2019-03-01T00:00:00"/>
    <s v="No"/>
    <s v="Si"/>
  </r>
  <r>
    <s v="Holdtech"/>
    <x v="6"/>
    <s v="Televentas"/>
    <s v="La Serena"/>
    <s v="17121254"/>
    <s v="5"/>
    <s v="17121254-5"/>
    <s v="AMMERCAP"/>
    <s v="ALEJANDRO MILENKO MERCADO PAVLETIC"/>
    <s v="ALEJANDRO  MILENKO"/>
    <s v="MERCADO PAVLETIC"/>
    <x v="1"/>
    <x v="3"/>
    <s v="Traspaso"/>
    <s v="Televentas"/>
    <d v="2019-12-20T00:00:00"/>
    <m/>
    <m/>
    <m/>
    <m/>
    <m/>
    <d v="1988-08-14T00:00:00"/>
    <s v="BARBARA ANDREA ROJAS DROGUETT"/>
    <s v="15909479-0"/>
    <s v="ULISES LA ROSA PEREZ"/>
    <d v="2019-03-05T00:00:00"/>
    <d v="2019-03-26T00:00:00"/>
    <m/>
    <d v="2019-03-28T00:00:00"/>
    <s v="AMMERCAP"/>
    <s v="AMMERCAP"/>
    <n v="19226"/>
    <s v="alejandro.mercado@consultor.wom.cl"/>
    <m/>
    <m/>
    <n v="52"/>
    <s v="Julia Arancibia"/>
    <x v="1"/>
    <s v="Diurno"/>
    <n v="1"/>
    <d v="2021-03-01T00:00:00"/>
    <n v="704"/>
    <d v="2019-11-11T00:00:00"/>
    <d v="2019-12-01T00:00:00"/>
    <d v="2019-03-01T00:00:00"/>
    <s v="No"/>
    <s v="Si"/>
  </r>
  <r>
    <s v="Holdtech"/>
    <x v="6"/>
    <s v="Televentas"/>
    <s v="La Serena"/>
    <s v="17277497"/>
    <s v="0"/>
    <s v="17277497-0"/>
    <s v="GIPEREZO"/>
    <s v="GERMAN IGOR PEREZ OYARZÚN"/>
    <s v="GERMAN IGOR"/>
    <s v="PEREZ OYARZÚN"/>
    <x v="1"/>
    <x v="3"/>
    <s v="Traspaso"/>
    <s v="Televentas"/>
    <d v="2019-11-08T00:00:00"/>
    <m/>
    <m/>
    <m/>
    <m/>
    <m/>
    <d v="1990-01-19T00:00:00"/>
    <s v="YURI MARLON SANTIAGO ANGULO SALDAÑA "/>
    <s v="26093203-9"/>
    <s v="YORMAN JOSE HERNANDEZ USECHE "/>
    <d v="2019-03-05T00:00:00"/>
    <d v="2019-03-26T00:00:00"/>
    <m/>
    <d v="2019-03-28T00:00:00"/>
    <s v="GIPEREZO"/>
    <s v="GIPEREZO"/>
    <n v="19255"/>
    <s v="german.perez@consultor.wom.cl"/>
    <m/>
    <m/>
    <n v="52"/>
    <s v="Julia Arancibia"/>
    <x v="1"/>
    <s v="Diurno"/>
    <n v="1"/>
    <d v="2021-03-01T00:00:00"/>
    <n v="704"/>
    <d v="2019-09-10T00:00:00"/>
    <d v="2019-11-01T00:00:00"/>
    <d v="2019-03-01T00:00:00"/>
    <s v="No"/>
    <s v="Si"/>
  </r>
  <r>
    <s v="Holdtech"/>
    <x v="6"/>
    <s v="Televentas"/>
    <s v="La Serena"/>
    <s v="18754835"/>
    <s v="7"/>
    <s v="18754835-7"/>
    <s v="SFGALVEE"/>
    <s v="SOLANGE FERNANDA GALVEZ ECHEVERRIA"/>
    <s v="SOLANGE FERNANDA"/>
    <s v="GALVEZ ECHEVERRIA"/>
    <x v="1"/>
    <x v="3"/>
    <s v="Traspaso"/>
    <s v="Televentas"/>
    <d v="2019-11-08T00:00:00"/>
    <m/>
    <m/>
    <m/>
    <m/>
    <m/>
    <d v="1994-09-16T00:00:00"/>
    <s v="YURI MARLON SANTIAGO ANGULO SALDAÑA "/>
    <s v="26093203-9"/>
    <s v="YORMAN JOSE HERNANDEZ USECHE "/>
    <d v="2019-03-27T00:00:00"/>
    <d v="2019-04-19T00:00:00"/>
    <m/>
    <d v="2019-04-23T00:00:00"/>
    <s v="SFGALVEE"/>
    <s v="SFGALVEE"/>
    <n v="19027"/>
    <s v="solange.galvez@consultor.wom.cl"/>
    <m/>
    <m/>
    <n v="54"/>
    <s v="Maria Fernanda Diaz"/>
    <x v="1"/>
    <s v="Diurno"/>
    <n v="1"/>
    <d v="2021-03-01T00:00:00"/>
    <n v="678"/>
    <m/>
    <d v="2019-11-01T00:00:00"/>
    <d v="2019-04-01T00:00:00"/>
    <s v="No"/>
    <s v="No"/>
  </r>
  <r>
    <s v="Holdtech"/>
    <x v="6"/>
    <s v="Televentas"/>
    <s v="La Serena"/>
    <s v="18495546"/>
    <s v="6"/>
    <s v="18495546-6"/>
    <s v="CAGOMEZT"/>
    <s v="CAMILA ANDREA GOMEZ TOLMO"/>
    <s v="CAMILA ANDREA"/>
    <s v="GOMEZ TOLMO "/>
    <x v="1"/>
    <x v="3"/>
    <s v="Traspaso"/>
    <s v="Televentas"/>
    <d v="2019-12-20T00:00:00"/>
    <m/>
    <m/>
    <m/>
    <m/>
    <m/>
    <d v="1993-11-30T00:00:00"/>
    <s v="WALTER PAOLO SANTANDER CAMPOS"/>
    <s v="13974946-4"/>
    <s v="FRANCISCO JAVIER SUAREZ VEGA"/>
    <d v="2019-06-24T00:00:00"/>
    <d v="2019-07-16T00:00:00"/>
    <m/>
    <d v="2019-07-17T00:00:00"/>
    <s v="CAGOMEZT"/>
    <s v="CAGOMEZT"/>
    <n v="19063"/>
    <s v="camila.gomez@consultor.wom.cl"/>
    <m/>
    <m/>
    <n v="61"/>
    <s v="Julia Arancibia"/>
    <x v="1"/>
    <s v="Diurno"/>
    <n v="1"/>
    <d v="2021-03-01T00:00:00"/>
    <n v="593"/>
    <d v="2019-11-11T00:00:00"/>
    <d v="2019-12-01T00:00:00"/>
    <d v="2019-07-01T00:00:00"/>
    <s v="No"/>
    <s v="No"/>
  </r>
  <r>
    <s v="Holdtech"/>
    <x v="6"/>
    <s v="Televentas"/>
    <s v="La Serena"/>
    <s v="14189406"/>
    <s v="4"/>
    <s v="14189406-4"/>
    <s v="PAACEITA"/>
    <s v="PAULA ANDREA ACEITUNO ACEITUNO"/>
    <s v="PAULA ANDREA"/>
    <s v="ACEITUNO ACEITUNO "/>
    <x v="1"/>
    <x v="3"/>
    <s v="Traspaso"/>
    <s v="Televentas"/>
    <d v="2019-12-20T00:00:00"/>
    <m/>
    <m/>
    <m/>
    <m/>
    <m/>
    <d v="1979-09-14T00:00:00"/>
    <s v="BARBARA ANDREA ROJAS DROGUETT"/>
    <s v="15909479-0"/>
    <s v="ULISES LA ROSA PEREZ"/>
    <d v="2019-06-24T00:00:00"/>
    <d v="2019-07-16T00:00:00"/>
    <m/>
    <d v="2019-07-17T00:00:00"/>
    <s v="PAACEITA"/>
    <s v="PAACEITA"/>
    <n v="19321"/>
    <s v="paula.aceituno@consultor.wom.cl"/>
    <m/>
    <m/>
    <n v="61"/>
    <s v="Julia Arancibia"/>
    <x v="1"/>
    <s v="Diurno"/>
    <n v="1"/>
    <d v="2021-03-01T00:00:00"/>
    <n v="593"/>
    <d v="2019-11-11T00:00:00"/>
    <d v="2019-12-01T00:00:00"/>
    <d v="2019-07-01T00:00:00"/>
    <s v="No"/>
    <s v="No"/>
  </r>
  <r>
    <s v="Holdtech"/>
    <x v="6"/>
    <s v="Televentas"/>
    <s v="La Serena"/>
    <s v="26778264"/>
    <s v="4"/>
    <s v="26778264-4"/>
    <s v="NIMARTIM"/>
    <s v="NELSON ISMAEL MARTINEZ MATA"/>
    <s v="NELSON ISMAEL"/>
    <s v="MARTINEZ MATA"/>
    <x v="1"/>
    <x v="3"/>
    <s v="Traspaso"/>
    <s v="Televentas"/>
    <d v="2019-11-08T00:00:00"/>
    <m/>
    <m/>
    <m/>
    <m/>
    <m/>
    <d v="1996-07-11T00:00:00"/>
    <s v="YURI MARLON SANTIAGO ANGULO SALDAÑA "/>
    <s v="26093203-9"/>
    <s v="YORMAN JOSE HERNANDEZ USECHE "/>
    <d v="2019-02-12T00:00:00"/>
    <d v="2019-03-04T00:00:00"/>
    <m/>
    <d v="2019-03-05T00:00:00"/>
    <s v="NIMARTIM"/>
    <s v="NIMARTIM"/>
    <n v="19282"/>
    <s v="nelson.martinez@consultor.wom.cl"/>
    <m/>
    <m/>
    <s v="10 RRSS"/>
    <s v="Gabriela Toro"/>
    <x v="1"/>
    <s v="Diurno"/>
    <n v="1"/>
    <d v="2021-03-01T00:00:00"/>
    <n v="727"/>
    <m/>
    <d v="2019-11-01T00:00:00"/>
    <d v="2019-03-01T00:00:00"/>
    <s v="No"/>
    <s v="Si"/>
  </r>
  <r>
    <m/>
    <x v="7"/>
    <m/>
    <m/>
    <m/>
    <m/>
    <m/>
    <m/>
    <m/>
    <m/>
    <m/>
    <x v="2"/>
    <x v="7"/>
    <m/>
    <m/>
    <m/>
    <m/>
    <m/>
    <m/>
    <m/>
    <m/>
    <m/>
    <m/>
    <m/>
    <m/>
    <m/>
    <m/>
    <m/>
    <m/>
    <m/>
    <m/>
    <m/>
    <m/>
    <m/>
    <m/>
    <m/>
    <m/>
    <x v="2"/>
    <m/>
    <m/>
    <m/>
    <m/>
    <m/>
    <m/>
    <m/>
    <m/>
    <m/>
  </r>
  <r>
    <m/>
    <x v="7"/>
    <m/>
    <m/>
    <m/>
    <m/>
    <m/>
    <m/>
    <m/>
    <m/>
    <m/>
    <x v="2"/>
    <x v="7"/>
    <m/>
    <m/>
    <m/>
    <m/>
    <m/>
    <m/>
    <m/>
    <m/>
    <m/>
    <m/>
    <m/>
    <m/>
    <m/>
    <m/>
    <m/>
    <m/>
    <m/>
    <m/>
    <m/>
    <m/>
    <m/>
    <m/>
    <m/>
    <m/>
    <x v="2"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47">
  <r>
    <s v="Holdtech"/>
    <x v="0"/>
    <s v="Masivo"/>
    <s v="La Serena"/>
    <s v="19275207"/>
    <s v="8"/>
    <s v="19275207-8"/>
    <s v="BAMACHUB"/>
    <s v="BENJAMIN ALEXIS MACHUCA BECERRA"/>
    <s v="BENJAMIN ALEXIS"/>
    <s v="MACHUCA BECERRA"/>
    <x v="0"/>
    <x v="0"/>
    <m/>
    <m/>
    <m/>
    <m/>
    <m/>
    <m/>
    <m/>
    <m/>
    <d v="1996-08-16T00:00:00"/>
    <x v="0"/>
    <s v="15054416-5"/>
    <s v="FRANCISCO JAVIER SUAREZ VEGA"/>
    <d v="2017-07-20T00:00:00"/>
    <d v="2017-08-11T00:00:00"/>
    <s v="S"/>
    <d v="2017-08-01T00:00:00"/>
    <s v="BAMACHUB"/>
    <s v="BAMACHUB"/>
    <n v="19098"/>
    <s v="benjamin.machuca@consultor.wom.cl"/>
    <m/>
    <m/>
    <n v="5"/>
    <s v="Claudio Villafaña"/>
    <x v="0"/>
    <s v="Diurno"/>
    <s v=""/>
    <d v="2021-03-01T00:00:00"/>
    <n v="1308"/>
    <m/>
    <s v=""/>
    <d v="2017-08-01T00:00:00"/>
  </r>
  <r>
    <s v="Holdtech"/>
    <x v="0"/>
    <s v="Empresas"/>
    <s v="La Serena"/>
    <s v="15982846"/>
    <s v="8"/>
    <s v="15982846-8"/>
    <s v="VVHENRIC"/>
    <s v="VANESSA VERONICA HENRIQUEZ CASONE"/>
    <s v="VANESSA VERONICA"/>
    <s v="HENRIQUEZ CASONE"/>
    <x v="0"/>
    <x v="0"/>
    <m/>
    <m/>
    <m/>
    <m/>
    <m/>
    <m/>
    <m/>
    <m/>
    <d v="1985-08-03T00:00:00"/>
    <x v="1"/>
    <s v="18354359-8"/>
    <s v="FRANCISCO JAVIER SUAREZ VEGA"/>
    <d v="2017-09-25T00:00:00"/>
    <d v="2017-10-05T00:00:00"/>
    <s v="S"/>
    <d v="2018-03-09T00:00:00"/>
    <s v="VVHENRIC"/>
    <s v="VVHENRIC"/>
    <n v="19033"/>
    <s v="vanessa.henriquez@consultor.wom.cl"/>
    <m/>
    <m/>
    <n v="9"/>
    <s v="Daniela Gonzalez"/>
    <x v="1"/>
    <s v="Diurno"/>
    <n v="1"/>
    <d v="2021-03-01T00:00:00"/>
    <n v="1088"/>
    <m/>
    <s v=""/>
    <d v="2018-03-01T00:00:00"/>
  </r>
  <r>
    <s v="Holdtech"/>
    <x v="0"/>
    <s v="Empresas"/>
    <s v="La Serena"/>
    <s v="19041876"/>
    <s v="6"/>
    <s v="19041876-6"/>
    <s v="PHLOPEZC"/>
    <s v="PABLO HERNAN LOPEZ CONTRERAS"/>
    <s v="PABLO HERNAN"/>
    <s v="LOPEZ CONTRERAS"/>
    <x v="0"/>
    <x v="0"/>
    <m/>
    <m/>
    <m/>
    <m/>
    <m/>
    <m/>
    <m/>
    <m/>
    <d v="1995-09-19T00:00:00"/>
    <x v="2"/>
    <s v="15909479-0"/>
    <s v="ULISES LA ROSA PEREZ"/>
    <d v="2017-10-06T00:00:00"/>
    <d v="2017-10-27T00:00:00"/>
    <s v="S"/>
    <d v="2017-11-02T00:00:00"/>
    <s v="PHLOPEZC"/>
    <s v="PHLOPEZC"/>
    <n v="19132"/>
    <s v="pablo.lopez@consultor.wom.cl"/>
    <m/>
    <m/>
    <n v="10"/>
    <s v="Katterine Cuadra"/>
    <x v="0"/>
    <s v="Diurno"/>
    <s v=""/>
    <d v="2021-03-01T00:00:00"/>
    <n v="1215"/>
    <m/>
    <s v=""/>
    <d v="2017-11-01T00:00:00"/>
  </r>
  <r>
    <s v="Holdtech"/>
    <x v="0"/>
    <s v="Empresas"/>
    <s v="La Serena"/>
    <s v="17174997"/>
    <s v="2"/>
    <s v="17174997-2"/>
    <s v="EJMONARO"/>
    <s v="EDUARDO JAVIER MONARDEZ ORTIZ"/>
    <s v="EDUARDO JAVIER"/>
    <s v="MONARDEZ ORTIZ"/>
    <x v="0"/>
    <x v="0"/>
    <m/>
    <m/>
    <m/>
    <m/>
    <m/>
    <m/>
    <m/>
    <m/>
    <d v="1989-07-28T00:00:00"/>
    <x v="0"/>
    <s v="15054416-5"/>
    <s v="FRANCISCO JAVIER SUAREZ VEGA"/>
    <d v="2017-10-13T00:00:00"/>
    <d v="2017-11-06T00:00:00"/>
    <s v="S"/>
    <d v="2017-11-07T00:00:00"/>
    <s v="EJMONARO"/>
    <s v="EJMONARO"/>
    <n v="19004"/>
    <s v="eduardo.monardez@consultor.wom.cl"/>
    <m/>
    <m/>
    <n v="11"/>
    <s v="Daniela Gonzalez"/>
    <x v="0"/>
    <s v="Diurno"/>
    <s v=""/>
    <d v="2021-03-01T00:00:00"/>
    <n v="1210"/>
    <m/>
    <s v=""/>
    <d v="2017-11-01T00:00:00"/>
  </r>
  <r>
    <s v="Holdtech"/>
    <x v="0"/>
    <s v="Masivo"/>
    <s v="La Serena"/>
    <s v="12805395"/>
    <s v="6"/>
    <s v="12805395-6"/>
    <s v="PAFERNAT"/>
    <s v="PAOLA ANDREA FERNANDEZ TABILO"/>
    <s v="PAOLA ANDREA"/>
    <s v="FERNANDEZ TABILO"/>
    <x v="0"/>
    <x v="0"/>
    <m/>
    <m/>
    <m/>
    <m/>
    <m/>
    <m/>
    <m/>
    <m/>
    <d v="1974-12-21T00:00:00"/>
    <x v="3"/>
    <s v="18632202-9"/>
    <s v="FRANCISCO JAVIER SUAREZ VEGA"/>
    <d v="2017-11-08T00:00:00"/>
    <d v="2017-11-24T00:00:00"/>
    <s v="S"/>
    <d v="2017-11-28T00:00:00"/>
    <s v="PAFERNAT"/>
    <s v="PAFERNAT"/>
    <n v="19122"/>
    <s v="paola.fernandez@consultor.wom.cl"/>
    <m/>
    <m/>
    <n v="12"/>
    <s v="Julia Arancibia"/>
    <x v="1"/>
    <s v="Diurno"/>
    <n v="1"/>
    <d v="2021-03-01T00:00:00"/>
    <n v="1189"/>
    <d v="2020-12-07T00:00:00"/>
    <s v=""/>
    <d v="2017-11-01T00:00:00"/>
  </r>
  <r>
    <s v="Holdtech"/>
    <x v="0"/>
    <s v="Nocturno"/>
    <s v="La Serena"/>
    <s v="18318183"/>
    <s v="1"/>
    <s v="18318183-1"/>
    <s v="NAARAYAA"/>
    <s v="NICOL ALEXANDRA ARAYA ALQUINTA"/>
    <s v="NICOL ALEXANDRA"/>
    <s v="ARAYA ALQUINTA"/>
    <x v="0"/>
    <x v="0"/>
    <m/>
    <m/>
    <m/>
    <m/>
    <m/>
    <m/>
    <m/>
    <m/>
    <d v="1993-07-09T00:00:00"/>
    <x v="0"/>
    <s v="15054416-5"/>
    <s v="FRANCISCO JAVIER SUAREZ VEGA"/>
    <d v="2017-12-20T00:00:00"/>
    <d v="2017-12-11T00:00:00"/>
    <s v="S"/>
    <d v="2018-01-13T00:00:00"/>
    <s v="NAARAYAA"/>
    <s v="NAARAYAA"/>
    <n v="19183"/>
    <s v="nicol.araya@consultor.wom.cl"/>
    <m/>
    <m/>
    <n v="16"/>
    <s v="Julia Arancibia"/>
    <x v="1"/>
    <s v="Nocturno"/>
    <n v="1"/>
    <d v="2021-03-01T00:00:00"/>
    <n v="1143"/>
    <m/>
    <s v=""/>
    <d v="2018-01-01T00:00:00"/>
  </r>
  <r>
    <s v="Holdtech"/>
    <x v="0"/>
    <s v="Nocturno"/>
    <s v="La Serena"/>
    <s v="18217688"/>
    <s v="5"/>
    <s v="18217688-5"/>
    <s v="AIDIAZA"/>
    <s v="ARACELY IVONNE DIAZ ARACENA"/>
    <s v="ARACELY IVONNE"/>
    <s v="DIAZ ARACENA"/>
    <x v="0"/>
    <x v="0"/>
    <m/>
    <m/>
    <m/>
    <m/>
    <m/>
    <m/>
    <m/>
    <m/>
    <d v="1993-02-15T00:00:00"/>
    <x v="4"/>
    <s v="17016833-K"/>
    <s v="ULISES LA ROSA PEREZ"/>
    <d v="2018-04-09T00:00:00"/>
    <d v="2018-04-26T00:00:00"/>
    <s v="S"/>
    <d v="2018-05-01T00:00:00"/>
    <s v="AIDIAZA"/>
    <s v="AIDIAZA"/>
    <n v="19151"/>
    <s v="aracely.diaz@consultor.wom.cl"/>
    <m/>
    <m/>
    <n v="27"/>
    <s v="Julia Arancibia"/>
    <x v="1"/>
    <s v="Nocturno"/>
    <n v="1"/>
    <d v="2021-03-01T00:00:00"/>
    <n v="1035"/>
    <m/>
    <s v=""/>
    <d v="2018-05-01T00:00:00"/>
  </r>
  <r>
    <s v="Holdtech"/>
    <x v="0"/>
    <s v="Empresas"/>
    <s v="La Serena"/>
    <s v="18317017"/>
    <s v="1"/>
    <s v="18317017-1"/>
    <s v="FEOLIVAD"/>
    <s v="FELIPE EDGARDO OLIVARES DUBO"/>
    <s v="FELIPE EDGARDO"/>
    <s v="OLIVARES DUBO"/>
    <x v="0"/>
    <x v="0"/>
    <m/>
    <m/>
    <m/>
    <m/>
    <m/>
    <m/>
    <m/>
    <m/>
    <m/>
    <x v="5"/>
    <s v="14109923-K"/>
    <s v="WILLIAMS ENRIQUE DOMINGUEZ BARRADA"/>
    <d v="2018-04-26T00:00:00"/>
    <d v="2018-05-17T00:00:00"/>
    <s v="S"/>
    <d v="2018-05-19T00:00:00"/>
    <s v="FEOLIVAD"/>
    <s v="FEOLIVAD"/>
    <n v="19225"/>
    <s v="felipe.olivares@consultor.wom.cl"/>
    <m/>
    <m/>
    <n v="28"/>
    <s v="Merelyn Marin"/>
    <x v="1"/>
    <s v="Diurno"/>
    <n v="1"/>
    <d v="2021-03-01T00:00:00"/>
    <n v="1017"/>
    <m/>
    <s v=""/>
    <d v="2018-05-01T00:00:00"/>
  </r>
  <r>
    <s v="Holdtech"/>
    <x v="0"/>
    <s v="Empresas"/>
    <s v="La Serena"/>
    <s v="17879542"/>
    <s v="2"/>
    <s v="17879542-2"/>
    <s v="DVVERGAH"/>
    <s v="DANIELA VIVIANA VERGARA HERNANDEZ"/>
    <s v="DANIELA VIVIANA"/>
    <s v="VERGARA HERNANDEZ"/>
    <x v="0"/>
    <x v="0"/>
    <m/>
    <m/>
    <m/>
    <m/>
    <m/>
    <m/>
    <m/>
    <m/>
    <m/>
    <x v="6"/>
    <s v="16732649-8"/>
    <s v="ULISES LA ROSA PEREZ"/>
    <d v="2018-04-26T00:00:00"/>
    <d v="2018-05-17T00:00:00"/>
    <s v="S"/>
    <d v="2018-05-18T00:00:00"/>
    <s v="DVVERGAH"/>
    <s v="DVVERGAH"/>
    <n v="19214"/>
    <s v="daniela.vergara@consultor.wom.cl"/>
    <m/>
    <m/>
    <n v="28"/>
    <s v="Merelyn Marin"/>
    <x v="0"/>
    <s v="Diurno"/>
    <s v=""/>
    <d v="2021-03-01T00:00:00"/>
    <n v="1018"/>
    <m/>
    <s v=""/>
    <d v="2018-05-01T00:00:00"/>
  </r>
  <r>
    <s v="Holdtech"/>
    <x v="0"/>
    <s v="Nocturno"/>
    <s v="La Serena"/>
    <s v="17530464"/>
    <s v="9"/>
    <s v="17530464-9"/>
    <s v="APCARRES"/>
    <s v="ANGELICA PATRICIA CARRERA SILVA"/>
    <s v="ANGELICA PATRICIA"/>
    <s v="CARRERA SILVA"/>
    <x v="0"/>
    <x v="0"/>
    <m/>
    <m/>
    <m/>
    <m/>
    <m/>
    <m/>
    <m/>
    <m/>
    <m/>
    <x v="7"/>
    <s v="17902552-3"/>
    <s v="ULISES LA ROSA PEREZ"/>
    <d v="2018-04-26T00:00:00"/>
    <d v="2018-05-17T00:00:00"/>
    <s v="S"/>
    <d v="2018-05-18T00:00:00"/>
    <s v="APCARRES"/>
    <s v="APCARRES"/>
    <n v="19154"/>
    <s v="angelica.carrera@consultor.wom.cl"/>
    <m/>
    <m/>
    <n v="28"/>
    <s v="Merelyn Marin"/>
    <x v="1"/>
    <s v="Nocturno"/>
    <n v="1"/>
    <d v="2021-03-01T00:00:00"/>
    <n v="1018"/>
    <m/>
    <s v=""/>
    <d v="2018-05-01T00:00:00"/>
  </r>
  <r>
    <s v="Holdtech"/>
    <x v="0"/>
    <s v="Masivo"/>
    <s v="La Serena"/>
    <s v="16688677"/>
    <s v="5"/>
    <s v="16688677-5"/>
    <s v="CEDIAZM"/>
    <s v="CAROLINA ELIZABETH DIAZ MIRANDA"/>
    <s v="CAROLINA ELIZABETH"/>
    <s v="DIAZ MIRANDA"/>
    <x v="0"/>
    <x v="0"/>
    <m/>
    <m/>
    <m/>
    <m/>
    <m/>
    <m/>
    <m/>
    <m/>
    <d v="1988-04-08T00:00:00"/>
    <x v="5"/>
    <s v="14109923-K"/>
    <s v="WILLIAMS ENRIQUE DOMINGUEZ BARRADA"/>
    <d v="2018-05-09T00:00:00"/>
    <d v="2018-05-29T00:00:00"/>
    <s v="S"/>
    <d v="2018-06-01T00:00:00"/>
    <s v="CEDIAZM"/>
    <s v="CEDIAZM"/>
    <n v="19279"/>
    <s v="carolina.diaz.m@consultor.wom.cl"/>
    <m/>
    <m/>
    <n v="29"/>
    <s v="Julia Arancibia"/>
    <x v="1"/>
    <s v="Diurno"/>
    <n v="1"/>
    <d v="2021-03-01T00:00:00"/>
    <n v="1004"/>
    <m/>
    <s v=""/>
    <d v="2018-06-01T00:00:00"/>
  </r>
  <r>
    <s v="Holdtech"/>
    <x v="0"/>
    <s v="Masivo"/>
    <s v="La Serena"/>
    <s v="18687561"/>
    <s v="3"/>
    <s v="18687561-3"/>
    <s v="VAROJASR"/>
    <s v="VERONICA ANGELICA ROJAS ROJAS"/>
    <s v="VERONICA ANGELICA"/>
    <s v="ROJAS ROJAS"/>
    <x v="0"/>
    <x v="0"/>
    <m/>
    <m/>
    <m/>
    <m/>
    <m/>
    <m/>
    <m/>
    <m/>
    <d v="1993-11-13T00:00:00"/>
    <x v="0"/>
    <s v="15054416-5"/>
    <s v="FRANCISCO JAVIER SUAREZ VEGA"/>
    <d v="2017-06-04T00:00:00"/>
    <d v="2018-06-25T00:00:00"/>
    <m/>
    <d v="2018-06-27T00:00:00"/>
    <s v="VAROJASR"/>
    <s v="VAROJASR"/>
    <n v="19289"/>
    <s v="veronica.rojas@consultor.wom.cl"/>
    <m/>
    <m/>
    <n v="31"/>
    <s v="Gabriela Toro"/>
    <x v="1"/>
    <s v="Diurno"/>
    <n v="1"/>
    <d v="2021-03-01T00:00:00"/>
    <n v="978"/>
    <m/>
    <s v=""/>
    <d v="2018-06-01T00:00:00"/>
  </r>
  <r>
    <s v="Holdtech"/>
    <x v="0"/>
    <s v="Masivo"/>
    <s v="La Serena"/>
    <s v="19506039"/>
    <s v="8"/>
    <s v="19506039-8"/>
    <s v="CFIRARRB"/>
    <s v="CAMILA FRANCISCA IRARRAZABAL BRICEÑO"/>
    <s v="CAMILA FRANCISCA"/>
    <s v="IRARRAZABAL BRICEÑO"/>
    <x v="0"/>
    <x v="0"/>
    <m/>
    <m/>
    <m/>
    <m/>
    <m/>
    <m/>
    <m/>
    <m/>
    <d v="1997-02-03T00:00:00"/>
    <x v="8"/>
    <s v="13974946-4"/>
    <s v="FRANCISCO JAVIER SUAREZ VEGA"/>
    <d v="2018-06-28T00:00:00"/>
    <d v="2018-07-20T00:00:00"/>
    <s v="S"/>
    <d v="2018-07-24T00:00:00"/>
    <s v="CFIRARRB"/>
    <s v="CFIRARRB"/>
    <n v="19104"/>
    <s v="camila.irarrazabal@consultor.wom.cl"/>
    <m/>
    <m/>
    <n v="33"/>
    <s v="Rocío Silva"/>
    <x v="0"/>
    <s v="Diurno"/>
    <s v=""/>
    <d v="2021-03-01T00:00:00"/>
    <n v="951"/>
    <m/>
    <s v=""/>
    <d v="2018-07-01T00:00:00"/>
  </r>
  <r>
    <s v="Holdtech"/>
    <x v="0"/>
    <s v="Empresas"/>
    <s v="La Serena"/>
    <s v="16419823"/>
    <s v="5"/>
    <s v="16419823-5"/>
    <s v="CDESPEJG"/>
    <s v="CAROLINA DE LOS ANGELES ESPEJO GALLARDO"/>
    <s v="CAROLINA DE LOS ANGELES"/>
    <s v="ESPEJO GALLARDO"/>
    <x v="0"/>
    <x v="0"/>
    <m/>
    <m/>
    <m/>
    <m/>
    <m/>
    <m/>
    <m/>
    <m/>
    <d v="1985-12-28T00:00:00"/>
    <x v="5"/>
    <s v="14109923-K"/>
    <s v="WILLIAMS ENRIQUE DOMINGUEZ BARRADA"/>
    <d v="2018-07-30T00:00:00"/>
    <d v="2018-08-13T00:00:00"/>
    <s v="S"/>
    <d v="2018-08-14T00:00:00"/>
    <s v="CDESPEJG"/>
    <s v="CDESPEJG"/>
    <n v="19024"/>
    <s v="carolina.espejo@consultor.wom.cl"/>
    <m/>
    <m/>
    <n v="35"/>
    <s v="Merelyn Marin"/>
    <x v="0"/>
    <s v="Diurno"/>
    <s v=""/>
    <d v="2021-03-01T00:00:00"/>
    <n v="930"/>
    <d v="2018-09-28T00:00:00"/>
    <s v=""/>
    <d v="2018-08-01T00:00:00"/>
  </r>
  <r>
    <s v="Holdtech"/>
    <x v="0"/>
    <s v="Masivo"/>
    <s v="La Serena"/>
    <s v="17655938"/>
    <s v="1"/>
    <s v="17655938-1"/>
    <s v="GVVILCAV"/>
    <s v="GISHLAYNE VIOLENA VILCA VEGA"/>
    <s v="GISHLAYNE VIOLENA"/>
    <s v="VILCA VEGA"/>
    <x v="0"/>
    <x v="0"/>
    <m/>
    <m/>
    <m/>
    <m/>
    <m/>
    <m/>
    <m/>
    <m/>
    <d v="1991-04-26T00:00:00"/>
    <x v="7"/>
    <s v="17902552-3"/>
    <s v="ULISES LA ROSA PEREZ"/>
    <d v="2018-08-08T00:00:00"/>
    <d v="2018-08-29T00:00:00"/>
    <s v="S"/>
    <d v="2018-09-03T00:00:00"/>
    <s v="GVVILCAV"/>
    <s v="GVVILCAV"/>
    <n v="19170"/>
    <s v="gishlayne.vilca@consultor.wom.cl"/>
    <m/>
    <m/>
    <n v="36"/>
    <s v="Julia Arancibia"/>
    <x v="0"/>
    <s v="Diurno"/>
    <s v=""/>
    <d v="2021-03-01T00:00:00"/>
    <n v="910"/>
    <m/>
    <s v=""/>
    <d v="2018-09-01T00:00:00"/>
  </r>
  <r>
    <s v="Holdtech"/>
    <x v="0"/>
    <s v="Empresas"/>
    <s v="La Serena"/>
    <s v="18494092"/>
    <s v="2"/>
    <s v="18494092-2"/>
    <s v="VAAGUILM"/>
    <s v="VALENTINA ALEXANDRA AGUILERA MORALES"/>
    <s v="VALENTINA ALEXANDRA"/>
    <s v="AGUILERA MORALES"/>
    <x v="0"/>
    <x v="0"/>
    <m/>
    <m/>
    <m/>
    <m/>
    <m/>
    <m/>
    <m/>
    <m/>
    <d v="1993-05-12T00:00:00"/>
    <x v="2"/>
    <s v="15909479-0"/>
    <s v="ULISES LA ROSA PEREZ"/>
    <d v="2018-08-21T00:00:00"/>
    <d v="2018-09-10T00:00:00"/>
    <s v="S"/>
    <d v="2018-09-11T00:00:00"/>
    <s v="VAAGUILM"/>
    <s v="VAAGUILM"/>
    <n v="19194"/>
    <s v="valentina.aguilera@consultor.wom.cl"/>
    <m/>
    <m/>
    <n v="37"/>
    <s v="Merelyn Marin"/>
    <x v="0"/>
    <s v="Diurno"/>
    <s v=""/>
    <d v="2021-03-01T00:00:00"/>
    <n v="902"/>
    <m/>
    <s v=""/>
    <d v="2018-09-01T00:00:00"/>
  </r>
  <r>
    <s v="Holdtech"/>
    <x v="0"/>
    <s v="Masivo"/>
    <s v="La Serena"/>
    <s v="18277000"/>
    <s v="0"/>
    <s v="18277000-0"/>
    <s v="SGVERAS"/>
    <s v="SCARLET GIOVANNA VERA SILVA"/>
    <s v="SCARLET GIOVANNA"/>
    <s v="VERA SILVA"/>
    <x v="0"/>
    <x v="0"/>
    <m/>
    <m/>
    <m/>
    <m/>
    <m/>
    <m/>
    <m/>
    <m/>
    <d v="1992-08-15T00:00:00"/>
    <x v="1"/>
    <s v="18354359-8"/>
    <s v="FRANCISCO JAVIER SUAREZ VEGA"/>
    <d v="2018-10-08T00:00:00"/>
    <d v="2018-10-25T00:00:00"/>
    <m/>
    <d v="2018-10-26T00:00:00"/>
    <s v="SGVERAS"/>
    <s v="SGVERAS"/>
    <n v="19253"/>
    <s v="scarlet.vera@consultor.wom.cl"/>
    <m/>
    <m/>
    <n v="41"/>
    <s v="Merelyn Marin"/>
    <x v="0"/>
    <s v="Diurno"/>
    <s v=""/>
    <d v="2021-03-01T00:00:00"/>
    <n v="857"/>
    <m/>
    <s v=""/>
    <d v="2018-10-01T00:00:00"/>
  </r>
  <r>
    <s v="Holdtech"/>
    <x v="0"/>
    <s v="Recambio"/>
    <s v="La Serena"/>
    <s v="19257621"/>
    <s v="0"/>
    <s v="19257621-0"/>
    <s v="MABARRAA"/>
    <s v="MACARENA ALEJANDRA BARRAZA ABARCA"/>
    <s v="MACARENA ALEJANDRA"/>
    <s v="BARRAZA ABARCA"/>
    <x v="0"/>
    <x v="0"/>
    <m/>
    <m/>
    <m/>
    <m/>
    <m/>
    <m/>
    <m/>
    <m/>
    <d v="1996-05-25T00:00:00"/>
    <x v="0"/>
    <s v="15054416-5"/>
    <s v="FRANCISCO JAVIER SUAREZ VEGA"/>
    <d v="2018-11-22T00:00:00"/>
    <d v="2018-12-12T00:00:00"/>
    <m/>
    <d v="2018-12-14T00:00:00"/>
    <s v="MABARRAA"/>
    <s v="MABARRAA"/>
    <n v="19011"/>
    <s v="macarena.barraza@consultor.wom.cl"/>
    <m/>
    <m/>
    <n v="44"/>
    <s v="Yesenia Sepulveda"/>
    <x v="1"/>
    <s v="Diurno"/>
    <n v="1"/>
    <d v="2021-03-01T00:00:00"/>
    <n v="808"/>
    <m/>
    <s v=""/>
    <d v="2018-12-01T00:00:00"/>
  </r>
  <r>
    <s v="Holdtech"/>
    <x v="0"/>
    <s v="Masivo"/>
    <s v="La Serena"/>
    <s v="19351229"/>
    <s v="1"/>
    <s v="19351229-1"/>
    <s v="DAACUNAT"/>
    <s v="DEBORA ANDREA ACUÑA TAPIA"/>
    <s v="DEBORA ANDREA"/>
    <s v="ACUÑA TAPIA"/>
    <x v="0"/>
    <x v="0"/>
    <m/>
    <m/>
    <m/>
    <m/>
    <m/>
    <m/>
    <m/>
    <m/>
    <d v="1996-03-13T00:00:00"/>
    <x v="8"/>
    <s v="13974946-4"/>
    <s v="FRANCISCO JAVIER SUAREZ VEGA"/>
    <d v="2017-06-04T00:00:00"/>
    <d v="2018-06-25T00:00:00"/>
    <m/>
    <d v="2019-01-18T00:00:00"/>
    <s v="DAACUNAT"/>
    <s v="DAACUNAT"/>
    <n v="19006"/>
    <s v="debora.acuna@consultor.wom.cl"/>
    <m/>
    <m/>
    <n v="47"/>
    <s v="Gabriela Toro"/>
    <x v="1"/>
    <s v="Diurno"/>
    <n v="1"/>
    <d v="2021-03-01T00:00:00"/>
    <n v="773"/>
    <m/>
    <s v=""/>
    <d v="2019-01-01T00:00:00"/>
  </r>
  <r>
    <s v="Holdtech"/>
    <x v="0"/>
    <s v="Empresas"/>
    <s v="La Serena"/>
    <s v="18503711"/>
    <s v="8"/>
    <s v="18503711-8"/>
    <s v="FSCHANDC"/>
    <s v="FELIPE SEBASTIAN CHANDIA CASTRO"/>
    <s v="FELIPE SEBASTIAN"/>
    <s v="CHANDIA CASTRO"/>
    <x v="0"/>
    <x v="0"/>
    <m/>
    <m/>
    <m/>
    <m/>
    <m/>
    <m/>
    <m/>
    <m/>
    <d v="1994-07-13T00:00:00"/>
    <x v="9"/>
    <s v="18631932-K"/>
    <s v="WILLIAMS ENRIQUE DOMINGUEZ BARRADA"/>
    <d v="2019-01-10T00:00:00"/>
    <d v="2019-01-28T00:00:00"/>
    <m/>
    <d v="2019-02-01T00:00:00"/>
    <s v="FSCHANDC"/>
    <s v="FSCHANDC"/>
    <n v="19207"/>
    <s v="felipe.chandia@consultor.wom.cl"/>
    <m/>
    <m/>
    <n v="48"/>
    <s v="Julia Arancibia"/>
    <x v="0"/>
    <s v="Diurno"/>
    <s v=""/>
    <d v="2021-03-01T00:00:00"/>
    <n v="759"/>
    <m/>
    <s v=""/>
    <d v="2019-02-01T00:00:00"/>
  </r>
  <r>
    <s v="Holdtech"/>
    <x v="0"/>
    <s v="Masivo"/>
    <s v="La Serena"/>
    <s v="17979335"/>
    <s v="0"/>
    <s v="17979335-0"/>
    <s v="DCPIZARP"/>
    <s v="DANIELA CAROLINA PIZARRO PASTEN"/>
    <s v="DANIELA CAROLINA "/>
    <s v="PIZARRO PASTEN"/>
    <x v="0"/>
    <x v="0"/>
    <m/>
    <m/>
    <m/>
    <m/>
    <m/>
    <m/>
    <m/>
    <m/>
    <d v="1991-08-20T00:00:00"/>
    <x v="10"/>
    <s v="17762228-1"/>
    <s v="FRANCISCO JAVIER SUAREZ VEGA"/>
    <d v="2019-01-28T00:00:00"/>
    <d v="2019-02-11T00:00:00"/>
    <m/>
    <d v="2019-02-12T00:00:00"/>
    <s v="DCPIZARP"/>
    <s v="DCPIZARP"/>
    <n v="19202"/>
    <s v="daniela.pizarro@consultor.wom.cl"/>
    <m/>
    <m/>
    <n v="49"/>
    <s v="Yesenia Sepulveda"/>
    <x v="0"/>
    <s v="Diurno"/>
    <s v=""/>
    <d v="2021-03-01T00:00:00"/>
    <n v="748"/>
    <m/>
    <s v=""/>
    <d v="2019-02-01T00:00:00"/>
  </r>
  <r>
    <s v="Holdtech"/>
    <x v="0"/>
    <s v="Recambio"/>
    <s v="La Serena"/>
    <s v="13535502"/>
    <s v="K"/>
    <s v="13535502-K"/>
    <s v="JPVERAR"/>
    <s v="JUAN PABLO VERA ROBLES"/>
    <s v="JUAN PABLO"/>
    <s v="VERA ROBLES"/>
    <x v="0"/>
    <x v="0"/>
    <m/>
    <m/>
    <m/>
    <m/>
    <m/>
    <m/>
    <m/>
    <m/>
    <d v="1979-12-10T00:00:00"/>
    <x v="10"/>
    <s v="17762228-1"/>
    <s v="FRANCISCO JAVIER SUAREZ VEGA"/>
    <d v="2019-01-28T00:00:00"/>
    <d v="2019-02-11T00:00:00"/>
    <m/>
    <d v="2019-02-12T00:00:00"/>
    <s v="JPVERAR"/>
    <s v="JPVERAR"/>
    <n v="19249"/>
    <s v="juan.vera@consultor.wom.cl"/>
    <m/>
    <m/>
    <n v="49"/>
    <s v="Yesenia Sepulveda"/>
    <x v="1"/>
    <s v="Diurno"/>
    <n v="1"/>
    <d v="2021-03-01T00:00:00"/>
    <n v="748"/>
    <m/>
    <s v=""/>
    <d v="2019-02-01T00:00:00"/>
  </r>
  <r>
    <s v="Holdtech"/>
    <x v="0"/>
    <s v="Masivo"/>
    <s v="La Serena"/>
    <s v="15912311"/>
    <s v="1"/>
    <s v="15912311-1"/>
    <s v="CJVILLAG"/>
    <s v="CHRISTIAN JOSE VILLARROEL GARRIGA"/>
    <s v="CHRISTIAN JOSE "/>
    <s v="VILLARROEL GARRIGA"/>
    <x v="0"/>
    <x v="0"/>
    <m/>
    <m/>
    <m/>
    <m/>
    <m/>
    <m/>
    <m/>
    <m/>
    <d v="1984-07-08T00:00:00"/>
    <x v="7"/>
    <s v="17902552-3"/>
    <s v="ULISES LA ROSA PEREZ"/>
    <d v="2019-03-05T00:00:00"/>
    <d v="2019-03-26T00:00:00"/>
    <m/>
    <d v="2019-03-28T00:00:00"/>
    <s v="CJVILLAG"/>
    <s v="CJVILLAG"/>
    <n v="19259"/>
    <s v="christian.villarroel@consultor.wom.cl"/>
    <m/>
    <m/>
    <n v="52"/>
    <s v="Julia Arancibia"/>
    <x v="0"/>
    <s v="Diurno"/>
    <s v=""/>
    <d v="2021-03-01T00:00:00"/>
    <n v="704"/>
    <m/>
    <s v=""/>
    <d v="2019-03-01T00:00:00"/>
  </r>
  <r>
    <s v="Holdtech"/>
    <x v="0"/>
    <s v="Nocturno"/>
    <s v="La Serena"/>
    <s v="18003776"/>
    <s v="4"/>
    <s v="18003776-4"/>
    <s v="MAOCHOAY"/>
    <s v="MATIAS ALVARO OCHOA YAÑEZ"/>
    <s v="MATIAS ALVARO"/>
    <s v="OCHOA YAÑEZ"/>
    <x v="0"/>
    <x v="0"/>
    <m/>
    <m/>
    <m/>
    <m/>
    <m/>
    <m/>
    <m/>
    <m/>
    <d v="1992-07-19T00:00:00"/>
    <x v="3"/>
    <s v="18632202-9"/>
    <s v="FRANCISCO JAVIER SUAREZ VEGA"/>
    <d v="2019-03-18T00:00:00"/>
    <d v="2019-04-08T00:00:00"/>
    <m/>
    <d v="2019-04-13T00:00:00"/>
    <s v="MAOCHOAY"/>
    <s v="MAOCHOAY"/>
    <n v="19287"/>
    <s v="matias.ochoa@consultor.wom.cl"/>
    <m/>
    <m/>
    <n v="53"/>
    <s v="America Quinteros"/>
    <x v="1"/>
    <s v="Nocturno"/>
    <n v="1"/>
    <d v="2021-03-01T00:00:00"/>
    <n v="688"/>
    <m/>
    <s v=""/>
    <d v="2019-04-01T00:00:00"/>
  </r>
  <r>
    <s v="Holdtech"/>
    <x v="0"/>
    <s v="Nocturno"/>
    <s v="La Serena"/>
    <s v="12118521"/>
    <s v="0"/>
    <s v="12118521-0"/>
    <s v="DRSARRIC"/>
    <s v="DINA ROSA SARRIA CROOKER"/>
    <s v="DINA ROSA"/>
    <s v="SARRIA CROOKER"/>
    <x v="0"/>
    <x v="0"/>
    <m/>
    <m/>
    <m/>
    <m/>
    <m/>
    <m/>
    <m/>
    <m/>
    <d v="1970-11-11T00:00:00"/>
    <x v="2"/>
    <s v="15909479-0"/>
    <s v="ULISES LA ROSA PEREZ"/>
    <d v="2019-03-18T00:00:00"/>
    <d v="2019-04-08T00:00:00"/>
    <m/>
    <d v="2019-04-13T00:00:00"/>
    <s v="DRSARRIC"/>
    <s v="DRSARRIC"/>
    <n v="19336"/>
    <s v="dina.sarria@consultor.wom.cl"/>
    <m/>
    <m/>
    <n v="53"/>
    <s v="America Quinteros"/>
    <x v="1"/>
    <s v="Nocturno"/>
    <n v="1"/>
    <d v="2021-03-01T00:00:00"/>
    <n v="688"/>
    <m/>
    <s v=""/>
    <d v="2019-04-01T00:00:00"/>
  </r>
  <r>
    <s v="Holdtech"/>
    <x v="0"/>
    <s v="Masivo"/>
    <s v="La Serena"/>
    <s v="16349420"/>
    <s v="5"/>
    <s v="16349420-5"/>
    <s v="PAFARIAC"/>
    <s v="PIERA ALTAIRA FARIAS CUEVAS"/>
    <s v="PIERA ALTAIRA"/>
    <s v="FARIAS CUEVAS"/>
    <x v="0"/>
    <x v="0"/>
    <m/>
    <m/>
    <m/>
    <m/>
    <m/>
    <m/>
    <m/>
    <m/>
    <d v="1986-02-08T00:00:00"/>
    <x v="8"/>
    <s v="13974946-4"/>
    <s v="FRANCISCO JAVIER SUAREZ VEGA"/>
    <d v="2019-03-18T00:00:00"/>
    <d v="2019-04-08T00:00:00"/>
    <m/>
    <d v="2019-04-13T00:00:00"/>
    <s v="PAFARIAC"/>
    <s v="PAFARIAC"/>
    <n v="19230"/>
    <s v="piera.farias@consultor.wom.cl"/>
    <m/>
    <m/>
    <n v="53"/>
    <s v="America Quinteros"/>
    <x v="1"/>
    <s v="Diurno"/>
    <n v="1"/>
    <d v="2021-03-01T00:00:00"/>
    <n v="688"/>
    <m/>
    <s v=""/>
    <d v="2019-04-01T00:00:00"/>
  </r>
  <r>
    <s v="Holdtech"/>
    <x v="0"/>
    <s v="Datos"/>
    <s v="La Serena"/>
    <s v="18632164"/>
    <s v="2"/>
    <s v="18632164-2"/>
    <s v="CHVEGAC"/>
    <s v="CARLOS HUGO SEBASTIAN VEGA CUELLO"/>
    <s v="CARLOS HUGO SEBASTIAN"/>
    <s v="VEGA CUELLO"/>
    <x v="0"/>
    <x v="0"/>
    <m/>
    <m/>
    <m/>
    <m/>
    <m/>
    <m/>
    <m/>
    <m/>
    <d v="1993-10-25T00:00:00"/>
    <x v="10"/>
    <s v="17762228-1"/>
    <s v="FRANCISCO JAVIER SUAREZ VEGA"/>
    <d v="2019-03-27T00:00:00"/>
    <d v="2019-04-19T00:00:00"/>
    <m/>
    <d v="2019-04-23T00:00:00"/>
    <s v="CHVEGAC"/>
    <s v="CHVEGAC"/>
    <n v="19069"/>
    <s v="carlos.vega@consultor.wom.cl"/>
    <m/>
    <m/>
    <n v="54"/>
    <s v="Maria Fernanda Diaz"/>
    <x v="1"/>
    <s v="Diurno"/>
    <n v="1"/>
    <d v="2021-03-01T00:00:00"/>
    <n v="678"/>
    <m/>
    <s v=""/>
    <d v="2019-04-01T00:00:00"/>
  </r>
  <r>
    <s v="Holdtech"/>
    <x v="0"/>
    <s v="Empresas"/>
    <s v="La Serena"/>
    <s v="18709281"/>
    <s v="7"/>
    <s v="18709281-7"/>
    <s v="DFRODRIO"/>
    <s v="DANIELA FRANCISCA RODRIGUEZ OYARCE"/>
    <s v="DANIELA FRANCISCA"/>
    <s v="RODRIGUEZ OYARCE"/>
    <x v="0"/>
    <x v="0"/>
    <m/>
    <m/>
    <m/>
    <m/>
    <m/>
    <m/>
    <m/>
    <m/>
    <d v="1995-12-06T00:00:00"/>
    <x v="0"/>
    <s v="15054416-5"/>
    <s v="FRANCISCO JAVIER SUAREZ VEGA"/>
    <d v="2019-03-27T00:00:00"/>
    <d v="2019-04-19T00:00:00"/>
    <m/>
    <d v="2019-04-23T00:00:00"/>
    <s v="DFRODRIO"/>
    <s v="DFRODRIO"/>
    <n v="19032"/>
    <s v="daniela.rodriguez@consultor.wom.cl"/>
    <m/>
    <m/>
    <n v="54"/>
    <s v="Maria Fernanda Diaz"/>
    <x v="0"/>
    <s v="Diurno"/>
    <s v=""/>
    <d v="2021-03-01T00:00:00"/>
    <n v="678"/>
    <m/>
    <s v=""/>
    <d v="2019-04-01T00:00:00"/>
  </r>
  <r>
    <s v="Holdtech"/>
    <x v="0"/>
    <s v="Masivo"/>
    <s v="La Serena"/>
    <s v="18351894"/>
    <s v="1"/>
    <s v="18351894-1"/>
    <s v="PSOGALDB"/>
    <s v="PABLO SEBASTIAN OGALDE BOYD"/>
    <s v="PABLO SEBASTIAN"/>
    <s v="OGALDE BOYD"/>
    <x v="0"/>
    <x v="0"/>
    <m/>
    <m/>
    <m/>
    <m/>
    <m/>
    <m/>
    <m/>
    <m/>
    <d v="1992-11-09T00:00:00"/>
    <x v="5"/>
    <s v="14109923-K"/>
    <s v="WILLIAMS ENRIQUE DOMINGUEZ BARRADA"/>
    <d v="2019-03-27T00:00:00"/>
    <d v="2019-04-19T00:00:00"/>
    <m/>
    <d v="2019-04-23T00:00:00"/>
    <s v="PSOGALDB"/>
    <s v="PSOGALDB"/>
    <n v="19036"/>
    <s v="pablo.ogalde@consultor.wom.cl"/>
    <m/>
    <m/>
    <n v="54"/>
    <s v="Maria Fernanda Diaz"/>
    <x v="0"/>
    <s v="Diurno"/>
    <s v=""/>
    <d v="2021-03-01T00:00:00"/>
    <n v="678"/>
    <m/>
    <s v=""/>
    <d v="2019-04-01T00:00:00"/>
  </r>
  <r>
    <s v="Holdtech"/>
    <x v="0"/>
    <s v="Masivo"/>
    <s v="La Serena"/>
    <s v="20007397"/>
    <s v="5"/>
    <s v="20007397-5"/>
    <s v="BAPERALU"/>
    <s v="BENJAMIN ALEXANDER PERALTA URIBE"/>
    <s v="BENJAMIN ALEXANDER"/>
    <s v="PERALTA URIBE"/>
    <x v="0"/>
    <x v="0"/>
    <m/>
    <m/>
    <m/>
    <m/>
    <m/>
    <m/>
    <m/>
    <m/>
    <d v="1999-11-22T00:00:00"/>
    <x v="11"/>
    <s v="19505248-4"/>
    <s v="WILLIAMS ENRIQUE DOMINGUEZ BARRADA"/>
    <d v="2019-03-27T00:00:00"/>
    <d v="2019-04-19T00:00:00"/>
    <m/>
    <d v="2019-04-23T00:00:00"/>
    <s v="BAPERALU"/>
    <s v="BAPERALU"/>
    <n v="19244"/>
    <s v="benjamin.peralta@consultor.wom.cl"/>
    <m/>
    <m/>
    <n v="54"/>
    <s v="Maria Fernanda Diaz"/>
    <x v="0"/>
    <s v="Diurno"/>
    <s v=""/>
    <d v="2021-03-01T00:00:00"/>
    <n v="678"/>
    <d v="2020-12-01T00:00:00"/>
    <s v=""/>
    <d v="2019-04-01T00:00:00"/>
  </r>
  <r>
    <s v="Holdtech"/>
    <x v="0"/>
    <s v="Masivo"/>
    <s v="La Serena"/>
    <s v="19041575"/>
    <s v="9"/>
    <s v="19041575-9"/>
    <s v="KSROBLEL"/>
    <s v="KARLA STEFANIA ROBLEDO LAGOS"/>
    <s v="KARLA STEFANIA"/>
    <s v="ROBLEDO LAGOS "/>
    <x v="0"/>
    <x v="0"/>
    <m/>
    <m/>
    <m/>
    <m/>
    <m/>
    <m/>
    <m/>
    <m/>
    <d v="1995-08-26T00:00:00"/>
    <x v="7"/>
    <s v="17902552-3"/>
    <s v="ULISES LA ROSA PEREZ"/>
    <d v="2019-05-15T00:00:00"/>
    <d v="2019-06-05T00:00:00"/>
    <m/>
    <d v="2019-06-07T00:00:00"/>
    <s v="KSROBLEL"/>
    <s v="KSROBLEL"/>
    <n v="19085"/>
    <s v="karla.robledo@consultor.wom.cl"/>
    <m/>
    <m/>
    <n v="57"/>
    <s v="Maria Fernanda Diaz"/>
    <x v="0"/>
    <s v="Diurno"/>
    <s v=""/>
    <d v="2021-03-01T00:00:00"/>
    <n v="633"/>
    <m/>
    <s v=""/>
    <d v="2019-06-01T00:00:00"/>
  </r>
  <r>
    <s v="Holdtech"/>
    <x v="0"/>
    <s v="Masivo"/>
    <s v="La Serena"/>
    <s v="18531644"/>
    <s v="0"/>
    <s v="18531644-0"/>
    <s v="EICRISOC"/>
    <s v="EDUARDO IGNACIO CRISOSTOMO CRISOSTOMO"/>
    <s v="EDUARDO IGNACIO"/>
    <s v="CRISOSTOMO CRISOSTOMO "/>
    <x v="0"/>
    <x v="0"/>
    <m/>
    <m/>
    <m/>
    <m/>
    <m/>
    <m/>
    <m/>
    <m/>
    <d v="1993-09-13T00:00:00"/>
    <x v="12"/>
    <s v="16893047-K"/>
    <s v="FRANCISCO JAVIER SUAREZ VEGA"/>
    <d v="2019-05-15T00:00:00"/>
    <d v="2019-06-05T00:00:00"/>
    <m/>
    <d v="2019-06-07T00:00:00"/>
    <s v="EICRISOC"/>
    <s v="EICRISOC"/>
    <n v="19121"/>
    <s v="eduardo.crisostomo@consultor.wom.cl"/>
    <m/>
    <m/>
    <n v="57"/>
    <s v="Maria Fernanda Diaz"/>
    <x v="0"/>
    <s v="Diurno"/>
    <s v=""/>
    <d v="2021-03-01T00:00:00"/>
    <n v="633"/>
    <m/>
    <s v=""/>
    <d v="2019-06-01T00:00:00"/>
  </r>
  <r>
    <s v="Holdtech"/>
    <x v="0"/>
    <s v="Empresas"/>
    <s v="La Serena"/>
    <s v="17722006"/>
    <s v="K"/>
    <s v="17722006-K"/>
    <s v="CPDUBOC"/>
    <s v="CONSTANZA PALMIRA DUBO CUEVAS"/>
    <s v="CONSTANZA PALMIRA "/>
    <s v="DUBO CUEVAS"/>
    <x v="0"/>
    <x v="0"/>
    <m/>
    <m/>
    <m/>
    <m/>
    <m/>
    <m/>
    <m/>
    <m/>
    <d v="1990-12-28T00:00:00"/>
    <x v="7"/>
    <s v="17902552-3"/>
    <s v="ULISES LA ROSA PEREZ"/>
    <d v="2019-05-27T00:00:00"/>
    <d v="2019-06-14T00:00:00"/>
    <m/>
    <d v="2019-06-17T00:00:00"/>
    <s v="CPDUBOC"/>
    <s v="CPDUBOC"/>
    <n v="19118"/>
    <s v="constanza.dubo@consultor.wom.cl"/>
    <m/>
    <m/>
    <n v="58"/>
    <s v="Julia Arancibia"/>
    <x v="0"/>
    <s v="Diurno"/>
    <s v=""/>
    <d v="2021-03-01T00:00:00"/>
    <n v="623"/>
    <m/>
    <s v=""/>
    <d v="2019-06-01T00:00:00"/>
  </r>
  <r>
    <s v="Holdtech"/>
    <x v="0"/>
    <s v="Masivo"/>
    <s v="La Serena"/>
    <s v="19463464"/>
    <s v="1"/>
    <s v="19463464-1"/>
    <s v="DIALQUIA"/>
    <s v="DANIEL IGNACIO ALQUINTA ANGEL"/>
    <s v="DANIEL IGNACIO"/>
    <s v="ALQUINTA ANGEL"/>
    <x v="0"/>
    <x v="0"/>
    <m/>
    <m/>
    <m/>
    <m/>
    <m/>
    <m/>
    <m/>
    <m/>
    <d v="1997-06-09T00:00:00"/>
    <x v="6"/>
    <s v="16732649-8"/>
    <s v="ULISES LA ROSA PEREZ"/>
    <d v="2019-06-04T00:00:00"/>
    <d v="2019-06-24T00:00:00"/>
    <m/>
    <d v="2019-06-25T00:00:00"/>
    <s v="DIALQUIA"/>
    <s v="DIALQUIA"/>
    <n v="19084"/>
    <s v="daniel.alquinta@consultor.wom.cl"/>
    <m/>
    <m/>
    <n v="59"/>
    <s v="America Quinteros"/>
    <x v="1"/>
    <s v="Diurno"/>
    <n v="1"/>
    <d v="2021-03-01T00:00:00"/>
    <n v="615"/>
    <m/>
    <s v=""/>
    <d v="2019-06-01T00:00:00"/>
  </r>
  <r>
    <s v="Holdtech"/>
    <x v="0"/>
    <s v="Masivo"/>
    <s v="La Serena"/>
    <s v="19947657"/>
    <s v="2"/>
    <s v="19947657-2"/>
    <s v="DPALCAYB"/>
    <s v="DEVORA PATRICIA DEL CARMEN ALCAYAGA BURDILES"/>
    <s v="DEVORA PATRICIA DEL CARMEN"/>
    <s v="ALCAYAGA BURDILES"/>
    <x v="0"/>
    <x v="0"/>
    <m/>
    <m/>
    <m/>
    <m/>
    <m/>
    <m/>
    <m/>
    <m/>
    <d v="1998-05-05T00:00:00"/>
    <x v="2"/>
    <s v="15909479-0"/>
    <s v="ULISES LA ROSA PEREZ"/>
    <d v="2019-06-04T00:00:00"/>
    <d v="2019-06-24T00:00:00"/>
    <m/>
    <d v="2019-06-25T00:00:00"/>
    <s v="DPALCAYB"/>
    <s v="DPALCAYB"/>
    <n v="19075"/>
    <s v="devora.alcayaga@consultor.wom.cl"/>
    <m/>
    <m/>
    <n v="59"/>
    <s v="America Quinteros"/>
    <x v="1"/>
    <s v="Diurno"/>
    <n v="1"/>
    <d v="2021-03-01T00:00:00"/>
    <n v="615"/>
    <m/>
    <s v=""/>
    <d v="2019-06-01T00:00:00"/>
  </r>
  <r>
    <s v="Holdtech"/>
    <x v="0"/>
    <s v="Prepago"/>
    <s v="La Serena"/>
    <s v="14066598"/>
    <s v="3"/>
    <s v="14066598-3"/>
    <s v="RDARRIAA"/>
    <s v="ROXANA DE LAS NIEVES ARRIAGADA ALBORNOZ"/>
    <s v="ROXANA DE LAS NIEVES"/>
    <s v="ARRIAGADA ALBORNOZ"/>
    <x v="0"/>
    <x v="0"/>
    <m/>
    <m/>
    <m/>
    <m/>
    <m/>
    <m/>
    <m/>
    <m/>
    <d v="1981-05-05T00:00:00"/>
    <x v="8"/>
    <s v="13974946-4"/>
    <s v="FRANCISCO JAVIER SUAREZ VEGA"/>
    <d v="2019-06-12T00:00:00"/>
    <d v="2019-07-01T00:00:00"/>
    <m/>
    <d v="2019-07-04T00:00:00"/>
    <s v="RDARRIAA"/>
    <s v="RDARRIAA"/>
    <n v="19301"/>
    <s v="roxana.arriagada@consultor.wom.cl"/>
    <m/>
    <m/>
    <n v="60"/>
    <s v="Maria Fernanda Diaz"/>
    <x v="0"/>
    <s v="Diurno"/>
    <s v=""/>
    <d v="2021-03-01T00:00:00"/>
    <n v="606"/>
    <m/>
    <s v=""/>
    <d v="2019-07-01T00:00:00"/>
  </r>
  <r>
    <s v="Holdtech"/>
    <x v="0"/>
    <s v="Recambio"/>
    <s v="La Serena"/>
    <s v="18003422"/>
    <s v="6"/>
    <s v="18003422-6"/>
    <s v="VFAGUIRE"/>
    <s v="VALERIA FERNANDA AGUIRRE ESPEJO"/>
    <s v="VALERIA FERNANDA"/>
    <s v="AGUIRRE ESPEJO"/>
    <x v="0"/>
    <x v="0"/>
    <m/>
    <m/>
    <m/>
    <m/>
    <m/>
    <m/>
    <m/>
    <m/>
    <d v="1992-05-22T00:00:00"/>
    <x v="7"/>
    <s v="17902552-3"/>
    <s v="ULISES LA ROSA PEREZ"/>
    <d v="2019-06-12T00:00:00"/>
    <d v="2019-07-01T00:00:00"/>
    <m/>
    <d v="2019-07-04T00:00:00"/>
    <s v="VFAGUIRE"/>
    <s v="VFAGUIRE"/>
    <n v="19177"/>
    <s v="valeria.aguirre@consultor.wom.cl"/>
    <m/>
    <m/>
    <n v="60"/>
    <s v="Maria Fernanda Diaz"/>
    <x v="0"/>
    <s v="Diurno"/>
    <s v=""/>
    <d v="2021-03-01T00:00:00"/>
    <n v="606"/>
    <m/>
    <s v=""/>
    <d v="2019-07-01T00:00:00"/>
  </r>
  <r>
    <s v="Holdtech"/>
    <x v="0"/>
    <s v="Masivo"/>
    <s v="La Serena"/>
    <s v="19843058"/>
    <s v="7"/>
    <s v="19843058-7"/>
    <s v="FASANTIF"/>
    <s v="FRANCISCA ANDREA SANTIS FLORES"/>
    <s v="FRANCISCA ANDREA"/>
    <s v="SANTIS FLORES"/>
    <x v="0"/>
    <x v="0"/>
    <m/>
    <m/>
    <m/>
    <m/>
    <m/>
    <m/>
    <m/>
    <m/>
    <d v="1997-10-05T00:00:00"/>
    <x v="0"/>
    <s v="15054416-5"/>
    <s v="FRANCISCO JAVIER SUAREZ VEGA"/>
    <d v="2019-06-24T00:00:00"/>
    <d v="2019-07-16T00:00:00"/>
    <m/>
    <d v="2019-07-17T00:00:00"/>
    <s v="FASANTIF"/>
    <s v="FASANTIF"/>
    <n v="19150"/>
    <s v="francisca.santis@consultor.wom.cl"/>
    <m/>
    <m/>
    <n v="61"/>
    <s v="Julia Arancibia"/>
    <x v="0"/>
    <s v="Diurno"/>
    <s v=""/>
    <d v="2021-03-01T00:00:00"/>
    <n v="593"/>
    <m/>
    <s v=""/>
    <d v="2019-07-01T00:00:00"/>
  </r>
  <r>
    <s v="Holdtech"/>
    <x v="0"/>
    <s v="Empresas"/>
    <s v="La Serena"/>
    <s v="17453431"/>
    <s v="4"/>
    <s v="17453431-4"/>
    <s v="YAARAYAO"/>
    <s v="YOANY ALEJANDRO ARAYA OLIVARES"/>
    <s v="YOANY ALEJANDRO"/>
    <s v="ARAYA OLIVARES "/>
    <x v="0"/>
    <x v="0"/>
    <m/>
    <m/>
    <m/>
    <m/>
    <m/>
    <m/>
    <m/>
    <m/>
    <d v="1990-07-29T00:00:00"/>
    <x v="6"/>
    <s v="16732649-8"/>
    <s v="ULISES LA ROSA PEREZ"/>
    <d v="2019-06-24T00:00:00"/>
    <d v="2019-07-16T00:00:00"/>
    <m/>
    <d v="2019-07-17T00:00:00"/>
    <s v="YAARAYAO"/>
    <s v="YAARAYAO"/>
    <n v="19325"/>
    <s v="yoany.araya@consultor.wom.cl"/>
    <m/>
    <m/>
    <n v="61"/>
    <s v="Julia Arancibia"/>
    <x v="1"/>
    <s v="Diurno"/>
    <n v="1"/>
    <d v="2021-03-01T00:00:00"/>
    <n v="593"/>
    <m/>
    <s v=""/>
    <d v="2019-07-01T00:00:00"/>
  </r>
  <r>
    <s v="Holdtech"/>
    <x v="0"/>
    <s v="Empresas"/>
    <s v="La Serena"/>
    <s v="19559908"/>
    <s v="4"/>
    <s v="19559908-4"/>
    <s v="MCFLOREP"/>
    <s v="MICHELLE CONSTANZA FLORES PAVEZ"/>
    <s v="MICHELLE CONSTANZA"/>
    <s v="FLORES PAVEZ "/>
    <x v="0"/>
    <x v="0"/>
    <m/>
    <m/>
    <m/>
    <m/>
    <m/>
    <m/>
    <m/>
    <m/>
    <s v="04/04/1997"/>
    <x v="12"/>
    <s v="16893047-K"/>
    <s v="FRANCISCO JAVIER SUAREZ VEGA"/>
    <d v="2019-07-29T00:00:00"/>
    <d v="2019-08-20T00:00:00"/>
    <m/>
    <d v="2019-08-23T00:00:00"/>
    <s v="MCFLOREP"/>
    <s v="MCFLOREP"/>
    <n v="19346"/>
    <s v="michelle.flores@consultor.wom.cl"/>
    <m/>
    <m/>
    <n v="64"/>
    <s v="Maria Fernanda Diaz"/>
    <x v="1"/>
    <s v="Diurno"/>
    <n v="1"/>
    <d v="2021-03-01T00:00:00"/>
    <n v="556"/>
    <m/>
    <s v=""/>
    <d v="2019-08-01T00:00:00"/>
  </r>
  <r>
    <s v="Holdtech"/>
    <x v="0"/>
    <s v="Empresas"/>
    <s v="La Serena"/>
    <s v="17722000"/>
    <s v="0"/>
    <s v="17722000-0"/>
    <s v="LLFERNAG"/>
    <s v="LEONARDO LEANDRO FERNANDEZ GARCIA"/>
    <s v="LEONARDO LEANDRO"/>
    <s v="FERNANDEZ GARCIA "/>
    <x v="0"/>
    <x v="0"/>
    <m/>
    <m/>
    <m/>
    <m/>
    <m/>
    <m/>
    <m/>
    <m/>
    <s v="27/12/1990"/>
    <x v="2"/>
    <s v="15909479-0"/>
    <s v="ULISES LA ROSA PEREZ"/>
    <d v="2019-07-29T00:00:00"/>
    <d v="2019-08-20T00:00:00"/>
    <m/>
    <d v="2019-08-23T00:00:00"/>
    <s v="LLFERNAG"/>
    <s v="LLFERNAG"/>
    <n v="19349"/>
    <s v="leonardo.fernandez@consultor.wom.cl"/>
    <m/>
    <m/>
    <n v="64"/>
    <s v="Maria Fernanda Diaz"/>
    <x v="1"/>
    <s v="Diurno"/>
    <n v="1"/>
    <d v="2021-03-01T00:00:00"/>
    <n v="556"/>
    <m/>
    <s v=""/>
    <d v="2019-08-01T00:00:00"/>
  </r>
  <r>
    <s v="Holdtech"/>
    <x v="0"/>
    <s v="Prepago"/>
    <s v="La Serena"/>
    <s v="18709894"/>
    <s v="7"/>
    <s v="18709894-7"/>
    <s v="IOMORALO"/>
    <s v="IVANNA ORLANDA MORALES ORELLANA"/>
    <s v="IVANNA ORLANDA"/>
    <s v="MORALES ORELLANA "/>
    <x v="0"/>
    <x v="0"/>
    <m/>
    <m/>
    <m/>
    <m/>
    <m/>
    <m/>
    <m/>
    <m/>
    <s v="11/01/1994"/>
    <x v="2"/>
    <s v="15909479-0"/>
    <s v="ULISES LA ROSA PEREZ"/>
    <d v="2019-07-29T00:00:00"/>
    <d v="2019-08-20T00:00:00"/>
    <m/>
    <d v="2019-08-23T00:00:00"/>
    <s v="IOMORALO"/>
    <s v="IOMORALO"/>
    <n v="19309"/>
    <s v="ivanna.morales@consultor.wom.cl"/>
    <m/>
    <m/>
    <n v="64"/>
    <s v="Maria Fernanda Diaz"/>
    <x v="1"/>
    <s v="Diurno"/>
    <n v="1"/>
    <d v="2021-03-01T00:00:00"/>
    <n v="556"/>
    <m/>
    <s v=""/>
    <d v="2019-08-01T00:00:00"/>
  </r>
  <r>
    <s v="Holdtech"/>
    <x v="0"/>
    <s v="Empresas"/>
    <s v="La Serena"/>
    <s v="19256553"/>
    <s v="7"/>
    <s v="19256553-7"/>
    <s v="EMBARRAR"/>
    <s v="ERICK MATIAS BARRAZA ROJAS"/>
    <s v="ERICK MATIAS"/>
    <s v="BARRAZA ROJAS "/>
    <x v="0"/>
    <x v="0"/>
    <m/>
    <m/>
    <m/>
    <m/>
    <m/>
    <m/>
    <m/>
    <m/>
    <d v="1995-11-23T00:00:00"/>
    <x v="2"/>
    <s v="15909479-0"/>
    <s v="ULISES LA ROSA PEREZ"/>
    <d v="2019-08-12T00:00:00"/>
    <d v="2019-09-02T00:00:00"/>
    <m/>
    <d v="2019-09-03T00:00:00"/>
    <s v="EMBARRAR"/>
    <s v="EMBARRAR"/>
    <n v="19099"/>
    <s v="erick.barraza@consultor.wom.cl"/>
    <m/>
    <m/>
    <n v="65"/>
    <s v="America Quinteros"/>
    <x v="1"/>
    <s v="Diurno"/>
    <n v="1"/>
    <d v="2021-03-01T00:00:00"/>
    <n v="545"/>
    <m/>
    <s v=""/>
    <d v="2019-09-01T00:00:00"/>
  </r>
  <r>
    <s v="Holdtech"/>
    <x v="0"/>
    <s v="Empresas"/>
    <s v="La Serena"/>
    <s v="16705650"/>
    <s v="4"/>
    <s v="16705650-4"/>
    <s v="LKVERGAV"/>
    <s v="LESLIE KARINA VERGARA VERGARA"/>
    <s v="LESLIE KARINA"/>
    <s v="VERGARA VERGARA "/>
    <x v="0"/>
    <x v="0"/>
    <m/>
    <m/>
    <m/>
    <m/>
    <m/>
    <m/>
    <m/>
    <m/>
    <d v="1988-01-21T00:00:00"/>
    <x v="0"/>
    <s v="15054416-5"/>
    <s v="FRANCISCO JAVIER SUAREZ VEGA"/>
    <d v="2019-08-12T00:00:00"/>
    <d v="2019-09-02T00:00:00"/>
    <m/>
    <d v="2019-09-03T00:00:00"/>
    <s v="LKVERGAV"/>
    <s v="LKVERGAV"/>
    <n v="19360"/>
    <s v="leslie.vergara@consultor.wom.cl"/>
    <m/>
    <m/>
    <n v="65"/>
    <s v="America Quinteros"/>
    <x v="1"/>
    <s v="Diurno"/>
    <n v="1"/>
    <d v="2021-03-01T00:00:00"/>
    <n v="545"/>
    <m/>
    <s v=""/>
    <d v="2019-09-01T00:00:00"/>
  </r>
  <r>
    <s v="Holdtech"/>
    <x v="0"/>
    <s v="Empresas"/>
    <s v="La Serena"/>
    <s v="18136626"/>
    <s v="5"/>
    <s v="18136626-5"/>
    <s v="FIHIDALV"/>
    <s v="FRANCISCA IGNACIA HIDALGO VILLALON"/>
    <s v="FRANCISCA IGNACIA"/>
    <s v="HIDALGO VILLALON "/>
    <x v="0"/>
    <x v="0"/>
    <m/>
    <m/>
    <m/>
    <m/>
    <m/>
    <m/>
    <m/>
    <m/>
    <d v="1992-12-13T00:00:00"/>
    <x v="8"/>
    <s v="13974946-4"/>
    <s v="FRANCISCO JAVIER SUAREZ VEGA"/>
    <d v="2019-08-12T00:00:00"/>
    <d v="2019-09-02T00:00:00"/>
    <m/>
    <d v="2019-09-03T00:00:00"/>
    <s v="FIHIDALV"/>
    <s v="FIHIDALV"/>
    <n v="19362"/>
    <s v="francisca.hidalgo@consultor.wom.cl"/>
    <m/>
    <m/>
    <n v="65"/>
    <s v="America Quinteros"/>
    <x v="1"/>
    <s v="Diurno"/>
    <n v="1"/>
    <d v="2021-03-01T00:00:00"/>
    <n v="545"/>
    <m/>
    <s v=""/>
    <d v="2019-09-01T00:00:00"/>
  </r>
  <r>
    <s v="Holdtech"/>
    <x v="0"/>
    <s v="Masivo"/>
    <s v="La Serena"/>
    <s v="20006244"/>
    <s v="2"/>
    <s v="20006244-2"/>
    <s v="SAZAPATJ"/>
    <s v="SIAMMARA ARLINES ZAPATA JERALDO"/>
    <s v="SIAMMARA ARLINES"/>
    <s v="ZAPATA JERALDO"/>
    <x v="0"/>
    <x v="0"/>
    <m/>
    <m/>
    <m/>
    <m/>
    <m/>
    <m/>
    <m/>
    <m/>
    <s v="20/04/1999"/>
    <x v="0"/>
    <s v="15054416-5"/>
    <s v="FRANCISCO JAVIER SUAREZ VEGA"/>
    <d v="2019-08-21T00:00:00"/>
    <d v="2019-09-10T00:00:00"/>
    <m/>
    <d v="2019-09-12T00:00:00"/>
    <s v="SAZAPATJ"/>
    <s v="SAZAPATJ"/>
    <n v="19223"/>
    <s v="siammara.zapata@consultor.wom.cl"/>
    <m/>
    <m/>
    <n v="66"/>
    <s v="Catherine Barraza"/>
    <x v="0"/>
    <s v="Diurno"/>
    <s v=""/>
    <d v="2021-03-01T00:00:00"/>
    <n v="536"/>
    <m/>
    <s v=""/>
    <d v="2019-09-01T00:00:00"/>
  </r>
  <r>
    <s v="Holdtech"/>
    <x v="0"/>
    <s v="Empresas"/>
    <s v="La Serena"/>
    <s v="12939464"/>
    <s v="1"/>
    <s v="12939464-1"/>
    <s v="CATIRADG"/>
    <s v="CLAUDIA ANDREA TIRADO GALLEGUILLOS"/>
    <s v="CLAUDIA ANDREA"/>
    <s v="TIRADO GALLEGUILLOS "/>
    <x v="0"/>
    <x v="0"/>
    <m/>
    <m/>
    <m/>
    <m/>
    <m/>
    <m/>
    <m/>
    <m/>
    <s v="14/09/1976"/>
    <x v="8"/>
    <s v="13974946-4"/>
    <s v="FRANCISCO JAVIER SUAREZ VEGA"/>
    <d v="2019-10-02T00:00:00"/>
    <d v="2019-10-29T00:00:00"/>
    <m/>
    <d v="2019-10-30T00:00:00"/>
    <s v="CATIRADG"/>
    <s v="CATIRADG"/>
    <n v="19241"/>
    <s v="claudia.tirado@consultor.wom.cl"/>
    <m/>
    <m/>
    <n v="67"/>
    <s v="America Quinteros"/>
    <x v="1"/>
    <s v="Diurno"/>
    <n v="1"/>
    <d v="2021-03-01T00:00:00"/>
    <n v="488"/>
    <m/>
    <s v=""/>
    <d v="2019-10-01T00:00:00"/>
  </r>
  <r>
    <s v="Holdtech"/>
    <x v="0"/>
    <s v="Empresas"/>
    <s v="La Serena"/>
    <s v="17015554"/>
    <s v="8"/>
    <s v="17015554-8"/>
    <s v="JFZEPEDZ"/>
    <s v="JENIFFER FRANCESCA ZEPEDA ZARRICUETA"/>
    <s v="JENIFFER FRANCESCA"/>
    <s v="ZEPEDA ZARRICUETA "/>
    <x v="0"/>
    <x v="0"/>
    <m/>
    <m/>
    <m/>
    <m/>
    <m/>
    <m/>
    <m/>
    <m/>
    <s v="02/10/1988"/>
    <x v="6"/>
    <s v="16732649-8"/>
    <s v="ULISES LA ROSA PEREZ"/>
    <d v="2019-10-02T00:00:00"/>
    <d v="2019-10-29T00:00:00"/>
    <m/>
    <d v="2019-10-30T00:00:00"/>
    <s v="JFZEPEDZ"/>
    <s v="JFZEPEDZ"/>
    <n v="19034"/>
    <s v="jeniffer.zepeda@consultor.wom.cl"/>
    <m/>
    <m/>
    <n v="67"/>
    <s v="America Quinteros"/>
    <x v="1"/>
    <s v="Diurno"/>
    <n v="1"/>
    <d v="2021-03-01T00:00:00"/>
    <n v="488"/>
    <m/>
    <s v=""/>
    <d v="2019-10-01T00:00:00"/>
  </r>
  <r>
    <s v="Holdtech"/>
    <x v="0"/>
    <s v="Recambio"/>
    <s v="La Serena"/>
    <s v="19771411"/>
    <s v="5"/>
    <s v="19771411-5"/>
    <s v="DRCALDEC"/>
    <s v="DANA ROSA CALDERON CORTES"/>
    <s v="DANA ROSA"/>
    <s v="CALDERON CORTES "/>
    <x v="0"/>
    <x v="0"/>
    <m/>
    <m/>
    <m/>
    <m/>
    <m/>
    <m/>
    <m/>
    <m/>
    <s v="02/06/1998"/>
    <x v="5"/>
    <s v="14109923-K"/>
    <s v="WILLIAMS ENRIQUE DOMINGUEZ BARRADA"/>
    <d v="2019-10-02T00:00:00"/>
    <d v="2019-10-29T00:00:00"/>
    <m/>
    <d v="2019-10-30T00:00:00"/>
    <s v="DRCALDEC"/>
    <s v="DRCALDEC"/>
    <n v="19240"/>
    <s v="dana.calderon@consultor.wom.cl"/>
    <m/>
    <m/>
    <n v="67"/>
    <s v="America Quinteros"/>
    <x v="1"/>
    <s v="Diurno"/>
    <n v="1"/>
    <d v="2021-03-01T00:00:00"/>
    <n v="488"/>
    <m/>
    <s v=""/>
    <d v="2019-10-01T00:00:00"/>
  </r>
  <r>
    <s v="Holdtech"/>
    <x v="0"/>
    <s v="Recambio"/>
    <s v="La Serena"/>
    <s v="18364412"/>
    <s v="2"/>
    <s v="18364412-2"/>
    <s v="GFVASQUA"/>
    <s v="GUILLERMO FERNANDO VASQUEZ ACEVEDO"/>
    <s v="GUILLERMO FERNANDO"/>
    <s v="VASQUEZ ACEVEDO "/>
    <x v="0"/>
    <x v="0"/>
    <m/>
    <m/>
    <m/>
    <m/>
    <m/>
    <m/>
    <m/>
    <m/>
    <s v="16/12/1992"/>
    <x v="5"/>
    <s v="14109923-K"/>
    <s v="WILLIAMS ENRIQUE DOMINGUEZ BARRADA"/>
    <d v="2019-10-02T00:00:00"/>
    <d v="2019-10-29T00:00:00"/>
    <m/>
    <d v="2019-10-30T00:00:00"/>
    <s v="GFVASQUA"/>
    <s v="GFVASQUA"/>
    <n v="19089"/>
    <s v="guillermo.vasquez@consultor.wom.cl"/>
    <m/>
    <m/>
    <n v="67"/>
    <s v="America Quinteros"/>
    <x v="1"/>
    <s v="Diurno"/>
    <n v="1"/>
    <d v="2021-03-01T00:00:00"/>
    <n v="488"/>
    <m/>
    <s v=""/>
    <d v="2019-10-01T00:00:00"/>
  </r>
  <r>
    <s v="Holdtech"/>
    <x v="0"/>
    <s v="Nocturno"/>
    <s v="La Serena"/>
    <s v="17254372"/>
    <s v="3"/>
    <s v="17254372-3"/>
    <s v="CECANALG"/>
    <s v="CRISTOPHER EDUARDO CANALES GONZALEZ"/>
    <s v="CRISTOPHER EDUARDO"/>
    <s v="CANALES GONZALEZ "/>
    <x v="0"/>
    <x v="0"/>
    <m/>
    <m/>
    <m/>
    <m/>
    <m/>
    <m/>
    <m/>
    <m/>
    <s v="05-10-1989"/>
    <x v="10"/>
    <s v="17762228-1"/>
    <s v="FRANCISCO JAVIER SUAREZ VEGA"/>
    <d v="2019-11-19T00:00:00"/>
    <d v="2019-12-10T00:00:00"/>
    <m/>
    <d v="2019-12-12T00:00:00"/>
    <s v="CECANALG"/>
    <s v="CECANALG"/>
    <n v="19167"/>
    <s v="cristopher.canales@consultor.wom.cl"/>
    <m/>
    <m/>
    <n v="68"/>
    <s v="Yesenia Sepulveda"/>
    <x v="1"/>
    <s v="Nocturno"/>
    <n v="1"/>
    <d v="2021-03-01T00:00:00"/>
    <n v="445"/>
    <m/>
    <s v=""/>
    <d v="2019-12-01T00:00:00"/>
  </r>
  <r>
    <s v="Holdtech"/>
    <x v="0"/>
    <s v="Empresas"/>
    <s v="La Serena"/>
    <s v="19507277"/>
    <s v="9"/>
    <s v="19507277-9"/>
    <s v="CEPUJADM"/>
    <s v="CAROLINE ESTER PUJADO MILLAÑIR"/>
    <s v="CAROLINE ESTER"/>
    <s v="PUJADO MILLAÑIR "/>
    <x v="0"/>
    <x v="0"/>
    <m/>
    <m/>
    <m/>
    <m/>
    <m/>
    <m/>
    <m/>
    <m/>
    <d v="1997-09-12T00:00:00"/>
    <x v="2"/>
    <s v="15909479-0"/>
    <s v="ULISES LA ROSA PEREZ"/>
    <d v="2019-11-19T00:00:00"/>
    <d v="2019-12-10T00:00:00"/>
    <m/>
    <d v="2019-12-12T00:00:00"/>
    <s v="CEPUJADM"/>
    <s v="CEPUJADM"/>
    <n v="19072"/>
    <s v="caroline.pujado@consultor.wom.cl"/>
    <m/>
    <m/>
    <n v="68"/>
    <s v="Yesenia Sepulveda"/>
    <x v="1"/>
    <s v="Diurno"/>
    <n v="1"/>
    <d v="2021-03-01T00:00:00"/>
    <n v="445"/>
    <m/>
    <s v=""/>
    <d v="2019-12-01T00:00:00"/>
  </r>
  <r>
    <s v="Holdtech"/>
    <x v="0"/>
    <s v="Datos"/>
    <s v="La Serena"/>
    <s v="19042255"/>
    <s v="0"/>
    <s v="19042255-0"/>
    <s v="HSCORTEY"/>
    <s v="HAROLD SEGUNDO CORTES YAÑEZ"/>
    <s v="HAROLD SEGUNDO"/>
    <s v="CORTES YAÑEZ "/>
    <x v="0"/>
    <x v="0"/>
    <m/>
    <m/>
    <m/>
    <m/>
    <m/>
    <m/>
    <m/>
    <m/>
    <s v="02-12-1995"/>
    <x v="10"/>
    <s v="17762228-1"/>
    <s v="FRANCISCO JAVIER SUAREZ VEGA"/>
    <d v="2019-11-19T00:00:00"/>
    <d v="2019-12-10T00:00:00"/>
    <m/>
    <d v="2019-12-12T00:00:00"/>
    <s v="HSCORTEY"/>
    <s v="HSCORTEY"/>
    <n v="19140"/>
    <s v="harold.cortes@consultor.wom.cl"/>
    <m/>
    <m/>
    <n v="68"/>
    <s v="Yesenia Sepulveda"/>
    <x v="1"/>
    <s v="Diurno"/>
    <n v="1"/>
    <d v="2021-03-01T00:00:00"/>
    <n v="445"/>
    <m/>
    <s v=""/>
    <d v="2019-12-01T00:00:00"/>
  </r>
  <r>
    <s v="Holdtech"/>
    <x v="0"/>
    <s v="Empresas"/>
    <s v="La Serena"/>
    <s v="16791375"/>
    <s v="K"/>
    <s v="16791375-K"/>
    <s v="SDGOMEZR"/>
    <s v="SOLEDAD DEL PILAR GOMEZ ROJAS"/>
    <s v="SOLEDAD DEL PILAR"/>
    <s v="GOMEZ ROJAS "/>
    <x v="0"/>
    <x v="0"/>
    <m/>
    <m/>
    <m/>
    <m/>
    <m/>
    <m/>
    <m/>
    <m/>
    <s v="22-10-1987"/>
    <x v="4"/>
    <s v="17016833-K"/>
    <s v="ULISES LA ROSA PEREZ"/>
    <d v="2019-11-19T00:00:00"/>
    <d v="2019-12-10T00:00:00"/>
    <m/>
    <d v="2019-12-12T00:00:00"/>
    <s v="SDGOMEZR"/>
    <s v="SDGOMEZR"/>
    <n v="19161"/>
    <s v="soledad.gomez@consultor.wom.cl"/>
    <m/>
    <m/>
    <n v="68"/>
    <s v="Yesenia Sepulveda"/>
    <x v="0"/>
    <s v="Diurno"/>
    <s v=""/>
    <d v="2021-03-01T00:00:00"/>
    <n v="445"/>
    <m/>
    <s v=""/>
    <d v="2019-12-01T00:00:00"/>
  </r>
  <r>
    <s v="Holdtech"/>
    <x v="0"/>
    <s v="Empresas"/>
    <s v="La Serena"/>
    <s v="18852997"/>
    <s v="6"/>
    <s v="18852997-6"/>
    <s v="GAARANCV"/>
    <s v="GABRIELA ALEJANDRA ARANCIBIA VARGAS"/>
    <s v="GABRIELA ALEJANDRA"/>
    <s v="ARANCIBIA VARGAS "/>
    <x v="0"/>
    <x v="0"/>
    <m/>
    <m/>
    <m/>
    <m/>
    <m/>
    <m/>
    <m/>
    <m/>
    <s v="09/07/1994"/>
    <x v="6"/>
    <s v="16732649-8"/>
    <s v="ULISES LA ROSA PEREZ"/>
    <d v="2019-11-28T00:00:00"/>
    <d v="2019-12-19T00:00:00"/>
    <m/>
    <d v="2019-12-23T00:00:00"/>
    <s v="GAARANCV"/>
    <s v="GAARANCV"/>
    <n v="19313"/>
    <s v="gabriela.arancibia@consultor.wom.cl"/>
    <m/>
    <m/>
    <n v="69"/>
    <s v="Maria Fernanda Diaz"/>
    <x v="0"/>
    <s v="Diurno"/>
    <s v=""/>
    <d v="2021-03-01T00:00:00"/>
    <n v="434"/>
    <m/>
    <s v=""/>
    <d v="2019-12-01T00:00:00"/>
  </r>
  <r>
    <s v="Holdtech"/>
    <x v="0"/>
    <s v="Recambio"/>
    <s v="La Serena"/>
    <s v="15573834"/>
    <s v="0"/>
    <s v="15573834-0"/>
    <s v="SPCASTIV"/>
    <s v="STHEFANIE PAULINA CASTILLO VELASQUEZ"/>
    <s v="STHEFANIE PAULINA"/>
    <s v="CASTILLO VELASQUEZ "/>
    <x v="0"/>
    <x v="0"/>
    <m/>
    <m/>
    <m/>
    <m/>
    <m/>
    <m/>
    <m/>
    <m/>
    <s v="07/01/1985"/>
    <x v="10"/>
    <s v="17762228-1"/>
    <s v="FRANCISCO JAVIER SUAREZ VEGA"/>
    <d v="2019-11-28T00:00:00"/>
    <d v="2019-12-19T00:00:00"/>
    <m/>
    <d v="2019-12-23T00:00:00"/>
    <s v="SPCASTIV"/>
    <s v="SPCASTIV"/>
    <n v="19317"/>
    <s v="sthefanie.castillo@consultor.wom.cl"/>
    <m/>
    <m/>
    <n v="69"/>
    <s v="Maria Fernanda Diaz"/>
    <x v="1"/>
    <s v="Diurno"/>
    <n v="1"/>
    <d v="2021-03-01T00:00:00"/>
    <n v="434"/>
    <m/>
    <s v=""/>
    <d v="2019-12-01T00:00:00"/>
  </r>
  <r>
    <s v="Holdtech"/>
    <x v="0"/>
    <s v="Empresas"/>
    <s v="La Serena"/>
    <s v="19706293"/>
    <s v="2"/>
    <s v="19706293-2"/>
    <s v="JNGONZAM"/>
    <s v="JAVIER NICOLAS GONZALEZ MUÑOZ"/>
    <s v="JAVIER NICOLAS"/>
    <s v="GONZALEZ MUÑOZ "/>
    <x v="0"/>
    <x v="0"/>
    <m/>
    <m/>
    <m/>
    <m/>
    <m/>
    <m/>
    <m/>
    <m/>
    <s v="16/01/1998"/>
    <x v="10"/>
    <s v="17762228-1"/>
    <s v="FRANCISCO JAVIER SUAREZ VEGA"/>
    <d v="2019-11-28T00:00:00"/>
    <d v="2019-12-19T00:00:00"/>
    <m/>
    <d v="2019-12-23T00:00:00"/>
    <s v="JNGONZAM"/>
    <s v="JNGONZAM"/>
    <n v="19271"/>
    <s v="javier.gonzalez@consultor.wom.cl"/>
    <m/>
    <m/>
    <n v="69"/>
    <s v="Maria Fernanda Diaz"/>
    <x v="1"/>
    <s v="Diurno"/>
    <n v="1"/>
    <d v="2021-03-01T00:00:00"/>
    <n v="434"/>
    <m/>
    <s v=""/>
    <d v="2019-12-01T00:00:00"/>
  </r>
  <r>
    <s v="Holdtech"/>
    <x v="0"/>
    <s v="Empresas"/>
    <s v="La Serena"/>
    <s v="18178870"/>
    <s v="4"/>
    <s v="18178870-4"/>
    <s v="AYARAYAP"/>
    <s v="ANTONELA YOXZA ARAYA PASTEN"/>
    <s v="ANTONELA YOXZA"/>
    <s v="ARAYA PASTEN "/>
    <x v="0"/>
    <x v="0"/>
    <m/>
    <m/>
    <m/>
    <m/>
    <m/>
    <m/>
    <m/>
    <m/>
    <d v="1992-02-09T00:00:00"/>
    <x v="2"/>
    <s v="15909479-0"/>
    <s v="ULISES LA ROSA PEREZ"/>
    <d v="2019-12-09T00:00:00"/>
    <d v="2019-12-30T00:00:00"/>
    <m/>
    <d v="2020-01-07T00:00:00"/>
    <s v="AYARAYAP"/>
    <s v="AYARAYAP"/>
    <n v="19330"/>
    <s v="antonela.araya@consultor.wom.cl"/>
    <m/>
    <m/>
    <n v="70"/>
    <s v="America Quinteros"/>
    <x v="1"/>
    <s v="Diurno"/>
    <n v="1"/>
    <d v="2021-03-01T00:00:00"/>
    <n v="419"/>
    <m/>
    <s v=""/>
    <d v="2020-01-01T00:00:00"/>
  </r>
  <r>
    <s v="Holdtech"/>
    <x v="0"/>
    <s v="Nocturno"/>
    <s v="La Serena"/>
    <s v="16688737"/>
    <s v="2"/>
    <s v="16688737-2"/>
    <s v="LRLOPEZG"/>
    <s v="LUIS RODOLFO LOPEZ GOMEZ"/>
    <s v="LUIS RODOLFO"/>
    <s v="LOPEZ GOMEZ "/>
    <x v="0"/>
    <x v="0"/>
    <m/>
    <m/>
    <m/>
    <m/>
    <m/>
    <m/>
    <m/>
    <m/>
    <d v="1988-04-16T00:00:00"/>
    <x v="13"/>
    <s v="19207174-7"/>
    <s v="ULISES LA ROSA PEREZ"/>
    <d v="2019-12-09T00:00:00"/>
    <d v="2019-12-30T00:00:00"/>
    <m/>
    <d v="2020-01-07T00:00:00"/>
    <s v="LRLOPEZG"/>
    <s v="LRLOPEZG"/>
    <n v="19334"/>
    <s v="luis.lopez@consultor.wom.cl"/>
    <m/>
    <m/>
    <n v="70"/>
    <s v="America Quinteros"/>
    <x v="1"/>
    <s v="Nocturno"/>
    <n v="1"/>
    <d v="2021-03-01T00:00:00"/>
    <n v="419"/>
    <m/>
    <s v=""/>
    <d v="2020-01-01T00:00:00"/>
  </r>
  <r>
    <s v="Holdtech"/>
    <x v="0"/>
    <s v="Prepago"/>
    <s v="La Serena"/>
    <s v="18316230"/>
    <s v="6"/>
    <s v="18316230-6"/>
    <s v="JMCARVAF"/>
    <s v="JOAN MANUEL CARVAJAL FLORES"/>
    <s v="JOAN MANUEL"/>
    <s v="CARVAJAL FLORES "/>
    <x v="0"/>
    <x v="0"/>
    <m/>
    <m/>
    <m/>
    <m/>
    <m/>
    <m/>
    <m/>
    <m/>
    <s v="27/08/1992"/>
    <x v="4"/>
    <s v="17016833-K"/>
    <s v="ULISES LA ROSA PEREZ"/>
    <d v="2020-01-14T00:00:00"/>
    <d v="2020-02-04T00:00:00"/>
    <m/>
    <d v="2020-02-06T00:00:00"/>
    <s v="JMCARVAF"/>
    <s v="JMCARVAF"/>
    <n v="19345"/>
    <s v="joan.carvajal@consultor.wom.cl"/>
    <m/>
    <m/>
    <n v="72"/>
    <s v="America Quinteros"/>
    <x v="1"/>
    <s v="Diurno"/>
    <n v="1"/>
    <d v="2021-03-01T00:00:00"/>
    <n v="389"/>
    <m/>
    <s v=""/>
    <d v="2020-02-01T00:00:00"/>
  </r>
  <r>
    <s v="Holdtech"/>
    <x v="0"/>
    <s v="Recambio"/>
    <s v="La Serena"/>
    <s v="18493555"/>
    <s v="4"/>
    <s v="18493555-4"/>
    <s v="YDTORREP"/>
    <s v="YOMALY DANIELA TORRES PAREDES"/>
    <s v="YOMALY DANIELA"/>
    <s v="TORRES PAREDES "/>
    <x v="0"/>
    <x v="0"/>
    <m/>
    <m/>
    <m/>
    <m/>
    <m/>
    <m/>
    <m/>
    <m/>
    <s v="24/02/1993"/>
    <x v="5"/>
    <s v="14109923-K"/>
    <s v="WILLIAMS ENRIQUE DOMINGUEZ BARRADA"/>
    <d v="2020-01-14T00:00:00"/>
    <d v="2020-02-04T00:00:00"/>
    <m/>
    <d v="2020-02-06T00:00:00"/>
    <s v="YDTORREP"/>
    <s v="YDTORREP"/>
    <n v="19339"/>
    <s v="yomaly.torres@consultor.wom.cl"/>
    <m/>
    <m/>
    <n v="72"/>
    <s v="America Quinteros"/>
    <x v="0"/>
    <s v="Diurno"/>
    <s v=""/>
    <d v="2021-03-01T00:00:00"/>
    <n v="389"/>
    <m/>
    <s v=""/>
    <d v="2020-02-01T00:00:00"/>
  </r>
  <r>
    <s v="Holdtech"/>
    <x v="0"/>
    <s v="Empresas"/>
    <s v="La Serena"/>
    <s v="18003344"/>
    <s v="0"/>
    <s v="18003344-0"/>
    <s v="CCVILLAR"/>
    <s v="CAMILA CONSTANZA VILLALOBOS ROMERO"/>
    <s v="CAMILA CONSTANZA"/>
    <s v="VILLALOBOS ROMERO"/>
    <x v="0"/>
    <x v="0"/>
    <m/>
    <m/>
    <m/>
    <m/>
    <m/>
    <m/>
    <m/>
    <m/>
    <d v="1992-05-03T00:00:00"/>
    <x v="7"/>
    <s v="17902552-3"/>
    <s v="ULISES LA ROSA PEREZ"/>
    <d v="2020-03-18T00:00:00"/>
    <d v="2020-04-07T00:00:00"/>
    <m/>
    <d v="2020-04-09T00:00:00"/>
    <s v="CCVILLAR"/>
    <s v="CCVILLAR"/>
    <n v="19278"/>
    <s v="camila.villalobos@consultor.wom.cl"/>
    <m/>
    <m/>
    <n v="73"/>
    <s v="Leticia Cabrera"/>
    <x v="1"/>
    <s v="Diurno"/>
    <n v="1"/>
    <d v="2021-03-01T00:00:00"/>
    <n v="326"/>
    <m/>
    <s v=""/>
    <d v="2020-04-01T00:00:00"/>
  </r>
  <r>
    <s v="Holdtech"/>
    <x v="0"/>
    <s v="Recambio"/>
    <s v="La Serena"/>
    <s v="16213224"/>
    <s v="5"/>
    <s v="16213224-5"/>
    <s v="CJCORTEG"/>
    <s v="CONSTANZA JAVIERA CORTES GUEVARA"/>
    <s v="CONSTANZA JAVIERA"/>
    <s v="CORTES GUEVARA"/>
    <x v="0"/>
    <x v="0"/>
    <m/>
    <m/>
    <m/>
    <m/>
    <m/>
    <m/>
    <m/>
    <m/>
    <d v="1986-11-24T00:00:00"/>
    <x v="4"/>
    <s v="17016833-K"/>
    <s v="ULISES LA ROSA PEREZ"/>
    <d v="2020-03-18T00:00:00"/>
    <d v="2020-04-07T00:00:00"/>
    <m/>
    <d v="2020-04-09T00:00:00"/>
    <s v="CJCORTEG"/>
    <s v="CJCORTEG"/>
    <n v="19281"/>
    <s v="constanza.cortes@consultor.wom.cl"/>
    <m/>
    <m/>
    <n v="73"/>
    <s v="Leticia Cabrera"/>
    <x v="1"/>
    <s v="Diurno"/>
    <n v="1"/>
    <d v="2021-03-01T00:00:00"/>
    <n v="326"/>
    <m/>
    <s v=""/>
    <d v="2020-04-01T00:00:00"/>
  </r>
  <r>
    <s v="Holdtech"/>
    <x v="0"/>
    <s v="Masivo"/>
    <s v="La Serena"/>
    <s v="19257722"/>
    <s v="5"/>
    <s v="19257722-5"/>
    <s v="JDESTAYG"/>
    <s v="JOAN DOMINIQUE ESTAY GONZALEZ"/>
    <s v="JOAN DOMINIQUE"/>
    <s v="ESTAY GONZALEZ"/>
    <x v="0"/>
    <x v="0"/>
    <m/>
    <m/>
    <m/>
    <m/>
    <m/>
    <m/>
    <m/>
    <m/>
    <d v="1996-06-08T00:00:00"/>
    <x v="2"/>
    <s v="15909479-0"/>
    <s v="ULISES LA ROSA PEREZ"/>
    <d v="2020-03-18T00:00:00"/>
    <d v="2020-04-07T00:00:00"/>
    <m/>
    <d v="2020-04-09T00:00:00"/>
    <s v="JDESTAYG"/>
    <s v="JDESTAYG"/>
    <n v="19049"/>
    <s v="joan.estay@consultor.wom.cl"/>
    <m/>
    <m/>
    <n v="73"/>
    <s v="Leticia Cabrera"/>
    <x v="0"/>
    <s v="Diurno"/>
    <s v=""/>
    <d v="2021-03-01T00:00:00"/>
    <n v="326"/>
    <m/>
    <s v=""/>
    <d v="2020-04-01T00:00:00"/>
  </r>
  <r>
    <s v="Holdtech"/>
    <x v="0"/>
    <s v="Prepago"/>
    <s v="La Serena"/>
    <s v="19491902"/>
    <s v="6"/>
    <s v="19491902-6"/>
    <s v="MANDIAZD"/>
    <s v="MANUEL ANTONIO DIAZ DIAZ"/>
    <s v="MANUEL ANTONIO"/>
    <s v="DIAZ DIAZ"/>
    <x v="0"/>
    <x v="0"/>
    <m/>
    <m/>
    <m/>
    <m/>
    <m/>
    <m/>
    <m/>
    <m/>
    <d v="1996-10-15T00:00:00"/>
    <x v="8"/>
    <s v="13974946-4"/>
    <s v="FRANCISCO JAVIER SUAREZ VEGA"/>
    <d v="2020-03-18T00:00:00"/>
    <d v="2020-04-07T00:00:00"/>
    <m/>
    <d v="2020-04-09T00:00:00"/>
    <s v="MADIAZD"/>
    <s v="MANDIAZD"/>
    <n v="19343"/>
    <s v="manuel.diaz@consultor.wom.cl"/>
    <m/>
    <m/>
    <n v="73"/>
    <s v="Leticia Cabrera"/>
    <x v="1"/>
    <s v="Diurno"/>
    <n v="1"/>
    <d v="2021-03-01T00:00:00"/>
    <n v="326"/>
    <m/>
    <s v=""/>
    <d v="2020-04-01T00:00:00"/>
  </r>
  <r>
    <s v="Holdtech"/>
    <x v="0"/>
    <s v="Masivo"/>
    <s v="La Serena"/>
    <s v="19649817"/>
    <s v="6"/>
    <s v="19649817-6"/>
    <s v="BACORONR"/>
    <s v="BELEN ANAYS CORONA ROJAS"/>
    <s v="BELEN ANAYS"/>
    <s v="CORONA ROJAS"/>
    <x v="0"/>
    <x v="0"/>
    <m/>
    <m/>
    <m/>
    <m/>
    <m/>
    <m/>
    <m/>
    <m/>
    <d v="1998-05-03T00:00:00"/>
    <x v="8"/>
    <s v="13974946-4"/>
    <s v="FRANCISCO JAVIER SUAREZ VEGA"/>
    <d v="2020-03-18T00:00:00"/>
    <d v="2020-04-07T00:00:00"/>
    <m/>
    <d v="2020-04-09T00:00:00"/>
    <s v="BACORONR"/>
    <s v="BACORONR"/>
    <n v="19236"/>
    <s v="belen.corona@consultor.wom.cl"/>
    <m/>
    <m/>
    <n v="73"/>
    <s v="Leticia Cabrera"/>
    <x v="0"/>
    <s v="Diurno"/>
    <s v=""/>
    <d v="2021-03-01T00:00:00"/>
    <n v="326"/>
    <m/>
    <s v=""/>
    <d v="2020-04-01T00:00:00"/>
  </r>
  <r>
    <s v="Holdtech"/>
    <x v="0"/>
    <s v="Recambio"/>
    <s v="La Serena"/>
    <s v="18922809"/>
    <s v="0"/>
    <s v="18922809-0"/>
    <s v="YNMANRIH"/>
    <s v="YUBITZA NAYADET MANRIQUEZ HERNANDEZ"/>
    <s v="YUBITZA NAYADET"/>
    <s v="MANRIQUEZ HERNANDEZ"/>
    <x v="0"/>
    <x v="0"/>
    <m/>
    <m/>
    <m/>
    <m/>
    <m/>
    <m/>
    <m/>
    <m/>
    <d v="1994-11-04T00:00:00"/>
    <x v="2"/>
    <s v="15909479-0"/>
    <s v="ULISES LA ROSA PEREZ"/>
    <d v="2020-03-18T00:00:00"/>
    <d v="2020-04-07T00:00:00"/>
    <m/>
    <d v="2020-04-09T00:00:00"/>
    <s v="YNMANRIH"/>
    <s v="YNMANRIH"/>
    <n v="19291"/>
    <s v="yubitza.manriquez@consultor.wom.cl"/>
    <m/>
    <m/>
    <n v="73"/>
    <s v="Leticia Cabrera"/>
    <x v="0"/>
    <s v="Diurno"/>
    <s v=""/>
    <d v="2021-03-01T00:00:00"/>
    <n v="326"/>
    <m/>
    <s v=""/>
    <d v="2020-04-01T00:00:00"/>
  </r>
  <r>
    <s v="Holdtech"/>
    <x v="0"/>
    <s v="Empresas"/>
    <s v="La Serena"/>
    <s v="19660284"/>
    <s v="4"/>
    <s v="19660284-4"/>
    <s v="ADRAMOSR"/>
    <s v="ALEJANDRA DEL PILAR RAMOS RAMOS"/>
    <s v="ALEJANDRA DEL PILAR"/>
    <s v="RAMOS RAMOS "/>
    <x v="0"/>
    <x v="0"/>
    <m/>
    <m/>
    <m/>
    <m/>
    <m/>
    <m/>
    <m/>
    <m/>
    <d v="1997-06-06T00:00:00"/>
    <x v="2"/>
    <s v="15909479-0"/>
    <s v="ULISES LA ROSA PEREZ"/>
    <d v="2020-03-26T00:00:00"/>
    <d v="2020-04-09T00:00:00"/>
    <m/>
    <d v="2020-04-13T00:00:00"/>
    <s v="ADRAMOSR"/>
    <s v="ADRAMOSR"/>
    <n v="19304"/>
    <s v="alejandra.ramos@consultor.wom.cl"/>
    <n v="45"/>
    <m/>
    <n v="74"/>
    <s v="Maria Fernanda Diaz"/>
    <x v="1"/>
    <s v="Diurno"/>
    <n v="1"/>
    <d v="2021-03-01T00:00:00"/>
    <n v="322"/>
    <m/>
    <s v=""/>
    <d v="2020-04-01T00:00:00"/>
  </r>
  <r>
    <s v="Holdtech"/>
    <x v="0"/>
    <s v="Nocturno"/>
    <s v="La Serena"/>
    <s v="19041006"/>
    <s v="4"/>
    <s v="19041006-4"/>
    <s v="RAESPING"/>
    <s v="RODRIGO ANDRES ESPINOZA GAETE"/>
    <s v="RODRIGO ANDRES"/>
    <s v="ESPINOZA GAETE "/>
    <x v="0"/>
    <x v="0"/>
    <m/>
    <m/>
    <m/>
    <m/>
    <m/>
    <m/>
    <m/>
    <m/>
    <d v="1995-06-25T00:00:00"/>
    <x v="0"/>
    <s v="15054416-5"/>
    <s v="FRANCISCO JAVIER SUAREZ VEGA"/>
    <d v="2020-03-26T00:00:00"/>
    <d v="2020-04-09T00:00:00"/>
    <m/>
    <d v="2020-04-13T00:00:00"/>
    <s v="RAESPING"/>
    <s v="RAESPING"/>
    <n v="19331"/>
    <s v="rodrigo.espinoza.g@consultor.wom.cl"/>
    <n v="45"/>
    <m/>
    <n v="74"/>
    <s v="Maria Fernanda Diaz"/>
    <x v="1"/>
    <s v="Nocturno"/>
    <n v="1"/>
    <d v="2021-03-01T00:00:00"/>
    <n v="322"/>
    <m/>
    <s v=""/>
    <d v="2020-04-01T00:00:00"/>
  </r>
  <r>
    <s v="Holdtech"/>
    <x v="0"/>
    <s v="Recambio"/>
    <s v="La Serena"/>
    <s v="20059588"/>
    <s v="2"/>
    <s v="20059588-2"/>
    <s v="NPFILIDF"/>
    <s v="NORMA PIA FILIDEI FILIDEI"/>
    <s v="NORMA PIA"/>
    <s v="FILIDEI FILIDEI "/>
    <x v="0"/>
    <x v="0"/>
    <m/>
    <m/>
    <m/>
    <m/>
    <m/>
    <m/>
    <m/>
    <m/>
    <d v="1999-04-05T00:00:00"/>
    <x v="4"/>
    <s v="17016833-K"/>
    <s v="ULISES LA ROSA PEREZ"/>
    <d v="2020-03-26T00:00:00"/>
    <d v="2020-04-09T00:00:00"/>
    <m/>
    <d v="2020-04-13T00:00:00"/>
    <s v="NPFILIDF"/>
    <s v="NPFILIDF"/>
    <n v="19322"/>
    <s v="norma.filidei@consultor.wom.cl"/>
    <n v="45"/>
    <m/>
    <n v="74"/>
    <s v="Maria Fernanda Diaz"/>
    <x v="1"/>
    <s v="Diurno"/>
    <n v="1"/>
    <d v="2021-03-01T00:00:00"/>
    <n v="322"/>
    <m/>
    <s v=""/>
    <d v="2020-04-01T00:00:00"/>
  </r>
  <r>
    <s v="Holdtech"/>
    <x v="0"/>
    <s v="Empresas"/>
    <s v="La Serena"/>
    <s v="19349784"/>
    <s v="5"/>
    <s v="19349784-5"/>
    <s v="FABERCOC"/>
    <s v="FLORENCIA ALICIA BERCOVICH CONTRERAS"/>
    <s v="FLORENCIA ALICIA"/>
    <s v="BERCOVICH CONTRERAS"/>
    <x v="0"/>
    <x v="0"/>
    <m/>
    <m/>
    <m/>
    <m/>
    <m/>
    <m/>
    <m/>
    <m/>
    <d v="1996-12-15T00:00:00"/>
    <x v="7"/>
    <s v="17902552-3"/>
    <s v="ULISES LA ROSA PEREZ"/>
    <d v="2020-03-26T00:00:00"/>
    <d v="2020-04-09T00:00:00"/>
    <m/>
    <d v="2020-04-13T00:00:00"/>
    <s v="FABERCOC"/>
    <s v="FABERCOC"/>
    <n v="19344"/>
    <s v="florencia.bercovich@consultor.wom.cl"/>
    <n v="45"/>
    <m/>
    <n v="74"/>
    <s v="Maria Fernanda Diaz"/>
    <x v="1"/>
    <s v="Diurno"/>
    <n v="1"/>
    <d v="2021-03-01T00:00:00"/>
    <n v="322"/>
    <m/>
    <s v=""/>
    <d v="2020-04-01T00:00:00"/>
  </r>
  <r>
    <s v="Holdtech"/>
    <x v="0"/>
    <s v="Empresas"/>
    <s v="La Serena"/>
    <s v="18710134"/>
    <s v="4"/>
    <s v="18710134-4"/>
    <s v="CATOLEDV"/>
    <s v="CLAUDIO ANTONIO TOLEDO VEGA"/>
    <s v="CLAUDIO ANTONIO"/>
    <s v="TOLEDO VEGA "/>
    <x v="0"/>
    <x v="0"/>
    <m/>
    <m/>
    <m/>
    <m/>
    <m/>
    <m/>
    <m/>
    <m/>
    <d v="1994-02-08T00:00:00"/>
    <x v="10"/>
    <s v="17762228-1"/>
    <s v="FRANCISCO JAVIER SUAREZ VEGA"/>
    <d v="2020-04-13T00:00:00"/>
    <d v="2020-04-18T00:00:00"/>
    <m/>
    <d v="2020-04-20T00:00:00"/>
    <s v="CATOLEDV"/>
    <s v="CATOLEDV"/>
    <n v="19218"/>
    <s v="claudio.toledo@consultor.wom.cl"/>
    <m/>
    <m/>
    <n v="75"/>
    <s v="America Quinteros"/>
    <x v="1"/>
    <s v="Diurno"/>
    <n v="1"/>
    <d v="2021-03-01T00:00:00"/>
    <n v="315"/>
    <m/>
    <s v=""/>
    <d v="2020-04-01T00:00:00"/>
  </r>
  <r>
    <s v="Holdtech"/>
    <x v="0"/>
    <s v="Prepago"/>
    <s v="La Serena"/>
    <s v="16059601"/>
    <s v="5"/>
    <s v="16059601-5"/>
    <s v="EIAGUILC"/>
    <s v="EVA INDER AGUILERA CORTES"/>
    <s v="EVA INDER"/>
    <s v="AGUILERA CORTES "/>
    <x v="0"/>
    <x v="0"/>
    <m/>
    <m/>
    <m/>
    <m/>
    <m/>
    <m/>
    <m/>
    <m/>
    <d v="1985-03-24T00:00:00"/>
    <x v="14"/>
    <s v="17722969-5"/>
    <s v="ULISES LA ROSA PEREZ"/>
    <d v="2020-04-13T00:00:00"/>
    <d v="2020-04-18T00:00:00"/>
    <m/>
    <d v="2020-04-20T00:00:00"/>
    <s v="EIAGUILC"/>
    <s v="EIAGUILC"/>
    <n v="19276"/>
    <s v="eva.aguilera@consultor.wom.cl"/>
    <m/>
    <m/>
    <n v="75"/>
    <s v="America Quinteros"/>
    <x v="1"/>
    <s v="Diurno"/>
    <n v="1"/>
    <d v="2021-03-01T00:00:00"/>
    <n v="315"/>
    <m/>
    <s v=""/>
    <d v="2020-04-01T00:00:00"/>
  </r>
  <r>
    <s v="Holdtech"/>
    <x v="0"/>
    <s v="Recambio"/>
    <s v="La Serena"/>
    <s v="17847067"/>
    <s v="1"/>
    <s v="17847067-1"/>
    <s v="MIGONZAC"/>
    <s v="MARIA ISABEL GONZALEZ CONTRERAS"/>
    <s v="MARIA ISABEL"/>
    <s v="GONZALEZ CONTRERAS "/>
    <x v="0"/>
    <x v="0"/>
    <m/>
    <m/>
    <m/>
    <m/>
    <m/>
    <m/>
    <m/>
    <m/>
    <d v="1991-07-25T00:00:00"/>
    <x v="8"/>
    <s v="13974946-4"/>
    <s v="FRANCISCO JAVIER SUAREZ VEGA"/>
    <d v="2020-04-13T00:00:00"/>
    <d v="2020-04-18T00:00:00"/>
    <m/>
    <d v="2020-04-20T00:00:00"/>
    <s v="MIGONZAC"/>
    <s v="MIGONZAC"/>
    <n v="19188"/>
    <s v="maria.gonzalez.c@consultor.wom.cl"/>
    <m/>
    <m/>
    <n v="75"/>
    <s v="America Quinteros"/>
    <x v="1"/>
    <s v="Diurno"/>
    <n v="1"/>
    <d v="2021-03-01T00:00:00"/>
    <n v="315"/>
    <m/>
    <s v=""/>
    <d v="2020-04-01T00:00:00"/>
  </r>
  <r>
    <s v="Holdtech"/>
    <x v="0"/>
    <s v="Prepago"/>
    <s v="La Serena"/>
    <s v="17037245"/>
    <s v="K"/>
    <s v="17037245-K"/>
    <s v="AEHERREG"/>
    <s v="ANYELA EDITH HERRERA GONZALEZ"/>
    <s v="ANYELA EDITH"/>
    <s v="HERRERA GONZALEZ "/>
    <x v="0"/>
    <x v="0"/>
    <m/>
    <m/>
    <m/>
    <m/>
    <m/>
    <m/>
    <m/>
    <m/>
    <d v="1989-07-09T00:00:00"/>
    <x v="0"/>
    <s v="15054416-5"/>
    <s v="FRANCISCO JAVIER SUAREZ VEGA"/>
    <d v="2020-06-30T00:00:00"/>
    <d v="2020-07-10T00:00:00"/>
    <m/>
    <d v="2020-07-13T00:00:00"/>
    <s v="AEHERREG"/>
    <s v="AEHERREG"/>
    <n v="19178"/>
    <s v="anyela.herrera@consultor.wom.cl"/>
    <m/>
    <m/>
    <n v="76"/>
    <s v="America Quinteros"/>
    <x v="0"/>
    <s v="Diurno"/>
    <s v=""/>
    <d v="2021-03-01T00:00:00"/>
    <n v="231"/>
    <m/>
    <s v=""/>
    <d v="2020-07-01T00:00:00"/>
  </r>
  <r>
    <s v="Holdtech"/>
    <x v="0"/>
    <s v="Masivo"/>
    <s v="La Serena"/>
    <s v="18002382"/>
    <s v="8"/>
    <s v="18002382-8"/>
    <s v="EFOLAVEP"/>
    <s v="EDUARDO FELIPE OLAVE POBLETE"/>
    <s v="EDUARDO FELIPE"/>
    <s v="OLAVE POBLETE "/>
    <x v="0"/>
    <x v="0"/>
    <m/>
    <m/>
    <m/>
    <m/>
    <m/>
    <m/>
    <m/>
    <m/>
    <d v="1991-11-17T00:00:00"/>
    <x v="4"/>
    <s v="17016833-K"/>
    <s v="ULISES LA ROSA PEREZ"/>
    <d v="2020-06-30T00:00:00"/>
    <d v="2020-07-10T00:00:00"/>
    <m/>
    <d v="2020-07-13T00:00:00"/>
    <s v="EFOLAVEP"/>
    <s v="EFOLAVEP"/>
    <n v="19191"/>
    <s v="eduardo.olave@consultor.wom.cl"/>
    <m/>
    <m/>
    <n v="76"/>
    <s v="America Quinteros"/>
    <x v="1"/>
    <s v="Diurno"/>
    <n v="1"/>
    <d v="2021-03-01T00:00:00"/>
    <n v="231"/>
    <m/>
    <s v=""/>
    <d v="2020-07-01T00:00:00"/>
  </r>
  <r>
    <s v="Holdtech"/>
    <x v="0"/>
    <s v="Prepago"/>
    <s v="La Serena"/>
    <s v="15842681"/>
    <s v="1"/>
    <s v="15842681-1"/>
    <s v="SALARAB"/>
    <s v="SERGIO ANDRES LARA BASCUÑAN"/>
    <s v="SERGIO ANDRES"/>
    <s v="LARA BASCUÑAN "/>
    <x v="0"/>
    <x v="0"/>
    <m/>
    <m/>
    <m/>
    <m/>
    <m/>
    <m/>
    <m/>
    <m/>
    <d v="1984-10-29T00:00:00"/>
    <x v="5"/>
    <s v="14109923-K"/>
    <s v="WILLIAMS ENRIQUE DOMINGUEZ BARRADA"/>
    <d v="2020-06-30T00:00:00"/>
    <d v="2020-07-10T00:00:00"/>
    <m/>
    <d v="2020-07-13T00:00:00"/>
    <s v="SALARAB"/>
    <s v="SALARAB"/>
    <n v="19068"/>
    <s v="sergio.lara@consultor.wom.cl"/>
    <m/>
    <m/>
    <n v="76"/>
    <s v="America Quinteros"/>
    <x v="1"/>
    <s v="Diurno"/>
    <n v="1"/>
    <d v="2021-03-01T00:00:00"/>
    <n v="231"/>
    <m/>
    <s v=""/>
    <d v="2020-07-01T00:00:00"/>
  </r>
  <r>
    <s v="Holdtech"/>
    <x v="0"/>
    <s v="Masivo"/>
    <s v="La Serena"/>
    <s v="17722021"/>
    <s v="3"/>
    <s v="17722021-3"/>
    <s v="SETABILR"/>
    <s v="SEBASTIAN ELIAS TABILO ROJAS"/>
    <s v="SEBASTIAN ELIAS"/>
    <s v="TABILO ROJAS "/>
    <x v="0"/>
    <x v="0"/>
    <m/>
    <m/>
    <m/>
    <m/>
    <m/>
    <m/>
    <m/>
    <m/>
    <d v="1990-12-21T00:00:00"/>
    <x v="0"/>
    <s v="15054416-5"/>
    <s v="FRANCISCO JAVIER SUAREZ VEGA"/>
    <d v="2020-06-30T00:00:00"/>
    <d v="2020-07-10T00:00:00"/>
    <m/>
    <d v="2020-07-13T00:00:00"/>
    <s v="SETABILR"/>
    <s v="SETABILR"/>
    <n v="19256"/>
    <s v="sebastian.tabilo@consultor.wom.cl"/>
    <m/>
    <m/>
    <n v="76"/>
    <s v="America Quinteros"/>
    <x v="0"/>
    <s v="Diurno"/>
    <s v=""/>
    <d v="2021-03-01T00:00:00"/>
    <n v="231"/>
    <m/>
    <s v=""/>
    <d v="2020-07-01T00:00:00"/>
  </r>
  <r>
    <s v="Holdtech"/>
    <x v="0"/>
    <s v="Recambio"/>
    <s v="La Serena"/>
    <s v="18575043"/>
    <s v="4"/>
    <s v="18575043-4"/>
    <s v="PBHIDALN"/>
    <s v="PATRICIA BEATRIZ HIDALGO NUÑEZ"/>
    <s v="PATRICIA BEATRIZ"/>
    <s v="HIDALGO NUÑEZ "/>
    <x v="0"/>
    <x v="0"/>
    <m/>
    <m/>
    <m/>
    <m/>
    <m/>
    <m/>
    <m/>
    <m/>
    <d v="1994-02-08T00:00:00"/>
    <x v="15"/>
    <s v="26728535-7"/>
    <s v="FRANCISCO JAVIER SUAREZ VEGA"/>
    <d v="2020-07-13T00:00:00"/>
    <d v="2020-07-24T00:00:00"/>
    <m/>
    <d v="2020-07-27T00:00:00"/>
    <s v="PBHIDALN"/>
    <s v="PBHIDALN"/>
    <n v="19219"/>
    <s v="patricia.hidalgo@consultor.wom.cl"/>
    <m/>
    <m/>
    <n v="78"/>
    <s v="Maria Fernanda Diaz"/>
    <x v="1"/>
    <s v="Diurno"/>
    <n v="1"/>
    <d v="2021-03-01T00:00:00"/>
    <n v="217"/>
    <m/>
    <s v=""/>
    <d v="2020-07-01T00:00:00"/>
  </r>
  <r>
    <s v="Holdtech"/>
    <x v="0"/>
    <s v="Masivo"/>
    <s v="La Serena"/>
    <s v="20977505"/>
    <s v="0"/>
    <s v="20977505-0"/>
    <s v="SGREYESV"/>
    <s v="STEFFANO GONZALO ANDRES REYES VERA"/>
    <s v="STEFFANO GONZALO ANDRES"/>
    <s v="REYES VERA "/>
    <x v="0"/>
    <x v="0"/>
    <m/>
    <m/>
    <m/>
    <m/>
    <m/>
    <m/>
    <m/>
    <m/>
    <d v="1995-07-20T00:00:00"/>
    <x v="4"/>
    <s v="17016833-K"/>
    <s v="ULISES LA ROSA PEREZ"/>
    <d v="2020-07-13T00:00:00"/>
    <d v="2020-07-24T00:00:00"/>
    <m/>
    <d v="2020-07-27T00:00:00"/>
    <s v="SGREYESV"/>
    <s v="SGREYESV"/>
    <n v="19116"/>
    <s v="steffano.reyes@consultor.wom.cl"/>
    <m/>
    <m/>
    <n v="78"/>
    <s v="Maria Fernanda Diaz"/>
    <x v="0"/>
    <s v="Diurno"/>
    <s v=""/>
    <d v="2021-03-01T00:00:00"/>
    <n v="217"/>
    <m/>
    <s v=""/>
    <d v="2020-07-01T00:00:00"/>
  </r>
  <r>
    <s v="Holdtech"/>
    <x v="0"/>
    <s v="Masivo"/>
    <s v="La Serena"/>
    <s v="18747705"/>
    <s v="0"/>
    <s v="18747705-0"/>
    <s v="AOZAMORM"/>
    <s v="ALEJANDRO ORLANDO ZAMORA MAUREIRA"/>
    <s v="ALEJANDRO ORLANDO"/>
    <s v="ZAMORA MAUREIRA "/>
    <x v="0"/>
    <x v="0"/>
    <m/>
    <m/>
    <m/>
    <m/>
    <m/>
    <m/>
    <m/>
    <m/>
    <d v="1994-01-24T00:00:00"/>
    <x v="12"/>
    <s v="16893047-K"/>
    <s v="FRANCISCO JAVIER SUAREZ VEGA"/>
    <d v="2020-07-20T00:00:00"/>
    <d v="2020-07-30T00:00:00"/>
    <m/>
    <d v="2020-07-31T00:00:00"/>
    <s v="AOZAMORM"/>
    <s v="AOZAMORM"/>
    <n v="19403"/>
    <s v="alejandro.zamora@consultor.wom.cl"/>
    <m/>
    <m/>
    <n v="79"/>
    <s v="America Quinteros"/>
    <x v="1"/>
    <s v="Diurno"/>
    <n v="1"/>
    <d v="2021-03-01T00:00:00"/>
    <n v="213"/>
    <m/>
    <s v=""/>
    <d v="2020-07-01T00:00:00"/>
  </r>
  <r>
    <s v="Holdtech"/>
    <x v="0"/>
    <s v="Masivo"/>
    <s v="La Serena"/>
    <s v="18889451"/>
    <s v="8"/>
    <s v="18889451-8"/>
    <s v="CIGUERRI"/>
    <s v="CAMILA IGNACIA GUERRA IZQUIERDO"/>
    <s v="CAMILA IGNACIA"/>
    <s v="GUERRA IZQUIERDO "/>
    <x v="0"/>
    <x v="0"/>
    <m/>
    <m/>
    <m/>
    <m/>
    <m/>
    <m/>
    <m/>
    <m/>
    <d v="1994-06-27T00:00:00"/>
    <x v="12"/>
    <s v="16893047-K"/>
    <s v="FRANCISCO JAVIER SUAREZ VEGA"/>
    <d v="2020-07-20T00:00:00"/>
    <d v="2020-07-30T00:00:00"/>
    <m/>
    <d v="2020-07-31T00:00:00"/>
    <s v="CIGUERRI"/>
    <s v="CIGUERRI"/>
    <n v="19079"/>
    <s v="camila.guerra@consultor.wom.cl"/>
    <m/>
    <m/>
    <n v="79"/>
    <s v="America Quinteros"/>
    <x v="0"/>
    <s v="Diurno"/>
    <s v=""/>
    <d v="2021-03-01T00:00:00"/>
    <n v="213"/>
    <m/>
    <s v=""/>
    <d v="2020-07-01T00:00:00"/>
  </r>
  <r>
    <s v="Holdtech"/>
    <x v="0"/>
    <s v="Masivo"/>
    <s v="La Serena"/>
    <s v="19952170"/>
    <s v="5"/>
    <s v="19952170-5"/>
    <s v="FACONTRA"/>
    <s v="FRANCISCO ADAN CONTRERAS ARAYA"/>
    <s v="FRANCISCO ADAN"/>
    <s v="CONTRERAS ARAYA "/>
    <x v="0"/>
    <x v="0"/>
    <m/>
    <m/>
    <m/>
    <m/>
    <m/>
    <m/>
    <m/>
    <m/>
    <d v="1998-12-22T00:00:00"/>
    <x v="12"/>
    <s v="16893047-K"/>
    <s v="FRANCISCO JAVIER SUAREZ VEGA"/>
    <d v="2020-07-20T00:00:00"/>
    <d v="2020-07-30T00:00:00"/>
    <m/>
    <d v="2020-07-31T00:00:00"/>
    <s v="FACONTRA"/>
    <s v="FACONTRA"/>
    <n v="19401"/>
    <s v="francisco.contreras@consultor.wom.cl"/>
    <m/>
    <m/>
    <n v="79"/>
    <s v="America Quinteros"/>
    <x v="1"/>
    <s v="Diurno"/>
    <n v="1"/>
    <d v="2021-03-01T00:00:00"/>
    <n v="213"/>
    <m/>
    <s v=""/>
    <d v="2020-07-01T00:00:00"/>
  </r>
  <r>
    <s v="Holdtech"/>
    <x v="0"/>
    <s v="Datos"/>
    <s v="La Serena"/>
    <s v="19056684"/>
    <s v="6"/>
    <s v="19056684-6"/>
    <s v="FJMONTEG"/>
    <s v="FRANCISCO JAVIER ANDRES MONTERO GUERRERO"/>
    <s v="FRANCISCO JAVIER ANDRES"/>
    <s v="MONTERO GUERRERO "/>
    <x v="0"/>
    <x v="0"/>
    <m/>
    <m/>
    <m/>
    <m/>
    <m/>
    <m/>
    <m/>
    <m/>
    <d v="1995-06-13T00:00:00"/>
    <x v="12"/>
    <s v="16893047-K"/>
    <s v="FRANCISCO JAVIER SUAREZ VEGA"/>
    <d v="2020-07-20T00:00:00"/>
    <d v="2020-07-30T00:00:00"/>
    <m/>
    <d v="2020-07-31T00:00:00"/>
    <s v="FJMONTEG"/>
    <s v="FJMONTEG"/>
    <n v="19297"/>
    <s v="francisco.montero.g@consultor.wom.cl"/>
    <m/>
    <m/>
    <n v="79"/>
    <s v="America Quinteros"/>
    <x v="1"/>
    <s v="Diurno"/>
    <n v="1"/>
    <d v="2021-03-01T00:00:00"/>
    <n v="213"/>
    <m/>
    <s v=""/>
    <d v="2020-07-01T00:00:00"/>
  </r>
  <r>
    <s v="Holdtech"/>
    <x v="0"/>
    <s v="Masivo"/>
    <s v="La Serena"/>
    <s v="17624755"/>
    <s v="K"/>
    <s v="17624755-K"/>
    <s v="MFGILD"/>
    <s v="MANUEL FERNANDO GIL DEL PINO"/>
    <s v="MANUEL FERNANDO"/>
    <s v="GIL DEL PINO "/>
    <x v="0"/>
    <x v="0"/>
    <m/>
    <m/>
    <m/>
    <m/>
    <m/>
    <m/>
    <m/>
    <m/>
    <d v="1990-07-13T00:00:00"/>
    <x v="12"/>
    <s v="16893047-K"/>
    <s v="FRANCISCO JAVIER SUAREZ VEGA"/>
    <d v="2020-07-20T00:00:00"/>
    <d v="2020-07-30T00:00:00"/>
    <m/>
    <d v="2020-07-31T00:00:00"/>
    <s v="MFGILD"/>
    <s v="MFGILD"/>
    <n v="19393"/>
    <s v="manuel.gil@consultor.wom.cl"/>
    <m/>
    <m/>
    <n v="79"/>
    <s v="America Quinteros"/>
    <x v="0"/>
    <s v="Diurno"/>
    <s v=""/>
    <d v="2021-03-01T00:00:00"/>
    <n v="213"/>
    <m/>
    <s v=""/>
    <d v="2020-07-01T00:00:00"/>
  </r>
  <r>
    <s v="Holdtech"/>
    <x v="0"/>
    <s v="Masivo"/>
    <s v="La Serena"/>
    <s v="18014641"/>
    <s v="5"/>
    <s v="18014641-5"/>
    <s v="RSMIRANO"/>
    <s v="ROLANDO SEBASTIAN MIRANDA OLGUIN"/>
    <s v="ROLANDO SEBASTIAN"/>
    <s v="MIRANDA OLGUIN "/>
    <x v="0"/>
    <x v="0"/>
    <m/>
    <m/>
    <m/>
    <m/>
    <m/>
    <m/>
    <m/>
    <m/>
    <d v="1992-05-03T00:00:00"/>
    <x v="0"/>
    <s v="15054416-5"/>
    <s v="FRANCISCO JAVIER SUAREZ VEGA"/>
    <d v="2020-07-20T00:00:00"/>
    <d v="2020-07-30T00:00:00"/>
    <m/>
    <d v="2020-07-31T00:00:00"/>
    <s v="RSMIRANO"/>
    <s v="RSMIRANO"/>
    <n v="19408"/>
    <s v="rolando.miranda@consultor.wom.cl"/>
    <m/>
    <m/>
    <n v="79"/>
    <s v="America Quinteros"/>
    <x v="0"/>
    <s v="Diurno"/>
    <s v=""/>
    <d v="2021-03-01T00:00:00"/>
    <n v="213"/>
    <m/>
    <s v=""/>
    <d v="2020-07-01T00:00:00"/>
  </r>
  <r>
    <s v="Holdtech"/>
    <x v="0"/>
    <s v="Masivo"/>
    <s v="La Serena"/>
    <s v="19584688"/>
    <s v="K"/>
    <s v="19584688-K"/>
    <s v="SFPUELN"/>
    <s v="SOFIA FERNANDA PUEL NUÑEZ"/>
    <s v="SOFIA FERNANDA"/>
    <s v="PUEL NUÑEZ "/>
    <x v="0"/>
    <x v="0"/>
    <m/>
    <m/>
    <m/>
    <m/>
    <m/>
    <m/>
    <m/>
    <m/>
    <d v="1997-03-27T00:00:00"/>
    <x v="12"/>
    <s v="16893047-K"/>
    <s v="FRANCISCO JAVIER SUAREZ VEGA"/>
    <d v="2020-07-20T00:00:00"/>
    <d v="2020-07-30T00:00:00"/>
    <m/>
    <d v="2020-07-31T00:00:00"/>
    <s v="SFPUELN"/>
    <s v="SFPUELN"/>
    <n v="19402"/>
    <s v="sofia.puel@consultor.wom.cl"/>
    <m/>
    <m/>
    <n v="79"/>
    <s v="America Quinteros"/>
    <x v="1"/>
    <s v="Diurno"/>
    <n v="1"/>
    <d v="2021-03-01T00:00:00"/>
    <n v="213"/>
    <m/>
    <s v=""/>
    <d v="2020-07-01T00:00:00"/>
  </r>
  <r>
    <s v="Holdtech"/>
    <x v="0"/>
    <s v="Recambio"/>
    <s v="La Serena"/>
    <s v="18495185"/>
    <s v="1"/>
    <s v="18495185-1"/>
    <s v="TAROJASO"/>
    <s v="TERESA ALEJANDRA ROJAS OLIVARES"/>
    <s v="TERESA ALEJANDRA"/>
    <s v="ROJAS OLIVARES "/>
    <x v="0"/>
    <x v="0"/>
    <m/>
    <m/>
    <m/>
    <m/>
    <m/>
    <m/>
    <m/>
    <m/>
    <d v="1993-10-03T00:00:00"/>
    <x v="12"/>
    <s v="16893047-K"/>
    <s v="FRANCISCO JAVIER SUAREZ VEGA"/>
    <d v="2020-07-20T00:00:00"/>
    <d v="2020-07-30T00:00:00"/>
    <m/>
    <d v="2020-07-31T00:00:00"/>
    <s v="TAROJASO"/>
    <s v="TAROJASO"/>
    <n v="19239"/>
    <s v="teresa.rojas@consultor.wom.cl"/>
    <m/>
    <m/>
    <n v="79"/>
    <s v="America Quinteros"/>
    <x v="0"/>
    <s v="Diurno"/>
    <s v=""/>
    <d v="2021-03-01T00:00:00"/>
    <n v="213"/>
    <m/>
    <s v=""/>
    <d v="2020-07-01T00:00:00"/>
  </r>
  <r>
    <s v="Holdtech"/>
    <x v="0"/>
    <s v="Empresas"/>
    <s v="La Serena"/>
    <s v="18375163"/>
    <s v="8"/>
    <s v="18375163-8"/>
    <s v="HLALFARM"/>
    <s v="HECTOR LUIS ALFARO MERCADO"/>
    <s v="HECTOR LUIS"/>
    <s v="ALFARO MERCADO "/>
    <x v="0"/>
    <x v="0"/>
    <m/>
    <m/>
    <m/>
    <m/>
    <m/>
    <m/>
    <m/>
    <m/>
    <d v="1993-04-20T00:00:00"/>
    <x v="10"/>
    <s v="17762228-1"/>
    <s v="FRANCISCO JAVIER SUAREZ VEGA"/>
    <d v="2020-07-20T00:00:00"/>
    <d v="2020-07-30T00:00:00"/>
    <m/>
    <d v="2020-07-31T00:00:00"/>
    <s v="HLALFARM"/>
    <s v="HLALFARM"/>
    <n v="19328"/>
    <s v="hector.alfaro.m@consultor.wom.cl"/>
    <m/>
    <m/>
    <n v="79"/>
    <s v="America Quinteros"/>
    <x v="1"/>
    <s v="Diurno"/>
    <n v="1"/>
    <d v="2021-03-01T00:00:00"/>
    <n v="213"/>
    <m/>
    <s v=""/>
    <d v="2020-07-01T00:00:00"/>
  </r>
  <r>
    <s v="Holdtech"/>
    <x v="0"/>
    <s v="Masivo"/>
    <s v="La Serena"/>
    <s v="18494552"/>
    <s v="5"/>
    <s v="18494552-5"/>
    <s v="CETORREV"/>
    <s v="CARLOS EDUARDO TORRES VEGA"/>
    <s v="CARLOS EDUARDO"/>
    <s v="TORRES VEGA "/>
    <x v="0"/>
    <x v="0"/>
    <m/>
    <m/>
    <m/>
    <m/>
    <m/>
    <m/>
    <m/>
    <m/>
    <s v="22-07-1993"/>
    <x v="7"/>
    <s v="17902552-3"/>
    <s v="ULISES LA ROSA PEREZ"/>
    <d v="2020-07-27T00:00:00"/>
    <d v="2020-08-11T00:00:00"/>
    <m/>
    <d v="2020-08-12T00:00:00"/>
    <s v="CETORREV"/>
    <s v="CETORREV"/>
    <n v="19247"/>
    <s v="carlos.torres@consultor.wom.cl"/>
    <m/>
    <m/>
    <n v="80"/>
    <s v="Leticia Cabrera"/>
    <x v="1"/>
    <s v="Diurno"/>
    <n v="1"/>
    <d v="2021-03-01T00:00:00"/>
    <n v="201"/>
    <m/>
    <s v=""/>
    <d v="2020-08-01T00:00:00"/>
  </r>
  <r>
    <s v="Holdtech"/>
    <x v="0"/>
    <s v="Masivo"/>
    <s v="La Serena"/>
    <s v="26746146"/>
    <s v="5"/>
    <s v="26746146-5"/>
    <s v="CJRANGEO"/>
    <s v="CARLOS JOSÉ RANGEL OROZCO"/>
    <s v="CARLOS JOSÉ "/>
    <s v="RANGEL OROZCO"/>
    <x v="0"/>
    <x v="0"/>
    <m/>
    <m/>
    <m/>
    <m/>
    <m/>
    <m/>
    <m/>
    <m/>
    <d v="1993-12-21T00:00:00"/>
    <x v="11"/>
    <s v="19505248-4"/>
    <s v="WILLIAMS ENRIQUE DOMINGUEZ BARRADA"/>
    <d v="2020-07-23T00:00:00"/>
    <d v="2020-08-06T00:00:00"/>
    <m/>
    <d v="2020-08-07T00:00:00"/>
    <s v="CJRANGEO"/>
    <s v="CJRANGEO"/>
    <n v="19435"/>
    <s v="carlos.rangel@consultor.wom.cl"/>
    <m/>
    <m/>
    <n v="81"/>
    <s v="Daniela Castillo"/>
    <x v="1"/>
    <s v="Diurno"/>
    <n v="1"/>
    <d v="2021-03-01T00:00:00"/>
    <n v="206"/>
    <d v="2020-12-01T00:00:00"/>
    <s v=""/>
    <d v="2020-08-01T00:00:00"/>
  </r>
  <r>
    <s v="Holdtech"/>
    <x v="0"/>
    <s v="Masivo"/>
    <s v="La Serena"/>
    <s v="27140054"/>
    <s v="3"/>
    <s v="27140054-3"/>
    <s v="ELLARAR"/>
    <s v="ESTHER LUCRECIA LARA RUMBOS"/>
    <s v="ESTHER LUCRECIA "/>
    <s v="LARA RUMBOS"/>
    <x v="0"/>
    <x v="0"/>
    <m/>
    <m/>
    <m/>
    <m/>
    <m/>
    <m/>
    <m/>
    <m/>
    <d v="1985-11-05T00:00:00"/>
    <x v="15"/>
    <s v="26728535-7"/>
    <s v="FRANCISCO JAVIER SUAREZ VEGA"/>
    <d v="2020-07-23T00:00:00"/>
    <d v="2020-08-06T00:00:00"/>
    <m/>
    <d v="2020-08-07T00:00:00"/>
    <s v="ELLARAR"/>
    <s v="ELLARAR"/>
    <n v="19426"/>
    <s v="esther.lara@consultor.wom.cl"/>
    <m/>
    <m/>
    <n v="81"/>
    <s v="Daniela Castillo"/>
    <x v="1"/>
    <s v="Diurno"/>
    <n v="1"/>
    <d v="2021-03-01T00:00:00"/>
    <n v="206"/>
    <d v="2020-10-13T00:00:00"/>
    <s v=""/>
    <d v="2020-08-01T00:00:00"/>
  </r>
  <r>
    <s v="Holdtech"/>
    <x v="0"/>
    <s v="Masivo"/>
    <s v="La Serena"/>
    <s v="26768322"/>
    <s v="0"/>
    <s v="26768322-0"/>
    <s v="GAHERNAR"/>
    <s v="GABRIEL ARTURO HERNÁNDEZ RODRÍGUEZ"/>
    <s v="GABRIEL ARTURO "/>
    <s v="HERNÁNDEZ RODRÍGUEZ "/>
    <x v="0"/>
    <x v="0"/>
    <m/>
    <m/>
    <m/>
    <m/>
    <m/>
    <m/>
    <m/>
    <m/>
    <d v="1993-04-23T00:00:00"/>
    <x v="15"/>
    <s v="26728535-7"/>
    <s v="FRANCISCO JAVIER SUAREZ VEGA"/>
    <d v="2020-07-23T00:00:00"/>
    <d v="2020-08-06T00:00:00"/>
    <m/>
    <d v="2020-08-07T00:00:00"/>
    <s v="GAHERNAR"/>
    <s v="GAHERNAR"/>
    <n v="19420"/>
    <s v="gabriel.hernandez@consultor.wom.cl"/>
    <m/>
    <m/>
    <n v="81"/>
    <s v="Daniela Castillo"/>
    <x v="1"/>
    <s v="Diurno"/>
    <n v="1"/>
    <d v="2021-03-01T00:00:00"/>
    <n v="206"/>
    <d v="2020-10-13T00:00:00"/>
    <s v=""/>
    <d v="2020-08-01T00:00:00"/>
  </r>
  <r>
    <s v="Holdtech"/>
    <x v="0"/>
    <s v="Masivo"/>
    <s v="La Serena"/>
    <s v="26255314"/>
    <s v="0"/>
    <s v="26255314-0"/>
    <s v="JAFERNAA"/>
    <s v="JOSÉ ALBERTO FERNÁNDEZ APONTE"/>
    <s v="JOSÉ ALBERTO "/>
    <s v="FERNÁNDEZ APONTE"/>
    <x v="0"/>
    <x v="0"/>
    <m/>
    <m/>
    <m/>
    <m/>
    <m/>
    <m/>
    <m/>
    <m/>
    <d v="1986-05-14T00:00:00"/>
    <x v="15"/>
    <s v="26728535-7"/>
    <s v="FRANCISCO JAVIER SUAREZ VEGA"/>
    <d v="2020-07-23T00:00:00"/>
    <d v="2020-08-06T00:00:00"/>
    <m/>
    <d v="2020-08-07T00:00:00"/>
    <s v="JAFERNAA"/>
    <s v="JAFERNAA"/>
    <n v="19421"/>
    <s v="jose.fernandez@consultor.wom.cl"/>
    <m/>
    <m/>
    <n v="81"/>
    <s v="Daniela Castillo"/>
    <x v="1"/>
    <s v="Diurno"/>
    <n v="1"/>
    <d v="2021-03-01T00:00:00"/>
    <n v="206"/>
    <d v="2020-10-13T00:00:00"/>
    <s v=""/>
    <d v="2020-08-01T00:00:00"/>
  </r>
  <r>
    <s v="Holdtech"/>
    <x v="0"/>
    <s v="Masivo"/>
    <s v="La Serena"/>
    <s v="23949035"/>
    <s v="2"/>
    <s v="23949035-2"/>
    <s v="MAIRODRI"/>
    <s v="MAYRA ALEJANDRA RODRIGUEZ GUTIERREZ"/>
    <s v="MAYRA ALEJANDRA"/>
    <s v="RODRIGUEZ GUTIERREZ"/>
    <x v="0"/>
    <x v="0"/>
    <m/>
    <m/>
    <m/>
    <m/>
    <m/>
    <m/>
    <m/>
    <m/>
    <d v="1984-12-12T00:00:00"/>
    <x v="9"/>
    <s v="18631932-K"/>
    <s v="WILLIAMS ENRIQUE DOMINGUEZ BARRADA"/>
    <d v="2020-07-23T00:00:00"/>
    <d v="2020-08-06T00:00:00"/>
    <m/>
    <d v="2020-08-07T00:00:00"/>
    <s v="MAIRODRI"/>
    <s v="MAIRODRI"/>
    <n v="19418"/>
    <s v="mayra.rodriguez@consultor.wom.cl"/>
    <m/>
    <m/>
    <n v="81"/>
    <s v="Daniela Castillo"/>
    <x v="1"/>
    <s v="Diurno"/>
    <n v="1"/>
    <d v="2021-03-01T00:00:00"/>
    <n v="206"/>
    <d v="2020-12-07T00:00:00"/>
    <s v=""/>
    <d v="2020-08-01T00:00:00"/>
  </r>
  <r>
    <s v="Holdtech"/>
    <x v="0"/>
    <s v="Masivo"/>
    <s v="La Serena"/>
    <s v="26918638"/>
    <s v="0"/>
    <s v="26918638-0"/>
    <s v="YCMEJIAL"/>
    <s v="YANDERLIN CAROLINA MEJIAS LLANOS"/>
    <s v="YANDERLIN CAROLINA "/>
    <s v="MEJIAS LLANOS"/>
    <x v="0"/>
    <x v="0"/>
    <m/>
    <m/>
    <m/>
    <m/>
    <m/>
    <m/>
    <m/>
    <m/>
    <d v="1990-10-16T00:00:00"/>
    <x v="15"/>
    <s v="26728535-7"/>
    <s v="FRANCISCO JAVIER SUAREZ VEGA"/>
    <d v="2020-07-23T00:00:00"/>
    <d v="2020-08-06T00:00:00"/>
    <m/>
    <d v="2020-08-07T00:00:00"/>
    <s v="YCMEJIAL"/>
    <s v="YCMEJIAL"/>
    <n v="19432"/>
    <s v="yanderlin.mejias@consultor.wom.cl"/>
    <m/>
    <m/>
    <n v="81"/>
    <s v="Daniela Castillo"/>
    <x v="1"/>
    <s v="Diurno"/>
    <n v="1"/>
    <d v="2021-03-01T00:00:00"/>
    <n v="206"/>
    <d v="2020-10-13T00:00:00"/>
    <s v=""/>
    <d v="2020-08-01T00:00:00"/>
  </r>
  <r>
    <s v="Holdtech"/>
    <x v="0"/>
    <s v="Masivo"/>
    <s v="La Serena"/>
    <s v="26678829"/>
    <s v="0"/>
    <s v="26678829-0"/>
    <s v="YGGOMEZP"/>
    <s v="YONNY GREGORIO GÓMEZ PINEDA"/>
    <s v="YONNY GREGORIO "/>
    <s v="GÓMEZ PINEDA"/>
    <x v="0"/>
    <x v="0"/>
    <m/>
    <m/>
    <m/>
    <m/>
    <m/>
    <m/>
    <m/>
    <m/>
    <d v="1989-06-02T00:00:00"/>
    <x v="1"/>
    <s v="18354359-8"/>
    <s v="FRANCISCO JAVIER SUAREZ VEGA"/>
    <d v="2020-07-23T00:00:00"/>
    <d v="2020-08-06T00:00:00"/>
    <m/>
    <d v="2020-08-07T00:00:00"/>
    <s v="YGGOMEZP"/>
    <s v="YGGOMEZP"/>
    <n v="19428"/>
    <s v="yonny.gomez@consultor.wom.cl"/>
    <m/>
    <m/>
    <n v="81"/>
    <s v="Daniela Castillo"/>
    <x v="1"/>
    <s v="Diurno"/>
    <n v="1"/>
    <d v="2021-03-01T00:00:00"/>
    <n v="206"/>
    <d v="2020-12-01T00:00:00"/>
    <s v=""/>
    <d v="2020-08-01T00:00:00"/>
  </r>
  <r>
    <s v="Holdtech"/>
    <x v="0"/>
    <s v="Masivo"/>
    <s v="La Serena"/>
    <s v="13761901"/>
    <s v="6"/>
    <s v="13761901-6"/>
    <s v="CEMARINT"/>
    <s v="CAROLINA ESTHER MARIN TORO"/>
    <s v="CAROLINA ESTHER"/>
    <s v="MARIN TORO "/>
    <x v="0"/>
    <x v="0"/>
    <m/>
    <m/>
    <m/>
    <m/>
    <m/>
    <m/>
    <m/>
    <m/>
    <d v="1980-07-24T00:00:00"/>
    <x v="14"/>
    <s v="17722969-5"/>
    <s v="ULISES LA ROSA PEREZ"/>
    <d v="2020-08-03T00:00:00"/>
    <d v="2020-08-19T00:00:00"/>
    <m/>
    <d v="2020-08-20T00:00:00"/>
    <s v="CEMARINT"/>
    <s v="CEMARINT"/>
    <n v="19425"/>
    <s v="carolina.marin@consultor.wom.cl"/>
    <m/>
    <m/>
    <n v="82"/>
    <s v="Maria Fernanda Diaz"/>
    <x v="1"/>
    <s v="Diurno"/>
    <n v="1"/>
    <d v="2021-03-01T00:00:00"/>
    <n v="193"/>
    <m/>
    <s v=""/>
    <d v="2020-08-01T00:00:00"/>
  </r>
  <r>
    <s v="Holdtech"/>
    <x v="0"/>
    <s v="Empresas"/>
    <s v="La Serena"/>
    <s v="19343611"/>
    <s v="0"/>
    <s v="19343611-0"/>
    <s v="CNARANCV"/>
    <s v="CRISTOPHER NICOLAS ARANCIBIA VENEGAS"/>
    <s v="CRISTOPHER NICOLAS"/>
    <s v="ARANCIBIA VENEGAS "/>
    <x v="0"/>
    <x v="0"/>
    <m/>
    <m/>
    <m/>
    <m/>
    <m/>
    <m/>
    <m/>
    <m/>
    <d v="1996-06-26T00:00:00"/>
    <x v="14"/>
    <s v="17722969-5"/>
    <s v="ULISES LA ROSA PEREZ"/>
    <d v="2020-08-03T00:00:00"/>
    <d v="2020-08-19T00:00:00"/>
    <m/>
    <d v="2020-08-20T00:00:00"/>
    <s v="CNARANCV"/>
    <s v="CNARANCV"/>
    <n v="19478"/>
    <s v="cristopher.arancibia@consultor.wom.cl"/>
    <m/>
    <m/>
    <n v="82"/>
    <s v="Maria Fernanda Diaz"/>
    <x v="1"/>
    <s v="Diurno"/>
    <n v="1"/>
    <d v="2021-03-01T00:00:00"/>
    <n v="193"/>
    <m/>
    <s v=""/>
    <d v="2020-08-01T00:00:00"/>
  </r>
  <r>
    <s v="Holdtech"/>
    <x v="0"/>
    <s v="Masivo"/>
    <s v="La Serena"/>
    <s v="18177630"/>
    <s v="7"/>
    <s v="18177630-7"/>
    <s v="FJALBANA"/>
    <s v="FRANCISCO JAVIER ALBANES ALBANES"/>
    <s v="FRANCISCO JAVIER"/>
    <s v="ALBANES ALBANES "/>
    <x v="0"/>
    <x v="0"/>
    <m/>
    <m/>
    <m/>
    <m/>
    <m/>
    <m/>
    <m/>
    <m/>
    <d v="1992-01-26T00:00:00"/>
    <x v="14"/>
    <s v="17722969-5"/>
    <s v="ULISES LA ROSA PEREZ"/>
    <d v="2020-08-03T00:00:00"/>
    <d v="2020-08-19T00:00:00"/>
    <m/>
    <d v="2020-08-20T00:00:00"/>
    <s v="FJALBANA"/>
    <s v="FJALBANA"/>
    <n v="19338"/>
    <s v="francisco.albanes@consultor.wom.cl"/>
    <m/>
    <m/>
    <n v="82"/>
    <s v="Maria Fernanda Diaz"/>
    <x v="1"/>
    <s v="Diurno"/>
    <n v="1"/>
    <d v="2021-03-01T00:00:00"/>
    <n v="193"/>
    <m/>
    <s v=""/>
    <d v="2020-08-01T00:00:00"/>
  </r>
  <r>
    <s v="Holdtech"/>
    <x v="0"/>
    <s v="Masivo"/>
    <s v="La Serena"/>
    <s v="19769838"/>
    <s v="1"/>
    <s v="19769838-1"/>
    <s v="VPBONILV"/>
    <s v="VALERIA PATRICIA BONILLA VERGARA"/>
    <s v="VALERIA PATRICIA"/>
    <s v="BONILLA VERGARA "/>
    <x v="0"/>
    <x v="0"/>
    <m/>
    <m/>
    <m/>
    <m/>
    <m/>
    <m/>
    <m/>
    <m/>
    <d v="1997-09-17T00:00:00"/>
    <x v="14"/>
    <s v="17722969-5"/>
    <s v="ULISES LA ROSA PEREZ"/>
    <d v="2020-08-03T00:00:00"/>
    <d v="2020-08-19T00:00:00"/>
    <m/>
    <d v="2020-08-20T00:00:00"/>
    <s v="VPBONILV"/>
    <s v="VPBONILV"/>
    <n v="19456"/>
    <s v="valeria.bonilla@consultor.wom.cl"/>
    <m/>
    <m/>
    <n v="82"/>
    <s v="Maria Fernanda Diaz"/>
    <x v="1"/>
    <s v="Diurno"/>
    <n v="1"/>
    <d v="2021-03-01T00:00:00"/>
    <n v="193"/>
    <m/>
    <s v=""/>
    <d v="2020-08-01T00:00:00"/>
  </r>
  <r>
    <s v="Holdtech"/>
    <x v="0"/>
    <s v="Masivo"/>
    <s v="La Serena"/>
    <s v="19467768"/>
    <s v="5"/>
    <s v="19467768-5"/>
    <s v="TALEMUSA"/>
    <s v="TAMARA ARLETTE LEMUS ARCOS"/>
    <s v="TAMARA ARLETTE"/>
    <s v="LEMUS ARCOS "/>
    <x v="0"/>
    <x v="0"/>
    <m/>
    <m/>
    <m/>
    <m/>
    <m/>
    <m/>
    <m/>
    <m/>
    <d v="1997-01-15T00:00:00"/>
    <x v="14"/>
    <s v="17722969-5"/>
    <s v="ULISES LA ROSA PEREZ"/>
    <d v="2020-08-03T00:00:00"/>
    <d v="2020-08-19T00:00:00"/>
    <m/>
    <d v="2020-08-20T00:00:00"/>
    <s v="TALEMUSA"/>
    <s v="TALEMUSA"/>
    <n v="19442"/>
    <s v="tamara.lemus@consultor.wom.cl"/>
    <m/>
    <m/>
    <n v="82"/>
    <s v="Maria Fernanda Diaz"/>
    <x v="1"/>
    <s v="Diurno"/>
    <n v="1"/>
    <d v="2021-03-01T00:00:00"/>
    <n v="193"/>
    <m/>
    <s v=""/>
    <d v="2020-08-01T00:00:00"/>
  </r>
  <r>
    <s v="Holdtech"/>
    <x v="0"/>
    <s v="Masivo"/>
    <s v="La Serena"/>
    <s v="19057356"/>
    <s v="7"/>
    <s v="19057356-7"/>
    <s v="BATOBARV"/>
    <s v="BEATRIZ ALEJANDRA TOBAR VILLALOBOS"/>
    <s v="BEATRIZ ALEJANDRA "/>
    <s v="TOBAR VILLALOBOS"/>
    <x v="0"/>
    <x v="0"/>
    <m/>
    <m/>
    <m/>
    <m/>
    <m/>
    <m/>
    <m/>
    <m/>
    <d v="1995-07-12T00:00:00"/>
    <x v="13"/>
    <s v="19207174-7"/>
    <s v="ULISES LA ROSA PEREZ"/>
    <d v="2020-08-11T00:00:00"/>
    <d v="2020-08-29T00:00:00"/>
    <m/>
    <d v="2020-08-31T00:00:00"/>
    <s v="BATOBARV"/>
    <s v="BATOBARV"/>
    <n v="19500"/>
    <s v="beatriz.tobar@consultor.wom.cl"/>
    <m/>
    <m/>
    <n v="83"/>
    <s v="America Quinteros"/>
    <x v="1"/>
    <s v="Diurno"/>
    <n v="1"/>
    <d v="2021-03-01T00:00:00"/>
    <n v="182"/>
    <m/>
    <s v=""/>
    <d v="2020-08-01T00:00:00"/>
  </r>
  <r>
    <s v="Holdtech"/>
    <x v="0"/>
    <s v="Masivo"/>
    <s v="La Serena"/>
    <s v="17240665"/>
    <s v="3"/>
    <s v="17240665-3"/>
    <s v="CICATALP"/>
    <s v="CESAR IGNACIO CATALAN PALLAHUALA"/>
    <s v="CESAR IGNACIO "/>
    <s v="CATALAN PALLAHUALA"/>
    <x v="0"/>
    <x v="0"/>
    <m/>
    <m/>
    <m/>
    <m/>
    <m/>
    <m/>
    <m/>
    <m/>
    <d v="1989-09-01T00:00:00"/>
    <x v="13"/>
    <s v="19207174-7"/>
    <s v="ULISES LA ROSA PEREZ"/>
    <d v="2020-08-11T00:00:00"/>
    <d v="2020-08-29T00:00:00"/>
    <m/>
    <d v="2020-08-31T00:00:00"/>
    <s v="CICATALP"/>
    <s v="CICATALP"/>
    <n v="19505"/>
    <s v="cesar.catalan@consultor.wom.cl"/>
    <m/>
    <m/>
    <n v="83"/>
    <s v="America Quinteros"/>
    <x v="1"/>
    <s v="Diurno"/>
    <n v="1"/>
    <d v="2021-03-01T00:00:00"/>
    <n v="182"/>
    <m/>
    <s v=""/>
    <d v="2020-08-01T00:00:00"/>
  </r>
  <r>
    <s v="Holdtech"/>
    <x v="0"/>
    <s v="Masivo"/>
    <s v="La Serena"/>
    <s v="19395770"/>
    <s v="6"/>
    <s v="19395770-6"/>
    <s v="MJCASTIN"/>
    <s v="MARIT JOCE DEL ROSARIO CASTILLO NUÑEZ"/>
    <s v="MARIT JOCE DEL ROSARIO "/>
    <s v="CASTILLO NUÑEZ"/>
    <x v="0"/>
    <x v="0"/>
    <m/>
    <m/>
    <m/>
    <m/>
    <m/>
    <m/>
    <m/>
    <m/>
    <d v="1996-04-14T00:00:00"/>
    <x v="13"/>
    <s v="19207174-7"/>
    <s v="ULISES LA ROSA PEREZ"/>
    <d v="2020-08-11T00:00:00"/>
    <d v="2020-08-29T00:00:00"/>
    <m/>
    <d v="2020-08-31T00:00:00"/>
    <s v="MJCASTIN"/>
    <s v="MJCASTIN"/>
    <n v="19255"/>
    <s v="marit.castillo@consultor.wom.cl"/>
    <m/>
    <m/>
    <n v="83"/>
    <s v="America Quinteros"/>
    <x v="1"/>
    <s v="Diurno"/>
    <n v="1"/>
    <d v="2021-03-01T00:00:00"/>
    <n v="182"/>
    <m/>
    <s v=""/>
    <d v="2020-08-01T00:00:00"/>
  </r>
  <r>
    <s v="Holdtech"/>
    <x v="0"/>
    <s v="Masivo"/>
    <s v="La Serena"/>
    <s v="18082284"/>
    <s v="4"/>
    <s v="18082284-4"/>
    <s v="LGCOLLIM"/>
    <s v="LETICIA GISSELLE COLLIO MONTUPIL"/>
    <s v="LETICIA GISSELLE "/>
    <s v="COLLIO MONTUPIL"/>
    <x v="0"/>
    <x v="0"/>
    <m/>
    <m/>
    <m/>
    <m/>
    <m/>
    <m/>
    <m/>
    <m/>
    <d v="1992-09-15T00:00:00"/>
    <x v="6"/>
    <s v="16732649-8"/>
    <s v="ULISES LA ROSA PEREZ"/>
    <d v="2020-08-11T00:00:00"/>
    <d v="2020-08-29T00:00:00"/>
    <m/>
    <d v="2020-08-31T00:00:00"/>
    <s v="LGCOLLIM"/>
    <s v="LGCOLLIM"/>
    <n v="19501"/>
    <s v="leticia.collio@consultor.wom.cl"/>
    <m/>
    <m/>
    <n v="83"/>
    <s v="America Quinteros"/>
    <x v="0"/>
    <s v="Diurno"/>
    <s v=""/>
    <d v="2021-03-01T00:00:00"/>
    <n v="182"/>
    <m/>
    <s v=""/>
    <d v="2020-08-01T00:00:00"/>
  </r>
  <r>
    <s v="Holdtech"/>
    <x v="0"/>
    <s v="Masivo"/>
    <s v="La Serena"/>
    <s v="15055981"/>
    <s v="2"/>
    <s v="15055981-2"/>
    <s v="MDBAEZAF"/>
    <s v="MARISOL DEL CARMEN BAEZA FLORES"/>
    <s v="MARISOL DEL CARMEN "/>
    <s v="BAEZA FLORES"/>
    <x v="0"/>
    <x v="0"/>
    <m/>
    <m/>
    <m/>
    <m/>
    <m/>
    <m/>
    <m/>
    <m/>
    <s v="25-12-1982"/>
    <x v="6"/>
    <s v="16732649-8"/>
    <s v="ULISES LA ROSA PEREZ"/>
    <d v="2020-08-17T00:00:00"/>
    <d v="2020-09-01T00:00:00"/>
    <m/>
    <d v="2020-09-02T00:00:00"/>
    <s v="MDBAEZAF"/>
    <s v="MDBAEZAF"/>
    <n v="19208"/>
    <s v="marisol.baeza@consultor.wom.cl"/>
    <m/>
    <m/>
    <n v="84"/>
    <s v="Leticia Cabrera"/>
    <x v="0"/>
    <s v="Diurno"/>
    <s v=""/>
    <d v="2021-03-01T00:00:00"/>
    <n v="180"/>
    <m/>
    <s v=""/>
    <d v="2020-09-01T00:00:00"/>
  </r>
  <r>
    <s v="Holdtech"/>
    <x v="0"/>
    <s v="Masivo"/>
    <s v="La Serena"/>
    <s v="19349995"/>
    <s v="3"/>
    <s v="19349995-3"/>
    <s v="CFTORREH"/>
    <s v="CAMILA FERNANDA TORRES HIDALGO"/>
    <s v="CAMILA FERNANDA "/>
    <s v="TORRES HIDALGO"/>
    <x v="0"/>
    <x v="0"/>
    <m/>
    <m/>
    <m/>
    <m/>
    <m/>
    <m/>
    <m/>
    <m/>
    <s v="07-01-1997"/>
    <x v="6"/>
    <s v="16732649-8"/>
    <s v="ULISES LA ROSA PEREZ"/>
    <d v="2020-08-24T00:00:00"/>
    <d v="2020-09-07T00:00:00"/>
    <m/>
    <d v="2020-09-08T00:00:00"/>
    <s v="CFTORREH"/>
    <s v="CFTORREH"/>
    <n v="19494"/>
    <s v="camila.torres@consultor.wom.cl"/>
    <m/>
    <m/>
    <n v="85"/>
    <s v="Maria Fernanda Diaz"/>
    <x v="0"/>
    <s v="Diurno"/>
    <s v=""/>
    <d v="2021-03-01T00:00:00"/>
    <n v="174"/>
    <m/>
    <s v=""/>
    <d v="2020-09-01T00:00:00"/>
  </r>
  <r>
    <s v="Holdtech"/>
    <x v="0"/>
    <s v="Masivo"/>
    <s v="La Serena"/>
    <s v="16187763"/>
    <s v="8"/>
    <s v="16187763-8"/>
    <s v="CGOYARZV"/>
    <s v="CRISTOBAL GABRIEL OYARZUN VIDAL"/>
    <s v="CRISTOBAL GABRIEL "/>
    <s v="OYARZUN VIDAL"/>
    <x v="0"/>
    <x v="0"/>
    <m/>
    <m/>
    <m/>
    <m/>
    <m/>
    <m/>
    <m/>
    <m/>
    <s v="19-08-1985"/>
    <x v="4"/>
    <s v="17016833-K"/>
    <s v="ULISES LA ROSA PEREZ"/>
    <d v="2020-08-24T00:00:00"/>
    <d v="2020-09-07T00:00:00"/>
    <m/>
    <d v="2020-09-08T00:00:00"/>
    <s v="CGOYARZV"/>
    <s v="CGOYARZV"/>
    <m/>
    <s v="cristobal.oyarzun@consultor.wom.cl"/>
    <m/>
    <m/>
    <n v="85"/>
    <s v="Maria Fernanda Diaz"/>
    <x v="1"/>
    <s v="Diurno"/>
    <n v="1"/>
    <d v="2021-03-01T00:00:00"/>
    <n v="174"/>
    <m/>
    <s v=""/>
    <d v="2020-09-01T00:00:00"/>
  </r>
  <r>
    <s v="Holdtech"/>
    <x v="0"/>
    <s v="Masivo"/>
    <s v="La Serena"/>
    <s v="15333403"/>
    <s v="K"/>
    <s v="15333403-K"/>
    <s v="DAPENAM"/>
    <s v="DAVID ANDRES PEÑA MOYA"/>
    <s v="DAVID ANDRES "/>
    <s v="PEÑA MOYA"/>
    <x v="0"/>
    <x v="0"/>
    <m/>
    <m/>
    <m/>
    <m/>
    <m/>
    <m/>
    <m/>
    <m/>
    <s v="23-01-1984"/>
    <x v="14"/>
    <s v="17722969-5"/>
    <s v="ULISES LA ROSA PEREZ"/>
    <d v="2020-08-24T00:00:00"/>
    <d v="2020-09-07T00:00:00"/>
    <m/>
    <d v="2020-09-08T00:00:00"/>
    <s v="DAPENAM"/>
    <s v="DAPENAM"/>
    <n v="19457"/>
    <s v="david.pena@consultor.wom.cl"/>
    <m/>
    <m/>
    <n v="85"/>
    <s v="Maria Fernanda Diaz"/>
    <x v="1"/>
    <s v="Diurno"/>
    <n v="1"/>
    <d v="2021-03-01T00:00:00"/>
    <n v="174"/>
    <m/>
    <s v=""/>
    <d v="2020-09-01T00:00:00"/>
  </r>
  <r>
    <s v="Holdtech"/>
    <x v="0"/>
    <s v="Masivo"/>
    <s v="La Serena"/>
    <s v="16715936"/>
    <s v="2"/>
    <s v="16715936-2"/>
    <s v="CAOJEDAA"/>
    <s v="CLAUDIA ANDREA OJEDA ARTEAGA"/>
    <s v="CLAUDIA ANDREA "/>
    <s v="OJEDA ARTEAGA"/>
    <x v="0"/>
    <x v="0"/>
    <m/>
    <m/>
    <m/>
    <m/>
    <m/>
    <m/>
    <m/>
    <m/>
    <s v="13-10-1987"/>
    <x v="3"/>
    <s v="18632202-9"/>
    <s v="FRANCISCO JAVIER SUAREZ VEGA"/>
    <d v="2020-09-01T00:00:00"/>
    <d v="2020-09-14T00:00:00"/>
    <m/>
    <d v="2020-09-15T00:00:00"/>
    <s v="CAOJEDAA"/>
    <s v="CAOJEDAA"/>
    <n v="19437"/>
    <s v="claudia.ojeda@consultor.wom.cl"/>
    <m/>
    <m/>
    <n v="86"/>
    <s v="America Quinteros"/>
    <x v="1"/>
    <s v="Diurno"/>
    <n v="1"/>
    <d v="2021-03-01T00:00:00"/>
    <n v="167"/>
    <m/>
    <s v=""/>
    <d v="2020-09-01T00:00:00"/>
  </r>
  <r>
    <s v="Holdtech"/>
    <x v="0"/>
    <s v="Masivo"/>
    <s v="La Serena"/>
    <s v="17980267"/>
    <s v="8"/>
    <s v="17980267-8"/>
    <s v="CPENCINE"/>
    <s v="CLAUDIA PAMELA ENCINA ESPINOZA"/>
    <s v="CLAUDIA PAMELA "/>
    <s v="ENCINA ESPINOZA"/>
    <x v="0"/>
    <x v="0"/>
    <m/>
    <m/>
    <m/>
    <m/>
    <m/>
    <m/>
    <m/>
    <m/>
    <s v="08-01-1992"/>
    <x v="4"/>
    <s v="17016833-K"/>
    <s v="ULISES LA ROSA PEREZ"/>
    <d v="2020-09-01T00:00:00"/>
    <d v="2020-09-14T00:00:00"/>
    <m/>
    <d v="2020-09-15T00:00:00"/>
    <s v="CPENCINE"/>
    <s v="CPENCINE"/>
    <n v="19206"/>
    <s v="claudia.encina@consultor.wom.cl"/>
    <m/>
    <m/>
    <n v="86"/>
    <s v="America Quinteros"/>
    <x v="1"/>
    <s v="Diurno"/>
    <n v="1"/>
    <d v="2021-03-01T00:00:00"/>
    <n v="167"/>
    <m/>
    <s v=""/>
    <d v="2020-09-01T00:00:00"/>
  </r>
  <r>
    <s v="Holdtech"/>
    <x v="0"/>
    <s v="Masivo"/>
    <s v="La Serena"/>
    <s v="18825249"/>
    <s v="4"/>
    <s v="18825249-4"/>
    <s v="FPAGUIRS"/>
    <s v="FRANCISCA PATRICIA AGUIRRE SANTOS"/>
    <s v="FRANCISCA PATRICIA "/>
    <s v="AGUIRRE SANTOS"/>
    <x v="0"/>
    <x v="0"/>
    <m/>
    <m/>
    <m/>
    <m/>
    <m/>
    <m/>
    <m/>
    <m/>
    <s v="14-07-1995"/>
    <x v="11"/>
    <s v="19505248-4"/>
    <s v="WILLIAMS ENRIQUE DOMINGUEZ BARRADA"/>
    <d v="2020-09-01T00:00:00"/>
    <d v="2020-09-14T00:00:00"/>
    <m/>
    <d v="2020-09-15T00:00:00"/>
    <s v="FPAGUIRS"/>
    <s v="FPAGUIRS"/>
    <n v="19480"/>
    <s v="francisca.aguirre@consultor.wom.cl"/>
    <m/>
    <m/>
    <n v="86"/>
    <s v="America Quinteros"/>
    <x v="0"/>
    <s v="Diurno"/>
    <s v=""/>
    <d v="2021-03-01T00:00:00"/>
    <n v="167"/>
    <m/>
    <s v=""/>
    <d v="2020-09-01T00:00:00"/>
  </r>
  <r>
    <s v="Holdtech"/>
    <x v="0"/>
    <s v="Masivo"/>
    <s v="La Serena"/>
    <s v="19574364"/>
    <s v="9"/>
    <s v="19574364-9"/>
    <s v="PBALCOTG"/>
    <s v="PAZ BELEN DEL ROSARIO ALCOTA GALAZ"/>
    <s v="PAZ BELEN DEL ROSARIO "/>
    <s v="ALCOTA GALAZ"/>
    <x v="0"/>
    <x v="0"/>
    <m/>
    <m/>
    <m/>
    <m/>
    <m/>
    <m/>
    <m/>
    <m/>
    <s v="17-01-2001"/>
    <x v="3"/>
    <s v="18632202-9"/>
    <s v="FRANCISCO JAVIER SUAREZ VEGA"/>
    <d v="2020-09-01T00:00:00"/>
    <d v="2020-09-14T00:00:00"/>
    <m/>
    <d v="2020-09-15T00:00:00"/>
    <s v="PBALCOTG"/>
    <s v="PBALCOTG"/>
    <n v="19479"/>
    <s v="paz.alcota@consultor.wom.cl"/>
    <m/>
    <m/>
    <n v="86"/>
    <s v="America Quinteros"/>
    <x v="0"/>
    <s v="Diurno"/>
    <s v=""/>
    <d v="2021-03-01T00:00:00"/>
    <n v="167"/>
    <m/>
    <s v=""/>
    <d v="2020-09-01T00:00:00"/>
  </r>
  <r>
    <s v="Holdtech"/>
    <x v="0"/>
    <s v="Masivo"/>
    <s v="La Serena"/>
    <s v="17015807"/>
    <s v="5"/>
    <s v="17015807-5"/>
    <s v="RACASTRA"/>
    <s v="RICARDO ALEJANDRO CASTRO ADARO"/>
    <s v="RICARDO ALEJANDRO "/>
    <s v="CASTRO ADARO"/>
    <x v="0"/>
    <x v="0"/>
    <m/>
    <m/>
    <m/>
    <m/>
    <m/>
    <m/>
    <m/>
    <m/>
    <s v="18-12-1988"/>
    <x v="15"/>
    <s v="26728535-7"/>
    <s v="FRANCISCO JAVIER SUAREZ VEGA"/>
    <d v="2020-09-01T00:00:00"/>
    <d v="2020-09-14T00:00:00"/>
    <m/>
    <d v="2020-09-15T00:00:00"/>
    <s v="RACASTRA"/>
    <s v="RACASTRA"/>
    <n v="19482"/>
    <s v="ricardo.castro@consultor.wom.cl"/>
    <m/>
    <m/>
    <n v="86"/>
    <s v="America Quinteros"/>
    <x v="1"/>
    <s v="Diurno"/>
    <n v="1"/>
    <d v="2021-03-01T00:00:00"/>
    <n v="167"/>
    <m/>
    <s v=""/>
    <d v="2020-09-01T00:00:00"/>
  </r>
  <r>
    <s v="Holdtech"/>
    <x v="0"/>
    <s v="Masivo"/>
    <s v="La Serena"/>
    <s v="19251182"/>
    <s v="8"/>
    <s v="19251182-8"/>
    <s v="ENCERECM"/>
    <s v="ERICA NATALIA CERECEDA MANCILLA"/>
    <s v="ERICA NATALIA "/>
    <s v="CERECEDA MANCILLA"/>
    <x v="0"/>
    <x v="0"/>
    <m/>
    <m/>
    <m/>
    <m/>
    <m/>
    <m/>
    <m/>
    <m/>
    <s v="08-04-1996"/>
    <x v="4"/>
    <s v="17016833-K"/>
    <s v="ULISES LA ROSA PEREZ"/>
    <d v="2020-09-01T00:00:00"/>
    <d v="2020-09-14T00:00:00"/>
    <m/>
    <d v="2020-09-15T00:00:00"/>
    <s v="ENCERECM"/>
    <s v="ENCERECM"/>
    <n v="19454"/>
    <s v="erica.cereceda@consultor.wom.cl"/>
    <m/>
    <m/>
    <n v="86"/>
    <s v="America Quinteros"/>
    <x v="0"/>
    <s v="Diurno"/>
    <s v=""/>
    <d v="2021-03-01T00:00:00"/>
    <n v="167"/>
    <m/>
    <s v=""/>
    <d v="2020-09-01T00:00:00"/>
  </r>
  <r>
    <s v="Holdtech"/>
    <x v="0"/>
    <s v="Masivo"/>
    <s v="La Serena"/>
    <s v="20406908"/>
    <s v="5"/>
    <s v="20406908-5"/>
    <s v="JJHUERTE"/>
    <s v="JESSENIA JAZMIN HUERTA EGAÑA"/>
    <s v="JESSENIA JAZMIN "/>
    <s v="HUERTA EGAÑA"/>
    <x v="0"/>
    <x v="0"/>
    <m/>
    <m/>
    <m/>
    <m/>
    <m/>
    <m/>
    <m/>
    <m/>
    <s v="24-07-2000"/>
    <x v="0"/>
    <s v="15054416-5"/>
    <s v="FRANCISCO JAVIER SUAREZ VEGA"/>
    <d v="2020-09-07T00:00:00"/>
    <d v="2020-09-17T00:00:00"/>
    <m/>
    <d v="2020-09-18T00:00:00"/>
    <s v="JJHUERTE"/>
    <s v="JJHUERTE"/>
    <n v="19502"/>
    <s v="jessenia.huerta@consultor.wom.cl"/>
    <m/>
    <m/>
    <n v="87"/>
    <s v="Leticia Cabrera"/>
    <x v="0"/>
    <s v="Diurno"/>
    <s v=""/>
    <d v="2021-03-01T00:00:00"/>
    <n v="164"/>
    <m/>
    <s v=""/>
    <d v="2020-09-01T00:00:00"/>
  </r>
  <r>
    <s v="Holdtech"/>
    <x v="0"/>
    <s v="Masivo"/>
    <s v="La Serena"/>
    <s v="19944880"/>
    <s v="3"/>
    <s v="19944880-3"/>
    <s v="JAZELADD"/>
    <s v="JOHANA ALEXANDRA ZELADA DELGADO"/>
    <s v="JOHANA ALEXANDRA "/>
    <s v="ZELADA DELGADO"/>
    <x v="0"/>
    <x v="0"/>
    <m/>
    <m/>
    <m/>
    <m/>
    <m/>
    <m/>
    <m/>
    <m/>
    <s v="29-04-1998"/>
    <x v="4"/>
    <s v="17016833-K"/>
    <s v="ULISES LA ROSA PEREZ"/>
    <d v="2020-09-07T00:00:00"/>
    <d v="2020-09-17T00:00:00"/>
    <m/>
    <d v="2020-09-18T00:00:00"/>
    <s v="JAZELADD"/>
    <s v="JAZELADD"/>
    <n v="19398"/>
    <s v="johana.zelada@consultor.wom.cl"/>
    <m/>
    <m/>
    <n v="87"/>
    <s v="Leticia Cabrera"/>
    <x v="1"/>
    <s v="Diurno"/>
    <n v="1"/>
    <d v="2021-03-01T00:00:00"/>
    <n v="164"/>
    <m/>
    <s v=""/>
    <d v="2020-09-01T00:00:00"/>
  </r>
  <r>
    <s v="Holdtech"/>
    <x v="0"/>
    <s v="Masivo"/>
    <s v="La Serena"/>
    <s v="19040531"/>
    <s v="1"/>
    <s v="19040531-1"/>
    <s v="GFROJASL"/>
    <s v="GENESIS FRANCISCA ROJAS LOPEZ"/>
    <s v="GENESIS FRANCISCA "/>
    <s v="ROJAS LOPEZ"/>
    <x v="0"/>
    <x v="0"/>
    <m/>
    <m/>
    <m/>
    <m/>
    <m/>
    <m/>
    <m/>
    <m/>
    <s v="11-04-1995"/>
    <x v="13"/>
    <s v="19207174-7"/>
    <s v="ULISES LA ROSA PEREZ"/>
    <d v="2020-09-07T00:00:00"/>
    <d v="2020-09-17T00:00:00"/>
    <m/>
    <d v="2020-09-18T00:00:00"/>
    <s v="GFROJASL"/>
    <s v="GFROJASL"/>
    <n v="19475"/>
    <s v="genesis.rojas.f@consultor.wom.cl"/>
    <m/>
    <m/>
    <n v="87"/>
    <s v="Leticia Cabrera"/>
    <x v="0"/>
    <s v="Diurno"/>
    <s v=""/>
    <d v="2021-03-01T00:00:00"/>
    <n v="164"/>
    <m/>
    <s v=""/>
    <d v="2020-09-01T00:00:00"/>
  </r>
  <r>
    <s v="Holdtech"/>
    <x v="0"/>
    <s v="Masivo"/>
    <s v="La Serena"/>
    <s v="20406553"/>
    <s v="5"/>
    <s v="20406553-5"/>
    <s v="NEOGALDB"/>
    <s v="NAYAVEL ESTEFANIA OGALDE BERRIOS"/>
    <s v="NAYAVEL ESTEFANIA "/>
    <s v="OGALDE BERRIOS"/>
    <x v="0"/>
    <x v="0"/>
    <m/>
    <m/>
    <m/>
    <m/>
    <m/>
    <m/>
    <m/>
    <m/>
    <s v="15-04-2000"/>
    <x v="14"/>
    <s v="17722969-5"/>
    <s v="ULISES LA ROSA PEREZ"/>
    <d v="2020-10-05T00:00:00"/>
    <d v="2020-10-26T00:00:00"/>
    <m/>
    <d v="2020-10-27T00:00:00"/>
    <s v="NEOGALDB"/>
    <s v="NEOGALDB"/>
    <n v="19348"/>
    <s v="nayavel.ogalde@consultor.wom.cl"/>
    <m/>
    <m/>
    <n v="89"/>
    <s v="Paola Dunn"/>
    <x v="1"/>
    <s v="Diurno"/>
    <n v="1"/>
    <d v="2021-03-01T00:00:00"/>
    <n v="125"/>
    <m/>
    <s v=""/>
    <d v="2020-10-01T00:00:00"/>
  </r>
  <r>
    <s v="Holdtech"/>
    <x v="0"/>
    <s v="Masivo"/>
    <s v="La Serena"/>
    <s v="16054583"/>
    <s v="6"/>
    <s v="16054583-6"/>
    <s v="PMGOMEZZ"/>
    <s v="PATRICIA MAKARENA GOMEZ ZAMORA"/>
    <s v="PATRICIA MAKARENA "/>
    <s v="GOMEZ ZAMORA"/>
    <x v="0"/>
    <x v="0"/>
    <m/>
    <m/>
    <m/>
    <m/>
    <m/>
    <m/>
    <m/>
    <m/>
    <s v="23-12-1985"/>
    <x v="1"/>
    <s v="18354359-8"/>
    <s v="FRANCISCO JAVIER SUAREZ VEGA"/>
    <d v="2020-10-05T00:00:00"/>
    <d v="2020-10-26T00:00:00"/>
    <m/>
    <d v="2020-10-27T00:00:00"/>
    <s v="PMGOMEZZ"/>
    <s v="PMGOMEZZ"/>
    <n v="19028"/>
    <s v="patricia.gomez@consultor.wom.cl"/>
    <m/>
    <m/>
    <n v="89"/>
    <s v="Paola Dunn"/>
    <x v="0"/>
    <s v="Diurno"/>
    <s v=""/>
    <d v="2021-03-01T00:00:00"/>
    <n v="125"/>
    <m/>
    <s v=""/>
    <d v="2020-10-01T00:00:00"/>
  </r>
  <r>
    <s v="Holdtech"/>
    <x v="0"/>
    <s v="Masivo"/>
    <s v="La Serena"/>
    <s v="19949118"/>
    <s v="0"/>
    <s v="19949118-0"/>
    <s v="YALVARS"/>
    <s v="YANCO ALVARADO SALFATE"/>
    <s v="YANCO "/>
    <s v="ALVARADO SALFATE"/>
    <x v="0"/>
    <x v="0"/>
    <m/>
    <m/>
    <m/>
    <m/>
    <m/>
    <m/>
    <m/>
    <m/>
    <s v="19-11-1998"/>
    <x v="13"/>
    <s v="19207174-7"/>
    <s v="ULISES LA ROSA PEREZ"/>
    <d v="2020-10-05T00:00:00"/>
    <d v="2020-10-26T00:00:00"/>
    <m/>
    <d v="2020-10-27T00:00:00"/>
    <s v="YALVARS"/>
    <s v="YALVARS"/>
    <n v="19095"/>
    <s v="yanco.alvarado@consultor.wom.cl"/>
    <m/>
    <m/>
    <n v="89"/>
    <s v="Paola Dunn"/>
    <x v="1"/>
    <s v="Diurno"/>
    <n v="1"/>
    <d v="2021-03-01T00:00:00"/>
    <n v="125"/>
    <m/>
    <s v=""/>
    <d v="2020-10-01T00:00:00"/>
  </r>
  <r>
    <s v="Holdtech"/>
    <x v="0"/>
    <s v="Masivo"/>
    <s v="La Serena"/>
    <s v="20005712"/>
    <s v="0"/>
    <s v="20005712-0"/>
    <s v="YSMUNOZT"/>
    <s v="YANABEL SORAYA MUÑOZ TAMBLAY"/>
    <s v="YANABEL SORAYA"/>
    <s v="MUÑOZ TAMBLAY"/>
    <x v="0"/>
    <x v="0"/>
    <m/>
    <m/>
    <m/>
    <m/>
    <m/>
    <m/>
    <m/>
    <m/>
    <s v="08-01-1999"/>
    <x v="5"/>
    <s v="14109923-K"/>
    <s v="WILLIAMS ENRIQUE DOMINGUEZ BARRADA"/>
    <d v="2020-10-05T00:00:00"/>
    <d v="2020-10-26T00:00:00"/>
    <m/>
    <d v="2020-10-27T00:00:00"/>
    <s v="YSMUNOZT"/>
    <s v="YSMUNOZT"/>
    <n v="19354"/>
    <s v="yanabel.munoz@consultor.wom.cl"/>
    <m/>
    <m/>
    <n v="89"/>
    <s v="Paola Dunn"/>
    <x v="0"/>
    <s v="Diurno"/>
    <s v=""/>
    <d v="2021-03-01T00:00:00"/>
    <n v="125"/>
    <m/>
    <s v=""/>
    <d v="2020-10-01T00:00:00"/>
  </r>
  <r>
    <s v="Holdtech"/>
    <x v="0"/>
    <s v="Masivo"/>
    <s v="La Serena"/>
    <s v="19407390"/>
    <s v="9"/>
    <s v="19407390-9"/>
    <s v="CLTORREM"/>
    <s v="CAROLA LILIAN TORREALBA MARTINEZ"/>
    <s v="CAROLA LILIAN "/>
    <s v="TORREALBA MARTINEZ"/>
    <x v="0"/>
    <x v="0"/>
    <m/>
    <m/>
    <m/>
    <m/>
    <m/>
    <m/>
    <m/>
    <m/>
    <s v="13-05-1996"/>
    <x v="13"/>
    <s v="19207174-7"/>
    <s v="ULISES LA ROSA PEREZ"/>
    <d v="2020-10-19T00:00:00"/>
    <d v="2020-11-07T00:00:00"/>
    <m/>
    <d v="2020-11-09T00:00:00"/>
    <s v="CLTORREM"/>
    <s v="CLTORREM"/>
    <n v="19379"/>
    <s v="carola.torrealba@consultor.wom.cl"/>
    <m/>
    <m/>
    <n v="90"/>
    <s v="Marcos Sanchez"/>
    <x v="1"/>
    <s v="Diurno"/>
    <n v="1"/>
    <d v="2021-03-01T00:00:00"/>
    <n v="112"/>
    <m/>
    <s v=""/>
    <d v="2020-11-01T00:00:00"/>
  </r>
  <r>
    <s v="Holdtech"/>
    <x v="0"/>
    <s v="Masivo"/>
    <s v="La Serena"/>
    <s v="18179563"/>
    <s v="8"/>
    <s v="18179563-8"/>
    <s v="ELFLOREZ"/>
    <s v="EMA LUZPERFINA FLORES ZAPATA"/>
    <s v="EMA LUZPERFINA "/>
    <s v="FLORES ZAPATA"/>
    <x v="0"/>
    <x v="0"/>
    <m/>
    <m/>
    <m/>
    <m/>
    <m/>
    <m/>
    <m/>
    <m/>
    <s v="29-10-1992"/>
    <x v="14"/>
    <s v="17722969-5"/>
    <s v="ULISES LA ROSA PEREZ"/>
    <d v="2020-10-19T00:00:00"/>
    <d v="2020-11-07T00:00:00"/>
    <m/>
    <d v="2020-11-09T00:00:00"/>
    <s v="ELFLOREZ"/>
    <s v="ELFLOREZ"/>
    <n v="19267"/>
    <s v="ema.flores@consultor.wom.cl"/>
    <m/>
    <m/>
    <n v="90"/>
    <s v="Marcos Sanchez"/>
    <x v="0"/>
    <s v="Diurno"/>
    <s v=""/>
    <d v="2021-03-01T00:00:00"/>
    <n v="112"/>
    <m/>
    <s v=""/>
    <d v="2020-11-01T00:00:00"/>
  </r>
  <r>
    <s v="Holdtech"/>
    <x v="0"/>
    <s v="Masivo"/>
    <s v="La Serena"/>
    <s v="19948906"/>
    <s v="2"/>
    <s v="19948906-2"/>
    <s v="JACISTET"/>
    <s v="JOAQUIN ALEJANDRO CISTERNAS TAPIA"/>
    <s v="JOAQUIN ALEJANDRO "/>
    <s v="CISTERNAS TAPIA"/>
    <x v="0"/>
    <x v="0"/>
    <m/>
    <m/>
    <m/>
    <m/>
    <m/>
    <m/>
    <m/>
    <m/>
    <s v="25-10-1998"/>
    <x v="15"/>
    <s v="26728535-7"/>
    <s v="FRANCISCO JAVIER SUAREZ VEGA"/>
    <d v="2020-10-19T00:00:00"/>
    <d v="2020-11-07T00:00:00"/>
    <m/>
    <d v="2020-11-09T00:00:00"/>
    <s v="JACISTET"/>
    <s v="JACISTET"/>
    <n v="19144"/>
    <s v="joaquin.cisternas@consultor.wom.cl"/>
    <m/>
    <m/>
    <n v="90"/>
    <s v="Marcos Sanchez"/>
    <x v="1"/>
    <s v="Diurno"/>
    <n v="1"/>
    <d v="2021-03-01T00:00:00"/>
    <n v="112"/>
    <m/>
    <s v=""/>
    <d v="2020-11-01T00:00:00"/>
  </r>
  <r>
    <s v="Holdtech"/>
    <x v="0"/>
    <s v="Masivo"/>
    <s v="La Serena"/>
    <s v="19692622"/>
    <s v="4"/>
    <s v="19692622-4"/>
    <s v="KSBRAVOC"/>
    <s v="KIMBERLY STEFANY BRAVO CORTES"/>
    <s v="KIMBERLY STEFANY "/>
    <s v="BRAVO CORTES"/>
    <x v="0"/>
    <x v="0"/>
    <m/>
    <m/>
    <m/>
    <m/>
    <m/>
    <m/>
    <m/>
    <m/>
    <s v="14-11-1997"/>
    <x v="15"/>
    <s v="26728535-7"/>
    <s v="FRANCISCO JAVIER SUAREZ VEGA"/>
    <d v="2020-10-19T00:00:00"/>
    <d v="2020-11-07T00:00:00"/>
    <m/>
    <d v="2020-11-09T00:00:00"/>
    <s v="KSBRAVOC"/>
    <s v="KSBRAVOC"/>
    <n v="19010"/>
    <s v="kimberly.bravo@consultor.wom.cl"/>
    <m/>
    <m/>
    <n v="90"/>
    <s v="Marcos Sanchez"/>
    <x v="1"/>
    <s v="Diurno"/>
    <n v="1"/>
    <d v="2021-03-01T00:00:00"/>
    <n v="112"/>
    <m/>
    <s v=""/>
    <d v="2020-11-01T00:00:00"/>
  </r>
  <r>
    <s v="Holdtech"/>
    <x v="0"/>
    <s v="Masivo"/>
    <s v="La Serena"/>
    <s v="19174295"/>
    <s v="8"/>
    <s v="19174295-8"/>
    <s v="ADLOPEZC"/>
    <s v="ANGELICA DEL ROSARIO LOPEZ CASTILLO"/>
    <s v="ANGELICA DEL ROSARIO "/>
    <s v="LOPEZ CASTILLO"/>
    <x v="0"/>
    <x v="0"/>
    <m/>
    <m/>
    <m/>
    <m/>
    <m/>
    <m/>
    <m/>
    <m/>
    <d v="1995-10-26T00:00:00"/>
    <x v="3"/>
    <s v="18632202-9"/>
    <s v="FRANCISCO JAVIER SUAREZ VEGA"/>
    <d v="2020-10-26T00:00:00"/>
    <d v="2020-11-30T00:00:00"/>
    <m/>
    <d v="2020-12-01T00:00:00"/>
    <s v="ADLOPEZC"/>
    <s v="ADLOPEZC"/>
    <n v="19411"/>
    <s v="angelica.lopez.c@consultor.wom.cl"/>
    <m/>
    <m/>
    <n v="91"/>
    <s v="Maria Fernanda Diaz"/>
    <x v="1"/>
    <s v="Diurno"/>
    <n v="1"/>
    <d v="2021-03-01T00:00:00"/>
    <n v="90"/>
    <m/>
    <s v=""/>
    <d v="2020-12-01T00:00:00"/>
  </r>
  <r>
    <s v="Holdtech"/>
    <x v="0"/>
    <s v="Masivo"/>
    <s v="La Serena"/>
    <s v="16687292"/>
    <s v="8"/>
    <s v="16687292-8"/>
    <s v="DCMARIN"/>
    <s v="DANISSA CLARA MARIN VILLALOBOS"/>
    <s v="DANISSA CLARA "/>
    <s v="MARIN VILLALOBOS"/>
    <x v="0"/>
    <x v="0"/>
    <m/>
    <m/>
    <m/>
    <m/>
    <m/>
    <m/>
    <m/>
    <m/>
    <s v="01-10-1987"/>
    <x v="13"/>
    <s v="19207174-7"/>
    <s v="ULISES LA ROSA PEREZ"/>
    <d v="2020-10-26T00:00:00"/>
    <d v="2020-11-13T00:00:00"/>
    <m/>
    <d v="2020-11-16T00:00:00"/>
    <s v="DCMARINV"/>
    <s v="DCMARIN"/>
    <m/>
    <s v="danissa.marin@consultor.wom.cl"/>
    <m/>
    <m/>
    <n v="91"/>
    <s v="Maria Fernanda Diaz"/>
    <x v="0"/>
    <s v="Diurno"/>
    <s v=""/>
    <d v="2021-03-01T00:00:00"/>
    <n v="105"/>
    <m/>
    <s v=""/>
    <d v="2020-11-01T00:00:00"/>
  </r>
  <r>
    <s v="Holdtech"/>
    <x v="0"/>
    <s v="Masivo"/>
    <s v="La Serena"/>
    <s v="16053958"/>
    <s v="5"/>
    <s v="16053958-5"/>
    <s v="FAALVAR"/>
    <s v="FERNANDO ALEJANDRO ALVAREZ GODOY"/>
    <s v="FERNANDO ALEJANDRO "/>
    <s v="ALVAREZ GODOY"/>
    <x v="0"/>
    <x v="0"/>
    <m/>
    <m/>
    <m/>
    <m/>
    <m/>
    <m/>
    <m/>
    <m/>
    <s v="04-09-1985"/>
    <x v="13"/>
    <s v="19207174-7"/>
    <s v="ULISES LA ROSA PEREZ"/>
    <d v="2020-10-26T00:00:00"/>
    <d v="2020-11-13T00:00:00"/>
    <m/>
    <d v="2020-11-16T00:00:00"/>
    <s v="FAALVARG"/>
    <s v="FAALVAR"/>
    <m/>
    <s v="fernando.alvarez@consultor.wom.cl"/>
    <m/>
    <m/>
    <n v="91"/>
    <s v="Maria Fernanda Diaz"/>
    <x v="1"/>
    <s v="Diurno"/>
    <n v="1"/>
    <d v="2021-03-01T00:00:00"/>
    <n v="105"/>
    <m/>
    <s v=""/>
    <d v="2020-11-01T00:00:00"/>
  </r>
  <r>
    <s v="Holdtech"/>
    <x v="0"/>
    <s v="Masivo"/>
    <s v="La Serena"/>
    <s v="20127294"/>
    <s v="7"/>
    <s v="20127294-7"/>
    <s v="JSIMON"/>
    <s v="JAVIERA SIMON ROSAS"/>
    <s v="JAVIERA "/>
    <s v="SIMON ROSAS"/>
    <x v="0"/>
    <x v="0"/>
    <m/>
    <m/>
    <m/>
    <m/>
    <m/>
    <m/>
    <m/>
    <m/>
    <s v="27-11-1991"/>
    <x v="5"/>
    <s v="14109923-K"/>
    <s v="WILLIAMS ENRIQUE DOMINGUEZ BARRADA"/>
    <d v="2020-10-26T00:00:00"/>
    <d v="2020-11-13T00:00:00"/>
    <m/>
    <d v="2020-11-16T00:00:00"/>
    <s v="JSIMONR"/>
    <s v="JSIMON"/>
    <m/>
    <s v="javiera.simon@consultor.wom.cl"/>
    <m/>
    <m/>
    <n v="91"/>
    <s v="Maria Fernanda Diaz"/>
    <x v="0"/>
    <s v="Diurno"/>
    <s v=""/>
    <d v="2021-03-01T00:00:00"/>
    <n v="105"/>
    <m/>
    <s v=""/>
    <d v="2020-11-01T00:00:00"/>
  </r>
  <r>
    <s v="Holdtech"/>
    <x v="0"/>
    <s v="Masivo"/>
    <s v="La Serena"/>
    <s v="15818275"/>
    <s v="0"/>
    <s v="15818275-0"/>
    <s v="CAVILLAS"/>
    <s v="CRISTIAN ALEJANDRO VILLANUEVA SALAS"/>
    <s v="CRISTIAN ALEJANDRO "/>
    <s v="VILLANUEVA SALAS"/>
    <x v="0"/>
    <x v="0"/>
    <m/>
    <m/>
    <m/>
    <m/>
    <m/>
    <m/>
    <m/>
    <m/>
    <s v="04-03-1984"/>
    <x v="3"/>
    <s v="18632202-9"/>
    <s v="FRANCISCO JAVIER SUAREZ VEGA"/>
    <d v="2020-11-09T00:00:00"/>
    <d v="2020-11-30T00:00:00"/>
    <m/>
    <d v="2020-12-01T00:00:00"/>
    <s v="CAVILLAS"/>
    <s v="CAVILLAS"/>
    <n v="19397"/>
    <s v="cristian.villanueva@consultor.wom.cl"/>
    <m/>
    <m/>
    <n v="92"/>
    <s v="Leticia Cabrera"/>
    <x v="1"/>
    <s v="Diurno"/>
    <n v="1"/>
    <d v="2021-03-01T00:00:00"/>
    <n v="90"/>
    <m/>
    <s v=""/>
    <d v="2020-12-01T00:00:00"/>
  </r>
  <r>
    <s v="Holdtech"/>
    <x v="0"/>
    <s v="Masivo"/>
    <s v="La Serena"/>
    <s v="19661964"/>
    <s v="K"/>
    <s v="19661964-K"/>
    <s v="CVROJASS"/>
    <s v="CINTHIA VALENTINA ROJAS SALFATE"/>
    <s v="CINTHIA VALENTINA "/>
    <s v="ROJAS SALFATE"/>
    <x v="0"/>
    <x v="0"/>
    <m/>
    <m/>
    <m/>
    <m/>
    <m/>
    <m/>
    <m/>
    <m/>
    <s v="25-01-1998"/>
    <x v="4"/>
    <s v="17016833-K"/>
    <s v="ULISES LA ROSA PEREZ"/>
    <d v="2020-11-09T00:00:00"/>
    <d v="2020-11-30T00:00:00"/>
    <m/>
    <d v="2020-12-01T00:00:00"/>
    <s v="CVROJASS"/>
    <s v="CVROJASS"/>
    <n v="19395"/>
    <s v="cinthia.rojas@consultor.wom.cl"/>
    <m/>
    <m/>
    <n v="92"/>
    <s v="Leticia Cabrera"/>
    <x v="0"/>
    <s v="Diurno"/>
    <s v=""/>
    <d v="2021-03-01T00:00:00"/>
    <n v="90"/>
    <m/>
    <s v=""/>
    <d v="2020-12-01T00:00:00"/>
  </r>
  <r>
    <s v="Holdtech"/>
    <x v="0"/>
    <s v="Masivo"/>
    <s v="La Serena"/>
    <s v="21009323"/>
    <s v="0"/>
    <s v="21009323-0"/>
    <s v="EIURIBEC"/>
    <s v="ERIC IGNACIO URIBE CALLEJAS"/>
    <s v="ERIC IGNACIO "/>
    <s v="URIBE CALLEJAS"/>
    <x v="0"/>
    <x v="0"/>
    <m/>
    <m/>
    <m/>
    <m/>
    <m/>
    <m/>
    <m/>
    <m/>
    <s v="04-05-2002"/>
    <x v="6"/>
    <s v="16732649-8"/>
    <s v="ULISES LA ROSA PEREZ"/>
    <d v="2020-11-09T00:00:00"/>
    <d v="2020-11-30T00:00:00"/>
    <m/>
    <d v="2020-12-01T00:00:00"/>
    <s v="EIURIBEC"/>
    <s v="EIURIBEC"/>
    <n v="19383"/>
    <s v="eric.uribe@consultor.wom.cl"/>
    <m/>
    <m/>
    <n v="92"/>
    <s v="Leticia Cabrera"/>
    <x v="1"/>
    <s v="Diurno"/>
    <n v="1"/>
    <d v="2021-03-01T00:00:00"/>
    <n v="90"/>
    <m/>
    <s v=""/>
    <d v="2020-12-01T00:00:00"/>
  </r>
  <r>
    <s v="Holdtech"/>
    <x v="0"/>
    <s v="Masivo"/>
    <s v="La Serena"/>
    <s v="18580114"/>
    <s v="4"/>
    <s v="18580114-4"/>
    <s v="GOJOFRER"/>
    <s v="GABRIEL OCTAVIO PATRICIO JOFRE ROMERO"/>
    <s v="GABRIEL OCTAVIO PATRICIO "/>
    <s v="JOFRE ROMERO"/>
    <x v="0"/>
    <x v="0"/>
    <m/>
    <m/>
    <m/>
    <m/>
    <m/>
    <m/>
    <m/>
    <m/>
    <s v="20-11-1993"/>
    <x v="12"/>
    <s v="16893047-K"/>
    <s v="FRANCISCO JAVIER SUAREZ VEGA"/>
    <d v="2020-11-09T00:00:00"/>
    <d v="2020-11-30T00:00:00"/>
    <m/>
    <d v="2020-12-01T00:00:00"/>
    <s v="GOJOFRER"/>
    <s v="GOJOFRER"/>
    <n v="19125"/>
    <s v="gabriel.jofre@consultor.wom.cl"/>
    <m/>
    <m/>
    <n v="92"/>
    <s v="Leticia Cabrera"/>
    <x v="1"/>
    <s v="Diurno"/>
    <n v="1"/>
    <d v="2021-03-01T00:00:00"/>
    <n v="90"/>
    <m/>
    <s v=""/>
    <d v="2020-12-01T00:00:00"/>
  </r>
  <r>
    <s v="Holdtech"/>
    <x v="0"/>
    <s v="Masivo"/>
    <s v="La Serena"/>
    <s v="16549275"/>
    <s v="7"/>
    <s v="16549275-7"/>
    <s v="JMHENRIC"/>
    <s v="JOCELYN MACARENA HENRIQUEZ CASONE"/>
    <s v="JOCELYN MACARENA"/>
    <s v=" HENRIQUEZ CASONE"/>
    <x v="0"/>
    <x v="0"/>
    <m/>
    <m/>
    <m/>
    <m/>
    <m/>
    <m/>
    <m/>
    <m/>
    <s v="25-02-1987"/>
    <x v="4"/>
    <s v="17016833-K"/>
    <s v="ULISES LA ROSA PEREZ"/>
    <d v="2020-11-09T00:00:00"/>
    <d v="2020-11-30T00:00:00"/>
    <m/>
    <d v="2020-12-01T00:00:00"/>
    <s v="JMHENRIC"/>
    <s v="JMHENRIC"/>
    <n v="19258"/>
    <s v="jocelyn.henriquez@consultor.wom.cl"/>
    <m/>
    <m/>
    <n v="92"/>
    <s v="Leticia Cabrera"/>
    <x v="1"/>
    <s v="Diurno"/>
    <n v="1"/>
    <d v="2021-03-01T00:00:00"/>
    <n v="90"/>
    <m/>
    <s v=""/>
    <d v="2020-12-01T00:00:00"/>
  </r>
  <r>
    <s v="Holdtech"/>
    <x v="0"/>
    <s v="Masivo"/>
    <s v="La Serena"/>
    <s v="18508595"/>
    <s v="3"/>
    <s v="18508595-3"/>
    <s v="KPALFARP"/>
    <s v="KAREN PAULINA ALFARO PEREZ"/>
    <s v="KAREN PAULINA "/>
    <s v="ALFARO PEREZ"/>
    <x v="0"/>
    <x v="0"/>
    <m/>
    <m/>
    <m/>
    <m/>
    <m/>
    <m/>
    <m/>
    <m/>
    <s v="18-01-1994"/>
    <x v="13"/>
    <s v="19207174-7"/>
    <s v="ULISES LA ROSA PEREZ"/>
    <d v="2020-11-09T00:00:00"/>
    <d v="2020-11-30T00:00:00"/>
    <m/>
    <d v="2020-12-01T00:00:00"/>
    <s v="KPALFARP"/>
    <s v="KPALFARP"/>
    <n v="19407"/>
    <s v="karen.alfaro@consultor.wom.cl"/>
    <m/>
    <m/>
    <n v="92"/>
    <s v="Leticia Cabrera"/>
    <x v="1"/>
    <s v="Diurno"/>
    <n v="1"/>
    <d v="2021-03-01T00:00:00"/>
    <n v="90"/>
    <m/>
    <s v=""/>
    <d v="2020-12-01T00:00:00"/>
  </r>
  <r>
    <s v="Holdtech"/>
    <x v="0"/>
    <s v="Masivo"/>
    <s v="La Serena"/>
    <s v="20406172"/>
    <s v="6"/>
    <s v="20406172-6"/>
    <s v="MEOPAZOH"/>
    <s v="MARIA EUGENIA OPAZO HENRIQUEZ"/>
    <s v="MARIA EUGENIA "/>
    <s v="OPAZO HENRIQUEZ"/>
    <x v="0"/>
    <x v="0"/>
    <m/>
    <m/>
    <m/>
    <m/>
    <m/>
    <m/>
    <m/>
    <m/>
    <s v="03-03-2000"/>
    <x v="1"/>
    <s v="18354359-8"/>
    <s v="FRANCISCO JAVIER SUAREZ VEGA"/>
    <d v="2020-11-09T00:00:00"/>
    <d v="2020-11-30T00:00:00"/>
    <m/>
    <d v="2020-12-01T00:00:00"/>
    <s v="MEOPAZOH"/>
    <s v="MEOPAZOH"/>
    <n v="19381"/>
    <s v="maria.opazo@consultor.wom.cl"/>
    <m/>
    <m/>
    <n v="92"/>
    <s v="Leticia Cabrera"/>
    <x v="1"/>
    <s v="Diurno"/>
    <n v="1"/>
    <d v="2021-03-01T00:00:00"/>
    <n v="90"/>
    <m/>
    <s v=""/>
    <d v="2020-12-01T00:00:00"/>
  </r>
  <r>
    <s v="Holdtech"/>
    <x v="0"/>
    <s v="Masivo"/>
    <s v="La Serena"/>
    <s v="17950282"/>
    <s v="8"/>
    <s v="17950282-8"/>
    <s v="MJMOYAT"/>
    <s v="MARIA JOSE MOYA TEJEDO"/>
    <s v="MARIA JOSE "/>
    <s v="MOYA TEJEDO"/>
    <x v="0"/>
    <x v="0"/>
    <m/>
    <m/>
    <m/>
    <m/>
    <m/>
    <m/>
    <m/>
    <m/>
    <s v="09-09-1988"/>
    <x v="1"/>
    <s v="18354359-8"/>
    <s v="FRANCISCO JAVIER SUAREZ VEGA"/>
    <d v="2020-11-09T00:00:00"/>
    <d v="2020-11-30T00:00:00"/>
    <m/>
    <d v="2020-12-01T00:00:00"/>
    <s v="MJMOYAT"/>
    <s v="MJMOYAT"/>
    <n v="11520"/>
    <s v="maria.moya@consultor.wom.cl"/>
    <m/>
    <m/>
    <n v="92"/>
    <s v="Leticia Cabrera"/>
    <x v="1"/>
    <s v="Diurno"/>
    <n v="1"/>
    <d v="2021-03-01T00:00:00"/>
    <n v="90"/>
    <m/>
    <s v=""/>
    <d v="2020-12-01T00:00:00"/>
  </r>
  <r>
    <s v="Holdtech"/>
    <x v="0"/>
    <s v="Masivo"/>
    <s v="La Serena"/>
    <s v="20050497"/>
    <s v="6"/>
    <s v="20050497-6"/>
    <s v="SIMORAGH"/>
    <s v="SALOMON ISAIAS MORAGA HERNANDEZ"/>
    <s v="SALOMON ISAIAS "/>
    <s v="MORAGA HERNANDEZ"/>
    <x v="0"/>
    <x v="0"/>
    <m/>
    <m/>
    <m/>
    <m/>
    <m/>
    <m/>
    <m/>
    <m/>
    <s v="23-03-1999"/>
    <x v="11"/>
    <s v="19505248-4"/>
    <s v="WILLIAMS ENRIQUE DOMINGUEZ BARRADA"/>
    <d v="2020-11-09T00:00:00"/>
    <d v="2020-11-30T00:00:00"/>
    <m/>
    <d v="2020-12-01T00:00:00"/>
    <s v="SIMORAGH"/>
    <s v="SIMORAGH"/>
    <n v="19311"/>
    <s v="salomon.moraga@consultor.wom.cl"/>
    <m/>
    <m/>
    <n v="92"/>
    <s v="Leticia Cabrera"/>
    <x v="0"/>
    <s v="Diurno"/>
    <s v=""/>
    <d v="2021-03-01T00:00:00"/>
    <n v="90"/>
    <m/>
    <s v=""/>
    <d v="2020-12-01T00:00:00"/>
  </r>
  <r>
    <s v="Holdtech"/>
    <x v="0"/>
    <s v="Masivo"/>
    <s v="La Serena"/>
    <s v="19256377"/>
    <s v="1"/>
    <s v="19256377-1"/>
    <s v="GGARCOSV"/>
    <s v="GREGORIE GERARDO ARCOS VEJAR"/>
    <s v="GREGORIE GERARDO "/>
    <s v="ARCOS VEJAR"/>
    <x v="0"/>
    <x v="0"/>
    <m/>
    <m/>
    <m/>
    <m/>
    <m/>
    <m/>
    <m/>
    <m/>
    <s v="01-11-1995"/>
    <x v="4"/>
    <s v="17016833-K"/>
    <s v="ULISES LA ROSA PEREZ"/>
    <d v="2020-11-09T00:00:00"/>
    <d v="2020-11-30T00:00:00"/>
    <m/>
    <d v="2020-12-01T00:00:00"/>
    <s v="GGARCOSV"/>
    <s v="GGARCOSV"/>
    <n v="19405"/>
    <s v="gregorie.arcos@consultor.wom.cl"/>
    <m/>
    <m/>
    <n v="92"/>
    <s v="Leticia Cabrera"/>
    <x v="0"/>
    <s v="Diurno"/>
    <s v=""/>
    <d v="2021-03-01T00:00:00"/>
    <n v="90"/>
    <m/>
    <s v=""/>
    <d v="2020-12-01T00:00:00"/>
  </r>
  <r>
    <s v="Holdtech"/>
    <x v="0"/>
    <s v="Masivo"/>
    <s v="La Serena"/>
    <s v="19900328"/>
    <s v="3"/>
    <s v="19900328-3"/>
    <s v="SKARAYAV"/>
    <s v="SHIREL KATRINA ARAYA VEGA"/>
    <s v="SHIREL KATRINA "/>
    <s v="ARAYA VEGA"/>
    <x v="0"/>
    <x v="0"/>
    <m/>
    <m/>
    <m/>
    <m/>
    <m/>
    <m/>
    <m/>
    <m/>
    <s v="26-01-1998"/>
    <x v="9"/>
    <s v="18631932-K"/>
    <s v="WILLIAMS ENRIQUE DOMINGUEZ BARRADA"/>
    <d v="2020-11-09T00:00:00"/>
    <d v="2020-11-30T00:00:00"/>
    <m/>
    <d v="2020-12-01T00:00:00"/>
    <s v="SKARAYAV"/>
    <s v="SKARAYAV"/>
    <n v="19062"/>
    <s v="shirel.araya@consultor.wom.cl"/>
    <m/>
    <m/>
    <n v="92"/>
    <s v="Leticia Cabrera"/>
    <x v="1"/>
    <s v="Diurno"/>
    <n v="1"/>
    <d v="2021-03-01T00:00:00"/>
    <n v="90"/>
    <m/>
    <s v=""/>
    <d v="2020-12-01T00:00:00"/>
  </r>
  <r>
    <s v="Holdtech"/>
    <x v="0"/>
    <s v="Masivo"/>
    <s v="La Serena"/>
    <s v="18827677"/>
    <s v="6"/>
    <s v="18827677-6"/>
    <s v="CAGOMEZM"/>
    <s v="CARLOS ALFONSO GOMEZ MOLINA"/>
    <s v="CARLOS ALFONSO "/>
    <s v="GOMEZ MOLINA"/>
    <x v="0"/>
    <x v="0"/>
    <m/>
    <m/>
    <m/>
    <m/>
    <m/>
    <m/>
    <m/>
    <m/>
    <s v="19-11-1994"/>
    <x v="1"/>
    <s v="18354359-8"/>
    <s v="FRANCISCO JAVIER SUAREZ VEGA"/>
    <d v="2020-11-23T00:00:00"/>
    <d v="2020-12-11T00:00:00"/>
    <m/>
    <d v="2020-12-14T00:00:00"/>
    <s v="CAGOMEZM"/>
    <s v="CAGOMEZM"/>
    <n v="19448"/>
    <s v="carlos.gomez@consultor.wom.cl"/>
    <m/>
    <m/>
    <n v="93"/>
    <s v="Marcos Sanchez"/>
    <x v="0"/>
    <s v="Diurno"/>
    <s v=""/>
    <d v="2021-03-01T00:00:00"/>
    <n v="77"/>
    <m/>
    <s v=""/>
    <d v="2020-12-01T00:00:00"/>
  </r>
  <r>
    <s v="Holdtech"/>
    <x v="0"/>
    <s v="Masivo"/>
    <s v="La Serena"/>
    <s v="19660580"/>
    <s v="0"/>
    <s v="19660580-0"/>
    <s v="CARODRIP"/>
    <s v="CARLA ANDREA RODRIGUEZ PIZARRO"/>
    <s v="CARLA ANDREA "/>
    <s v="RODRIGUEZ PIZARRO"/>
    <x v="0"/>
    <x v="0"/>
    <m/>
    <m/>
    <m/>
    <m/>
    <m/>
    <m/>
    <m/>
    <m/>
    <s v="11-07-1997"/>
    <x v="9"/>
    <s v="18631932-K"/>
    <s v="WILLIAMS ENRIQUE DOMINGUEZ BARRADA"/>
    <d v="2020-11-23T00:00:00"/>
    <d v="2020-12-11T00:00:00"/>
    <m/>
    <d v="2020-12-14T00:00:00"/>
    <s v="CARODRIP"/>
    <s v="CARODRIP"/>
    <n v="19458"/>
    <s v="carla.rodriguez@consultor.wom.cl"/>
    <m/>
    <m/>
    <n v="93"/>
    <s v="Marcos Sanchez"/>
    <x v="1"/>
    <s v="Diurno"/>
    <n v="1"/>
    <d v="2021-03-01T00:00:00"/>
    <n v="77"/>
    <m/>
    <s v=""/>
    <d v="2020-12-01T00:00:00"/>
  </r>
  <r>
    <s v="Holdtech"/>
    <x v="0"/>
    <s v="Masivo"/>
    <s v="La Serena"/>
    <s v="16566508"/>
    <s v="2"/>
    <s v="16566508-2"/>
    <s v="DAAGUICA"/>
    <s v="DIEGO ALBERTO AGUIRRE CAMPUSANO"/>
    <s v="DIEGO ALBERTO "/>
    <s v="AGUIRRE CAMPUSANO"/>
    <x v="0"/>
    <x v="0"/>
    <m/>
    <m/>
    <m/>
    <m/>
    <m/>
    <m/>
    <m/>
    <m/>
    <s v="17-09-1987"/>
    <x v="1"/>
    <s v="18354359-8"/>
    <s v="FRANCISCO JAVIER SUAREZ VEGA"/>
    <d v="2020-11-23T00:00:00"/>
    <d v="2020-12-11T00:00:00"/>
    <m/>
    <d v="2020-12-14T00:00:00"/>
    <s v="DAAGUICA"/>
    <s v="DAAGUICA"/>
    <n v="19416"/>
    <s v="diego.aguirre.c@consultor.wom.cl"/>
    <m/>
    <m/>
    <n v="93"/>
    <s v="Marcos Sanchez"/>
    <x v="1"/>
    <s v="Diurno"/>
    <n v="1"/>
    <d v="2021-03-01T00:00:00"/>
    <n v="77"/>
    <m/>
    <s v=""/>
    <d v="2020-12-01T00:00:00"/>
  </r>
  <r>
    <s v="Holdtech"/>
    <x v="0"/>
    <s v="Masivo"/>
    <s v="La Serena"/>
    <s v="18634386"/>
    <s v="7"/>
    <s v="18634386-7"/>
    <s v="FAASTUDI"/>
    <s v="FRANCISCA ANDREA ASTUDILLO IBARRA"/>
    <s v="FRANCISCA ANDREA "/>
    <s v="ASTUDILLO IBARRA"/>
    <x v="0"/>
    <x v="0"/>
    <m/>
    <m/>
    <m/>
    <m/>
    <m/>
    <m/>
    <m/>
    <m/>
    <s v="27-01-1994"/>
    <x v="12"/>
    <s v="16893047-K"/>
    <s v="FRANCISCO JAVIER SUAREZ VEGA"/>
    <d v="2020-11-23T00:00:00"/>
    <d v="2020-12-11T00:00:00"/>
    <m/>
    <d v="2020-12-14T00:00:00"/>
    <s v="FAASTUDI"/>
    <s v="FAASTUDI"/>
    <n v="19438"/>
    <s v="francisca.astudillo@consultor.wom.cl"/>
    <m/>
    <m/>
    <n v="93"/>
    <s v="Marcos Sanchez"/>
    <x v="0"/>
    <s v="Diurno"/>
    <s v=""/>
    <d v="2021-03-01T00:00:00"/>
    <n v="77"/>
    <m/>
    <s v=""/>
    <d v="2020-12-01T00:00:00"/>
  </r>
  <r>
    <s v="Holdtech"/>
    <x v="0"/>
    <s v="Masivo"/>
    <s v="La Serena"/>
    <s v="19041524"/>
    <s v="4"/>
    <s v="19041524-4"/>
    <s v="SMACOSTB"/>
    <s v="SEBASTIAN MATIAS ACOSTA BRICEÑO"/>
    <s v="SEBASTIAN MATIAS "/>
    <s v="ACOSTA BRICEÑO"/>
    <x v="0"/>
    <x v="0"/>
    <m/>
    <m/>
    <m/>
    <m/>
    <m/>
    <m/>
    <m/>
    <m/>
    <s v="24-08-1995"/>
    <x v="13"/>
    <s v="19207174-7"/>
    <s v="ULISES LA ROSA PEREZ"/>
    <d v="2020-11-23T00:00:00"/>
    <d v="2020-12-11T00:00:00"/>
    <m/>
    <d v="2020-12-14T00:00:00"/>
    <s v="SMACOSTB"/>
    <s v="SMACOSTB"/>
    <n v="19419"/>
    <s v="sebastian.acosta@consultor.wom.cl"/>
    <m/>
    <m/>
    <n v="93"/>
    <s v="Marcos Sanchez"/>
    <x v="1"/>
    <s v="Diurno"/>
    <n v="1"/>
    <d v="2021-03-01T00:00:00"/>
    <n v="77"/>
    <m/>
    <s v=""/>
    <d v="2020-12-01T00:00:00"/>
  </r>
  <r>
    <s v="Holdtech"/>
    <x v="0"/>
    <s v="Masivo"/>
    <s v="La Serena"/>
    <s v="19685357"/>
    <s v="K"/>
    <s v="19685357-K"/>
    <s v="ATMALDOE"/>
    <s v="ANTONIA TERESA MALDONADO ESPEJO"/>
    <s v="ANTONIA TERESA "/>
    <s v="MALDONADO ESPEJO"/>
    <x v="0"/>
    <x v="0"/>
    <m/>
    <m/>
    <m/>
    <m/>
    <m/>
    <m/>
    <m/>
    <m/>
    <s v="03-06-1998"/>
    <x v="11"/>
    <s v="19505248-4"/>
    <s v="WILLIAMS ENRIQUE DOMINGUEZ BARRADA"/>
    <d v="2020-11-30T00:00:00"/>
    <d v="2020-12-21T00:00:00"/>
    <m/>
    <d v="2020-12-22T00:00:00"/>
    <s v="ATMALDOE"/>
    <s v="ATMALDOE"/>
    <n v="19495"/>
    <s v="antonia.maldonado@consultor.wom.cl"/>
    <m/>
    <m/>
    <n v="94"/>
    <s v="Paola Dunn"/>
    <x v="0"/>
    <s v="Diurno"/>
    <s v=""/>
    <d v="2021-03-01T00:00:00"/>
    <n v="69"/>
    <m/>
    <s v=""/>
    <d v="2020-12-01T00:00:00"/>
  </r>
  <r>
    <s v="Holdtech"/>
    <x v="0"/>
    <s v="Masivo"/>
    <s v="La Serena"/>
    <s v="16660156"/>
    <s v="8"/>
    <s v="16660156-8"/>
    <s v="GIFUENTB"/>
    <s v="GERSON IGNACIO FUENTES BENAVIDES"/>
    <s v="GERSON IGNACIO "/>
    <s v="FUENTES BENAVIDES"/>
    <x v="0"/>
    <x v="0"/>
    <m/>
    <m/>
    <m/>
    <m/>
    <m/>
    <m/>
    <m/>
    <m/>
    <s v="18-08-1987"/>
    <x v="9"/>
    <s v="18631932-K"/>
    <s v="WILLIAMS ENRIQUE DOMINGUEZ BARRADA"/>
    <d v="2020-11-30T00:00:00"/>
    <d v="2020-12-21T00:00:00"/>
    <m/>
    <d v="2020-12-22T00:00:00"/>
    <s v="GIFUENTB"/>
    <s v="GIFUENTB"/>
    <n v="19503"/>
    <s v="gerson.fuentes@consultor.wom.cl"/>
    <m/>
    <m/>
    <n v="94"/>
    <s v="Paola Dunn"/>
    <x v="1"/>
    <s v="Diurno"/>
    <n v="1"/>
    <d v="2021-03-01T00:00:00"/>
    <n v="69"/>
    <m/>
    <s v=""/>
    <d v="2020-12-01T00:00:00"/>
  </r>
  <r>
    <s v="Holdtech"/>
    <x v="0"/>
    <s v="Masivo"/>
    <s v="La Serena"/>
    <s v="18589134"/>
    <s v="8"/>
    <s v="18589134-8"/>
    <s v="MFGARAYZ"/>
    <s v="MARIA FERNANDA GARAY ZAMORA"/>
    <s v="MARIA FERNANDA "/>
    <s v="GARAY ZAMORA"/>
    <x v="0"/>
    <x v="0"/>
    <m/>
    <m/>
    <m/>
    <m/>
    <m/>
    <m/>
    <m/>
    <m/>
    <s v="20-08-1993"/>
    <x v="0"/>
    <s v="15054416-5"/>
    <s v="FRANCISCO JAVIER SUAREZ VEGA"/>
    <d v="2020-11-30T00:00:00"/>
    <d v="2020-12-21T00:00:00"/>
    <m/>
    <d v="2020-12-22T00:00:00"/>
    <s v="MFGARAYZ"/>
    <s v="MFGARAYZ"/>
    <n v="19490"/>
    <s v="maria.garay@consultor.wom.cl"/>
    <m/>
    <m/>
    <n v="94"/>
    <s v="Paola Dunn"/>
    <x v="0"/>
    <s v="Diurno"/>
    <s v=""/>
    <d v="2021-03-01T00:00:00"/>
    <n v="69"/>
    <m/>
    <s v=""/>
    <d v="2020-12-01T00:00:00"/>
  </r>
  <r>
    <s v="Holdtech"/>
    <x v="0"/>
    <s v="Masivo"/>
    <s v="La Serena"/>
    <s v="16647010"/>
    <s v="2"/>
    <s v="16647010-2"/>
    <s v="SCCIDA"/>
    <s v="SUSANA CATHERINE CID ARREDONDO"/>
    <s v="SUSANA CATHERINE "/>
    <s v="CID ARREDONDO"/>
    <x v="0"/>
    <x v="0"/>
    <m/>
    <m/>
    <m/>
    <m/>
    <m/>
    <m/>
    <m/>
    <m/>
    <s v="16-10-1987"/>
    <x v="0"/>
    <s v="15054416-5"/>
    <s v="FRANCISCO JAVIER SUAREZ VEGA"/>
    <d v="2020-11-30T00:00:00"/>
    <d v="2020-12-21T00:00:00"/>
    <m/>
    <d v="2020-12-22T00:00:00"/>
    <s v="SCCIDA"/>
    <s v="SCCIDA"/>
    <n v="19489"/>
    <s v="susana.cid@consultor.wom.cl"/>
    <m/>
    <m/>
    <n v="94"/>
    <s v="Paola Dunn"/>
    <x v="1"/>
    <s v="Diurno"/>
    <n v="1"/>
    <d v="2021-03-01T00:00:00"/>
    <n v="69"/>
    <m/>
    <s v=""/>
    <d v="2020-12-01T00:00:00"/>
  </r>
  <r>
    <s v="Holdtech"/>
    <x v="0"/>
    <s v="Masivo"/>
    <s v="La Serena"/>
    <s v="20858522"/>
    <s v="3"/>
    <s v="20858522-3"/>
    <s v="BGDUSSUR"/>
    <s v="BIANCA GABRIELLE DUSSUEL REPETTO"/>
    <s v="BIANCA GABRIELLE "/>
    <s v="DUSSUEL REPETTO"/>
    <x v="0"/>
    <x v="0"/>
    <m/>
    <m/>
    <m/>
    <m/>
    <m/>
    <m/>
    <m/>
    <m/>
    <d v="2001-11-18T00:00:00"/>
    <x v="11"/>
    <s v="19505248-4"/>
    <s v="WILLIAMS ENRIQUE DOMINGUEZ BARRADA"/>
    <d v="2020-12-07T00:00:00"/>
    <d v="2020-12-24T00:00:00"/>
    <m/>
    <d v="2020-12-25T00:00:00"/>
    <s v="BGDUSSUR"/>
    <s v="BGDUSSUR"/>
    <n v="19466"/>
    <s v="bianca.dussuel@consultor.wom.cl"/>
    <m/>
    <m/>
    <n v="95"/>
    <s v="Daniela Castillo"/>
    <x v="0"/>
    <s v="Diurno"/>
    <s v=""/>
    <d v="2021-03-01T00:00:00"/>
    <n v="66"/>
    <m/>
    <s v=""/>
    <d v="2020-12-01T00:00:00"/>
  </r>
  <r>
    <s v="Holdtech"/>
    <x v="0"/>
    <s v="Masivo"/>
    <s v="La Serena"/>
    <s v="18482690"/>
    <s v="9"/>
    <s v="18482690-9"/>
    <s v="FJDIAZF"/>
    <s v="FRANCISCO JAVIER DIAZ FERNANDEZ"/>
    <s v="FRANCISCO JAVIER "/>
    <s v="DIAZ FERNANDEZ"/>
    <x v="0"/>
    <x v="0"/>
    <m/>
    <m/>
    <m/>
    <m/>
    <m/>
    <m/>
    <m/>
    <m/>
    <d v="1993-08-03T00:00:00"/>
    <x v="1"/>
    <s v="18354359-8"/>
    <s v="FRANCISCO JAVIER SUAREZ VEGA"/>
    <d v="2020-12-07T00:00:00"/>
    <d v="2020-12-24T00:00:00"/>
    <m/>
    <d v="2020-12-25T00:00:00"/>
    <s v="FJDIAZF"/>
    <s v="FJDIAZF"/>
    <n v="19105"/>
    <s v="francisco.diaz@consultor.wom.cl"/>
    <m/>
    <m/>
    <n v="95"/>
    <s v="Daniela Castillo"/>
    <x v="1"/>
    <s v="Diurno"/>
    <n v="1"/>
    <d v="2021-03-01T00:00:00"/>
    <n v="66"/>
    <m/>
    <s v=""/>
    <d v="2020-12-01T00:00:00"/>
  </r>
  <r>
    <s v="Holdtech"/>
    <x v="0"/>
    <s v="Masivo"/>
    <s v="La Serena"/>
    <s v="21059179"/>
    <s v="6"/>
    <s v="21059179-6"/>
    <s v="SASARZOR"/>
    <s v="SEBASTIAN ALFREDO SARZOSA ROJAS"/>
    <s v="SEBASTIAN ALFREDO "/>
    <s v="SARZOSA ROJAS"/>
    <x v="0"/>
    <x v="0"/>
    <m/>
    <m/>
    <m/>
    <m/>
    <m/>
    <m/>
    <m/>
    <m/>
    <s v="21-06-2002"/>
    <x v="10"/>
    <s v="17762228-1"/>
    <s v="FRANCISCO JAVIER SUAREZ VEGA"/>
    <d v="2020-12-14T00:00:00"/>
    <d v="2021-01-05T00:00:00"/>
    <m/>
    <d v="2021-01-06T00:00:00"/>
    <s v="SASARZOR"/>
    <s v="SASARZOR"/>
    <n v="19424"/>
    <s v="sebastian.sarzosa@consultor.wom.cl"/>
    <m/>
    <m/>
    <n v="96"/>
    <s v="Maria Fernanda Diaz"/>
    <x v="1"/>
    <s v="Diurno"/>
    <n v="1"/>
    <d v="2021-03-01T00:00:00"/>
    <n v="54"/>
    <m/>
    <s v=""/>
    <d v="2021-01-01T00:00:00"/>
  </r>
  <r>
    <s v="Holdtech"/>
    <x v="0"/>
    <s v="Masivo"/>
    <s v="La Serena"/>
    <s v="19692887"/>
    <s v="1"/>
    <s v="19692887-1"/>
    <s v="NMCASTIN"/>
    <s v="NICOLAS MATIAS CASTILLO NUÑEZ"/>
    <s v="NICOLAS MATIAS "/>
    <s v="CASTILLO NUÑEZ"/>
    <x v="0"/>
    <x v="0"/>
    <m/>
    <m/>
    <m/>
    <m/>
    <m/>
    <m/>
    <m/>
    <m/>
    <s v="07-12-1997"/>
    <x v="13"/>
    <s v="19207174-7"/>
    <s v="ULISES LA ROSA PEREZ"/>
    <d v="2020-12-14T00:00:00"/>
    <d v="2021-01-05T00:00:00"/>
    <m/>
    <d v="2021-01-06T00:00:00"/>
    <s v="NMCASTIN"/>
    <s v="NMCASTIN"/>
    <n v="19112"/>
    <s v="nicolas.castillo@consultor.wom.cl"/>
    <m/>
    <m/>
    <n v="96"/>
    <s v="Maria Fernanda Diaz"/>
    <x v="1"/>
    <s v="Diurno"/>
    <n v="1"/>
    <d v="2021-03-01T00:00:00"/>
    <n v="54"/>
    <m/>
    <s v=""/>
    <d v="2021-01-01T00:00:00"/>
  </r>
  <r>
    <s v="Holdtech"/>
    <x v="0"/>
    <s v="Masivo"/>
    <s v="La Serena"/>
    <s v="19817045"/>
    <s v="3"/>
    <s v="19817045-3"/>
    <s v="JIAGUILR"/>
    <s v="JUAN ISAIAS AGUILAR RAIMAPO"/>
    <s v="JUAN ISAIAS "/>
    <s v="AGUILAR RAIMAPO"/>
    <x v="0"/>
    <x v="0"/>
    <m/>
    <m/>
    <m/>
    <m/>
    <m/>
    <m/>
    <m/>
    <m/>
    <s v="16-10-1997"/>
    <x v="8"/>
    <s v="13974946-4"/>
    <s v="FRANCISCO JAVIER SUAREZ VEGA"/>
    <d v="2020-12-28T00:00:00"/>
    <d v="2021-01-19T00:00:00"/>
    <m/>
    <d v="2021-01-20T00:00:00"/>
    <s v="JIAGUILR"/>
    <s v="JIAGUILR"/>
    <n v="19076"/>
    <s v="juan.aguilar@consultor.wom.cl"/>
    <m/>
    <m/>
    <n v="97"/>
    <s v="Leticia Cabrera"/>
    <x v="1"/>
    <s v="Diurno"/>
    <n v="1"/>
    <d v="2021-03-01T00:00:00"/>
    <n v="40"/>
    <m/>
    <s v=""/>
    <d v="2021-01-01T00:00:00"/>
  </r>
  <r>
    <s v="Holdtech"/>
    <x v="0"/>
    <s v="Masivo"/>
    <s v="La Serena"/>
    <s v="17974669"/>
    <s v="7"/>
    <s v="17974669-7"/>
    <s v="YNTABILL"/>
    <s v="YARITZA NICOLE TABILO LOPEZ"/>
    <s v="YARITZA NICOLE "/>
    <s v="TABILO LOPEZ"/>
    <x v="0"/>
    <x v="0"/>
    <m/>
    <m/>
    <m/>
    <m/>
    <m/>
    <m/>
    <m/>
    <m/>
    <s v="12-12-1991"/>
    <x v="14"/>
    <s v="17722969-5"/>
    <s v="ULISES LA ROSA PEREZ"/>
    <d v="2020-12-28T00:00:00"/>
    <d v="2021-01-19T00:00:00"/>
    <m/>
    <d v="2021-01-20T00:00:00"/>
    <s v="YNTABILL"/>
    <s v="YNTABILL"/>
    <m/>
    <s v="yaritza.tabilo@consultor.wom.cl"/>
    <m/>
    <m/>
    <n v="97"/>
    <s v="Leticia Cabrera"/>
    <x v="1"/>
    <s v="Diurno"/>
    <n v="1"/>
    <d v="2021-03-01T00:00:00"/>
    <n v="40"/>
    <m/>
    <s v=""/>
    <d v="2021-01-01T00:00:00"/>
  </r>
  <r>
    <s v="Holdtech"/>
    <x v="0"/>
    <s v="Masivo"/>
    <s v="La Serena"/>
    <s v="19396573"/>
    <s v="3"/>
    <s v="19396573-3"/>
    <s v="GAROJASC"/>
    <s v="GERALDINE ANDREA ROJAS CASTAÑEDA"/>
    <s v="GERALDINE ANDREA "/>
    <s v="ROJAS CASTAÑEDA"/>
    <x v="0"/>
    <x v="0"/>
    <m/>
    <m/>
    <m/>
    <m/>
    <m/>
    <m/>
    <m/>
    <m/>
    <s v="03-07-1996"/>
    <x v="5"/>
    <s v="14109923-K"/>
    <s v="WILLIAMS ENRIQUE DOMINGUEZ BARRADA"/>
    <d v="2020-12-28T00:00:00"/>
    <d v="2021-01-19T00:00:00"/>
    <m/>
    <d v="2021-01-20T00:00:00"/>
    <s v="GAROJASC"/>
    <s v="GAROJASC"/>
    <m/>
    <s v="geraldine.rojas@consultor.wom.cl"/>
    <m/>
    <m/>
    <n v="97"/>
    <s v="Leticia Cabrera"/>
    <x v="1"/>
    <s v="Diurno"/>
    <n v="1"/>
    <d v="2021-03-01T00:00:00"/>
    <n v="40"/>
    <m/>
    <s v=""/>
    <d v="2021-01-01T00:00:00"/>
  </r>
  <r>
    <s v="Holdtech"/>
    <x v="0"/>
    <s v="Masivo"/>
    <s v="La Serena"/>
    <s v="20457760"/>
    <s v="9"/>
    <s v="20457760-9"/>
    <s v="AMCORREM"/>
    <s v="ANDREA MAKARENA CORREA MONDACA"/>
    <s v="ANDREA MAKARENA"/>
    <s v=" CORREA MONDACA"/>
    <x v="0"/>
    <x v="0"/>
    <m/>
    <m/>
    <m/>
    <m/>
    <m/>
    <m/>
    <m/>
    <m/>
    <s v="22-07-2000"/>
    <x v="11"/>
    <s v="19505248-4"/>
    <s v="WILLIAMS ENRIQUE DOMINGUEZ BARRADA"/>
    <d v="2020-12-28T00:00:00"/>
    <d v="2021-01-19T00:00:00"/>
    <m/>
    <d v="2021-01-20T00:00:00"/>
    <s v="AMCORREM"/>
    <s v="AMCORREM"/>
    <n v="19157"/>
    <s v="andrea.correa@consultor.wom.cl"/>
    <m/>
    <m/>
    <n v="97"/>
    <s v="Leticia Cabrera"/>
    <x v="0"/>
    <s v="Diurno"/>
    <s v=""/>
    <d v="2021-03-01T00:00:00"/>
    <n v="40"/>
    <m/>
    <s v=""/>
    <d v="2021-01-01T00:00:00"/>
  </r>
  <r>
    <s v="Holdtech"/>
    <x v="0"/>
    <s v="Masivo"/>
    <s v="Santiago"/>
    <s v="23321412"/>
    <s v="4"/>
    <s v="23321412-4"/>
    <s v="KIROMERT"/>
    <s v="KARLA INGHALEIN ROMERO TORRES"/>
    <s v="KARLA INGHALEIN"/>
    <s v="ROMERO TORRES"/>
    <x v="0"/>
    <x v="0"/>
    <m/>
    <m/>
    <m/>
    <m/>
    <m/>
    <m/>
    <m/>
    <m/>
    <d v="1991-08-19T00:00:00"/>
    <x v="16"/>
    <s v="17359740-1"/>
    <s v="WILLIAMS ENRIQUE DOMINGUEZ BARRADA"/>
    <d v="2021-01-04T00:00:00"/>
    <d v="2021-01-12T00:00:00"/>
    <m/>
    <d v="2021-01-13T00:00:00"/>
    <s v="KIROMERT"/>
    <s v="KIROMERT"/>
    <n v="15179"/>
    <s v="karla.romero@consultor.wom.cl"/>
    <m/>
    <m/>
    <n v="98"/>
    <s v="Marcos Sanchez"/>
    <x v="1"/>
    <s v="Diurno"/>
    <n v="1"/>
    <d v="2021-03-01T00:00:00"/>
    <n v="47"/>
    <m/>
    <s v=""/>
    <d v="2021-01-01T00:00:00"/>
  </r>
  <r>
    <s v="Holdtech"/>
    <x v="0"/>
    <s v="Masivo"/>
    <s v="Temuco"/>
    <s v="19194820"/>
    <s v="3"/>
    <s v="19194820-3"/>
    <s v="CCSUAZOM"/>
    <s v="CONSTANZA CECILIA SUAZO MORALES"/>
    <s v="CONSTANZA CECILIA"/>
    <s v="SUAZO MORALES"/>
    <x v="0"/>
    <x v="0"/>
    <m/>
    <m/>
    <m/>
    <m/>
    <m/>
    <m/>
    <m/>
    <m/>
    <d v="1995-08-04T00:00:00"/>
    <x v="16"/>
    <s v="17359740-1"/>
    <s v="WILLIAMS ENRIQUE DOMINGUEZ BARRADA"/>
    <d v="2021-01-04T00:00:00"/>
    <d v="2021-01-12T00:00:00"/>
    <m/>
    <d v="2021-01-13T00:00:00"/>
    <s v="CCSUAZOM"/>
    <s v="CCSUAZOM"/>
    <n v="15133"/>
    <s v="constanza.suazo@consultor.wom.cl"/>
    <m/>
    <m/>
    <n v="98"/>
    <s v="Marcos Sanchez"/>
    <x v="0"/>
    <s v="Diurno"/>
    <s v=""/>
    <d v="2021-03-01T00:00:00"/>
    <n v="47"/>
    <m/>
    <s v=""/>
    <d v="2021-01-01T00:00:00"/>
  </r>
  <r>
    <s v="Holdtech"/>
    <x v="0"/>
    <s v="Masivo"/>
    <s v="Temuco"/>
    <s v="19324589"/>
    <s v="7"/>
    <s v="19324589-7"/>
    <s v="TEHGGERG"/>
    <s v="THOMAS EDUARDO HÖGER GALLEGOS"/>
    <s v="THOMAS EDUARDO"/>
    <s v="HÖGER GALLEGOS"/>
    <x v="0"/>
    <x v="0"/>
    <m/>
    <m/>
    <m/>
    <m/>
    <m/>
    <m/>
    <m/>
    <m/>
    <d v="1996-06-04T00:00:00"/>
    <x v="16"/>
    <s v="17359740-1"/>
    <s v="WILLIAMS ENRIQUE DOMINGUEZ BARRADA"/>
    <d v="2021-01-04T00:00:00"/>
    <d v="2021-01-12T00:00:00"/>
    <m/>
    <d v="2021-01-13T00:00:00"/>
    <s v="TEHOGERG"/>
    <s v="TEHOGERG"/>
    <n v="70236"/>
    <s v="thomas.hoger@consultor.wom.cl"/>
    <m/>
    <m/>
    <n v="98"/>
    <s v="Marcos Sanchez"/>
    <x v="1"/>
    <s v="Diurno"/>
    <n v="1"/>
    <d v="2021-03-01T00:00:00"/>
    <n v="47"/>
    <m/>
    <s v=""/>
    <d v="2021-01-01T00:00:00"/>
  </r>
  <r>
    <s v="Holdtech"/>
    <x v="0"/>
    <s v="Masivo"/>
    <s v="Temuco"/>
    <s v="19075956"/>
    <s v="3"/>
    <s v="19075956-3"/>
    <s v="EAMONTEO"/>
    <s v="EDUARDO ALEJANDRO MONTECINO OPAZO"/>
    <s v="EDUARDO ALEJANDRO"/>
    <s v="MONTECINO OPAZO"/>
    <x v="0"/>
    <x v="0"/>
    <m/>
    <m/>
    <m/>
    <m/>
    <m/>
    <m/>
    <m/>
    <m/>
    <d v="1995-07-01T00:00:00"/>
    <x v="16"/>
    <s v="17359740-1"/>
    <s v="WILLIAMS ENRIQUE DOMINGUEZ BARRADA"/>
    <d v="2021-01-04T00:00:00"/>
    <d v="2021-01-12T00:00:00"/>
    <m/>
    <d v="2021-01-13T00:00:00"/>
    <s v="EAMONTEO"/>
    <s v="EAMONTEO"/>
    <n v="15007"/>
    <s v="eduardo.montecino@consultor.wom.cl"/>
    <m/>
    <m/>
    <n v="98"/>
    <s v="Marcos Sanchez"/>
    <x v="1"/>
    <s v="Diurno"/>
    <n v="1"/>
    <d v="2021-03-01T00:00:00"/>
    <n v="47"/>
    <m/>
    <s v=""/>
    <d v="2021-01-01T00:00:00"/>
  </r>
  <r>
    <s v="Holdtech"/>
    <x v="0"/>
    <s v="Masivo"/>
    <s v="Temuco"/>
    <s v="17206771"/>
    <s v="9"/>
    <s v="17206771-9"/>
    <s v="AMUNZZ"/>
    <s v="ANGELICA MARIA MUÑOZ VELOSO"/>
    <s v="ANGELICA MARIA"/>
    <s v="MUÑOZ VELOSO"/>
    <x v="0"/>
    <x v="0"/>
    <m/>
    <m/>
    <m/>
    <m/>
    <m/>
    <m/>
    <m/>
    <m/>
    <d v="1989-02-15T00:00:00"/>
    <x v="16"/>
    <s v="17359740-1"/>
    <s v="WILLIAMS ENRIQUE DOMINGUEZ BARRADA"/>
    <d v="2021-01-04T00:00:00"/>
    <d v="2021-01-12T00:00:00"/>
    <m/>
    <d v="2021-01-13T00:00:00"/>
    <s v="AMUNZZ"/>
    <s v="AMUNZZ"/>
    <n v="15134"/>
    <s v="angelica.munoz@consultor.wom.cl"/>
    <m/>
    <m/>
    <n v="98"/>
    <s v="Marcos Sanchez"/>
    <x v="0"/>
    <s v="Diurno"/>
    <s v=""/>
    <d v="2021-03-01T00:00:00"/>
    <n v="47"/>
    <m/>
    <s v=""/>
    <d v="2021-01-01T00:00:00"/>
  </r>
  <r>
    <s v="Holdtech"/>
    <x v="0"/>
    <s v="Masivo"/>
    <s v="Temuco"/>
    <s v="17727486"/>
    <s v="0"/>
    <s v="17727486-0"/>
    <s v="CRRIFFMM"/>
    <s v="CARLOS RODRIGO RIFFO MUÑOZ"/>
    <s v="CARLOS RODRIGO"/>
    <s v="RIFFO MUÑOZ"/>
    <x v="0"/>
    <x v="0"/>
    <m/>
    <m/>
    <m/>
    <m/>
    <m/>
    <m/>
    <m/>
    <m/>
    <d v="1991-05-09T00:00:00"/>
    <x v="16"/>
    <s v="17359740-1"/>
    <s v="WILLIAMS ENRIQUE DOMINGUEZ BARRADA"/>
    <d v="2021-01-04T00:00:00"/>
    <d v="2021-01-12T00:00:00"/>
    <m/>
    <d v="2021-01-13T00:00:00"/>
    <s v="CRRIFFMM"/>
    <s v="CRRIFFMM"/>
    <n v="15201"/>
    <s v="carlos.riffo@consultor.wom.cl"/>
    <m/>
    <m/>
    <n v="98"/>
    <s v="Marcos Sanchez"/>
    <x v="1"/>
    <s v="Diurno"/>
    <n v="1"/>
    <d v="2021-03-01T00:00:00"/>
    <n v="47"/>
    <m/>
    <s v=""/>
    <d v="2021-01-01T00:00:00"/>
  </r>
  <r>
    <s v="Holdtech"/>
    <x v="0"/>
    <s v="Masivo"/>
    <s v="Temuco"/>
    <s v="17983150"/>
    <s v="3"/>
    <s v="17983150-3"/>
    <s v="MTPIMENM"/>
    <s v="MONICA TERESITA PIMENTEL MARTINEZ"/>
    <s v="MONICA TERESITA"/>
    <s v="PIMENTEL MARTINEZ"/>
    <x v="0"/>
    <x v="0"/>
    <m/>
    <m/>
    <m/>
    <m/>
    <m/>
    <m/>
    <m/>
    <m/>
    <d v="1991-12-03T00:00:00"/>
    <x v="16"/>
    <s v="17359740-1"/>
    <s v="WILLIAMS ENRIQUE DOMINGUEZ BARRADA"/>
    <d v="2021-01-04T00:00:00"/>
    <d v="2021-01-12T00:00:00"/>
    <m/>
    <d v="2021-01-13T00:00:00"/>
    <s v="MTPIMENM"/>
    <s v="MTPIMENM"/>
    <n v="15169"/>
    <s v="monica.pimentel@consultor.wom.cl"/>
    <m/>
    <m/>
    <n v="98"/>
    <s v="Marcos Sanchez"/>
    <x v="0"/>
    <s v="Diurno"/>
    <s v=""/>
    <d v="2021-03-01T00:00:00"/>
    <n v="47"/>
    <m/>
    <s v=""/>
    <d v="2021-01-01T00:00:00"/>
  </r>
  <r>
    <s v="Holdtech"/>
    <x v="0"/>
    <s v="Masivo"/>
    <s v="Temuco"/>
    <s v="18266304"/>
    <s v="2"/>
    <s v="18266304-2"/>
    <s v="JEGALLFF"/>
    <s v="JOCELYN ESTEFANIA GALLEGOS FUENTES"/>
    <s v="JOCELYN ESTEFANIA"/>
    <s v="GALLEGOS FUENTES"/>
    <x v="0"/>
    <x v="0"/>
    <m/>
    <m/>
    <m/>
    <m/>
    <m/>
    <m/>
    <m/>
    <m/>
    <d v="1992-05-30T00:00:00"/>
    <x v="16"/>
    <s v="17359740-1"/>
    <s v="WILLIAMS ENRIQUE DOMINGUEZ BARRADA"/>
    <d v="2021-01-04T00:00:00"/>
    <d v="2021-01-12T00:00:00"/>
    <m/>
    <d v="2021-01-13T00:00:00"/>
    <s v="JEGALLEF"/>
    <s v="JEGALLEF"/>
    <n v="15127"/>
    <s v="jocelyn.gallegos@consultor.wom.cl"/>
    <m/>
    <m/>
    <n v="98"/>
    <s v="Marcos Sanchez"/>
    <x v="1"/>
    <s v="Diurno"/>
    <n v="1"/>
    <d v="2021-03-01T00:00:00"/>
    <n v="47"/>
    <m/>
    <s v=""/>
    <d v="2021-01-01T00:00:00"/>
  </r>
  <r>
    <s v="Holdtech"/>
    <x v="0"/>
    <s v="Masivo"/>
    <s v="Temuco"/>
    <s v="18486712"/>
    <s v="5"/>
    <s v="18486712-5"/>
    <s v="EROMRR"/>
    <s v="ERICA DEL CARMEN ROMERO ANTINAO"/>
    <s v="ERICA DEL CARMEN"/>
    <s v="ROMERO ANTINAO"/>
    <x v="0"/>
    <x v="0"/>
    <m/>
    <m/>
    <m/>
    <m/>
    <m/>
    <m/>
    <m/>
    <m/>
    <d v="1993-11-14T00:00:00"/>
    <x v="16"/>
    <s v="17359740-1"/>
    <s v="WILLIAMS ENRIQUE DOMINGUEZ BARRADA"/>
    <d v="2021-01-04T00:00:00"/>
    <d v="2021-01-12T00:00:00"/>
    <m/>
    <d v="2021-01-13T00:00:00"/>
    <s v="EROMRR"/>
    <s v="EROMRR"/>
    <n v="15010"/>
    <s v="erica.romero@consultor.wom.cl"/>
    <m/>
    <m/>
    <n v="98"/>
    <s v="Marcos Sanchez"/>
    <x v="0"/>
    <s v="Diurno"/>
    <s v=""/>
    <d v="2021-03-01T00:00:00"/>
    <n v="47"/>
    <m/>
    <s v=""/>
    <d v="2021-01-01T00:00:00"/>
  </r>
  <r>
    <s v="Holdtech"/>
    <x v="0"/>
    <s v="Masivo"/>
    <s v="Temuco"/>
    <s v="19477631"/>
    <s v="4"/>
    <s v="19477631-4"/>
    <s v="RGPARRAB"/>
    <s v="ROMINA GABRIELA PARRA BARRERA"/>
    <s v="ROMINA GABRIELA"/>
    <s v="PARRA BARRERA"/>
    <x v="0"/>
    <x v="0"/>
    <m/>
    <m/>
    <m/>
    <m/>
    <m/>
    <m/>
    <m/>
    <m/>
    <d v="1996-11-19T00:00:00"/>
    <x v="16"/>
    <s v="17359740-1"/>
    <s v="WILLIAMS ENRIQUE DOMINGUEZ BARRADA"/>
    <d v="2021-01-04T00:00:00"/>
    <d v="2021-01-12T00:00:00"/>
    <m/>
    <d v="2021-01-13T00:00:00"/>
    <s v="RGPARRAB"/>
    <s v="RGPARRAB"/>
    <n v="15205"/>
    <s v="romina.parra@consultor.wom.cl"/>
    <m/>
    <m/>
    <n v="98"/>
    <s v="Marcos Sanchez"/>
    <x v="0"/>
    <s v="Diurno"/>
    <s v=""/>
    <d v="2021-03-01T00:00:00"/>
    <n v="47"/>
    <m/>
    <s v=""/>
    <d v="2021-01-01T00:00:00"/>
  </r>
  <r>
    <s v="Holdtech"/>
    <x v="0"/>
    <s v="Masivo"/>
    <s v="Temuco"/>
    <s v="18194950"/>
    <s v="3"/>
    <s v="18194950-3"/>
    <s v="HCBASTIC"/>
    <s v="HUGO CLAUDIO BASTIAS CATALAN"/>
    <s v="HUGO CLAUDIO"/>
    <s v="BASTIAS CATALAN"/>
    <x v="0"/>
    <x v="0"/>
    <m/>
    <m/>
    <m/>
    <m/>
    <m/>
    <m/>
    <m/>
    <m/>
    <d v="1992-03-18T00:00:00"/>
    <x v="16"/>
    <s v="17359740-1"/>
    <s v="WILLIAMS ENRIQUE DOMINGUEZ BARRADA"/>
    <d v="2021-01-04T00:00:00"/>
    <d v="2021-01-12T00:00:00"/>
    <m/>
    <d v="2021-01-13T00:00:00"/>
    <s v="HCBASTIC"/>
    <s v="HCBASTIC"/>
    <n v="15206"/>
    <s v="hugo.bastias@consultor.wom.cl"/>
    <m/>
    <m/>
    <n v="98"/>
    <s v="Marcos Sanchez"/>
    <x v="1"/>
    <s v="Diurno"/>
    <n v="1"/>
    <d v="2021-03-01T00:00:00"/>
    <n v="47"/>
    <m/>
    <s v=""/>
    <d v="2021-01-01T00:00:00"/>
  </r>
  <r>
    <s v="Holdtech"/>
    <x v="0"/>
    <s v="Masivo"/>
    <s v="La Serena"/>
    <s v="19911641"/>
    <s v="K"/>
    <s v="19911641-K"/>
    <s v="GOSOLC"/>
    <s v="GONZALO OSVALDO SOL CACERES"/>
    <s v="GONZALO OSVALDO "/>
    <s v="SOL CACERES"/>
    <x v="0"/>
    <x v="0"/>
    <m/>
    <m/>
    <m/>
    <m/>
    <m/>
    <m/>
    <m/>
    <m/>
    <s v="19-12-1998"/>
    <x v="9"/>
    <s v="18631932-K"/>
    <s v="WILLIAMS ENRIQUE DOMINGUEZ BARRADA"/>
    <d v="2021-01-05T00:00:00"/>
    <d v="2021-01-21T00:00:00"/>
    <m/>
    <d v="2021-01-22T00:00:00"/>
    <s v="GOSOLC"/>
    <s v="GOSOLC"/>
    <n v="19434"/>
    <s v="gonzalo.sol@consultor.wom.cl"/>
    <m/>
    <m/>
    <n v="99"/>
    <s v="Daniela Castillo"/>
    <x v="0"/>
    <s v="Diurno"/>
    <s v=""/>
    <d v="2021-03-01T00:00:00"/>
    <n v="38"/>
    <m/>
    <s v=""/>
    <d v="2021-01-01T00:00:00"/>
  </r>
  <r>
    <s v="Holdtech"/>
    <x v="0"/>
    <s v="Masivo"/>
    <s v="La Serena"/>
    <s v="19825329"/>
    <s v="4"/>
    <s v="19825329-4"/>
    <s v="PABASUAS"/>
    <s v="PATRICIO ALEJANDRO BASUALTO SANCHEZ"/>
    <s v="PATRICIO ALEJANDRO "/>
    <s v="BASUALTO SANCHEZ"/>
    <x v="0"/>
    <x v="0"/>
    <m/>
    <m/>
    <m/>
    <m/>
    <m/>
    <m/>
    <m/>
    <m/>
    <s v="17-03-1998"/>
    <x v="3"/>
    <s v="18632202-9"/>
    <s v="FRANCISCO JAVIER SUAREZ VEGA"/>
    <d v="2021-01-05T00:00:00"/>
    <d v="2021-01-21T00:00:00"/>
    <m/>
    <d v="2021-01-22T00:00:00"/>
    <s v="PABASUAS"/>
    <s v="PABASUAS"/>
    <n v="19459"/>
    <s v="patricio.basualto@consultor.wom.cl"/>
    <m/>
    <m/>
    <n v="99"/>
    <s v="Daniela Castillo"/>
    <x v="1"/>
    <s v="Diurno"/>
    <n v="1"/>
    <d v="2021-03-01T00:00:00"/>
    <n v="38"/>
    <m/>
    <s v=""/>
    <d v="2021-01-01T00:00:00"/>
  </r>
  <r>
    <s v="Holdtech"/>
    <x v="0"/>
    <s v="Masivo"/>
    <s v="La Serena"/>
    <s v="19468670"/>
    <s v="6"/>
    <s v="19468670-6"/>
    <s v="JATAPIAE"/>
    <s v="JUAN ALEXIS TAPIA ESPINOSA"/>
    <s v="JUAN ALEXIS "/>
    <s v="TAPIA ESPINOSA"/>
    <x v="0"/>
    <x v="0"/>
    <m/>
    <m/>
    <m/>
    <m/>
    <m/>
    <m/>
    <m/>
    <m/>
    <s v="01-08-1997"/>
    <x v="11"/>
    <s v="19505248-4"/>
    <s v="WILLIAMS ENRIQUE DOMINGUEZ BARRADA"/>
    <d v="2021-01-05T00:00:00"/>
    <d v="2021-01-21T00:00:00"/>
    <m/>
    <d v="2021-01-22T00:00:00"/>
    <s v="JATAPIAE"/>
    <s v="JATAPIAE"/>
    <n v="19464"/>
    <s v="juan.tapia@consultor.wom.cl"/>
    <m/>
    <m/>
    <n v="99"/>
    <s v="Daniela Castillo"/>
    <x v="0"/>
    <s v="Diurno"/>
    <s v=""/>
    <d v="2021-03-01T00:00:00"/>
    <n v="38"/>
    <m/>
    <s v=""/>
    <d v="2021-01-01T00:00:00"/>
  </r>
  <r>
    <s v="Holdtech"/>
    <x v="0"/>
    <s v="Masivo"/>
    <s v="Temuco"/>
    <s v="18359165"/>
    <s v="7"/>
    <s v="18359165-7"/>
    <s v="DAMELLAC"/>
    <s v="DIEGO ALEZANDER MELLA COSTA"/>
    <s v="DIEGO ALEZANDER"/>
    <s v="MELLA COSTA"/>
    <x v="0"/>
    <x v="0"/>
    <m/>
    <m/>
    <m/>
    <m/>
    <m/>
    <m/>
    <m/>
    <m/>
    <s v="29-03-1992"/>
    <x v="17"/>
    <s v="16838987-6"/>
    <s v="WILLIAMS ENRIQUE DOMINGUEZ BARRADA"/>
    <d v="2021-01-18T00:00:00"/>
    <d v="2021-02-03T00:00:00"/>
    <m/>
    <d v="2021-02-04T00:00:00"/>
    <s v="DAMELLAC"/>
    <s v="DAMELLAC"/>
    <m/>
    <s v="diego.mella@consultor.wom.cl"/>
    <m/>
    <m/>
    <n v="100"/>
    <s v="Maria Fernanda Diaz"/>
    <x v="1"/>
    <s v="Diurno"/>
    <n v="1"/>
    <d v="2021-03-01T00:00:00"/>
    <n v="25"/>
    <m/>
    <s v=""/>
    <d v="2021-02-01T00:00:00"/>
  </r>
  <r>
    <s v="Holdtech"/>
    <x v="0"/>
    <s v="Masivo"/>
    <s v="La Serena"/>
    <s v="19207421"/>
    <s v="5"/>
    <s v="19207421-5"/>
    <s v="CAWARNEA"/>
    <s v="CONSTANZA ALEJANDRA WARNER ALVARADO"/>
    <s v="CONSTANZA ALEJANDRA "/>
    <s v="WARNER ALVARADO"/>
    <x v="0"/>
    <x v="0"/>
    <m/>
    <m/>
    <m/>
    <m/>
    <m/>
    <m/>
    <m/>
    <m/>
    <s v="06-03-1996"/>
    <x v="11"/>
    <s v="19505248-4"/>
    <s v="WILLIAMS ENRIQUE DOMINGUEZ BARRADA"/>
    <d v="2021-01-18T00:00:00"/>
    <d v="2021-02-03T00:00:00"/>
    <m/>
    <d v="2021-02-04T00:00:00"/>
    <s v="CAWARNEA"/>
    <s v="CAWARNEA"/>
    <m/>
    <s v="constanza.warner@consultor.wom.cl"/>
    <m/>
    <m/>
    <n v="100"/>
    <s v="Maria Fernanda Diaz"/>
    <x v="0"/>
    <s v="Diurno"/>
    <s v=""/>
    <d v="2021-03-01T00:00:00"/>
    <n v="25"/>
    <m/>
    <s v=""/>
    <d v="2021-02-01T00:00:00"/>
  </r>
  <r>
    <s v="Holdtech"/>
    <x v="0"/>
    <s v="Masivo"/>
    <s v="La Serena"/>
    <s v="20344352"/>
    <s v="8"/>
    <s v="20344352-8"/>
    <s v="CMLOPEZL"/>
    <s v="CATALINA MARLENE LOPEZ LOPEZ"/>
    <s v="CATALINA MARLENE "/>
    <s v="LOPEZ LOPEZ"/>
    <x v="0"/>
    <x v="0"/>
    <m/>
    <m/>
    <m/>
    <m/>
    <m/>
    <m/>
    <m/>
    <m/>
    <s v="18-07-2000"/>
    <x v="10"/>
    <s v="17762228-1"/>
    <s v="FRANCISCO JAVIER SUAREZ VEGA"/>
    <d v="2021-01-18T00:00:00"/>
    <d v="2021-02-03T00:00:00"/>
    <m/>
    <d v="2021-02-04T00:00:00"/>
    <s v="CMLOPEZL"/>
    <s v="CMLOPEZL"/>
    <m/>
    <s v="catalina.lopez@consultor.wom.cl"/>
    <m/>
    <m/>
    <n v="100"/>
    <s v="Maria Fernanda Diaz"/>
    <x v="1"/>
    <s v="Diurno"/>
    <n v="1"/>
    <d v="2021-03-01T00:00:00"/>
    <n v="25"/>
    <m/>
    <s v=""/>
    <d v="2021-02-01T00:00:00"/>
  </r>
  <r>
    <s v="Holdtech"/>
    <x v="0"/>
    <s v="Masivo"/>
    <s v="La Serena"/>
    <s v="18492420"/>
    <s v="K"/>
    <s v="18492420-K"/>
    <s v="MIALVARP"/>
    <s v="MARCELA ISABEL VICTORIA ALVAREZ PEREZ"/>
    <s v="MARCELA ISABEL VICTORIA "/>
    <s v="ALVAREZ PEREZ"/>
    <x v="0"/>
    <x v="0"/>
    <m/>
    <m/>
    <m/>
    <m/>
    <m/>
    <m/>
    <m/>
    <m/>
    <s v="20-03-1994"/>
    <x v="11"/>
    <s v="19505248-4"/>
    <s v="WILLIAMS ENRIQUE DOMINGUEZ BARRADA"/>
    <d v="2021-01-18T00:00:00"/>
    <d v="2021-02-03T00:00:00"/>
    <m/>
    <d v="2021-02-04T00:00:00"/>
    <s v="MIALVARP"/>
    <s v="MIALVARP"/>
    <m/>
    <s v="marcela.alvarez@consultor.wom.cl"/>
    <m/>
    <m/>
    <n v="100"/>
    <s v="Maria Fernanda Diaz"/>
    <x v="1"/>
    <s v="Diurno"/>
    <n v="1"/>
    <d v="2021-03-01T00:00:00"/>
    <n v="25"/>
    <m/>
    <s v=""/>
    <d v="2021-02-01T00:00:00"/>
  </r>
  <r>
    <s v="Holdtech"/>
    <x v="0"/>
    <s v="Masivo"/>
    <s v="La Serena"/>
    <s v="16893587"/>
    <s v="0"/>
    <s v="16893587-0"/>
    <s v="WPGALLEP"/>
    <s v="WALTER PATRICIO GALLEGUILLOS PALMA"/>
    <s v="WALTER PATRICIO "/>
    <s v="GALLEGUILLOS PALMA"/>
    <x v="0"/>
    <x v="0"/>
    <m/>
    <m/>
    <m/>
    <m/>
    <m/>
    <m/>
    <m/>
    <m/>
    <s v="17-11-1988"/>
    <x v="11"/>
    <s v="19505248-4"/>
    <s v="WILLIAMS ENRIQUE DOMINGUEZ BARRADA"/>
    <d v="2021-01-18T00:00:00"/>
    <d v="2021-02-03T00:00:00"/>
    <m/>
    <d v="2021-02-04T00:00:00"/>
    <s v="WPGALLEP"/>
    <s v="WPGALLEP"/>
    <m/>
    <s v="walter.galleguillos@consultor.wom.cl"/>
    <m/>
    <m/>
    <n v="100"/>
    <s v="Maria Fernanda Diaz"/>
    <x v="1"/>
    <s v="Diurno"/>
    <n v="1"/>
    <d v="2021-03-01T00:00:00"/>
    <n v="25"/>
    <m/>
    <s v=""/>
    <d v="2021-02-01T00:00:00"/>
  </r>
  <r>
    <s v="Holdtech"/>
    <x v="0"/>
    <s v="Masivo"/>
    <s v="La Serena"/>
    <s v="17626115"/>
    <s v="3"/>
    <s v="17626115-3"/>
    <s v="EOCOFREP"/>
    <s v="ENRIQUE ORLANDO COFRE PACHECO"/>
    <s v="ENRIQUE ORLANDO "/>
    <s v="COFRE PACHECO"/>
    <x v="0"/>
    <x v="0"/>
    <m/>
    <m/>
    <m/>
    <m/>
    <m/>
    <m/>
    <m/>
    <m/>
    <s v="24-01-1991"/>
    <x v="1"/>
    <s v="18354359-8"/>
    <s v="FRANCISCO JAVIER SUAREZ VEGA"/>
    <d v="2021-01-18T00:00:00"/>
    <d v="2021-02-03T00:00:00"/>
    <m/>
    <d v="2021-02-04T00:00:00"/>
    <s v="EOCOFREP"/>
    <s v="EOCOFREP"/>
    <m/>
    <s v="enrique.cofre@consultor.wom.cl"/>
    <m/>
    <m/>
    <n v="100"/>
    <s v="Maria Fernanda Diaz"/>
    <x v="1"/>
    <s v="Diurno"/>
    <n v="1"/>
    <d v="2021-03-01T00:00:00"/>
    <n v="25"/>
    <m/>
    <s v=""/>
    <d v="2021-02-01T00:00:00"/>
  </r>
  <r>
    <s v="Holdtech"/>
    <x v="0"/>
    <s v="Masivo"/>
    <s v="La Serena"/>
    <s v="18946211"/>
    <s v="5"/>
    <s v="18946211-5"/>
    <s v="RABURGOS"/>
    <s v="RAUL ALEXIS BURGOS SEPULVEDA"/>
    <s v="RAUL ALEXIS "/>
    <s v="BURGOS SEPULVEDA"/>
    <x v="0"/>
    <x v="0"/>
    <m/>
    <m/>
    <m/>
    <m/>
    <m/>
    <m/>
    <m/>
    <m/>
    <s v="19-09-1994"/>
    <x v="5"/>
    <s v="14109923-K"/>
    <s v="WILLIAMS ENRIQUE DOMINGUEZ BARRADA"/>
    <d v="2021-01-18T00:00:00"/>
    <d v="2021-02-03T00:00:00"/>
    <m/>
    <d v="2021-02-04T00:00:00"/>
    <s v="RABURGOS"/>
    <s v="RABURGOS"/>
    <m/>
    <s v="raul.burgos@consultor.wom.cl"/>
    <m/>
    <m/>
    <n v="100"/>
    <s v="Maria Fernanda Diaz"/>
    <x v="1"/>
    <s v="Diurno"/>
    <n v="1"/>
    <d v="2021-03-01T00:00:00"/>
    <n v="25"/>
    <m/>
    <s v=""/>
    <d v="2021-02-01T00:00:00"/>
  </r>
  <r>
    <s v="Holdtech"/>
    <x v="0"/>
    <s v="Masivo"/>
    <s v="La Serena"/>
    <s v="20352598"/>
    <s v="2"/>
    <s v="20352598-2"/>
    <s v="BFVILLAA"/>
    <s v="BAYRON FELIPE ALFREDO VILLARROEL ARAYA"/>
    <s v="BAYRON FELIPE ALFREDO "/>
    <s v="VILLARROEL ARAYA"/>
    <x v="0"/>
    <x v="0"/>
    <m/>
    <m/>
    <m/>
    <m/>
    <m/>
    <m/>
    <m/>
    <m/>
    <s v="03-01-2001"/>
    <x v="14"/>
    <s v="17722969-5"/>
    <s v="ULISES LA ROSA PEREZ"/>
    <d v="2021-01-18T00:00:00"/>
    <d v="2021-02-03T00:00:00"/>
    <m/>
    <d v="2021-02-04T00:00:00"/>
    <s v="BFVILLAA"/>
    <s v="BFVILLAA"/>
    <n v="19106"/>
    <s v="bayron.villarroel@consultor.wom.cl"/>
    <m/>
    <m/>
    <n v="100"/>
    <s v="Maria Fernanda Diaz"/>
    <x v="1"/>
    <s v="Diurno"/>
    <n v="1"/>
    <d v="2021-03-01T00:00:00"/>
    <n v="25"/>
    <m/>
    <s v=""/>
    <d v="2021-02-01T00:00:00"/>
  </r>
  <r>
    <s v="Holdtech"/>
    <x v="0"/>
    <s v="Masivo"/>
    <s v="La Serena"/>
    <s v="20863727"/>
    <s v="4"/>
    <s v="20863727-4"/>
    <s v="BAGONZAR"/>
    <s v="BELEN ANTONIA GONZALEZ RAMIREZ"/>
    <s v="BELEN ANTONIA "/>
    <s v="GONZALEZ RAMIREZ"/>
    <x v="0"/>
    <x v="0"/>
    <m/>
    <m/>
    <m/>
    <m/>
    <m/>
    <m/>
    <m/>
    <m/>
    <s v="24-08-2001"/>
    <x v="13"/>
    <s v="19207174-7"/>
    <s v="ULISES LA ROSA PEREZ"/>
    <d v="2021-01-18T00:00:00"/>
    <d v="2021-02-03T00:00:00"/>
    <m/>
    <d v="2021-02-04T00:00:00"/>
    <s v="BAGONZAR"/>
    <s v="BAGONZAR"/>
    <n v="19091"/>
    <s v="belen.gonzalez.r@consultor.wom.cl"/>
    <m/>
    <m/>
    <n v="100"/>
    <s v="Maria Fernanda Diaz"/>
    <x v="1"/>
    <s v="Diurno"/>
    <n v="1"/>
    <d v="2021-03-01T00:00:00"/>
    <n v="25"/>
    <m/>
    <s v=""/>
    <d v="2021-02-01T00:00:00"/>
  </r>
  <r>
    <s v="Holdtech"/>
    <x v="0"/>
    <s v="Masivo"/>
    <s v="Temuco"/>
    <s v="19662073"/>
    <s v="7"/>
    <s v="19662073-7"/>
    <s v="PAMOLINR"/>
    <s v="PALOMA ANDREA MOLINA RIVERA"/>
    <s v="PALOMA ANDREA"/>
    <s v="MOLINA RIVERA"/>
    <x v="0"/>
    <x v="0"/>
    <m/>
    <m/>
    <m/>
    <m/>
    <m/>
    <m/>
    <m/>
    <m/>
    <d v="1998-02-07T00:00:00"/>
    <x v="16"/>
    <s v="17359740-1"/>
    <s v="WILLIAMS ENRIQUE DOMINGUEZ BARRADA"/>
    <d v="2021-01-18T00:00:00"/>
    <d v="2021-02-03T00:00:00"/>
    <m/>
    <d v="2021-02-04T00:00:00"/>
    <s v="PAMOLINR"/>
    <s v="PAMOLINR"/>
    <m/>
    <s v="paloma.molina@consultor.wom.cl"/>
    <m/>
    <m/>
    <n v="100"/>
    <s v="Maria Fernanda Diaz"/>
    <x v="0"/>
    <s v="Diurno"/>
    <s v=""/>
    <d v="2021-03-01T00:00:00"/>
    <n v="25"/>
    <m/>
    <s v=""/>
    <d v="2021-02-01T00:00:00"/>
  </r>
  <r>
    <s v="Holdtech"/>
    <x v="0"/>
    <s v="Masivo"/>
    <s v="Temuco"/>
    <s v="20088818"/>
    <s v="9"/>
    <s v="20088818-9"/>
    <s v="CAENCINR"/>
    <s v="CAMILO ALEJANDRO ENCINA RODRIGUEZ"/>
    <s v="CAMILO ALEJANDRO"/>
    <s v="ENCINA RODRIGUEZ"/>
    <x v="0"/>
    <x v="0"/>
    <m/>
    <m/>
    <m/>
    <m/>
    <m/>
    <m/>
    <m/>
    <m/>
    <d v="1998-11-16T00:00:00"/>
    <x v="17"/>
    <s v="16838987-6"/>
    <s v="WILLIAMS ENRIQUE DOMINGUEZ BARRADA"/>
    <d v="2021-01-25T00:00:00"/>
    <d v="2021-01-11T00:00:00"/>
    <m/>
    <d v="2021-01-12T00:00:00"/>
    <s v="CAENCINR"/>
    <s v="CAENCINR"/>
    <n v="19439"/>
    <s v="camilo.encina@consultor.wom.cl"/>
    <m/>
    <m/>
    <n v="101"/>
    <s v="Marcos Sanchez"/>
    <x v="0"/>
    <s v="Diurno"/>
    <s v=""/>
    <d v="2021-03-01T00:00:00"/>
    <n v="48"/>
    <m/>
    <s v=""/>
    <d v="2021-01-01T00:00:00"/>
  </r>
  <r>
    <s v="Holdtech"/>
    <x v="0"/>
    <s v="Masivo"/>
    <s v="Temuco"/>
    <s v="18726836"/>
    <s v="2"/>
    <s v="18726836-2"/>
    <s v="JEVALLEM"/>
    <s v="JONATHAN ENRIQUE VALLE MUÑOZ"/>
    <s v="JONATHAN ENRIQUE"/>
    <s v="VALLE MUÑOZ"/>
    <x v="0"/>
    <x v="0"/>
    <m/>
    <m/>
    <m/>
    <m/>
    <m/>
    <m/>
    <m/>
    <m/>
    <d v="1993-12-22T00:00:00"/>
    <x v="17"/>
    <s v="16838987-6"/>
    <s v="WILLIAMS ENRIQUE DOMINGUEZ BARRADA"/>
    <d v="2021-01-25T00:00:00"/>
    <d v="2021-01-11T00:00:00"/>
    <m/>
    <d v="2021-01-12T00:00:00"/>
    <s v="JEVALLEM"/>
    <s v="JEVALLEM"/>
    <n v="19477"/>
    <s v="jonathan.valle@consultor.wom.cl"/>
    <m/>
    <m/>
    <n v="101"/>
    <s v="Marcos Sanchez"/>
    <x v="0"/>
    <s v="Diurno"/>
    <s v=""/>
    <d v="2021-03-01T00:00:00"/>
    <n v="48"/>
    <m/>
    <s v=""/>
    <d v="2021-01-01T00:00:00"/>
  </r>
  <r>
    <s v="Holdtech"/>
    <x v="0"/>
    <s v="Masivo"/>
    <s v="Temuco"/>
    <s v="18876428"/>
    <s v="2"/>
    <s v="18876428-2"/>
    <s v="JEESPINA"/>
    <s v="JUAN EMILIO ESPINOZA AMBIADO"/>
    <s v="JUAN EMILIO"/>
    <s v="ESPINOZA AMBIADO"/>
    <x v="0"/>
    <x v="0"/>
    <m/>
    <m/>
    <m/>
    <m/>
    <m/>
    <m/>
    <m/>
    <m/>
    <d v="1995-05-10T00:00:00"/>
    <x v="17"/>
    <s v="16838987-6"/>
    <s v="WILLIAMS ENRIQUE DOMINGUEZ BARRADA"/>
    <d v="2021-01-25T00:00:00"/>
    <d v="2021-01-11T00:00:00"/>
    <m/>
    <d v="2021-01-12T00:00:00"/>
    <s v="JEESPINA"/>
    <s v="JEESPINA"/>
    <n v="19481"/>
    <s v="juan.espinoza.a@consultor.wom.cl"/>
    <m/>
    <m/>
    <n v="101"/>
    <s v="Marcos Sanchez"/>
    <x v="0"/>
    <s v="Diurno"/>
    <s v=""/>
    <d v="2021-03-01T00:00:00"/>
    <n v="48"/>
    <m/>
    <s v=""/>
    <d v="2021-01-01T00:00:00"/>
  </r>
  <r>
    <s v="Holdtech"/>
    <x v="0"/>
    <s v="Masivo"/>
    <s v="Temuco"/>
    <s v="19476904"/>
    <s v="0"/>
    <s v="19476904-0"/>
    <s v="KURRAM"/>
    <s v="KATHERINNE URRA MARDONES"/>
    <s v="KATHERINNE"/>
    <s v="URRA MARDONES"/>
    <x v="0"/>
    <x v="0"/>
    <m/>
    <m/>
    <m/>
    <m/>
    <m/>
    <m/>
    <m/>
    <m/>
    <d v="1996-10-03T00:00:00"/>
    <x v="17"/>
    <s v="16838987-6"/>
    <s v="WILLIAMS ENRIQUE DOMINGUEZ BARRADA"/>
    <d v="2021-01-25T00:00:00"/>
    <d v="2021-01-11T00:00:00"/>
    <m/>
    <d v="2021-01-12T00:00:00"/>
    <s v="KURRAM"/>
    <s v="KURRAM"/>
    <n v="19484"/>
    <s v="katherinne.urra@consultor.wom.cl"/>
    <m/>
    <m/>
    <n v="101"/>
    <s v="Marcos Sanchez"/>
    <x v="0"/>
    <s v="Diurno"/>
    <s v=""/>
    <d v="2021-03-01T00:00:00"/>
    <n v="48"/>
    <m/>
    <s v=""/>
    <d v="2021-01-01T00:00:00"/>
  </r>
  <r>
    <s v="Holdtech"/>
    <x v="0"/>
    <s v="Masivo"/>
    <s v="Temuco"/>
    <s v="17917917"/>
    <s v="2"/>
    <s v="17917917-2"/>
    <s v="PAMILLAB"/>
    <s v="PABLO ANDRES MILLAPAN BARRIGA"/>
    <s v="PABLO ANDRES "/>
    <s v="MILLAPAN BARRIGA"/>
    <x v="0"/>
    <x v="0"/>
    <m/>
    <m/>
    <m/>
    <m/>
    <m/>
    <m/>
    <m/>
    <m/>
    <d v="1991-07-01T00:00:00"/>
    <x v="17"/>
    <s v="16838987-6"/>
    <s v="WILLIAMS ENRIQUE DOMINGUEZ BARRADA"/>
    <d v="2021-01-25T00:00:00"/>
    <d v="2021-01-11T00:00:00"/>
    <m/>
    <d v="2021-01-12T00:00:00"/>
    <s v="PAMILLAB"/>
    <s v="PAMILLAB"/>
    <n v="19491"/>
    <s v="pablo.millapan@consultor.wom.cl"/>
    <m/>
    <m/>
    <n v="101"/>
    <s v="Marcos Sanchez"/>
    <x v="0"/>
    <s v="Diurno"/>
    <s v=""/>
    <d v="2021-03-01T00:00:00"/>
    <n v="48"/>
    <m/>
    <s v=""/>
    <d v="2021-01-01T00:00:00"/>
  </r>
  <r>
    <s v="Holdtech"/>
    <x v="0"/>
    <s v="Masivo"/>
    <s v="La Serena"/>
    <s v="16555587"/>
    <s v="2"/>
    <s v="16555587-2"/>
    <s v="CACANALC"/>
    <s v="CESAR ANDRES RAYMUNDO DE PEÑAFORT CANALES CANALES"/>
    <s v="CESAR ANDRES RAYMUNDO DE PEÑAFORT "/>
    <s v="CANALES CANALES"/>
    <x v="0"/>
    <x v="0"/>
    <m/>
    <m/>
    <m/>
    <m/>
    <m/>
    <m/>
    <m/>
    <m/>
    <s v="24-03-1987"/>
    <x v="2"/>
    <s v="15909479-0"/>
    <s v="ULISES LA ROSA PEREZ"/>
    <d v="2021-01-25T00:00:00"/>
    <d v="2021-01-11T00:00:00"/>
    <m/>
    <d v="2021-01-12T00:00:00"/>
    <s v="CACANALC"/>
    <s v="CACANALC"/>
    <n v="19446"/>
    <s v="cesar.canales@consultor.wom.cl"/>
    <m/>
    <m/>
    <n v="101"/>
    <s v="Marcos Sanchez"/>
    <x v="1"/>
    <s v="Diurno"/>
    <n v="1"/>
    <d v="2021-03-01T00:00:00"/>
    <n v="48"/>
    <m/>
    <s v=""/>
    <d v="2021-01-01T00:00:00"/>
  </r>
  <r>
    <s v="Holdtech"/>
    <x v="0"/>
    <s v="Masivo"/>
    <s v="La Serena"/>
    <s v="21009108"/>
    <s v="4"/>
    <s v="21009108-4"/>
    <s v="DCCARREV"/>
    <s v="DHARYEN CARLOS CARREÑO VERA"/>
    <s v="DHARYEN CARLOS "/>
    <s v="CARREÑO VERA"/>
    <x v="0"/>
    <x v="0"/>
    <m/>
    <m/>
    <m/>
    <m/>
    <m/>
    <m/>
    <m/>
    <m/>
    <s v="13-05-2002"/>
    <x v="12"/>
    <s v="16893047-K"/>
    <s v="FRANCISCO JAVIER SUAREZ VEGA"/>
    <d v="2021-01-25T00:00:00"/>
    <d v="2021-01-11T00:00:00"/>
    <m/>
    <d v="2021-01-12T00:00:00"/>
    <s v="DCCARREV"/>
    <s v="DCCARREV"/>
    <n v="19450"/>
    <s v="dharyen.carreno@consultor.wom.cl"/>
    <m/>
    <m/>
    <n v="101"/>
    <s v="Marcos Sanchez"/>
    <x v="0"/>
    <s v="Diurno"/>
    <s v=""/>
    <d v="2021-03-01T00:00:00"/>
    <n v="48"/>
    <m/>
    <s v=""/>
    <d v="2021-01-01T00:00:00"/>
  </r>
  <r>
    <s v="Holdtech"/>
    <x v="0"/>
    <s v="Masivo"/>
    <s v="La Serena"/>
    <s v="19300955"/>
    <s v="7"/>
    <s v="19300955-7"/>
    <s v="EGVILLAH"/>
    <s v="EFRAIN GILBERTO VILLALOBOS HENRIQUEZ"/>
    <s v="EFRAIN GILBERTO "/>
    <s v="VILLALOBOS HENRIQUEZ"/>
    <x v="0"/>
    <x v="0"/>
    <m/>
    <m/>
    <m/>
    <m/>
    <m/>
    <m/>
    <m/>
    <m/>
    <s v="25-01-1996"/>
    <x v="6"/>
    <s v="16732649-8"/>
    <s v="ULISES LA ROSA PEREZ"/>
    <d v="2021-01-25T00:00:00"/>
    <d v="2021-01-11T00:00:00"/>
    <m/>
    <d v="2021-01-12T00:00:00"/>
    <s v="EGVILLAH"/>
    <s v="EGVILLAH"/>
    <n v="19451"/>
    <s v="efrain.villalobos@consultor.wom.cl"/>
    <m/>
    <m/>
    <n v="101"/>
    <s v="Marcos Sanchez"/>
    <x v="1"/>
    <s v="Diurno"/>
    <n v="1"/>
    <d v="2021-03-01T00:00:00"/>
    <n v="48"/>
    <m/>
    <s v=""/>
    <d v="2021-01-01T00:00:00"/>
  </r>
  <r>
    <s v="Holdtech"/>
    <x v="0"/>
    <s v="Masivo"/>
    <s v="La Serena"/>
    <s v="19968839"/>
    <s v="1"/>
    <s v="19968839-1"/>
    <s v="FAMARINI"/>
    <s v="FABIAN ARTURO ALEXANDER MARIN INFANTA"/>
    <s v="FABIAN ARTURO ALEXANDER "/>
    <s v="MARIN INFANTA"/>
    <x v="0"/>
    <x v="0"/>
    <m/>
    <m/>
    <m/>
    <m/>
    <m/>
    <m/>
    <m/>
    <m/>
    <s v="31-12-1998"/>
    <x v="7"/>
    <s v="17902552-3"/>
    <s v="ULISES LA ROSA PEREZ"/>
    <d v="2021-01-25T00:00:00"/>
    <d v="2021-01-11T00:00:00"/>
    <m/>
    <d v="2021-01-12T00:00:00"/>
    <s v="FAMARINI"/>
    <s v="FAMARINI"/>
    <n v="19460"/>
    <s v="fabian.marin@consultor.wom.cl"/>
    <m/>
    <m/>
    <n v="101"/>
    <s v="Marcos Sanchez"/>
    <x v="0"/>
    <s v="Diurno"/>
    <s v=""/>
    <d v="2021-03-01T00:00:00"/>
    <n v="48"/>
    <m/>
    <s v=""/>
    <d v="2021-01-01T00:00:00"/>
  </r>
  <r>
    <s v="Holdtech"/>
    <x v="0"/>
    <s v="Masivo"/>
    <s v="La Serena"/>
    <s v="17294838"/>
    <s v="3"/>
    <s v="17294838-3"/>
    <s v="RCGODOYR"/>
    <s v="RUTH CONSTANZA LORETO GODOY ROJAS"/>
    <s v="RUTH CONSTANZA LORETO "/>
    <s v="GODOY ROJAS"/>
    <x v="0"/>
    <x v="0"/>
    <m/>
    <m/>
    <m/>
    <m/>
    <m/>
    <m/>
    <m/>
    <m/>
    <s v="10-12-1989"/>
    <x v="5"/>
    <s v="14109923-K"/>
    <s v="WILLIAMS ENRIQUE DOMINGUEZ BARRADA"/>
    <d v="2021-01-25T00:00:00"/>
    <d v="2021-01-11T00:00:00"/>
    <m/>
    <d v="2021-01-12T00:00:00"/>
    <s v="RCGODOYR"/>
    <s v="RCGODOYR"/>
    <n v="19498"/>
    <s v="ruth.godoy@consultor.wom.cl"/>
    <m/>
    <m/>
    <n v="101"/>
    <s v="Marcos Sanchez"/>
    <x v="0"/>
    <s v="Diurno"/>
    <s v=""/>
    <d v="2021-03-01T00:00:00"/>
    <n v="48"/>
    <m/>
    <s v=""/>
    <d v="2021-01-01T00:00:00"/>
  </r>
  <r>
    <s v="Holdtech"/>
    <x v="0"/>
    <s v="Masivo"/>
    <s v="La Serena"/>
    <s v="18758927"/>
    <s v="4"/>
    <s v="18758927-4"/>
    <s v="YAMANZAA"/>
    <s v="YORDAN ARIEL MANZANO AGUILAR"/>
    <s v="YORDAN ARIEL "/>
    <s v="MANZANO AGUILAR"/>
    <x v="0"/>
    <x v="0"/>
    <m/>
    <m/>
    <m/>
    <m/>
    <m/>
    <m/>
    <m/>
    <m/>
    <s v="03-11-1994"/>
    <x v="14"/>
    <s v="17722969-5"/>
    <s v="ULISES LA ROSA PEREZ"/>
    <d v="2021-01-25T00:00:00"/>
    <d v="2021-01-11T00:00:00"/>
    <m/>
    <d v="2021-01-12T00:00:00"/>
    <s v="YAMANZAA"/>
    <s v="YAMANZAA"/>
    <n v="19497"/>
    <s v="yordan.manzano@consultor.wom.cl"/>
    <m/>
    <m/>
    <n v="101"/>
    <s v="Marcos Sanchez"/>
    <x v="1"/>
    <s v="Diurno"/>
    <n v="1"/>
    <d v="2021-03-01T00:00:00"/>
    <n v="48"/>
    <m/>
    <s v=""/>
    <d v="2021-01-01T00:00:00"/>
  </r>
  <r>
    <s v="Holdtech"/>
    <x v="0"/>
    <s v="Masivo"/>
    <s v="Temuco"/>
    <s v="17584971"/>
    <s v="8"/>
    <s v="17584971-8"/>
    <s v="CPSILVAM"/>
    <s v="CRISTIAN PATRICIO SILVA MILLAR"/>
    <s v="CRISTIAN PATRICIO"/>
    <s v="SILVA MILLAR"/>
    <x v="0"/>
    <x v="0"/>
    <m/>
    <m/>
    <m/>
    <m/>
    <m/>
    <m/>
    <m/>
    <m/>
    <d v="1990-12-30T00:00:00"/>
    <x v="17"/>
    <s v="16838987-6"/>
    <s v="WILLIAMS ENRIQUE DOMINGUEZ BARRADA"/>
    <d v="2021-01-25T00:00:00"/>
    <d v="2021-02-18T00:00:00"/>
    <m/>
    <d v="2021-02-19T00:00:00"/>
    <s v="CPSILVAM"/>
    <s v="CPSILVAM"/>
    <n v="19447"/>
    <s v="cristian.silva.m@consultor.wom.cl"/>
    <m/>
    <m/>
    <n v="101"/>
    <s v="Marcos Sanchez"/>
    <x v="0"/>
    <s v="Diurno"/>
    <s v=""/>
    <d v="2021-03-01T00:00:00"/>
    <n v="10"/>
    <m/>
    <s v=""/>
    <d v="2021-02-01T00:00:00"/>
  </r>
  <r>
    <s v="Holdtech"/>
    <x v="0"/>
    <s v="Masivo"/>
    <s v="La Serena"/>
    <s v="12867915"/>
    <s v="4"/>
    <s v="12867915-4"/>
    <s v="APMARTIV"/>
    <s v="ALEJANDRA PATRICIA MARTINEZ VEGA"/>
    <s v="ALEJANDRA PATRICIA "/>
    <s v="MARTINEZ VEGA"/>
    <x v="0"/>
    <x v="0"/>
    <m/>
    <m/>
    <m/>
    <m/>
    <m/>
    <m/>
    <m/>
    <m/>
    <s v="20-04-1975"/>
    <x v="12"/>
    <s v="16893047-K"/>
    <s v="FRANCISCO JAVIER SUAREZ VEGA"/>
    <d v="2021-02-01T00:00:00"/>
    <d v="2021-02-15T00:00:00"/>
    <m/>
    <d v="2021-02-16T00:00:00"/>
    <s v="APMARTIV"/>
    <s v="APMARTIV"/>
    <n v="19048"/>
    <s v="alejandra.martinez@consultor.wom.cl"/>
    <m/>
    <m/>
    <n v="102"/>
    <s v="Fabiola Zozaya"/>
    <x v="1"/>
    <s v="Diurno"/>
    <n v="1"/>
    <d v="2021-03-01T00:00:00"/>
    <n v="13"/>
    <m/>
    <s v=""/>
    <d v="2021-02-01T00:00:00"/>
  </r>
  <r>
    <s v="Holdtech"/>
    <x v="0"/>
    <s v="Masivo"/>
    <s v="La Serena"/>
    <s v="18136137"/>
    <s v="9"/>
    <s v="18136137-9"/>
    <s v="CFARAYAA"/>
    <s v="CAMILA FRANCISCA ARAYA ALFARO"/>
    <s v="CAMILA FRANCISCA "/>
    <s v="ARAYA ALFARO"/>
    <x v="0"/>
    <x v="0"/>
    <m/>
    <m/>
    <m/>
    <m/>
    <m/>
    <m/>
    <m/>
    <m/>
    <s v="05-03-1992"/>
    <x v="3"/>
    <s v="18632202-9"/>
    <s v="FRANCISCO JAVIER SUAREZ VEGA"/>
    <d v="2021-02-01T00:00:00"/>
    <d v="2021-02-15T00:00:00"/>
    <m/>
    <d v="2021-02-16T00:00:00"/>
    <s v="CFARAYAA"/>
    <s v="CFARAYAA"/>
    <n v="19307"/>
    <s v="camila.araya.a@consultor.wom.cl"/>
    <m/>
    <m/>
    <n v="102"/>
    <s v="Fabiola Zozaya"/>
    <x v="1"/>
    <s v="Diurno"/>
    <n v="1"/>
    <d v="2021-03-01T00:00:00"/>
    <n v="13"/>
    <m/>
    <s v=""/>
    <d v="2021-02-01T00:00:00"/>
  </r>
  <r>
    <s v="Holdtech"/>
    <x v="0"/>
    <s v="Masivo"/>
    <s v="La Serena"/>
    <s v="20166959"/>
    <s v="6"/>
    <s v="20166959-6"/>
    <s v="MIFAJARA"/>
    <s v="MATIAS IGNACIO FAJARDO ALFARO"/>
    <s v="MATIAS IGNACIO "/>
    <s v="FAJARDO ALFARO"/>
    <x v="0"/>
    <x v="0"/>
    <m/>
    <m/>
    <m/>
    <m/>
    <m/>
    <m/>
    <m/>
    <m/>
    <s v="24-04-1999"/>
    <x v="3"/>
    <s v="18632202-9"/>
    <s v="FRANCISCO JAVIER SUAREZ VEGA"/>
    <d v="2021-02-01T00:00:00"/>
    <d v="2021-02-15T00:00:00"/>
    <m/>
    <d v="2021-02-16T00:00:00"/>
    <s v="MIFAJARA"/>
    <s v="MIFAJARA"/>
    <n v="19378"/>
    <s v="matias.fajardo@consultor.wom.cl"/>
    <m/>
    <m/>
    <n v="102"/>
    <s v="Fabiola Zozaya"/>
    <x v="1"/>
    <s v="Diurno"/>
    <n v="1"/>
    <d v="2021-03-01T00:00:00"/>
    <n v="13"/>
    <m/>
    <s v=""/>
    <d v="2021-02-01T00:00:00"/>
  </r>
  <r>
    <s v="Holdtech"/>
    <x v="0"/>
    <s v="Masivo"/>
    <s v="La Serena"/>
    <s v="20407462"/>
    <s v="3"/>
    <s v="20407462-3"/>
    <s v="PBOCARAI"/>
    <s v="PRISCILA BELEN OCARANZA IRIARTE"/>
    <s v="PRISCILA BELEN "/>
    <s v="OCARANZA IRIARTE"/>
    <x v="0"/>
    <x v="0"/>
    <m/>
    <m/>
    <m/>
    <m/>
    <m/>
    <m/>
    <m/>
    <m/>
    <s v="24-09-2000"/>
    <x v="7"/>
    <s v="17902552-3"/>
    <s v="ULISES LA ROSA PEREZ"/>
    <d v="2021-02-01T00:00:00"/>
    <d v="2021-02-15T00:00:00"/>
    <m/>
    <d v="2021-02-16T00:00:00"/>
    <s v="PBOCARAI"/>
    <s v="PBOCARAI"/>
    <n v="19504"/>
    <s v="priscila.ocaranza@consultor.wom.cl"/>
    <m/>
    <m/>
    <n v="102"/>
    <s v="Fabiola Zozaya"/>
    <x v="0"/>
    <s v="Diurno"/>
    <s v=""/>
    <d v="2021-03-01T00:00:00"/>
    <n v="13"/>
    <m/>
    <s v=""/>
    <d v="2021-02-01T00:00:00"/>
  </r>
  <r>
    <s v="Holdtech"/>
    <x v="0"/>
    <s v="Masivo"/>
    <s v="La Serena"/>
    <s v="15029037"/>
    <s v="6"/>
    <s v="15029037-6"/>
    <s v="PMALFARB"/>
    <s v="PRISCILLA MACARENA ALFARO BARRIOS"/>
    <s v="PRISCILLA MACARENA "/>
    <s v="ALFARO BARRIOS"/>
    <x v="0"/>
    <x v="0"/>
    <m/>
    <m/>
    <m/>
    <m/>
    <m/>
    <m/>
    <m/>
    <m/>
    <s v="28-08-1986"/>
    <x v="14"/>
    <s v="17722969-5"/>
    <s v="ULISES LA ROSA PEREZ"/>
    <d v="2021-02-01T00:00:00"/>
    <d v="2021-02-15T00:00:00"/>
    <m/>
    <d v="2021-02-16T00:00:00"/>
    <s v="PMALFARB"/>
    <s v="PMALFARB"/>
    <n v="19507"/>
    <s v="priscilla.alfaro@consultor.wom.cl"/>
    <m/>
    <m/>
    <n v="102"/>
    <s v="Fabiola Zozaya"/>
    <x v="0"/>
    <s v="Diurno"/>
    <s v=""/>
    <d v="2021-03-01T00:00:00"/>
    <n v="13"/>
    <m/>
    <s v=""/>
    <d v="2021-02-01T00:00:00"/>
  </r>
  <r>
    <s v="Holdtech"/>
    <x v="0"/>
    <s v="Masivo"/>
    <s v="La Serena"/>
    <s v="20005976"/>
    <s v="K"/>
    <s v="20005976-K"/>
    <s v="YEALVARN"/>
    <s v="YASMIN ELIANA ALVAREZ NAVARRO"/>
    <s v="YASMIN ELIANA "/>
    <s v="ALVAREZ NAVARRO"/>
    <x v="0"/>
    <x v="0"/>
    <m/>
    <m/>
    <m/>
    <m/>
    <m/>
    <m/>
    <m/>
    <m/>
    <s v="19-01-1999"/>
    <x v="10"/>
    <s v="17762228-1"/>
    <s v="FRANCISCO JAVIER SUAREZ VEGA"/>
    <d v="2021-02-01T00:00:00"/>
    <d v="2021-02-15T00:00:00"/>
    <m/>
    <d v="2021-02-16T00:00:00"/>
    <s v="YEALVARN"/>
    <s v="YEALVARN"/>
    <n v="19510"/>
    <s v="yasmin.alvarez@consultor.wom.cl"/>
    <m/>
    <m/>
    <n v="102"/>
    <s v="Fabiola Zozaya"/>
    <x v="1"/>
    <s v="Diurno"/>
    <n v="1"/>
    <d v="2021-03-01T00:00:00"/>
    <n v="13"/>
    <m/>
    <s v=""/>
    <d v="2021-02-01T00:00:00"/>
  </r>
  <r>
    <s v="Holdtech"/>
    <x v="0"/>
    <s v="Masivo"/>
    <s v="La Serena"/>
    <s v="19347446"/>
    <s v="2"/>
    <s v="19347446-2"/>
    <s v="VSCONTRA"/>
    <s v="VICTORIA SOLEDAD CONTRERAS ARANCIBIA"/>
    <s v="VICTORIA SOLEDAD "/>
    <s v="CONTRERAS ARANCIBIA"/>
    <x v="0"/>
    <x v="0"/>
    <m/>
    <m/>
    <m/>
    <m/>
    <m/>
    <m/>
    <m/>
    <m/>
    <d v="1996-01-13T00:00:00"/>
    <x v="15"/>
    <s v="26728535-7"/>
    <s v="FRANCISCO JAVIER SUAREZ VEGA"/>
    <d v="2021-02-01T00:00:00"/>
    <d v="2021-02-15T00:00:00"/>
    <m/>
    <d v="2021-02-16T00:00:00"/>
    <s v="VSCONTRA"/>
    <s v="VSCONTRA"/>
    <n v="19509"/>
    <s v="victoria.contreras@consultor.wom.cl"/>
    <m/>
    <m/>
    <n v="102"/>
    <s v="Fabiola Zozaya"/>
    <x v="1"/>
    <s v="Diurno"/>
    <n v="1"/>
    <d v="2021-03-01T00:00:00"/>
    <n v="13"/>
    <m/>
    <s v=""/>
    <d v="2021-02-01T00:00:00"/>
  </r>
  <r>
    <s v="Holdtech"/>
    <x v="0"/>
    <s v="Masivo"/>
    <s v="La Serena"/>
    <s v="18256660"/>
    <s v="8"/>
    <s v="18256660-8"/>
    <s v="CGCARMOC"/>
    <s v="CAMILA GABRIELA CARMONA CABRERA"/>
    <s v="CAMILA GABRIELA "/>
    <s v="CARMONA CABRERA"/>
    <x v="0"/>
    <x v="0"/>
    <m/>
    <m/>
    <m/>
    <m/>
    <m/>
    <m/>
    <m/>
    <m/>
    <s v="09-10-1992"/>
    <x v="18"/>
    <s v="17520360-5"/>
    <s v="ULISES LA ROSA PEREZ"/>
    <d v="2021-02-08T00:00:00"/>
    <d v="2021-02-22T00:00:00"/>
    <m/>
    <d v="2021-02-23T00:00:00"/>
    <s v="CGCARMOC"/>
    <s v="CGCARMOC"/>
    <n v="19525"/>
    <s v="camila.carmona@consultor.wom.cl"/>
    <m/>
    <m/>
    <n v="103"/>
    <s v="Maria Fernanda Diaz"/>
    <x v="1"/>
    <s v="Diurno"/>
    <n v="1"/>
    <d v="2021-03-01T00:00:00"/>
    <n v="6"/>
    <m/>
    <s v=""/>
    <d v="2021-02-01T00:00:00"/>
  </r>
  <r>
    <s v="Holdtech"/>
    <x v="0"/>
    <s v="Masivo"/>
    <s v="La Serena"/>
    <s v="17084833"/>
    <s v="0"/>
    <s v="17084833-0"/>
    <s v="DGLAGOST"/>
    <s v="DENISSE GRISEL LAGOS TRIGO"/>
    <s v="DENISSE GRISEL "/>
    <s v="LAGOS TRIGO"/>
    <x v="0"/>
    <x v="0"/>
    <m/>
    <m/>
    <m/>
    <m/>
    <m/>
    <m/>
    <m/>
    <m/>
    <s v="27-12-1988"/>
    <x v="18"/>
    <s v="17520360-5"/>
    <s v="ULISES LA ROSA PEREZ"/>
    <d v="2021-02-08T00:00:00"/>
    <d v="2021-02-22T00:00:00"/>
    <m/>
    <d v="2021-02-23T00:00:00"/>
    <s v="DGLAGOST"/>
    <s v="DGLAGOST"/>
    <n v="19512"/>
    <s v="denisse.lagos@consultor.wom.cl"/>
    <m/>
    <m/>
    <n v="103"/>
    <s v="Maria Fernanda Diaz"/>
    <x v="0"/>
    <s v="Diurno"/>
    <s v=""/>
    <d v="2021-03-01T00:00:00"/>
    <n v="6"/>
    <m/>
    <s v=""/>
    <d v="2021-02-01T00:00:00"/>
  </r>
  <r>
    <s v="Holdtech"/>
    <x v="0"/>
    <s v="Masivo"/>
    <s v="La Serena"/>
    <s v="20544685"/>
    <s v="0"/>
    <s v="20544685-0"/>
    <s v="EAHERNAT"/>
    <s v="ERICK ALEJANDRO HERNANDEZ TRIGO"/>
    <s v="ERICK ALEJANDRO "/>
    <s v="HERNANDEZ TRIGO"/>
    <x v="0"/>
    <x v="0"/>
    <m/>
    <m/>
    <m/>
    <m/>
    <m/>
    <m/>
    <m/>
    <m/>
    <s v="21-04-2001"/>
    <x v="18"/>
    <s v="17520360-5"/>
    <s v="ULISES LA ROSA PEREZ"/>
    <d v="2021-02-08T00:00:00"/>
    <d v="2021-02-22T00:00:00"/>
    <m/>
    <d v="2021-02-23T00:00:00"/>
    <s v="EAHERNAT"/>
    <s v="EAHERNAT"/>
    <n v="19524"/>
    <s v="erick.hernandez@consultor.wom.cl"/>
    <m/>
    <m/>
    <n v="103"/>
    <s v="Maria Fernanda Diaz"/>
    <x v="0"/>
    <s v="Diurno"/>
    <s v=""/>
    <d v="2021-03-01T00:00:00"/>
    <n v="6"/>
    <m/>
    <s v=""/>
    <d v="2021-02-01T00:00:00"/>
  </r>
  <r>
    <s v="Holdtech"/>
    <x v="0"/>
    <s v="Masivo"/>
    <s v="La Serena"/>
    <s v="19468688"/>
    <s v="9"/>
    <s v="19468688-9"/>
    <s v="FIBAEZAJ"/>
    <s v="FRANCISCO IGNACIO BAEZA JULIO"/>
    <s v="FRANCISCO IGNACIO "/>
    <s v="BAEZA JULIO"/>
    <x v="0"/>
    <x v="0"/>
    <m/>
    <m/>
    <m/>
    <m/>
    <m/>
    <m/>
    <m/>
    <m/>
    <s v="27-06-1997"/>
    <x v="18"/>
    <s v="17520360-5"/>
    <s v="ULISES LA ROSA PEREZ"/>
    <d v="2021-02-08T00:00:00"/>
    <d v="2021-02-22T00:00:00"/>
    <m/>
    <d v="2021-02-23T00:00:00"/>
    <s v="FIBAEZAJ"/>
    <s v="FIBAEZAJ"/>
    <n v="19522"/>
    <s v="francisco.baeza@consultor.wom.cl"/>
    <m/>
    <m/>
    <n v="103"/>
    <s v="Maria Fernanda Diaz"/>
    <x v="1"/>
    <s v="Diurno"/>
    <n v="1"/>
    <d v="2021-03-01T00:00:00"/>
    <n v="6"/>
    <m/>
    <s v=""/>
    <d v="2021-02-01T00:00:00"/>
  </r>
  <r>
    <s v="Holdtech"/>
    <x v="0"/>
    <s v="Masivo"/>
    <s v="La Serena"/>
    <s v="19104037"/>
    <s v="6"/>
    <s v="19104037-6"/>
    <s v="JACONTRV"/>
    <s v="JAVIERA ALEXANDRA CONTRERAS VEGA"/>
    <s v="JAVIERA ALEXANDRA "/>
    <s v="CONTRERAS VEGA"/>
    <x v="0"/>
    <x v="0"/>
    <m/>
    <m/>
    <m/>
    <m/>
    <m/>
    <m/>
    <m/>
    <m/>
    <s v="09-02-1996"/>
    <x v="18"/>
    <s v="17520360-5"/>
    <s v="ULISES LA ROSA PEREZ"/>
    <d v="2021-02-08T00:00:00"/>
    <d v="2021-02-22T00:00:00"/>
    <m/>
    <d v="2021-02-23T00:00:00"/>
    <s v="JACONTRV"/>
    <s v="JACONTRV"/>
    <n v="19519"/>
    <s v="javiera.contreras.v@consultor.wom.cl"/>
    <m/>
    <m/>
    <n v="103"/>
    <s v="Maria Fernanda Diaz"/>
    <x v="1"/>
    <s v="Diurno"/>
    <n v="1"/>
    <d v="2021-03-01T00:00:00"/>
    <n v="6"/>
    <m/>
    <s v=""/>
    <d v="2021-02-01T00:00:00"/>
  </r>
  <r>
    <s v="Holdtech"/>
    <x v="0"/>
    <s v="Masivo"/>
    <s v="La Serena"/>
    <s v="19290133"/>
    <s v="2"/>
    <s v="19290133-2"/>
    <s v="JPTOLEDV"/>
    <s v="JAVIERA PAZ TOLEDO VEGA"/>
    <s v="JAVIERA PAZ "/>
    <s v="TOLEDO VEGA"/>
    <x v="0"/>
    <x v="0"/>
    <m/>
    <m/>
    <m/>
    <m/>
    <m/>
    <m/>
    <m/>
    <m/>
    <s v="18-01-1996"/>
    <x v="18"/>
    <s v="17520360-5"/>
    <s v="ULISES LA ROSA PEREZ"/>
    <d v="2021-02-08T00:00:00"/>
    <d v="2021-02-22T00:00:00"/>
    <m/>
    <d v="2021-02-23T00:00:00"/>
    <s v="JPTOLEDV"/>
    <s v="JPTOLEDV"/>
    <n v="19517"/>
    <s v="javiera.toledo@consultor.wom.cl"/>
    <m/>
    <m/>
    <n v="103"/>
    <s v="Maria Fernanda Diaz"/>
    <x v="0"/>
    <s v="Diurno"/>
    <s v=""/>
    <d v="2021-03-01T00:00:00"/>
    <n v="6"/>
    <m/>
    <s v=""/>
    <d v="2021-02-01T00:00:00"/>
  </r>
  <r>
    <s v="Holdtech"/>
    <x v="0"/>
    <s v="Masivo"/>
    <s v="La Serena"/>
    <s v="18014520"/>
    <s v="6"/>
    <s v="18014520-6"/>
    <s v="KAMEDINV"/>
    <s v="KEVIN ALEX MEDINA VARAS"/>
    <s v="KEVIN ALEX "/>
    <s v="MEDINA VARAS"/>
    <x v="0"/>
    <x v="0"/>
    <m/>
    <m/>
    <m/>
    <m/>
    <m/>
    <m/>
    <m/>
    <m/>
    <s v="14-04-1992"/>
    <x v="18"/>
    <s v="17520360-5"/>
    <s v="ULISES LA ROSA PEREZ"/>
    <d v="2021-02-08T00:00:00"/>
    <d v="2021-02-22T00:00:00"/>
    <m/>
    <d v="2021-02-23T00:00:00"/>
    <s v="KAMEDINV"/>
    <s v="KAMEDINV"/>
    <n v="19516"/>
    <s v="kevin.medina@consultor.wom.cl"/>
    <m/>
    <m/>
    <n v="103"/>
    <s v="Maria Fernanda Diaz"/>
    <x v="1"/>
    <s v="Diurno"/>
    <n v="1"/>
    <d v="2021-03-01T00:00:00"/>
    <n v="6"/>
    <m/>
    <s v=""/>
    <d v="2021-02-01T00:00:00"/>
  </r>
  <r>
    <s v="Holdtech"/>
    <x v="0"/>
    <s v="Masivo"/>
    <s v="La Serena"/>
    <s v="20126912"/>
    <s v="1"/>
    <s v="20126912-1"/>
    <s v="MAGALLEA"/>
    <s v="MAIRA ALINE GALLEGUILLOS ALQUINTA"/>
    <s v="MAIRA ALINE "/>
    <s v="GALLEGUILLOS ALQUINTA"/>
    <x v="0"/>
    <x v="0"/>
    <m/>
    <m/>
    <m/>
    <m/>
    <m/>
    <m/>
    <m/>
    <m/>
    <s v="19-02-1999"/>
    <x v="18"/>
    <s v="17520360-5"/>
    <s v="ULISES LA ROSA PEREZ"/>
    <d v="2021-02-08T00:00:00"/>
    <d v="2021-02-22T00:00:00"/>
    <m/>
    <d v="2021-02-23T00:00:00"/>
    <s v="MAGALLEA"/>
    <s v="MAGALLEA"/>
    <n v="19515"/>
    <s v="maira.galleguillos@consultor.wom.cl"/>
    <m/>
    <m/>
    <n v="103"/>
    <s v="Maria Fernanda Diaz"/>
    <x v="1"/>
    <s v="Diurno"/>
    <n v="1"/>
    <d v="2021-03-01T00:00:00"/>
    <n v="6"/>
    <m/>
    <s v=""/>
    <d v="2021-02-01T00:00:00"/>
  </r>
  <r>
    <s v="Holdtech"/>
    <x v="0"/>
    <s v="Masivo"/>
    <s v="La Serena"/>
    <s v="20457135"/>
    <s v="K"/>
    <s v="20457135-K"/>
    <s v="WCBAUTIC"/>
    <s v="WALESKA CAROLINA BAUTISTA CERDA"/>
    <s v="WALESKA CAROLINA "/>
    <s v="BAUTISTA CERDA"/>
    <x v="0"/>
    <x v="0"/>
    <m/>
    <m/>
    <m/>
    <m/>
    <m/>
    <m/>
    <m/>
    <m/>
    <s v="27-04-2000"/>
    <x v="18"/>
    <s v="17520360-5"/>
    <s v="ULISES LA ROSA PEREZ"/>
    <d v="2021-02-08T00:00:00"/>
    <d v="2021-02-22T00:00:00"/>
    <m/>
    <d v="2021-02-23T00:00:00"/>
    <s v="WCBAUTIC"/>
    <s v="WCBAUTIC"/>
    <n v="19513"/>
    <s v="waleska.bautista@consultor.wom.cl"/>
    <m/>
    <m/>
    <n v="103"/>
    <s v="Maria Fernanda Diaz"/>
    <x v="1"/>
    <s v="Diurno"/>
    <n v="1"/>
    <d v="2021-03-01T00:00:00"/>
    <n v="6"/>
    <m/>
    <s v=""/>
    <d v="2021-02-01T00:00:00"/>
  </r>
  <r>
    <s v="Holdtech"/>
    <x v="0"/>
    <s v="Masivo"/>
    <s v="La Serena"/>
    <s v="26682407"/>
    <s v="6"/>
    <s v="26682407-6"/>
    <s v="AMDIAZR"/>
    <s v="AYLEM MARIELYS DIAZ RODRIGUEZ"/>
    <s v="AYLEM MARIELYS"/>
    <s v="DIAZ RODRIGUEZ"/>
    <x v="0"/>
    <x v="0"/>
    <m/>
    <m/>
    <m/>
    <m/>
    <m/>
    <m/>
    <m/>
    <m/>
    <d v="1989-12-20T00:00:00"/>
    <x v="3"/>
    <s v="18632202-9"/>
    <s v="FRANCISCO JAVIER SUAREZ VEGA"/>
    <d v="2018-06-28T00:00:00"/>
    <d v="2018-07-23T00:00:00"/>
    <s v="S"/>
    <d v="2018-07-24T00:00:00"/>
    <s v="AMDIAZR"/>
    <s v="AMDIAZR"/>
    <n v="19015"/>
    <s v="aylem.diaz@consultor.wom.cl"/>
    <m/>
    <m/>
    <s v="01 RRSS"/>
    <s v="Gabriela Toro"/>
    <x v="1"/>
    <s v="Diurno"/>
    <n v="1"/>
    <d v="2021-03-01T00:00:00"/>
    <n v="951"/>
    <d v="2020-12-01T00:00:00"/>
    <s v=""/>
    <d v="2018-07-01T00:00:00"/>
  </r>
  <r>
    <s v="Holdtech"/>
    <x v="0"/>
    <s v="Masivo"/>
    <s v="La Serena"/>
    <s v="25983893"/>
    <s v="2"/>
    <s v="25983893-2"/>
    <s v="LEGOMEZF"/>
    <s v="LUIS ENRIQUE GOMEZ FLORES"/>
    <s v="LUIS ENRIQUE"/>
    <s v="GOMEZ FLORES"/>
    <x v="0"/>
    <x v="0"/>
    <m/>
    <m/>
    <m/>
    <m/>
    <m/>
    <m/>
    <m/>
    <m/>
    <d v="1994-07-02T00:00:00"/>
    <x v="9"/>
    <s v="16838987-6"/>
    <s v="WILLIAMS ENRIQUE DOMINGUEZ BARRADA"/>
    <d v="2019-01-08T00:00:00"/>
    <d v="2019-01-23T00:00:00"/>
    <m/>
    <d v="2019-01-24T00:00:00"/>
    <s v="LEGOMEZF"/>
    <s v="LEGOMEZF"/>
    <n v="19209"/>
    <s v="luis.gomez@consultor.wom.cl"/>
    <m/>
    <m/>
    <s v="09 RRSS"/>
    <s v="Gabriela Toro"/>
    <x v="1"/>
    <s v="Diurno"/>
    <n v="1"/>
    <d v="2021-03-01T00:00:00"/>
    <n v="767"/>
    <d v="2020-12-07T00:00:00"/>
    <s v=""/>
    <d v="2019-01-01T00:00:00"/>
  </r>
  <r>
    <s v="Holdtech"/>
    <x v="0"/>
    <s v="Masivo"/>
    <s v="La Serena"/>
    <s v="27127369"/>
    <s v="K"/>
    <s v="27127369-K"/>
    <s v="JAPERALG"/>
    <s v="JULIO ALBERTO PERALTA GUEVARA"/>
    <s v="JULIO ALBERTO"/>
    <s v="PERALTA GUEVARA"/>
    <x v="0"/>
    <x v="0"/>
    <m/>
    <m/>
    <m/>
    <m/>
    <m/>
    <m/>
    <m/>
    <m/>
    <d v="1978-02-21T00:00:00"/>
    <x v="3"/>
    <s v="16838987-6"/>
    <s v="FRANCISCO JAVIER SUAREZ VEGA"/>
    <d v="2019-02-12T00:00:00"/>
    <d v="2019-03-04T00:00:00"/>
    <m/>
    <d v="2019-03-05T00:00:00"/>
    <s v="JAPERALG"/>
    <s v="JAPERALG"/>
    <n v="19292"/>
    <s v="julio.peralta@consultor.wom.cl"/>
    <m/>
    <m/>
    <s v="10 RRSS"/>
    <s v="Gabriela Toro"/>
    <x v="1"/>
    <s v="Diurno"/>
    <n v="1"/>
    <d v="2021-03-01T00:00:00"/>
    <n v="727"/>
    <d v="2020-12-01T00:00:00"/>
    <s v=""/>
    <d v="2019-03-01T00:00:00"/>
  </r>
  <r>
    <s v="Holdtech"/>
    <x v="0"/>
    <s v="Masivo"/>
    <s v="La Serena"/>
    <s v="26848335"/>
    <s v="7"/>
    <s v="26848335-7"/>
    <s v="ACSERRAR"/>
    <s v="ANA CAROLINA SERRANO RONDON"/>
    <s v="ANA CAROLINA"/>
    <s v="SERRANO RONDON"/>
    <x v="0"/>
    <x v="0"/>
    <m/>
    <m/>
    <m/>
    <m/>
    <m/>
    <m/>
    <m/>
    <m/>
    <s v="10/12/1978"/>
    <x v="1"/>
    <s v="16838987-6"/>
    <s v="FRANCISCO JAVIER SUAREZ VEGA"/>
    <d v="2019-11-18T00:00:00"/>
    <d v="2019-12-06T00:00:00"/>
    <m/>
    <d v="2019-12-10T00:00:00"/>
    <s v="ACSERRAR"/>
    <s v="ACSERRAR"/>
    <n v="19228"/>
    <s v="ana.serrano@consultor.wom.cl"/>
    <m/>
    <m/>
    <s v="13 RRSS"/>
    <s v="Daniela Castillo"/>
    <x v="0"/>
    <s v="Diurno"/>
    <s v=""/>
    <d v="2021-03-01T00:00:00"/>
    <n v="447"/>
    <d v="2020-12-07T00:00:00"/>
    <s v=""/>
    <d v="2019-12-01T00:00:00"/>
  </r>
  <r>
    <s v="Holdtech"/>
    <x v="0"/>
    <s v="Masivo"/>
    <s v="La Serena"/>
    <s v="26720978"/>
    <s v="2"/>
    <s v="26720978-2"/>
    <s v="JAPEROZC"/>
    <s v="JENNIFER ANDREINA PEROZA CASTILLO"/>
    <s v="JENNIFER ANDREINA"/>
    <s v="PEROZA CASTILLO"/>
    <x v="0"/>
    <x v="0"/>
    <m/>
    <m/>
    <m/>
    <m/>
    <m/>
    <m/>
    <m/>
    <m/>
    <s v="18/07/1992"/>
    <x v="11"/>
    <s v="16838987-6"/>
    <s v="WILLIAMS ENRIQUE DOMINGUEZ BARRADA"/>
    <d v="2019-11-18T00:00:00"/>
    <d v="2019-12-06T00:00:00"/>
    <m/>
    <d v="2019-12-10T00:00:00"/>
    <s v="JAPEROZC"/>
    <s v="JAPEROZC"/>
    <n v="19136"/>
    <s v="jennifer.peroza@consultor.wom.cl"/>
    <m/>
    <m/>
    <s v="13 RRSS"/>
    <s v="Daniela Castillo"/>
    <x v="1"/>
    <s v="Diurno"/>
    <n v="1"/>
    <d v="2021-03-01T00:00:00"/>
    <n v="447"/>
    <d v="2020-12-01T00:00:00"/>
    <s v=""/>
    <d v="2019-12-01T00:00:00"/>
  </r>
  <r>
    <s v="Holdtech"/>
    <x v="0"/>
    <s v="Masivo"/>
    <s v="La Serena"/>
    <s v="27315843"/>
    <s v="K"/>
    <s v="27315843-K"/>
    <s v="YKCAMARB"/>
    <s v="YNGRID KARINA CAMARGO BOADA"/>
    <s v="YNGRID KARINA"/>
    <s v="CAMARGO BOADA"/>
    <x v="0"/>
    <x v="0"/>
    <m/>
    <m/>
    <m/>
    <m/>
    <m/>
    <m/>
    <m/>
    <m/>
    <s v="03/01/1985"/>
    <x v="1"/>
    <s v="16838987-6"/>
    <s v="FRANCISCO JAVIER SUAREZ VEGA"/>
    <d v="2019-11-18T00:00:00"/>
    <d v="2019-12-06T00:00:00"/>
    <m/>
    <d v="2019-12-10T00:00:00"/>
    <s v="YKCAMARB"/>
    <s v="YKCAMARB"/>
    <n v="19232"/>
    <s v="yngrid.camargo@consultor.wom.cl"/>
    <m/>
    <m/>
    <s v="13 RRSS"/>
    <s v="Daniela Castillo"/>
    <x v="1"/>
    <s v="Diurno"/>
    <n v="1"/>
    <d v="2021-03-01T00:00:00"/>
    <n v="447"/>
    <d v="2020-12-07T00:00:00"/>
    <s v=""/>
    <d v="2019-12-01T00:00:00"/>
  </r>
  <r>
    <s v="Holdtech"/>
    <x v="0"/>
    <s v="Masivo"/>
    <s v="La Serena"/>
    <s v="16521711"/>
    <s v="K"/>
    <s v="16521711-K"/>
    <s v="AEPEREZP"/>
    <s v="Alejandro Esteban Perez Perez"/>
    <s v="Alejandro Esteban "/>
    <s v="Perez Perez"/>
    <x v="0"/>
    <x v="0"/>
    <m/>
    <m/>
    <m/>
    <m/>
    <m/>
    <m/>
    <m/>
    <m/>
    <s v="01-07-1986"/>
    <x v="10"/>
    <s v="17762228-1"/>
    <s v="FRANCISCO JAVIER SUAREZ VEGA"/>
    <d v="2020-02-24T00:00:00"/>
    <d v="2020-03-12T00:00:00"/>
    <m/>
    <d v="2020-03-16T00:00:00"/>
    <s v="AEPEREZP"/>
    <s v="AEPEREZP"/>
    <n v="19059"/>
    <s v="alejandro.perez@consultor.wom.cl"/>
    <m/>
    <m/>
    <s v="15 RRSS"/>
    <s v="Elizabeth Castillo"/>
    <x v="1"/>
    <s v="Diurno"/>
    <n v="1"/>
    <d v="2021-03-01T00:00:00"/>
    <n v="350"/>
    <d v="2020-06-17T00:00:00"/>
    <s v=""/>
    <d v="2020-03-01T00:00:00"/>
  </r>
  <r>
    <s v="Holdtech"/>
    <x v="0"/>
    <s v="Prepago"/>
    <s v="La Serena"/>
    <s v="17786733"/>
    <s v="0"/>
    <s v="17786733-0"/>
    <s v="GDMIRANC"/>
    <s v="Gabriel Danilo Miranda Chacon"/>
    <s v="Gabriel Danilo "/>
    <s v="Miranda Chacon "/>
    <x v="0"/>
    <x v="0"/>
    <m/>
    <m/>
    <m/>
    <m/>
    <m/>
    <m/>
    <m/>
    <m/>
    <s v="16-09-1991"/>
    <x v="0"/>
    <s v="16838987-6"/>
    <s v="FRANCISCO JAVIER SUAREZ VEGA"/>
    <d v="2020-02-24T00:00:00"/>
    <d v="2020-03-12T00:00:00"/>
    <m/>
    <d v="2020-03-16T00:00:00"/>
    <s v="GDMIRANC"/>
    <s v="GDMIRANC"/>
    <n v="19169"/>
    <s v="gabriel.miranda@consultor.wom.cl"/>
    <m/>
    <m/>
    <s v="15 RRSS"/>
    <s v="Elizabeth Castillo"/>
    <x v="0"/>
    <s v="Diurno"/>
    <s v=""/>
    <d v="2021-03-01T00:00:00"/>
    <n v="350"/>
    <d v="2020-06-17T00:00:00"/>
    <s v=""/>
    <d v="2020-03-01T00:00:00"/>
  </r>
  <r>
    <s v="Holdtech"/>
    <x v="0"/>
    <s v="Empresas"/>
    <s v="La Serena"/>
    <s v="19347934"/>
    <s v="0"/>
    <s v="19347934-0"/>
    <s v="VEMALDOR"/>
    <s v="Valentina Esperanza Maldonado Ramirez"/>
    <s v="Valentina Esperanza"/>
    <s v="Maldonado Ramirez"/>
    <x v="0"/>
    <x v="0"/>
    <m/>
    <m/>
    <m/>
    <m/>
    <m/>
    <m/>
    <m/>
    <m/>
    <s v="03-04-1996"/>
    <x v="4"/>
    <s v="17016833-K"/>
    <s v="ULISES LA ROSA PEREZ"/>
    <d v="2020-02-24T00:00:00"/>
    <d v="2020-03-12T00:00:00"/>
    <m/>
    <d v="2020-03-16T00:00:00"/>
    <s v="VEMALDOR"/>
    <s v="VEMALDOR"/>
    <n v="19097"/>
    <s v="valentina.maldonado@consultor.wom.cl"/>
    <m/>
    <m/>
    <s v="15 RRSS"/>
    <s v="Elizabeth Castillo"/>
    <x v="1"/>
    <s v="Diurno"/>
    <n v="1"/>
    <d v="2021-03-01T00:00:00"/>
    <n v="350"/>
    <d v="2020-06-17T00:00:00"/>
    <s v=""/>
    <d v="2020-03-01T00:00:00"/>
  </r>
  <r>
    <s v="Holdtech"/>
    <x v="0"/>
    <s v="Masivo"/>
    <s v="La Serena"/>
    <s v="19538383"/>
    <s v="9"/>
    <s v="19538383-9"/>
    <s v="GAJIMENF"/>
    <s v="GONZALO ANTONIO JIMENEZ FERNANDEZ"/>
    <s v="GONZALO ANTONIO "/>
    <s v="JIMENEZ FERNANDEZ"/>
    <x v="0"/>
    <x v="0"/>
    <m/>
    <m/>
    <m/>
    <m/>
    <m/>
    <m/>
    <m/>
    <m/>
    <d v="1997-02-10T00:00:00"/>
    <x v="3"/>
    <s v="16838987-6"/>
    <s v="FRANCISCO JAVIER SUAREZ VEGA"/>
    <d v="2020-04-02T00:00:00"/>
    <d v="2020-04-17T00:00:00"/>
    <m/>
    <d v="2020-04-20T00:00:00"/>
    <s v="GAJIMENF"/>
    <s v="GAJIMENF"/>
    <n v="19396"/>
    <s v="gonzalo.jimenez@consultor.wom.cl"/>
    <m/>
    <m/>
    <s v="16 RRSS"/>
    <s v="Daniela Castillo"/>
    <x v="1"/>
    <s v="Diurno"/>
    <n v="1"/>
    <d v="2021-03-01T00:00:00"/>
    <n v="315"/>
    <d v="2020-12-07T00:00:00"/>
    <s v=""/>
    <d v="2020-04-01T00:00:00"/>
  </r>
  <r>
    <s v="Holdtech"/>
    <x v="0"/>
    <s v="Masivo"/>
    <s v="La Serena"/>
    <s v="15642889"/>
    <s v="2"/>
    <s v="15642889-2"/>
    <s v="GCAMPOM"/>
    <s v="GONZALO CAMPOS MEZA"/>
    <s v="GONZALO"/>
    <s v="CAMPOS MEZA "/>
    <x v="0"/>
    <x v="0"/>
    <m/>
    <m/>
    <m/>
    <m/>
    <m/>
    <m/>
    <m/>
    <m/>
    <d v="1984-06-24T00:00:00"/>
    <x v="9"/>
    <s v="16838987-6"/>
    <s v="WILLIAMS ENRIQUE DOMINGUEZ BARRADA"/>
    <d v="2020-08-03T00:00:00"/>
    <d v="2020-08-18T00:00:00"/>
    <m/>
    <d v="2020-08-19T00:00:00"/>
    <s v="GCAMPOM"/>
    <s v="GCAMPOM"/>
    <n v="19473"/>
    <s v="gonzalo.campos@consultor.wom.cl"/>
    <m/>
    <m/>
    <s v="17 RRSS"/>
    <s v="Elizabeth Castillo"/>
    <x v="1"/>
    <s v="Diurno"/>
    <n v="1"/>
    <d v="2021-03-01T00:00:00"/>
    <n v="194"/>
    <d v="2020-12-01T00:00:00"/>
    <s v=""/>
    <d v="2020-08-01T00:00:00"/>
  </r>
  <r>
    <s v="Holdtech"/>
    <x v="0"/>
    <s v="Masivo"/>
    <s v="La Serena"/>
    <s v="27106518"/>
    <s v="3"/>
    <s v="27106518-3"/>
    <s v="JLVILLAC"/>
    <s v="JONATHAN LUIS VILLALBA CABALLERO"/>
    <s v="JONATHAN LUIS"/>
    <s v="VILLALBA CABALLERO"/>
    <x v="0"/>
    <x v="0"/>
    <m/>
    <m/>
    <m/>
    <m/>
    <m/>
    <m/>
    <m/>
    <m/>
    <d v="1987-10-26T00:00:00"/>
    <x v="9"/>
    <s v="16838987-6"/>
    <s v="WILLIAMS ENRIQUE DOMINGUEZ BARRADA"/>
    <d v="2020-08-03T00:00:00"/>
    <d v="2020-08-18T00:00:00"/>
    <m/>
    <d v="2020-08-19T00:00:00"/>
    <s v="JLVILLAC"/>
    <s v="JLVILLAC"/>
    <n v="19463"/>
    <s v="jonathan.villalba@consultor.wom.cl"/>
    <m/>
    <m/>
    <s v="17 RRSS"/>
    <s v="Elizabeth Castillo"/>
    <x v="1"/>
    <s v="Diurno"/>
    <n v="1"/>
    <d v="2021-03-01T00:00:00"/>
    <n v="194"/>
    <d v="2020-12-01T00:00:00"/>
    <s v=""/>
    <d v="2020-08-01T00:00:00"/>
  </r>
  <r>
    <s v="Holdtech"/>
    <x v="0"/>
    <s v="Masivo"/>
    <s v="La Serena"/>
    <s v="26304864"/>
    <s v="4"/>
    <s v="26304864-4"/>
    <s v="MCBRAVOV"/>
    <s v="MARIA CAROLIA BRAVO VALBUENA"/>
    <s v="MARIA CAROLIA"/>
    <s v="BRAVO VALBUENA"/>
    <x v="0"/>
    <x v="0"/>
    <m/>
    <m/>
    <m/>
    <m/>
    <m/>
    <m/>
    <m/>
    <m/>
    <d v="1991-09-02T00:00:00"/>
    <x v="9"/>
    <s v="18631932-K"/>
    <s v="WILLIAMS ENRIQUE DOMINGUEZ BARRADA"/>
    <d v="2020-08-03T00:00:00"/>
    <d v="2020-08-18T00:00:00"/>
    <m/>
    <d v="2020-08-19T00:00:00"/>
    <s v="MCBRAVOV"/>
    <s v="MCBRAVOV"/>
    <n v="19467"/>
    <s v="maria.bravo@consultor.wom.cl"/>
    <m/>
    <m/>
    <s v="17 RRSS"/>
    <s v="Elizabeth Castillo"/>
    <x v="0"/>
    <s v="Diurno"/>
    <s v=""/>
    <d v="2021-03-01T00:00:00"/>
    <n v="194"/>
    <d v="2020-12-07T00:00:00"/>
    <s v=""/>
    <d v="2020-08-01T00:00:00"/>
  </r>
  <r>
    <s v="Holdtech"/>
    <x v="0"/>
    <s v="Masivo"/>
    <s v="La Serena"/>
    <s v="27304143"/>
    <s v="5"/>
    <s v="27304143-5"/>
    <s v="EASOTOO"/>
    <s v="EFREN ANTONIO SOTO ORTEGA"/>
    <s v="EFREN ANTONIO "/>
    <s v="SOTO ORTEGA"/>
    <x v="0"/>
    <x v="0"/>
    <m/>
    <m/>
    <m/>
    <m/>
    <m/>
    <m/>
    <m/>
    <m/>
    <s v="20-02-1981"/>
    <x v="15"/>
    <s v="26728535-7"/>
    <s v="FRANCISCO JAVIER SUAREZ VEGA"/>
    <d v="2020-08-12T00:00:00"/>
    <d v="2020-08-27T00:00:00"/>
    <m/>
    <d v="2020-08-28T00:00:00"/>
    <s v="EASOTOO"/>
    <s v="EASOTOO"/>
    <n v="19417"/>
    <s v="efren.soto@consultor.wom.cl"/>
    <m/>
    <m/>
    <s v="18 RRSS"/>
    <s v="Daniela Castillo"/>
    <x v="1"/>
    <s v="Diurno"/>
    <n v="1"/>
    <d v="2021-03-01T00:00:00"/>
    <n v="185"/>
    <d v="2020-10-13T00:00:00"/>
    <s v=""/>
    <d v="2020-08-01T00:00:00"/>
  </r>
  <r>
    <s v="Holdtech"/>
    <x v="0"/>
    <s v="Masivo"/>
    <s v="La Serena"/>
    <s v="33153377"/>
    <s v="7"/>
    <s v="33153377-7"/>
    <s v="EZAMBR"/>
    <s v="ENYERVE ANTONY ZAMORA MAUREIRA"/>
    <s v="ENYERVE ANTONY"/>
    <s v="ZAMORA MAUREIRA"/>
    <x v="0"/>
    <x v="0"/>
    <m/>
    <m/>
    <m/>
    <m/>
    <m/>
    <m/>
    <m/>
    <m/>
    <s v="20-10-1992"/>
    <x v="15"/>
    <s v="26728535-7"/>
    <s v="FRANCISCO JAVIER SUAREZ VEGA"/>
    <d v="2020-08-12T00:00:00"/>
    <d v="2020-08-27T00:00:00"/>
    <m/>
    <d v="2020-08-28T00:00:00"/>
    <s v="EZAMBR"/>
    <s v="EZAMBR"/>
    <n v="19399"/>
    <s v="enyerve.zambrano@consultor.wom.cl"/>
    <m/>
    <m/>
    <s v="18 RRSS"/>
    <s v="Daniela Castillo"/>
    <x v="1"/>
    <s v="Diurno"/>
    <n v="1"/>
    <d v="2021-03-01T00:00:00"/>
    <n v="185"/>
    <d v="2020-10-13T00:00:00"/>
    <s v=""/>
    <d v="2020-08-01T00:00:00"/>
  </r>
  <r>
    <s v="Holdtech"/>
    <x v="0"/>
    <s v="Masivo"/>
    <s v="La Serena"/>
    <s v="27072009"/>
    <s v="9"/>
    <s v="27072009-9"/>
    <s v="GDNIEVET"/>
    <s v="GENESIS ELIMAR CAMACARO ESCALONA"/>
    <s v="GENESIS ELIMAR"/>
    <s v="CAMACARO ESCALONA"/>
    <x v="0"/>
    <x v="0"/>
    <m/>
    <m/>
    <m/>
    <m/>
    <m/>
    <m/>
    <m/>
    <m/>
    <s v="02-11-1990"/>
    <x v="11"/>
    <s v="16838987-6"/>
    <s v="WILLIAMS ENRIQUE DOMINGUEZ BARRADA"/>
    <d v="2020-08-12T00:00:00"/>
    <d v="2020-08-27T00:00:00"/>
    <m/>
    <d v="2020-08-28T00:00:00"/>
    <s v="GDNIEVET"/>
    <s v="GDNIEVET"/>
    <n v="19201"/>
    <s v="genesis.nieves@consultor.wom.cl"/>
    <m/>
    <m/>
    <s v="18 RRSS"/>
    <s v="Daniela Castillo"/>
    <x v="1"/>
    <s v="Diurno"/>
    <n v="1"/>
    <d v="2021-03-01T00:00:00"/>
    <n v="185"/>
    <d v="2020-12-01T00:00:00"/>
    <s v=""/>
    <d v="2020-08-01T00:00:00"/>
  </r>
  <r>
    <s v="Holdtech"/>
    <x v="0"/>
    <s v="Masivo"/>
    <s v="La Serena"/>
    <s v="26417924"/>
    <s v="6"/>
    <s v="26417924-6"/>
    <s v="JDSALASR"/>
    <s v="JORGE DANIEL SALAS RAMIREZ"/>
    <s v="JORGE DANIEL "/>
    <s v="SALAS RAMIREZ"/>
    <x v="0"/>
    <x v="0"/>
    <m/>
    <m/>
    <m/>
    <m/>
    <m/>
    <m/>
    <m/>
    <m/>
    <s v="13-09-1984"/>
    <x v="15"/>
    <s v="26728535-7"/>
    <s v="FRANCISCO JAVIER SUAREZ VEGA"/>
    <d v="2020-08-12T00:00:00"/>
    <d v="2020-08-27T00:00:00"/>
    <m/>
    <d v="2020-08-28T00:00:00"/>
    <s v="JDSALASR"/>
    <s v="JDSALASR"/>
    <n v="19436"/>
    <s v="jorge.salas@consultor.wom.cl"/>
    <m/>
    <m/>
    <s v="18 RRSS"/>
    <s v="Daniela Castillo"/>
    <x v="1"/>
    <s v="Diurno"/>
    <n v="1"/>
    <d v="2021-03-01T00:00:00"/>
    <n v="185"/>
    <d v="2020-10-13T00:00:00"/>
    <s v=""/>
    <d v="2020-08-01T00:00:00"/>
  </r>
  <r>
    <s v="Holdtech"/>
    <x v="0"/>
    <s v="Nocturno"/>
    <s v="La Serena"/>
    <s v="19023525"/>
    <s v="4"/>
    <s v="19023525-4"/>
    <s v="NASANCHR"/>
    <s v="NIKOLAS ANTONIO SANCHEZ REBOLLEDO"/>
    <s v="NIKOLAS ANTONIO"/>
    <s v="SANCHEZ REBOLLEDO "/>
    <x v="0"/>
    <x v="0"/>
    <m/>
    <m/>
    <m/>
    <s v="Reingreso Call Center"/>
    <m/>
    <m/>
    <m/>
    <m/>
    <s v="20/02/1995"/>
    <x v="0"/>
    <s v="16838987-6"/>
    <s v="FRANCISCO JAVIER SUAREZ VEGA"/>
    <d v="2020-01-07T00:00:00"/>
    <d v="2020-01-27T00:00:00"/>
    <m/>
    <d v="2020-07-17T00:00:00"/>
    <s v="NASANCHR"/>
    <s v="NASANCHR"/>
    <n v="19358"/>
    <s v="nikolas.sanchez@consultor.wom.cl"/>
    <m/>
    <m/>
    <s v="REINGRESO"/>
    <s v="Elizabeth Castillo"/>
    <x v="1"/>
    <s v="Nocturno"/>
    <n v="1"/>
    <d v="2021-03-01T00:00:00"/>
    <n v="227"/>
    <m/>
    <s v=""/>
    <d v="2020-07-01T00:00:00"/>
  </r>
  <r>
    <s v="Holdtech"/>
    <x v="0"/>
    <s v="Masivo"/>
    <s v="La Serena"/>
    <s v="27000974"/>
    <s v="3"/>
    <s v="27000974-3"/>
    <s v="NDBERRIL"/>
    <s v="NORBELIS DEL VALLE BERRIOS LAGUNA"/>
    <s v="NORBELIS DEL VALLE "/>
    <s v="BERRIOS LAGUNA"/>
    <x v="0"/>
    <x v="0"/>
    <m/>
    <m/>
    <m/>
    <s v="Reingreso RRSS"/>
    <m/>
    <m/>
    <m/>
    <m/>
    <d v="1990-11-10T00:00:00"/>
    <x v="3"/>
    <s v="16838987-6"/>
    <s v="FRANCISCO JAVIER SUAREZ VEGA"/>
    <d v="2020-04-02T00:00:00"/>
    <d v="2020-04-17T00:00:00"/>
    <m/>
    <d v="2020-07-17T00:00:00"/>
    <s v="NDBERRIL"/>
    <s v="NDBERRIL"/>
    <n v="19364"/>
    <s v="norbelis.berrios@consultor.wom.cl"/>
    <m/>
    <m/>
    <s v="REINGRESO"/>
    <s v="Elizabeth Castillo"/>
    <x v="1"/>
    <s v="Diurno"/>
    <n v="1"/>
    <d v="2021-03-01T00:00:00"/>
    <n v="227"/>
    <d v="2020-12-01T00:00:00"/>
    <s v=""/>
    <d v="2020-07-01T00:00:00"/>
  </r>
  <r>
    <s v="Holdtech"/>
    <x v="0"/>
    <s v="Masivo"/>
    <s v="La Serena"/>
    <s v="26209778"/>
    <s v="1"/>
    <s v="26209778-1"/>
    <s v="YDGOMEZM"/>
    <s v="YASULITH DEL VALLE GÓMEZ MESA"/>
    <s v="YASULITH DEL VALLE "/>
    <s v="GÓMEZ MESA"/>
    <x v="0"/>
    <x v="0"/>
    <m/>
    <m/>
    <m/>
    <s v="Reingreso RRSS"/>
    <m/>
    <m/>
    <m/>
    <m/>
    <d v="1988-05-12T00:00:00"/>
    <x v="3"/>
    <s v="16838987-6"/>
    <s v="FRANCISCO JAVIER SUAREZ VEGA"/>
    <d v="2020-04-02T00:00:00"/>
    <d v="2020-04-17T00:00:00"/>
    <m/>
    <d v="2020-07-17T00:00:00"/>
    <s v="YDGOMEZM"/>
    <s v="YDGOMEZM"/>
    <n v="19367"/>
    <s v="yasulith.gomez@consultor.wom.cl"/>
    <m/>
    <m/>
    <s v="REINGRESO"/>
    <s v="Elizabeth Castillo"/>
    <x v="1"/>
    <s v="Diurno"/>
    <n v="1"/>
    <d v="2021-03-01T00:00:00"/>
    <n v="227"/>
    <d v="2020-12-01T00:00:00"/>
    <s v=""/>
    <d v="2020-07-01T00:00:00"/>
  </r>
  <r>
    <s v="Holdtech"/>
    <x v="0"/>
    <s v="Masivo"/>
    <s v="La Serena"/>
    <s v="18748056"/>
    <s v="6"/>
    <s v="18748056-6"/>
    <s v="WREGANAT"/>
    <s v="WILSON ROBERTO EGAÑA TABILO"/>
    <s v="WILSON ROBERTO"/>
    <s v="EGAÑA TABILO "/>
    <x v="0"/>
    <x v="0"/>
    <m/>
    <m/>
    <m/>
    <m/>
    <m/>
    <m/>
    <m/>
    <m/>
    <d v="1994-03-07T00:00:00"/>
    <x v="8"/>
    <s v="16838987-6"/>
    <s v="FRANCISCO JAVIER SUAREZ VEGA"/>
    <d v="2020-07-13T00:00:00"/>
    <d v="2020-07-24T00:00:00"/>
    <m/>
    <d v="2020-12-11T00:00:00"/>
    <s v="WREGANAT"/>
    <s v="WREGANAT"/>
    <n v="19390"/>
    <s v="wilson.egana@consultor.wom.cl"/>
    <m/>
    <m/>
    <s v="REINGRESO"/>
    <s v="Maria Fernanda Diaz"/>
    <x v="0"/>
    <s v="Diurno"/>
    <s v=""/>
    <d v="2021-03-01T00:00:00"/>
    <n v="80"/>
    <m/>
    <s v=""/>
    <d v="2020-12-01T00:00:00"/>
  </r>
  <r>
    <s v="Holdtech"/>
    <x v="0"/>
    <s v="Masivo"/>
    <s v="Temuco"/>
    <s v="20645884"/>
    <s v="4"/>
    <s v="20645884-4"/>
    <s v="IAVEGAV"/>
    <s v="INES ALEJANDRA VEGA VEGA"/>
    <s v="INES ALEJANDRA"/>
    <s v="VEGA VEGA"/>
    <x v="0"/>
    <x v="0"/>
    <m/>
    <m/>
    <m/>
    <m/>
    <m/>
    <m/>
    <m/>
    <m/>
    <d v="2001-08-07T00:00:00"/>
    <x v="16"/>
    <s v="17359740-1"/>
    <s v="WILLIAMS ENRIQUE DOMINGUEZ BARRADA"/>
    <d v="2021-01-11T00:00:00"/>
    <d v="2021-01-15T00:00:00"/>
    <m/>
    <d v="2021-01-18T00:00:00"/>
    <s v="IAVEGAV"/>
    <s v="IAVEGAV"/>
    <m/>
    <s v="ines.vega@consultor.wom.cl"/>
    <m/>
    <m/>
    <s v="T02"/>
    <s v="Maria Fernanda Diaz"/>
    <x v="0"/>
    <s v="Diurno"/>
    <s v=""/>
    <d v="2021-03-01T00:00:00"/>
    <n v="42"/>
    <m/>
    <s v=""/>
    <d v="2021-01-01T00:00:00"/>
  </r>
  <r>
    <s v="Holdtech"/>
    <x v="0"/>
    <s v="Masivo"/>
    <s v="Temuco"/>
    <s v="17450574"/>
    <s v="8"/>
    <s v="17450574-8"/>
    <s v="MCCOFREQ"/>
    <s v="MARJORIE CAROLINA COFRE QUEZADA"/>
    <s v="MARJORIE CAROLINA"/>
    <s v="COFRE QUEZADA"/>
    <x v="0"/>
    <x v="0"/>
    <m/>
    <m/>
    <m/>
    <m/>
    <m/>
    <m/>
    <m/>
    <m/>
    <d v="1990-02-05T00:00:00"/>
    <x v="16"/>
    <s v="17359740-1"/>
    <s v="WILLIAMS ENRIQUE DOMINGUEZ BARRADA"/>
    <d v="2021-01-11T00:00:00"/>
    <d v="2021-01-15T00:00:00"/>
    <m/>
    <d v="2021-01-18T00:00:00"/>
    <s v="MCCOFREQ"/>
    <s v="MCCOFREQ"/>
    <m/>
    <s v="marjorie.cofre@consultor.wom.cl"/>
    <m/>
    <m/>
    <s v="T02"/>
    <s v="Maria Fernanda Diaz"/>
    <x v="0"/>
    <s v="Diurno"/>
    <s v=""/>
    <d v="2021-03-01T00:00:00"/>
    <n v="42"/>
    <m/>
    <s v=""/>
    <d v="2021-01-01T00:00:00"/>
  </r>
  <r>
    <s v="Holdtech"/>
    <x v="0"/>
    <s v="Masivo"/>
    <s v="Temuco"/>
    <s v="18438826"/>
    <s v="K"/>
    <s v="18438826-k"/>
    <s v="FNLLANQA"/>
    <s v="FRESIA NOELIA LLANQUINAO ANTINAO"/>
    <s v="FRESIA NOELIA"/>
    <s v="LLANQUINAO ANTINAO"/>
    <x v="0"/>
    <x v="0"/>
    <m/>
    <m/>
    <m/>
    <m/>
    <m/>
    <m/>
    <m/>
    <m/>
    <d v="1992-11-06T00:00:00"/>
    <x v="16"/>
    <s v="17359740-1"/>
    <s v="WILLIAMS ENRIQUE DOMINGUEZ BARRADA"/>
    <d v="2021-01-11T00:00:00"/>
    <d v="2021-01-15T00:00:00"/>
    <m/>
    <d v="2021-01-18T00:00:00"/>
    <s v="FNLLANQA"/>
    <s v="FNLLANQA"/>
    <m/>
    <s v="fresia.llanquinao@consultor.wom.cl"/>
    <m/>
    <m/>
    <s v="T02"/>
    <s v="Maria Fernanda Diaz"/>
    <x v="0"/>
    <s v="Diurno"/>
    <s v=""/>
    <d v="2021-03-01T00:00:00"/>
    <n v="42"/>
    <m/>
    <s v=""/>
    <d v="2021-01-01T00:00:00"/>
  </r>
  <r>
    <s v="Holdtech"/>
    <x v="0"/>
    <s v="Masivo"/>
    <s v="Temuco"/>
    <s v="16205990"/>
    <s v="4"/>
    <s v="16205990-4"/>
    <s v="DAORTIZS"/>
    <s v="DIEGO ANDRÉS ORTIZ SÁEZ"/>
    <s v="DIEGO ANDRÉS"/>
    <s v="ORTIZ SÁEZ"/>
    <x v="0"/>
    <x v="0"/>
    <m/>
    <m/>
    <m/>
    <m/>
    <m/>
    <m/>
    <m/>
    <m/>
    <d v="1986-09-26T00:00:00"/>
    <x v="17"/>
    <s v="16838987-6"/>
    <s v="WILLIAMS ENRIQUE DOMINGUEZ BARRADA"/>
    <d v="2021-01-18T00:00:00"/>
    <d v="2021-01-22T00:00:00"/>
    <m/>
    <d v="2021-01-25T00:00:00"/>
    <s v="DAORTIZS"/>
    <s v="DAORTIZS"/>
    <m/>
    <s v="diego.ortiz@consultor.wom.cl"/>
    <m/>
    <m/>
    <s v="T03"/>
    <s v="Marcos Sanchez"/>
    <x v="0"/>
    <s v="Diurno"/>
    <s v=""/>
    <d v="2021-03-01T00:00:00"/>
    <n v="35"/>
    <m/>
    <s v=""/>
    <d v="2021-01-01T00:00:00"/>
  </r>
  <r>
    <s v="Holdtech"/>
    <x v="0"/>
    <s v="Masivo"/>
    <s v="Santiago"/>
    <s v="18498785"/>
    <s v="6"/>
    <s v="18498785-6"/>
    <s v="PFVERAM"/>
    <s v="PAULA FELISA VERA MARTINEZ"/>
    <s v="PAULA FELISA"/>
    <s v="VERA MARTINEZ"/>
    <x v="0"/>
    <x v="0"/>
    <m/>
    <m/>
    <m/>
    <m/>
    <m/>
    <m/>
    <m/>
    <m/>
    <d v="1993-11-07T00:00:00"/>
    <x v="17"/>
    <s v="16838987-6"/>
    <s v="WILLIAMS ENRIQUE DOMINGUEZ BARRADA"/>
    <d v="2021-01-18T00:00:00"/>
    <d v="2021-01-22T00:00:00"/>
    <m/>
    <d v="2021-01-25T00:00:00"/>
    <s v="PFVERAM"/>
    <s v="PFVERAM"/>
    <m/>
    <s v="paula.vera@consultor.wom.cl"/>
    <m/>
    <m/>
    <s v="T03"/>
    <s v="Marcos Sanchez"/>
    <x v="1"/>
    <s v="Diurno"/>
    <n v="1"/>
    <d v="2021-03-01T00:00:00"/>
    <n v="35"/>
    <m/>
    <s v=""/>
    <d v="2021-01-01T00:00:00"/>
  </r>
  <r>
    <s v="Holdtech"/>
    <x v="0"/>
    <s v="Masivo"/>
    <s v="Temuco"/>
    <s v="19293809"/>
    <s v="0"/>
    <s v="19293809-0"/>
    <s v="CIMORAGI"/>
    <s v="CONSTANZA ISABEL MORAGA INOSTROZA"/>
    <s v="CONSTANZA ISABEL"/>
    <s v="MORAGA INOSTROZA"/>
    <x v="0"/>
    <x v="0"/>
    <m/>
    <m/>
    <m/>
    <m/>
    <m/>
    <m/>
    <m/>
    <m/>
    <d v="1995-11-28T00:00:00"/>
    <x v="17"/>
    <s v="16838987-6"/>
    <s v="WILLIAMS ENRIQUE DOMINGUEZ BARRADA"/>
    <d v="2021-01-25T00:00:00"/>
    <d v="2021-01-29T00:00:00"/>
    <m/>
    <d v="2021-02-01T00:00:00"/>
    <s v="CIMORAGI"/>
    <s v="CIMORAGI"/>
    <m/>
    <s v="constanza.moraga@consultor.wom.cl"/>
    <m/>
    <m/>
    <s v="T04"/>
    <s v="Daniela Castillo"/>
    <x v="0"/>
    <s v="Diurno"/>
    <s v=""/>
    <d v="2021-03-01T00:00:00"/>
    <n v="28"/>
    <m/>
    <s v=""/>
    <d v="2021-02-01T00:00:00"/>
  </r>
  <r>
    <s v="Holdtech"/>
    <x v="0"/>
    <s v="Masivo"/>
    <s v="Temuco"/>
    <s v="16529800"/>
    <s v="4"/>
    <s v="16529800-4"/>
    <s v="GFANSELA"/>
    <s v="GENEVIEVE FRANCOISE ANSELME ANSELME"/>
    <s v="GENEVIEVE FRANCOISE"/>
    <s v=" ANSELME ANSELME"/>
    <x v="0"/>
    <x v="0"/>
    <m/>
    <m/>
    <m/>
    <m/>
    <m/>
    <m/>
    <m/>
    <m/>
    <d v="1987-03-05T00:00:00"/>
    <x v="17"/>
    <s v="16838987-6"/>
    <s v="WILLIAMS ENRIQUE DOMINGUEZ BARRADA"/>
    <d v="2021-01-25T00:00:00"/>
    <d v="2021-01-29T00:00:00"/>
    <m/>
    <d v="2021-02-01T00:00:00"/>
    <s v="GFANSELA"/>
    <s v="GFANSELA"/>
    <m/>
    <s v="genevieve.anselme@consultor.wom.cl"/>
    <m/>
    <m/>
    <s v="T04"/>
    <s v="Daniela Castillo"/>
    <x v="0"/>
    <s v="Diurno"/>
    <s v=""/>
    <d v="2021-03-01T00:00:00"/>
    <n v="28"/>
    <m/>
    <s v=""/>
    <d v="2021-02-01T00:00:00"/>
  </r>
  <r>
    <s v="Holdtech"/>
    <x v="0"/>
    <s v="Masivo"/>
    <s v="Temuco"/>
    <s v="17650532"/>
    <s v="K"/>
    <s v="17650532-k"/>
    <s v="SMMARINM"/>
    <s v="SOLEDAD MALORY MARIN MALDONADO"/>
    <s v="SOLEDAD MALORY "/>
    <s v="MARIN MALDONADO"/>
    <x v="0"/>
    <x v="0"/>
    <m/>
    <m/>
    <m/>
    <m/>
    <m/>
    <m/>
    <m/>
    <m/>
    <d v="1991-05-04T00:00:00"/>
    <x v="17"/>
    <s v="16838987-6"/>
    <s v="WILLIAMS ENRIQUE DOMINGUEZ BARRADA"/>
    <d v="2021-02-01T00:00:00"/>
    <d v="2021-02-05T00:00:00"/>
    <m/>
    <d v="2021-02-08T00:00:00"/>
    <s v="SMMARINM"/>
    <s v="SMMARINM"/>
    <s v="_x000a_19506"/>
    <s v="soledad.marin@consultor.wom.cl"/>
    <m/>
    <m/>
    <s v="T05"/>
    <s v="Daniela Castillo"/>
    <x v="0"/>
    <s v="Diurno"/>
    <s v=""/>
    <d v="2021-03-01T00:00:00"/>
    <n v="21"/>
    <m/>
    <s v=""/>
    <d v="2021-02-01T00:00:00"/>
  </r>
  <r>
    <s v="Holdtech"/>
    <x v="0"/>
    <s v="Masivo"/>
    <s v="Temuco"/>
    <s v="18344539"/>
    <s v="1"/>
    <s v="18344539-1"/>
    <s v="SAZAMBRM"/>
    <s v="SEBASTIAN ALEJANDRO ZAMBRANO MUÑOZ"/>
    <s v="SEBASTIAN ALEJANDRO "/>
    <s v="ZAMBRANO MUÑOZ"/>
    <x v="0"/>
    <x v="0"/>
    <m/>
    <m/>
    <m/>
    <m/>
    <m/>
    <m/>
    <m/>
    <m/>
    <d v="1992-10-26T00:00:00"/>
    <x v="17"/>
    <s v="16838987-6"/>
    <s v="WILLIAMS ENRIQUE DOMINGUEZ BARRADA"/>
    <d v="2021-02-01T00:00:00"/>
    <d v="2021-02-05T00:00:00"/>
    <m/>
    <d v="2021-02-08T00:00:00"/>
    <s v="SAZAMBRM"/>
    <s v="SAZAMBRM"/>
    <s v="_x000a_19233"/>
    <s v="sebastian.zambrano@consultor.wom.cl"/>
    <m/>
    <m/>
    <s v="T05"/>
    <s v="Daniela Castillo"/>
    <x v="0"/>
    <s v="Diurno"/>
    <s v=""/>
    <d v="2021-03-01T00:00:00"/>
    <n v="21"/>
    <m/>
    <s v=""/>
    <d v="2021-02-01T00:00:00"/>
  </r>
  <r>
    <s v="Holdtech"/>
    <x v="0"/>
    <s v="Masivo"/>
    <s v="Temuco"/>
    <s v="18323712"/>
    <s v="8"/>
    <s v="18323712-8"/>
    <s v="MAANTILC"/>
    <s v="MARINA ANDREA ANTILEO CAYUPI"/>
    <s v="MARINA ANDREA "/>
    <s v="ANTILEO CAYUPI"/>
    <x v="0"/>
    <x v="0"/>
    <m/>
    <m/>
    <m/>
    <m/>
    <m/>
    <m/>
    <m/>
    <m/>
    <d v="1992-06-23T00:00:00"/>
    <x v="17"/>
    <s v="16838987-6"/>
    <s v="WILLIAMS ENRIQUE DOMINGUEZ BARRADA"/>
    <d v="2021-02-01T00:00:00"/>
    <d v="2021-02-05T00:00:00"/>
    <m/>
    <d v="2021-02-08T00:00:00"/>
    <s v="MAANTILC"/>
    <s v="MAANTILC"/>
    <n v="19324"/>
    <s v="marina.antileo@consultor.wom.cl"/>
    <m/>
    <m/>
    <s v="T05"/>
    <s v="Daniela Castillo"/>
    <x v="0"/>
    <s v="Diurno"/>
    <s v=""/>
    <d v="2021-03-01T00:00:00"/>
    <n v="21"/>
    <m/>
    <s v=""/>
    <d v="2021-02-01T00:00:00"/>
  </r>
  <r>
    <s v="Holdtech"/>
    <x v="0"/>
    <s v="Masivo"/>
    <s v="Temuco"/>
    <s v="20900168"/>
    <s v="3"/>
    <s v="20900168-3"/>
    <s v="JEJARAC"/>
    <s v="JAVIER ERNESTO JARA CORTEZ"/>
    <s v="JAVIER ERNESTO "/>
    <s v="JARA CORTEZ"/>
    <x v="0"/>
    <x v="0"/>
    <m/>
    <m/>
    <m/>
    <m/>
    <m/>
    <m/>
    <m/>
    <m/>
    <d v="1986-05-19T00:00:00"/>
    <x v="17"/>
    <s v="16838987-6"/>
    <s v="WILLIAMS ENRIQUE DOMINGUEZ BARRADA"/>
    <d v="2021-02-01T00:00:00"/>
    <d v="2021-02-05T00:00:00"/>
    <m/>
    <d v="2021-02-08T00:00:00"/>
    <s v="JEJARAC"/>
    <s v="JEJARAC"/>
    <n v="19320"/>
    <s v="javier.jara@consultor.wom.cl"/>
    <m/>
    <m/>
    <s v="T05"/>
    <s v="Daniela Castillo"/>
    <x v="0"/>
    <s v="Diurno"/>
    <s v=""/>
    <d v="2021-03-01T00:00:00"/>
    <n v="21"/>
    <m/>
    <s v=""/>
    <d v="2021-02-01T00:00:00"/>
  </r>
  <r>
    <s v="Holdtech"/>
    <x v="0"/>
    <s v="Masivo"/>
    <s v="La Serena"/>
    <s v="18495171"/>
    <s v="1"/>
    <s v="18495171-1"/>
    <m/>
    <s v="ALAINE ALEXANDER JAVIER JOFRE GONZALEZ"/>
    <s v="ALAINE ALEXANDER JAVIER "/>
    <s v="JOFRE GONZALEZ"/>
    <x v="0"/>
    <x v="1"/>
    <m/>
    <m/>
    <m/>
    <m/>
    <m/>
    <m/>
    <m/>
    <m/>
    <d v="1993-10-15T00:00:00"/>
    <x v="19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</r>
  <r>
    <s v="Holdtech"/>
    <x v="0"/>
    <s v="Masivo"/>
    <s v="La Serena"/>
    <s v="23769042"/>
    <s v="7"/>
    <s v="23769042-7"/>
    <m/>
    <s v="AMAYA IGNACIA PEÑA MOYA"/>
    <s v="AMAYA IGNACIA "/>
    <s v="PEÑA MOYA"/>
    <x v="0"/>
    <x v="1"/>
    <m/>
    <m/>
    <m/>
    <m/>
    <m/>
    <m/>
    <m/>
    <m/>
    <d v="2000-01-24T00:00:00"/>
    <x v="19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</r>
  <r>
    <s v="Holdtech"/>
    <x v="0"/>
    <s v="Masivo"/>
    <s v="La Serena"/>
    <s v="18758394"/>
    <s v="2"/>
    <s v="18758394-2"/>
    <m/>
    <s v="ANDREA DANIELLE UBILLO ALCAYAGA"/>
    <s v="ANDREA DANIELLE "/>
    <s v="UBILLO ALCAYAGA"/>
    <x v="0"/>
    <x v="1"/>
    <m/>
    <m/>
    <m/>
    <m/>
    <m/>
    <m/>
    <m/>
    <m/>
    <d v="1994-08-28T00:00:00"/>
    <x v="19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</r>
  <r>
    <s v="Holdtech"/>
    <x v="0"/>
    <s v="Masivo"/>
    <s v="La Serena"/>
    <s v="19506170"/>
    <s v="K"/>
    <s v="19506170-K"/>
    <m/>
    <s v="ANGIE DENNIS VERGARA BAEZA"/>
    <s v="ANGIE DENNIS "/>
    <s v="VERGARA BAEZA"/>
    <x v="0"/>
    <x v="1"/>
    <m/>
    <m/>
    <m/>
    <m/>
    <m/>
    <m/>
    <m/>
    <m/>
    <d v="1997-03-13T00:00:00"/>
    <x v="19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</r>
  <r>
    <s v="Holdtech"/>
    <x v="0"/>
    <s v="Masivo"/>
    <s v="La Serena"/>
    <s v="20587780"/>
    <s v="0"/>
    <s v="20587780-0"/>
    <m/>
    <s v="BRAYAN NICOLAS NOVOA ARRIAGADA"/>
    <s v="BRAYAN NICOLAS "/>
    <s v="NOVOA ARRIAGADA"/>
    <x v="0"/>
    <x v="1"/>
    <m/>
    <m/>
    <m/>
    <m/>
    <m/>
    <m/>
    <m/>
    <m/>
    <d v="1999-04-21T00:00:00"/>
    <x v="19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</r>
  <r>
    <s v="Holdtech"/>
    <x v="0"/>
    <s v="Masivo"/>
    <s v="La Serena"/>
    <s v="15982534"/>
    <s v="5"/>
    <s v="15982534-5"/>
    <m/>
    <s v="CARLAS PATRISIA MORALES RIVERA"/>
    <s v="CARLAS PATRISIA "/>
    <s v="MORALES RIVERA"/>
    <x v="0"/>
    <x v="1"/>
    <m/>
    <m/>
    <m/>
    <m/>
    <m/>
    <m/>
    <m/>
    <m/>
    <d v="1985-05-19T00:00:00"/>
    <x v="19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</r>
  <r>
    <s v="Holdtech"/>
    <x v="0"/>
    <s v="Masivo"/>
    <s v="La Serena"/>
    <s v="16580916"/>
    <s v="5"/>
    <s v="16580916-5"/>
    <m/>
    <s v="CAROLINA MACARENA MATUS QUIROGA"/>
    <s v="CAROLINA MACARENA "/>
    <s v="MATUS QUIROGA"/>
    <x v="0"/>
    <x v="1"/>
    <m/>
    <m/>
    <m/>
    <m/>
    <m/>
    <m/>
    <m/>
    <m/>
    <d v="1987-06-24T00:00:00"/>
    <x v="19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</r>
  <r>
    <s v="Holdtech"/>
    <x v="0"/>
    <s v="Masivo"/>
    <s v="La Serena"/>
    <s v="17713790"/>
    <s v="1"/>
    <s v="17713790-1"/>
    <m/>
    <s v="CLAUDIO ALFONSO HIDALGO PEREZ"/>
    <s v="CLAUDIO ALFONSO "/>
    <s v="HIDALGO PEREZ"/>
    <x v="0"/>
    <x v="1"/>
    <m/>
    <m/>
    <m/>
    <m/>
    <m/>
    <m/>
    <m/>
    <m/>
    <d v="1991-05-24T00:00:00"/>
    <x v="19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</r>
  <r>
    <s v="Holdtech"/>
    <x v="0"/>
    <s v="Masivo"/>
    <s v="La Serena"/>
    <s v="19256324"/>
    <s v="0"/>
    <s v="19256324-0"/>
    <m/>
    <s v="ENZO FRANCISCO JAVIER LOPEZ MUÑOZ"/>
    <s v="ENZO FRANCISCO JAVIER"/>
    <s v=" LOPEZ MUÑOZ"/>
    <x v="0"/>
    <x v="1"/>
    <m/>
    <m/>
    <m/>
    <m/>
    <m/>
    <m/>
    <m/>
    <m/>
    <d v="1995-10-17T00:00:00"/>
    <x v="19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</r>
  <r>
    <s v="Holdtech"/>
    <x v="0"/>
    <s v="Masivo"/>
    <s v="La Serena"/>
    <s v="20405881"/>
    <s v="4"/>
    <s v="20405881-4"/>
    <m/>
    <s v="JAVIERA STEFANY ARAYA PEÑA"/>
    <s v="JAVIERA STEFANY"/>
    <s v="ARAYA PEÑA"/>
    <x v="0"/>
    <x v="1"/>
    <m/>
    <m/>
    <m/>
    <m/>
    <m/>
    <m/>
    <m/>
    <m/>
    <d v="2000-01-20T00:00:00"/>
    <x v="19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</r>
  <r>
    <s v="Holdtech"/>
    <x v="0"/>
    <s v="Masivo"/>
    <s v="La Serena"/>
    <s v="15051216"/>
    <s v="6"/>
    <s v="15051216-6"/>
    <m/>
    <s v="KAREN ANDREA PETIT GONZALEZ"/>
    <s v="KAREN ANDREA "/>
    <s v="PETIT GONZALEZ"/>
    <x v="0"/>
    <x v="1"/>
    <m/>
    <m/>
    <m/>
    <m/>
    <m/>
    <m/>
    <m/>
    <m/>
    <d v="1982-04-14T00:00:00"/>
    <x v="19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</r>
  <r>
    <s v="Holdtech"/>
    <x v="0"/>
    <s v="Masivo"/>
    <s v="La Serena"/>
    <s v="16012730"/>
    <s v="9"/>
    <s v="16012730-9"/>
    <m/>
    <s v="LORENZA JULIETTE CORTES GONZALEZ"/>
    <s v="LORENZA JULIETTE"/>
    <s v=" CORTES GONZALEZ"/>
    <x v="0"/>
    <x v="1"/>
    <m/>
    <m/>
    <m/>
    <m/>
    <m/>
    <m/>
    <m/>
    <m/>
    <d v="1986-02-02T00:00:00"/>
    <x v="19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</r>
  <r>
    <s v="Holdtech"/>
    <x v="0"/>
    <s v="Masivo"/>
    <s v="La Serena"/>
    <s v="20542880"/>
    <s v="1"/>
    <s v="20542880-1"/>
    <m/>
    <s v="MIRKO MILIVOJ SINOVCIC SOTO"/>
    <s v="MIRKO MILIVOJ"/>
    <s v="SINOVCIC SOTO"/>
    <x v="0"/>
    <x v="1"/>
    <m/>
    <m/>
    <m/>
    <m/>
    <m/>
    <m/>
    <m/>
    <m/>
    <d v="2000-08-29T00:00:00"/>
    <x v="19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</r>
  <r>
    <s v="Holdtech"/>
    <x v="0"/>
    <s v="Masivo"/>
    <s v="La Serena"/>
    <s v="17732776"/>
    <s v="K"/>
    <s v="17732776-K"/>
    <m/>
    <s v="OLIVER JOSE LUIS RAMIREZ NUÑEZ"/>
    <s v="OLIVER JOSE LUIS "/>
    <s v="RAMIREZ NUÑEZ"/>
    <x v="0"/>
    <x v="1"/>
    <m/>
    <m/>
    <m/>
    <m/>
    <m/>
    <m/>
    <m/>
    <m/>
    <d v="1991-07-05T00:00:00"/>
    <x v="19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</r>
  <r>
    <s v="Holdtech"/>
    <x v="0"/>
    <s v="Masivo"/>
    <s v="La Serena"/>
    <s v="17014911"/>
    <s v="4"/>
    <s v="17014911-4"/>
    <m/>
    <s v="PAULETTE ANGELINA LEON ROBLEDO"/>
    <s v="PAULETTE ANGELINA"/>
    <s v=" LEON ROBLEDO"/>
    <x v="0"/>
    <x v="1"/>
    <m/>
    <m/>
    <m/>
    <m/>
    <m/>
    <m/>
    <m/>
    <m/>
    <d v="1988-07-31T00:00:00"/>
    <x v="19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</r>
  <r>
    <s v="Holdtech"/>
    <x v="0"/>
    <s v="Masivo"/>
    <s v="La Serena"/>
    <s v="19355427"/>
    <s v="K"/>
    <s v="19355427-K"/>
    <m/>
    <s v="SOFIA MACARENA VALDERRAMA ACUÑA"/>
    <s v="SOFIA MACARENA "/>
    <s v="VALDERRAMA ACUÑA"/>
    <x v="0"/>
    <x v="1"/>
    <m/>
    <m/>
    <m/>
    <m/>
    <m/>
    <m/>
    <m/>
    <m/>
    <d v="1996-07-17T00:00:00"/>
    <x v="19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</r>
  <r>
    <s v="Holdtech"/>
    <x v="0"/>
    <s v="Masivo"/>
    <s v="La Serena"/>
    <s v="17999105"/>
    <s v="5"/>
    <s v="17999105-5"/>
    <m/>
    <s v="TANYA MEYLEE MIROSLAVA SABANDO SABANDO"/>
    <s v="TANYA MEYLEE MIROSLAVA "/>
    <s v="SABANDO SABANDO"/>
    <x v="0"/>
    <x v="1"/>
    <m/>
    <m/>
    <m/>
    <m/>
    <m/>
    <m/>
    <m/>
    <m/>
    <d v="1992-11-12T00:00:00"/>
    <x v="19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</r>
  <r>
    <s v="Holdtech"/>
    <x v="0"/>
    <s v="Masivo"/>
    <s v="La Serena"/>
    <s v="18316770"/>
    <s v="7"/>
    <s v="18316770-7"/>
    <m/>
    <s v="YESSICA CONSTANZA ALVAREZ NAVARRO"/>
    <s v="YESSICA CONSTANZA "/>
    <s v="ALVAREZ NAVARRO"/>
    <x v="0"/>
    <x v="1"/>
    <m/>
    <m/>
    <m/>
    <m/>
    <m/>
    <m/>
    <m/>
    <m/>
    <d v="1992-11-27T00:00:00"/>
    <x v="19"/>
    <m/>
    <s v=""/>
    <d v="2021-02-22T00:00:00"/>
    <m/>
    <m/>
    <m/>
    <m/>
    <m/>
    <m/>
    <m/>
    <m/>
    <m/>
    <n v="104"/>
    <s v="Leticia Cabrera"/>
    <x v="2"/>
    <m/>
    <s v=""/>
    <d v="2021-03-01T00:00:00"/>
    <s v=""/>
    <m/>
    <s v=""/>
    <s v=""/>
  </r>
  <r>
    <s v="Holdtech"/>
    <x v="0"/>
    <s v="Empresas"/>
    <s v="La Serena"/>
    <s v="15053452"/>
    <s v="6"/>
    <s v="15053452-6"/>
    <s v="KANUNEZF"/>
    <s v="KATHERINA ANDREA MUÑOZ FIGUEROA"/>
    <s v="KATHERINA ANDREA"/>
    <s v="MUÑOZ FIGUEROA"/>
    <x v="0"/>
    <x v="2"/>
    <s v="Licencia"/>
    <s v="Enfermedad común"/>
    <m/>
    <m/>
    <d v="2021-01-30T00:00:00"/>
    <d v="2021-03-01T00:00:00"/>
    <m/>
    <m/>
    <d v="1983-03-08T00:00:00"/>
    <x v="11"/>
    <s v="19505248-4"/>
    <s v="WILLIAMS ENRIQUE DOMINGUEZ BARRADA"/>
    <d v="2017-07-06T00:00:00"/>
    <d v="2017-07-26T00:00:00"/>
    <s v="S"/>
    <d v="2017-07-27T00:00:00"/>
    <s v="KANUNEZF"/>
    <s v="KANUNEZF"/>
    <n v="19041"/>
    <s v="katherina.nunez@consultor.wom.cl"/>
    <m/>
    <m/>
    <n v="4"/>
    <s v="Monica Neculman"/>
    <x v="1"/>
    <s v="Diurno"/>
    <n v="1"/>
    <d v="2021-03-01T00:00:00"/>
    <n v="1313"/>
    <m/>
    <s v=""/>
    <d v="2017-07-01T00:00:00"/>
  </r>
  <r>
    <s v="Holdtech"/>
    <x v="0"/>
    <s v="Masivo"/>
    <s v="La Serena"/>
    <s v="15970887"/>
    <s v="K"/>
    <s v="15970887-K"/>
    <s v="IKGUTIER"/>
    <s v="ILSE KAREN GUTIERREZ RODRIGUEZ"/>
    <s v="ILSE KAREN"/>
    <s v="GUTIERREZ RODRIGUEZ"/>
    <x v="0"/>
    <x v="2"/>
    <s v="Licencia"/>
    <s v="Enfermedad común"/>
    <m/>
    <m/>
    <d v="2021-01-29T00:00:00"/>
    <d v="2021-03-01T00:00:00"/>
    <m/>
    <m/>
    <d v="1985-01-20T00:00:00"/>
    <x v="7"/>
    <s v="17902552-3"/>
    <s v="ULISES LA ROSA PEREZ"/>
    <d v="2017-08-01T00:00:00"/>
    <d v="2017-08-22T00:00:00"/>
    <s v="S"/>
    <d v="2017-08-24T00:00:00"/>
    <s v="IKGUTIER"/>
    <s v="IKGUTIER"/>
    <n v="19137"/>
    <s v="ilse.gutierrez@consultor.wom.cl"/>
    <m/>
    <m/>
    <n v="7"/>
    <s v="Katterine Cuadra"/>
    <x v="1"/>
    <s v="Diurno"/>
    <n v="1"/>
    <d v="2021-03-01T00:00:00"/>
    <n v="1285"/>
    <m/>
    <s v=""/>
    <d v="2017-08-01T00:00:00"/>
  </r>
  <r>
    <s v="Holdtech"/>
    <x v="0"/>
    <s v="Prepago"/>
    <s v="La Serena"/>
    <s v="18711545"/>
    <s v="0"/>
    <s v="18711545-0"/>
    <s v="NFPEREZU"/>
    <s v="NATALIA FRANCISCA PEREZ URRUTIA"/>
    <s v="NATALIA FRANCISCA"/>
    <s v="PEREZ URRUTIA"/>
    <x v="0"/>
    <x v="2"/>
    <s v="Licencia"/>
    <s v="Licencia Maternal Pre y Post Natal"/>
    <m/>
    <m/>
    <d v="2021-02-01T00:00:00"/>
    <d v="2021-03-30T00:00:00"/>
    <m/>
    <m/>
    <d v="1994-10-10T00:00:00"/>
    <x v="7"/>
    <s v="17902552-3"/>
    <s v="ULISES LA ROSA PEREZ"/>
    <d v="2017-10-06T00:00:00"/>
    <d v="2017-10-27T00:00:00"/>
    <s v="S"/>
    <d v="2017-11-02T00:00:00"/>
    <s v="NFPEREZU"/>
    <s v="NFPEREZU"/>
    <n v="19047"/>
    <s v="natalia.perez@consultor.wom.cl"/>
    <m/>
    <m/>
    <n v="10"/>
    <s v="Katterine Cuadra"/>
    <x v="0"/>
    <s v="Diurno"/>
    <s v=""/>
    <d v="2021-03-01T00:00:00"/>
    <n v="1215"/>
    <m/>
    <s v=""/>
    <d v="2017-11-01T00:00:00"/>
  </r>
  <r>
    <s v="Holdtech"/>
    <x v="0"/>
    <s v="Prepago"/>
    <s v="La Serena"/>
    <s v="17542755"/>
    <s v="4"/>
    <s v="17542755-4"/>
    <s v="VAARGANA"/>
    <s v="VICTORIA ALEJANDRA ARGANDOÑA AGUILAR"/>
    <s v="VICTORIA ALEJANDRA"/>
    <s v="ARGANDOÑA AGUILAR"/>
    <x v="0"/>
    <x v="2"/>
    <s v="Licencia"/>
    <s v="Enfermerdad común"/>
    <m/>
    <m/>
    <d v="2021-02-12T00:00:00"/>
    <d v="2021-02-25T00:00:00"/>
    <m/>
    <m/>
    <d v="1992-12-14T00:00:00"/>
    <x v="8"/>
    <s v="13974946-4"/>
    <s v="FRANCISCO JAVIER SUAREZ VEGA"/>
    <d v="2018-03-13T00:00:00"/>
    <d v="2018-04-03T00:00:00"/>
    <s v="S"/>
    <d v="2018-04-04T00:00:00"/>
    <s v="VAARGANA"/>
    <s v="VAARGANA"/>
    <n v="19189"/>
    <s v="victoria.argandona@consultor.wom.cl"/>
    <m/>
    <m/>
    <n v="24"/>
    <s v="Katterine Cuadra"/>
    <x v="0"/>
    <s v="Diurno"/>
    <s v=""/>
    <d v="2021-03-01T00:00:00"/>
    <n v="1062"/>
    <m/>
    <s v=""/>
    <d v="2018-04-01T00:00:00"/>
  </r>
  <r>
    <s v="Holdtech"/>
    <x v="0"/>
    <s v="Nocturno"/>
    <s v="La Serena"/>
    <s v="16825735"/>
    <s v="K"/>
    <s v="16825735-K"/>
    <s v="VMINOSTV"/>
    <s v="VICTOR MANUEL INOSTROZA VALDEBENITO"/>
    <s v="VICTOR MANUEL"/>
    <s v="INOSTROZA VALDEBENITO"/>
    <x v="0"/>
    <x v="2"/>
    <s v="Licencia"/>
    <s v="Enfermedad común"/>
    <m/>
    <m/>
    <d v="2021-02-01T00:00:00"/>
    <d v="2021-03-02T00:00:00"/>
    <m/>
    <m/>
    <m/>
    <x v="6"/>
    <s v="16732649-8"/>
    <s v="ULISES LA ROSA PEREZ"/>
    <d v="2018-04-26T00:00:00"/>
    <d v="2018-05-17T00:00:00"/>
    <s v="S"/>
    <d v="2018-05-18T00:00:00"/>
    <s v="VMINOSTV"/>
    <s v="VMINOSTV"/>
    <n v="19173"/>
    <s v="victor.inostroza@consultor.wom.cl"/>
    <m/>
    <m/>
    <n v="28"/>
    <s v="Merelyn Marin"/>
    <x v="1"/>
    <s v="Nocturno"/>
    <n v="1"/>
    <d v="2021-03-01T00:00:00"/>
    <n v="1018"/>
    <m/>
    <s v=""/>
    <d v="2018-05-01T00:00:00"/>
  </r>
  <r>
    <s v="Holdtech"/>
    <x v="0"/>
    <s v="Prepago"/>
    <s v="La Serena"/>
    <s v="18453755"/>
    <s v="9"/>
    <s v="18453755-9"/>
    <s v="NDGAETEV"/>
    <s v="NICOL DAYANA GAETE VIVAR"/>
    <s v="NICOL DAYANA"/>
    <s v="GAETE VIVAR"/>
    <x v="0"/>
    <x v="2"/>
    <s v="Licencia"/>
    <s v="Enfermedad común"/>
    <m/>
    <m/>
    <d v="2021-02-24T00:00:00"/>
    <d v="2021-03-10T00:00:00"/>
    <m/>
    <m/>
    <d v="1992-11-17T00:00:00"/>
    <x v="15"/>
    <s v="26728535-7"/>
    <s v="FRANCISCO JAVIER SUAREZ VEGA"/>
    <d v="2018-07-12T00:00:00"/>
    <d v="2018-07-31T00:00:00"/>
    <s v="S"/>
    <d v="2018-08-02T00:00:00"/>
    <s v="NDGAETEV"/>
    <s v="NDGAETEV"/>
    <n v="19131"/>
    <s v="nicol.gaete@consultor.wom.cl"/>
    <m/>
    <m/>
    <n v="34"/>
    <s v="Katterine Cuadra"/>
    <x v="0"/>
    <s v="Diurno"/>
    <s v=""/>
    <d v="2021-03-01T00:00:00"/>
    <n v="942"/>
    <m/>
    <s v=""/>
    <d v="2018-08-01T00:00:00"/>
  </r>
  <r>
    <s v="Holdtech"/>
    <x v="0"/>
    <s v="Masivo"/>
    <s v="La Serena"/>
    <s v="19660092"/>
    <s v="2"/>
    <s v="19660092-2"/>
    <s v="SCMUNOZZ"/>
    <s v="SOFIA CATALINA MUÑOZ ZUÑIGA"/>
    <s v="SOFIA CATALINA"/>
    <s v="MUÑOZ ZUÑIGA"/>
    <x v="0"/>
    <x v="2"/>
    <s v="Licencia"/>
    <s v="Enfermedad hijo menor de un año"/>
    <m/>
    <m/>
    <d v="2021-02-01T00:00:00"/>
    <d v="2021-03-30T00:00:00"/>
    <m/>
    <m/>
    <d v="1997-05-10T00:00:00"/>
    <x v="2"/>
    <s v="15909479-0"/>
    <s v="ULISES LA ROSA PEREZ"/>
    <d v="2018-07-15T00:00:00"/>
    <d v="2018-07-31T00:00:00"/>
    <s v="S"/>
    <d v="2018-08-01T00:00:00"/>
    <s v="SCMUNOZZ"/>
    <s v="SCMUNOZZ"/>
    <n v="19123"/>
    <s v="sofia.munoz@consultor.wom.cl"/>
    <m/>
    <m/>
    <n v="34"/>
    <s v="Katterine Cuadra"/>
    <x v="1"/>
    <s v="Diurno"/>
    <n v="1"/>
    <d v="2021-03-01T00:00:00"/>
    <n v="943"/>
    <m/>
    <s v=""/>
    <d v="2018-08-01T00:00:00"/>
  </r>
  <r>
    <s v="Holdtech"/>
    <x v="0"/>
    <s v="Masivo"/>
    <s v="La Serena"/>
    <s v="19055752"/>
    <s v="9"/>
    <s v="19055752-9"/>
    <s v="LRLORCAG"/>
    <s v="LUIS ROBERTO LORCA GARAY"/>
    <s v="LUIS ROBERTO"/>
    <s v="LORCA GARAY"/>
    <x v="0"/>
    <x v="2"/>
    <s v="Licencia"/>
    <s v="Enfermedad común"/>
    <m/>
    <m/>
    <d v="2021-02-04T00:00:00"/>
    <d v="2021-03-05T00:00:00"/>
    <m/>
    <m/>
    <d v="1995-02-14T00:00:00"/>
    <x v="1"/>
    <s v="18354359-8"/>
    <s v="FRANCISCO JAVIER SUAREZ VEGA"/>
    <d v="2018-07-30T00:00:00"/>
    <d v="2018-08-13T00:00:00"/>
    <s v="S"/>
    <d v="2018-08-14T00:00:00"/>
    <s v="LRLORCAG"/>
    <s v="LRLORCAG"/>
    <n v="19064"/>
    <s v="luis.lorca@consultor.wom.cl"/>
    <m/>
    <m/>
    <n v="35"/>
    <s v="Merelyn Marin"/>
    <x v="0"/>
    <s v="Diurno"/>
    <s v=""/>
    <d v="2021-03-01T00:00:00"/>
    <n v="930"/>
    <d v="2018-09-28T00:00:00"/>
    <s v=""/>
    <d v="2018-08-01T00:00:00"/>
  </r>
  <r>
    <s v="Holdtech"/>
    <x v="0"/>
    <s v="Masivo"/>
    <s v="La Serena"/>
    <s v="19505694"/>
    <s v="3"/>
    <s v="19505694-3"/>
    <s v="RIGOMEZZ"/>
    <s v="ROMANET IVANIA GOMEZ ZEPEDA"/>
    <s v="ROMANET IVANIA"/>
    <s v="GOMEZ ZEPEDA"/>
    <x v="0"/>
    <x v="2"/>
    <s v="Licencia"/>
    <s v="Enfermedad común"/>
    <m/>
    <m/>
    <d v="2021-02-10T00:00:00"/>
    <d v="2021-03-01T00:00:00"/>
    <m/>
    <m/>
    <d v="1997-01-02T00:00:00"/>
    <x v="3"/>
    <s v="18632202-9"/>
    <s v="FRANCISCO JAVIER SUAREZ VEGA"/>
    <d v="2018-11-22T00:00:00"/>
    <d v="2018-12-12T00:00:00"/>
    <m/>
    <d v="2018-12-13T00:00:00"/>
    <s v="RIGOMEZZ"/>
    <s v="RIGOMEZZ"/>
    <n v="19265"/>
    <s v="romanet.gomez@consultor.wom.cl"/>
    <m/>
    <m/>
    <n v="44"/>
    <s v="Yesenia Sepulveda"/>
    <x v="1"/>
    <s v="Diurno"/>
    <n v="1"/>
    <d v="2021-03-01T00:00:00"/>
    <n v="809"/>
    <m/>
    <s v=""/>
    <d v="2018-12-01T00:00:00"/>
  </r>
  <r>
    <s v="Holdtech"/>
    <x v="0"/>
    <s v="Masivo"/>
    <s v="La Serena"/>
    <s v="14906717"/>
    <s v="5"/>
    <s v="14906717-5"/>
    <s v="YATAPIAR"/>
    <s v="YESICA ALEJANDRA TAPIA REYES"/>
    <s v="YESICA ALEJANDRA"/>
    <s v="TAPIA REYES"/>
    <x v="0"/>
    <x v="2"/>
    <s v="Licencia"/>
    <s v="Enfermedad común"/>
    <m/>
    <m/>
    <d v="2021-02-24T00:00:00"/>
    <d v="2021-03-25T00:00:00"/>
    <m/>
    <m/>
    <d v="1981-10-03T00:00:00"/>
    <x v="4"/>
    <s v="17016833-K"/>
    <s v="ULISES LA ROSA PEREZ"/>
    <d v="2018-11-22T00:00:00"/>
    <d v="2018-12-12T00:00:00"/>
    <m/>
    <d v="2018-12-14T00:00:00"/>
    <s v="YATAPIAR"/>
    <s v="YATAPIAR"/>
    <n v="19067"/>
    <s v="yesica.tapia@consultor.wom.cl"/>
    <m/>
    <m/>
    <n v="44"/>
    <s v="Yesenia Sepulveda"/>
    <x v="1"/>
    <s v="Diurno"/>
    <n v="1"/>
    <d v="2021-03-01T00:00:00"/>
    <n v="808"/>
    <m/>
    <s v=""/>
    <d v="2018-12-01T00:00:00"/>
  </r>
  <r>
    <s v="Holdtech"/>
    <x v="0"/>
    <s v="Nocturno"/>
    <s v="La Serena"/>
    <s v="19460484"/>
    <s v="K"/>
    <s v="19460484-K"/>
    <s v="MNANGUIV"/>
    <s v="MATIAS NICOLAS ANGUITA VILLALOBOS"/>
    <s v="MATIAS NICOLAS"/>
    <s v="ANGUITA VILLALOBOS"/>
    <x v="0"/>
    <x v="2"/>
    <s v="Licencia"/>
    <s v="Enfermedad común"/>
    <m/>
    <m/>
    <d v="2021-02-25T00:00:00"/>
    <d v="2021-03-07T00:00:00"/>
    <m/>
    <m/>
    <d v="1997-11-07T00:00:00"/>
    <x v="5"/>
    <s v="14109923-K"/>
    <s v="WILLIAMS ENRIQUE DOMINGUEZ BARRADA"/>
    <d v="2019-02-19T00:00:00"/>
    <d v="2019-03-11T00:00:00"/>
    <m/>
    <d v="2019-03-12T00:00:00"/>
    <s v="MNANGUIV"/>
    <s v="MNANGUIV"/>
    <n v="19310"/>
    <s v="matias.anguita@consultor.wom.cl"/>
    <m/>
    <m/>
    <n v="51"/>
    <s v="Yesenia Sepulveda"/>
    <x v="1"/>
    <s v="Nocturno"/>
    <n v="1"/>
    <d v="2021-03-01T00:00:00"/>
    <n v="720"/>
    <m/>
    <s v=""/>
    <d v="2019-03-01T00:00:00"/>
  </r>
  <r>
    <s v="Holdtech"/>
    <x v="0"/>
    <s v="Masivo"/>
    <s v="La Serena"/>
    <s v="18938467"/>
    <s v="K"/>
    <s v="18938467-K"/>
    <s v="TFHERRAV"/>
    <s v="THEARE FRANCISCA HERRAS VELIZ"/>
    <s v="THEARE FRANCISCA "/>
    <s v="HERRAS VELIZ"/>
    <x v="0"/>
    <x v="2"/>
    <s v="Licencia"/>
    <s v="Patologia del Embarazo"/>
    <m/>
    <m/>
    <d v="2021-02-13T00:00:00"/>
    <d v="2021-03-14T00:00:00"/>
    <m/>
    <m/>
    <d v="1994-09-26T00:00:00"/>
    <x v="10"/>
    <s v="17762228-1"/>
    <s v="FRANCISCO JAVIER SUAREZ VEGA"/>
    <d v="2019-05-27T00:00:00"/>
    <d v="2019-06-14T00:00:00"/>
    <m/>
    <d v="2019-06-17T00:00:00"/>
    <s v="TFHERRAV"/>
    <s v="TFHERRAV"/>
    <n v="19197"/>
    <s v="theare.herras@consultor.wom.cl"/>
    <m/>
    <m/>
    <n v="58"/>
    <s v="Julia Arancibia"/>
    <x v="1"/>
    <s v="Diurno"/>
    <n v="1"/>
    <d v="2021-03-01T00:00:00"/>
    <n v="623"/>
    <m/>
    <s v=""/>
    <d v="2019-06-01T00:00:00"/>
  </r>
  <r>
    <s v="Holdtech"/>
    <x v="0"/>
    <s v="Masivo"/>
    <s v="La Serena"/>
    <s v="19996774"/>
    <s v="6"/>
    <s v="19996774-6"/>
    <s v="MFCELISV"/>
    <s v="MILENKA FERNANDA CELIS VERA"/>
    <s v="MILENKA FERNANDA"/>
    <s v="CELIS VERA "/>
    <x v="0"/>
    <x v="2"/>
    <s v="Licencia"/>
    <s v="Licencia Maternal Pre y Post Natal"/>
    <m/>
    <m/>
    <d v="2021-01-01T00:00:00"/>
    <d v="2021-05-01T00:00:00"/>
    <m/>
    <m/>
    <s v="15/10/1998"/>
    <x v="2"/>
    <s v="15909479-0"/>
    <s v="ULISES LA ROSA PEREZ"/>
    <d v="2019-07-03T00:00:00"/>
    <d v="2019-07-24T00:00:00"/>
    <m/>
    <d v="2019-07-27T00:00:00"/>
    <s v="MFCELISV"/>
    <s v="MFCELISV"/>
    <n v="19195"/>
    <s v="milenka.celis@consultor.wom.cl"/>
    <m/>
    <m/>
    <n v="62"/>
    <s v="Catherine Barraza"/>
    <x v="1"/>
    <s v="Diurno"/>
    <n v="1"/>
    <d v="2021-03-01T00:00:00"/>
    <n v="583"/>
    <m/>
    <s v=""/>
    <d v="2019-07-01T00:00:00"/>
  </r>
  <r>
    <s v="Holdtech"/>
    <x v="0"/>
    <s v="Empresas"/>
    <s v="La Serena"/>
    <s v="17277439"/>
    <s v="3"/>
    <s v="17277439-3"/>
    <s v="SDSANTAR"/>
    <s v="SILVANA DEL PILAR SANTA MARIA RODRIGUEZ"/>
    <s v="SILVANA DEL PILAR"/>
    <s v="SANTA MARIA RODRIGUEZ "/>
    <x v="0"/>
    <x v="2"/>
    <s v="Licencia"/>
    <s v="Enfermedad común"/>
    <m/>
    <m/>
    <d v="2021-02-17T00:00:00"/>
    <d v="2021-03-02T00:00:00"/>
    <m/>
    <m/>
    <s v="12/01/1990"/>
    <x v="8"/>
    <s v="13974946-4"/>
    <s v="FRANCISCO JAVIER SUAREZ VEGA"/>
    <d v="2019-07-11T00:00:00"/>
    <d v="2019-08-02T00:00:00"/>
    <m/>
    <d v="2019-08-07T00:00:00"/>
    <s v="SDSANTAR"/>
    <s v="SDSANTAR"/>
    <n v="19326"/>
    <s v="silvana.santamaria@consultor.wom.cl"/>
    <m/>
    <m/>
    <n v="63"/>
    <s v="Yesenia Sepulveda"/>
    <x v="1"/>
    <s v="Diurno"/>
    <n v="1"/>
    <d v="2021-03-01T00:00:00"/>
    <n v="572"/>
    <m/>
    <s v=""/>
    <d v="2019-08-01T00:00:00"/>
  </r>
  <r>
    <s v="Holdtech"/>
    <x v="0"/>
    <s v="Masivo"/>
    <s v="La Serena"/>
    <s v="18860611"/>
    <s v="3"/>
    <s v="18860611-3"/>
    <s v="CNALCAYS"/>
    <s v="CARLOS NICOLAS ALCAYAGA SILVA"/>
    <s v="CARLOS NICOLAS"/>
    <s v="ALCAYAGA SILVA "/>
    <x v="0"/>
    <x v="2"/>
    <s v="Licencia"/>
    <s v="Enfermedad común"/>
    <m/>
    <m/>
    <d v="2021-02-22T00:00:00"/>
    <d v="2021-03-04T00:00:00"/>
    <m/>
    <m/>
    <s v="29/05/1994"/>
    <x v="7"/>
    <s v="17902552-3"/>
    <s v="ULISES LA ROSA PEREZ"/>
    <d v="2019-07-29T00:00:00"/>
    <d v="2019-08-20T00:00:00"/>
    <m/>
    <d v="2019-08-23T00:00:00"/>
    <s v="CNALCAYS"/>
    <s v="CNALCAYS"/>
    <n v="19353"/>
    <s v="carlos.alcayaga@consultor.wom.cl"/>
    <m/>
    <m/>
    <n v="64"/>
    <s v="Maria Fernanda Diaz"/>
    <x v="0"/>
    <s v="Diurno"/>
    <s v=""/>
    <d v="2021-03-01T00:00:00"/>
    <n v="556"/>
    <m/>
    <s v=""/>
    <d v="2019-08-01T00:00:00"/>
  </r>
  <r>
    <s v="Holdtech"/>
    <x v="0"/>
    <s v="Masivo"/>
    <s v="La Serena"/>
    <s v="19557898"/>
    <s v="2"/>
    <s v="19557898-2"/>
    <s v="GMGARCID"/>
    <s v="GAMALIEL MATIAS GARCIA DIAZ"/>
    <s v="GAMALIEL MATIAS"/>
    <s v="GARCIA DIAZ "/>
    <x v="0"/>
    <x v="2"/>
    <s v="Licencia"/>
    <s v="Enfermedad común"/>
    <m/>
    <m/>
    <d v="2021-02-16T00:00:00"/>
    <d v="2021-03-08T00:00:00"/>
    <m/>
    <m/>
    <d v="1996-11-19T00:00:00"/>
    <x v="4"/>
    <s v="17016833-K"/>
    <s v="ULISES LA ROSA PEREZ"/>
    <d v="2019-08-12T00:00:00"/>
    <d v="2019-09-02T00:00:00"/>
    <m/>
    <d v="2019-09-03T00:00:00"/>
    <s v="GMGARCID"/>
    <s v="GMGARCID"/>
    <n v="19135"/>
    <s v="gamaliel.garcia@consultor.wom.cl"/>
    <m/>
    <m/>
    <n v="65"/>
    <s v="America Quinteros"/>
    <x v="1"/>
    <s v="Diurno"/>
    <n v="1"/>
    <d v="2021-03-01T00:00:00"/>
    <n v="545"/>
    <m/>
    <s v=""/>
    <d v="2019-09-01T00:00:00"/>
  </r>
  <r>
    <s v="Holdtech"/>
    <x v="0"/>
    <s v="Empresas"/>
    <s v="La Serena"/>
    <s v="18495441"/>
    <s v="9"/>
    <s v="18495441-9"/>
    <s v="ISCARVAR"/>
    <s v="IVONNE SOLEDAD CARVAJAL RODRIGUEZ"/>
    <s v="IVONNE SOLEDAD"/>
    <s v="CARVAJAL RODRIGUEZ"/>
    <x v="0"/>
    <x v="2"/>
    <s v="Licencia"/>
    <s v="Enfermedad común"/>
    <m/>
    <m/>
    <d v="2021-02-13T00:00:00"/>
    <d v="2021-03-05T00:00:00"/>
    <m/>
    <m/>
    <s v="19/11/1993"/>
    <x v="7"/>
    <s v="17902552-3"/>
    <s v="ULISES LA ROSA PEREZ"/>
    <d v="2019-08-21T00:00:00"/>
    <d v="2019-09-10T00:00:00"/>
    <m/>
    <d v="2019-09-12T00:00:00"/>
    <s v="ISCARVAR"/>
    <s v="ISCARVAR"/>
    <n v="19109"/>
    <s v="ivonne.carvajal@consultor.wom.cl"/>
    <m/>
    <m/>
    <n v="66"/>
    <s v="Catherine Barraza"/>
    <x v="0"/>
    <s v="Diurno"/>
    <s v=""/>
    <d v="2021-03-01T00:00:00"/>
    <n v="536"/>
    <m/>
    <s v=""/>
    <d v="2019-09-01T00:00:00"/>
  </r>
  <r>
    <s v="Holdtech"/>
    <x v="0"/>
    <s v="Masivo"/>
    <s v="La Serena"/>
    <s v="15052138"/>
    <s v="6"/>
    <s v="15052138-6"/>
    <s v="JITOROP"/>
    <s v="JOHANNA ISABEL TORO PUJADO"/>
    <s v="JOHANNA ISABEL"/>
    <s v="TORO PUJADO"/>
    <x v="0"/>
    <x v="2"/>
    <s v="Licencia"/>
    <s v="Patologia del Embarazo"/>
    <m/>
    <m/>
    <d v="2021-02-19T00:00:00"/>
    <d v="2021-03-20T00:00:00"/>
    <m/>
    <m/>
    <s v="06/09/1983"/>
    <x v="5"/>
    <s v="14109923-K"/>
    <s v="WILLIAMS ENRIQUE DOMINGUEZ BARRADA"/>
    <d v="2019-08-21T00:00:00"/>
    <d v="2019-09-10T00:00:00"/>
    <m/>
    <d v="2019-09-12T00:00:00"/>
    <s v="JITOROP"/>
    <s v="JITOROP"/>
    <n v="19229"/>
    <s v="johanna.toro@consultor.wom.cl"/>
    <m/>
    <m/>
    <n v="66"/>
    <s v="Catherine Barraza"/>
    <x v="0"/>
    <s v="Diurno"/>
    <s v=""/>
    <d v="2021-03-01T00:00:00"/>
    <n v="536"/>
    <m/>
    <s v=""/>
    <d v="2019-09-01T00:00:00"/>
  </r>
  <r>
    <s v="Holdtech"/>
    <x v="0"/>
    <s v="Empresas"/>
    <s v="La Serena"/>
    <s v="15912876"/>
    <s v="8"/>
    <s v="15912876-8"/>
    <s v="VDLOPEZA"/>
    <s v="VALERIA DOMINIQUE LOPEZ ARANDA"/>
    <s v="VALERIA DOMINIQUE"/>
    <s v="LOPEZ ARANDA "/>
    <x v="0"/>
    <x v="2"/>
    <s v="Licencia"/>
    <s v="Enfermedad común"/>
    <m/>
    <m/>
    <d v="2021-02-25T00:00:00"/>
    <d v="2021-03-26T00:00:00"/>
    <m/>
    <m/>
    <s v="05-10-1984"/>
    <x v="6"/>
    <s v="16732649-8"/>
    <s v="ULISES LA ROSA PEREZ"/>
    <d v="2019-11-19T00:00:00"/>
    <d v="2019-12-10T00:00:00"/>
    <m/>
    <d v="2019-12-12T00:00:00"/>
    <s v="VDLOPEZA"/>
    <s v="VDLOPEZA"/>
    <n v="19146"/>
    <s v="valeria.lopez@consultor.wom.cl"/>
    <m/>
    <m/>
    <n v="68"/>
    <s v="Yesenia Sepulveda"/>
    <x v="0"/>
    <s v="Diurno"/>
    <s v=""/>
    <d v="2021-03-01T00:00:00"/>
    <n v="445"/>
    <m/>
    <s v=""/>
    <d v="2019-12-01T00:00:00"/>
  </r>
  <r>
    <s v="Holdtech"/>
    <x v="0"/>
    <s v="Empresas"/>
    <s v="La Serena"/>
    <s v="13873709"/>
    <s v="8"/>
    <s v="13873709-8"/>
    <s v="FAGUERRS"/>
    <s v="FABIOLA ANDREA GUERRA SEGOVIA"/>
    <s v="FABIOLA ANDREA"/>
    <s v="GUERRA SEGOVIA"/>
    <x v="0"/>
    <x v="2"/>
    <s v="Licencia"/>
    <s v="Enfermedad común"/>
    <m/>
    <m/>
    <d v="2021-02-28T00:00:00"/>
    <d v="2021-03-14T00:00:00"/>
    <m/>
    <m/>
    <d v="1980-09-27T00:00:00"/>
    <x v="8"/>
    <s v="13974946-4"/>
    <s v="FRANCISCO JAVIER SUAREZ VEGA"/>
    <d v="2019-12-09T00:00:00"/>
    <d v="2019-12-30T00:00:00"/>
    <m/>
    <d v="2020-01-07T00:00:00"/>
    <s v="FAGUERRS"/>
    <s v="FAGUERRS"/>
    <n v="19332"/>
    <s v="fabiola.guerra@consultor.wom.cl"/>
    <m/>
    <m/>
    <n v="70"/>
    <s v="America Quinteros"/>
    <x v="1"/>
    <s v="Diurno"/>
    <n v="1"/>
    <d v="2021-03-01T00:00:00"/>
    <n v="419"/>
    <m/>
    <s v=""/>
    <d v="2020-01-01T00:00:00"/>
  </r>
  <r>
    <s v="Holdtech"/>
    <x v="0"/>
    <s v="Masivo"/>
    <s v="La Serena"/>
    <s v="20287921"/>
    <s v="7"/>
    <s v="20287921-7"/>
    <s v="CAROJRSA"/>
    <s v="CATALINA ANAIS ROJAS REYES"/>
    <s v="CATALINA ANAIS"/>
    <s v="ROJAS REYES "/>
    <x v="0"/>
    <x v="2"/>
    <s v="Licencia"/>
    <s v="Enfermedad común"/>
    <m/>
    <m/>
    <d v="2021-01-29T00:00:00"/>
    <d v="2021-03-01T00:00:00"/>
    <m/>
    <m/>
    <s v="10/06/1999"/>
    <x v="5"/>
    <s v="14109923-K"/>
    <s v="WILLIAMS ENRIQUE DOMINGUEZ BARRADA"/>
    <d v="2020-01-07T00:00:00"/>
    <d v="2020-01-27T00:00:00"/>
    <m/>
    <d v="2020-01-29T00:00:00"/>
    <s v="CAROJRSA"/>
    <s v="CAROJRSA"/>
    <n v="19385"/>
    <s v="catalina.rojas@consultor.wom.cl"/>
    <m/>
    <m/>
    <n v="71"/>
    <s v="Maria Fernanda Diaz"/>
    <x v="1"/>
    <s v="Diurno"/>
    <n v="1"/>
    <d v="2021-03-01T00:00:00"/>
    <n v="397"/>
    <m/>
    <s v=""/>
    <d v="2020-01-01T00:00:00"/>
  </r>
  <r>
    <s v="Holdtech"/>
    <x v="0"/>
    <s v="Empresas"/>
    <s v="La Serena"/>
    <s v="19101764"/>
    <s v="1"/>
    <s v="19101764-1"/>
    <s v="VMSOZAV"/>
    <s v="VIANNEY MARILYN SOZA VALENCIA"/>
    <s v=" VIANNEY MARILYN"/>
    <s v="SOZA VALENCIA"/>
    <x v="0"/>
    <x v="2"/>
    <s v="Licencia"/>
    <s v="Enfermedad común"/>
    <m/>
    <m/>
    <d v="2021-02-13T00:00:00"/>
    <d v="2021-03-09T00:00:00"/>
    <m/>
    <m/>
    <s v="22/06/1995"/>
    <x v="14"/>
    <s v="17722969-5"/>
    <s v="ULISES LA ROSA PEREZ"/>
    <d v="2020-01-14T00:00:00"/>
    <d v="2020-02-04T00:00:00"/>
    <m/>
    <d v="2020-02-06T00:00:00"/>
    <s v="VMSOZAV"/>
    <s v="VMSOZAV"/>
    <n v="19342"/>
    <s v="vianney.soza@consultor.wom.cl"/>
    <m/>
    <m/>
    <n v="72"/>
    <s v="America Quinteros"/>
    <x v="1"/>
    <s v="Diurno"/>
    <n v="1"/>
    <d v="2021-03-01T00:00:00"/>
    <n v="389"/>
    <m/>
    <s v=""/>
    <d v="2020-02-01T00:00:00"/>
  </r>
  <r>
    <s v="Holdtech"/>
    <x v="0"/>
    <s v="Empresas"/>
    <s v="La Serena"/>
    <s v="16183211"/>
    <s v="1"/>
    <s v="16183211-1"/>
    <s v="JEORREGC"/>
    <s v="JENNIFER ESTER ORREGO CRUZ"/>
    <s v="JENNIFER ESTER"/>
    <s v="ORREGO CRUZ "/>
    <x v="0"/>
    <x v="2"/>
    <s v="Licencia"/>
    <s v="Enfermedad común"/>
    <m/>
    <m/>
    <d v="2021-02-17T00:00:00"/>
    <d v="2021-03-01T00:00:00"/>
    <m/>
    <m/>
    <d v="1985-01-06T00:00:00"/>
    <x v="5"/>
    <s v="14109923-K"/>
    <s v="WILLIAMS ENRIQUE DOMINGUEZ BARRADA"/>
    <d v="2020-06-30T00:00:00"/>
    <d v="2020-07-10T00:00:00"/>
    <m/>
    <d v="2020-07-13T00:00:00"/>
    <s v="JEORREGC"/>
    <s v="JEORREGC"/>
    <n v="19054"/>
    <s v="jennifer.orrego@consultor.wom.cl"/>
    <m/>
    <m/>
    <n v="76"/>
    <s v="America Quinteros"/>
    <x v="1"/>
    <s v="Diurno"/>
    <n v="1"/>
    <d v="2021-03-01T00:00:00"/>
    <n v="231"/>
    <m/>
    <s v=""/>
    <d v="2020-07-01T00:00:00"/>
  </r>
  <r>
    <s v="Holdtech"/>
    <x v="0"/>
    <s v="Masivo"/>
    <s v="La Serena"/>
    <s v="18598435"/>
    <s v="4"/>
    <s v="18598435-4"/>
    <s v="MACIFUEL"/>
    <s v="MARIA ALEJANDRA CIFUENTES LASTRA"/>
    <s v="MARIA ALEJANDRA"/>
    <s v="CIFUENTES LASTRA "/>
    <x v="0"/>
    <x v="2"/>
    <s v="Licencia"/>
    <s v="Enfermedad común"/>
    <m/>
    <m/>
    <d v="2021-02-18T00:00:00"/>
    <d v="2021-03-19T00:00:00"/>
    <m/>
    <m/>
    <d v="1991-02-12T00:00:00"/>
    <x v="5"/>
    <s v="14109923-K"/>
    <s v="WILLIAMS ENRIQUE DOMINGUEZ BARRADA"/>
    <d v="2020-07-20T00:00:00"/>
    <d v="2020-07-30T00:00:00"/>
    <m/>
    <d v="2020-07-31T00:00:00"/>
    <s v="MACIFUEL"/>
    <s v="MACIFUEL"/>
    <n v="19406"/>
    <s v="maria.cifuentes@consultor.wom.cl"/>
    <m/>
    <m/>
    <n v="79"/>
    <s v="America Quinteros"/>
    <x v="0"/>
    <s v="Diurno"/>
    <s v=""/>
    <d v="2021-03-01T00:00:00"/>
    <n v="213"/>
    <m/>
    <s v=""/>
    <d v="2020-07-01T00:00:00"/>
  </r>
  <r>
    <s v="Holdtech"/>
    <x v="0"/>
    <s v="Masivo"/>
    <s v="La Serena"/>
    <s v="18575149"/>
    <s v="K"/>
    <s v="18575149-K"/>
    <s v="SABUGUEO"/>
    <s v="SILVANA ANGELA BUGUEÑO ORTEGA"/>
    <s v="SILVANA ANGELA"/>
    <s v="BUGUEÑO ORTEGA "/>
    <x v="0"/>
    <x v="2"/>
    <s v="Licencia"/>
    <s v="Enfermedad común"/>
    <m/>
    <m/>
    <d v="2021-02-25T00:00:00"/>
    <d v="2021-03-10T00:00:00"/>
    <m/>
    <m/>
    <s v="19-08-1994"/>
    <x v="6"/>
    <s v="16732649-8"/>
    <s v="ULISES LA ROSA PEREZ"/>
    <d v="2020-07-27T00:00:00"/>
    <d v="2020-08-11T00:00:00"/>
    <m/>
    <d v="2020-08-12T00:00:00"/>
    <s v="SABUGUEO"/>
    <s v="SABUGUEO"/>
    <n v="19413"/>
    <s v="silvana.bugueno@consultor.wom.cl"/>
    <m/>
    <m/>
    <n v="80"/>
    <s v="Leticia Cabrera"/>
    <x v="1"/>
    <s v="Diurno"/>
    <n v="1"/>
    <d v="2021-03-01T00:00:00"/>
    <n v="201"/>
    <m/>
    <s v=""/>
    <d v="2020-08-01T00:00:00"/>
  </r>
  <r>
    <s v="Holdtech"/>
    <x v="0"/>
    <s v="Masivo"/>
    <s v="La Serena"/>
    <s v="19661968"/>
    <s v="2"/>
    <s v="19661968-2"/>
    <s v="CADIACI"/>
    <s v="CLAUDIO ALEJANDRO DIAZ CISTERNAS"/>
    <s v="CLAUDIO ALEJANDRO "/>
    <s v="DIAZ CISTERNAS"/>
    <x v="0"/>
    <x v="2"/>
    <s v="Licencia"/>
    <s v="Enfermedad común"/>
    <m/>
    <m/>
    <d v="2021-02-18T00:00:00"/>
    <d v="2021-03-05T00:00:00"/>
    <m/>
    <m/>
    <s v="19-01-1998"/>
    <x v="2"/>
    <s v="15909479-0"/>
    <s v="ULISES LA ROSA PEREZ"/>
    <d v="2020-09-07T00:00:00"/>
    <d v="2020-09-17T00:00:00"/>
    <m/>
    <d v="2020-09-18T00:00:00"/>
    <s v="CADIACI"/>
    <s v="CADIACI"/>
    <n v="19366"/>
    <s v="claudio.diaz@consultor.wom.cl"/>
    <m/>
    <m/>
    <n v="87"/>
    <s v="Leticia Cabrera"/>
    <x v="0"/>
    <s v="Diurno"/>
    <s v=""/>
    <d v="2021-03-01T00:00:00"/>
    <n v="164"/>
    <m/>
    <s v=""/>
    <d v="2020-09-01T00:00:00"/>
  </r>
  <r>
    <s v="Holdtech"/>
    <x v="0"/>
    <s v="Masivo"/>
    <s v="La Serena"/>
    <s v="18827475"/>
    <s v="7"/>
    <s v="18827475-7"/>
    <s v="ITCANOJ"/>
    <s v="ISABEL TERESITA DE JESUS CANO JARAMILLO"/>
    <s v="ISABEL TERESITA DE JESUS "/>
    <s v="CANO JARAMILLO"/>
    <x v="0"/>
    <x v="2"/>
    <s v="Licencia"/>
    <s v="Enfermedad común"/>
    <m/>
    <m/>
    <d v="2021-02-15T00:00:00"/>
    <d v="2021-03-07T00:00:00"/>
    <m/>
    <m/>
    <s v="01-06-1995"/>
    <x v="13"/>
    <s v="19207174-7"/>
    <s v="ULISES LA ROSA PEREZ"/>
    <d v="2020-10-05T00:00:00"/>
    <d v="2020-10-26T00:00:00"/>
    <m/>
    <d v="2020-10-27T00:00:00"/>
    <s v="ITCANOJ"/>
    <s v="ITCANOJ"/>
    <n v="19138"/>
    <s v="isabel.cano@consultor.wom.cl"/>
    <m/>
    <m/>
    <n v="89"/>
    <s v="Paola Dunn"/>
    <x v="0"/>
    <s v="Diurno"/>
    <s v=""/>
    <d v="2021-03-01T00:00:00"/>
    <n v="125"/>
    <m/>
    <s v=""/>
    <d v="2020-10-01T00:00:00"/>
  </r>
  <r>
    <s v="Holdtech"/>
    <x v="0"/>
    <s v="Masivo"/>
    <s v="La Serena"/>
    <s v="19278641"/>
    <s v="K"/>
    <s v="19278641-K"/>
    <s v="CPPENAL"/>
    <s v="CAMILA PATRICIA PEÑALOZA ASCENCIO"/>
    <s v="CAMILA PATRICIA "/>
    <s v="PEÑALOZA ASCENCIO"/>
    <x v="0"/>
    <x v="2"/>
    <s v="Licencia"/>
    <s v="Enfermedad común"/>
    <m/>
    <s v="Reingreso Call Center"/>
    <d v="2021-02-22T00:00:00"/>
    <d v="2021-03-23T00:00:00"/>
    <m/>
    <m/>
    <s v="19-02-1996"/>
    <x v="2"/>
    <s v="15909479-0"/>
    <s v="ULISES LA ROSA PEREZ"/>
    <d v="2020-10-26T00:00:00"/>
    <d v="2020-11-24T00:00:00"/>
    <m/>
    <d v="2020-11-25T00:00:00"/>
    <s v="CPPENALA"/>
    <s v="CPPENAL"/>
    <m/>
    <s v="camila.penaloza@consultor.wom.cl"/>
    <m/>
    <m/>
    <n v="91"/>
    <s v="Maria Fernanda Diaz"/>
    <x v="0"/>
    <s v="Diurno"/>
    <s v=""/>
    <d v="2021-03-01T00:00:00"/>
    <n v="96"/>
    <m/>
    <s v=""/>
    <d v="2020-11-01T00:00:00"/>
  </r>
  <r>
    <s v="Holdtech"/>
    <x v="0"/>
    <s v="Masivo"/>
    <s v="La Serena"/>
    <s v="20406037"/>
    <s v="1"/>
    <s v="20406037-1"/>
    <s v="EMLOPEZG"/>
    <s v="ELISA MIGUELINA LOPEZ GUERRA"/>
    <s v="ELISA MIGUELINA "/>
    <s v="LOPEZ GUERRA"/>
    <x v="0"/>
    <x v="2"/>
    <s v="Licencia"/>
    <s v="Enfermedad común"/>
    <m/>
    <m/>
    <d v="2021-02-24T00:00:00"/>
    <d v="2021-03-10T00:00:00"/>
    <m/>
    <m/>
    <s v="10-12-1999"/>
    <x v="4"/>
    <s v="17016833-K"/>
    <s v="ULISES LA ROSA PEREZ"/>
    <d v="2020-11-30T00:00:00"/>
    <d v="2020-12-21T00:00:00"/>
    <m/>
    <d v="2020-12-22T00:00:00"/>
    <s v="EMLOPEZG"/>
    <s v="EMLOPEZG"/>
    <n v="19488"/>
    <s v="elisa.lopez@consultor.wom.cl"/>
    <m/>
    <m/>
    <n v="94"/>
    <s v="Paola Dunn"/>
    <x v="0"/>
    <s v="Diurno"/>
    <s v=""/>
    <d v="2021-03-01T00:00:00"/>
    <n v="69"/>
    <m/>
    <s v=""/>
    <d v="2020-12-01T00:00:00"/>
  </r>
  <r>
    <s v="Holdtech"/>
    <x v="0"/>
    <s v="Masivo"/>
    <s v="La Serena"/>
    <s v="27329458"/>
    <s v="9"/>
    <s v="27329458-9"/>
    <s v="JAESCALR"/>
    <s v="JOSÉ ALEXANDER ESCALONA ROJAS"/>
    <s v="JOSÉ ALEXANDER"/>
    <s v="ESCALONA ROJAS"/>
    <x v="0"/>
    <x v="2"/>
    <s v="Licencia"/>
    <s v="Enfermedad común"/>
    <m/>
    <m/>
    <d v="2021-02-18T00:00:00"/>
    <d v="2021-03-19T00:00:00"/>
    <m/>
    <m/>
    <s v="09/01/1990"/>
    <x v="11"/>
    <s v="19505248-4"/>
    <s v="WILLIAMS ENRIQUE DOMINGUEZ BARRADA"/>
    <d v="2019-07-25T00:00:00"/>
    <d v="2019-08-14T00:00:00"/>
    <m/>
    <d v="2019-08-19T00:00:00"/>
    <s v="JAESCALR"/>
    <s v="JAESCALR"/>
    <n v="19090"/>
    <s v="jose.escalona@consultor.wom.cl"/>
    <m/>
    <m/>
    <s v="11 RRSS"/>
    <s v="Jeremy Torres"/>
    <x v="1"/>
    <s v="Diurno"/>
    <n v="1"/>
    <d v="2021-03-01T00:00:00"/>
    <n v="560"/>
    <d v="2020-12-07T00:00:00"/>
    <s v=""/>
    <d v="2019-08-01T00:00:00"/>
  </r>
  <r>
    <s v="Holdtech"/>
    <x v="0"/>
    <s v="Masivo"/>
    <s v="La Serena"/>
    <s v="25801063"/>
    <s v="9"/>
    <s v="25801063-9"/>
    <s v="MARODRIM"/>
    <s v="MARIA ALEJANDRA RODRIGUEZ MATOS"/>
    <s v="MARIA ALEJANDRA"/>
    <s v="RODRIGUEZ MATOS"/>
    <x v="0"/>
    <x v="2"/>
    <s v="Licencia"/>
    <s v="Enfermedad común"/>
    <m/>
    <m/>
    <d v="2021-03-02T00:00:00"/>
    <d v="2021-03-16T00:00:00"/>
    <m/>
    <m/>
    <s v="02/07/1980"/>
    <x v="15"/>
    <s v="26728535-7"/>
    <s v="FRANCISCO JAVIER SUAREZ VEGA"/>
    <d v="2019-11-18T00:00:00"/>
    <d v="2019-12-06T00:00:00"/>
    <m/>
    <d v="2019-12-10T00:00:00"/>
    <s v="MARODRIM"/>
    <s v="MARODRIM"/>
    <n v="19212"/>
    <s v="maria.rodriguez.a@consultor.wom.cl"/>
    <m/>
    <m/>
    <s v="13 RRSS"/>
    <s v="Daniela Castillo"/>
    <x v="1"/>
    <s v="Diurno"/>
    <n v="1"/>
    <d v="2021-03-01T00:00:00"/>
    <n v="447"/>
    <d v="2020-10-13T00:00:00"/>
    <s v=""/>
    <d v="2019-12-01T00:00:00"/>
  </r>
  <r>
    <s v="Holdtech"/>
    <x v="0"/>
    <s v="Masivo"/>
    <s v="La Serena"/>
    <s v="27089710"/>
    <s v="K"/>
    <s v="27089710-K"/>
    <s v="LDVASQUV"/>
    <s v="LUIS DAVID VÁSQUEZ VELÁSQUEZ"/>
    <s v="LUIS DAVID "/>
    <s v="VÁSQUEZ VELÁSQUEZ"/>
    <x v="0"/>
    <x v="2"/>
    <s v="Licencia"/>
    <s v="Enfermedad común"/>
    <m/>
    <m/>
    <d v="2021-02-17T00:00:00"/>
    <d v="2021-03-03T00:00:00"/>
    <m/>
    <m/>
    <d v="1998-01-17T00:00:00"/>
    <x v="11"/>
    <s v="19505248-4"/>
    <s v="WILLIAMS ENRIQUE DOMINGUEZ BARRADA"/>
    <d v="2020-04-02T00:00:00"/>
    <d v="2020-04-17T00:00:00"/>
    <m/>
    <d v="2020-04-20T00:00:00"/>
    <s v="LDVASQUV"/>
    <s v="LDVASQUV"/>
    <n v="19369"/>
    <s v="luis.vasquez@consultor.wom.cl"/>
    <m/>
    <m/>
    <s v="16 RRSS"/>
    <s v="Daniela Castillo"/>
    <x v="1"/>
    <s v="Diurno"/>
    <n v="1"/>
    <d v="2021-03-01T00:00:00"/>
    <n v="315"/>
    <d v="2020-12-01T00:00:00"/>
    <s v=""/>
    <d v="2020-04-01T00:00:00"/>
  </r>
  <r>
    <s v="Holdtech"/>
    <x v="0"/>
    <s v="Masivo"/>
    <s v="La Serena"/>
    <s v="20342025"/>
    <s v="0"/>
    <s v="20342025-0"/>
    <s v="BRODRIB"/>
    <s v="BRYANT RODRIGO BADILLA"/>
    <s v="BRYANT "/>
    <s v="RODRIGO BADILLA"/>
    <x v="0"/>
    <x v="2"/>
    <s v="Licencia"/>
    <s v="Enfermedad común"/>
    <m/>
    <m/>
    <d v="2021-02-03T00:00:00"/>
    <d v="2021-03-01T00:00:00"/>
    <m/>
    <m/>
    <s v="21-02-1996"/>
    <x v="11"/>
    <s v="19505248-4"/>
    <s v="WILLIAMS ENRIQUE DOMINGUEZ BARRADA"/>
    <d v="2020-08-12T00:00:00"/>
    <d v="2020-08-27T00:00:00"/>
    <m/>
    <d v="2020-08-28T00:00:00"/>
    <s v="BRODRIB"/>
    <s v="BRODRIB"/>
    <n v="19452"/>
    <s v="bryant.rodrigo@consultor.wom.cl"/>
    <m/>
    <m/>
    <s v="18 RRSS"/>
    <s v="Daniela Castillo"/>
    <x v="0"/>
    <s v="Diurno"/>
    <s v=""/>
    <d v="2021-03-01T00:00:00"/>
    <n v="185"/>
    <d v="2020-12-01T00:00:00"/>
    <s v=""/>
    <d v="2020-08-01T00:00:00"/>
  </r>
  <r>
    <s v="Holdtech"/>
    <x v="0"/>
    <s v="Masivo"/>
    <s v="La Serena"/>
    <s v="16187469"/>
    <s v="8"/>
    <s v="16187469-8"/>
    <s v="AAPIZARC"/>
    <s v="ALBERTO ANTONIO PIZARRO CHEPILLO"/>
    <s v="ALBERTO ANTONIO"/>
    <s v="PIZARRO CHEPILLO"/>
    <x v="1"/>
    <x v="3"/>
    <s v="Renuncia"/>
    <m/>
    <d v="2017-07-10T00:00:00"/>
    <m/>
    <m/>
    <m/>
    <m/>
    <m/>
    <d v="1985-05-25T00:00:00"/>
    <x v="20"/>
    <m/>
    <s v=""/>
    <d v="2017-06-12T00:00:00"/>
    <d v="2017-06-30T00:00:00"/>
    <s v="S"/>
    <d v="2017-06-03T00:00:00"/>
    <s v="AAPIZARC"/>
    <s v="AAPIZARC"/>
    <n v="19047"/>
    <s v="alberto.pizarro@consultor.wom.cl"/>
    <m/>
    <m/>
    <n v="1"/>
    <s v="Monica Neculman"/>
    <x v="1"/>
    <m/>
    <n v="1"/>
    <d v="2021-03-01T00:00:00"/>
    <n v="1367"/>
    <m/>
    <d v="2017-07-01T00:00:00"/>
    <d v="2017-06-01T00:00:00"/>
  </r>
  <r>
    <s v="Holdtech"/>
    <x v="0"/>
    <s v="Masivo"/>
    <s v="La Serena"/>
    <s v="18178270"/>
    <s v="6"/>
    <s v="18178270-6"/>
    <s v="ACBONILB"/>
    <s v="AMALIA CATALINA AIDA BONILLA BARRIOS"/>
    <s v="AMALIA CATALINA AIDA"/>
    <s v="BONILLA BARRIOS"/>
    <x v="1"/>
    <x v="3"/>
    <s v="Renuncia"/>
    <m/>
    <d v="2017-07-03T00:00:00"/>
    <m/>
    <m/>
    <m/>
    <m/>
    <m/>
    <d v="1992-05-06T00:00:00"/>
    <x v="20"/>
    <m/>
    <s v=""/>
    <d v="2017-06-12T00:00:00"/>
    <d v="2017-06-30T00:00:00"/>
    <s v="S"/>
    <d v="2017-06-03T00:00:00"/>
    <s v="ACBONILB"/>
    <s v="ACBONILB"/>
    <n v="19007"/>
    <s v="amalia.bonilla@consultor.wom.cl"/>
    <m/>
    <m/>
    <n v="1"/>
    <s v="Monica Neculman"/>
    <x v="1"/>
    <m/>
    <n v="1"/>
    <d v="2021-03-01T00:00:00"/>
    <n v="1367"/>
    <m/>
    <d v="2017-07-01T00:00:00"/>
    <d v="2017-06-01T00:00:00"/>
  </r>
  <r>
    <s v="Holdtech"/>
    <x v="0"/>
    <s v="Masivo"/>
    <s v="La Serena"/>
    <s v="19602096"/>
    <s v="9"/>
    <s v="19602096-9"/>
    <s v="ALGONZAM"/>
    <s v="ALEJANDRO LEONARDO ERNESTO GONZALEZ MATURANA"/>
    <s v="ALEJANDRO LEONARDO ERNESTO"/>
    <s v="GONZALEZ MATURANA"/>
    <x v="1"/>
    <x v="3"/>
    <s v="Desvinculación"/>
    <s v="No Concurrencia"/>
    <d v="2017-10-13T00:00:00"/>
    <m/>
    <m/>
    <m/>
    <m/>
    <m/>
    <d v="1997-06-04T00:00:00"/>
    <x v="20"/>
    <m/>
    <s v=""/>
    <d v="2017-06-12T00:00:00"/>
    <d v="2017-06-30T00:00:00"/>
    <s v="S"/>
    <d v="2017-07-03T00:00:00"/>
    <s v="ALGONZAM"/>
    <s v="ALGONZAM"/>
    <n v="19018"/>
    <s v="alejandro.gonzalez@consultor.wom.cl"/>
    <m/>
    <m/>
    <n v="1"/>
    <s v="Monica Neculman"/>
    <x v="1"/>
    <m/>
    <n v="1"/>
    <d v="2021-03-01T00:00:00"/>
    <n v="1337"/>
    <m/>
    <d v="2017-10-01T00:00:00"/>
    <d v="2017-07-01T00:00:00"/>
  </r>
  <r>
    <s v="Holdtech"/>
    <x v="0"/>
    <s v="Masivo"/>
    <s v="La Serena"/>
    <s v="18316530"/>
    <s v="5"/>
    <s v="18316530-5"/>
    <s v="ALLARAS"/>
    <s v="ANDY LISSET LARA SAEZ"/>
    <s v="ANDY LISSET"/>
    <s v="LARA SAEZ"/>
    <x v="1"/>
    <x v="3"/>
    <s v="Renuncia"/>
    <m/>
    <d v="2017-07-10T00:00:00"/>
    <m/>
    <m/>
    <m/>
    <m/>
    <m/>
    <d v="1992-10-22T00:00:00"/>
    <x v="20"/>
    <m/>
    <s v=""/>
    <d v="2017-06-12T00:00:00"/>
    <d v="2017-06-30T00:00:00"/>
    <s v="S"/>
    <d v="2017-06-03T00:00:00"/>
    <s v="ALLARAS"/>
    <s v="ALLARAS"/>
    <n v="19028"/>
    <s v="andy.lara@consultor.wom.cl"/>
    <m/>
    <m/>
    <n v="1"/>
    <s v="Monica Neculman"/>
    <x v="1"/>
    <m/>
    <n v="1"/>
    <d v="2021-03-01T00:00:00"/>
    <n v="1367"/>
    <m/>
    <d v="2017-07-01T00:00:00"/>
    <d v="2017-06-01T00:00:00"/>
  </r>
  <r>
    <s v="Holdtech"/>
    <x v="0"/>
    <s v="Masivo"/>
    <s v="La Serena"/>
    <s v="13669975"/>
    <s v="K"/>
    <s v="13669975-K"/>
    <s v="BEALBORM"/>
    <s v="BARBARA EUGENIA ALBORNOZ MORALES"/>
    <s v="BARBARA EUGENIA"/>
    <s v="ALBORNOZ MORALES"/>
    <x v="1"/>
    <x v="3"/>
    <s v="Desvinculación"/>
    <s v="No Concurrencia"/>
    <d v="2017-09-11T00:00:00"/>
    <m/>
    <m/>
    <m/>
    <m/>
    <m/>
    <d v="1979-01-31T00:00:00"/>
    <x v="20"/>
    <m/>
    <s v=""/>
    <d v="2017-06-12T00:00:00"/>
    <d v="2017-06-30T00:00:00"/>
    <s v="S"/>
    <d v="2017-06-03T00:00:00"/>
    <s v="BEALBORM"/>
    <s v="BEALBORM"/>
    <n v="19002"/>
    <s v="barbara.albornoz@consultor.wom.cl"/>
    <m/>
    <m/>
    <n v="1"/>
    <s v="Monica Neculman"/>
    <x v="1"/>
    <m/>
    <n v="1"/>
    <d v="2021-03-01T00:00:00"/>
    <n v="1367"/>
    <m/>
    <d v="2017-09-01T00:00:00"/>
    <d v="2017-06-01T00:00:00"/>
  </r>
  <r>
    <s v="Holdtech"/>
    <x v="0"/>
    <s v="Masivo"/>
    <s v="La Serena"/>
    <s v="15056061"/>
    <s v="6"/>
    <s v="15056061-6"/>
    <s v="CAOSSANP"/>
    <s v="CRISTOBAL ALEXIS OSSADON PEREZ"/>
    <s v="CRISTOBAL ALEXIS"/>
    <s v="OSSADON PEREZ"/>
    <x v="1"/>
    <x v="3"/>
    <s v="Desvinculación"/>
    <s v="No Concurrencia"/>
    <d v="2017-11-24T00:00:00"/>
    <m/>
    <m/>
    <m/>
    <m/>
    <m/>
    <d v="1983-01-28T00:00:00"/>
    <x v="20"/>
    <m/>
    <s v=""/>
    <d v="2017-06-12T00:00:00"/>
    <d v="2017-06-30T00:00:00"/>
    <s v="S"/>
    <d v="2017-06-03T00:00:00"/>
    <s v="CAOSSANP"/>
    <s v="CAOSSANP"/>
    <n v="19042"/>
    <s v="cristobal.ossandon@consultor.wom.cl"/>
    <m/>
    <m/>
    <n v="1"/>
    <s v="Monica Neculman"/>
    <x v="1"/>
    <m/>
    <n v="1"/>
    <d v="2021-03-01T00:00:00"/>
    <n v="1367"/>
    <m/>
    <d v="2017-11-01T00:00:00"/>
    <d v="2017-06-01T00:00:00"/>
  </r>
  <r>
    <s v="Holdtech"/>
    <x v="0"/>
    <s v="Masivo"/>
    <s v="La Serena"/>
    <s v="11468007"/>
    <s v="9"/>
    <s v="11468007-9"/>
    <s v="CICOLOML"/>
    <s v="CLAUDIA INES COLOMBO LAZO"/>
    <s v="CLAUDIA INES"/>
    <s v="COLOMBO LAZO"/>
    <x v="1"/>
    <x v="3"/>
    <s v="Renuncia"/>
    <m/>
    <d v="2018-03-19T00:00:00"/>
    <m/>
    <m/>
    <m/>
    <m/>
    <m/>
    <d v="1973-06-06T00:00:00"/>
    <x v="0"/>
    <s v="15054416-5"/>
    <s v="FRANCISCO JAVIER SUAREZ VEGA"/>
    <d v="2017-06-12T00:00:00"/>
    <d v="2017-06-30T00:00:00"/>
    <s v="S"/>
    <d v="2017-06-03T00:00:00"/>
    <s v="CICOLOML"/>
    <s v="CICOLOML"/>
    <n v="19011"/>
    <s v="claudia.colombo@consultor.wom.cl"/>
    <m/>
    <m/>
    <n v="1"/>
    <s v="Monica Neculman"/>
    <x v="1"/>
    <m/>
    <n v="1"/>
    <d v="2021-03-01T00:00:00"/>
    <n v="1367"/>
    <m/>
    <d v="2018-03-01T00:00:00"/>
    <d v="2017-06-01T00:00:00"/>
  </r>
  <r>
    <s v="Holdtech"/>
    <x v="0"/>
    <s v="Masivo"/>
    <s v="La Serena"/>
    <s v="16188687"/>
    <s v="4"/>
    <s v="16188687-4"/>
    <s v="CMMONTEG"/>
    <s v="CRISTIAN MARIO MONTENEGRO GALLARDO"/>
    <s v="CRISTIAN MARIO"/>
    <s v="MONTENEGRO GALLARDO"/>
    <x v="1"/>
    <x v="3"/>
    <s v="Renuncia"/>
    <m/>
    <d v="2017-07-03T00:00:00"/>
    <m/>
    <m/>
    <m/>
    <m/>
    <m/>
    <d v="1985-08-23T00:00:00"/>
    <x v="20"/>
    <m/>
    <s v=""/>
    <d v="2017-06-12T00:00:00"/>
    <d v="2017-06-30T00:00:00"/>
    <s v="S"/>
    <d v="2017-06-03T00:00:00"/>
    <s v="CMMONTEG"/>
    <s v="CMMONTEG"/>
    <n v="19033"/>
    <s v="cristian.montenegro@consultor.wom.cl"/>
    <m/>
    <m/>
    <n v="1"/>
    <s v="Monica Neculman"/>
    <x v="1"/>
    <m/>
    <n v="1"/>
    <d v="2021-03-01T00:00:00"/>
    <n v="1367"/>
    <m/>
    <d v="2017-07-01T00:00:00"/>
    <d v="2017-06-01T00:00:00"/>
  </r>
  <r>
    <s v="Holdtech"/>
    <x v="0"/>
    <s v="Masivo"/>
    <s v="La Serena"/>
    <s v="13762426"/>
    <s v="5"/>
    <s v="13762426-5"/>
    <s v="DJROJASR"/>
    <s v="DEISY JOHANNA ROJAS RIVERA"/>
    <s v="DEISY JOHANNA"/>
    <s v="ROJAS RIVERA"/>
    <x v="1"/>
    <x v="3"/>
    <m/>
    <m/>
    <d v="2018-03-23T00:00:00"/>
    <m/>
    <m/>
    <m/>
    <m/>
    <m/>
    <d v="1980-11-27T00:00:00"/>
    <x v="21"/>
    <s v="10605914-4"/>
    <s v="WILLIAMS ENRIQUE DOMINGUEZ BARRADA"/>
    <d v="2017-06-12T00:00:00"/>
    <d v="2017-06-30T00:00:00"/>
    <s v="S"/>
    <d v="2017-06-03T00:00:00"/>
    <s v="DJROJASR"/>
    <s v="DJROJASR"/>
    <n v="19054"/>
    <s v="deisy.rojas@consultor.wom.cl"/>
    <m/>
    <m/>
    <n v="1"/>
    <s v="Monica Neculman"/>
    <x v="1"/>
    <m/>
    <n v="1"/>
    <d v="2021-03-01T00:00:00"/>
    <n v="1367"/>
    <m/>
    <d v="2018-03-01T00:00:00"/>
    <d v="2017-06-01T00:00:00"/>
  </r>
  <r>
    <s v="Holdtech"/>
    <x v="0"/>
    <s v="Masivo"/>
    <s v="La Serena"/>
    <s v="17672562"/>
    <s v="1"/>
    <s v="17672562-1"/>
    <s v="DNORTIZP"/>
    <s v="DANIELA NICOLE ORTIZ PEREZ"/>
    <s v="DANIELA NICOLE"/>
    <s v="ORTIZ PEREZ"/>
    <x v="1"/>
    <x v="3"/>
    <s v="Desvinculación"/>
    <m/>
    <d v="2017-08-17T00:00:00"/>
    <m/>
    <m/>
    <m/>
    <m/>
    <m/>
    <d v="1990-10-24T00:00:00"/>
    <x v="20"/>
    <m/>
    <s v=""/>
    <d v="2017-06-12T00:00:00"/>
    <d v="2017-06-30T00:00:00"/>
    <s v="S"/>
    <d v="2017-06-03T00:00:00"/>
    <s v="DNORTIZP"/>
    <s v="DNORTIZP"/>
    <n v="19040"/>
    <s v="daniela.ortiz.p@consultor.wom.cl"/>
    <m/>
    <m/>
    <n v="1"/>
    <s v="Monica Neculman"/>
    <x v="1"/>
    <m/>
    <n v="1"/>
    <d v="2021-03-01T00:00:00"/>
    <n v="1367"/>
    <m/>
    <d v="2017-08-01T00:00:00"/>
    <d v="2017-06-01T00:00:00"/>
  </r>
  <r>
    <s v="Holdtech"/>
    <x v="0"/>
    <s v="Masivo"/>
    <s v="La Serena"/>
    <s v="17721824"/>
    <s v="3"/>
    <s v="17721824-3"/>
    <s v="EGORELLM"/>
    <s v="ESTEBAN GASTON ORELLANA MALEBRAN"/>
    <s v="ESTEBAN GASTON"/>
    <s v="ORELLANA MALEBRAN"/>
    <x v="1"/>
    <x v="3"/>
    <s v="Renuncia"/>
    <m/>
    <d v="2017-07-27T00:00:00"/>
    <m/>
    <m/>
    <m/>
    <m/>
    <m/>
    <d v="1990-12-03T00:00:00"/>
    <x v="20"/>
    <m/>
    <s v=""/>
    <d v="2017-06-12T00:00:00"/>
    <d v="2017-06-30T00:00:00"/>
    <s v="S"/>
    <d v="2017-06-03T00:00:00"/>
    <s v="EGORELLM"/>
    <s v="EGORELLM"/>
    <n v="19039"/>
    <s v="esteban.orellana@consultor.wom.cl"/>
    <m/>
    <m/>
    <n v="1"/>
    <s v="Monica Neculman"/>
    <x v="1"/>
    <m/>
    <n v="1"/>
    <d v="2021-03-01T00:00:00"/>
    <n v="1367"/>
    <m/>
    <d v="2017-07-01T00:00:00"/>
    <d v="2017-06-01T00:00:00"/>
  </r>
  <r>
    <s v="Holdtech"/>
    <x v="0"/>
    <s v="Masivo"/>
    <s v="La Serena"/>
    <s v="16426122"/>
    <s v="0"/>
    <s v="16426122-0"/>
    <s v="FICORNEM"/>
    <s v="FIDEL IGNACIO CORNEJO MIGUEL"/>
    <s v="FIDEL IGNACIO"/>
    <s v="CORNEJO MIGUEL"/>
    <x v="1"/>
    <x v="3"/>
    <s v="Renuncia"/>
    <m/>
    <d v="2017-07-05T00:00:00"/>
    <m/>
    <m/>
    <m/>
    <m/>
    <m/>
    <d v="1986-03-12T00:00:00"/>
    <x v="20"/>
    <m/>
    <s v=""/>
    <d v="2017-06-12T00:00:00"/>
    <d v="2017-06-30T00:00:00"/>
    <s v="S"/>
    <d v="2017-06-03T00:00:00"/>
    <s v="FICORNEM"/>
    <s v="FICORNEM"/>
    <n v="19012"/>
    <s v="fidel.cornejo@consultor.wom.cl"/>
    <m/>
    <m/>
    <n v="1"/>
    <s v="Monica Neculman"/>
    <x v="1"/>
    <m/>
    <n v="1"/>
    <d v="2021-03-01T00:00:00"/>
    <n v="1367"/>
    <m/>
    <d v="2017-07-01T00:00:00"/>
    <d v="2017-06-01T00:00:00"/>
  </r>
  <r>
    <s v="Holdtech"/>
    <x v="0"/>
    <s v="Masivo"/>
    <s v="La Serena"/>
    <s v="17440882"/>
    <s v="3"/>
    <s v="17440882-3"/>
    <s v="FOCARMOE"/>
    <s v="FRANCISCO ORLANDO CARMONA ESPINOZA"/>
    <s v="FRANCISCO ORLANDO"/>
    <s v="CARMONA ESPINOZA"/>
    <x v="1"/>
    <x v="3"/>
    <s v="Desvinculación"/>
    <s v="No Concurrencia"/>
    <d v="2017-09-28T00:00:00"/>
    <m/>
    <m/>
    <m/>
    <m/>
    <m/>
    <d v="1990-06-07T00:00:00"/>
    <x v="20"/>
    <m/>
    <s v=""/>
    <d v="2017-06-12T00:00:00"/>
    <d v="2017-06-30T00:00:00"/>
    <s v="S"/>
    <d v="2017-06-03T00:00:00"/>
    <s v="FOCARMOE"/>
    <s v="FOCARMOE"/>
    <n v="19009"/>
    <s v="francisco.carmona@consultor.wom.cl"/>
    <m/>
    <m/>
    <n v="1"/>
    <s v="Monica Neculman"/>
    <x v="1"/>
    <m/>
    <n v="1"/>
    <d v="2021-03-01T00:00:00"/>
    <n v="1367"/>
    <m/>
    <d v="2017-09-01T00:00:00"/>
    <d v="2017-06-01T00:00:00"/>
  </r>
  <r>
    <s v="Holdtech"/>
    <x v="0"/>
    <s v="Masivo"/>
    <s v="La Serena"/>
    <s v="12221117"/>
    <s v="7"/>
    <s v="12221117-7"/>
    <s v="GAPINTOM"/>
    <s v="GABRIELA PINTO MATURANA"/>
    <s v="GABRIELA"/>
    <s v="PINTO MATURANA"/>
    <x v="1"/>
    <x v="3"/>
    <s v="Renuncia"/>
    <s v="Motivos personales"/>
    <d v="2017-07-04T00:00:00"/>
    <m/>
    <m/>
    <m/>
    <m/>
    <m/>
    <d v="1972-12-28T00:00:00"/>
    <x v="20"/>
    <m/>
    <s v=""/>
    <d v="2017-06-12T00:00:00"/>
    <d v="2017-06-30T00:00:00"/>
    <s v="S"/>
    <d v="2017-06-03T00:00:00"/>
    <s v="GAPINTOM"/>
    <s v="GAPINTOM"/>
    <n v="19046"/>
    <s v="gabriela.pinto@consultor.wom.cl"/>
    <m/>
    <m/>
    <n v="1"/>
    <s v="Monica Neculman"/>
    <x v="1"/>
    <m/>
    <n v="1"/>
    <d v="2021-03-01T00:00:00"/>
    <n v="1367"/>
    <m/>
    <d v="2017-07-01T00:00:00"/>
    <d v="2017-06-01T00:00:00"/>
  </r>
  <r>
    <s v="Holdtech"/>
    <x v="0"/>
    <s v="Masivo"/>
    <s v="La Serena"/>
    <s v="16147404"/>
    <s v="5"/>
    <s v="16147404-5"/>
    <s v="GPFAGERV"/>
    <s v="GLADYS PATRICIA FAGERSTON VERA"/>
    <s v="GLADYS PATRICIA"/>
    <s v="FAGERSTON VERA"/>
    <x v="1"/>
    <x v="3"/>
    <s v="Renuncia"/>
    <s v="Motivos personales"/>
    <d v="2017-09-15T00:00:00"/>
    <m/>
    <m/>
    <m/>
    <m/>
    <m/>
    <d v="1985-10-25T00:00:00"/>
    <x v="20"/>
    <m/>
    <s v=""/>
    <d v="2017-06-12T00:00:00"/>
    <d v="2017-06-30T00:00:00"/>
    <s v="S"/>
    <d v="2017-06-03T00:00:00"/>
    <s v="GPFAGERV"/>
    <s v="GPFAGERV"/>
    <n v="19021"/>
    <s v="gladys.fagerston@consultor.wom.cl"/>
    <m/>
    <m/>
    <n v="1"/>
    <s v="Monica Neculman"/>
    <x v="1"/>
    <m/>
    <n v="1"/>
    <d v="2021-03-01T00:00:00"/>
    <n v="1367"/>
    <m/>
    <d v="2017-09-01T00:00:00"/>
    <d v="2017-06-01T00:00:00"/>
  </r>
  <r>
    <s v="Holdtech"/>
    <x v="0"/>
    <s v="Masivo"/>
    <s v="La Serena"/>
    <s v="18710773"/>
    <s v="3"/>
    <s v="18710773-3"/>
    <s v="HENUNEZA"/>
    <s v="HERNAN EDUARDO NUÑEZ ARAYA"/>
    <s v="HERNAN EDUARDO"/>
    <s v="NUÑEZ ARAYA"/>
    <x v="1"/>
    <x v="3"/>
    <s v="Renuncia"/>
    <m/>
    <d v="2017-07-04T00:00:00"/>
    <m/>
    <m/>
    <m/>
    <m/>
    <m/>
    <d v="1993-09-06T00:00:00"/>
    <x v="20"/>
    <m/>
    <s v=""/>
    <d v="2017-06-12T00:00:00"/>
    <d v="2017-06-30T00:00:00"/>
    <s v="S"/>
    <d v="2017-06-03T00:00:00"/>
    <s v="HENUNEZA"/>
    <s v="HENUNEZA"/>
    <n v="19037"/>
    <s v="hernan.nunez@consultor.wom.cl"/>
    <m/>
    <m/>
    <n v="1"/>
    <s v="Monica Neculman"/>
    <x v="1"/>
    <m/>
    <n v="1"/>
    <d v="2021-03-01T00:00:00"/>
    <n v="1367"/>
    <m/>
    <d v="2017-07-01T00:00:00"/>
    <d v="2017-06-01T00:00:00"/>
  </r>
  <r>
    <s v="Holdtech"/>
    <x v="0"/>
    <s v="Masivo"/>
    <s v="La Serena"/>
    <s v="16306932"/>
    <s v="6"/>
    <s v="16306932-6"/>
    <s v="JVCOLLAM"/>
    <s v="JOSELYN VANESA COLLAO MOLINA"/>
    <s v="JOSELYN VANESA"/>
    <s v="COLLAO MOLINA"/>
    <x v="1"/>
    <x v="3"/>
    <s v="Desvinculación"/>
    <m/>
    <d v="2017-07-31T00:00:00"/>
    <m/>
    <m/>
    <m/>
    <m/>
    <m/>
    <d v="1985-10-31T00:00:00"/>
    <x v="20"/>
    <m/>
    <s v=""/>
    <d v="2017-06-12T00:00:00"/>
    <d v="2017-06-30T00:00:00"/>
    <s v="S"/>
    <d v="2017-06-03T00:00:00"/>
    <s v="JVCOLLAM"/>
    <s v="JVCOLLAM"/>
    <n v="19010"/>
    <s v="joselyn.collado@consultor.wom.cl"/>
    <m/>
    <m/>
    <n v="1"/>
    <s v="Monica Neculman"/>
    <x v="1"/>
    <m/>
    <n v="1"/>
    <d v="2021-03-01T00:00:00"/>
    <n v="1367"/>
    <m/>
    <d v="2017-07-01T00:00:00"/>
    <d v="2017-06-01T00:00:00"/>
  </r>
  <r>
    <s v="Holdtech"/>
    <x v="0"/>
    <s v="Masivo"/>
    <s v="La Serena"/>
    <s v="15595912"/>
    <s v="6"/>
    <s v="15595912-6"/>
    <s v="KJMUNOZS"/>
    <s v="KARIN JOHANNA MUÑOZ SEGOVIA"/>
    <s v="KARIN JOHANNA"/>
    <s v="MUÑOZ SEGOVIA"/>
    <x v="1"/>
    <x v="3"/>
    <s v="Desvinculación"/>
    <s v="Necesidad de la empresa"/>
    <d v="2019-03-12T00:00:00"/>
    <m/>
    <m/>
    <m/>
    <m/>
    <m/>
    <d v="1984-03-21T00:00:00"/>
    <x v="7"/>
    <s v="17902552-3"/>
    <s v="ULISES LA ROSA PEREZ"/>
    <d v="2017-06-12T00:00:00"/>
    <d v="2017-06-30T00:00:00"/>
    <s v="S"/>
    <d v="2017-07-03T00:00:00"/>
    <s v="KJMUNOZS"/>
    <s v="KJMUNOZS"/>
    <n v="19036"/>
    <s v="karin.munoz@consultor.wom.cl"/>
    <m/>
    <m/>
    <n v="1"/>
    <s v="Monica Neculman"/>
    <x v="1"/>
    <s v="Diurno"/>
    <n v="1"/>
    <d v="2021-03-01T00:00:00"/>
    <n v="1337"/>
    <m/>
    <d v="2019-03-01T00:00:00"/>
    <d v="2017-07-01T00:00:00"/>
  </r>
  <r>
    <s v="Holdtech"/>
    <x v="0"/>
    <s v="Masivo"/>
    <s v="La Serena"/>
    <s v="15402553"/>
    <s v="7"/>
    <s v="15402553-7"/>
    <s v="MECORREV"/>
    <s v="MARIA EUGENIA CORREA VALLEJOS"/>
    <s v="MARIA EUGENIA"/>
    <s v="CORREA VALLEJOS"/>
    <x v="1"/>
    <x v="3"/>
    <s v="Desvinculación"/>
    <s v="Faltas en el servicio"/>
    <d v="2017-11-14T00:00:00"/>
    <m/>
    <m/>
    <m/>
    <m/>
    <m/>
    <d v="1972-07-26T00:00:00"/>
    <x v="20"/>
    <m/>
    <s v=""/>
    <d v="2017-06-12T00:00:00"/>
    <d v="2017-06-30T00:00:00"/>
    <s v="S"/>
    <d v="2017-06-03T00:00:00"/>
    <s v="MECORREV"/>
    <s v="MECORREV"/>
    <n v="19013"/>
    <s v="maria.correa@consultor.wom.cl"/>
    <m/>
    <m/>
    <n v="1"/>
    <s v="Monica Neculman"/>
    <x v="1"/>
    <m/>
    <n v="1"/>
    <d v="2021-03-01T00:00:00"/>
    <n v="1367"/>
    <m/>
    <d v="2017-11-01T00:00:00"/>
    <d v="2017-06-01T00:00:00"/>
  </r>
  <r>
    <s v="Holdtech"/>
    <x v="0"/>
    <s v="Masivo"/>
    <s v="La Serena"/>
    <s v="10953320"/>
    <s v="3"/>
    <s v="10953320-3"/>
    <s v="MFVARELM"/>
    <s v="MARIA FRANCISCA VARELA MONTENEGRO"/>
    <s v="MARIA FRANCISCA"/>
    <s v="VARELA MONTENEGRO"/>
    <x v="1"/>
    <x v="3"/>
    <s v="Renuncia"/>
    <s v="Mutuo acuerdo"/>
    <d v="2018-03-28T00:00:00"/>
    <m/>
    <m/>
    <m/>
    <m/>
    <m/>
    <d v="1971-10-03T00:00:00"/>
    <x v="0"/>
    <s v="15054416-5"/>
    <s v="FRANCISCO JAVIER SUAREZ VEGA"/>
    <d v="2017-06-12T00:00:00"/>
    <d v="2017-06-30T00:00:00"/>
    <s v="S"/>
    <d v="2017-06-03T00:00:00"/>
    <s v="MFVARELM"/>
    <s v="MFVARELM"/>
    <n v="19059"/>
    <s v="maria.varela@consultor.wom.cl"/>
    <m/>
    <m/>
    <n v="1"/>
    <s v="Monica Neculman"/>
    <x v="1"/>
    <m/>
    <n v="1"/>
    <d v="2021-03-01T00:00:00"/>
    <n v="1367"/>
    <m/>
    <d v="2018-03-01T00:00:00"/>
    <d v="2017-06-01T00:00:00"/>
  </r>
  <r>
    <s v="Holdtech"/>
    <x v="0"/>
    <s v="Masivo"/>
    <s v="La Serena"/>
    <s v="18316243"/>
    <s v="8"/>
    <s v="18316243-8"/>
    <s v="MNBARRAR"/>
    <s v="MELISA NICOLE BARRAZA ROJAS"/>
    <s v="MELISA NICOLE"/>
    <s v="BARRAZA ROJAS"/>
    <x v="1"/>
    <x v="3"/>
    <s v="Desvinculación"/>
    <m/>
    <d v="2017-08-21T00:00:00"/>
    <m/>
    <m/>
    <m/>
    <m/>
    <m/>
    <d v="1992-08-08T00:00:00"/>
    <x v="20"/>
    <m/>
    <s v=""/>
    <d v="2017-06-12T00:00:00"/>
    <d v="2017-06-30T00:00:00"/>
    <s v="S"/>
    <d v="2017-06-03T00:00:00"/>
    <s v="MNBARRAR"/>
    <s v="MNBARRAR"/>
    <n v="19006"/>
    <s v="melisa.barraza@consultor.wom.cl"/>
    <m/>
    <m/>
    <n v="1"/>
    <s v="Monica Neculman"/>
    <x v="1"/>
    <m/>
    <n v="1"/>
    <d v="2021-03-01T00:00:00"/>
    <n v="1367"/>
    <m/>
    <d v="2017-08-01T00:00:00"/>
    <d v="2017-06-01T00:00:00"/>
  </r>
  <r>
    <s v="Holdtech"/>
    <x v="0"/>
    <s v="Masivo"/>
    <s v="La Serena"/>
    <s v="17847211"/>
    <s v="9"/>
    <s v="17847211-9"/>
    <s v="RMDAVIED"/>
    <s v="ROSE MARY ANN DAVIES DAVIES"/>
    <s v="ROSE MARY ANN"/>
    <s v="DAVIES DAVIES"/>
    <x v="1"/>
    <x v="3"/>
    <s v="Renuncia"/>
    <s v="Motivos personales"/>
    <d v="2017-10-23T00:00:00"/>
    <m/>
    <m/>
    <m/>
    <m/>
    <m/>
    <d v="1991-09-27T00:00:00"/>
    <x v="20"/>
    <m/>
    <s v=""/>
    <d v="2017-06-12T00:00:00"/>
    <d v="2017-06-30T00:00:00"/>
    <s v="S"/>
    <d v="2017-06-03T00:00:00"/>
    <s v="RMDAVIED"/>
    <s v="RMDAVIED"/>
    <n v="19015"/>
    <s v="rose.davies@consultor.wom.cl"/>
    <m/>
    <m/>
    <n v="1"/>
    <s v="Monica Neculman"/>
    <x v="1"/>
    <m/>
    <n v="1"/>
    <d v="2021-03-01T00:00:00"/>
    <n v="1367"/>
    <m/>
    <d v="2017-10-01T00:00:00"/>
    <d v="2017-06-01T00:00:00"/>
  </r>
  <r>
    <s v="Holdtech"/>
    <x v="0"/>
    <s v="Masivo"/>
    <s v="La Serena"/>
    <s v="10254394"/>
    <s v="7"/>
    <s v="10254394-7"/>
    <s v="WRTOROO"/>
    <s v="WILMA ROXANA TORO OLIVARES"/>
    <s v="WILMA ROXANA"/>
    <s v="TORO OLIVARES"/>
    <x v="1"/>
    <x v="3"/>
    <s v="Renuncia"/>
    <m/>
    <d v="2018-01-15T00:00:00"/>
    <m/>
    <m/>
    <m/>
    <m/>
    <m/>
    <d v="1966-09-14T00:00:00"/>
    <x v="20"/>
    <m/>
    <s v=""/>
    <d v="2017-06-12T00:00:00"/>
    <d v="2017-06-30T00:00:00"/>
    <s v="S"/>
    <d v="2017-06-03T00:00:00"/>
    <s v="WRTOROO"/>
    <s v="WRTOROO"/>
    <n v="19057"/>
    <s v="wilma.toro@consultor.wom.cl"/>
    <m/>
    <m/>
    <n v="1"/>
    <s v="Monica Neculman"/>
    <x v="1"/>
    <m/>
    <n v="1"/>
    <d v="2021-03-01T00:00:00"/>
    <n v="1367"/>
    <m/>
    <d v="2018-01-01T00:00:00"/>
    <d v="2017-06-01T00:00:00"/>
  </r>
  <r>
    <s v="Holdtech"/>
    <x v="0"/>
    <s v="Masivo"/>
    <s v="La Serena"/>
    <s v="14384978"/>
    <s v="3"/>
    <s v="14384978-3"/>
    <s v="YAOLIVAC"/>
    <s v="YESMINA ANDREA OLIVARES CABRERA"/>
    <s v="YESMINA ANDREA"/>
    <s v="OLIVARES CABRERA"/>
    <x v="1"/>
    <x v="3"/>
    <s v="Renuncia"/>
    <m/>
    <d v="2017-11-27T00:00:00"/>
    <m/>
    <m/>
    <m/>
    <m/>
    <m/>
    <d v="1978-01-03T00:00:00"/>
    <x v="20"/>
    <m/>
    <s v=""/>
    <d v="2017-06-12T00:00:00"/>
    <d v="2017-06-30T00:00:00"/>
    <s v="S"/>
    <d v="2017-06-03T00:00:00"/>
    <s v="YAOLIVAC"/>
    <s v="YAOLIVAC"/>
    <n v="19038"/>
    <s v="yesmina.olivares@consultor.wom.cl"/>
    <m/>
    <m/>
    <n v="1"/>
    <s v="Monica Neculman"/>
    <x v="1"/>
    <m/>
    <n v="1"/>
    <d v="2021-03-01T00:00:00"/>
    <n v="1367"/>
    <m/>
    <d v="2017-11-01T00:00:00"/>
    <d v="2017-06-01T00:00:00"/>
  </r>
  <r>
    <s v="Holdtech"/>
    <x v="0"/>
    <s v="Masivo"/>
    <s v="La Serena"/>
    <s v="16763671"/>
    <s v="3"/>
    <s v="16763671-3"/>
    <s v="YCTOLEDT"/>
    <s v="YASNA CRISTINA TOLEDO TOLEDO"/>
    <s v="YASNA CRISTINA"/>
    <s v="TOLEDO TOLEDO"/>
    <x v="1"/>
    <x v="3"/>
    <m/>
    <m/>
    <d v="2018-03-26T00:00:00"/>
    <m/>
    <m/>
    <m/>
    <m/>
    <m/>
    <d v="1987-07-15T00:00:00"/>
    <x v="21"/>
    <s v="10605914-4"/>
    <s v="WILLIAMS ENRIQUE DOMINGUEZ BARRADA"/>
    <d v="2017-06-12T00:00:00"/>
    <d v="2017-06-30T00:00:00"/>
    <s v="S"/>
    <d v="2017-06-03T00:00:00"/>
    <s v="YCTOLEDT"/>
    <s v="YCTOLEDT"/>
    <n v="19056"/>
    <s v="yasna.toledo@consultor.wom.cl"/>
    <m/>
    <m/>
    <n v="1"/>
    <s v="Monica Neculman"/>
    <x v="1"/>
    <m/>
    <n v="1"/>
    <d v="2021-03-01T00:00:00"/>
    <n v="1367"/>
    <m/>
    <d v="2018-03-01T00:00:00"/>
    <d v="2017-06-01T00:00:00"/>
  </r>
  <r>
    <s v="Holdtech"/>
    <x v="0"/>
    <s v="Masivo"/>
    <s v="La Serena"/>
    <s v="10509133"/>
    <s v="8"/>
    <s v="10509133-8"/>
    <s v="YEFLOREA"/>
    <s v="YESICA ELEANIRA FLORES ARAYA"/>
    <s v="YESICA ELEANIRA"/>
    <s v="FLORES ARAYA"/>
    <x v="1"/>
    <x v="3"/>
    <s v="Desvinculación"/>
    <s v="No Concurrencia"/>
    <d v="2017-10-10T00:00:00"/>
    <m/>
    <m/>
    <m/>
    <m/>
    <m/>
    <d v="1967-07-09T00:00:00"/>
    <x v="20"/>
    <m/>
    <s v=""/>
    <d v="2017-06-12T00:00:00"/>
    <d v="2017-06-30T00:00:00"/>
    <s v="S"/>
    <d v="2017-06-03T00:00:00"/>
    <s v="YEFLOREA"/>
    <s v="YEFLOREA"/>
    <n v="19017"/>
    <s v="yesica.flores@consultor.wom.cl"/>
    <m/>
    <m/>
    <n v="1"/>
    <s v="Monica Neculman"/>
    <x v="1"/>
    <m/>
    <n v="1"/>
    <d v="2021-03-01T00:00:00"/>
    <n v="1367"/>
    <m/>
    <d v="2017-10-01T00:00:00"/>
    <d v="2017-06-01T00:00:00"/>
  </r>
  <r>
    <s v="Holdtech"/>
    <x v="0"/>
    <s v="Masivo"/>
    <s v="La Serena"/>
    <s v="13223590"/>
    <s v="2"/>
    <s v="13223590-2"/>
    <s v="YEMUNIZA"/>
    <s v="YANINA EDITH MUNIZAGA ASTUDILLO"/>
    <s v="YANINA EDITH"/>
    <s v="MUNIZAGA ASTUDILLO"/>
    <x v="1"/>
    <x v="3"/>
    <s v="Desvinculación"/>
    <s v="Falta grave al contrato"/>
    <d v="2018-01-24T00:00:00"/>
    <m/>
    <m/>
    <m/>
    <m/>
    <m/>
    <d v="1977-03-11T00:00:00"/>
    <x v="20"/>
    <m/>
    <s v=""/>
    <d v="2017-06-12T00:00:00"/>
    <d v="2017-06-30T00:00:00"/>
    <s v="S"/>
    <d v="2017-06-03T00:00:00"/>
    <s v="YEMUNIZA"/>
    <s v="YEMUNIZA"/>
    <n v="19035"/>
    <s v="yanina.munizaga@consultor.wom.cl"/>
    <m/>
    <m/>
    <n v="1"/>
    <s v="Monica Neculman"/>
    <x v="1"/>
    <m/>
    <n v="1"/>
    <d v="2021-03-01T00:00:00"/>
    <n v="1367"/>
    <m/>
    <d v="2018-01-01T00:00:00"/>
    <d v="2017-06-01T00:00:00"/>
  </r>
  <r>
    <s v="Holdtech"/>
    <x v="0"/>
    <s v="Masivo"/>
    <s v="La Serena"/>
    <s v="15740911"/>
    <s v="5"/>
    <s v="15740911-5"/>
    <s v="AJGALLAG"/>
    <s v="ANDREA JANIRA GALLARDO GUTIERREZ"/>
    <s v="ANDREA JANIRA"/>
    <s v="GALLARDO GUTIERREZ"/>
    <x v="1"/>
    <x v="3"/>
    <s v="Renuncia"/>
    <m/>
    <d v="2017-07-10T00:00:00"/>
    <m/>
    <m/>
    <m/>
    <m/>
    <m/>
    <d v="1983-07-27T00:00:00"/>
    <x v="20"/>
    <m/>
    <s v=""/>
    <d v="2017-06-20T00:00:00"/>
    <d v="2017-07-10T00:00:00"/>
    <s v="S"/>
    <d v="2017-07-11T00:00:00"/>
    <s v="AJGALLAG"/>
    <s v="AJGALLAG"/>
    <n v="19076"/>
    <s v="andrea.gallardo@consultor.wom.cl"/>
    <m/>
    <m/>
    <n v="3"/>
    <s v="Deisy Carvajal"/>
    <x v="1"/>
    <m/>
    <n v="1"/>
    <d v="2021-03-01T00:00:00"/>
    <n v="1329"/>
    <m/>
    <d v="2017-07-01T00:00:00"/>
    <d v="2017-07-01T00:00:00"/>
  </r>
  <r>
    <s v="Holdtech"/>
    <x v="0"/>
    <s v="Masivo"/>
    <s v="La Serena"/>
    <s v="16135422"/>
    <s v="8"/>
    <s v="16135422-8"/>
    <s v="CBHERREB"/>
    <s v="CHRISTIAN BERNARDO HERRERA BRICEÑO"/>
    <s v="CHRISTIAN BERNARDO"/>
    <s v="HERRERA BRICEÑO"/>
    <x v="1"/>
    <x v="3"/>
    <s v="Renuncia"/>
    <s v="Tiene empresa personal y no convalida horario"/>
    <d v="2017-08-17T00:00:00"/>
    <m/>
    <m/>
    <m/>
    <m/>
    <m/>
    <d v="1985-11-12T00:00:00"/>
    <x v="20"/>
    <m/>
    <s v=""/>
    <d v="2017-06-20T00:00:00"/>
    <d v="2017-07-10T00:00:00"/>
    <s v="S"/>
    <d v="2017-07-11T00:00:00"/>
    <s v="CBHERREB"/>
    <s v="CBHERREB"/>
    <n v="19078"/>
    <s v="christian.herrera@consultor.wom.cl"/>
    <m/>
    <m/>
    <n v="3"/>
    <s v="Deisy Carvajal"/>
    <x v="1"/>
    <m/>
    <n v="1"/>
    <d v="2021-03-01T00:00:00"/>
    <n v="1329"/>
    <m/>
    <d v="2017-08-01T00:00:00"/>
    <d v="2017-07-01T00:00:00"/>
  </r>
  <r>
    <s v="Holdtech"/>
    <x v="0"/>
    <s v="Masivo"/>
    <s v="La Serena"/>
    <s v="12615526"/>
    <s v="3"/>
    <s v="12615526-3"/>
    <s v="EMGRANCG"/>
    <s v="EVELYN MARIA GRANCKE GONZALEZ"/>
    <s v="EVELYN MARIA"/>
    <s v="GRANCKE GONZALEZ"/>
    <x v="1"/>
    <x v="3"/>
    <s v="Desvinculación"/>
    <s v="Necesidad de la empresa"/>
    <d v="2018-04-05T00:00:00"/>
    <m/>
    <m/>
    <m/>
    <m/>
    <m/>
    <d v="1974-07-22T00:00:00"/>
    <x v="7"/>
    <s v="17902552-3"/>
    <s v="ULISES LA ROSA PEREZ"/>
    <d v="2017-06-12T00:00:00"/>
    <d v="2017-06-30T00:00:00"/>
    <s v="S"/>
    <d v="2017-06-03T00:00:00"/>
    <s v="EMGRANCG"/>
    <s v="EMGRANCG"/>
    <n v="19032"/>
    <s v="evelyn.grancke@consultor.wom.cl"/>
    <m/>
    <m/>
    <n v="3"/>
    <s v="Monica Neculman"/>
    <x v="1"/>
    <m/>
    <n v="1"/>
    <d v="2021-03-01T00:00:00"/>
    <n v="1367"/>
    <m/>
    <d v="2018-04-01T00:00:00"/>
    <d v="2017-06-01T00:00:00"/>
  </r>
  <r>
    <s v="Holdtech"/>
    <x v="0"/>
    <s v="Masivo"/>
    <s v="La Serena"/>
    <s v="18494574"/>
    <s v="6"/>
    <s v="18494574-6"/>
    <s v="FAFUENTI"/>
    <s v="FRANCISCO ALEJANDRO FUENTES IBARRA"/>
    <s v="FRANCISCO ALEJANDRO"/>
    <s v="FUENTES IBARRA"/>
    <x v="1"/>
    <x v="3"/>
    <s v="Desvinculación"/>
    <s v="No Concurrencia"/>
    <d v="2019-02-25T00:00:00"/>
    <m/>
    <m/>
    <m/>
    <m/>
    <m/>
    <d v="1993-07-28T00:00:00"/>
    <x v="0"/>
    <s v="15054416-5"/>
    <s v="FRANCISCO JAVIER SUAREZ VEGA"/>
    <d v="2017-06-20T00:00:00"/>
    <d v="2017-07-10T00:00:00"/>
    <s v="S"/>
    <d v="2017-07-11T00:00:00"/>
    <s v="FAFUENTI"/>
    <s v="FAFUENTI"/>
    <n v="19075"/>
    <s v="francisco.fuentes@consultor.wom.cl"/>
    <m/>
    <m/>
    <n v="3"/>
    <s v="Deisy Carvajal"/>
    <x v="1"/>
    <s v="Diurno"/>
    <n v="1"/>
    <d v="2021-03-01T00:00:00"/>
    <n v="1329"/>
    <m/>
    <d v="2019-02-01T00:00:00"/>
    <d v="2017-07-01T00:00:00"/>
  </r>
  <r>
    <s v="Holdtech"/>
    <x v="0"/>
    <s v="Prepago"/>
    <s v="La Serena"/>
    <s v="18510396"/>
    <s v="K"/>
    <s v="18510396-k"/>
    <s v="FAVELIZV"/>
    <s v="FELIPE ALEXIS VELIZ VENEGAS"/>
    <s v="FELIPE ALEXIS"/>
    <s v="VELIZ VENEGAS"/>
    <x v="1"/>
    <x v="3"/>
    <s v="Desvinculación"/>
    <s v="No Concurrencia"/>
    <d v="2017-11-07T00:00:00"/>
    <m/>
    <m/>
    <m/>
    <m/>
    <m/>
    <d v="1993-06-07T00:00:00"/>
    <x v="20"/>
    <m/>
    <s v=""/>
    <d v="2017-06-20T00:00:00"/>
    <d v="2017-07-10T00:00:00"/>
    <s v="S"/>
    <d v="2017-07-11T00:00:00"/>
    <s v="FAVELIZV"/>
    <s v="FAVELIZV"/>
    <n v="19090"/>
    <s v="felipe.veliz@consultor.wom.cl"/>
    <m/>
    <m/>
    <n v="3"/>
    <s v="Deisy Carvajal"/>
    <x v="1"/>
    <m/>
    <n v="1"/>
    <d v="2021-03-01T00:00:00"/>
    <n v="1329"/>
    <m/>
    <d v="2017-11-01T00:00:00"/>
    <d v="2017-07-01T00:00:00"/>
  </r>
  <r>
    <s v="Holdtech"/>
    <x v="0"/>
    <s v="Masivo"/>
    <s v="La Serena"/>
    <s v="15909055"/>
    <s v="8"/>
    <s v="15909055-8"/>
    <s v="IRCALDEV"/>
    <s v="ISABEL REGINA CALDERON VILLAR"/>
    <s v="ISABEL REGINA"/>
    <s v="CALDERON VILLAR"/>
    <x v="1"/>
    <x v="3"/>
    <s v="Renuncia"/>
    <m/>
    <d v="2017-09-01T00:00:00"/>
    <m/>
    <m/>
    <m/>
    <m/>
    <m/>
    <d v="1984-12-09T00:00:00"/>
    <x v="20"/>
    <m/>
    <s v=""/>
    <d v="2017-06-20T00:00:00"/>
    <d v="2017-07-10T00:00:00"/>
    <s v="S"/>
    <d v="2017-07-11T00:00:00"/>
    <s v="IRCALDEV"/>
    <s v="IRCALDEV"/>
    <n v="19071"/>
    <s v="isabel.calderon@consultor.wom.cl"/>
    <m/>
    <m/>
    <n v="3"/>
    <s v="Deisy Carvajal"/>
    <x v="1"/>
    <m/>
    <n v="1"/>
    <d v="2021-03-01T00:00:00"/>
    <n v="1329"/>
    <m/>
    <d v="2017-09-01T00:00:00"/>
    <d v="2017-07-01T00:00:00"/>
  </r>
  <r>
    <s v="Holdtech"/>
    <x v="0"/>
    <s v="Masivo"/>
    <s v="La Serena"/>
    <s v="18162351"/>
    <s v="9"/>
    <s v="18162351-9"/>
    <s v="JCNUNEZS"/>
    <s v="JUAN CARLOS NUÑEZ SALFATE"/>
    <s v="JUAN CARLOS"/>
    <s v="NUÑEZ SALFATE"/>
    <x v="1"/>
    <x v="3"/>
    <s v="Desvinculación"/>
    <s v="No Concurrencia"/>
    <d v="2017-09-11T00:00:00"/>
    <m/>
    <m/>
    <m/>
    <m/>
    <m/>
    <d v="1992-06-02T00:00:00"/>
    <x v="20"/>
    <m/>
    <s v=""/>
    <d v="2017-06-20T00:00:00"/>
    <d v="2017-07-10T00:00:00"/>
    <s v="S"/>
    <d v="2017-07-19T00:00:00"/>
    <s v="JCNUNEZS"/>
    <s v="JCNUNEZS"/>
    <n v="19084"/>
    <s v="juan.nunez@consultor.wom.cl"/>
    <m/>
    <m/>
    <n v="3"/>
    <s v="Deisy Carvajal"/>
    <x v="1"/>
    <m/>
    <n v="1"/>
    <d v="2021-03-01T00:00:00"/>
    <n v="1321"/>
    <m/>
    <d v="2017-09-01T00:00:00"/>
    <d v="2017-07-01T00:00:00"/>
  </r>
  <r>
    <s v="Holdtech"/>
    <x v="0"/>
    <s v="Masivo"/>
    <s v="La Serena"/>
    <s v="16878677"/>
    <s v="8"/>
    <s v="16878677-8"/>
    <s v="JNRODRIS"/>
    <s v="JACQUELINE NICOLE RODRIGUEZ SAPIAIN"/>
    <s v="JACQUELINE NICOLE"/>
    <s v="RODRIGUEZ SAPIAIN"/>
    <x v="1"/>
    <x v="3"/>
    <s v="Renuncia"/>
    <m/>
    <d v="2017-11-22T00:00:00"/>
    <m/>
    <m/>
    <m/>
    <m/>
    <m/>
    <d v="1988-07-30T00:00:00"/>
    <x v="20"/>
    <m/>
    <s v=""/>
    <d v="2017-06-20T00:00:00"/>
    <d v="2017-07-10T00:00:00"/>
    <s v="S"/>
    <d v="2017-07-11T00:00:00"/>
    <s v="JNRODRIS"/>
    <s v="JNRODRIS"/>
    <n v="19088"/>
    <s v="jacqueline.rodriguez@consultor.wom.cl"/>
    <m/>
    <m/>
    <n v="3"/>
    <s v="Deisy Carvajal"/>
    <x v="1"/>
    <m/>
    <n v="1"/>
    <d v="2021-03-01T00:00:00"/>
    <n v="1329"/>
    <m/>
    <d v="2017-11-01T00:00:00"/>
    <d v="2017-07-01T00:00:00"/>
  </r>
  <r>
    <s v="Holdtech"/>
    <x v="0"/>
    <s v="Masivo"/>
    <s v="La Serena"/>
    <s v="13688698"/>
    <s v="3"/>
    <s v="13688698-3"/>
    <s v="MJSEREYZ"/>
    <s v="MARIA JOSE SEREY ZORONDO"/>
    <s v="MARIA JOSE"/>
    <s v="SEREY ZORONDO"/>
    <x v="1"/>
    <x v="3"/>
    <s v="Desvinculación"/>
    <s v="Necesidad de la empresa"/>
    <d v="2018-05-04T00:00:00"/>
    <m/>
    <m/>
    <m/>
    <m/>
    <m/>
    <d v="1979-09-27T00:00:00"/>
    <x v="0"/>
    <s v="15054416-5"/>
    <s v="FRANCISCO JAVIER SUAREZ VEGA"/>
    <d v="2017-06-12T00:00:00"/>
    <d v="2017-06-30T00:00:00"/>
    <s v="S"/>
    <d v="2017-06-03T00:00:00"/>
    <s v="MJSEREYZ"/>
    <s v="MJSEREYZ"/>
    <n v="19055"/>
    <s v="maria.serey@consultor.wom.cl"/>
    <m/>
    <m/>
    <n v="3"/>
    <s v="Monica Neculman"/>
    <x v="1"/>
    <m/>
    <n v="1"/>
    <d v="2021-03-01T00:00:00"/>
    <n v="1367"/>
    <m/>
    <d v="2018-05-01T00:00:00"/>
    <d v="2017-06-01T00:00:00"/>
  </r>
  <r>
    <s v="Holdtech"/>
    <x v="0"/>
    <s v="Masivo"/>
    <s v="La Serena"/>
    <s v="12213508"/>
    <s v="K"/>
    <s v="12213508-k"/>
    <s v="PSCABEZS"/>
    <s v="PAMELA SOLANGE CABEZAS SALAZAR"/>
    <s v="PAMELA SOLANGE"/>
    <s v="CABEZAS SALAZAR"/>
    <x v="1"/>
    <x v="3"/>
    <s v="Renuncia"/>
    <s v="Motivos personales"/>
    <d v="2017-11-10T00:00:00"/>
    <m/>
    <m/>
    <m/>
    <m/>
    <m/>
    <d v="1972-10-25T00:00:00"/>
    <x v="20"/>
    <m/>
    <s v=""/>
    <d v="2017-06-20T00:00:00"/>
    <d v="2017-07-10T00:00:00"/>
    <s v="S"/>
    <d v="2017-07-11T00:00:00"/>
    <s v="PSCABEZS"/>
    <s v="PSCABEZS"/>
    <n v="19070"/>
    <s v="pamela.cabezas@consultor.wom.cl"/>
    <m/>
    <m/>
    <n v="3"/>
    <s v="Deisy Carvajal"/>
    <x v="1"/>
    <m/>
    <n v="1"/>
    <d v="2021-03-01T00:00:00"/>
    <n v="1329"/>
    <m/>
    <d v="2017-11-01T00:00:00"/>
    <d v="2017-07-01T00:00:00"/>
  </r>
  <r>
    <s v="Holdtech"/>
    <x v="0"/>
    <s v="Prepago"/>
    <s v="La Serena"/>
    <s v="18316757"/>
    <s v="K"/>
    <s v="18316757-k"/>
    <s v="RAPEREID"/>
    <s v="RICARDO ANDRE PEREIRA DROGUETT"/>
    <s v="RICARDO ANDRE"/>
    <s v="PEREIRA DROGUETT"/>
    <x v="1"/>
    <x v="3"/>
    <s v="Renuncia"/>
    <m/>
    <d v="2017-12-11T00:00:00"/>
    <m/>
    <m/>
    <m/>
    <m/>
    <m/>
    <d v="1992-11-25T00:00:00"/>
    <x v="20"/>
    <m/>
    <s v=""/>
    <d v="2017-06-20T00:00:00"/>
    <d v="2017-07-10T00:00:00"/>
    <s v="S"/>
    <d v="2017-07-11T00:00:00"/>
    <s v="RAPEREID"/>
    <s v="RAPEREID"/>
    <n v="19086"/>
    <s v="ricardo.pereira@consultor.wom.cl"/>
    <m/>
    <m/>
    <n v="3"/>
    <s v="Deisy Carvajal"/>
    <x v="1"/>
    <m/>
    <n v="1"/>
    <d v="2021-03-01T00:00:00"/>
    <n v="1329"/>
    <m/>
    <d v="2017-12-01T00:00:00"/>
    <d v="2017-07-01T00:00:00"/>
  </r>
  <r>
    <s v="Holdtech"/>
    <x v="0"/>
    <s v="Masivo"/>
    <s v="La Serena"/>
    <s v="13744971"/>
    <s v="4"/>
    <s v="13744971-4"/>
    <s v="SRMUNOZP"/>
    <s v="SARA RAQUEL MUÑOZ PEREZ"/>
    <s v="SARA RAQUEL"/>
    <s v="MUÑOZ PEREZ"/>
    <x v="1"/>
    <x v="3"/>
    <s v="Renuncia"/>
    <s v="Motivos personales"/>
    <d v="2017-11-06T00:00:00"/>
    <m/>
    <m/>
    <m/>
    <m/>
    <m/>
    <d v="1980-10-08T00:00:00"/>
    <x v="20"/>
    <m/>
    <s v=""/>
    <d v="2017-06-20T00:00:00"/>
    <d v="2017-07-10T00:00:00"/>
    <s v="S"/>
    <d v="2017-07-11T00:00:00"/>
    <s v="SRMUNOZP"/>
    <s v="SRMUNOZP"/>
    <n v="19083"/>
    <s v="sara.munoz@consultor.wom.cl"/>
    <m/>
    <m/>
    <n v="3"/>
    <s v="Deisy Carvajal"/>
    <x v="1"/>
    <m/>
    <n v="1"/>
    <d v="2021-03-01T00:00:00"/>
    <n v="1329"/>
    <m/>
    <d v="2017-11-01T00:00:00"/>
    <d v="2017-07-01T00:00:00"/>
  </r>
  <r>
    <s v="Holdtech"/>
    <x v="0"/>
    <s v="Masivo"/>
    <s v="La Serena"/>
    <s v="13760370"/>
    <s v="5"/>
    <s v="13760370-5"/>
    <s v="YLCAMPOB"/>
    <s v="YESSENIA LEONTINA CAMPOS BERRIOS"/>
    <s v="YESSENIA LEONTINA"/>
    <s v="CAMPOS BERRIOS"/>
    <x v="1"/>
    <x v="3"/>
    <s v="Renuncia"/>
    <m/>
    <d v="2018-01-02T00:00:00"/>
    <m/>
    <m/>
    <m/>
    <m/>
    <m/>
    <d v="1980-04-11T00:00:00"/>
    <x v="20"/>
    <m/>
    <s v=""/>
    <d v="2017-06-20T00:00:00"/>
    <d v="2017-07-10T00:00:00"/>
    <s v="S"/>
    <d v="2017-07-11T00:00:00"/>
    <s v="YLCAMPOB"/>
    <s v="YLCAMPOB"/>
    <n v="19072"/>
    <s v="yessenia.campos@consultor.wom.cl"/>
    <m/>
    <m/>
    <n v="3"/>
    <s v="Deisy Carvajal"/>
    <x v="1"/>
    <m/>
    <n v="1"/>
    <d v="2021-03-01T00:00:00"/>
    <n v="1329"/>
    <m/>
    <d v="2018-01-01T00:00:00"/>
    <d v="2017-07-01T00:00:00"/>
  </r>
  <r>
    <s v="Holdtech"/>
    <x v="0"/>
    <s v="Masivo"/>
    <s v="La Serena"/>
    <s v="15674197"/>
    <s v="3"/>
    <s v="15674197-3"/>
    <s v="ABMARING"/>
    <s v="ANGELA BEATRIZ MARIN GUERRERO"/>
    <s v="ANGELA BEATRIZ"/>
    <s v="MARIN GUERRERO"/>
    <x v="1"/>
    <x v="3"/>
    <s v="Desvinculación"/>
    <s v="No Concurrencia"/>
    <d v="2017-09-11T00:00:00"/>
    <m/>
    <m/>
    <m/>
    <m/>
    <m/>
    <d v="1984-01-30T00:00:00"/>
    <x v="20"/>
    <m/>
    <s v=""/>
    <d v="2017-07-06T00:00:00"/>
    <d v="2017-07-26T00:00:00"/>
    <s v="S"/>
    <d v="2017-07-27T00:00:00"/>
    <s v="ABMARING"/>
    <s v="ABMARING"/>
    <n v="19033"/>
    <s v="angela.marin@consultor.wom.cl"/>
    <m/>
    <m/>
    <n v="4"/>
    <s v="Monica Neculman"/>
    <x v="1"/>
    <m/>
    <n v="1"/>
    <d v="2021-03-01T00:00:00"/>
    <n v="1313"/>
    <m/>
    <d v="2017-09-01T00:00:00"/>
    <d v="2017-07-01T00:00:00"/>
  </r>
  <r>
    <s v="Holdtech"/>
    <x v="0"/>
    <s v="Masivo"/>
    <s v="La Serena"/>
    <s v="17963872"/>
    <s v="K"/>
    <s v="17963872-K"/>
    <s v="BBPOZOO"/>
    <s v="BELGICA BELEN POZO OYARZUN"/>
    <s v="BELGICA BELEN"/>
    <s v="POZO OYARZUN"/>
    <x v="1"/>
    <x v="3"/>
    <s v="Renuncia"/>
    <m/>
    <d v="2017-12-22T00:00:00"/>
    <m/>
    <m/>
    <m/>
    <m/>
    <m/>
    <d v="1991-04-19T00:00:00"/>
    <x v="20"/>
    <m/>
    <s v=""/>
    <d v="2017-07-06T00:00:00"/>
    <d v="2017-07-26T00:00:00"/>
    <s v="S"/>
    <d v="2017-07-27T00:00:00"/>
    <s v="BBPOZOO"/>
    <s v="BBPOZOO"/>
    <n v="19051"/>
    <s v="belgica.pozo@consultor.wom.cl"/>
    <m/>
    <m/>
    <n v="4"/>
    <s v="Monica Neculman"/>
    <x v="1"/>
    <m/>
    <n v="1"/>
    <d v="2021-03-01T00:00:00"/>
    <n v="1313"/>
    <m/>
    <d v="2017-12-01T00:00:00"/>
    <d v="2017-07-01T00:00:00"/>
  </r>
  <r>
    <s v="Holdtech"/>
    <x v="0"/>
    <s v="Masivo"/>
    <s v="La Serena"/>
    <s v="16581934"/>
    <s v="9"/>
    <s v="16581934-9"/>
    <s v="DLRIVERA"/>
    <s v="DARCY LILIANA RIVERA ALCAYAGA"/>
    <s v="DARCY LILIANA"/>
    <s v="RIVERA ALCAYAGA"/>
    <x v="1"/>
    <x v="3"/>
    <s v="Desvinculación"/>
    <s v="Necesidad de la empresa"/>
    <d v="2018-06-07T00:00:00"/>
    <m/>
    <m/>
    <m/>
    <m/>
    <m/>
    <d v="1987-11-20T00:00:00"/>
    <x v="22"/>
    <s v="16780392-K"/>
    <s v="WILLIAMS ENRIQUE DOMINGUEZ BARRADA"/>
    <d v="2017-07-06T00:00:00"/>
    <d v="2017-07-26T00:00:00"/>
    <s v="S"/>
    <d v="2017-07-27T00:00:00"/>
    <s v="DLRIVERA"/>
    <s v="DLRIVERA"/>
    <n v="19053"/>
    <s v="darcy.rivera@consultor.wom.cl"/>
    <m/>
    <m/>
    <n v="4"/>
    <s v="Monica Neculman"/>
    <x v="1"/>
    <s v="Diurno"/>
    <n v="1"/>
    <d v="2021-03-01T00:00:00"/>
    <n v="1313"/>
    <m/>
    <d v="2018-06-01T00:00:00"/>
    <d v="2017-07-01T00:00:00"/>
  </r>
  <r>
    <s v="Holdtech"/>
    <x v="0"/>
    <s v="Masivo"/>
    <s v="La Serena"/>
    <s v="18002216"/>
    <s v="3"/>
    <s v="18002216-3"/>
    <s v="EACASANL"/>
    <s v="ERIC ANTONIO CASANGA LEIVA"/>
    <s v="ERIC ANTONIO"/>
    <s v="CASANGA LEIVA"/>
    <x v="1"/>
    <x v="3"/>
    <s v="Renuncia"/>
    <s v="Desmotivación"/>
    <d v="2017-08-11T00:00:00"/>
    <m/>
    <m/>
    <m/>
    <m/>
    <m/>
    <d v="1991-10-31T00:00:00"/>
    <x v="20"/>
    <m/>
    <s v=""/>
    <d v="2017-07-06T00:00:00"/>
    <d v="2017-07-26T00:00:00"/>
    <s v="S"/>
    <d v="2017-07-27T00:00:00"/>
    <s v="EACASANL"/>
    <s v="EACASANL"/>
    <n v="19019"/>
    <s v="eric.casanga@consultor.wom.cl"/>
    <m/>
    <m/>
    <n v="4"/>
    <s v="Monica Neculman"/>
    <x v="1"/>
    <m/>
    <n v="1"/>
    <d v="2021-03-01T00:00:00"/>
    <n v="1313"/>
    <m/>
    <d v="2017-08-01T00:00:00"/>
    <d v="2017-07-01T00:00:00"/>
  </r>
  <r>
    <s v="Holdtech"/>
    <x v="0"/>
    <s v="Masivo"/>
    <s v="La Serena"/>
    <s v="17866154"/>
    <s v="K"/>
    <s v="17866154-K"/>
    <s v="EACUELLM"/>
    <s v="ELI ARIEL CUELLO MUÑOZ"/>
    <s v="ELI ARIEL"/>
    <s v="CUELLO MUÑOZ"/>
    <x v="1"/>
    <x v="3"/>
    <s v="Desvinculación"/>
    <m/>
    <d v="2018-01-25T00:00:00"/>
    <m/>
    <m/>
    <m/>
    <m/>
    <m/>
    <d v="1991-11-22T00:00:00"/>
    <x v="20"/>
    <m/>
    <s v=""/>
    <d v="2017-07-06T00:00:00"/>
    <d v="2017-07-26T00:00:00"/>
    <s v="S"/>
    <d v="2017-07-27T00:00:00"/>
    <s v="EACUELLM"/>
    <s v="EACUELLM"/>
    <n v="19024"/>
    <s v="eli.cuello@consultor.wom.cl"/>
    <m/>
    <m/>
    <n v="4"/>
    <s v="Monica Neculman"/>
    <x v="1"/>
    <m/>
    <n v="1"/>
    <d v="2021-03-01T00:00:00"/>
    <n v="1313"/>
    <m/>
    <d v="2018-01-01T00:00:00"/>
    <d v="2017-07-01T00:00:00"/>
  </r>
  <r>
    <s v="Holdtech"/>
    <x v="0"/>
    <s v="Masivo"/>
    <s v="La Serena"/>
    <s v="12943122"/>
    <s v="9"/>
    <s v="12943122-9"/>
    <s v="EAMEZAB"/>
    <s v="EDUARDO ALBERTO MEZA BARRERA"/>
    <s v="EDUARDO ALBERTO"/>
    <s v="MEZA BARRERA"/>
    <x v="1"/>
    <x v="3"/>
    <s v="Desvinculación"/>
    <s v="No Concurrencia"/>
    <d v="2019-06-05T00:00:00"/>
    <m/>
    <m/>
    <m/>
    <m/>
    <m/>
    <d v="1976-09-07T00:00:00"/>
    <x v="23"/>
    <s v="17404906-8"/>
    <s v="ULISES LA ROSA PEREZ"/>
    <d v="2017-07-06T00:00:00"/>
    <d v="2017-07-26T00:00:00"/>
    <s v="S"/>
    <d v="2017-07-28T00:00:00"/>
    <s v="EAMEZAB"/>
    <s v="EAMEZAB"/>
    <n v="19034"/>
    <s v="eduardo.meza@consultor.wom.cl"/>
    <m/>
    <m/>
    <n v="4"/>
    <s v="Monica Neculman"/>
    <x v="1"/>
    <s v="Diurno"/>
    <n v="1"/>
    <d v="2021-03-01T00:00:00"/>
    <n v="1312"/>
    <m/>
    <d v="2019-06-01T00:00:00"/>
    <d v="2017-07-01T00:00:00"/>
  </r>
  <r>
    <s v="Holdtech"/>
    <x v="0"/>
    <s v="Masivo"/>
    <s v="La Serena"/>
    <s v="15593890"/>
    <s v="0"/>
    <s v="15593890-0"/>
    <s v="IETELLOP"/>
    <s v="IOVONKA ESTRELLA TELLO PIZARRO"/>
    <s v="IOVONKA ESTRELLA"/>
    <s v="TELLO PIZARRO"/>
    <x v="1"/>
    <x v="3"/>
    <s v="Desvinculación"/>
    <s v="No Concurrencia"/>
    <d v="2017-09-21T00:00:00"/>
    <m/>
    <m/>
    <m/>
    <m/>
    <m/>
    <d v="1983-04-02T00:00:00"/>
    <x v="20"/>
    <m/>
    <s v=""/>
    <d v="2017-07-06T00:00:00"/>
    <d v="2017-07-26T00:00:00"/>
    <s v="S"/>
    <d v="2017-07-27T00:00:00"/>
    <s v="IETELLOP"/>
    <s v="IETELLOP"/>
    <n v="19094"/>
    <s v="iovonka.tello@consultor.wom.cl"/>
    <m/>
    <m/>
    <n v="4"/>
    <s v="Monica Neculman"/>
    <x v="1"/>
    <m/>
    <n v="1"/>
    <d v="2021-03-01T00:00:00"/>
    <n v="1313"/>
    <m/>
    <d v="2017-09-01T00:00:00"/>
    <d v="2017-07-01T00:00:00"/>
  </r>
  <r>
    <s v="Holdtech"/>
    <x v="0"/>
    <s v="Masivo"/>
    <s v="La Serena"/>
    <s v="15673718"/>
    <s v="6"/>
    <s v="15673718-6"/>
    <s v="JAARACEA"/>
    <s v="JOCELYN ALEJANDRA ARACENA ARACENA"/>
    <s v="JOCELYN ALEJANDRA"/>
    <s v="ARACENA ARACENA"/>
    <x v="1"/>
    <x v="3"/>
    <s v="Renuncia"/>
    <m/>
    <d v="2019-02-25T00:00:00"/>
    <m/>
    <m/>
    <m/>
    <m/>
    <m/>
    <d v="1983-03-21T00:00:00"/>
    <x v="2"/>
    <s v="15909479-0"/>
    <s v="ULISES LA ROSA PEREZ"/>
    <d v="2017-07-06T00:00:00"/>
    <d v="2017-07-26T00:00:00"/>
    <s v="S"/>
    <d v="2017-07-27T00:00:00"/>
    <s v="JAARACEA"/>
    <s v="JAARACEA"/>
    <n v="19213"/>
    <s v="joselyn.aracena@consultor.wom.cl"/>
    <m/>
    <m/>
    <n v="4"/>
    <s v="Monica Neculman"/>
    <x v="1"/>
    <s v="Diurno"/>
    <n v="1"/>
    <d v="2021-03-01T00:00:00"/>
    <n v="1313"/>
    <m/>
    <d v="2019-02-01T00:00:00"/>
    <d v="2017-07-01T00:00:00"/>
  </r>
  <r>
    <s v="Holdtech"/>
    <x v="0"/>
    <s v="Masivo"/>
    <s v="La Serena"/>
    <s v="17158484"/>
    <s v="1"/>
    <s v="17158484-1"/>
    <s v="JCMORAG"/>
    <s v="JENNIFFER CLAUDIA MORA GUTIERREZ"/>
    <s v="JENNIFFER CLAUDIA"/>
    <s v="MORA GUTIERREZ"/>
    <x v="1"/>
    <x v="3"/>
    <s v="Renuncia"/>
    <s v="Problemas personales"/>
    <d v="2018-01-04T00:00:00"/>
    <m/>
    <m/>
    <m/>
    <m/>
    <m/>
    <d v="1993-06-28T00:00:00"/>
    <x v="20"/>
    <m/>
    <s v=""/>
    <d v="2017-07-06T00:00:00"/>
    <d v="2017-08-02T00:00:00"/>
    <s v="S"/>
    <d v="2017-08-03T00:00:00"/>
    <s v="JCMORAG"/>
    <s v="JCMORAG"/>
    <n v="19012"/>
    <s v="jenniffer.mora@consultor.wom.cl"/>
    <m/>
    <m/>
    <n v="4"/>
    <s v="Monica Neculman"/>
    <x v="1"/>
    <m/>
    <n v="1"/>
    <d v="2021-03-01T00:00:00"/>
    <n v="1306"/>
    <m/>
    <d v="2018-01-01T00:00:00"/>
    <d v="2017-08-01T00:00:00"/>
  </r>
  <r>
    <s v="Holdtech"/>
    <x v="0"/>
    <s v="Masivo"/>
    <s v="La Serena"/>
    <s v="17934112"/>
    <s v="3"/>
    <s v="17934112-3"/>
    <s v="MFGONZAG"/>
    <s v="MANUEL FRANCISCO GONZALEZ GONZALEZ"/>
    <s v="MANUEL FRANCISCO"/>
    <s v="GONZALEZ GONZALEZ"/>
    <x v="1"/>
    <x v="3"/>
    <s v="Desvinculación"/>
    <s v="No Concurrencia"/>
    <d v="2018-05-28T00:00:00"/>
    <m/>
    <m/>
    <m/>
    <m/>
    <m/>
    <m/>
    <x v="22"/>
    <s v="16780392-K"/>
    <s v="WILLIAMS ENRIQUE DOMINGUEZ BARRADA"/>
    <d v="2017-07-06T00:00:00"/>
    <d v="2017-07-26T00:00:00"/>
    <s v="S"/>
    <d v="2017-07-27T00:00:00"/>
    <s v="MFGONZAG"/>
    <s v="MFGONZAG"/>
    <n v="19029"/>
    <s v="manuel.gonzalez.g@consultor.wom.cl"/>
    <m/>
    <m/>
    <n v="4"/>
    <s v="Monica Neculman"/>
    <x v="1"/>
    <m/>
    <n v="1"/>
    <d v="2021-03-01T00:00:00"/>
    <n v="1313"/>
    <m/>
    <d v="2018-05-01T00:00:00"/>
    <d v="2017-07-01T00:00:00"/>
  </r>
  <r>
    <s v="Holdtech"/>
    <x v="0"/>
    <s v="Masivo"/>
    <s v="La Serena"/>
    <s v="18059899"/>
    <s v="5"/>
    <s v="18059899-5"/>
    <s v="NBCASTIG"/>
    <s v="NAYADETH BEATRIZ CASTILLO GUTIERREZ"/>
    <s v="NAYADETH BEATRIZ"/>
    <s v="CASTILLO GUTIERREZ"/>
    <x v="1"/>
    <x v="3"/>
    <s v="Renuncia"/>
    <m/>
    <d v="2017-08-25T00:00:00"/>
    <m/>
    <m/>
    <m/>
    <m/>
    <m/>
    <d v="1992-01-31T00:00:00"/>
    <x v="20"/>
    <m/>
    <s v=""/>
    <d v="2017-06-20T00:00:00"/>
    <d v="2017-07-26T00:00:00"/>
    <s v="S"/>
    <d v="2017-07-27T00:00:00"/>
    <s v="NBCASTIG"/>
    <s v="NBCASTIG"/>
    <n v="19074"/>
    <s v="nayadeth.castillo@consultor.wom.cl"/>
    <m/>
    <m/>
    <n v="4"/>
    <s v="Monica Neculman"/>
    <x v="1"/>
    <m/>
    <n v="1"/>
    <d v="2021-03-01T00:00:00"/>
    <n v="1313"/>
    <m/>
    <d v="2017-08-01T00:00:00"/>
    <d v="2017-07-01T00:00:00"/>
  </r>
  <r>
    <s v="Holdtech"/>
    <x v="0"/>
    <s v="Masivo"/>
    <s v="La Serena"/>
    <s v="12943573"/>
    <s v="9"/>
    <s v="12943573-9"/>
    <s v="OMARAYAN"/>
    <s v="ORIELA MAGDALENA ARAYA NUÑEZ"/>
    <s v="ORIELA MAGDALENA"/>
    <s v="ARAYA NUÑEZ"/>
    <x v="1"/>
    <x v="3"/>
    <s v="Renuncia"/>
    <s v="Encontró trabajo en su profesión"/>
    <d v="2017-08-17T00:00:00"/>
    <m/>
    <m/>
    <m/>
    <m/>
    <m/>
    <d v="1975-12-24T00:00:00"/>
    <x v="20"/>
    <m/>
    <s v=""/>
    <d v="2017-07-06T00:00:00"/>
    <d v="2017-07-26T00:00:00"/>
    <s v="S"/>
    <d v="2017-07-27T00:00:00"/>
    <s v="OMARAYAN"/>
    <s v="OMARAYAN"/>
    <n v="19008"/>
    <s v="oriela.araya@consultor.wom.cl"/>
    <m/>
    <m/>
    <n v="4"/>
    <s v="Monica Neculman"/>
    <x v="1"/>
    <m/>
    <n v="1"/>
    <d v="2021-03-01T00:00:00"/>
    <n v="1313"/>
    <m/>
    <d v="2017-08-01T00:00:00"/>
    <d v="2017-07-01T00:00:00"/>
  </r>
  <r>
    <s v="Holdtech"/>
    <x v="0"/>
    <s v="Masivo"/>
    <s v="La Serena"/>
    <s v="8420435-"/>
    <s v="8"/>
    <s v="8420435-8"/>
    <s v="PACASTRR"/>
    <s v="PAULINA ALEXANDRA CASTRO RIVERA"/>
    <s v="PAULINA ALEXANDRA"/>
    <s v="CASTRO RIVERA"/>
    <x v="1"/>
    <x v="3"/>
    <s v="Renuncia"/>
    <s v="Renuncia voluntaria"/>
    <d v="2018-08-31T00:00:00"/>
    <m/>
    <m/>
    <m/>
    <m/>
    <m/>
    <d v="1962-06-08T00:00:00"/>
    <x v="22"/>
    <s v="16780392-K"/>
    <s v="WILLIAMS ENRIQUE DOMINGUEZ BARRADA"/>
    <d v="2017-07-06T00:00:00"/>
    <d v="2017-07-26T00:00:00"/>
    <s v="S"/>
    <d v="2017-07-27T00:00:00"/>
    <s v="PACASTRR"/>
    <s v="PACASTRR"/>
    <n v="19023"/>
    <s v="paulina.castro@consultor.wom.cl"/>
    <m/>
    <m/>
    <n v="4"/>
    <s v="Monica Neculman"/>
    <x v="1"/>
    <s v="Diurno"/>
    <n v="1"/>
    <d v="2021-03-01T00:00:00"/>
    <n v="1313"/>
    <m/>
    <d v="2018-08-01T00:00:00"/>
    <d v="2017-07-01T00:00:00"/>
  </r>
  <r>
    <s v="Holdtech"/>
    <x v="0"/>
    <s v="Masivo"/>
    <s v="La Serena"/>
    <s v="17294017"/>
    <s v="K"/>
    <s v="17294017-K"/>
    <s v="PDDUARTP"/>
    <s v="PAULINA DE LOS ANGELES DUARTE PEREZ"/>
    <s v="PAULINA DE LOS ANGELES"/>
    <s v="DUARTE PEREZ"/>
    <x v="1"/>
    <x v="3"/>
    <s v="Renuncia"/>
    <m/>
    <d v="2017-12-30T00:00:00"/>
    <m/>
    <m/>
    <m/>
    <m/>
    <m/>
    <d v="1989-08-11T00:00:00"/>
    <x v="20"/>
    <m/>
    <s v=""/>
    <d v="2017-07-06T00:00:00"/>
    <d v="2017-07-26T00:00:00"/>
    <s v="S"/>
    <d v="2017-07-27T00:00:00"/>
    <s v="PDDUARTP"/>
    <s v="PDDUARTP"/>
    <n v="19026"/>
    <s v="paulina.duarte@consultor.wom.cl"/>
    <m/>
    <m/>
    <n v="4"/>
    <s v="Monica Neculman"/>
    <x v="1"/>
    <m/>
    <n v="1"/>
    <d v="2021-03-01T00:00:00"/>
    <n v="1313"/>
    <m/>
    <d v="2017-12-01T00:00:00"/>
    <d v="2017-07-01T00:00:00"/>
  </r>
  <r>
    <s v="Holdtech"/>
    <x v="0"/>
    <s v="Masivo"/>
    <s v="La Serena"/>
    <s v="15948199"/>
    <s v="9"/>
    <s v="15948199-9"/>
    <s v="PNMIRANM"/>
    <s v="PAULINA NICOLE MIRANDA MUÑOZ"/>
    <s v="PAULINA NICOLE"/>
    <s v="MIRANDA MUÑOZ"/>
    <x v="1"/>
    <x v="3"/>
    <s v="Renuncia"/>
    <m/>
    <d v="2017-08-03T00:00:00"/>
    <m/>
    <m/>
    <m/>
    <m/>
    <m/>
    <d v="1984-11-22T00:00:00"/>
    <x v="20"/>
    <m/>
    <s v=""/>
    <d v="2017-07-06T00:00:00"/>
    <d v="2017-07-26T00:00:00"/>
    <s v="S"/>
    <d v="2017-07-27T00:00:00"/>
    <s v="PNMIRANM"/>
    <s v="PNMIRANM"/>
    <n v="19037"/>
    <s v="paulina.miranda@consultor.wom.cl"/>
    <m/>
    <m/>
    <n v="4"/>
    <s v="Monica Neculman"/>
    <x v="1"/>
    <m/>
    <n v="1"/>
    <d v="2021-03-01T00:00:00"/>
    <n v="1313"/>
    <m/>
    <d v="2017-08-01T00:00:00"/>
    <d v="2017-07-01T00:00:00"/>
  </r>
  <r>
    <s v="Holdtech"/>
    <x v="0"/>
    <s v="Masivo"/>
    <s v="La Serena"/>
    <s v="18851333"/>
    <s v="6"/>
    <s v="18851333-6"/>
    <s v="AFRODRIV"/>
    <s v="ANGELO FELIPE RODRIGUEZ VALDES"/>
    <s v="ANGELO FELIPE"/>
    <s v="RODRIGUEZ VALDES"/>
    <x v="1"/>
    <x v="3"/>
    <s v="Renuncia"/>
    <m/>
    <d v="2017-11-24T00:00:00"/>
    <m/>
    <m/>
    <m/>
    <m/>
    <m/>
    <d v="1995-02-07T00:00:00"/>
    <x v="20"/>
    <m/>
    <s v=""/>
    <d v="2017-07-20T00:00:00"/>
    <d v="2017-08-11T00:00:00"/>
    <s v="S"/>
    <d v="2017-08-01T00:00:00"/>
    <s v="AFRODRIV"/>
    <s v="AFRODRIV"/>
    <n v="19091"/>
    <s v="angelo.rodriguez.v@consultor.wom.cl"/>
    <m/>
    <m/>
    <n v="5"/>
    <s v="Claudio Villafaña"/>
    <x v="1"/>
    <m/>
    <n v="1"/>
    <d v="2021-03-01T00:00:00"/>
    <n v="1308"/>
    <m/>
    <d v="2017-11-01T00:00:00"/>
    <d v="2017-08-01T00:00:00"/>
  </r>
  <r>
    <s v="Holdtech"/>
    <x v="0"/>
    <s v="Masivo"/>
    <s v="La Serena"/>
    <s v="18457812"/>
    <s v="3"/>
    <s v="18457812-3"/>
    <s v="CBBRIONV"/>
    <s v="CAROLINA BELEN BRIONES VELIZ"/>
    <s v="CAROLINA BELEN"/>
    <s v="BRIONES VELIZ"/>
    <x v="1"/>
    <x v="3"/>
    <s v="Renuncia"/>
    <m/>
    <d v="2017-09-07T00:00:00"/>
    <m/>
    <m/>
    <m/>
    <m/>
    <m/>
    <d v="1993-10-31T00:00:00"/>
    <x v="20"/>
    <m/>
    <s v=""/>
    <d v="2017-07-20T00:00:00"/>
    <d v="2017-08-11T00:00:00"/>
    <s v="S"/>
    <d v="2017-08-01T00:00:00"/>
    <s v="CBBRIONV"/>
    <s v="CBBRIONV"/>
    <n v="19108"/>
    <s v="carolina.briones@consultor.wom.cl"/>
    <m/>
    <m/>
    <n v="5"/>
    <s v="Claudio Villafaña"/>
    <x v="1"/>
    <m/>
    <n v="1"/>
    <d v="2021-03-01T00:00:00"/>
    <n v="1308"/>
    <m/>
    <d v="2017-09-01T00:00:00"/>
    <d v="2017-08-01T00:00:00"/>
  </r>
  <r>
    <s v="Holdtech"/>
    <x v="0"/>
    <s v="Masivo"/>
    <s v="La Serena"/>
    <s v="18324508"/>
    <s v="2"/>
    <s v="18324508-2"/>
    <s v="CDPINCHC"/>
    <s v="CLAUDIA DANIELA PINCHEIRA CORTES"/>
    <s v="CLAUDIA DANIELA"/>
    <s v="PINCHEIRA CORTES"/>
    <x v="1"/>
    <x v="3"/>
    <s v="Renuncia"/>
    <m/>
    <d v="2017-09-05T00:00:00"/>
    <m/>
    <m/>
    <m/>
    <m/>
    <m/>
    <d v="1993-07-26T00:00:00"/>
    <x v="20"/>
    <m/>
    <s v=""/>
    <d v="2017-07-21T00:00:00"/>
    <d v="2017-08-11T00:00:00"/>
    <s v="S"/>
    <d v="2017-08-01T00:00:00"/>
    <s v="CDPINCHC"/>
    <s v="CDPINCHC"/>
    <n v="19060"/>
    <s v="claudia.pincheira@consultor.wom.cl"/>
    <m/>
    <m/>
    <n v="5"/>
    <s v="Claudio Villafaña"/>
    <x v="1"/>
    <m/>
    <n v="1"/>
    <d v="2021-03-01T00:00:00"/>
    <n v="1308"/>
    <m/>
    <d v="2017-09-01T00:00:00"/>
    <d v="2017-08-01T00:00:00"/>
  </r>
  <r>
    <s v="Holdtech"/>
    <x v="0"/>
    <s v="Masivo"/>
    <s v="La Serena"/>
    <s v="8768503-"/>
    <s v="9"/>
    <s v="8768503-9"/>
    <s v="CECUELLP"/>
    <s v="CINTHIA ELIZABETH CUELLO PIZARRO"/>
    <s v="CINTHIA ELIZABETH"/>
    <s v="CUELLO PIZARRO"/>
    <x v="1"/>
    <x v="3"/>
    <s v="Renuncia"/>
    <s v="Crisis de pánico"/>
    <d v="2017-08-17T00:00:00"/>
    <m/>
    <m/>
    <m/>
    <m/>
    <m/>
    <d v="1973-09-11T00:00:00"/>
    <x v="20"/>
    <m/>
    <s v=""/>
    <d v="2017-07-21T00:00:00"/>
    <m/>
    <s v="S"/>
    <d v="2017-08-01T00:00:00"/>
    <s v="CECUELLP"/>
    <s v="CECUELLP"/>
    <n v="19025"/>
    <s v="cinthia.cuello@consultor.wom.cl"/>
    <m/>
    <m/>
    <n v="5"/>
    <s v="Claudio Villafaña"/>
    <x v="1"/>
    <m/>
    <n v="1"/>
    <d v="2021-03-01T00:00:00"/>
    <n v="1308"/>
    <m/>
    <d v="2017-08-01T00:00:00"/>
    <d v="2017-08-01T00:00:00"/>
  </r>
  <r>
    <s v="Holdtech"/>
    <x v="0"/>
    <s v="Masivo"/>
    <s v="La Serena"/>
    <s v="15939534"/>
    <s v="0"/>
    <s v="15939534-0"/>
    <s v="CXSERONC"/>
    <s v="CLAUDIA XIMENA SERON CORTEZ"/>
    <s v="CLAUDIA XIMENA"/>
    <s v="SERON CORTEZ"/>
    <x v="1"/>
    <x v="3"/>
    <s v="Renuncia"/>
    <s v="Motivos personales"/>
    <d v="2019-01-02T00:00:00"/>
    <m/>
    <m/>
    <m/>
    <m/>
    <m/>
    <d v="1984-07-07T00:00:00"/>
    <x v="24"/>
    <s v="15451219-5"/>
    <s v="ULISES LA ROSA PEREZ"/>
    <d v="2017-07-20T00:00:00"/>
    <d v="2017-08-11T00:00:00"/>
    <s v="S"/>
    <d v="2017-08-01T00:00:00"/>
    <s v="CXSERONC"/>
    <s v="CXSERONC"/>
    <n v="19087"/>
    <s v="claudia.seron@consultor.wom.cl"/>
    <m/>
    <m/>
    <n v="5"/>
    <s v="Claudio Villafaña"/>
    <x v="1"/>
    <s v="Diurno"/>
    <n v="1"/>
    <d v="2021-03-01T00:00:00"/>
    <n v="1308"/>
    <m/>
    <d v="2019-01-01T00:00:00"/>
    <d v="2017-08-01T00:00:00"/>
  </r>
  <r>
    <s v="Holdtech"/>
    <x v="0"/>
    <s v="Masivo"/>
    <s v="La Serena"/>
    <s v="19562777"/>
    <s v="0"/>
    <s v="19562777-0"/>
    <s v="ECBAHAMG"/>
    <s v="EMILIO CRISTOPHER BAHAMONDES GALLARDO"/>
    <s v="EMILIO CRISTOPHER"/>
    <s v="BAHAMONDES GALLARDO"/>
    <x v="1"/>
    <x v="3"/>
    <s v="Desvinculación"/>
    <m/>
    <d v="2017-10-30T00:00:00"/>
    <m/>
    <m/>
    <m/>
    <m/>
    <m/>
    <d v="1996-10-09T00:00:00"/>
    <x v="20"/>
    <m/>
    <s v=""/>
    <d v="2017-07-20T00:00:00"/>
    <d v="2017-08-11T00:00:00"/>
    <s v="S"/>
    <d v="2017-08-01T00:00:00"/>
    <s v="ECBAHAMG"/>
    <s v="ECBAHAMG"/>
    <n v="19111"/>
    <s v="emilio.bahamondes@consultor.wom.cl"/>
    <m/>
    <m/>
    <n v="5"/>
    <s v="Claudio Villafaña"/>
    <x v="1"/>
    <m/>
    <n v="1"/>
    <d v="2021-03-01T00:00:00"/>
    <n v="1308"/>
    <m/>
    <d v="2017-10-01T00:00:00"/>
    <d v="2017-08-01T00:00:00"/>
  </r>
  <r>
    <s v="Holdtech"/>
    <x v="0"/>
    <s v="Masivo"/>
    <s v="La Serena"/>
    <s v="17440924"/>
    <s v="2"/>
    <s v="17440924-2"/>
    <s v="JFREYESG"/>
    <s v="JUAN FRANCISCO REYES GOMEZ"/>
    <s v="JUAN FRANCISCO"/>
    <s v="REYES GOMEZ"/>
    <x v="1"/>
    <x v="3"/>
    <s v="Desvinculación"/>
    <m/>
    <d v="2017-10-30T00:00:00"/>
    <m/>
    <m/>
    <m/>
    <m/>
    <m/>
    <d v="1989-09-13T00:00:00"/>
    <x v="20"/>
    <m/>
    <s v=""/>
    <d v="2017-07-21T00:00:00"/>
    <d v="2017-08-11T00:00:00"/>
    <s v="S"/>
    <d v="2017-08-01T00:00:00"/>
    <s v="JFREYESG"/>
    <s v="JFREYESG"/>
    <n v="19044"/>
    <s v="juan.reyes@consultor.wom.cl"/>
    <m/>
    <m/>
    <n v="5"/>
    <s v="Claudio Villafaña"/>
    <x v="1"/>
    <m/>
    <n v="1"/>
    <d v="2021-03-01T00:00:00"/>
    <n v="1308"/>
    <m/>
    <d v="2017-10-01T00:00:00"/>
    <d v="2017-08-01T00:00:00"/>
  </r>
  <r>
    <s v="Holdtech"/>
    <x v="0"/>
    <s v="Prepago"/>
    <s v="La Serena"/>
    <s v="17293942"/>
    <s v="2"/>
    <s v="17293942-2"/>
    <s v="MABELMAA"/>
    <s v="MAURO ALFREDO BELMAR ALVAREZ"/>
    <s v="MAURO ALFREDO"/>
    <s v="BELMAR ALVAREZ"/>
    <x v="1"/>
    <x v="3"/>
    <s v="Renuncia"/>
    <s v="Problemas personales"/>
    <d v="2017-08-14T00:00:00"/>
    <m/>
    <m/>
    <m/>
    <m/>
    <m/>
    <d v="1989-01-14T00:00:00"/>
    <x v="20"/>
    <m/>
    <s v=""/>
    <d v="2017-07-20T00:00:00"/>
    <m/>
    <s v="S"/>
    <d v="2017-08-01T00:00:00"/>
    <s v="MABELMAA"/>
    <s v="MABELMAA"/>
    <n v="19110"/>
    <s v="mauro.belmar@consultor.wom.cl"/>
    <m/>
    <m/>
    <n v="5"/>
    <s v="Claudio Villafaña"/>
    <x v="1"/>
    <m/>
    <n v="1"/>
    <d v="2021-03-01T00:00:00"/>
    <n v="1308"/>
    <m/>
    <d v="2017-08-01T00:00:00"/>
    <d v="2017-08-01T00:00:00"/>
  </r>
  <r>
    <s v="Holdtech"/>
    <x v="0"/>
    <s v="Prepago"/>
    <s v="La Serena"/>
    <s v="18523197"/>
    <s v="6"/>
    <s v="18523197-6"/>
    <s v="NERIVERC"/>
    <s v="NICOLAS ESTEBAN RIVERA CUEVAS"/>
    <s v="NICOLAS ESTEBAN"/>
    <s v="RIVERA CUEVAS"/>
    <x v="1"/>
    <x v="3"/>
    <s v="Renuncia"/>
    <m/>
    <d v="2017-11-21T00:00:00"/>
    <m/>
    <m/>
    <m/>
    <m/>
    <m/>
    <d v="1993-04-14T00:00:00"/>
    <x v="20"/>
    <m/>
    <s v=""/>
    <d v="2017-07-21T00:00:00"/>
    <d v="2017-08-11T00:00:00"/>
    <s v="S"/>
    <d v="2017-08-01T00:00:00"/>
    <s v="NERIVERC"/>
    <s v="NERIVERC"/>
    <n v="19028"/>
    <s v="nicolas.rivera.c@consultor.wom.cl"/>
    <m/>
    <m/>
    <n v="5"/>
    <s v="Claudio Villafaña"/>
    <x v="1"/>
    <m/>
    <n v="1"/>
    <d v="2021-03-01T00:00:00"/>
    <n v="1308"/>
    <m/>
    <d v="2017-11-01T00:00:00"/>
    <d v="2017-08-01T00:00:00"/>
  </r>
  <r>
    <s v="Holdtech"/>
    <x v="0"/>
    <s v="Masivo"/>
    <s v="La Serena"/>
    <s v="13975911"/>
    <s v="7"/>
    <s v="13975911-7"/>
    <s v="PASANTAM"/>
    <s v="PAOLA ANDREA SANTANDER MUNIZAGA"/>
    <s v="PAOLA ANDREA"/>
    <s v="SANTANDER MUNIZAGA"/>
    <x v="1"/>
    <x v="3"/>
    <s v="Renuncia"/>
    <m/>
    <d v="2019-02-28T00:00:00"/>
    <m/>
    <m/>
    <m/>
    <m/>
    <m/>
    <d v="1981-09-04T00:00:00"/>
    <x v="24"/>
    <s v="15451219-5"/>
    <s v="ULISES LA ROSA PEREZ"/>
    <d v="2017-07-21T00:00:00"/>
    <d v="2017-08-11T00:00:00"/>
    <s v="S"/>
    <d v="2017-08-01T00:00:00"/>
    <s v="PASANTAM"/>
    <s v="PASANTAM"/>
    <n v="19027"/>
    <s v="paola.santander@consultor.wom.cl"/>
    <m/>
    <m/>
    <n v="5"/>
    <s v="Claudio Villafaña"/>
    <x v="1"/>
    <s v="Diurno"/>
    <n v="1"/>
    <d v="2021-03-01T00:00:00"/>
    <n v="1308"/>
    <m/>
    <d v="2019-02-01T00:00:00"/>
    <d v="2017-08-01T00:00:00"/>
  </r>
  <r>
    <s v="Holdtech"/>
    <x v="0"/>
    <s v="Masivo"/>
    <s v="La Serena"/>
    <s v="15595679"/>
    <s v="8"/>
    <s v="15595679-8"/>
    <s v="RAFLOREP"/>
    <s v="ROBERTO ANDRES FLORES PUJADO"/>
    <s v="ROBERTO ANDRES"/>
    <s v="FLORES PUJADO"/>
    <x v="1"/>
    <x v="3"/>
    <s v="Desvinculación"/>
    <s v="Falta grave al contrato"/>
    <d v="2018-06-13T00:00:00"/>
    <m/>
    <m/>
    <m/>
    <m/>
    <m/>
    <d v="1984-02-18T00:00:00"/>
    <x v="2"/>
    <s v="15909479-0"/>
    <s v="ULISES LA ROSA PEREZ"/>
    <d v="2017-07-20T00:00:00"/>
    <d v="2017-08-11T00:00:00"/>
    <s v="S"/>
    <d v="2017-08-01T00:00:00"/>
    <s v="RAFLOREP"/>
    <s v="RAFLOREP"/>
    <n v="19104"/>
    <s v="roberto.flores@consultor.wom.cl"/>
    <m/>
    <m/>
    <n v="5"/>
    <s v="Claudio Villafaña"/>
    <x v="1"/>
    <s v="Diurno"/>
    <n v="1"/>
    <d v="2021-03-01T00:00:00"/>
    <n v="1308"/>
    <m/>
    <d v="2018-06-01T00:00:00"/>
    <d v="2017-08-01T00:00:00"/>
  </r>
  <r>
    <s v="Holdtech"/>
    <x v="0"/>
    <s v="Prepago"/>
    <s v="La Serena"/>
    <s v="16053042"/>
    <s v="1"/>
    <s v="16053042-1"/>
    <s v="RRALVARV"/>
    <s v="RICARDO RODRIGO ALVAREZ VELIZ"/>
    <s v="RICARDO RODRIGO"/>
    <s v="ALVAREZ VELIZ"/>
    <x v="1"/>
    <x v="3"/>
    <s v="Desvinculación"/>
    <s v="No Concurrencia"/>
    <d v="2017-12-04T00:00:00"/>
    <m/>
    <m/>
    <m/>
    <m/>
    <m/>
    <d v="1985-03-15T00:00:00"/>
    <x v="20"/>
    <m/>
    <s v=""/>
    <d v="2017-07-20T00:00:00"/>
    <d v="2017-08-11T00:00:00"/>
    <s v="S"/>
    <d v="2017-08-01T00:00:00"/>
    <s v="RRALVARV"/>
    <s v="RRALVARV"/>
    <n v="19112"/>
    <s v="ricardo.alvarez@consultor.wom.cl"/>
    <m/>
    <m/>
    <n v="5"/>
    <s v="Claudio Villafaña"/>
    <x v="1"/>
    <m/>
    <n v="1"/>
    <d v="2021-03-01T00:00:00"/>
    <n v="1308"/>
    <m/>
    <d v="2017-12-01T00:00:00"/>
    <d v="2017-08-01T00:00:00"/>
  </r>
  <r>
    <s v="Holdtech"/>
    <x v="0"/>
    <s v="Prepago"/>
    <s v="La Serena"/>
    <s v="14492176"/>
    <s v="3"/>
    <s v="14492176-3"/>
    <s v="SESANCHA"/>
    <s v="SILVIA ELIZABETH SANCHEZ ALVAREZ"/>
    <s v="SILVIA ELIZABETH"/>
    <s v="SANCHEZ ALVAREZ"/>
    <x v="1"/>
    <x v="3"/>
    <s v="Desvinculación"/>
    <s v="No Concurrencia"/>
    <d v="2017-10-06T00:00:00"/>
    <m/>
    <m/>
    <m/>
    <m/>
    <m/>
    <d v="1974-08-19T00:00:00"/>
    <x v="20"/>
    <m/>
    <s v=""/>
    <d v="2017-07-20T00:00:00"/>
    <d v="2017-08-11T00:00:00"/>
    <s v="S"/>
    <d v="2017-08-01T00:00:00"/>
    <s v="SESANCHA"/>
    <s v="SESANCHA"/>
    <n v="19089"/>
    <s v="silvia.sanchez@consultor.wom.cl"/>
    <m/>
    <m/>
    <n v="5"/>
    <s v="Claudio Villafaña"/>
    <x v="1"/>
    <m/>
    <n v="1"/>
    <d v="2021-03-01T00:00:00"/>
    <n v="1308"/>
    <m/>
    <d v="2017-10-01T00:00:00"/>
    <d v="2017-08-01T00:00:00"/>
  </r>
  <r>
    <s v="Holdtech"/>
    <x v="0"/>
    <s v="Empresas"/>
    <s v="La Serena"/>
    <s v="19478006"/>
    <s v="0"/>
    <s v="19478006-0"/>
    <s v="BAASTETS"/>
    <s v="BARBARA ALEJANDRA ASTETE SOTO"/>
    <s v="BARBARA ALEJANDRA"/>
    <s v="ASTETE SOTO"/>
    <x v="1"/>
    <x v="3"/>
    <s v="Desvinculación"/>
    <s v="No Concurrencia"/>
    <d v="2020-10-26T00:00:00"/>
    <m/>
    <m/>
    <m/>
    <m/>
    <m/>
    <d v="1996-03-08T00:00:00"/>
    <x v="24"/>
    <s v="15451219-5"/>
    <s v="ULISES LA ROSA PEREZ"/>
    <d v="2017-07-27T00:00:00"/>
    <d v="2017-08-18T00:00:00"/>
    <s v="S"/>
    <d v="2017-08-21T00:00:00"/>
    <s v="BAASTETS"/>
    <s v="BAASTETS"/>
    <n v="19128"/>
    <s v="barbara.astete@consultor.wom.cl"/>
    <m/>
    <m/>
    <n v="6"/>
    <s v="Monica Neculman"/>
    <x v="1"/>
    <s v="Diurno"/>
    <n v="1"/>
    <d v="2021-03-01T00:00:00"/>
    <n v="1288"/>
    <m/>
    <d v="2020-10-01T00:00:00"/>
    <d v="2017-08-01T00:00:00"/>
  </r>
  <r>
    <s v="Holdtech"/>
    <x v="0"/>
    <s v="Masivo"/>
    <s v="La Serena"/>
    <s v="19468528"/>
    <s v="9"/>
    <s v="19468528-9"/>
    <s v="CAJOFREM"/>
    <s v="CONSTANZA ANDREA JOFRE MANZANO"/>
    <s v="CONSTANZA ANDREA"/>
    <s v="JOFRE MANZANO"/>
    <x v="1"/>
    <x v="3"/>
    <s v="Desvinculación"/>
    <s v="No Concurrencia"/>
    <d v="2018-01-18T00:00:00"/>
    <m/>
    <m/>
    <m/>
    <m/>
    <m/>
    <d v="1997-01-26T00:00:00"/>
    <x v="20"/>
    <m/>
    <s v=""/>
    <d v="2017-07-27T00:00:00"/>
    <d v="2017-08-18T00:00:00"/>
    <s v="S"/>
    <d v="2017-08-19T00:00:00"/>
    <s v="CAJOFREM"/>
    <s v="CAJOFREM"/>
    <n v="19095"/>
    <s v="constanza.jofre@consultor.wom.cl"/>
    <m/>
    <m/>
    <n v="6"/>
    <s v="Monica Neculman"/>
    <x v="1"/>
    <m/>
    <n v="1"/>
    <d v="2021-03-01T00:00:00"/>
    <n v="1290"/>
    <m/>
    <d v="2018-01-01T00:00:00"/>
    <d v="2017-08-01T00:00:00"/>
  </r>
  <r>
    <s v="Holdtech"/>
    <x v="0"/>
    <s v="Masivo"/>
    <s v="La Serena"/>
    <s v="19054087"/>
    <s v="1"/>
    <s v="19054087-1"/>
    <s v="CEHANNAU"/>
    <s v="CAMILO ESTEBAN HANNA URIBE"/>
    <s v="CAMILO ESTEBAN"/>
    <s v="HANNA URIBE"/>
    <x v="1"/>
    <x v="3"/>
    <s v="Renuncia"/>
    <m/>
    <d v="2018-01-02T00:00:00"/>
    <m/>
    <m/>
    <m/>
    <m/>
    <m/>
    <d v="1995-02-21T00:00:00"/>
    <x v="20"/>
    <m/>
    <s v=""/>
    <d v="2017-07-27T00:00:00"/>
    <d v="2017-08-18T00:00:00"/>
    <s v="S"/>
    <d v="2017-08-19T00:00:00"/>
    <s v="CEHANNAU"/>
    <s v="CEHANNAU"/>
    <n v="19124"/>
    <s v="camilo.hanna@consultor.wom.cl"/>
    <m/>
    <m/>
    <n v="6"/>
    <s v="Monica Neculman"/>
    <x v="1"/>
    <m/>
    <n v="1"/>
    <d v="2021-03-01T00:00:00"/>
    <n v="1290"/>
    <m/>
    <d v="2018-01-01T00:00:00"/>
    <d v="2017-08-01T00:00:00"/>
  </r>
  <r>
    <s v="Holdtech"/>
    <x v="0"/>
    <s v="Masivo"/>
    <s v="La Serena"/>
    <s v="16267457"/>
    <s v="9"/>
    <s v="16267457-9"/>
    <s v="CIMONARL"/>
    <s v="CLAUDIA ISABEL MONARDES LEIVA"/>
    <s v="CLAUDIA ISABEL"/>
    <s v="MONARDES LEIVA"/>
    <x v="1"/>
    <x v="3"/>
    <s v="Renuncia"/>
    <s v="Encontro otro trabajo"/>
    <d v="2017-12-05T00:00:00"/>
    <m/>
    <m/>
    <m/>
    <m/>
    <m/>
    <d v="1986-01-08T00:00:00"/>
    <x v="20"/>
    <m/>
    <s v=""/>
    <d v="2017-07-27T00:00:00"/>
    <d v="2017-08-18T00:00:00"/>
    <s v="S"/>
    <d v="2017-08-19T00:00:00"/>
    <s v="CIMONARL"/>
    <s v="CIMONARL"/>
    <n v="19114"/>
    <s v="claudia.monardes@consultor.wom.cl"/>
    <m/>
    <m/>
    <n v="6"/>
    <s v="Monica Neculman"/>
    <x v="1"/>
    <m/>
    <n v="1"/>
    <d v="2021-03-01T00:00:00"/>
    <n v="1290"/>
    <m/>
    <d v="2017-12-01T00:00:00"/>
    <d v="2017-08-01T00:00:00"/>
  </r>
  <r>
    <s v="Holdtech"/>
    <x v="0"/>
    <s v="Prepago"/>
    <s v="La Serena"/>
    <s v="18756931"/>
    <s v="1"/>
    <s v="18756931-1"/>
    <s v="CSESPINV"/>
    <s v="CONSTANZA SCARLET ESPINOSA VASQUEZ"/>
    <s v="CONSTANZA SCARLET"/>
    <s v="ESPINOSA VASQUEZ"/>
    <x v="1"/>
    <x v="3"/>
    <s v="Desvinculación"/>
    <s v="No Concurrencia"/>
    <d v="2018-01-11T00:00:00"/>
    <m/>
    <m/>
    <m/>
    <m/>
    <m/>
    <d v="1993-12-31T00:00:00"/>
    <x v="20"/>
    <m/>
    <s v=""/>
    <d v="2017-07-27T00:00:00"/>
    <d v="2017-08-18T00:00:00"/>
    <s v="S"/>
    <d v="2017-08-19T00:00:00"/>
    <s v="CSESPINV"/>
    <s v="CSESPINV"/>
    <n v="19130"/>
    <s v="constanza.espinosa@consultor.wom.cl"/>
    <m/>
    <m/>
    <n v="6"/>
    <s v="Monica Neculman"/>
    <x v="1"/>
    <m/>
    <n v="1"/>
    <d v="2021-03-01T00:00:00"/>
    <n v="1290"/>
    <m/>
    <d v="2018-01-01T00:00:00"/>
    <d v="2017-08-01T00:00:00"/>
  </r>
  <r>
    <s v="Holdtech"/>
    <x v="0"/>
    <s v="Masivo"/>
    <s v="La Serena"/>
    <s v="15768692"/>
    <s v="5"/>
    <s v="15768692-5"/>
    <s v="DAHICHEG"/>
    <s v="DANIELA ANDREA HICHE GODOY"/>
    <s v="DANIELA ANDREA"/>
    <s v="HICHE GODOY"/>
    <x v="1"/>
    <x v="3"/>
    <s v="Desvinculación"/>
    <s v="No Concurrencia"/>
    <d v="2017-09-21T00:00:00"/>
    <m/>
    <m/>
    <m/>
    <m/>
    <m/>
    <d v="1984-04-06T00:00:00"/>
    <x v="20"/>
    <m/>
    <s v=""/>
    <d v="2017-07-27T00:00:00"/>
    <d v="2017-08-18T00:00:00"/>
    <s v="S"/>
    <d v="2017-08-19T00:00:00"/>
    <s v="DAHICHEG"/>
    <s v="DAHICHEG"/>
    <n v="19121"/>
    <s v="daniela.hiche@consultor.wom.cl"/>
    <m/>
    <m/>
    <n v="6"/>
    <s v="Monica Neculman"/>
    <x v="1"/>
    <m/>
    <n v="1"/>
    <d v="2021-03-01T00:00:00"/>
    <n v="1290"/>
    <m/>
    <d v="2017-09-01T00:00:00"/>
    <d v="2017-08-01T00:00:00"/>
  </r>
  <r>
    <s v="Holdtech"/>
    <x v="0"/>
    <s v="Prepago"/>
    <s v="La Serena"/>
    <s v="16054463"/>
    <s v="5"/>
    <s v="16054463-5"/>
    <s v="GECALDEE"/>
    <s v="GIOVANNI EDUARDO CALDERON ESPINOSA"/>
    <s v="GIOVANNI EDUARDO"/>
    <s v="CALDERON ESPINOSA"/>
    <x v="1"/>
    <x v="3"/>
    <s v="Desvinculación"/>
    <s v="No Concurrencia"/>
    <d v="2017-11-13T00:00:00"/>
    <m/>
    <m/>
    <m/>
    <m/>
    <m/>
    <d v="1985-12-05T00:00:00"/>
    <x v="20"/>
    <m/>
    <s v=""/>
    <d v="2017-07-27T00:00:00"/>
    <d v="2017-08-18T00:00:00"/>
    <s v="S"/>
    <d v="2017-08-19T00:00:00"/>
    <s v="GECALDEE"/>
    <s v="GECALDEE"/>
    <n v="19125"/>
    <s v="giovanni.calderon@consultor.wom.cl"/>
    <m/>
    <m/>
    <n v="6"/>
    <s v="Monica Neculman"/>
    <x v="1"/>
    <m/>
    <n v="1"/>
    <d v="2021-03-01T00:00:00"/>
    <n v="1290"/>
    <m/>
    <d v="2017-11-01T00:00:00"/>
    <d v="2017-08-01T00:00:00"/>
  </r>
  <r>
    <s v="Holdtech"/>
    <x v="0"/>
    <s v="Prepago"/>
    <s v="La Serena"/>
    <s v="16352014"/>
    <s v="1"/>
    <s v="16352014-1"/>
    <s v="JCLLANOA"/>
    <s v="JOCELYN CECILIA LLANOS ASTUDILLO"/>
    <s v="JOCELYN CECILIA"/>
    <s v="LLANOS ASTUDILLO"/>
    <x v="1"/>
    <x v="3"/>
    <s v="Desvinculación"/>
    <s v="Faltas en el servicio"/>
    <d v="2017-11-19T00:00:00"/>
    <m/>
    <m/>
    <m/>
    <m/>
    <m/>
    <d v="1986-12-23T00:00:00"/>
    <x v="20"/>
    <m/>
    <s v=""/>
    <d v="2017-07-20T00:00:00"/>
    <d v="2017-08-18T00:00:00"/>
    <s v="S"/>
    <d v="2017-08-19T00:00:00"/>
    <s v="JCLLANOA"/>
    <s v="JCLLANOA"/>
    <n v="19099"/>
    <s v="jocelyn.llanos@consultor.wom.cl"/>
    <m/>
    <m/>
    <n v="6"/>
    <s v="Monica Neculman"/>
    <x v="1"/>
    <m/>
    <n v="1"/>
    <d v="2021-03-01T00:00:00"/>
    <n v="1290"/>
    <m/>
    <d v="2017-11-01T00:00:00"/>
    <d v="2017-08-01T00:00:00"/>
  </r>
  <r>
    <s v="Holdtech"/>
    <x v="0"/>
    <s v="Masivo"/>
    <s v="La Serena"/>
    <s v="15050782"/>
    <s v="0"/>
    <s v="15050782-0"/>
    <s v="JMHERREM"/>
    <s v="JOSE MIGUEL HERRERA MORALES"/>
    <s v="JOSE MIGUEL"/>
    <s v="HERRERA MORALES"/>
    <x v="1"/>
    <x v="3"/>
    <s v="Renuncia"/>
    <s v="Renuncia voluntaria"/>
    <d v="2019-06-07T00:00:00"/>
    <m/>
    <m/>
    <m/>
    <m/>
    <m/>
    <d v="1982-03-04T00:00:00"/>
    <x v="1"/>
    <s v="18354359-8"/>
    <s v="FRANCISCO JAVIER SUAREZ VEGA"/>
    <d v="2017-07-27T00:00:00"/>
    <d v="2017-08-18T00:00:00"/>
    <s v="S"/>
    <d v="2018-03-09T00:00:00"/>
    <s v="JMHERREM"/>
    <s v="JMHERREM"/>
    <s v="19217_x000a_"/>
    <s v="jose.herrera.m@consultor.wom.cl"/>
    <m/>
    <m/>
    <n v="6"/>
    <s v="Monica Neculman"/>
    <x v="0"/>
    <s v="Diurno"/>
    <s v=""/>
    <d v="2021-03-01T00:00:00"/>
    <n v="1088"/>
    <m/>
    <d v="2019-06-01T00:00:00"/>
    <d v="2018-03-01T00:00:00"/>
  </r>
  <r>
    <s v="Holdtech"/>
    <x v="0"/>
    <s v="Masivo"/>
    <s v="La Serena"/>
    <s v="9835990-"/>
    <s v="7"/>
    <s v="9835990-7"/>
    <s v="JMOSORIJ"/>
    <s v="JENNY MARGARITA OSORIO JAMETT"/>
    <s v="JENNY MARGARITA"/>
    <s v="OSORIO JAMETT"/>
    <x v="1"/>
    <x v="3"/>
    <s v="Renuncia"/>
    <m/>
    <d v="2017-08-24T00:00:00"/>
    <m/>
    <m/>
    <m/>
    <m/>
    <m/>
    <d v="1964-06-08T00:00:00"/>
    <x v="20"/>
    <m/>
    <s v=""/>
    <d v="2017-07-27T00:00:00"/>
    <d v="2017-08-18T00:00:00"/>
    <s v="S"/>
    <d v="2017-08-19T00:00:00"/>
    <s v="JMOSORIJ"/>
    <s v="JMOSORIJ"/>
    <n v="19119"/>
    <s v="jenny.osorio@consultor.wom.cl"/>
    <m/>
    <m/>
    <n v="6"/>
    <s v="Monica Neculman"/>
    <x v="1"/>
    <m/>
    <n v="1"/>
    <d v="2021-03-01T00:00:00"/>
    <n v="1290"/>
    <m/>
    <d v="2017-08-01T00:00:00"/>
    <d v="2017-08-01T00:00:00"/>
  </r>
  <r>
    <s v="Holdtech"/>
    <x v="0"/>
    <s v="Masivo"/>
    <s v="La Serena"/>
    <s v="17565435"/>
    <s v="6"/>
    <s v="17565435-6"/>
    <s v="PACELISA"/>
    <s v="PAULA ANDREA CELIS ACEVEDO"/>
    <s v="PAULA ANDREA"/>
    <s v="CELIS ACEVEDO"/>
    <x v="1"/>
    <x v="3"/>
    <s v="Desvinculación"/>
    <s v="No Concurrencia"/>
    <d v="2017-09-21T00:00:00"/>
    <m/>
    <m/>
    <m/>
    <m/>
    <m/>
    <d v="1982-11-05T00:00:00"/>
    <x v="20"/>
    <m/>
    <s v=""/>
    <d v="2017-07-27T00:00:00"/>
    <d v="2017-08-18T00:00:00"/>
    <s v="S"/>
    <d v="2017-08-19T00:00:00"/>
    <s v="PACELISA"/>
    <s v="PACELISA"/>
    <n v="19118"/>
    <s v="paula.celis@consultor.wom.cl"/>
    <m/>
    <m/>
    <n v="6"/>
    <s v="Monica Neculman"/>
    <x v="1"/>
    <m/>
    <n v="1"/>
    <d v="2021-03-01T00:00:00"/>
    <n v="1290"/>
    <m/>
    <d v="2017-09-01T00:00:00"/>
    <d v="2017-08-01T00:00:00"/>
  </r>
  <r>
    <s v="Holdtech"/>
    <x v="0"/>
    <s v="Prepago"/>
    <s v="La Serena"/>
    <s v="19257499"/>
    <s v="4"/>
    <s v="19257499-4"/>
    <s v="PECASTIF"/>
    <s v="PABLO EMILIO CASTILLO FABREGA"/>
    <s v="PABLO EMILIO"/>
    <s v="CASTILLO FABREGA"/>
    <x v="1"/>
    <x v="3"/>
    <s v="Renuncia"/>
    <m/>
    <d v="2018-02-28T00:00:00"/>
    <m/>
    <m/>
    <m/>
    <m/>
    <m/>
    <d v="1996-04-22T00:00:00"/>
    <x v="23"/>
    <s v="17404906-8"/>
    <s v="ULISES LA ROSA PEREZ"/>
    <d v="2017-07-27T00:00:00"/>
    <d v="2017-08-18T00:00:00"/>
    <s v="S"/>
    <d v="2017-08-19T00:00:00"/>
    <s v="PECASTIF"/>
    <s v="PECASTIF"/>
    <n v="19123"/>
    <s v="pablo.castillo@consultor.wom.cl"/>
    <m/>
    <m/>
    <n v="6"/>
    <s v="Monica Neculman"/>
    <x v="1"/>
    <m/>
    <n v="1"/>
    <d v="2021-03-01T00:00:00"/>
    <n v="1290"/>
    <m/>
    <d v="2018-02-01T00:00:00"/>
    <d v="2017-08-01T00:00:00"/>
  </r>
  <r>
    <s v="Holdtech"/>
    <x v="0"/>
    <s v="Masivo"/>
    <s v="La Serena"/>
    <s v="11506777"/>
    <s v="K"/>
    <s v="11506777-K"/>
    <s v="PKGONZAV"/>
    <s v="PAMELA KATHERINE GONZALEZ VILLANUEVA"/>
    <s v="PAMELA KATHERINE"/>
    <s v="GONZALEZ VILLANUEVA"/>
    <x v="1"/>
    <x v="3"/>
    <s v="Desvinculación"/>
    <s v="No Concurrencia"/>
    <d v="2017-09-21T00:00:00"/>
    <m/>
    <m/>
    <m/>
    <m/>
    <m/>
    <d v="1970-10-18T00:00:00"/>
    <x v="20"/>
    <m/>
    <s v=""/>
    <d v="2017-07-27T00:00:00"/>
    <d v="2017-08-18T00:00:00"/>
    <s v="S"/>
    <d v="2017-08-19T00:00:00"/>
    <s v="PKGONZAV"/>
    <s v="PKGONZAV"/>
    <n v="19101"/>
    <s v="pamela.gonzalez@consultor.wom.cl"/>
    <m/>
    <m/>
    <n v="6"/>
    <s v="Monica Neculman"/>
    <x v="1"/>
    <m/>
    <n v="1"/>
    <d v="2021-03-01T00:00:00"/>
    <n v="1290"/>
    <m/>
    <d v="2017-09-01T00:00:00"/>
    <d v="2017-08-01T00:00:00"/>
  </r>
  <r>
    <s v="Holdtech"/>
    <x v="0"/>
    <s v="Masivo"/>
    <s v="La Serena"/>
    <s v="13227517"/>
    <s v="3"/>
    <s v="13227517-3"/>
    <s v="RIGUTIEL"/>
    <s v="ROBERTO IVAN GUTIERREZ LISBOA"/>
    <s v="ROBERTO IVAN"/>
    <s v="GUTIERREZ LISBOA"/>
    <x v="1"/>
    <x v="3"/>
    <s v="Desvinculación"/>
    <s v="No Concurrencia"/>
    <d v="2017-11-19T00:00:00"/>
    <m/>
    <m/>
    <m/>
    <m/>
    <m/>
    <d v="1977-11-24T00:00:00"/>
    <x v="20"/>
    <m/>
    <s v=""/>
    <d v="2017-07-20T00:00:00"/>
    <d v="2017-08-18T00:00:00"/>
    <s v="S"/>
    <d v="2017-08-19T00:00:00"/>
    <s v="RIGUTIEL"/>
    <s v="RIGUTIEL"/>
    <n v="19101"/>
    <s v="roberto.gutierrez@consultor.wom.cl"/>
    <m/>
    <m/>
    <n v="6"/>
    <s v="Monica Neculman"/>
    <x v="1"/>
    <m/>
    <n v="1"/>
    <d v="2021-03-01T00:00:00"/>
    <n v="1290"/>
    <m/>
    <d v="2017-11-01T00:00:00"/>
    <d v="2017-08-01T00:00:00"/>
  </r>
  <r>
    <s v="Holdtech"/>
    <x v="0"/>
    <s v="Masivo"/>
    <s v="La Serena"/>
    <s v="17173926"/>
    <s v="8"/>
    <s v="17173926-8"/>
    <s v="VNDIAZL"/>
    <s v="VERONICA NATALY DIAZ LUNA"/>
    <s v="VERONICA NATALY"/>
    <s v="DIAZ LUNA"/>
    <x v="1"/>
    <x v="3"/>
    <s v="Desvinculación"/>
    <s v="No Concurrencia"/>
    <d v="2017-09-28T00:00:00"/>
    <m/>
    <m/>
    <m/>
    <m/>
    <m/>
    <d v="1989-02-08T00:00:00"/>
    <x v="20"/>
    <m/>
    <s v=""/>
    <d v="2017-07-27T00:00:00"/>
    <d v="2017-08-18T00:00:00"/>
    <s v="S"/>
    <d v="2017-08-19T00:00:00"/>
    <s v="VNDIAZL"/>
    <s v="VNDIAZL"/>
    <n v="19131"/>
    <s v="veronica.diaz@consultor.wom.cl"/>
    <m/>
    <m/>
    <n v="6"/>
    <s v="Monica Neculman"/>
    <x v="1"/>
    <m/>
    <n v="1"/>
    <d v="2021-03-01T00:00:00"/>
    <n v="1290"/>
    <m/>
    <d v="2017-09-01T00:00:00"/>
    <d v="2017-08-01T00:00:00"/>
  </r>
  <r>
    <s v="Holdtech"/>
    <x v="0"/>
    <s v="Masivo"/>
    <s v="La Serena"/>
    <s v="18408460"/>
    <s v="0"/>
    <s v="18408460-0"/>
    <s v="XBMALDOM"/>
    <s v="XIOMARA BELEN MALDONADO MELLADO"/>
    <s v="XIOMARA BELEN"/>
    <s v="MALDONADO MELLADO"/>
    <x v="1"/>
    <x v="3"/>
    <s v="Desvinculación"/>
    <s v="Faltas en el servicio"/>
    <d v="2017-12-07T00:00:00"/>
    <m/>
    <m/>
    <m/>
    <m/>
    <m/>
    <d v="1993-12-22T00:00:00"/>
    <x v="20"/>
    <m/>
    <s v=""/>
    <d v="2017-07-27T00:00:00"/>
    <d v="2017-08-18T00:00:00"/>
    <s v="S"/>
    <d v="2017-08-19T00:00:00"/>
    <s v="XBMALDOM"/>
    <s v="XBMALDOM"/>
    <n v="19129"/>
    <s v="xiomara.maldonado@consultor.wom.cl"/>
    <m/>
    <m/>
    <n v="6"/>
    <s v="Monica Neculman"/>
    <x v="1"/>
    <m/>
    <n v="1"/>
    <d v="2021-03-01T00:00:00"/>
    <n v="1290"/>
    <m/>
    <d v="2017-12-01T00:00:00"/>
    <d v="2017-08-01T00:00:00"/>
  </r>
  <r>
    <s v="Holdtech"/>
    <x v="0"/>
    <s v="Masivo"/>
    <s v="La Serena"/>
    <s v="15595723"/>
    <s v="9"/>
    <s v="15595723-9"/>
    <s v="CAMOROZM"/>
    <s v="CAROLINA ALEJANDRA MOROZIN MORENO"/>
    <s v="CAROLINA ALEJANDRA"/>
    <s v="MOROZIN MORENO"/>
    <x v="1"/>
    <x v="3"/>
    <s v="Desvinculación"/>
    <s v="No Concurrencia"/>
    <d v="2017-12-11T00:00:00"/>
    <m/>
    <m/>
    <m/>
    <m/>
    <m/>
    <d v="1984-02-26T00:00:00"/>
    <x v="20"/>
    <m/>
    <s v=""/>
    <d v="2017-08-01T00:00:00"/>
    <m/>
    <s v="S"/>
    <d v="2017-08-23T00:00:00"/>
    <s v="CAMOROZM"/>
    <s v="CAMOROZM"/>
    <n v="19149"/>
    <s v="carolina.morozin@consultor.wom.cl"/>
    <m/>
    <m/>
    <n v="7"/>
    <s v="Katterine Cuadra"/>
    <x v="1"/>
    <m/>
    <n v="1"/>
    <d v="2021-03-01T00:00:00"/>
    <n v="1286"/>
    <m/>
    <d v="2017-12-01T00:00:00"/>
    <d v="2017-08-01T00:00:00"/>
  </r>
  <r>
    <s v="Holdtech"/>
    <x v="0"/>
    <s v="Masivo"/>
    <s v="La Serena"/>
    <s v="19154967"/>
    <s v="8"/>
    <s v="19154967-8"/>
    <s v="EAMERINN"/>
    <s v="ESTEFANIA ANDREA MERIÑO NUÑEZ"/>
    <s v="ESTEFANIA ANDREA"/>
    <s v="MERIÑO NUÑEZ"/>
    <x v="1"/>
    <x v="3"/>
    <s v="Renuncia"/>
    <m/>
    <d v="2017-09-07T00:00:00"/>
    <m/>
    <m/>
    <m/>
    <m/>
    <m/>
    <d v="1995-10-08T00:00:00"/>
    <x v="20"/>
    <m/>
    <s v=""/>
    <d v="2017-08-01T00:00:00"/>
    <m/>
    <s v="S"/>
    <d v="2017-08-23T00:00:00"/>
    <s v="EAMERINN"/>
    <s v="EAMERINN"/>
    <n v="19166"/>
    <s v="estefania.merino@consultor.wom.cl"/>
    <m/>
    <m/>
    <n v="7"/>
    <s v="Katterine Cuadra"/>
    <x v="1"/>
    <m/>
    <n v="1"/>
    <d v="2021-03-01T00:00:00"/>
    <n v="1286"/>
    <m/>
    <d v="2017-09-01T00:00:00"/>
    <d v="2017-08-01T00:00:00"/>
  </r>
  <r>
    <s v="Holdtech"/>
    <x v="0"/>
    <s v="Masivo"/>
    <s v="La Serena"/>
    <s v="13530262"/>
    <s v="7"/>
    <s v="13530262-7"/>
    <s v="EDBARRAV"/>
    <s v="ELSA DE LAS MERCEDES BARRAZA VARAS"/>
    <s v="ELSA DE LAS MERCEDES"/>
    <s v="BARRAZA VARAS"/>
    <x v="1"/>
    <x v="3"/>
    <s v="Renuncia"/>
    <s v="Renuncia voluntaria"/>
    <d v="2018-09-04T00:00:00"/>
    <m/>
    <m/>
    <m/>
    <m/>
    <m/>
    <d v="1979-04-25T00:00:00"/>
    <x v="23"/>
    <s v="17404906-8"/>
    <s v="ULISES LA ROSA PEREZ"/>
    <d v="2017-08-01T00:00:00"/>
    <d v="2017-08-22T00:00:00"/>
    <s v="S"/>
    <d v="2017-08-23T00:00:00"/>
    <s v="EDBARRAV"/>
    <s v="EDBARRAV"/>
    <n v="19167"/>
    <s v="elsa.barraza@consultor.wom.cl"/>
    <m/>
    <m/>
    <n v="7"/>
    <s v="Katterine Cuadra"/>
    <x v="1"/>
    <s v="Diurno"/>
    <n v="1"/>
    <d v="2021-03-01T00:00:00"/>
    <n v="1286"/>
    <m/>
    <d v="2018-09-01T00:00:00"/>
    <d v="2017-08-01T00:00:00"/>
  </r>
  <r>
    <s v="Holdtech"/>
    <x v="0"/>
    <s v="Masivo"/>
    <s v="La Serena"/>
    <s v="19181453"/>
    <s v="3"/>
    <s v="19181453-3"/>
    <s v="FJDIAZR"/>
    <s v="FRANCISCO JAVIER DIAZ RIVERA"/>
    <s v="FRANCISCO JAVIER"/>
    <s v="DIAZ RIVERA"/>
    <x v="1"/>
    <x v="3"/>
    <s v="Desvinculación"/>
    <s v="Falta grave al contrato"/>
    <d v="2018-01-05T00:00:00"/>
    <m/>
    <m/>
    <m/>
    <m/>
    <m/>
    <d v="1996-05-04T00:00:00"/>
    <x v="20"/>
    <m/>
    <s v=""/>
    <d v="2017-08-01T00:00:00"/>
    <m/>
    <s v="S"/>
    <d v="2017-08-23T00:00:00"/>
    <s v="FJDIAZR"/>
    <s v="FJDIAZR"/>
    <n v="19172"/>
    <s v="francisco.diaz@consultor.wom.cl"/>
    <m/>
    <m/>
    <n v="7"/>
    <s v="Katterine Cuadra"/>
    <x v="1"/>
    <m/>
    <n v="1"/>
    <d v="2021-03-01T00:00:00"/>
    <n v="1286"/>
    <m/>
    <d v="2018-01-01T00:00:00"/>
    <d v="2017-08-01T00:00:00"/>
  </r>
  <r>
    <s v="Holdtech"/>
    <x v="0"/>
    <s v="Masivo"/>
    <s v="La Serena"/>
    <s v="19137996"/>
    <s v="9"/>
    <s v="19137996-9"/>
    <s v="JOFUENTF"/>
    <s v="JULIO OMAR ALEJANDRO FUENTES FUENTES"/>
    <s v="JULIO OMAR ALEJANDRO"/>
    <s v="FUENTES FUENTES"/>
    <x v="1"/>
    <x v="3"/>
    <s v="Desvinculación"/>
    <s v="No Concurrencia"/>
    <d v="2017-09-21T00:00:00"/>
    <m/>
    <m/>
    <m/>
    <m/>
    <m/>
    <d v="1995-12-28T00:00:00"/>
    <x v="20"/>
    <m/>
    <s v=""/>
    <d v="2017-08-01T00:00:00"/>
    <m/>
    <s v="S"/>
    <d v="2017-08-23T00:00:00"/>
    <s v="JOFUENTF"/>
    <s v="JOFUENTF"/>
    <n v="19139"/>
    <s v="julio.fuentes@consultor.wom.cl"/>
    <m/>
    <m/>
    <n v="7"/>
    <s v="Katterine Cuadra"/>
    <x v="1"/>
    <m/>
    <n v="1"/>
    <d v="2021-03-01T00:00:00"/>
    <n v="1286"/>
    <m/>
    <d v="2017-09-01T00:00:00"/>
    <d v="2017-08-01T00:00:00"/>
  </r>
  <r>
    <s v="Holdtech"/>
    <x v="0"/>
    <s v="Masivo"/>
    <s v="La Serena"/>
    <s v="19434877"/>
    <s v="0"/>
    <s v="19434877-0"/>
    <s v="JVGAETEA"/>
    <s v="JAVIERA VERONICA GAETE ASTUDILLO"/>
    <s v="JAVIERA VERONICA"/>
    <s v="GAETE ASTUDILLO"/>
    <x v="1"/>
    <x v="3"/>
    <s v="Renuncia"/>
    <m/>
    <d v="2017-12-12T00:00:00"/>
    <m/>
    <m/>
    <m/>
    <m/>
    <m/>
    <d v="1996-12-20T00:00:00"/>
    <x v="20"/>
    <m/>
    <s v=""/>
    <d v="2017-08-01T00:00:00"/>
    <m/>
    <s v="S"/>
    <d v="2017-08-23T00:00:00"/>
    <s v="JVGAETEA"/>
    <s v="JVGAETEA"/>
    <n v="19163"/>
    <s v="javiera.gaete@consultor.wom.cl"/>
    <m/>
    <m/>
    <n v="7"/>
    <s v="Katterine Cuadra"/>
    <x v="1"/>
    <m/>
    <n v="1"/>
    <d v="2021-03-01T00:00:00"/>
    <n v="1286"/>
    <m/>
    <d v="2017-12-01T00:00:00"/>
    <d v="2017-08-01T00:00:00"/>
  </r>
  <r>
    <s v="Holdtech"/>
    <x v="0"/>
    <s v="Masivo"/>
    <s v="La Serena"/>
    <s v="17380161"/>
    <s v="0"/>
    <s v="17380161-0"/>
    <s v="LHCORDEC"/>
    <s v="LUIS HERNAN CORDERO CASTRO"/>
    <s v="LUIS HERNAN"/>
    <s v="CORDERO CASTRO"/>
    <x v="1"/>
    <x v="3"/>
    <s v="Desvinculación"/>
    <s v="No Concurrencia"/>
    <d v="2017-10-06T00:00:00"/>
    <m/>
    <m/>
    <m/>
    <m/>
    <m/>
    <d v="1989-09-22T00:00:00"/>
    <x v="20"/>
    <m/>
    <s v=""/>
    <d v="2017-08-01T00:00:00"/>
    <m/>
    <s v="S"/>
    <d v="2017-08-23T00:00:00"/>
    <s v="LHCORDEC"/>
    <s v="LHCORDEC"/>
    <n v="19154"/>
    <s v="luis.cordero@consultor.wom.cl"/>
    <m/>
    <m/>
    <n v="7"/>
    <s v="Katterine Cuadra"/>
    <x v="1"/>
    <m/>
    <n v="1"/>
    <d v="2021-03-01T00:00:00"/>
    <n v="1286"/>
    <m/>
    <d v="2017-10-01T00:00:00"/>
    <d v="2017-08-01T00:00:00"/>
  </r>
  <r>
    <s v="Holdtech"/>
    <x v="0"/>
    <s v="Masivo"/>
    <s v="La Serena"/>
    <s v="18444907"/>
    <s v="2"/>
    <s v="18444907-2"/>
    <s v="LSLEYTOC"/>
    <s v="LIZBETH SANDY LEYTON CERECEDA"/>
    <s v="LIZBETH SANDY"/>
    <s v="LEYTON CERECEDA"/>
    <x v="1"/>
    <x v="3"/>
    <s v="Desvinculación"/>
    <s v="Necesidad de la empresa"/>
    <d v="2019-04-12T00:00:00"/>
    <m/>
    <m/>
    <m/>
    <m/>
    <m/>
    <d v="1993-04-06T00:00:00"/>
    <x v="22"/>
    <s v="16780392-K"/>
    <s v="WILLIAMS ENRIQUE DOMINGUEZ BARRADA"/>
    <d v="2017-08-01T00:00:00"/>
    <d v="2017-08-22T00:00:00"/>
    <s v="S"/>
    <d v="2017-08-23T00:00:00"/>
    <s v="LSLEYTOC"/>
    <s v="LSLEYTOC"/>
    <n v="19164"/>
    <s v="lizbeth.leyton@consultor.wom.cl"/>
    <m/>
    <m/>
    <n v="7"/>
    <s v="Katterine Cuadra"/>
    <x v="1"/>
    <s v="Diurno"/>
    <n v="1"/>
    <d v="2021-03-01T00:00:00"/>
    <n v="1286"/>
    <m/>
    <d v="2019-04-01T00:00:00"/>
    <d v="2017-08-01T00:00:00"/>
  </r>
  <r>
    <s v="Holdtech"/>
    <x v="0"/>
    <s v="Masivo"/>
    <s v="La Serena"/>
    <s v="19257905"/>
    <s v="8"/>
    <s v="19257905-8"/>
    <s v="MAVALLEG"/>
    <s v="MICHEL ALEJANDRO VALLE GARCIA"/>
    <s v="MICHEL ALEJANDRO"/>
    <s v="VALLE GARCIA"/>
    <x v="1"/>
    <x v="3"/>
    <s v="Renuncia"/>
    <m/>
    <d v="2018-02-19T00:00:00"/>
    <m/>
    <m/>
    <m/>
    <m/>
    <m/>
    <d v="1981-09-10T00:00:00"/>
    <x v="20"/>
    <m/>
    <s v=""/>
    <d v="2017-08-01T00:00:00"/>
    <m/>
    <s v="S"/>
    <d v="2017-08-23T00:00:00"/>
    <s v="MAVALLEG"/>
    <s v="MAVALLEG"/>
    <n v="19136"/>
    <s v="michel.valle@consultor.wom.cl"/>
    <m/>
    <m/>
    <n v="7"/>
    <s v="Katterine Cuadra"/>
    <x v="1"/>
    <m/>
    <n v="1"/>
    <d v="2021-03-01T00:00:00"/>
    <n v="1286"/>
    <m/>
    <d v="2018-02-01T00:00:00"/>
    <d v="2017-08-01T00:00:00"/>
  </r>
  <r>
    <s v="Holdtech"/>
    <x v="0"/>
    <s v="Empresas"/>
    <s v="La Serena"/>
    <s v="12581918"/>
    <s v="4"/>
    <s v="12581918-4"/>
    <s v="RMVASQUC"/>
    <s v="ROSA MARIA VASQUEZ CAVOUR"/>
    <s v="ROSA MARIA"/>
    <s v="VASQUEZ CAVOUR"/>
    <x v="1"/>
    <x v="3"/>
    <s v="Desvinculación"/>
    <s v="Mutuo acuerdo"/>
    <d v="2019-11-19T00:00:00"/>
    <m/>
    <m/>
    <m/>
    <m/>
    <m/>
    <d v="1980-06-06T00:00:00"/>
    <x v="23"/>
    <s v="17404906-8"/>
    <s v="ULISES LA ROSA PEREZ"/>
    <d v="2017-08-01T00:00:00"/>
    <d v="2017-08-22T00:00:00"/>
    <s v="S"/>
    <d v="2017-08-24T00:00:00"/>
    <s v="RMVASQUC"/>
    <s v="RMVASQUC"/>
    <n v="19171"/>
    <s v="rosa.vasquez.c@consultor.wom.cl"/>
    <m/>
    <m/>
    <n v="7"/>
    <s v="Katterine Cuadra"/>
    <x v="1"/>
    <s v="Diurno"/>
    <n v="1"/>
    <d v="2021-03-01T00:00:00"/>
    <n v="1285"/>
    <d v="2018-08-13T00:00:00"/>
    <d v="2019-11-01T00:00:00"/>
    <d v="2017-08-01T00:00:00"/>
  </r>
  <r>
    <s v="Holdtech"/>
    <x v="0"/>
    <s v="Masivo"/>
    <s v="La Serena"/>
    <s v="18216966"/>
    <s v="8"/>
    <s v="18216966-8"/>
    <s v="AWPALACC"/>
    <s v="ALEXIS WILFREDO PALACIOS CONTRERAS"/>
    <s v="ALEXIS WILFREDO"/>
    <s v="PALACIOS CONTRERAS"/>
    <x v="1"/>
    <x v="3"/>
    <s v="Desvinculación"/>
    <s v="Falta grave al contrato"/>
    <d v="2019-01-02T00:00:00"/>
    <m/>
    <m/>
    <m/>
    <m/>
    <m/>
    <d v="1992-11-11T00:00:00"/>
    <x v="25"/>
    <s v="26093203-9"/>
    <s v="YORMAN JOSE HERNANDEZ USECHE "/>
    <d v="2017-09-25T00:00:00"/>
    <d v="2017-10-05T00:00:00"/>
    <s v="S"/>
    <d v="2017-10-05T00:00:00"/>
    <s v="AWPALACC"/>
    <s v="AWPALACC"/>
    <n v="19093"/>
    <s v="alexis.palacios@consultor.wom.cl"/>
    <m/>
    <m/>
    <n v="9"/>
    <s v="Daniela Gonzalez"/>
    <x v="1"/>
    <s v="Diurno"/>
    <n v="1"/>
    <d v="2021-03-01T00:00:00"/>
    <n v="1243"/>
    <m/>
    <d v="2019-01-01T00:00:00"/>
    <d v="2017-10-01T00:00:00"/>
  </r>
  <r>
    <s v="Holdtech"/>
    <x v="0"/>
    <s v="Prepago"/>
    <s v="La Serena"/>
    <s v="19207141"/>
    <s v="0"/>
    <s v="19207141-0"/>
    <s v="GDMARINM"/>
    <s v="GREGORY DAVID MARIN MENDOZA"/>
    <s v="GREGORY DAVID"/>
    <s v="MARIN MENDOZA"/>
    <x v="1"/>
    <x v="3"/>
    <s v="Desvinculación"/>
    <s v="No Concurrencia"/>
    <d v="2017-12-04T00:00:00"/>
    <m/>
    <m/>
    <m/>
    <m/>
    <m/>
    <d v="1995-07-03T00:00:00"/>
    <x v="20"/>
    <m/>
    <s v=""/>
    <d v="2017-09-25T00:00:00"/>
    <d v="2017-10-05T00:00:00"/>
    <s v="S"/>
    <d v="2017-10-06T00:00:00"/>
    <s v="GDMARINM"/>
    <s v="GDMARINM"/>
    <n v="19066"/>
    <s v="gregory.marin@consultor.wom.cl"/>
    <m/>
    <m/>
    <n v="9"/>
    <s v="Daniela Gonzalez"/>
    <x v="0"/>
    <m/>
    <s v=""/>
    <d v="2021-03-01T00:00:00"/>
    <n v="1242"/>
    <m/>
    <d v="2017-12-01T00:00:00"/>
    <d v="2017-10-01T00:00:00"/>
  </r>
  <r>
    <s v="Holdtech"/>
    <x v="0"/>
    <s v="Masivo"/>
    <s v="La Serena"/>
    <s v="17774483"/>
    <s v="2"/>
    <s v="17774483-2"/>
    <s v="GVCASTRP"/>
    <s v="GISELE VALESKA CASTRO PEÑA"/>
    <s v="GISELE VALESKA"/>
    <s v="CASTRO PEÑA"/>
    <x v="1"/>
    <x v="3"/>
    <s v="Renuncia"/>
    <s v="Renuncia voluntaria"/>
    <d v="2018-08-07T00:00:00"/>
    <m/>
    <m/>
    <m/>
    <m/>
    <m/>
    <d v="1991-10-01T00:00:00"/>
    <x v="24"/>
    <s v="15451219-5"/>
    <s v="ULISES LA ROSA PEREZ"/>
    <d v="2017-09-25T00:00:00"/>
    <d v="2017-10-05T00:00:00"/>
    <s v="S"/>
    <d v="2017-10-05T00:00:00"/>
    <s v="GVCASTRP"/>
    <s v="GVCASTRP"/>
    <n v="19040"/>
    <s v="gisele.castro@consultor.wom.cl"/>
    <m/>
    <m/>
    <n v="9"/>
    <s v="Daniela Gonzalez"/>
    <x v="0"/>
    <s v="Diurno"/>
    <s v=""/>
    <d v="2021-03-01T00:00:00"/>
    <n v="1243"/>
    <m/>
    <d v="2018-08-01T00:00:00"/>
    <d v="2017-10-01T00:00:00"/>
  </r>
  <r>
    <s v="Holdtech"/>
    <x v="0"/>
    <s v="Masivo"/>
    <s v="La Serena"/>
    <s v="16595995"/>
    <s v="7"/>
    <s v="16595995-7"/>
    <s v="JECISTEA"/>
    <s v="JACQUELINA ELIZABETH CISTERNAS ARAYA"/>
    <s v="JACQUELINA ELIZABETH"/>
    <s v="CISTERNAS ARAYA"/>
    <x v="1"/>
    <x v="3"/>
    <s v="Desvinculación"/>
    <s v="Falta a la probidad"/>
    <d v="2018-10-19T00:00:00"/>
    <m/>
    <m/>
    <m/>
    <m/>
    <m/>
    <d v="1987-03-06T00:00:00"/>
    <x v="0"/>
    <s v="15054416-5"/>
    <s v="FRANCISCO JAVIER SUAREZ VEGA"/>
    <d v="2017-09-25T00:00:00"/>
    <d v="2017-10-05T00:00:00"/>
    <s v="S"/>
    <d v="2017-10-05T00:00:00"/>
    <s v="JECISTEA"/>
    <s v="JECISTEA"/>
    <n v="19052"/>
    <s v="jacquelina.cisternas@consultor.wom.cl"/>
    <m/>
    <m/>
    <n v="9"/>
    <s v="Daniela Gonzalez"/>
    <x v="1"/>
    <s v="Diurno"/>
    <n v="1"/>
    <d v="2021-03-01T00:00:00"/>
    <n v="1243"/>
    <m/>
    <d v="2018-10-01T00:00:00"/>
    <d v="2017-10-01T00:00:00"/>
  </r>
  <r>
    <s v="Holdtech"/>
    <x v="0"/>
    <s v="Masivo"/>
    <s v="La Serena"/>
    <s v="17721865"/>
    <s v="0"/>
    <s v="17721865-0"/>
    <s v="SSFLOREH"/>
    <s v="STEPHANIE SCARLETT FLORES HERRERA"/>
    <s v="STEPHANIE SCARLETT"/>
    <s v="FLORES HERRERA"/>
    <x v="1"/>
    <x v="3"/>
    <s v="Desvinculación"/>
    <s v="No Concurrencia"/>
    <d v="2019-06-05T00:00:00"/>
    <m/>
    <m/>
    <m/>
    <m/>
    <m/>
    <d v="1990-11-15T00:00:00"/>
    <x v="23"/>
    <s v="17404906-8"/>
    <s v="ULISES LA ROSA PEREZ"/>
    <d v="2017-09-25T00:00:00"/>
    <d v="2017-10-05T00:00:00"/>
    <s v="S"/>
    <d v="2017-10-05T00:00:00"/>
    <s v="SSFLOREH"/>
    <s v="SSFLOREH"/>
    <n v="19105"/>
    <s v="stephanie.flores@consultor.wom.cl"/>
    <m/>
    <m/>
    <n v="9"/>
    <s v="Daniela Gonzalez"/>
    <x v="0"/>
    <s v="Diurno"/>
    <s v=""/>
    <d v="2021-03-01T00:00:00"/>
    <n v="1243"/>
    <m/>
    <d v="2019-06-01T00:00:00"/>
    <d v="2017-10-01T00:00:00"/>
  </r>
  <r>
    <s v="Holdtech"/>
    <x v="0"/>
    <s v="Masivo"/>
    <s v="La Serena"/>
    <s v="18002790"/>
    <s v="4"/>
    <s v="18002790-4"/>
    <s v="KNALFARC"/>
    <s v="KATHERINE NICOLE ALFARO CAMPOS"/>
    <s v="KATHERINE NICOLE"/>
    <s v="ALFARO CAMPOS"/>
    <x v="1"/>
    <x v="3"/>
    <s v="Renuncia"/>
    <s v="Renuncia voluntaria"/>
    <d v="2020-12-26T00:00:00"/>
    <m/>
    <m/>
    <m/>
    <m/>
    <m/>
    <d v="1991-12-02T00:00:00"/>
    <x v="4"/>
    <s v="17016833-K"/>
    <s v="ULISES LA ROSA PEREZ"/>
    <d v="2017-10-06T00:00:00"/>
    <d v="2017-10-27T00:00:00"/>
    <s v="S"/>
    <d v="2017-11-02T00:00:00"/>
    <s v="KNALFARC"/>
    <s v="KNALFARC"/>
    <n v="19076"/>
    <s v="katherine.alfaro@consultor.wom.cl"/>
    <m/>
    <m/>
    <n v="10"/>
    <s v="Katterine Cuadra"/>
    <x v="1"/>
    <s v="Diurno"/>
    <n v="1"/>
    <d v="2021-03-01T00:00:00"/>
    <n v="1215"/>
    <d v="2019-01-28T00:00:00"/>
    <d v="2020-12-01T00:00:00"/>
    <d v="2017-11-01T00:00:00"/>
  </r>
  <r>
    <s v="Holdtech"/>
    <x v="0"/>
    <s v="Masivo"/>
    <s v="La Serena"/>
    <s v="19064270"/>
    <s v="4"/>
    <s v="19064270-4"/>
    <s v="GECASTRU"/>
    <s v="GABRIEL EDUARDO CASTRO URIBE"/>
    <s v="GABRIEL EDUARDO"/>
    <s v="CASTRO URIBE"/>
    <x v="1"/>
    <x v="3"/>
    <s v="Desvinculación"/>
    <s v="Falta grave al contrato"/>
    <d v="2018-06-21T00:00:00"/>
    <m/>
    <m/>
    <m/>
    <m/>
    <m/>
    <d v="1995-09-02T00:00:00"/>
    <x v="24"/>
    <s v="15451219-5"/>
    <s v="ULISES LA ROSA PEREZ"/>
    <d v="2017-10-06T00:00:00"/>
    <d v="2017-10-27T00:00:00"/>
    <s v="S"/>
    <d v="2017-11-03T00:00:00"/>
    <s v="GECASTRU"/>
    <s v="GECASTRU"/>
    <n v="19067"/>
    <s v="gabriel.castro@consultor.wom.cl"/>
    <m/>
    <m/>
    <n v="10"/>
    <s v="Katterine Cuadra"/>
    <x v="0"/>
    <s v="Diurno"/>
    <s v=""/>
    <d v="2021-03-01T00:00:00"/>
    <n v="1214"/>
    <m/>
    <d v="2018-06-01T00:00:00"/>
    <d v="2017-11-01T00:00:00"/>
  </r>
  <r>
    <s v="Holdtech"/>
    <x v="0"/>
    <s v="Masivo"/>
    <s v="La Serena"/>
    <s v="19041692"/>
    <s v="5"/>
    <s v="19041692-5"/>
    <s v="IKGAMBOM"/>
    <s v="IVO KATARY GAMBOA MOLINA"/>
    <s v="IVO KATARY"/>
    <s v="GAMBOA MOLINA"/>
    <x v="1"/>
    <x v="3"/>
    <s v="Renuncia"/>
    <s v="Renuncia voluntaria"/>
    <d v="2019-03-21T00:00:00"/>
    <m/>
    <m/>
    <m/>
    <m/>
    <m/>
    <d v="1995-03-13T00:00:00"/>
    <x v="2"/>
    <s v="15909479-0"/>
    <s v="ULISES LA ROSA PEREZ"/>
    <d v="2017-10-06T00:00:00"/>
    <d v="2017-10-27T00:00:00"/>
    <s v="S"/>
    <d v="2017-11-02T00:00:00"/>
    <s v="IKGAMBOM"/>
    <s v="IKGAMBOM"/>
    <n v="19121"/>
    <s v="ivo.gamboa@consultor.wom.cl"/>
    <m/>
    <m/>
    <n v="10"/>
    <s v="Katterine Cuadra"/>
    <x v="0"/>
    <s v="Diurno"/>
    <s v=""/>
    <d v="2021-03-01T00:00:00"/>
    <n v="1215"/>
    <m/>
    <d v="2019-03-01T00:00:00"/>
    <d v="2017-11-01T00:00:00"/>
  </r>
  <r>
    <s v="Holdtech"/>
    <x v="0"/>
    <s v="Masivo"/>
    <s v="La Serena"/>
    <s v="16791445"/>
    <s v="4"/>
    <s v="16791445-4"/>
    <s v="JACANGAR"/>
    <s v="JANETT ALEXANDRA CANGANA RODRIGUEZ"/>
    <s v="JANETT ALEXANDRA"/>
    <s v="CANGANA RODRIGUEZ"/>
    <x v="1"/>
    <x v="3"/>
    <s v="Desvinculación"/>
    <s v="Necesidad de la empresa"/>
    <d v="2018-05-23T00:00:00"/>
    <m/>
    <m/>
    <m/>
    <m/>
    <m/>
    <d v="1987-11-20T00:00:00"/>
    <x v="23"/>
    <s v="17404906-8"/>
    <s v="ULISES LA ROSA PEREZ"/>
    <d v="2017-10-06T00:00:00"/>
    <d v="2017-10-27T00:00:00"/>
    <s v="S"/>
    <d v="2017-11-01T00:00:00"/>
    <s v="JACANGAR"/>
    <s v="JACANGAR"/>
    <n v="19025"/>
    <s v="janett.cangana@consultor.wom.cl"/>
    <m/>
    <m/>
    <n v="10"/>
    <s v="Katterine Cuadra"/>
    <x v="0"/>
    <m/>
    <s v=""/>
    <d v="2021-03-01T00:00:00"/>
    <n v="1216"/>
    <m/>
    <d v="2018-05-01T00:00:00"/>
    <d v="2017-11-01T00:00:00"/>
  </r>
  <r>
    <s v="Holdtech"/>
    <x v="0"/>
    <s v="Masivo"/>
    <s v="La Serena"/>
    <s v="18632493"/>
    <s v="5"/>
    <s v="18632493-5"/>
    <s v="PABUGUEA"/>
    <s v="PRISCILLA ALEJANDRA BUGUEÑO ARAYA"/>
    <s v="PRISCILLA ALEJANDRA"/>
    <s v="BUGUEÑO ARAYA"/>
    <x v="1"/>
    <x v="3"/>
    <s v="Desvinculación"/>
    <s v="No Concurrencia"/>
    <d v="2018-01-11T00:00:00"/>
    <m/>
    <m/>
    <m/>
    <m/>
    <m/>
    <d v="1993-12-10T00:00:00"/>
    <x v="20"/>
    <m/>
    <s v=""/>
    <d v="2017-10-06T00:00:00"/>
    <d v="2017-10-27T00:00:00"/>
    <s v="S"/>
    <d v="2017-11-01T00:00:00"/>
    <s v="PABUGUEA"/>
    <s v="PABUGUEA"/>
    <n v="19074"/>
    <s v="priscilla.bugueno@consultor.wom.cl"/>
    <m/>
    <m/>
    <n v="10"/>
    <s v="Katterine Cuadra"/>
    <x v="0"/>
    <m/>
    <s v=""/>
    <d v="2021-03-01T00:00:00"/>
    <n v="1216"/>
    <m/>
    <d v="2018-01-01T00:00:00"/>
    <d v="2017-11-01T00:00:00"/>
  </r>
  <r>
    <s v="Holdtech"/>
    <x v="0"/>
    <s v="Masivo"/>
    <s v="La Serena"/>
    <s v="16244246"/>
    <s v="5"/>
    <s v="16244246-5"/>
    <s v="CVCORTER"/>
    <s v="CLAUDIA VANESSA CORTES ROJAS"/>
    <s v="CLAUDIA VANESSA"/>
    <s v="CORTES ROJAS"/>
    <x v="1"/>
    <x v="3"/>
    <s v="Renuncia"/>
    <m/>
    <d v="2017-12-11T00:00:00"/>
    <m/>
    <m/>
    <m/>
    <m/>
    <m/>
    <d v="1986-07-04T00:00:00"/>
    <x v="20"/>
    <m/>
    <s v=""/>
    <d v="2017-10-13T00:00:00"/>
    <d v="2017-11-06T00:00:00"/>
    <s v="S"/>
    <d v="2017-11-07T00:00:00"/>
    <s v="CVCORTER"/>
    <s v="CVCORTER"/>
    <n v="19108"/>
    <s v="claudia.cortes@consultor.wom.cl"/>
    <m/>
    <m/>
    <n v="11"/>
    <s v="Daniela Gonzalez"/>
    <x v="0"/>
    <m/>
    <s v=""/>
    <d v="2021-03-01T00:00:00"/>
    <n v="1210"/>
    <m/>
    <d v="2017-12-01T00:00:00"/>
    <d v="2017-11-01T00:00:00"/>
  </r>
  <r>
    <s v="Holdtech"/>
    <x v="0"/>
    <s v="Masivo"/>
    <s v="La Serena"/>
    <s v="19825640"/>
    <s v="4"/>
    <s v="19825640-4"/>
    <s v="DAZAPATM"/>
    <s v="DAYANNE ALEXANDRA ZAPATA MAYO"/>
    <s v="DAYANNE ALEXANDRA"/>
    <s v="ZAPATA MAYO"/>
    <x v="1"/>
    <x v="3"/>
    <s v="Renuncia"/>
    <s v="Embarazo"/>
    <d v="2019-05-14T00:00:00"/>
    <m/>
    <m/>
    <m/>
    <m/>
    <m/>
    <d v="1998-04-10T00:00:00"/>
    <x v="0"/>
    <s v="15054416-5"/>
    <s v="FRANCISCO JAVIER SUAREZ VEGA"/>
    <d v="2017-10-13T00:00:00"/>
    <d v="2017-11-06T00:00:00"/>
    <s v="S"/>
    <d v="2017-11-07T00:00:00"/>
    <s v="DAZAPATM"/>
    <s v="DAZAPATM"/>
    <n v="19043"/>
    <s v="dayanne.zapata@consultor.wom.cl"/>
    <m/>
    <m/>
    <n v="11"/>
    <s v="Daniela Gonzalez"/>
    <x v="0"/>
    <s v="Diurno"/>
    <s v=""/>
    <d v="2021-03-01T00:00:00"/>
    <n v="1210"/>
    <m/>
    <d v="2019-05-01T00:00:00"/>
    <d v="2017-11-01T00:00:00"/>
  </r>
  <r>
    <s v="Holdtech"/>
    <x v="0"/>
    <s v="Masivo"/>
    <s v="La Serena"/>
    <s v="19147752"/>
    <s v="9"/>
    <s v="19147752-9"/>
    <s v="GAARAYAO"/>
    <s v="GABRIELA ANDREA ARAYA OLAVARRIA"/>
    <s v="GABRIELA ANDREA"/>
    <s v="ARAYA OLAVARRIA"/>
    <x v="1"/>
    <x v="3"/>
    <s v="Renuncia"/>
    <m/>
    <d v="2018-01-18T00:00:00"/>
    <m/>
    <m/>
    <m/>
    <m/>
    <m/>
    <d v="1995-07-14T00:00:00"/>
    <x v="20"/>
    <m/>
    <s v=""/>
    <d v="2017-10-13T00:00:00"/>
    <d v="2017-11-06T00:00:00"/>
    <s v="S"/>
    <d v="2017-11-07T00:00:00"/>
    <s v="GAARAYAO"/>
    <s v="GAARAYAO"/>
    <n v="19103"/>
    <s v="gabriela.araya@consultor.wom.cl"/>
    <m/>
    <m/>
    <n v="11"/>
    <s v="Daniela Gonzalez"/>
    <x v="0"/>
    <m/>
    <s v=""/>
    <d v="2021-03-01T00:00:00"/>
    <n v="1210"/>
    <m/>
    <d v="2018-01-01T00:00:00"/>
    <d v="2017-11-01T00:00:00"/>
  </r>
  <r>
    <s v="Holdtech"/>
    <x v="0"/>
    <s v="Empresas"/>
    <s v="La Serena"/>
    <s v="18757953"/>
    <s v="8"/>
    <s v="18757953-8"/>
    <s v="JARAMOSR"/>
    <s v="JUAN ALEXANDER RAMOS RIVERA"/>
    <s v="JUAN ALEXANDER"/>
    <s v="RAMOS RIVERA"/>
    <x v="1"/>
    <x v="3"/>
    <s v="Desvinculación"/>
    <s v="No Concurrencia"/>
    <d v="2020-08-11T00:00:00"/>
    <m/>
    <m/>
    <m/>
    <m/>
    <m/>
    <d v="1994-06-26T00:00:00"/>
    <x v="8"/>
    <s v="13974946-4"/>
    <s v="FRANCISCO JAVIER SUAREZ VEGA"/>
    <d v="2017-10-13T00:00:00"/>
    <d v="2017-11-06T00:00:00"/>
    <s v="S"/>
    <d v="2017-11-07T00:00:00"/>
    <s v="JARAMOSR"/>
    <s v="JARAMOSR"/>
    <n v="19138"/>
    <s v="juan.ramos@consultor.wom.cl"/>
    <m/>
    <m/>
    <n v="11"/>
    <s v="Daniela Gonzalez"/>
    <x v="0"/>
    <s v="Diurno"/>
    <s v=""/>
    <d v="2021-03-01T00:00:00"/>
    <n v="1210"/>
    <m/>
    <d v="2020-08-01T00:00:00"/>
    <d v="2017-11-01T00:00:00"/>
  </r>
  <r>
    <s v="Holdtech"/>
    <x v="0"/>
    <s v="Masivo"/>
    <s v="La Serena"/>
    <s v="15494318"/>
    <s v="8"/>
    <s v="15494318-8"/>
    <s v="KIVEGAM"/>
    <s v="KELYN IVANIA VEGA MELENDEZ"/>
    <s v="KELYN IVANIA"/>
    <s v="VEGA MELENDEZ"/>
    <x v="1"/>
    <x v="3"/>
    <s v="Desvinculación"/>
    <s v="No Concurrencia"/>
    <d v="2018-01-23T00:00:00"/>
    <m/>
    <m/>
    <m/>
    <m/>
    <m/>
    <d v="1983-07-21T00:00:00"/>
    <x v="20"/>
    <m/>
    <s v=""/>
    <d v="2017-10-13T00:00:00"/>
    <d v="2017-11-06T00:00:00"/>
    <s v="S"/>
    <d v="2017-11-07T00:00:00"/>
    <s v="KIVEGAM"/>
    <s v="KIVEGAM"/>
    <n v="19139"/>
    <s v="kelyn.vega@consultor.wom.cl"/>
    <m/>
    <m/>
    <n v="11"/>
    <s v="Daniela Gonzalez"/>
    <x v="0"/>
    <m/>
    <s v=""/>
    <d v="2021-03-01T00:00:00"/>
    <n v="1210"/>
    <m/>
    <d v="2018-01-01T00:00:00"/>
    <d v="2017-11-01T00:00:00"/>
  </r>
  <r>
    <s v="Holdtech"/>
    <x v="0"/>
    <s v="Masivo"/>
    <s v="La Serena"/>
    <s v="19302927"/>
    <s v="2"/>
    <s v="19302927-2"/>
    <s v="LLBERRIL"/>
    <s v="LADY LAURA BERRIOS LOPEZ"/>
    <s v="LADY LAURA"/>
    <s v="BERRIOS LOPEZ"/>
    <x v="1"/>
    <x v="3"/>
    <s v="Desvinculación"/>
    <s v="Vencimiento de contrato"/>
    <d v="2018-02-04T00:00:00"/>
    <m/>
    <m/>
    <m/>
    <m/>
    <m/>
    <d v="1996-11-21T00:00:00"/>
    <x v="20"/>
    <m/>
    <s v=""/>
    <d v="2017-10-13T00:00:00"/>
    <d v="2017-11-06T00:00:00"/>
    <s v="S"/>
    <d v="2017-11-07T00:00:00"/>
    <s v="LLBERRIL"/>
    <s v="LLBERRIL"/>
    <n v="19002"/>
    <s v="lady.berrios@consultor.wom.cl"/>
    <m/>
    <m/>
    <n v="11"/>
    <s v="Daniela Gonzalez"/>
    <x v="0"/>
    <m/>
    <s v=""/>
    <d v="2021-03-01T00:00:00"/>
    <n v="1210"/>
    <m/>
    <d v="2018-02-01T00:00:00"/>
    <d v="2017-11-01T00:00:00"/>
  </r>
  <r>
    <s v="Holdtech"/>
    <x v="0"/>
    <s v="Masivo"/>
    <s v="La Serena"/>
    <s v="18968615"/>
    <s v="3"/>
    <s v="18968615-3"/>
    <s v="MGTABILP"/>
    <s v="MAYORLEN GISSELLE TABILO PIZARRO"/>
    <s v="MAYORLEN GISSELLE"/>
    <s v="TABILO PIZARRO"/>
    <x v="1"/>
    <x v="3"/>
    <s v="Desvinculación"/>
    <s v="No Concurrencia"/>
    <d v="2017-11-17T00:00:00"/>
    <m/>
    <m/>
    <m/>
    <m/>
    <m/>
    <d v="1995-01-23T00:00:00"/>
    <x v="20"/>
    <m/>
    <s v=""/>
    <d v="2017-10-13T00:00:00"/>
    <d v="2017-11-06T00:00:00"/>
    <s v="S"/>
    <d v="2017-11-07T00:00:00"/>
    <s v="MGTABILP"/>
    <s v="MGTABILP"/>
    <n v="19022"/>
    <s v="mayorlen.monardez@consultor.wom.cl"/>
    <m/>
    <m/>
    <n v="11"/>
    <s v="Daniela Gonzalez"/>
    <x v="0"/>
    <m/>
    <s v=""/>
    <d v="2021-03-01T00:00:00"/>
    <n v="1210"/>
    <m/>
    <d v="2017-11-01T00:00:00"/>
    <d v="2017-11-01T00:00:00"/>
  </r>
  <r>
    <s v="Holdtech"/>
    <x v="0"/>
    <s v="Masivo"/>
    <s v="La Serena"/>
    <s v="16477937"/>
    <s v="8"/>
    <s v="16477937-8"/>
    <s v="PAZUNIGR"/>
    <s v="PABLO ANDRES ZUÑIGA RIVERA"/>
    <s v="PABLO ANDRES"/>
    <s v="ZUÑIGA RIVERA"/>
    <x v="1"/>
    <x v="3"/>
    <s v="Desvinculación"/>
    <s v="Incumplimiento a contrato de trabajo"/>
    <d v="2018-04-05T00:00:00"/>
    <m/>
    <m/>
    <m/>
    <m/>
    <m/>
    <d v="1987-04-09T00:00:00"/>
    <x v="0"/>
    <s v="15054416-5"/>
    <s v="FRANCISCO JAVIER SUAREZ VEGA"/>
    <d v="2017-10-13T00:00:00"/>
    <d v="2017-11-06T00:00:00"/>
    <s v="S"/>
    <d v="2017-11-07T00:00:00"/>
    <s v="PAZUNIGR"/>
    <s v="PAZUNIGR"/>
    <n v="19050"/>
    <s v="pablo.zuniga@consultor.wom.cl"/>
    <m/>
    <m/>
    <n v="11"/>
    <s v="Daniela Gonzalez"/>
    <x v="0"/>
    <m/>
    <s v=""/>
    <d v="2021-03-01T00:00:00"/>
    <n v="1210"/>
    <m/>
    <d v="2018-04-01T00:00:00"/>
    <d v="2017-11-01T00:00:00"/>
  </r>
  <r>
    <s v="Holdtech"/>
    <x v="0"/>
    <s v="Masivo"/>
    <s v="La Serena"/>
    <s v="15443411"/>
    <s v="9"/>
    <s v="15443411-9"/>
    <s v="SAIBARRG"/>
    <s v="SERGIO ALEJANDRO IBARRA GODOY"/>
    <s v="SERGIO ALEJANDRO"/>
    <s v="IBARRA GODOY"/>
    <x v="1"/>
    <x v="3"/>
    <s v="Desvinculación"/>
    <s v="No Concurrencia"/>
    <d v="2018-01-02T00:00:00"/>
    <m/>
    <m/>
    <m/>
    <m/>
    <m/>
    <d v="1982-11-17T00:00:00"/>
    <x v="20"/>
    <m/>
    <s v=""/>
    <d v="2017-10-13T00:00:00"/>
    <d v="2017-11-06T00:00:00"/>
    <s v="S"/>
    <d v="2017-11-27T00:00:00"/>
    <s v="SAIBARRG"/>
    <s v="SAIBARRG"/>
    <n v="19016"/>
    <s v="sergio.ibarra@consultor.wom.cl"/>
    <m/>
    <m/>
    <n v="11"/>
    <s v="Daniela Gonzalez"/>
    <x v="0"/>
    <m/>
    <s v=""/>
    <d v="2021-03-01T00:00:00"/>
    <n v="1190"/>
    <m/>
    <d v="2018-01-01T00:00:00"/>
    <d v="2017-11-01T00:00:00"/>
  </r>
  <r>
    <s v="Holdtech"/>
    <x v="0"/>
    <s v="Masivo"/>
    <s v="La Serena"/>
    <s v="13532206"/>
    <s v="7"/>
    <s v="13532206-7"/>
    <s v="VATORREB"/>
    <s v="VERONICA ALEJANDRA TORRES BRAVO"/>
    <s v="VERONICA ALEJANDRA"/>
    <s v="TORRES BRAVO"/>
    <x v="1"/>
    <x v="3"/>
    <s v="Renuncia"/>
    <m/>
    <d v="2017-11-17T00:00:00"/>
    <m/>
    <m/>
    <m/>
    <m/>
    <m/>
    <d v="1979-08-14T00:00:00"/>
    <x v="20"/>
    <m/>
    <s v=""/>
    <d v="2017-10-13T00:00:00"/>
    <d v="2017-11-06T00:00:00"/>
    <s v="S"/>
    <d v="2017-11-07T00:00:00"/>
    <s v="VATORREB"/>
    <s v="VATORREB"/>
    <n v="19127"/>
    <s v="veronica.torres@consultor.wom.cl"/>
    <m/>
    <m/>
    <n v="11"/>
    <s v="Daniela Gonzalez"/>
    <x v="0"/>
    <m/>
    <s v=""/>
    <d v="2021-03-01T00:00:00"/>
    <n v="1210"/>
    <m/>
    <d v="2017-11-01T00:00:00"/>
    <d v="2017-11-01T00:00:00"/>
  </r>
  <r>
    <s v="Holdtech"/>
    <x v="0"/>
    <s v="Masivo"/>
    <s v="La Serena"/>
    <s v="19397825"/>
    <s v="8"/>
    <s v="19397825-8"/>
    <s v="VMSAAVER"/>
    <s v="VICTORIA MARCELA SAAVEDRA ROJAS"/>
    <s v="VICTORIA MARCELA"/>
    <s v="SAAVEDRA ROJAS"/>
    <x v="1"/>
    <x v="3"/>
    <s v="Desvinculación"/>
    <s v="Vencimiento de contrato"/>
    <d v="2018-02-04T00:00:00"/>
    <m/>
    <m/>
    <m/>
    <m/>
    <m/>
    <d v="1996-11-01T00:00:00"/>
    <x v="20"/>
    <m/>
    <s v=""/>
    <d v="2017-10-13T00:00:00"/>
    <d v="2017-11-06T00:00:00"/>
    <s v="S"/>
    <d v="2017-11-07T00:00:00"/>
    <s v="VMSAAVER"/>
    <s v="VMSAAVER"/>
    <n v="19033"/>
    <s v="victoria.saavedra@consultor.wom.cl"/>
    <m/>
    <m/>
    <n v="11"/>
    <s v="Daniela Gonzalez"/>
    <x v="0"/>
    <m/>
    <s v=""/>
    <d v="2021-03-01T00:00:00"/>
    <n v="1210"/>
    <m/>
    <d v="2018-02-01T00:00:00"/>
    <d v="2017-11-01T00:00:00"/>
  </r>
  <r>
    <s v="Holdtech"/>
    <x v="0"/>
    <s v="Masivo"/>
    <s v="La Serena"/>
    <s v="17721227"/>
    <s v="K"/>
    <s v="17721227-k"/>
    <s v="CAROJASE"/>
    <s v="CRISTIAN ANDRES ROJAS ESPINOZA"/>
    <s v="CRISTIAN ANDRES"/>
    <s v="ROJAS ESPINOZA"/>
    <x v="1"/>
    <x v="3"/>
    <s v="Renuncia"/>
    <m/>
    <d v="2017-12-13T00:00:00"/>
    <m/>
    <m/>
    <m/>
    <m/>
    <m/>
    <d v="1990-09-10T00:00:00"/>
    <x v="20"/>
    <m/>
    <s v=""/>
    <d v="2017-11-08T00:00:00"/>
    <d v="2017-11-24T00:00:00"/>
    <s v="S"/>
    <d v="2017-11-27T00:00:00"/>
    <s v="CAROJASE"/>
    <s v="CAROJASE"/>
    <n v="19145"/>
    <s v="cristian.rojas@consultor.wom.cl"/>
    <m/>
    <m/>
    <n v="12"/>
    <s v="Julia Arancibia"/>
    <x v="1"/>
    <m/>
    <n v="1"/>
    <d v="2021-03-01T00:00:00"/>
    <n v="1190"/>
    <m/>
    <d v="2017-12-01T00:00:00"/>
    <d v="2017-11-01T00:00:00"/>
  </r>
  <r>
    <s v="Holdtech"/>
    <x v="0"/>
    <s v="Masivo"/>
    <s v="La Serena"/>
    <s v="18922955"/>
    <s v="0"/>
    <s v="18922955-0"/>
    <s v="CPCESPEY"/>
    <s v="CARLOS PATRICIO CESPEDES YAÑEZ"/>
    <s v="CARLOS PATRICIO"/>
    <s v="CESPEDES YAÑEZ"/>
    <x v="1"/>
    <x v="3"/>
    <s v="Desvinculación"/>
    <s v="Falta grave al contrato"/>
    <d v="2018-11-22T00:00:00"/>
    <m/>
    <m/>
    <m/>
    <m/>
    <m/>
    <d v="1994-12-04T00:00:00"/>
    <x v="23"/>
    <s v="17404906-8"/>
    <s v="ULISES LA ROSA PEREZ"/>
    <d v="2017-11-08T00:00:00"/>
    <d v="2017-11-24T00:00:00"/>
    <s v="S"/>
    <d v="2017-11-25T00:00:00"/>
    <s v="CPCESPEY"/>
    <s v="CPCESPEY"/>
    <n v="19146"/>
    <s v="carlos.cespedes@consultor.wom.cl"/>
    <m/>
    <m/>
    <n v="12"/>
    <s v="Julia Arancibia"/>
    <x v="0"/>
    <s v="Diurno"/>
    <s v=""/>
    <d v="2021-03-01T00:00:00"/>
    <n v="1192"/>
    <m/>
    <d v="2018-11-01T00:00:00"/>
    <d v="2017-11-01T00:00:00"/>
  </r>
  <r>
    <s v="Holdtech"/>
    <x v="0"/>
    <s v="Masivo"/>
    <s v="La Serena"/>
    <s v="17934199"/>
    <s v="9"/>
    <s v="17934199-9"/>
    <s v="PVALFARS"/>
    <s v="PAZ VALENTINA ALFARO SALAMANCA"/>
    <s v="PAZ VALENTINA"/>
    <s v="ALFARO SALAMANCA"/>
    <x v="1"/>
    <x v="3"/>
    <s v="Renuncia"/>
    <s v="Motivos personales"/>
    <d v="2017-11-30T00:00:00"/>
    <m/>
    <m/>
    <m/>
    <m/>
    <m/>
    <d v="1991-06-28T00:00:00"/>
    <x v="20"/>
    <m/>
    <s v=""/>
    <d v="2017-11-08T00:00:00"/>
    <d v="2017-11-24T00:00:00"/>
    <s v="S"/>
    <d v="2017-11-27T00:00:00"/>
    <s v="PVALFARS"/>
    <s v="PVALFARS"/>
    <n v="19044"/>
    <s v="paz.alfaro@consultor.wom.cl"/>
    <m/>
    <m/>
    <n v="12"/>
    <s v="Julia Arancibia"/>
    <x v="1"/>
    <m/>
    <n v="1"/>
    <d v="2021-03-01T00:00:00"/>
    <n v="1190"/>
    <m/>
    <d v="2017-11-01T00:00:00"/>
    <d v="2017-11-01T00:00:00"/>
  </r>
  <r>
    <s v="Holdtech"/>
    <x v="0"/>
    <s v="Masivo"/>
    <s v="La Serena"/>
    <s v="18177722"/>
    <s v="2"/>
    <s v="18177722-2"/>
    <s v="VDESPEJR"/>
    <s v="VALENTINA DANISA ESPEJO ROJAS"/>
    <s v="VALENTINA DANISA"/>
    <s v="ESPEJO ROJAS"/>
    <x v="1"/>
    <x v="3"/>
    <s v="Renuncia"/>
    <m/>
    <d v="2017-12-11T00:00:00"/>
    <m/>
    <m/>
    <m/>
    <m/>
    <m/>
    <d v="1992-02-11T00:00:00"/>
    <x v="20"/>
    <m/>
    <s v=""/>
    <d v="2017-11-08T00:00:00"/>
    <d v="2017-11-24T00:00:00"/>
    <s v="S"/>
    <d v="2017-11-27T00:00:00"/>
    <s v="VDESPEJR"/>
    <s v="VDESPEJR"/>
    <n v="19045"/>
    <s v="valentina.espejo@consultor.wom.cl"/>
    <m/>
    <m/>
    <n v="12"/>
    <s v="Julia Arancibia"/>
    <x v="1"/>
    <m/>
    <n v="1"/>
    <d v="2021-03-01T00:00:00"/>
    <n v="1190"/>
    <m/>
    <d v="2017-12-01T00:00:00"/>
    <d v="2017-11-01T00:00:00"/>
  </r>
  <r>
    <s v="Holdtech"/>
    <x v="0"/>
    <s v="Masivo"/>
    <s v="La Serena"/>
    <s v="17887817"/>
    <s v="4"/>
    <s v="17887817-4"/>
    <s v="AAJARAV"/>
    <s v="AYRTON ABEL JARA VARAS"/>
    <s v="AYRTON ABEL"/>
    <s v="JARA VARAS"/>
    <x v="1"/>
    <x v="3"/>
    <s v="Renuncia"/>
    <m/>
    <d v="2017-12-04T00:00:00"/>
    <m/>
    <m/>
    <m/>
    <m/>
    <m/>
    <d v="1991-01-17T00:00:00"/>
    <x v="20"/>
    <m/>
    <s v=""/>
    <d v="2017-11-09T00:00:00"/>
    <d v="2017-11-29T00:00:00"/>
    <s v="S"/>
    <d v="2017-11-30T00:00:00"/>
    <s v="AAJARAV"/>
    <s v="AAJARAV"/>
    <n v="19161"/>
    <s v="ayrton.jara@consultor.wom.cl"/>
    <m/>
    <m/>
    <n v="13"/>
    <s v="Daniela Gonzalez"/>
    <x v="1"/>
    <m/>
    <n v="1"/>
    <d v="2021-03-01T00:00:00"/>
    <n v="1187"/>
    <m/>
    <d v="2017-12-01T00:00:00"/>
    <d v="2017-11-01T00:00:00"/>
  </r>
  <r>
    <s v="Holdtech"/>
    <x v="0"/>
    <s v="Masivo"/>
    <s v="La Serena"/>
    <s v="17697912"/>
    <s v="7"/>
    <s v="17697912-7"/>
    <s v="FAZURITR"/>
    <s v="FELIPE ANDRES ZURITA ROJAS"/>
    <s v="FELIPE ANDRES"/>
    <s v="ZURITA ROJAS"/>
    <x v="1"/>
    <x v="3"/>
    <s v="Renuncia"/>
    <m/>
    <d v="2018-03-05T00:00:00"/>
    <m/>
    <m/>
    <m/>
    <m/>
    <m/>
    <d v="1990-10-30T00:00:00"/>
    <x v="20"/>
    <m/>
    <s v=""/>
    <d v="2017-11-09T00:00:00"/>
    <d v="2017-11-29T00:00:00"/>
    <s v="S"/>
    <d v="2017-11-30T00:00:00"/>
    <s v="FAZURITR"/>
    <s v="FAZURITR"/>
    <n v="19154"/>
    <s v="felipe.zurita@consultor.wom.cl"/>
    <m/>
    <m/>
    <n v="13"/>
    <s v="Daniela Gonzalez"/>
    <x v="1"/>
    <m/>
    <n v="1"/>
    <d v="2021-03-01T00:00:00"/>
    <n v="1187"/>
    <m/>
    <d v="2018-03-01T00:00:00"/>
    <d v="2017-11-01T00:00:00"/>
  </r>
  <r>
    <s v="Holdtech"/>
    <x v="0"/>
    <s v="Masivo"/>
    <s v="La Serena"/>
    <s v="13973183"/>
    <s v="2"/>
    <s v="13973183-2"/>
    <s v="RFDONOSA"/>
    <s v="ROBERTO FRANCISCO DONOSO ALFARO"/>
    <s v="ROBERTO FRANCISCO"/>
    <s v="DONOSO ALFARO"/>
    <x v="1"/>
    <x v="3"/>
    <s v="Renuncia"/>
    <s v="Renuncia voluntaria"/>
    <d v="2019-03-28T00:00:00"/>
    <m/>
    <m/>
    <m/>
    <m/>
    <m/>
    <d v="1981-02-28T00:00:00"/>
    <x v="23"/>
    <s v="17404906-8"/>
    <s v="ULISES LA ROSA PEREZ"/>
    <d v="2017-11-09T00:00:00"/>
    <d v="2017-11-29T00:00:00"/>
    <s v="S"/>
    <d v="2017-12-01T00:00:00"/>
    <s v="RFDONOSA"/>
    <s v="RFDONOSA"/>
    <n v="19148"/>
    <s v="roberto.donoso@consultor.wom.cl"/>
    <m/>
    <m/>
    <n v="13"/>
    <s v="Daniela Gonzalez"/>
    <x v="1"/>
    <s v="Diurno"/>
    <n v="1"/>
    <d v="2021-03-01T00:00:00"/>
    <n v="1186"/>
    <m/>
    <d v="2019-03-01T00:00:00"/>
    <d v="2017-12-01T00:00:00"/>
  </r>
  <r>
    <s v="Holdtech"/>
    <x v="0"/>
    <s v="Masivo"/>
    <s v="La Serena"/>
    <s v="18337027"/>
    <s v="8"/>
    <s v="18337027-8"/>
    <s v=""/>
    <s v="MARGARITA DE LAS MERCEDES LEAL HENRIQUEZ"/>
    <s v="MARGARITA DE LAS MERCEDES"/>
    <s v="LEAL HENRIQUEZ"/>
    <x v="1"/>
    <x v="3"/>
    <s v="Renuncia"/>
    <m/>
    <d v="2017-12-04T00:00:00"/>
    <m/>
    <m/>
    <m/>
    <m/>
    <m/>
    <d v="1992-10-29T00:00:00"/>
    <x v="20"/>
    <m/>
    <s v=""/>
    <d v="2017-11-27T00:00:00"/>
    <d v="2017-11-27T00:00:00"/>
    <s v="S"/>
    <d v="2017-11-16T00:00:00"/>
    <s v=""/>
    <s v=""/>
    <m/>
    <m/>
    <m/>
    <m/>
    <n v="14"/>
    <s v="Katterine Cuadra"/>
    <x v="1"/>
    <m/>
    <n v="1"/>
    <d v="2021-03-01T00:00:00"/>
    <n v="1201"/>
    <m/>
    <d v="2017-12-01T00:00:00"/>
    <d v="2017-11-01T00:00:00"/>
  </r>
  <r>
    <s v="Holdtech"/>
    <x v="0"/>
    <s v="Masivo"/>
    <s v="La Serena"/>
    <s v="18827954"/>
    <s v="6"/>
    <s v="18827954-6"/>
    <s v="AAGOMEZR"/>
    <s v="ALEXIS ANTONIO GOMEZ ROJAS"/>
    <s v="ALEXIS ANTONIO"/>
    <s v="GOMEZ ROJAS"/>
    <x v="1"/>
    <x v="3"/>
    <s v="Renuncia"/>
    <m/>
    <d v="2017-12-08T00:00:00"/>
    <m/>
    <m/>
    <m/>
    <m/>
    <m/>
    <d v="1994-11-09T00:00:00"/>
    <x v="20"/>
    <m/>
    <s v=""/>
    <d v="2017-11-27T00:00:00"/>
    <d v="2017-11-27T00:00:00"/>
    <s v="S"/>
    <d v="2017-11-16T00:00:00"/>
    <s v="AAGOMEZR"/>
    <s v="AAGOMEZR"/>
    <n v="19112"/>
    <s v="alexis.gomez@consultor.wom.cl"/>
    <m/>
    <m/>
    <n v="14"/>
    <s v="Katterine Cuadra"/>
    <x v="1"/>
    <m/>
    <n v="1"/>
    <d v="2021-03-01T00:00:00"/>
    <n v="1201"/>
    <m/>
    <d v="2017-12-01T00:00:00"/>
    <d v="2017-11-01T00:00:00"/>
  </r>
  <r>
    <s v="Holdtech"/>
    <x v="0"/>
    <s v="Masivo"/>
    <s v="La Serena"/>
    <s v="18494104"/>
    <s v="K"/>
    <s v="18494104-k"/>
    <s v="BETAPIAA"/>
    <s v="BASTIAN EDUARDO TAPIA ALVAREZ"/>
    <s v="BASTIAN EDUARDO"/>
    <s v="TAPIA ALVAREZ"/>
    <x v="1"/>
    <x v="3"/>
    <s v="Renuncia"/>
    <m/>
    <d v="2017-11-30T00:00:00"/>
    <m/>
    <m/>
    <m/>
    <m/>
    <m/>
    <d v="1993-05-14T00:00:00"/>
    <x v="20"/>
    <m/>
    <s v=""/>
    <d v="2017-11-27T00:00:00"/>
    <d v="2017-11-27T00:00:00"/>
    <s v="S"/>
    <d v="2017-11-16T00:00:00"/>
    <s v="BETAPIAA"/>
    <s v="BETAPIAA"/>
    <n v="19177"/>
    <s v="bastian.tapia@consultor.wom.cl"/>
    <m/>
    <m/>
    <n v="14"/>
    <s v="Katterine Cuadra"/>
    <x v="1"/>
    <m/>
    <n v="1"/>
    <d v="2021-03-01T00:00:00"/>
    <n v="1201"/>
    <m/>
    <d v="2017-11-01T00:00:00"/>
    <d v="2017-11-01T00:00:00"/>
  </r>
  <r>
    <s v="Holdtech"/>
    <x v="0"/>
    <s v="Masivo"/>
    <s v="La Serena"/>
    <s v="12293782"/>
    <s v="8"/>
    <s v="12293782-8"/>
    <s v="CAREVECC"/>
    <s v="CAROLINA ANDREA REVECO CAVIERES"/>
    <s v="CAROLINA ANDREA"/>
    <s v="REVECO CAVIERES"/>
    <x v="1"/>
    <x v="3"/>
    <s v="Desvinculación"/>
    <m/>
    <d v="2018-04-13T00:00:00"/>
    <m/>
    <m/>
    <m/>
    <m/>
    <m/>
    <d v="1972-11-29T00:00:00"/>
    <x v="22"/>
    <s v="16780392-K"/>
    <s v="WILLIAMS ENRIQUE DOMINGUEZ BARRADA"/>
    <d v="2017-11-27T00:00:00"/>
    <d v="2017-11-27T00:00:00"/>
    <s v="S"/>
    <d v="2017-11-16T00:00:00"/>
    <s v="CAREVECC"/>
    <s v="CAREVECC"/>
    <n v="19044"/>
    <s v="carolina.reveco@consultor.wom.cl"/>
    <m/>
    <m/>
    <n v="14"/>
    <s v="Katterine Cuadra"/>
    <x v="1"/>
    <m/>
    <n v="1"/>
    <d v="2021-03-01T00:00:00"/>
    <n v="1201"/>
    <m/>
    <d v="2018-04-01T00:00:00"/>
    <d v="2017-11-01T00:00:00"/>
  </r>
  <r>
    <s v="Holdtech"/>
    <x v="0"/>
    <s v="Masivo"/>
    <s v="La Serena"/>
    <s v="18632294"/>
    <s v="0"/>
    <s v="18632294-0"/>
    <s v="FACARVAC"/>
    <s v="FRANCISCA ALEJANDRA CARVAJAL CARVAJAL"/>
    <s v="FRANCISCA ALEJANDRA"/>
    <s v="CARVAJAL CARVAJAL"/>
    <x v="1"/>
    <x v="3"/>
    <s v="Renuncia"/>
    <m/>
    <d v="2017-12-15T00:00:00"/>
    <m/>
    <m/>
    <m/>
    <m/>
    <m/>
    <d v="1993-10-07T00:00:00"/>
    <x v="20"/>
    <m/>
    <s v=""/>
    <d v="2017-11-27T00:00:00"/>
    <d v="2017-11-27T00:00:00"/>
    <s v="S"/>
    <d v="2017-11-16T00:00:00"/>
    <s v="FACARVAC"/>
    <s v="FACARVAC"/>
    <n v="19021"/>
    <s v="francisca.carvajal@consultor.wom.cl"/>
    <m/>
    <m/>
    <n v="14"/>
    <s v="Katterine Cuadra"/>
    <x v="1"/>
    <m/>
    <n v="1"/>
    <d v="2021-03-01T00:00:00"/>
    <n v="1201"/>
    <m/>
    <d v="2017-12-01T00:00:00"/>
    <d v="2017-11-01T00:00:00"/>
  </r>
  <r>
    <s v="Holdtech"/>
    <x v="0"/>
    <s v="Masivo"/>
    <s v="La Serena"/>
    <s v="17173860"/>
    <s v="1"/>
    <s v="17173860-1"/>
    <s v="GADELAB"/>
    <s v="GUSTAVO ADOLFO DE LA FUENTE BARRAZA"/>
    <s v="GUSTAVO ADOLFO"/>
    <s v="DE LA FUENTE BARRAZA"/>
    <x v="1"/>
    <x v="3"/>
    <s v="Renuncia"/>
    <s v="Se Retira por otra oferta laboral"/>
    <d v="2017-12-04T00:00:00"/>
    <m/>
    <m/>
    <m/>
    <m/>
    <m/>
    <d v="1989-03-03T00:00:00"/>
    <x v="20"/>
    <m/>
    <s v=""/>
    <d v="2017-11-27T00:00:00"/>
    <d v="2017-11-27T00:00:00"/>
    <s v="S"/>
    <d v="2017-11-16T00:00:00"/>
    <s v="GADELAB"/>
    <s v="GADELAB"/>
    <n v="19161"/>
    <s v="gustavo.delafuente@consultor.wom.cl"/>
    <m/>
    <m/>
    <n v="14"/>
    <s v="Katterine Cuadra"/>
    <x v="1"/>
    <m/>
    <n v="1"/>
    <d v="2021-03-01T00:00:00"/>
    <n v="1201"/>
    <m/>
    <d v="2017-12-01T00:00:00"/>
    <d v="2017-11-01T00:00:00"/>
  </r>
  <r>
    <s v="Holdtech"/>
    <x v="0"/>
    <s v="Masivo"/>
    <s v="La Serena"/>
    <s v="18179172"/>
    <s v="1"/>
    <s v="18179172-1"/>
    <s v="GFFERNAB"/>
    <s v="GABRIELA FERNANDA FERNANDOIS BARRERA"/>
    <s v="GABRIELA FERNANDA"/>
    <s v="FERNANDOIS BARRERA"/>
    <x v="1"/>
    <x v="3"/>
    <s v="Renuncia"/>
    <m/>
    <d v="2017-12-13T00:00:00"/>
    <m/>
    <m/>
    <m/>
    <m/>
    <m/>
    <d v="1992-09-14T00:00:00"/>
    <x v="20"/>
    <m/>
    <s v=""/>
    <d v="2017-11-27T00:00:00"/>
    <d v="2017-11-27T00:00:00"/>
    <s v="S"/>
    <d v="2017-11-16T00:00:00"/>
    <s v="GFFERNAB"/>
    <s v="GFFERNAB"/>
    <n v="19179"/>
    <s v="gabriela.fernandois@consultor.wom.cl"/>
    <m/>
    <m/>
    <n v="14"/>
    <s v="Katterine Cuadra"/>
    <x v="1"/>
    <m/>
    <n v="1"/>
    <d v="2021-03-01T00:00:00"/>
    <n v="1201"/>
    <m/>
    <d v="2017-12-01T00:00:00"/>
    <d v="2017-11-01T00:00:00"/>
  </r>
  <r>
    <s v="Holdtech"/>
    <x v="0"/>
    <s v="Empresas"/>
    <s v="La Serena"/>
    <s v="17625039"/>
    <s v="9"/>
    <s v="17625039-9"/>
    <s v="IARIVERM"/>
    <s v="IGNACIO ANDRES RIVEROS MUÑOZ"/>
    <s v="IGNACIO ANDRES"/>
    <s v="RIVEROS MUÑOZ"/>
    <x v="1"/>
    <x v="3"/>
    <s v="Traspaso"/>
    <s v="Televentas"/>
    <d v="2020-06-25T00:00:00"/>
    <m/>
    <m/>
    <m/>
    <m/>
    <m/>
    <d v="1990-08-17T00:00:00"/>
    <x v="22"/>
    <s v="16780392-K"/>
    <s v="WILLIAMS ENRIQUE DOMINGUEZ BARRADA"/>
    <d v="2017-11-27T00:00:00"/>
    <d v="2017-11-27T00:00:00"/>
    <s v="S"/>
    <d v="2017-12-19T00:00:00"/>
    <s v="IARIVERM"/>
    <s v="IARIVERM"/>
    <n v="19060"/>
    <s v="ignacio.riveros@consultor.wom.cl"/>
    <m/>
    <m/>
    <n v="14"/>
    <s v="Katterine Cuadra"/>
    <x v="1"/>
    <s v="Diurno"/>
    <n v="1"/>
    <d v="2021-03-01T00:00:00"/>
    <n v="1168"/>
    <d v="2020-04-21T00:00:00"/>
    <d v="2020-06-01T00:00:00"/>
    <d v="2017-12-01T00:00:00"/>
  </r>
  <r>
    <s v="Holdtech"/>
    <x v="0"/>
    <s v="Masivo"/>
    <s v="La Serena"/>
    <s v="18180014"/>
    <s v="3"/>
    <s v="18180014-3"/>
    <s v="JNCORTEM"/>
    <s v="JORDAN NICOLAS CORTES MALUENDA"/>
    <s v="JORDAN NICOLAS"/>
    <s v="CORTES MALUENDA"/>
    <x v="1"/>
    <x v="3"/>
    <s v="Renuncia"/>
    <m/>
    <d v="2017-11-30T00:00:00"/>
    <m/>
    <m/>
    <m/>
    <m/>
    <m/>
    <d v="1993-01-10T00:00:00"/>
    <x v="20"/>
    <m/>
    <s v=""/>
    <d v="2017-11-27T00:00:00"/>
    <d v="2017-11-27T00:00:00"/>
    <s v="S"/>
    <d v="2017-11-16T00:00:00"/>
    <s v="JNCORTEM"/>
    <s v="JNCORTEM"/>
    <n v="19174"/>
    <s v="jordan.cortes@consultor.wom.cl"/>
    <m/>
    <m/>
    <n v="14"/>
    <s v="Katterine Cuadra"/>
    <x v="1"/>
    <m/>
    <n v="1"/>
    <d v="2021-03-01T00:00:00"/>
    <n v="1201"/>
    <m/>
    <d v="2017-11-01T00:00:00"/>
    <d v="2017-11-01T00:00:00"/>
  </r>
  <r>
    <s v="Holdtech"/>
    <x v="0"/>
    <s v="Masivo"/>
    <s v="La Serena"/>
    <s v="17452231"/>
    <s v="6"/>
    <s v="17452231-6"/>
    <s v="JSCORDOH"/>
    <s v="JEANNETTE SILVANA CORDOVA HORMAZABAL"/>
    <s v="JEANNETTE SILVANA"/>
    <s v="CORDOVA HORMAZABAL"/>
    <x v="1"/>
    <x v="3"/>
    <s v="Renuncia"/>
    <m/>
    <d v="2017-12-04T00:00:00"/>
    <m/>
    <m/>
    <m/>
    <m/>
    <m/>
    <d v="1990-01-17T00:00:00"/>
    <x v="20"/>
    <m/>
    <s v=""/>
    <d v="2017-11-27T00:00:00"/>
    <d v="2017-11-27T00:00:00"/>
    <s v="S"/>
    <d v="2017-11-16T00:00:00"/>
    <s v="JSCORDOH"/>
    <s v="JSCORDOH"/>
    <n v="19180"/>
    <s v="jeannette.cordova@consultor.wom.cl"/>
    <m/>
    <m/>
    <n v="14"/>
    <s v="Katterine Cuadra"/>
    <x v="1"/>
    <m/>
    <n v="1"/>
    <d v="2021-03-01T00:00:00"/>
    <n v="1201"/>
    <m/>
    <d v="2017-12-01T00:00:00"/>
    <d v="2017-11-01T00:00:00"/>
  </r>
  <r>
    <s v="Holdtech"/>
    <x v="0"/>
    <s v="Masivo"/>
    <s v="La Serena"/>
    <s v="12815050"/>
    <s v="1"/>
    <s v="12815050-1"/>
    <s v="KFARAYAR"/>
    <s v="KARINA FERNANDA ARAYA ROJAS"/>
    <s v="KARINA FERNANDA"/>
    <s v="ARAYA ROJAS"/>
    <x v="1"/>
    <x v="3"/>
    <s v="Desvinculación"/>
    <s v="No Concurrencia"/>
    <d v="2018-08-29T00:00:00"/>
    <m/>
    <m/>
    <m/>
    <m/>
    <m/>
    <d v="1973-06-04T00:00:00"/>
    <x v="2"/>
    <s v="15909479-0"/>
    <s v="ULISES LA ROSA PEREZ"/>
    <d v="2017-11-27T00:00:00"/>
    <d v="2017-11-27T00:00:00"/>
    <s v="S"/>
    <d v="2017-12-16T00:00:00"/>
    <s v="KFARAYAR"/>
    <s v="KFARAYAR"/>
    <n v="19143"/>
    <s v="karina.araya@consultor.wom.cl"/>
    <m/>
    <m/>
    <n v="14"/>
    <s v="Katterine Cuadra"/>
    <x v="1"/>
    <s v="Diurno"/>
    <n v="1"/>
    <d v="2021-03-01T00:00:00"/>
    <n v="1171"/>
    <m/>
    <d v="2018-08-01T00:00:00"/>
    <d v="2017-12-01T00:00:00"/>
  </r>
  <r>
    <s v="Holdtech"/>
    <x v="0"/>
    <s v="Masivo"/>
    <s v="La Serena"/>
    <s v="18397676"/>
    <s v="1"/>
    <s v="18397676-1"/>
    <s v="MADIAZD"/>
    <s v="MASSIEL ALEJANDRA DIAZ DIAZ"/>
    <s v="MASSIEL ALEJANDRA"/>
    <s v="DIAZ DIAZ"/>
    <x v="1"/>
    <x v="3"/>
    <s v="Desvinculación"/>
    <s v="Abandono del lugar de trabajo"/>
    <d v="2018-10-22T00:00:00"/>
    <m/>
    <m/>
    <m/>
    <m/>
    <m/>
    <d v="1992-11-28T00:00:00"/>
    <x v="24"/>
    <s v="15451219-5"/>
    <s v="ULISES LA ROSA PEREZ"/>
    <d v="2017-11-27T00:00:00"/>
    <d v="2017-11-27T00:00:00"/>
    <s v="S"/>
    <d v="2017-12-16T00:00:00"/>
    <s v="MADIAZD"/>
    <s v="MADIAZD"/>
    <n v="19100"/>
    <s v="massiel.diaz@consultor.wom.cl"/>
    <m/>
    <m/>
    <n v="14"/>
    <s v="Katterine Cuadra"/>
    <x v="1"/>
    <s v="Diurno"/>
    <n v="1"/>
    <d v="2021-03-01T00:00:00"/>
    <n v="1171"/>
    <m/>
    <d v="2018-10-01T00:00:00"/>
    <d v="2017-12-01T00:00:00"/>
  </r>
  <r>
    <s v="Holdtech"/>
    <x v="0"/>
    <s v="Masivo"/>
    <s v="La Serena"/>
    <s v="16443418"/>
    <s v="4"/>
    <s v="16443418-4"/>
    <s v="MAPORTIO"/>
    <s v="MAURICIO ANDRES PORTILLA OBERON"/>
    <s v="MAURICIO ANDRES"/>
    <s v="PORTILLA OBERON"/>
    <x v="1"/>
    <x v="3"/>
    <s v="Desvinculación"/>
    <s v="No Concurrencia"/>
    <d v="2018-01-17T00:00:00"/>
    <m/>
    <m/>
    <m/>
    <m/>
    <m/>
    <d v="1987-02-16T00:00:00"/>
    <x v="20"/>
    <m/>
    <s v=""/>
    <d v="2017-11-27T00:00:00"/>
    <d v="2017-11-27T00:00:00"/>
    <s v="S"/>
    <d v="2017-11-16T00:00:00"/>
    <s v="MAPORTIO"/>
    <s v="MAPORTIO"/>
    <n v="19135"/>
    <s v="mauricio.portilla@consultor.wom.cl"/>
    <m/>
    <m/>
    <n v="14"/>
    <s v="Katterine Cuadra"/>
    <x v="1"/>
    <m/>
    <n v="1"/>
    <d v="2021-03-01T00:00:00"/>
    <n v="1201"/>
    <m/>
    <d v="2018-01-01T00:00:00"/>
    <d v="2017-11-01T00:00:00"/>
  </r>
  <r>
    <s v="Holdtech"/>
    <x v="0"/>
    <s v="Masivo"/>
    <s v="La Serena"/>
    <s v="12817440"/>
    <s v="0"/>
    <s v="12817440-0"/>
    <s v="MBGUERRL"/>
    <s v="MARTA BEATRIZ GUERRA LABRA"/>
    <s v="MARTA BEATRIZ"/>
    <s v="GUERRA LABRA"/>
    <x v="1"/>
    <x v="3"/>
    <s v="Renuncia"/>
    <s v="Se Retira por motivos de Viaje"/>
    <d v="2017-12-04T00:00:00"/>
    <m/>
    <m/>
    <m/>
    <m/>
    <m/>
    <d v="1975-04-29T00:00:00"/>
    <x v="20"/>
    <m/>
    <s v=""/>
    <d v="2017-11-27T00:00:00"/>
    <d v="2017-11-27T00:00:00"/>
    <s v="S"/>
    <d v="2017-11-16T00:00:00"/>
    <s v="MBGUERRL"/>
    <s v="MBGUERRL"/>
    <n v="19078"/>
    <s v="marta.guerra@consultor.wom.cl"/>
    <m/>
    <m/>
    <n v="14"/>
    <s v="Katterine Cuadra"/>
    <x v="1"/>
    <m/>
    <n v="1"/>
    <d v="2021-03-01T00:00:00"/>
    <n v="1201"/>
    <m/>
    <d v="2017-12-01T00:00:00"/>
    <d v="2017-11-01T00:00:00"/>
  </r>
  <r>
    <s v="Holdtech"/>
    <x v="0"/>
    <s v="Masivo"/>
    <s v="La Serena"/>
    <s v="17016191"/>
    <s v="2"/>
    <s v="17016191-2"/>
    <s v="MDRAMIRJ"/>
    <s v="MERELYN DAYANA RAMIREZ JOFRE"/>
    <s v="MERELYN DAYANA"/>
    <s v="RAMIREZ JOFRE"/>
    <x v="1"/>
    <x v="3"/>
    <s v="Desvinculación"/>
    <s v="No Concurrencia"/>
    <d v="2017-12-21T00:00:00"/>
    <m/>
    <m/>
    <m/>
    <m/>
    <m/>
    <d v="1989-02-02T00:00:00"/>
    <x v="20"/>
    <m/>
    <s v=""/>
    <d v="2017-11-27T00:00:00"/>
    <d v="2017-11-27T00:00:00"/>
    <s v="S"/>
    <d v="2017-11-16T00:00:00"/>
    <s v="MDRAMIRJ"/>
    <s v="MDRAMIRJ"/>
    <n v="19176"/>
    <s v="merelyn.ramirez@consultor.wom.cl"/>
    <m/>
    <m/>
    <n v="14"/>
    <s v="Katterine Cuadra"/>
    <x v="1"/>
    <m/>
    <n v="1"/>
    <d v="2021-03-01T00:00:00"/>
    <n v="1201"/>
    <m/>
    <d v="2017-12-01T00:00:00"/>
    <d v="2017-11-01T00:00:00"/>
  </r>
  <r>
    <s v="Holdtech"/>
    <x v="0"/>
    <s v="Masivo"/>
    <s v="La Serena"/>
    <s v="18889620"/>
    <s v="0"/>
    <s v="18889620-0"/>
    <s v="MFSALINO"/>
    <s v="MICHAEL FERNANDO SALINAS OSSANDON"/>
    <s v="MICHAEL FERNANDO"/>
    <s v="SALINAS OSSANDON"/>
    <x v="1"/>
    <x v="3"/>
    <s v="Desvinculación"/>
    <s v="Necesidad de la empresa"/>
    <d v="2019-04-12T00:00:00"/>
    <m/>
    <m/>
    <m/>
    <m/>
    <m/>
    <d v="1994-12-03T00:00:00"/>
    <x v="0"/>
    <s v="15054416-5"/>
    <s v="FRANCISCO JAVIER SUAREZ VEGA"/>
    <d v="2017-11-27T00:00:00"/>
    <d v="2017-11-27T00:00:00"/>
    <s v="S"/>
    <d v="2017-12-16T00:00:00"/>
    <s v="MFSALINO"/>
    <s v="MFSALINO"/>
    <n v="19158"/>
    <s v="michael.salinas@consultor.wom.cl"/>
    <m/>
    <m/>
    <n v="14"/>
    <s v="Katterine Cuadra"/>
    <x v="1"/>
    <s v="Diurno"/>
    <n v="1"/>
    <d v="2021-03-01T00:00:00"/>
    <n v="1171"/>
    <m/>
    <d v="2019-04-01T00:00:00"/>
    <d v="2017-12-01T00:00:00"/>
  </r>
  <r>
    <s v="Holdtech"/>
    <x v="0"/>
    <s v="Masivo"/>
    <s v="La Serena"/>
    <s v="16688917"/>
    <s v="0"/>
    <s v="16688917-0"/>
    <s v="NCGALLAC"/>
    <s v="NIKOL CONSTANZA GALLARDO CASTRO"/>
    <s v="NIKOL CONSTANZA"/>
    <s v="GALLARDO CASTRO"/>
    <x v="1"/>
    <x v="3"/>
    <s v="Renuncia"/>
    <m/>
    <d v="2017-12-05T00:00:00"/>
    <m/>
    <m/>
    <m/>
    <m/>
    <m/>
    <d v="1988-05-19T00:00:00"/>
    <x v="20"/>
    <m/>
    <s v=""/>
    <d v="2017-11-27T00:00:00"/>
    <d v="2017-11-27T00:00:00"/>
    <s v="S"/>
    <d v="2017-11-16T00:00:00"/>
    <s v="NCGALLAC"/>
    <s v="NCGALLAC"/>
    <n v="19090"/>
    <s v="nikol.gallardo@consultor.wom.cl"/>
    <m/>
    <m/>
    <n v="14"/>
    <s v="Katterine Cuadra"/>
    <x v="1"/>
    <m/>
    <n v="1"/>
    <d v="2021-03-01T00:00:00"/>
    <n v="1201"/>
    <m/>
    <d v="2017-12-01T00:00:00"/>
    <d v="2017-11-01T00:00:00"/>
  </r>
  <r>
    <s v="Holdtech"/>
    <x v="0"/>
    <s v="Masivo"/>
    <s v="La Serena"/>
    <s v="16822267"/>
    <s v="K"/>
    <s v="16822267-K"/>
    <s v="NDGONZAP"/>
    <s v="NATALY DEL CARMEN GONZALEZ PAVEZ"/>
    <s v="NATALY DEL CARMEN"/>
    <s v="GONZALEZ PAVEZ"/>
    <x v="1"/>
    <x v="3"/>
    <s v="Renuncia"/>
    <m/>
    <d v="2017-12-15T00:00:00"/>
    <m/>
    <m/>
    <m/>
    <m/>
    <m/>
    <d v="1988-05-30T00:00:00"/>
    <x v="20"/>
    <m/>
    <s v=""/>
    <d v="2017-11-27T00:00:00"/>
    <d v="2017-11-27T00:00:00"/>
    <s v="S"/>
    <d v="2017-11-16T00:00:00"/>
    <s v="NDGONZAP"/>
    <s v="NDGONZAP"/>
    <n v="19008"/>
    <s v="nataly.gonzalez@consultor.wom.cl"/>
    <m/>
    <m/>
    <n v="14"/>
    <s v="Katterine Cuadra"/>
    <x v="1"/>
    <m/>
    <n v="1"/>
    <d v="2021-03-01T00:00:00"/>
    <n v="1201"/>
    <m/>
    <d v="2017-12-01T00:00:00"/>
    <d v="2017-11-01T00:00:00"/>
  </r>
  <r>
    <s v="Holdtech"/>
    <x v="0"/>
    <s v="Masivo"/>
    <s v="La Serena"/>
    <s v="14313538"/>
    <s v="1"/>
    <s v="14313538-1"/>
    <s v="NYYANEZA"/>
    <s v="NILSA YANETT YAÑEZ ARAYA"/>
    <s v="NILSA YANETT"/>
    <s v="YAÑEZ ARAYA"/>
    <x v="1"/>
    <x v="3"/>
    <s v="Renuncia"/>
    <m/>
    <d v="2017-12-04T00:00:00"/>
    <m/>
    <m/>
    <m/>
    <m/>
    <m/>
    <d v="1976-01-10T00:00:00"/>
    <x v="20"/>
    <m/>
    <s v=""/>
    <d v="2017-11-27T00:00:00"/>
    <d v="2017-11-27T00:00:00"/>
    <s v="S"/>
    <d v="2017-11-16T00:00:00"/>
    <s v="NYYANEZA"/>
    <s v="NYYANEZA"/>
    <n v="19173"/>
    <s v="nilsa.yanez@consultor.wom.cl"/>
    <m/>
    <m/>
    <n v="14"/>
    <s v="Katterine Cuadra"/>
    <x v="1"/>
    <m/>
    <n v="1"/>
    <d v="2021-03-01T00:00:00"/>
    <n v="1201"/>
    <m/>
    <d v="2017-12-01T00:00:00"/>
    <d v="2017-11-01T00:00:00"/>
  </r>
  <r>
    <s v="Holdtech"/>
    <x v="0"/>
    <s v="Masivo"/>
    <s v="La Serena"/>
    <s v="16442813"/>
    <s v="3"/>
    <s v="16442813-3"/>
    <s v="PAVERAA"/>
    <s v="PAOLA ANDREA VERA ANGEL"/>
    <s v="PAOLA ANDREA"/>
    <s v="VERA ANGEL"/>
    <x v="1"/>
    <x v="3"/>
    <s v="Renuncia"/>
    <m/>
    <d v="2017-12-01T00:00:00"/>
    <m/>
    <m/>
    <m/>
    <m/>
    <m/>
    <d v="1986-11-12T00:00:00"/>
    <x v="20"/>
    <m/>
    <s v=""/>
    <d v="2017-11-27T00:00:00"/>
    <d v="2017-11-27T00:00:00"/>
    <s v="S"/>
    <d v="2017-11-16T00:00:00"/>
    <s v="PAVERAA"/>
    <s v="PAVERAA"/>
    <n v="19066"/>
    <s v="paola.vera@consultor.wom.cl"/>
    <m/>
    <m/>
    <n v="14"/>
    <s v="Katterine Cuadra"/>
    <x v="1"/>
    <m/>
    <n v="1"/>
    <d v="2021-03-01T00:00:00"/>
    <n v="1201"/>
    <m/>
    <d v="2017-12-01T00:00:00"/>
    <d v="2017-11-01T00:00:00"/>
  </r>
  <r>
    <s v="Holdtech"/>
    <x v="0"/>
    <s v="Masivo"/>
    <s v="La Serena"/>
    <s v="18217365"/>
    <s v="7"/>
    <s v="18217365-7"/>
    <s v="RDVIGORR"/>
    <s v="ROCIO DE LOS ANGELES VIGORENA ROJAS"/>
    <s v="ROCIO DE LOS ANGELES"/>
    <s v="VIGORENA ROJAS"/>
    <x v="1"/>
    <x v="3"/>
    <s v="Renuncia"/>
    <m/>
    <d v="2017-12-15T00:00:00"/>
    <m/>
    <m/>
    <m/>
    <m/>
    <m/>
    <d v="1992-06-04T00:00:00"/>
    <x v="20"/>
    <m/>
    <s v=""/>
    <d v="2017-11-27T00:00:00"/>
    <d v="2017-11-27T00:00:00"/>
    <s v="S"/>
    <d v="2017-11-16T00:00:00"/>
    <s v="RDVIGORR"/>
    <s v="RDVIGORR"/>
    <n v="19022"/>
    <s v="rocio.vigorena@consultor.wom.cl"/>
    <m/>
    <m/>
    <n v="14"/>
    <s v="Katterine Cuadra"/>
    <x v="1"/>
    <m/>
    <n v="1"/>
    <d v="2021-03-01T00:00:00"/>
    <n v="1201"/>
    <m/>
    <d v="2017-12-01T00:00:00"/>
    <d v="2017-11-01T00:00:00"/>
  </r>
  <r>
    <s v="Holdtech"/>
    <x v="0"/>
    <s v="Masivo"/>
    <s v="La Serena"/>
    <s v="17876366"/>
    <s v="0"/>
    <s v="17876366-0"/>
    <s v="SABARAGG"/>
    <s v="SOLEDAD AYLEEN BARAGAÑO GONZALEZ"/>
    <s v="SOLEDAD AYLEEN"/>
    <s v="BARAGAÑO GONZALEZ"/>
    <x v="1"/>
    <x v="3"/>
    <s v="Renuncia"/>
    <s v="Certifica pero se retira por presión"/>
    <d v="2017-12-16T00:00:00"/>
    <m/>
    <m/>
    <m/>
    <m/>
    <m/>
    <d v="1991-02-28T00:00:00"/>
    <x v="20"/>
    <m/>
    <s v=""/>
    <d v="2017-11-27T00:00:00"/>
    <d v="2017-11-27T00:00:00"/>
    <s v="S"/>
    <d v="2017-11-16T00:00:00"/>
    <s v="SABARAGG"/>
    <s v="SABARAGG"/>
    <n v="19175"/>
    <s v="soledad.baragano@consultor.wom.cl"/>
    <m/>
    <m/>
    <n v="14"/>
    <s v="Katterine Cuadra"/>
    <x v="1"/>
    <m/>
    <n v="1"/>
    <d v="2021-03-01T00:00:00"/>
    <n v="1201"/>
    <m/>
    <d v="2017-12-01T00:00:00"/>
    <d v="2017-11-01T00:00:00"/>
  </r>
  <r>
    <s v="Holdtech"/>
    <x v="0"/>
    <s v="Masivo"/>
    <s v="La Serena"/>
    <s v="18687768"/>
    <s v="3"/>
    <s v="18687768-3"/>
    <s v="SMMARDOR"/>
    <s v="SCARLET MACARENA MARDONES RIVERA"/>
    <s v="SCARLET MACARENA"/>
    <s v="MARDONES RIVERA"/>
    <x v="1"/>
    <x v="3"/>
    <s v="Desvinculación"/>
    <s v="No Concurrencia"/>
    <d v="2017-12-25T00:00:00"/>
    <m/>
    <m/>
    <m/>
    <m/>
    <m/>
    <d v="1993-12-10T00:00:00"/>
    <x v="20"/>
    <m/>
    <s v=""/>
    <d v="2017-11-27T00:00:00"/>
    <d v="2017-11-27T00:00:00"/>
    <s v="S"/>
    <d v="2017-11-16T00:00:00"/>
    <s v="SMMARDOR"/>
    <s v="SMMARDOR"/>
    <n v="19083"/>
    <s v="scarlet.mardones@consultor.wom.cl"/>
    <m/>
    <m/>
    <n v="14"/>
    <s v="Katterine Cuadra"/>
    <x v="1"/>
    <m/>
    <n v="1"/>
    <d v="2021-03-01T00:00:00"/>
    <n v="1201"/>
    <m/>
    <d v="2017-12-01T00:00:00"/>
    <d v="2017-11-01T00:00:00"/>
  </r>
  <r>
    <s v="Holdtech"/>
    <x v="0"/>
    <s v="Masivo"/>
    <s v="La Serena"/>
    <s v="14423977"/>
    <s v="6"/>
    <s v="14423977-6"/>
    <s v="TFTRONCT"/>
    <s v="TAHIA FRANCISCA TRONCOSO TORO"/>
    <s v="TAHIA FRANCISCA"/>
    <s v="TRONCOSO TORO"/>
    <x v="1"/>
    <x v="3"/>
    <s v="Desvinculación"/>
    <s v="Falta grave al contrato"/>
    <d v="2018-10-24T00:00:00"/>
    <m/>
    <m/>
    <m/>
    <m/>
    <m/>
    <d v="1980-05-19T00:00:00"/>
    <x v="0"/>
    <s v="15054416-5"/>
    <s v="FRANCISCO JAVIER SUAREZ VEGA"/>
    <d v="2017-11-27T00:00:00"/>
    <d v="2017-11-27T00:00:00"/>
    <s v="S"/>
    <d v="2017-12-19T00:00:00"/>
    <s v="TFTRONCT"/>
    <s v="TFTRONCT"/>
    <n v="19129"/>
    <s v="tahia.troncoso@consultor.wom.cl"/>
    <m/>
    <m/>
    <n v="14"/>
    <s v="Katterine Cuadra"/>
    <x v="0"/>
    <s v="Diurno"/>
    <s v=""/>
    <d v="2021-03-01T00:00:00"/>
    <n v="1168"/>
    <d v="2018-04-02T00:00:00"/>
    <d v="2018-10-01T00:00:00"/>
    <d v="2017-12-01T00:00:00"/>
  </r>
  <r>
    <s v="Holdtech"/>
    <x v="0"/>
    <s v="Masivo"/>
    <s v="La Serena"/>
    <s v="13294964"/>
    <s v="6"/>
    <s v="13294964-6"/>
    <s v="AARIVASA"/>
    <s v="ANDREA ALEJANDRA RIVAS AHUMADA"/>
    <s v="ANDREA ALEJANDRA"/>
    <s v="RIVAS AHUMADA"/>
    <x v="1"/>
    <x v="3"/>
    <s v="Desvinculación"/>
    <m/>
    <d v="2018-04-27T00:00:00"/>
    <m/>
    <m/>
    <m/>
    <m/>
    <m/>
    <d v="1977-06-03T00:00:00"/>
    <x v="22"/>
    <s v="16780392-K"/>
    <s v="WILLIAMS ENRIQUE DOMINGUEZ BARRADA"/>
    <d v="2017-12-13T00:00:00"/>
    <d v="2017-12-04T00:00:00"/>
    <s v="S"/>
    <d v="2018-01-05T00:00:00"/>
    <s v="AARIVASA"/>
    <s v="AARIVASA"/>
    <n v="19008"/>
    <s v="andrea.rivas@consultor.wom.cl"/>
    <m/>
    <m/>
    <n v="15"/>
    <s v="Daniela Gonzalez"/>
    <x v="1"/>
    <m/>
    <n v="1"/>
    <d v="2021-03-01T00:00:00"/>
    <n v="1151"/>
    <m/>
    <d v="2018-04-01T00:00:00"/>
    <d v="2018-01-01T00:00:00"/>
  </r>
  <r>
    <s v="Holdtech"/>
    <x v="0"/>
    <s v="Masivo"/>
    <s v="La Serena"/>
    <s v="17625182"/>
    <s v="4"/>
    <s v="17625182-4"/>
    <s v="ABCABREG"/>
    <s v="ANDREA BELEN CABRERA GALLARDO"/>
    <s v="ANDREA BELEN"/>
    <s v="CABRERA GALLARDO"/>
    <x v="1"/>
    <x v="3"/>
    <s v="Renuncia"/>
    <m/>
    <d v="2018-02-17T00:00:00"/>
    <m/>
    <m/>
    <m/>
    <m/>
    <m/>
    <d v="1990-09-13T00:00:00"/>
    <x v="20"/>
    <m/>
    <s v=""/>
    <d v="2017-12-13T00:00:00"/>
    <d v="2017-12-04T00:00:00"/>
    <s v="S"/>
    <d v="2018-01-05T00:00:00"/>
    <s v="ABCABREG"/>
    <s v="ABCABREG"/>
    <n v="19021"/>
    <s v="andrea.cabrera@consultor.wom.cl"/>
    <m/>
    <m/>
    <n v="15"/>
    <s v="Daniela Gonzalez"/>
    <x v="0"/>
    <m/>
    <s v=""/>
    <d v="2021-03-01T00:00:00"/>
    <n v="1151"/>
    <m/>
    <d v="2018-02-01T00:00:00"/>
    <d v="2018-01-01T00:00:00"/>
  </r>
  <r>
    <s v="Holdtech"/>
    <x v="0"/>
    <s v="Masivo"/>
    <s v="La Serena"/>
    <s v="19771247"/>
    <s v="3"/>
    <s v="19771247-3"/>
    <s v="CACASTIG"/>
    <s v="CATALINA ANDREA CASTILLO GALLEGUILLOS"/>
    <s v="CATALINA ANDREA"/>
    <s v="CASTILLO GALLEGUILLOS"/>
    <x v="1"/>
    <x v="3"/>
    <s v="Renuncia"/>
    <m/>
    <d v="2018-01-24T00:00:00"/>
    <m/>
    <m/>
    <m/>
    <m/>
    <m/>
    <d v="1998-05-10T00:00:00"/>
    <x v="20"/>
    <m/>
    <s v=""/>
    <d v="2017-12-13T00:00:00"/>
    <d v="2018-01-18T00:00:00"/>
    <s v="S"/>
    <d v="2018-01-19T00:00:00"/>
    <s v="CACASTIG"/>
    <s v="CACASTIG"/>
    <n v="19190"/>
    <s v="catalina.castillo@consultor.wom.cl"/>
    <m/>
    <m/>
    <n v="15"/>
    <s v="Daniela Gonzalez"/>
    <x v="1"/>
    <m/>
    <n v="1"/>
    <d v="2021-03-01T00:00:00"/>
    <n v="1137"/>
    <m/>
    <d v="2018-01-01T00:00:00"/>
    <d v="2018-01-01T00:00:00"/>
  </r>
  <r>
    <s v="Holdtech"/>
    <x v="0"/>
    <s v="Masivo"/>
    <s v="La Serena"/>
    <s v="12620000"/>
    <s v="5"/>
    <s v="12620000-5"/>
    <s v="CFOLIVAC"/>
    <s v="CLAUDIA FABIANA OLIVARES CASTRO"/>
    <s v="CLAUDIA FABIANA"/>
    <s v="OLIVARES CASTRO"/>
    <x v="1"/>
    <x v="3"/>
    <s v="Renuncia"/>
    <m/>
    <d v="2019-01-02T00:00:00"/>
    <m/>
    <m/>
    <m/>
    <m/>
    <m/>
    <d v="1974-07-29T00:00:00"/>
    <x v="23"/>
    <s v="17404906-8"/>
    <s v="ULISES LA ROSA PEREZ"/>
    <d v="2017-12-13T00:00:00"/>
    <d v="2017-12-04T00:00:00"/>
    <s v="S"/>
    <d v="2018-01-05T00:00:00"/>
    <s v="CFOLIVAC"/>
    <s v="CFOLIVAC"/>
    <n v="19066"/>
    <s v="claudia.olivares@consultor.wom.cl"/>
    <m/>
    <m/>
    <n v="15"/>
    <s v="Daniela Gonzalez"/>
    <x v="0"/>
    <s v="Diurno"/>
    <s v=""/>
    <d v="2021-03-01T00:00:00"/>
    <n v="1151"/>
    <m/>
    <d v="2019-01-01T00:00:00"/>
    <d v="2018-01-01T00:00:00"/>
  </r>
  <r>
    <s v="Holdtech"/>
    <x v="0"/>
    <s v="Masivo"/>
    <s v="La Serena"/>
    <s v="19193179"/>
    <s v="3"/>
    <s v="19193179-3"/>
    <s v="DABUSTAN"/>
    <s v="DARELY ANAIS BUSTAMANTE NEIRA"/>
    <s v="DARELY ANAIS"/>
    <s v="BUSTAMANTE NEIRA"/>
    <x v="1"/>
    <x v="3"/>
    <s v="Renuncia"/>
    <m/>
    <d v="2018-02-28T00:00:00"/>
    <m/>
    <m/>
    <m/>
    <m/>
    <m/>
    <d v="1996-04-27T00:00:00"/>
    <x v="0"/>
    <s v="15054416-5"/>
    <s v="FRANCISCO JAVIER SUAREZ VEGA"/>
    <d v="2017-12-13T00:00:00"/>
    <d v="2017-12-04T00:00:00"/>
    <s v="S"/>
    <d v="2018-01-05T00:00:00"/>
    <s v="DABUSTAN"/>
    <s v="DABUSTAN"/>
    <n v="19161"/>
    <s v="darely.bustamante@consultor.wom.cl"/>
    <m/>
    <m/>
    <n v="15"/>
    <s v="Daniela Gonzalez"/>
    <x v="0"/>
    <m/>
    <s v=""/>
    <d v="2021-03-01T00:00:00"/>
    <n v="1151"/>
    <m/>
    <d v="2018-02-01T00:00:00"/>
    <d v="2018-01-01T00:00:00"/>
  </r>
  <r>
    <s v="Holdtech"/>
    <x v="0"/>
    <s v="Masivo"/>
    <s v="La Serena"/>
    <s v="17847060"/>
    <s v="4"/>
    <s v="17847060-4"/>
    <s v="KCALVARD"/>
    <s v="KATHERYN CONSTANZA ALVAREZ DIAZ"/>
    <s v="KATHERYN CONSTANZA"/>
    <s v="ALVAREZ DIAZ"/>
    <x v="1"/>
    <x v="3"/>
    <s v="Desvinculación"/>
    <m/>
    <d v="2017-12-27T00:00:00"/>
    <m/>
    <m/>
    <m/>
    <m/>
    <m/>
    <d v="1991-08-05T00:00:00"/>
    <x v="20"/>
    <m/>
    <s v=""/>
    <d v="2017-12-13T00:00:00"/>
    <d v="2017-12-04T00:00:00"/>
    <s v="S"/>
    <d v="2018-01-05T00:00:00"/>
    <s v="KCALVARD"/>
    <s v="KCALVARD"/>
    <n v="19174"/>
    <s v="katheryn.alvarez@consultor.wom.cl"/>
    <m/>
    <m/>
    <n v="15"/>
    <s v="Daniela Gonzalez"/>
    <x v="1"/>
    <m/>
    <n v="1"/>
    <d v="2021-03-01T00:00:00"/>
    <n v="1151"/>
    <m/>
    <d v="2017-12-01T00:00:00"/>
    <d v="2018-01-01T00:00:00"/>
  </r>
  <r>
    <s v="Holdtech"/>
    <x v="0"/>
    <s v="Masivo"/>
    <s v="La Serena"/>
    <s v="18827585"/>
    <s v="0"/>
    <s v="18827585-0"/>
    <s v="KCFLOREA"/>
    <s v="KAROL CAMILA FLORES ARDILES"/>
    <s v="KAROL CAMILA"/>
    <s v="FLORES ARDILES"/>
    <x v="1"/>
    <x v="3"/>
    <s v="Desvinculación"/>
    <s v="No Concurrencia"/>
    <d v="2018-07-30T00:00:00"/>
    <m/>
    <m/>
    <m/>
    <m/>
    <m/>
    <d v="1994-08-01T00:00:00"/>
    <x v="22"/>
    <s v="16780392-K"/>
    <s v="WILLIAMS ENRIQUE DOMINGUEZ BARRADA"/>
    <d v="2017-12-13T00:00:00"/>
    <d v="2017-12-04T00:00:00"/>
    <s v="S"/>
    <d v="2018-01-05T00:00:00"/>
    <s v="KCFLOREA"/>
    <s v="KCFLOREA"/>
    <n v="19180"/>
    <s v="karol.flores@consultor.wom.cl"/>
    <m/>
    <m/>
    <n v="15"/>
    <s v="Daniela Gonzalez"/>
    <x v="0"/>
    <s v="Diurno"/>
    <s v=""/>
    <d v="2021-03-01T00:00:00"/>
    <n v="1151"/>
    <m/>
    <d v="2018-07-01T00:00:00"/>
    <d v="2018-01-01T00:00:00"/>
  </r>
  <r>
    <s v="Holdtech"/>
    <x v="0"/>
    <s v="Masivo"/>
    <s v="La Serena"/>
    <s v="18450457"/>
    <s v="K"/>
    <s v="18450457-K"/>
    <s v="KGALVARR"/>
    <s v="KARIM GEANINNA ALVARADO ROJAS"/>
    <s v="KARIM GEANINNA"/>
    <s v="ALVARADO ROJAS"/>
    <x v="1"/>
    <x v="3"/>
    <s v="Desvinculación"/>
    <m/>
    <d v="2017-12-26T00:00:00"/>
    <m/>
    <m/>
    <m/>
    <m/>
    <m/>
    <d v="1993-10-20T00:00:00"/>
    <x v="20"/>
    <m/>
    <s v=""/>
    <d v="2017-12-13T00:00:00"/>
    <d v="2017-12-04T00:00:00"/>
    <s v="S"/>
    <d v="2018-01-05T00:00:00"/>
    <s v="KGALVARR"/>
    <s v="KGALVARR"/>
    <n v="19022"/>
    <s v="karim.alvarado@consultor.wom.cl"/>
    <m/>
    <m/>
    <n v="15"/>
    <s v="Daniela Gonzalez"/>
    <x v="1"/>
    <m/>
    <n v="1"/>
    <d v="2021-03-01T00:00:00"/>
    <n v="1151"/>
    <m/>
    <d v="2017-12-01T00:00:00"/>
    <d v="2018-01-01T00:00:00"/>
  </r>
  <r>
    <s v="Holdtech"/>
    <x v="0"/>
    <s v="Masivo"/>
    <s v="La Serena"/>
    <s v="17294853"/>
    <s v="7"/>
    <s v="17294853-7"/>
    <s v="KNROJASS"/>
    <s v="KATHERIN NICOL ROJAS SALAZAR"/>
    <s v="KATHERIN NICOL"/>
    <s v="ROJAS SALAZAR"/>
    <x v="1"/>
    <x v="3"/>
    <s v="Renuncia"/>
    <m/>
    <d v="2018-01-15T00:00:00"/>
    <m/>
    <m/>
    <m/>
    <m/>
    <m/>
    <d v="1989-12-16T00:00:00"/>
    <x v="20"/>
    <m/>
    <s v=""/>
    <d v="2017-12-13T00:00:00"/>
    <d v="2017-12-04T00:00:00"/>
    <s v="S"/>
    <d v="2018-01-05T00:00:00"/>
    <s v="KNROJASS"/>
    <s v="KNROJASS"/>
    <n v="19078"/>
    <s v="katherin.rojas@consultor.wom.cl"/>
    <m/>
    <m/>
    <n v="15"/>
    <s v="Daniela Gonzalez"/>
    <x v="0"/>
    <m/>
    <s v=""/>
    <d v="2021-03-01T00:00:00"/>
    <n v="1151"/>
    <m/>
    <d v="2018-01-01T00:00:00"/>
    <d v="2018-01-01T00:00:00"/>
  </r>
  <r>
    <s v="Holdtech"/>
    <x v="0"/>
    <s v="Masivo"/>
    <s v="La Serena"/>
    <s v="18318204"/>
    <s v="8"/>
    <s v="18318204-8"/>
    <s v="LGSEGOVS"/>
    <s v="LESLY GEOVANA SEGOVIA SAN MARTIN"/>
    <s v="LESLY GEOVANA"/>
    <s v="SEGOVIA SAN MARTIN"/>
    <x v="1"/>
    <x v="3"/>
    <s v="Desvinculación"/>
    <m/>
    <d v="2018-04-17T00:00:00"/>
    <m/>
    <m/>
    <m/>
    <m/>
    <m/>
    <d v="1993-07-15T00:00:00"/>
    <x v="23"/>
    <s v="17404906-8"/>
    <s v="ULISES LA ROSA PEREZ"/>
    <d v="2017-12-13T00:00:00"/>
    <d v="2017-12-04T00:00:00"/>
    <s v="S"/>
    <d v="2018-01-05T00:00:00"/>
    <s v="LGSEGOVS"/>
    <s v="LGSEGOVS"/>
    <n v="19112"/>
    <s v="lesly.segovia@consultor.wom.cl"/>
    <m/>
    <m/>
    <n v="15"/>
    <s v="Daniela Gonzalez"/>
    <x v="0"/>
    <m/>
    <s v=""/>
    <d v="2021-03-01T00:00:00"/>
    <n v="1151"/>
    <m/>
    <d v="2018-04-01T00:00:00"/>
    <d v="2018-01-01T00:00:00"/>
  </r>
  <r>
    <s v="Holdtech"/>
    <x v="0"/>
    <s v="Masivo"/>
    <s v="La Serena"/>
    <s v="13179054"/>
    <s v="6"/>
    <s v="13179054-6"/>
    <s v="MECARVAA"/>
    <s v="MARIA EUGENIA CARVAJAL ASTORGA"/>
    <s v="MARIA EUGENIA"/>
    <s v="CARVAJAL ASTORGA"/>
    <x v="1"/>
    <x v="3"/>
    <s v="Desvinculación"/>
    <s v="Certifica pero no se presenta"/>
    <d v="2018-01-05T00:00:00"/>
    <m/>
    <m/>
    <m/>
    <m/>
    <m/>
    <d v="1977-06-30T00:00:00"/>
    <x v="20"/>
    <m/>
    <s v=""/>
    <d v="2017-12-13T00:00:00"/>
    <d v="2017-12-04T00:00:00"/>
    <s v="S"/>
    <d v="2018-01-05T00:00:00"/>
    <s v="MECARVAA"/>
    <s v="MECARVAA"/>
    <n v="19045"/>
    <s v="maria.carvajal@consultor.wom.cl"/>
    <m/>
    <m/>
    <n v="15"/>
    <s v="Daniela Gonzalez"/>
    <x v="1"/>
    <m/>
    <n v="1"/>
    <d v="2021-03-01T00:00:00"/>
    <n v="1151"/>
    <m/>
    <d v="2018-01-01T00:00:00"/>
    <d v="2018-01-01T00:00:00"/>
  </r>
  <r>
    <s v="Holdtech"/>
    <x v="0"/>
    <s v="Masivo"/>
    <s v="La Serena"/>
    <s v="15052892"/>
    <s v="5"/>
    <s v="15052892-5"/>
    <s v="METORREC"/>
    <s v="MYRIAM ELIZABETH TORRES CUBILLOS"/>
    <s v="MYRIAM ELIZABETH"/>
    <s v="TORRES CUBILLOS"/>
    <x v="1"/>
    <x v="3"/>
    <s v="Renuncia"/>
    <s v="No quiso dar repechaje"/>
    <d v="2018-01-04T00:00:00"/>
    <m/>
    <m/>
    <m/>
    <m/>
    <m/>
    <d v="1982-12-17T00:00:00"/>
    <x v="20"/>
    <m/>
    <s v=""/>
    <d v="2017-12-13T00:00:00"/>
    <d v="2017-12-04T00:00:00"/>
    <s v="S"/>
    <d v="2018-01-05T00:00:00"/>
    <s v="METORREC"/>
    <s v="METORREC"/>
    <n v="19090"/>
    <s v="myriam.torres@consultor.wom.cl"/>
    <m/>
    <m/>
    <n v="15"/>
    <s v="Daniela Gonzalez"/>
    <x v="1"/>
    <m/>
    <n v="1"/>
    <d v="2021-03-01T00:00:00"/>
    <n v="1151"/>
    <m/>
    <d v="2018-01-01T00:00:00"/>
    <d v="2018-01-01T00:00:00"/>
  </r>
  <r>
    <s v="Holdtech"/>
    <x v="0"/>
    <s v="Masivo"/>
    <s v="La Serena"/>
    <s v="15035705"/>
    <s v="5"/>
    <s v="15035705-5"/>
    <s v="MFGALLAD"/>
    <s v="MARCELA FERNANDA GALLARDO DORTA"/>
    <s v="MARCELA FERNANDA"/>
    <s v="GALLARDO DORTA"/>
    <x v="1"/>
    <x v="3"/>
    <s v="Renuncia"/>
    <s v="Renuncia voluntaria"/>
    <d v="2019-10-11T00:00:00"/>
    <m/>
    <m/>
    <m/>
    <m/>
    <m/>
    <d v="1984-11-30T00:00:00"/>
    <x v="24"/>
    <s v="15451219-5"/>
    <s v="ULISES LA ROSA PEREZ"/>
    <d v="2017-12-13T00:00:00"/>
    <d v="2017-12-04T00:00:00"/>
    <s v="S"/>
    <d v="2018-01-05T00:00:00"/>
    <s v="MFGALLAD"/>
    <s v="MFGALLAD"/>
    <n v="19181"/>
    <s v="marcela.gallardo@consultor.wom.cl"/>
    <m/>
    <m/>
    <n v="15"/>
    <s v="Daniela Gonzalez"/>
    <x v="1"/>
    <s v="Diurno"/>
    <n v="1"/>
    <d v="2021-03-01T00:00:00"/>
    <n v="1151"/>
    <m/>
    <d v="2019-10-01T00:00:00"/>
    <d v="2018-01-01T00:00:00"/>
  </r>
  <r>
    <s v="Holdtech"/>
    <x v="0"/>
    <s v="Masivo"/>
    <s v="La Serena"/>
    <s v="17401278"/>
    <s v="4"/>
    <s v="17401278-4"/>
    <s v="NCTAPIAB"/>
    <s v="NATALIA CAROLINA TAPIA BARRAZA"/>
    <s v="NATALIA CAROLINA"/>
    <s v="TAPIA BARRAZA"/>
    <x v="1"/>
    <x v="3"/>
    <s v="Desvinculación"/>
    <s v="No Concurrencia"/>
    <d v="2018-01-16T00:00:00"/>
    <m/>
    <m/>
    <m/>
    <m/>
    <m/>
    <d v="1990-05-17T00:00:00"/>
    <x v="20"/>
    <m/>
    <s v=""/>
    <d v="2017-12-13T00:00:00"/>
    <d v="2017-12-04T00:00:00"/>
    <s v="S"/>
    <d v="2018-01-05T00:00:00"/>
    <s v="NCTAPIAB"/>
    <s v="NCTAPIAB"/>
    <n v="19182"/>
    <s v="natalia.tapia@consultor.wom.cl"/>
    <m/>
    <m/>
    <n v="15"/>
    <s v="Daniela Gonzalez"/>
    <x v="0"/>
    <m/>
    <s v=""/>
    <d v="2021-03-01T00:00:00"/>
    <n v="1151"/>
    <m/>
    <d v="2018-01-01T00:00:00"/>
    <d v="2018-01-01T00:00:00"/>
  </r>
  <r>
    <s v="Holdtech"/>
    <x v="0"/>
    <s v="Masivo"/>
    <s v="La Serena"/>
    <s v="10125458"/>
    <s v="5"/>
    <s v="10125458-5"/>
    <s v="NRVILLET"/>
    <s v="NANCY ROSARIO VILLEGAS TRIGO"/>
    <s v="NANCY ROSARIO"/>
    <s v="VILLEGAS TRIGO"/>
    <x v="1"/>
    <x v="3"/>
    <s v="Desvinculación"/>
    <s v="No Concurrencia"/>
    <d v="2018-01-18T00:00:00"/>
    <m/>
    <m/>
    <m/>
    <m/>
    <m/>
    <d v="1963-12-04T00:00:00"/>
    <x v="20"/>
    <m/>
    <s v=""/>
    <d v="2017-12-13T00:00:00"/>
    <d v="2017-12-04T00:00:00"/>
    <s v="S"/>
    <d v="2018-01-05T00:00:00"/>
    <s v="NRVILLET"/>
    <s v="NRVILLET"/>
    <n v="19145"/>
    <s v="nancy.villegas@consultor.wom.cl"/>
    <m/>
    <m/>
    <n v="15"/>
    <s v="Daniela Gonzalez"/>
    <x v="0"/>
    <m/>
    <s v=""/>
    <d v="2021-03-01T00:00:00"/>
    <n v="1151"/>
    <m/>
    <d v="2018-01-01T00:00:00"/>
    <d v="2018-01-01T00:00:00"/>
  </r>
  <r>
    <s v="Holdtech"/>
    <x v="0"/>
    <s v="Masivo"/>
    <s v="La Serena"/>
    <s v="14565473"/>
    <s v="4"/>
    <s v="14565473-4"/>
    <s v="PAPIZARM"/>
    <s v="PAULA ANDREA PIZARRO MORALES"/>
    <s v="PAULA ANDREA"/>
    <s v="PIZARRO MORALES"/>
    <x v="1"/>
    <x v="3"/>
    <s v="Renuncia"/>
    <s v="Certifica pero no se presenta"/>
    <d v="2018-01-05T00:00:00"/>
    <m/>
    <m/>
    <m/>
    <m/>
    <m/>
    <d v="1975-07-17T00:00:00"/>
    <x v="20"/>
    <m/>
    <s v=""/>
    <d v="2017-12-13T00:00:00"/>
    <d v="2017-12-04T00:00:00"/>
    <s v="S"/>
    <d v="2018-01-05T00:00:00"/>
    <s v="PAPIZARM"/>
    <s v="PAPIZARM"/>
    <n v="19173"/>
    <s v="paula.pizarro@consultor.wom.cl"/>
    <m/>
    <m/>
    <n v="15"/>
    <s v="Daniela Gonzalez"/>
    <x v="1"/>
    <m/>
    <n v="1"/>
    <d v="2021-03-01T00:00:00"/>
    <n v="1151"/>
    <m/>
    <d v="2018-01-01T00:00:00"/>
    <d v="2018-01-01T00:00:00"/>
  </r>
  <r>
    <s v="Holdtech"/>
    <x v="0"/>
    <s v="Masivo"/>
    <s v="La Serena"/>
    <s v="19256533"/>
    <s v="2"/>
    <s v="19256533-2"/>
    <s v="RIDIAZS"/>
    <s v="ROBINSON IGNACIO DIAZ SALAZAR"/>
    <s v="ROBINSON IGNACIO"/>
    <s v="DIAZ SALAZAR"/>
    <x v="1"/>
    <x v="3"/>
    <s v="Desvinculación"/>
    <s v="No Concurrencia"/>
    <d v="2018-02-08T00:00:00"/>
    <m/>
    <m/>
    <m/>
    <m/>
    <m/>
    <d v="1995-11-18T00:00:00"/>
    <x v="20"/>
    <m/>
    <s v=""/>
    <d v="2017-12-13T00:00:00"/>
    <d v="2017-12-04T00:00:00"/>
    <s v="S"/>
    <d v="2018-01-05T00:00:00"/>
    <s v="RIDIAZS"/>
    <s v="RIDIAZS"/>
    <n v="19179"/>
    <s v="robinson.diaz@consultor.wom.cl"/>
    <m/>
    <m/>
    <n v="15"/>
    <s v="Daniela Gonzalez"/>
    <x v="0"/>
    <m/>
    <s v=""/>
    <d v="2021-03-01T00:00:00"/>
    <n v="1151"/>
    <m/>
    <d v="2018-02-01T00:00:00"/>
    <d v="2018-01-01T00:00:00"/>
  </r>
  <r>
    <s v="Holdtech"/>
    <x v="0"/>
    <s v="Masivo"/>
    <s v="La Serena"/>
    <s v="8480239-"/>
    <s v="5"/>
    <s v="8480239-5"/>
    <s v="TGCARVAG"/>
    <s v="TERESA GUMERCINDA CARVAJAL GONZALEZ"/>
    <s v="TERESA GUMERCINDA"/>
    <s v="CARVAJAL GONZALEZ"/>
    <x v="1"/>
    <x v="3"/>
    <s v="Renuncia"/>
    <s v="No quiso dar repechaje"/>
    <d v="2018-01-04T00:00:00"/>
    <m/>
    <m/>
    <m/>
    <m/>
    <m/>
    <d v="1968-10-03T00:00:00"/>
    <x v="20"/>
    <m/>
    <s v=""/>
    <d v="2017-12-13T00:00:00"/>
    <d v="2017-12-04T00:00:00"/>
    <s v="S"/>
    <d v="2018-01-05T00:00:00"/>
    <s v="TGCARVAG"/>
    <s v="TGCARVAG"/>
    <n v="19163"/>
    <s v="teresa.carvajal@consultor.wom.cl"/>
    <m/>
    <m/>
    <n v="15"/>
    <s v="Daniela Gonzalez"/>
    <x v="1"/>
    <m/>
    <n v="1"/>
    <d v="2021-03-01T00:00:00"/>
    <n v="1151"/>
    <m/>
    <d v="2018-01-01T00:00:00"/>
    <d v="2018-01-01T00:00:00"/>
  </r>
  <r>
    <s v="Holdtech"/>
    <x v="0"/>
    <s v="Masivo"/>
    <s v="La Serena"/>
    <s v="12395969"/>
    <s v="8"/>
    <s v="12395969-8"/>
    <s v="VSVEGAT"/>
    <s v="VEGLIA SCARLETT VEGA TAPIA"/>
    <s v="VEGLIA SCARLETT"/>
    <s v="VEGA TAPIA"/>
    <x v="1"/>
    <x v="3"/>
    <s v="Desvinculación"/>
    <m/>
    <d v="2017-04-05T00:00:00"/>
    <m/>
    <m/>
    <m/>
    <m/>
    <m/>
    <d v="1973-08-01T00:00:00"/>
    <x v="24"/>
    <s v="15451219-5"/>
    <s v="ULISES LA ROSA PEREZ"/>
    <d v="2017-12-13T00:00:00"/>
    <d v="2017-12-04T00:00:00"/>
    <s v="S"/>
    <d v="2018-01-05T00:00:00"/>
    <s v="VSVEGAT"/>
    <s v="VSVEGAT"/>
    <n v="19177"/>
    <s v="veglia.vega@consultor.wom.cl"/>
    <m/>
    <m/>
    <n v="15"/>
    <s v="Daniela Gonzalez"/>
    <x v="1"/>
    <m/>
    <n v="1"/>
    <d v="2021-03-01T00:00:00"/>
    <n v="1151"/>
    <m/>
    <d v="2017-04-01T00:00:00"/>
    <d v="2018-01-01T00:00:00"/>
  </r>
  <r>
    <s v="Holdtech"/>
    <x v="0"/>
    <s v="Masivo"/>
    <s v="La Serena"/>
    <s v="17452820"/>
    <s v="9"/>
    <s v="17452820-9"/>
    <s v="AAMARINC"/>
    <s v="ANGELO ANTONIO MARIN CAIMANQUE"/>
    <s v="ANGELO ANTONIO"/>
    <s v="MARIN CAIMANQUE"/>
    <x v="1"/>
    <x v="3"/>
    <s v="Desvinculación"/>
    <s v="No Concurrencia"/>
    <d v="2018-01-26T00:00:00"/>
    <m/>
    <m/>
    <m/>
    <m/>
    <m/>
    <d v="1990-04-11T00:00:00"/>
    <x v="20"/>
    <m/>
    <s v=""/>
    <d v="2017-12-20T00:00:00"/>
    <d v="2017-12-11T00:00:00"/>
    <s v="S"/>
    <d v="2018-01-13T00:00:00"/>
    <s v="AAMARINC"/>
    <s v="AAMARINC"/>
    <n v="19051"/>
    <s v="angelo.marin@consultor.wom.cl"/>
    <m/>
    <m/>
    <n v="16"/>
    <s v="Julia Arancibia"/>
    <x v="1"/>
    <m/>
    <n v="1"/>
    <d v="2021-03-01T00:00:00"/>
    <n v="1143"/>
    <m/>
    <d v="2018-01-01T00:00:00"/>
    <d v="2018-01-01T00:00:00"/>
  </r>
  <r>
    <s v="Holdtech"/>
    <x v="0"/>
    <s v="Masivo"/>
    <s v="La Serena"/>
    <s v="14579229"/>
    <s v="0"/>
    <s v="14579229-0"/>
    <s v="FETAPIAC"/>
    <s v="FABIAN EMILIO TAPIA CABALLERO"/>
    <s v="FABIAN EMILIO"/>
    <s v="TAPIA CABALLERO"/>
    <x v="1"/>
    <x v="3"/>
    <s v="Desvinculación"/>
    <s v="Vencimiento de contrato"/>
    <d v="2018-03-10T00:00:00"/>
    <m/>
    <m/>
    <m/>
    <m/>
    <m/>
    <d v="1980-09-01T00:00:00"/>
    <x v="22"/>
    <s v="16780392-K"/>
    <s v="WILLIAMS ENRIQUE DOMINGUEZ BARRADA"/>
    <m/>
    <m/>
    <s v="S"/>
    <m/>
    <s v="FETAPIAC"/>
    <s v="FETAPIAC"/>
    <n v="19189"/>
    <s v="fabian.tapia@consultor.wom.cl"/>
    <m/>
    <m/>
    <n v="16"/>
    <s v="Julia Arancibia"/>
    <x v="1"/>
    <m/>
    <n v="1"/>
    <d v="2021-03-01T00:00:00"/>
    <s v=""/>
    <m/>
    <d v="2018-03-01T00:00:00"/>
    <s v=""/>
  </r>
  <r>
    <s v="Holdtech"/>
    <x v="0"/>
    <s v="Masivo"/>
    <s v="La Serena"/>
    <s v="18589261"/>
    <s v="1"/>
    <s v="18589261-1"/>
    <s v="FFZAMORZ"/>
    <s v="FRANCISCA FERNANDA ZAMORA ZAMORA"/>
    <s v="FRANCISCA FERNANDA"/>
    <s v="ZAMORA ZAMORA"/>
    <x v="1"/>
    <x v="3"/>
    <s v="Renuncia"/>
    <m/>
    <d v="2018-02-15T00:00:00"/>
    <m/>
    <m/>
    <m/>
    <m/>
    <m/>
    <d v="1993-11-26T00:00:00"/>
    <x v="20"/>
    <m/>
    <s v=""/>
    <d v="2017-12-20T00:00:00"/>
    <d v="2017-12-11T00:00:00"/>
    <s v="S"/>
    <d v="2018-01-13T00:00:00"/>
    <s v="FFZAMORZ"/>
    <s v="FFZAMORZ"/>
    <n v="19022"/>
    <s v="francisca.zamora@consultor.wom.cl"/>
    <m/>
    <m/>
    <n v="16"/>
    <s v="Julia Arancibia"/>
    <x v="1"/>
    <m/>
    <n v="1"/>
    <d v="2021-03-01T00:00:00"/>
    <n v="1143"/>
    <m/>
    <d v="2018-02-01T00:00:00"/>
    <d v="2018-01-01T00:00:00"/>
  </r>
  <r>
    <s v="Holdtech"/>
    <x v="0"/>
    <s v="Masivo"/>
    <s v="La Serena"/>
    <s v="18922838"/>
    <s v="4"/>
    <s v="18922838-4"/>
    <s v="FIJIMENO"/>
    <s v="FELIPE IGNACIO JIMENEZ ORTIZ"/>
    <s v="FELIPE IGNACIO"/>
    <s v="JIMENEZ ORTIZ"/>
    <x v="1"/>
    <x v="3"/>
    <s v="Desvinculación"/>
    <s v="No Concurrencia"/>
    <d v="2018-02-10T00:00:00"/>
    <m/>
    <m/>
    <m/>
    <m/>
    <m/>
    <d v="1994-11-10T00:00:00"/>
    <x v="20"/>
    <m/>
    <s v=""/>
    <d v="2017-12-20T00:00:00"/>
    <d v="2017-12-11T00:00:00"/>
    <s v="S"/>
    <d v="2018-01-13T00:00:00"/>
    <s v="FIJIMENO"/>
    <s v="FIJIMENO"/>
    <n v="19174"/>
    <s v="felipe.jimenez@consultor.wom.cl"/>
    <m/>
    <m/>
    <n v="16"/>
    <s v="Julia Arancibia"/>
    <x v="1"/>
    <m/>
    <n v="1"/>
    <d v="2021-03-01T00:00:00"/>
    <n v="1143"/>
    <m/>
    <d v="2018-02-01T00:00:00"/>
    <d v="2018-01-01T00:00:00"/>
  </r>
  <r>
    <s v="Holdtech"/>
    <x v="0"/>
    <s v="Masivo"/>
    <s v="La Serena"/>
    <s v="19581556"/>
    <s v="9"/>
    <s v="19581556-9"/>
    <s v="GARUBIOM"/>
    <s v="GABRIELA ALEJANDRA DE LOURDES RUBIO MURA"/>
    <s v="GABRIELA ALEJANDRA DE LOURDES"/>
    <s v="RUBIO MURA"/>
    <x v="1"/>
    <x v="3"/>
    <s v="Desvinculación"/>
    <s v="No Concurrencia"/>
    <d v="2018-02-10T00:00:00"/>
    <m/>
    <m/>
    <m/>
    <m/>
    <m/>
    <d v="1997-02-04T00:00:00"/>
    <x v="20"/>
    <m/>
    <s v=""/>
    <d v="2017-12-20T00:00:00"/>
    <d v="2017-12-11T00:00:00"/>
    <s v="S"/>
    <d v="2018-01-13T00:00:00"/>
    <s v="GARUBIOM"/>
    <s v="GARUBIOM"/>
    <n v="19185"/>
    <s v="alejandra.rubio@consultor.wom.cl"/>
    <m/>
    <m/>
    <n v="16"/>
    <s v="Julia Arancibia"/>
    <x v="1"/>
    <m/>
    <n v="1"/>
    <d v="2021-03-01T00:00:00"/>
    <n v="1143"/>
    <m/>
    <d v="2018-02-01T00:00:00"/>
    <d v="2018-01-01T00:00:00"/>
  </r>
  <r>
    <s v="Holdtech"/>
    <x v="0"/>
    <s v="Masivo"/>
    <s v="La Serena"/>
    <s v="17173698"/>
    <s v="6"/>
    <s v="17173698-6"/>
    <s v="GLCABREB"/>
    <s v="GERALD LIROY CABRERA BARRAZA"/>
    <s v="GERALD LIROY"/>
    <s v="CABRERA BARRAZA"/>
    <x v="1"/>
    <x v="3"/>
    <s v="Desvinculación"/>
    <m/>
    <d v="2018-04-09T00:00:00"/>
    <m/>
    <m/>
    <m/>
    <m/>
    <m/>
    <d v="1989-02-08T00:00:00"/>
    <x v="23"/>
    <s v="17404906-8"/>
    <s v="ULISES LA ROSA PEREZ"/>
    <d v="2017-12-20T00:00:00"/>
    <d v="2017-12-11T00:00:00"/>
    <s v="S"/>
    <d v="2018-01-13T00:00:00"/>
    <s v="GLCABREB"/>
    <s v="GLCABREB"/>
    <n v="19009"/>
    <s v="gerald.cabrera@consultor.wom.cl"/>
    <m/>
    <m/>
    <n v="16"/>
    <s v="Julia Arancibia"/>
    <x v="1"/>
    <m/>
    <n v="1"/>
    <d v="2021-03-01T00:00:00"/>
    <n v="1143"/>
    <m/>
    <d v="2018-04-01T00:00:00"/>
    <d v="2018-01-01T00:00:00"/>
  </r>
  <r>
    <s v="Holdtech"/>
    <x v="0"/>
    <s v="Masivo"/>
    <s v="La Serena"/>
    <s v="18589324"/>
    <s v="3"/>
    <s v="18589324-3"/>
    <s v="MVTORREP"/>
    <s v="MARCELA VALESKA TORREJON PEÑA"/>
    <s v="MARCELA VALESKA"/>
    <s v="TORREJON PEÑA"/>
    <x v="1"/>
    <x v="3"/>
    <m/>
    <m/>
    <d v="2018-03-23T00:00:00"/>
    <m/>
    <m/>
    <m/>
    <m/>
    <m/>
    <d v="1993-10-26T00:00:00"/>
    <x v="24"/>
    <s v="15451219-5"/>
    <s v="ULISES LA ROSA PEREZ"/>
    <d v="2017-12-20T00:00:00"/>
    <d v="2017-12-11T00:00:00"/>
    <s v="S"/>
    <d v="2018-01-13T00:00:00"/>
    <s v="MVTORREP"/>
    <s v="MVTORREP"/>
    <n v="19172"/>
    <s v="marcela.torrejon@consultor.wom.cl"/>
    <m/>
    <m/>
    <n v="16"/>
    <s v="Julia Arancibia"/>
    <x v="1"/>
    <m/>
    <n v="1"/>
    <d v="2021-03-01T00:00:00"/>
    <n v="1143"/>
    <m/>
    <d v="2018-03-01T00:00:00"/>
    <d v="2018-01-01T00:00:00"/>
  </r>
  <r>
    <s v="Holdtech"/>
    <x v="0"/>
    <s v="Masivo"/>
    <s v="La Serena"/>
    <s v="17974040"/>
    <s v="0"/>
    <s v="17974040-0"/>
    <s v="VADIAZS"/>
    <s v="VICTORIA ANDREA DIAZ SALAZAR"/>
    <s v="VICTORIA ANDREA"/>
    <s v="DIAZ SALAZAR"/>
    <x v="1"/>
    <x v="3"/>
    <s v="Renuncia"/>
    <m/>
    <d v="2018-04-24T00:00:00"/>
    <m/>
    <m/>
    <m/>
    <m/>
    <m/>
    <d v="1991-07-09T00:00:00"/>
    <x v="0"/>
    <s v="15054416-5"/>
    <s v="FRANCISCO JAVIER SUAREZ VEGA"/>
    <d v="2017-12-20T00:00:00"/>
    <d v="2017-12-11T00:00:00"/>
    <s v="S"/>
    <d v="2018-01-13T00:00:00"/>
    <s v="VADIAZS"/>
    <s v="VADIAZS"/>
    <n v="19090"/>
    <s v="victoria.diaz@consultor.wom.cl"/>
    <m/>
    <m/>
    <n v="16"/>
    <s v="Julia Arancibia"/>
    <x v="1"/>
    <m/>
    <n v="1"/>
    <d v="2021-03-01T00:00:00"/>
    <n v="1143"/>
    <m/>
    <d v="2018-04-01T00:00:00"/>
    <d v="2018-01-01T00:00:00"/>
  </r>
  <r>
    <s v="Holdtech"/>
    <x v="0"/>
    <s v="Masivo"/>
    <s v="La Serena"/>
    <s v="17452411"/>
    <s v="4"/>
    <s v="17452411-4"/>
    <s v="AEALBANM"/>
    <s v="ALIRO EDGARDO ALBANEZ MORENO"/>
    <s v="ALIRO EDGARDO"/>
    <s v="ALBANEZ MORENO"/>
    <x v="1"/>
    <x v="3"/>
    <s v="Renuncia"/>
    <s v="Renuncia voluntaria"/>
    <d v="2018-11-13T00:00:00"/>
    <m/>
    <m/>
    <m/>
    <m/>
    <m/>
    <d v="1990-02-15T00:00:00"/>
    <x v="22"/>
    <s v="16780392-K"/>
    <s v="WILLIAMS ENRIQUE DOMINGUEZ BARRADA"/>
    <d v="2018-01-05T00:00:00"/>
    <d v="2018-01-19T00:00:00"/>
    <s v="S"/>
    <d v="2018-01-23T00:00:00"/>
    <s v="AEALBANM"/>
    <s v="AEALBANM"/>
    <n v="19193"/>
    <s v="aliro.albanez@consultor.wom.cl"/>
    <m/>
    <m/>
    <n v="17"/>
    <s v="Katterine Cuadra"/>
    <x v="0"/>
    <s v="Diurno"/>
    <s v=""/>
    <d v="2021-03-01T00:00:00"/>
    <n v="1133"/>
    <m/>
    <d v="2018-11-01T00:00:00"/>
    <d v="2018-01-01T00:00:00"/>
  </r>
  <r>
    <s v="Holdtech"/>
    <x v="0"/>
    <s v="Masivo"/>
    <s v="La Serena"/>
    <s v="19688730"/>
    <s v="K"/>
    <s v="19688730-k"/>
    <s v="AEPINOR"/>
    <s v="ALONSO EDUARDO PINO RIQUELME"/>
    <s v="ALONSO EDUARDO"/>
    <s v="PINO RIQUELME"/>
    <x v="1"/>
    <x v="3"/>
    <s v="Desvinculación"/>
    <s v="No Concurrencia"/>
    <d v="2018-10-24T00:00:00"/>
    <m/>
    <m/>
    <m/>
    <m/>
    <m/>
    <d v="1997-09-05T00:00:00"/>
    <x v="6"/>
    <s v="16732649-8"/>
    <s v="ULISES LA ROSA PEREZ"/>
    <d v="2018-01-05T00:00:00"/>
    <d v="2018-01-19T00:00:00"/>
    <s v="S"/>
    <d v="2018-01-20T00:00:00"/>
    <s v="AEPINOR"/>
    <s v="AEPINOR"/>
    <n v="19192"/>
    <s v="alonso.pino@consultor.wom.cl"/>
    <m/>
    <m/>
    <n v="17"/>
    <s v="Katterine Cuadra"/>
    <x v="1"/>
    <s v="Nocturno"/>
    <n v="1"/>
    <d v="2021-03-01T00:00:00"/>
    <n v="1136"/>
    <m/>
    <d v="2018-10-01T00:00:00"/>
    <d v="2018-01-01T00:00:00"/>
  </r>
  <r>
    <s v="Holdtech"/>
    <x v="0"/>
    <s v="Prepago"/>
    <s v="La Serena"/>
    <s v="19505700"/>
    <s v="1"/>
    <s v="19505700-1"/>
    <s v="CFMALUEA"/>
    <s v="CAMILA FRANCISCA BELEN MALUENDA ARRIAZA"/>
    <s v="CAMILA FRANCISCA BELEN"/>
    <s v="MALUENDA ARRIAZA"/>
    <x v="1"/>
    <x v="3"/>
    <s v="Renuncia"/>
    <s v="Motivos personales"/>
    <d v="2018-02-06T00:00:00"/>
    <m/>
    <m/>
    <m/>
    <m/>
    <m/>
    <d v="1997-01-01T00:00:00"/>
    <x v="20"/>
    <m/>
    <s v=""/>
    <d v="2018-01-05T00:00:00"/>
    <d v="2018-01-19T00:00:00"/>
    <s v="S"/>
    <d v="2018-01-29T00:00:00"/>
    <s v="CFMALUEA"/>
    <s v="CFMALUEA"/>
    <n v="19196"/>
    <s v="camila.belen@consultor.wom.cl"/>
    <m/>
    <m/>
    <n v="17"/>
    <s v="Katterine Cuadra"/>
    <x v="0"/>
    <m/>
    <s v=""/>
    <d v="2021-03-01T00:00:00"/>
    <n v="1127"/>
    <m/>
    <d v="2018-02-01T00:00:00"/>
    <d v="2018-01-01T00:00:00"/>
  </r>
  <r>
    <s v="Holdtech"/>
    <x v="0"/>
    <s v="Prepago"/>
    <s v="La Serena"/>
    <s v="20006589"/>
    <s v="1"/>
    <s v="20006589-1"/>
    <s v="CGDIAZA"/>
    <s v="CONSTANZA GLENY ALEJANDRA DIAZ ARACENA"/>
    <s v="CONSTANZA GLENY ALEJANDRA"/>
    <s v="DIAZ ARACENA"/>
    <x v="1"/>
    <x v="3"/>
    <s v="Desvinculación"/>
    <s v="No Concurrencia"/>
    <d v="2018-05-29T00:00:00"/>
    <m/>
    <m/>
    <m/>
    <m/>
    <m/>
    <d v="1999-06-23T00:00:00"/>
    <x v="0"/>
    <s v="15054416-5"/>
    <s v="FRANCISCO JAVIER SUAREZ VEGA"/>
    <d v="2018-01-05T00:00:00"/>
    <d v="2018-01-19T00:00:00"/>
    <s v="S"/>
    <d v="2018-02-03T00:00:00"/>
    <s v="CGDIAZA"/>
    <s v="CGDIAZA"/>
    <n v="19201"/>
    <s v="constanza.alejandra@consultor.wom.cl"/>
    <m/>
    <m/>
    <n v="17"/>
    <s v="Katterine Cuadra"/>
    <x v="0"/>
    <m/>
    <s v=""/>
    <d v="2021-03-01T00:00:00"/>
    <n v="1122"/>
    <m/>
    <d v="2018-05-01T00:00:00"/>
    <d v="2018-02-01T00:00:00"/>
  </r>
  <r>
    <s v="Holdtech"/>
    <x v="0"/>
    <s v="Prepago"/>
    <s v="La Serena"/>
    <s v="18756847"/>
    <s v="1"/>
    <s v="18756847-1"/>
    <s v="CICOPIEG"/>
    <s v="CLAUDIO IGNACIO COPIER GUERRERO"/>
    <s v="CLAUDIO IGNACIO"/>
    <s v="COPIER GUERRERO"/>
    <x v="1"/>
    <x v="3"/>
    <s v="Desvinculación"/>
    <m/>
    <d v="2018-04-05T00:00:00"/>
    <m/>
    <m/>
    <m/>
    <m/>
    <m/>
    <d v="1994-01-12T00:00:00"/>
    <x v="22"/>
    <s v="16780392-K"/>
    <s v="WILLIAMS ENRIQUE DOMINGUEZ BARRADA"/>
    <d v="2018-01-05T00:00:00"/>
    <d v="2018-01-19T00:00:00"/>
    <s v="S"/>
    <d v="2018-01-28T00:00:00"/>
    <s v="CICOPIEG"/>
    <s v="CICOPIEG"/>
    <n v="19195"/>
    <s v="claudio.ignacio@consultor.wom.cl"/>
    <m/>
    <m/>
    <n v="17"/>
    <s v="Katterine Cuadra"/>
    <x v="0"/>
    <m/>
    <s v=""/>
    <d v="2021-03-01T00:00:00"/>
    <n v="1128"/>
    <m/>
    <d v="2018-04-01T00:00:00"/>
    <d v="2018-01-01T00:00:00"/>
  </r>
  <r>
    <s v="Holdtech"/>
    <x v="0"/>
    <s v="Prepago"/>
    <s v="La Serena"/>
    <s v="17628726"/>
    <s v="8"/>
    <s v="17628726-8"/>
    <s v="JAPINOND"/>
    <s v="JOSE ANTONIO PIÑONES DIAZ"/>
    <s v="JOSE ANTONIO"/>
    <s v="PIÑONES DIAZ"/>
    <x v="1"/>
    <x v="3"/>
    <s v="Renuncia"/>
    <s v="Renuncia voluntaria"/>
    <d v="2018-06-22T00:00:00"/>
    <m/>
    <m/>
    <m/>
    <m/>
    <m/>
    <d v="1990-06-19T00:00:00"/>
    <x v="0"/>
    <s v="15054416-5"/>
    <s v="FRANCISCO JAVIER SUAREZ VEGA"/>
    <d v="2018-01-05T00:00:00"/>
    <d v="2018-01-19T00:00:00"/>
    <s v="S"/>
    <d v="2018-01-23T00:00:00"/>
    <s v="JAPINOND"/>
    <s v="JAPINOND"/>
    <n v="19200"/>
    <s v="jose.antonio@consultor.wom.cl"/>
    <m/>
    <m/>
    <n v="17"/>
    <s v="Katterine Cuadra"/>
    <x v="0"/>
    <s v="Diurno"/>
    <s v=""/>
    <d v="2021-03-01T00:00:00"/>
    <n v="1133"/>
    <m/>
    <d v="2018-06-01T00:00:00"/>
    <d v="2018-01-01T00:00:00"/>
  </r>
  <r>
    <s v="Holdtech"/>
    <x v="0"/>
    <s v="Masivo"/>
    <s v="La Serena"/>
    <s v="18317800"/>
    <s v="8"/>
    <s v="18317800-8"/>
    <s v="LACARVAN"/>
    <s v="LESLIE ANDREA CARVAJAL NAVEA"/>
    <s v="LESLIE ANDREA"/>
    <s v="CARVAJAL NAVEA"/>
    <x v="1"/>
    <x v="3"/>
    <s v="Renuncia"/>
    <m/>
    <d v="2018-12-31T00:00:00"/>
    <m/>
    <m/>
    <m/>
    <m/>
    <m/>
    <d v="1991-08-05T00:00:00"/>
    <x v="24"/>
    <s v="15451219-5"/>
    <s v="ULISES LA ROSA PEREZ"/>
    <d v="2018-01-05T00:00:00"/>
    <d v="2018-01-19T00:00:00"/>
    <s v="S"/>
    <d v="2018-01-27T00:00:00"/>
    <s v="LACARVAN"/>
    <s v="LACARVAN"/>
    <n v="19198"/>
    <s v="leslie.carvajal@consultor.wom.cl"/>
    <m/>
    <m/>
    <n v="17"/>
    <s v="Katterine Cuadra"/>
    <x v="0"/>
    <s v="Diurno"/>
    <s v=""/>
    <d v="2021-03-01T00:00:00"/>
    <n v="1129"/>
    <m/>
    <d v="2018-12-01T00:00:00"/>
    <d v="2018-01-01T00:00:00"/>
  </r>
  <r>
    <s v="Holdtech"/>
    <x v="0"/>
    <s v="Masivo"/>
    <s v="La Serena"/>
    <s v="19660955"/>
    <s v="5"/>
    <s v="19660955-5"/>
    <s v="MBARACEA"/>
    <s v="MARIA BELEN ALEJANDRA ARACENA ARANCIBIA"/>
    <s v="MARIA BELEN ALEJANDRA"/>
    <s v="ARACENA ARANCIBIA"/>
    <x v="1"/>
    <x v="3"/>
    <s v="Desvinculación"/>
    <s v="No Concurrencia"/>
    <d v="2018-10-05T00:00:00"/>
    <m/>
    <m/>
    <m/>
    <m/>
    <m/>
    <d v="1997-09-07T00:00:00"/>
    <x v="0"/>
    <s v="15054416-5"/>
    <s v="FRANCISCO JAVIER SUAREZ VEGA"/>
    <d v="2018-01-05T00:00:00"/>
    <d v="2018-01-19T00:00:00"/>
    <s v="S"/>
    <d v="2018-01-20T00:00:00"/>
    <s v="MBARACEA"/>
    <s v="MBARACEA"/>
    <n v="19203"/>
    <s v="maria.aracena@consultor.wom.cl"/>
    <m/>
    <m/>
    <n v="17"/>
    <s v="Katterine Cuadra"/>
    <x v="0"/>
    <s v="Diurno"/>
    <s v=""/>
    <d v="2021-03-01T00:00:00"/>
    <n v="1136"/>
    <m/>
    <d v="2018-10-01T00:00:00"/>
    <d v="2018-01-01T00:00:00"/>
  </r>
  <r>
    <s v="Holdtech"/>
    <x v="0"/>
    <s v="Masivo"/>
    <s v="La Serena"/>
    <s v="18495587"/>
    <s v="3"/>
    <s v="18495587-3"/>
    <s v="RSFABREC"/>
    <s v="RODRIGO SEBASTIAN FABREGA CORTES"/>
    <s v="RODRIGO SEBASTIAN"/>
    <s v="FABREGA CORTES"/>
    <x v="1"/>
    <x v="3"/>
    <s v="Desvinculación"/>
    <m/>
    <d v="2018-08-02T00:00:00"/>
    <m/>
    <m/>
    <m/>
    <m/>
    <m/>
    <d v="1993-12-09T00:00:00"/>
    <x v="22"/>
    <s v="16780392-K"/>
    <s v="WILLIAMS ENRIQUE DOMINGUEZ BARRADA"/>
    <d v="2018-01-05T00:00:00"/>
    <d v="2018-01-19T00:00:00"/>
    <s v="S"/>
    <d v="2018-01-23T00:00:00"/>
    <s v="RSFABREC"/>
    <s v="RSFABREC"/>
    <n v="19202"/>
    <s v="rodrigo.sebastian@consultor.wom.cl"/>
    <m/>
    <m/>
    <n v="17"/>
    <s v="Katterine Cuadra"/>
    <x v="0"/>
    <s v="Diurno"/>
    <s v=""/>
    <d v="2021-03-01T00:00:00"/>
    <n v="1133"/>
    <m/>
    <d v="2018-08-01T00:00:00"/>
    <d v="2018-01-01T00:00:00"/>
  </r>
  <r>
    <s v="Holdtech"/>
    <x v="0"/>
    <s v="Masivo"/>
    <s v="La Serena"/>
    <s v="19258011"/>
    <s v="0"/>
    <s v="19258011-0"/>
    <s v="YDCORNEV"/>
    <s v="YOSELYN DEL CARMEN CORNEJO VARAS"/>
    <s v="YOSELYN DEL CARMEN"/>
    <s v="CORNEJO VARAS"/>
    <x v="1"/>
    <x v="3"/>
    <s v="Desvinculación"/>
    <s v="No Concurrencia"/>
    <d v="2018-08-22T00:00:00"/>
    <m/>
    <m/>
    <m/>
    <m/>
    <m/>
    <d v="1996-07-15T00:00:00"/>
    <x v="24"/>
    <s v="15451219-5"/>
    <s v="ULISES LA ROSA PEREZ"/>
    <d v="2018-01-05T00:00:00"/>
    <d v="2018-01-19T00:00:00"/>
    <s v="S"/>
    <d v="2018-01-23T00:00:00"/>
    <s v="YDCORNEV"/>
    <s v="YDCORNEV"/>
    <n v="19198"/>
    <s v="yoselyn.cornejo@consultor.wom.cl"/>
    <m/>
    <m/>
    <n v="17"/>
    <s v="Katterine Cuadra"/>
    <x v="0"/>
    <s v="Diurno"/>
    <s v=""/>
    <d v="2021-03-01T00:00:00"/>
    <n v="1133"/>
    <m/>
    <d v="2018-08-01T00:00:00"/>
    <d v="2018-01-01T00:00:00"/>
  </r>
  <r>
    <s v="Holdtech"/>
    <x v="0"/>
    <s v="Masivo"/>
    <s v="La Serena"/>
    <s v="17295116"/>
    <s v="3"/>
    <s v="17295116-3"/>
    <s v="MEARAYAC"/>
    <s v="MARIA EUGENIA ARAYA CORTES"/>
    <s v="MARIA EUGENIA"/>
    <s v="ARAYA CORTES"/>
    <x v="1"/>
    <x v="3"/>
    <s v="Desvinculación"/>
    <m/>
    <d v="2018-02-17T00:00:00"/>
    <m/>
    <m/>
    <m/>
    <m/>
    <m/>
    <d v="1990-01-19T00:00:00"/>
    <x v="20"/>
    <m/>
    <s v=""/>
    <d v="2018-01-24T00:00:00"/>
    <d v="2018-02-14T00:00:00"/>
    <s v="S"/>
    <d v="2018-02-15T00:00:00"/>
    <s v="MEARAYAC"/>
    <s v="MEARAYAC"/>
    <n v="19210"/>
    <s v="maria.araya@consultor.wom.cl"/>
    <m/>
    <m/>
    <n v="18"/>
    <s v="Daniela Gonzalez"/>
    <x v="1"/>
    <m/>
    <n v="1"/>
    <d v="2021-03-01T00:00:00"/>
    <n v="1110"/>
    <m/>
    <d v="2018-02-01T00:00:00"/>
    <d v="2018-02-01T00:00:00"/>
  </r>
  <r>
    <s v="Holdtech"/>
    <x v="0"/>
    <s v="Masivo"/>
    <s v="La Serena"/>
    <s v="16307931"/>
    <s v="3"/>
    <s v="16307931-3"/>
    <s v="PLGONZAB"/>
    <s v="PAULA LORETO GONZALEZ BASTIAS"/>
    <s v="PAULA LORETO"/>
    <s v="GONZALEZ BASTIAS"/>
    <x v="1"/>
    <x v="3"/>
    <s v="Desvinculación"/>
    <s v="Necesidad de la empresa"/>
    <d v="2019-02-08T00:00:00"/>
    <m/>
    <m/>
    <m/>
    <m/>
    <m/>
    <d v="1986-08-12T00:00:00"/>
    <x v="24"/>
    <s v="15451219-5"/>
    <s v="ULISES LA ROSA PEREZ"/>
    <d v="2018-01-24T00:00:00"/>
    <d v="2018-02-14T00:00:00"/>
    <s v="S"/>
    <d v="2018-02-21T00:00:00"/>
    <s v="PLGONZAB"/>
    <s v="PLGONZAB"/>
    <n v="19109"/>
    <s v="paula.gonzalez.b@consultor.wom.cl"/>
    <m/>
    <m/>
    <n v="18"/>
    <s v="Daniela Gonzalez"/>
    <x v="0"/>
    <s v="Diurno"/>
    <s v=""/>
    <d v="2021-03-01T00:00:00"/>
    <n v="1104"/>
    <m/>
    <d v="2019-02-01T00:00:00"/>
    <d v="2018-02-01T00:00:00"/>
  </r>
  <r>
    <s v="Holdtech"/>
    <x v="0"/>
    <s v="Masivo"/>
    <s v="La Serena"/>
    <s v="17295604"/>
    <s v="1"/>
    <s v="17295604-1"/>
    <s v="SMALVARC"/>
    <s v="SEBASTIAN MIGUEL ENRIQUE ALVAREZ CASTILLO"/>
    <s v="SEBASTIAN MIGUEL ENRIQUE"/>
    <s v="ALVAREZ CASTILLO"/>
    <x v="1"/>
    <x v="3"/>
    <s v="Desvinculación"/>
    <m/>
    <d v="2018-02-23T00:00:00"/>
    <m/>
    <m/>
    <m/>
    <m/>
    <m/>
    <d v="1990-04-01T00:00:00"/>
    <x v="0"/>
    <s v="15054416-5"/>
    <s v="FRANCISCO JAVIER SUAREZ VEGA"/>
    <d v="2018-01-24T00:00:00"/>
    <d v="2018-02-14T00:00:00"/>
    <s v="S"/>
    <d v="2018-02-15T00:00:00"/>
    <s v="SMALVARC"/>
    <s v="SMALVARC"/>
    <n v="19220"/>
    <s v="sebastian.alvarez@consultor.wom.cl"/>
    <m/>
    <m/>
    <n v="18"/>
    <s v="Daniela Gonzalez"/>
    <x v="1"/>
    <m/>
    <n v="1"/>
    <d v="2021-03-01T00:00:00"/>
    <n v="1110"/>
    <m/>
    <d v="2018-02-01T00:00:00"/>
    <d v="2018-02-01T00:00:00"/>
  </r>
  <r>
    <s v="Holdtech"/>
    <x v="0"/>
    <s v="Masivo"/>
    <s v="La Serena"/>
    <s v="17037145"/>
    <s v="3"/>
    <s v="17037145-3"/>
    <s v="ADAGUIRT"/>
    <s v="ANDREA DE LA VICTORIA AGUIRRE TAPIA"/>
    <s v="ANDREA DE LA VICTORIA"/>
    <s v="AGUIRRE TAPIA"/>
    <x v="1"/>
    <x v="3"/>
    <s v="Renuncia"/>
    <m/>
    <d v="2018-04-02T00:00:00"/>
    <m/>
    <m/>
    <m/>
    <m/>
    <m/>
    <d v="1989-05-17T00:00:00"/>
    <x v="20"/>
    <m/>
    <s v=""/>
    <d v="2018-02-05T00:00:00"/>
    <d v="2018-02-23T00:00:00"/>
    <s v="S"/>
    <d v="2018-02-27T00:00:00"/>
    <s v="ADAGUIRT"/>
    <s v="ADAGUIRT"/>
    <n v="19234"/>
    <s v="andrea.aguirre@consultor.wom.cl"/>
    <m/>
    <m/>
    <n v="19"/>
    <s v="Julia Arancibia"/>
    <x v="1"/>
    <m/>
    <n v="1"/>
    <d v="2021-03-01T00:00:00"/>
    <n v="1098"/>
    <m/>
    <d v="2018-04-01T00:00:00"/>
    <d v="2018-02-01T00:00:00"/>
  </r>
  <r>
    <s v="Holdtech"/>
    <x v="0"/>
    <s v="Masivo"/>
    <s v="La Serena"/>
    <s v="15673825"/>
    <s v="5"/>
    <s v="15673825-5"/>
    <s v="AMROJASA"/>
    <s v="ANA MARIA ROJAS ARAYA"/>
    <s v="ANA MARIA"/>
    <s v="ROJAS ARAYA"/>
    <x v="1"/>
    <x v="3"/>
    <s v="Desvinculación"/>
    <s v="No Concurrencia"/>
    <d v="2018-05-25T00:00:00"/>
    <m/>
    <m/>
    <m/>
    <m/>
    <m/>
    <d v="1983-11-29T00:00:00"/>
    <x v="26"/>
    <s v="17268870-5"/>
    <n v="0"/>
    <d v="2018-02-05T00:00:00"/>
    <d v="2018-02-23T00:00:00"/>
    <s v="S"/>
    <d v="2018-02-24T00:00:00"/>
    <s v="AMROJASA"/>
    <s v="AMROJASA"/>
    <n v="19115"/>
    <s v="ana.rojas@consultor.wom.cl"/>
    <m/>
    <m/>
    <n v="19"/>
    <s v="Julia Arancibia"/>
    <x v="1"/>
    <m/>
    <n v="1"/>
    <d v="2021-03-01T00:00:00"/>
    <n v="1101"/>
    <m/>
    <d v="2018-05-01T00:00:00"/>
    <d v="2018-02-01T00:00:00"/>
  </r>
  <r>
    <s v="Holdtech"/>
    <x v="0"/>
    <s v="Masivo"/>
    <s v="La Serena"/>
    <s v="16581232"/>
    <s v="8"/>
    <s v="16581232-8"/>
    <s v="CSMOLINS"/>
    <s v="CHARLOTH SAMBLEEN MOLINA SCHULER"/>
    <s v="CHARLOTH SAMBLEEN"/>
    <s v="MOLINA SCHULER"/>
    <x v="1"/>
    <x v="3"/>
    <s v="Desvinculación"/>
    <m/>
    <d v="2018-08-20T00:00:00"/>
    <m/>
    <m/>
    <m/>
    <m/>
    <m/>
    <d v="1987-08-12T00:00:00"/>
    <x v="26"/>
    <s v="17268870-5"/>
    <n v="0"/>
    <d v="2018-02-05T00:00:00"/>
    <d v="2018-02-23T00:00:00"/>
    <s v="S"/>
    <d v="2018-02-27T00:00:00"/>
    <s v="CSMOLINS"/>
    <s v="CSMOLINS"/>
    <n v="19204"/>
    <s v="charloth.molina@consultor.wom.cl"/>
    <m/>
    <m/>
    <n v="19"/>
    <s v="Julia Arancibia"/>
    <x v="0"/>
    <s v="Diurno"/>
    <s v=""/>
    <d v="2021-03-01T00:00:00"/>
    <n v="1098"/>
    <m/>
    <d v="2018-08-01T00:00:00"/>
    <d v="2018-02-01T00:00:00"/>
  </r>
  <r>
    <s v="Holdtech"/>
    <x v="0"/>
    <s v="Masivo"/>
    <s v="La Serena"/>
    <s v="18179449"/>
    <s v="6"/>
    <s v="18179449-6"/>
    <s v="FJPINONM"/>
    <s v="FRANCISCO JAVIER PIÑONES MARTINEZ"/>
    <s v="FRANCISCO JAVIER"/>
    <s v="PIÑONES MARTINEZ"/>
    <x v="1"/>
    <x v="3"/>
    <s v="Desvinculación"/>
    <s v="Necesidad de la empresa"/>
    <d v="2019-02-25T00:00:00"/>
    <m/>
    <m/>
    <m/>
    <m/>
    <m/>
    <d v="1992-10-15T00:00:00"/>
    <x v="5"/>
    <s v="14109923-K"/>
    <s v="WILLIAMS ENRIQUE DOMINGUEZ BARRADA"/>
    <d v="2018-02-05T00:00:00"/>
    <d v="2018-02-23T00:00:00"/>
    <s v="S"/>
    <d v="2018-02-27T00:00:00"/>
    <s v="FJPINONM"/>
    <s v="FJPINONM"/>
    <n v="19237"/>
    <s v="francisco.pinones@consultor.wom.cl"/>
    <m/>
    <m/>
    <n v="19"/>
    <s v="Julia Arancibia"/>
    <x v="1"/>
    <s v="Diurno"/>
    <n v="1"/>
    <d v="2021-03-01T00:00:00"/>
    <n v="1098"/>
    <m/>
    <d v="2019-02-01T00:00:00"/>
    <d v="2018-02-01T00:00:00"/>
  </r>
  <r>
    <s v="Holdtech"/>
    <x v="0"/>
    <s v="Masivo"/>
    <s v="La Serena"/>
    <s v="17194761"/>
    <s v="8"/>
    <s v="17194761-8"/>
    <s v="FRVALENC"/>
    <s v="FRANCISCA ROMINA VALENZUELA CARRASCO"/>
    <s v="FRANCISCA ROMINA"/>
    <s v="VALENZUELA CARRASCO"/>
    <x v="1"/>
    <x v="3"/>
    <s v="Renuncia"/>
    <s v="Renuncia voluntaria"/>
    <d v="2018-07-05T00:00:00"/>
    <m/>
    <m/>
    <m/>
    <m/>
    <m/>
    <d v="1989-06-19T00:00:00"/>
    <x v="26"/>
    <s v="17268870-5"/>
    <n v="0"/>
    <d v="2018-02-05T00:00:00"/>
    <d v="2018-02-23T00:00:00"/>
    <s v="S"/>
    <d v="2018-02-27T00:00:00"/>
    <s v="FRVALENC"/>
    <s v="FRVALENC"/>
    <n v="19206"/>
    <s v="francisca.valenzuela@consultor.wom.cl"/>
    <m/>
    <m/>
    <n v="19"/>
    <s v="Julia Arancibia"/>
    <x v="0"/>
    <s v="Diurno"/>
    <s v=""/>
    <d v="2021-03-01T00:00:00"/>
    <n v="1098"/>
    <m/>
    <d v="2018-07-01T00:00:00"/>
    <d v="2018-02-01T00:00:00"/>
  </r>
  <r>
    <s v="Holdtech"/>
    <x v="0"/>
    <s v="Masivo"/>
    <s v="La Serena"/>
    <s v="16437902"/>
    <s v="7"/>
    <s v="16437902-7"/>
    <s v="GAONETTT"/>
    <s v="GLORIA ANDREA ONETTO TOLEDO"/>
    <s v="GLORIA ANDREA"/>
    <s v="ONETTO TOLEDO"/>
    <x v="1"/>
    <x v="3"/>
    <s v="Desvinculación"/>
    <s v="No Concurrencia"/>
    <d v="2018-05-28T00:00:00"/>
    <m/>
    <m/>
    <m/>
    <m/>
    <m/>
    <d v="1986-10-29T00:00:00"/>
    <x v="26"/>
    <s v="17268870-5"/>
    <n v="0"/>
    <d v="2018-02-05T00:00:00"/>
    <d v="2018-02-23T00:00:00"/>
    <s v="S"/>
    <d v="2018-02-27T00:00:00"/>
    <s v="GAONETTT"/>
    <s v="GAONETTT"/>
    <n v="19139"/>
    <s v="gloria.onetto@consultor.wom.cl"/>
    <m/>
    <m/>
    <n v="19"/>
    <s v="Julia Arancibia"/>
    <x v="1"/>
    <m/>
    <n v="1"/>
    <d v="2021-03-01T00:00:00"/>
    <n v="1098"/>
    <m/>
    <d v="2018-05-01T00:00:00"/>
    <d v="2018-02-01T00:00:00"/>
  </r>
  <r>
    <s v="Holdtech"/>
    <x v="0"/>
    <s v="Masivo"/>
    <s v="La Serena"/>
    <s v="18481027"/>
    <s v="1"/>
    <s v="18481027-1"/>
    <s v="KJVERAS"/>
    <s v="KEVING JOHANNES VERA SEGURA"/>
    <s v="KEVING JOHANNES"/>
    <s v="VERA SEGURA"/>
    <x v="1"/>
    <x v="3"/>
    <s v="Desvinculación"/>
    <m/>
    <d v="2018-05-25T00:00:00"/>
    <m/>
    <m/>
    <m/>
    <m/>
    <m/>
    <d v="1993-06-13T00:00:00"/>
    <x v="26"/>
    <s v="17268870-5"/>
    <n v="0"/>
    <d v="2018-02-05T00:00:00"/>
    <d v="2018-02-23T00:00:00"/>
    <s v="S"/>
    <d v="2018-02-27T00:00:00"/>
    <s v="KJVERAS"/>
    <s v="KJVERAS"/>
    <n v="19238"/>
    <s v="keving.vera@consultor.wom.cl"/>
    <m/>
    <m/>
    <n v="19"/>
    <s v="Julia Arancibia"/>
    <x v="1"/>
    <m/>
    <n v="1"/>
    <d v="2021-03-01T00:00:00"/>
    <n v="1098"/>
    <m/>
    <d v="2018-05-01T00:00:00"/>
    <d v="2018-02-01T00:00:00"/>
  </r>
  <r>
    <s v="Holdtech"/>
    <x v="0"/>
    <s v="Masivo"/>
    <s v="La Serena"/>
    <s v="19505544"/>
    <s v="0"/>
    <s v="19505544-0"/>
    <s v="TASOLARS"/>
    <s v="THANIA ANDREA SOLARI SALFATE"/>
    <s v="THANIA ANDREA"/>
    <s v="SOLARI SALFATE"/>
    <x v="1"/>
    <x v="3"/>
    <s v="Renuncia"/>
    <s v="Renuncia voluntaria"/>
    <d v="2018-06-13T00:00:00"/>
    <m/>
    <m/>
    <m/>
    <m/>
    <m/>
    <d v="1996-12-11T00:00:00"/>
    <x v="26"/>
    <s v="17268870-5"/>
    <n v="0"/>
    <d v="2018-02-05T00:00:00"/>
    <d v="2018-02-23T00:00:00"/>
    <s v="S"/>
    <d v="2018-02-27T00:00:00"/>
    <s v="TASOLARS"/>
    <s v="TASOLARS"/>
    <n v="19222"/>
    <s v="thania.solari@consultor.wom.cl"/>
    <m/>
    <m/>
    <n v="19"/>
    <s v="Julia Arancibia"/>
    <x v="1"/>
    <s v="Diurno"/>
    <n v="1"/>
    <d v="2021-03-01T00:00:00"/>
    <n v="1098"/>
    <m/>
    <d v="2018-06-01T00:00:00"/>
    <d v="2018-02-01T00:00:00"/>
  </r>
  <r>
    <s v="Holdtech"/>
    <x v="0"/>
    <s v="Masivo"/>
    <s v="La Serena"/>
    <s v="17542790"/>
    <s v="2"/>
    <s v="17542790-2"/>
    <s v="YDRIVERI"/>
    <s v="YESENIA DE LA CRUZ RIVERA IBACACHE"/>
    <s v="YESENIA DE LA CRUZ"/>
    <s v="RIVERA IBACACHE"/>
    <x v="1"/>
    <x v="3"/>
    <s v="Renuncia"/>
    <m/>
    <d v="2018-04-06T00:00:00"/>
    <m/>
    <m/>
    <m/>
    <m/>
    <m/>
    <d v="1993-04-03T00:00:00"/>
    <x v="26"/>
    <s v="17268870-5"/>
    <n v="0"/>
    <d v="2018-02-05T00:00:00"/>
    <d v="2018-02-23T00:00:00"/>
    <s v="S"/>
    <d v="2018-02-24T00:00:00"/>
    <s v="YDRIVERI"/>
    <s v="YDRIVERI"/>
    <n v="19225"/>
    <s v="yesenia.rivera@consultor.wom.cl"/>
    <m/>
    <m/>
    <n v="19"/>
    <s v="Julia Arancibia"/>
    <x v="1"/>
    <m/>
    <n v="1"/>
    <d v="2021-03-01T00:00:00"/>
    <n v="1101"/>
    <m/>
    <d v="2018-04-01T00:00:00"/>
    <d v="2018-02-01T00:00:00"/>
  </r>
  <r>
    <s v="Holdtech"/>
    <x v="0"/>
    <s v="Masivo"/>
    <s v="La Serena"/>
    <s v="13745481"/>
    <s v="5"/>
    <s v="13745481-5"/>
    <s v="CEVALENO"/>
    <s v="CLAUDIO ESTEBAN VALENZUELA OSSANDON"/>
    <s v="CLAUDIO ESTEBAN"/>
    <s v="VALENZUELA OSSANDON"/>
    <x v="1"/>
    <x v="3"/>
    <s v="Desvinculación"/>
    <s v="No Concurrencia"/>
    <d v="2018-05-14T00:00:00"/>
    <m/>
    <m/>
    <m/>
    <m/>
    <m/>
    <d v="1980-07-16T00:00:00"/>
    <x v="22"/>
    <s v="16780392-K"/>
    <s v="WILLIAMS ENRIQUE DOMINGUEZ BARRADA"/>
    <d v="2018-02-21T00:00:00"/>
    <d v="2018-03-12T00:00:00"/>
    <s v="S"/>
    <d v="2018-03-13T00:00:00"/>
    <s v="CEVALENO"/>
    <s v="CEVALENO"/>
    <n v="19182"/>
    <s v="claudio.valenzuela@consultor.wom.cl"/>
    <m/>
    <m/>
    <n v="20"/>
    <s v="Katterine Cuadra"/>
    <x v="0"/>
    <m/>
    <s v=""/>
    <d v="2021-03-01T00:00:00"/>
    <n v="1084"/>
    <m/>
    <d v="2018-05-01T00:00:00"/>
    <d v="2018-03-01T00:00:00"/>
  </r>
  <r>
    <s v="Holdtech"/>
    <x v="0"/>
    <s v="Masivo"/>
    <s v="La Serena"/>
    <s v="18687528"/>
    <s v="1"/>
    <s v="18687528-1"/>
    <s v="DABAEZR"/>
    <s v="DAVID ANDRES BAEZ RIQUELME"/>
    <s v="DAVID ANDRES"/>
    <s v="BAEZ RIQUELME"/>
    <x v="1"/>
    <x v="3"/>
    <s v="Desvinculación"/>
    <s v="No Concurrencia"/>
    <d v="2018-05-14T00:00:00"/>
    <m/>
    <m/>
    <m/>
    <m/>
    <m/>
    <d v="1993-02-04T00:00:00"/>
    <x v="1"/>
    <s v="18354359-8"/>
    <s v="FRANCISCO JAVIER SUAREZ VEGA"/>
    <d v="2018-02-21T00:00:00"/>
    <d v="2018-03-12T00:00:00"/>
    <s v="S"/>
    <d v="2018-03-13T00:00:00"/>
    <s v="DABAEZR"/>
    <s v="DABAEZR"/>
    <n v="19058"/>
    <s v="david.baez@consultor.wom.cl"/>
    <m/>
    <m/>
    <n v="20"/>
    <s v="Katterine Cuadra"/>
    <x v="1"/>
    <m/>
    <n v="1"/>
    <d v="2021-03-01T00:00:00"/>
    <n v="1084"/>
    <m/>
    <d v="2018-05-01T00:00:00"/>
    <d v="2018-03-01T00:00:00"/>
  </r>
  <r>
    <s v="Holdtech"/>
    <x v="0"/>
    <s v="Masivo"/>
    <s v="La Serena"/>
    <s v="20127020"/>
    <s v="0"/>
    <s v="20127020-0"/>
    <s v="FACARVAU"/>
    <s v="FRANCISCA ANAIS CARVAJAL URBINA"/>
    <s v="FRANCISCA ANAIS"/>
    <s v="CARVAJAL URBINA"/>
    <x v="1"/>
    <x v="3"/>
    <s v="Desvinculación"/>
    <s v="No Concurrencia"/>
    <d v="2018-08-20T00:00:00"/>
    <m/>
    <m/>
    <m/>
    <m/>
    <m/>
    <d v="1999-05-24T00:00:00"/>
    <x v="1"/>
    <s v="18354359-8"/>
    <s v="FRANCISCO JAVIER SUAREZ VEGA"/>
    <d v="2018-02-21T00:00:00"/>
    <d v="2018-03-12T00:00:00"/>
    <s v="S"/>
    <d v="2018-03-14T00:00:00"/>
    <s v="FACARVAU"/>
    <s v="FACARVAU"/>
    <n v="19095"/>
    <s v="francisca.carvajal@consultor.wom.cl"/>
    <m/>
    <m/>
    <n v="20"/>
    <s v="Katterine Cuadra"/>
    <x v="0"/>
    <s v="Diurno"/>
    <s v=""/>
    <d v="2021-03-01T00:00:00"/>
    <n v="1083"/>
    <m/>
    <d v="2018-08-01T00:00:00"/>
    <d v="2018-03-01T00:00:00"/>
  </r>
  <r>
    <s v="Holdtech"/>
    <x v="0"/>
    <s v="Masivo"/>
    <s v="La Serena"/>
    <s v="18003354"/>
    <s v="8"/>
    <s v="18003354-8"/>
    <s v="JMMUNOZP"/>
    <s v="JOSE MIGUEL MUÑOZ PIZARRO"/>
    <s v="JOSE MIGUEL"/>
    <s v="MUÑOZ PIZARRO"/>
    <x v="1"/>
    <x v="3"/>
    <s v="Renuncia"/>
    <m/>
    <d v="2018-03-16T00:00:00"/>
    <m/>
    <m/>
    <m/>
    <m/>
    <m/>
    <d v="1992-05-05T00:00:00"/>
    <x v="1"/>
    <s v="18354359-8"/>
    <s v="FRANCISCO JAVIER SUAREZ VEGA"/>
    <d v="2018-02-21T00:00:00"/>
    <d v="2018-03-12T00:00:00"/>
    <s v="S"/>
    <d v="2018-03-13T00:00:00"/>
    <s v="JMMUNOZP"/>
    <s v="JMMUNOZP"/>
    <n v="19179"/>
    <s v="jose.munoz@consultor.wom.cl"/>
    <m/>
    <m/>
    <n v="20"/>
    <s v="Katterine Cuadra"/>
    <x v="1"/>
    <m/>
    <n v="1"/>
    <d v="2021-03-01T00:00:00"/>
    <n v="1084"/>
    <m/>
    <d v="2018-03-01T00:00:00"/>
    <d v="2018-03-01T00:00:00"/>
  </r>
  <r>
    <s v="Holdtech"/>
    <x v="0"/>
    <s v="Masivo"/>
    <s v="La Serena"/>
    <s v="18643362"/>
    <s v="9"/>
    <s v="18643362-9"/>
    <s v="MEMERCAM"/>
    <s v="MACARENA ELENA MERCADO MUÑOZ"/>
    <s v="MACARENA ELENA"/>
    <s v="MERCADO MUÑOZ"/>
    <x v="1"/>
    <x v="3"/>
    <s v="Renuncia"/>
    <s v="Renuncia voluntaria"/>
    <d v="2018-12-14T00:00:00"/>
    <m/>
    <m/>
    <m/>
    <m/>
    <m/>
    <d v="1994-04-15T00:00:00"/>
    <x v="5"/>
    <s v="14109923-K"/>
    <s v="WILLIAMS ENRIQUE DOMINGUEZ BARRADA"/>
    <d v="2018-02-21T00:00:00"/>
    <d v="2018-03-12T00:00:00"/>
    <s v="S"/>
    <d v="2018-03-14T00:00:00"/>
    <s v="MEMERCAM"/>
    <s v="MEMERCAM"/>
    <n v="19135"/>
    <s v="macarena.mercado@consultor.wom.cl"/>
    <m/>
    <m/>
    <n v="20"/>
    <s v="Katterine Cuadra"/>
    <x v="1"/>
    <s v="Diurno"/>
    <n v="1"/>
    <d v="2021-03-01T00:00:00"/>
    <n v="1083"/>
    <m/>
    <d v="2018-12-01T00:00:00"/>
    <d v="2018-03-01T00:00:00"/>
  </r>
  <r>
    <s v="Holdtech"/>
    <x v="0"/>
    <s v="Masivo"/>
    <s v="La Serena"/>
    <s v="17887891"/>
    <s v="3"/>
    <s v="17887891-3"/>
    <s v="OMGUERRV"/>
    <s v="ODESSA MAGENY GUERRA VELASQUEZ"/>
    <s v="ODESSA MAGENY"/>
    <s v="GUERRA VELASQUEZ"/>
    <x v="1"/>
    <x v="3"/>
    <s v="Renuncia"/>
    <s v="Renuncia voluntaria"/>
    <d v="2018-07-06T00:00:00"/>
    <m/>
    <m/>
    <m/>
    <m/>
    <m/>
    <d v="1991-04-30T00:00:00"/>
    <x v="1"/>
    <s v="18354359-8"/>
    <s v="FRANCISCO JAVIER SUAREZ VEGA"/>
    <d v="2018-02-21T00:00:00"/>
    <d v="2018-03-12T00:00:00"/>
    <s v="S"/>
    <d v="2018-03-13T00:00:00"/>
    <s v="OMGUERRV"/>
    <s v="OMGUERRV"/>
    <n v="19057"/>
    <s v="odessa.guerra@consultor.wom.cl"/>
    <m/>
    <m/>
    <n v="20"/>
    <s v="Katterine Cuadra"/>
    <x v="0"/>
    <s v="Diurno"/>
    <s v=""/>
    <d v="2021-03-01T00:00:00"/>
    <n v="1084"/>
    <m/>
    <d v="2018-07-01T00:00:00"/>
    <d v="2018-03-01T00:00:00"/>
  </r>
  <r>
    <s v="Holdtech"/>
    <x v="0"/>
    <s v="Masivo"/>
    <s v="La Serena"/>
    <s v="15885307"/>
    <s v="8"/>
    <s v="15885307-8"/>
    <s v="PASALASC"/>
    <s v="PABLO ANDRES SALAS CANALES"/>
    <s v="PABLO ANDRES"/>
    <s v="SALAS CANALES"/>
    <x v="1"/>
    <x v="3"/>
    <s v="Desvinculación"/>
    <s v="No Concurrencia"/>
    <d v="2018-05-24T00:00:00"/>
    <m/>
    <m/>
    <m/>
    <m/>
    <m/>
    <d v="1984-09-20T00:00:00"/>
    <x v="1"/>
    <s v="18354359-8"/>
    <s v="FRANCISCO JAVIER SUAREZ VEGA"/>
    <d v="2018-02-21T00:00:00"/>
    <d v="2018-03-12T00:00:00"/>
    <s v="S"/>
    <d v="2018-03-13T00:00:00"/>
    <s v="PASALASC"/>
    <s v="PASALASC"/>
    <n v="19045"/>
    <s v="pablo.salas@consultor.wom.cl"/>
    <m/>
    <m/>
    <n v="20"/>
    <s v="Katterine Cuadra"/>
    <x v="1"/>
    <m/>
    <n v="1"/>
    <d v="2021-03-01T00:00:00"/>
    <n v="1084"/>
    <m/>
    <d v="2018-05-01T00:00:00"/>
    <d v="2018-03-01T00:00:00"/>
  </r>
  <r>
    <s v="Holdtech"/>
    <x v="0"/>
    <s v="Masivo"/>
    <s v="La Serena"/>
    <s v="18353933"/>
    <s v="7"/>
    <s v="18353933-7"/>
    <s v="JETOROC"/>
    <s v="JORGE EDUARDO TORO CORTES"/>
    <s v="JORGE EDUARDO"/>
    <s v="TORO CORTES"/>
    <x v="1"/>
    <x v="3"/>
    <s v="Desvinculación"/>
    <s v="Vencimiento de contrato"/>
    <d v="2018-04-03T00:00:00"/>
    <m/>
    <m/>
    <m/>
    <m/>
    <m/>
    <d v="1993-06-11T00:00:00"/>
    <x v="1"/>
    <s v="18354359-8"/>
    <s v="FRANCISCO JAVIER SUAREZ VEGA"/>
    <d v="2018-01-24T00:00:00"/>
    <d v="2018-03-01T00:00:00"/>
    <s v="S"/>
    <d v="2018-03-03T00:00:00"/>
    <s v="JETOROC"/>
    <s v="JETOROC"/>
    <n v="19209"/>
    <s v="jorge.toro@consultor.wom.cl"/>
    <m/>
    <m/>
    <n v="21"/>
    <s v="Julia Arancibia"/>
    <x v="1"/>
    <m/>
    <n v="1"/>
    <d v="2021-03-01T00:00:00"/>
    <n v="1094"/>
    <m/>
    <d v="2018-04-01T00:00:00"/>
    <d v="2018-03-01T00:00:00"/>
  </r>
  <r>
    <s v="Holdtech"/>
    <x v="0"/>
    <s v="Masivo"/>
    <s v="La Serena"/>
    <s v="15693874"/>
    <s v="2"/>
    <s v="15693874-2"/>
    <s v="JPZAPATA"/>
    <s v="JOCELYN PERLA ZAPATA ALFARO"/>
    <s v="JOCELYN PERLA"/>
    <s v="ZAPATA ALFARO"/>
    <x v="1"/>
    <x v="3"/>
    <s v="Desvinculación"/>
    <s v="Falta grave al contrato"/>
    <d v="2018-09-28T00:00:00"/>
    <m/>
    <m/>
    <m/>
    <m/>
    <m/>
    <d v="1983-11-17T00:00:00"/>
    <x v="1"/>
    <s v="18354359-8"/>
    <s v="FRANCISCO JAVIER SUAREZ VEGA"/>
    <d v="2018-02-05T00:00:00"/>
    <d v="2018-02-28T00:00:00"/>
    <s v="S"/>
    <d v="2018-03-02T00:00:00"/>
    <s v="JPZAPATA"/>
    <s v="JPZAPATA"/>
    <n v="19051"/>
    <s v="jocelyn.zapata@consultor.wom.cl"/>
    <m/>
    <m/>
    <n v="21"/>
    <s v="Julia Arancibia"/>
    <x v="1"/>
    <s v="Diurno"/>
    <n v="1"/>
    <d v="2021-03-01T00:00:00"/>
    <n v="1095"/>
    <m/>
    <d v="2018-09-01T00:00:00"/>
    <d v="2018-03-01T00:00:00"/>
  </r>
  <r>
    <s v="Holdtech"/>
    <x v="0"/>
    <s v="Masivo"/>
    <s v="La Serena"/>
    <s v="14606186"/>
    <s v="9"/>
    <s v="14606186-9"/>
    <s v="LSMICHET"/>
    <s v="LYSPERT SORAYA MICHELL TAPIA"/>
    <s v="LYSPERT SORAYA"/>
    <s v="MICHELL TAPIA"/>
    <x v="1"/>
    <x v="3"/>
    <s v="Desvinculación"/>
    <s v="Falta grave al contrato"/>
    <d v="2018-12-31T00:00:00"/>
    <m/>
    <m/>
    <m/>
    <m/>
    <m/>
    <d v="1976-07-02T00:00:00"/>
    <x v="7"/>
    <s v="17902552-3"/>
    <s v="ULISES LA ROSA PEREZ"/>
    <d v="2018-02-05T00:00:00"/>
    <d v="2018-02-28T00:00:00"/>
    <s v="S"/>
    <d v="2018-03-02T00:00:00"/>
    <s v="LSMICHET"/>
    <s v="LSMICHET"/>
    <n v="19161"/>
    <s v="lyspert.michell@consultor.wom.cl"/>
    <m/>
    <m/>
    <n v="21"/>
    <s v="Julia Arancibia"/>
    <x v="1"/>
    <s v="Diurno"/>
    <n v="1"/>
    <d v="2021-03-01T00:00:00"/>
    <n v="1095"/>
    <m/>
    <d v="2018-12-01T00:00:00"/>
    <d v="2018-03-01T00:00:00"/>
  </r>
  <r>
    <s v="Holdtech"/>
    <x v="0"/>
    <s v="Masivo"/>
    <s v="La Serena"/>
    <s v="18384141"/>
    <s v="6"/>
    <s v="18384141-6"/>
    <s v="MACHAVEA"/>
    <s v="MARIEL ALEXANDRA CHAVEZ AGUIRRE"/>
    <s v="MARIEL ALEXANDRA"/>
    <s v="CHAVEZ AGUIRRE"/>
    <x v="1"/>
    <x v="3"/>
    <s v="Desvinculación"/>
    <s v="No Concurrencia"/>
    <d v="2018-06-25T00:00:00"/>
    <m/>
    <m/>
    <m/>
    <m/>
    <m/>
    <d v="1993-02-02T00:00:00"/>
    <x v="26"/>
    <s v="17268870-5"/>
    <n v="0"/>
    <d v="2018-02-05T00:00:00"/>
    <d v="2018-02-28T00:00:00"/>
    <s v="S"/>
    <d v="2018-03-02T00:00:00"/>
    <s v="MACHAVEA"/>
    <s v="MACHAVEA"/>
    <n v="19233"/>
    <s v="mariel.chavez@consultor.wom.cl"/>
    <m/>
    <m/>
    <n v="21"/>
    <s v="Julia Arancibia"/>
    <x v="0"/>
    <s v="Diurno"/>
    <s v=""/>
    <d v="2021-03-01T00:00:00"/>
    <n v="1095"/>
    <m/>
    <d v="2018-06-01T00:00:00"/>
    <d v="2018-03-01T00:00:00"/>
  </r>
  <r>
    <s v="Holdtech"/>
    <x v="0"/>
    <s v="Masivo"/>
    <s v="La Serena"/>
    <s v="17439092"/>
    <s v="4"/>
    <s v="17439092-4"/>
    <s v="NTTOROZ"/>
    <s v="NATHALIA TAHIA TORO ZAVALA"/>
    <s v="NATHALIA TAHIA"/>
    <s v="TORO ZAVALA"/>
    <x v="1"/>
    <x v="3"/>
    <s v="Renuncia"/>
    <m/>
    <d v="2018-04-16T00:00:00"/>
    <m/>
    <m/>
    <m/>
    <m/>
    <m/>
    <d v="1990-05-05T00:00:00"/>
    <x v="26"/>
    <s v="17268870-5"/>
    <n v="0"/>
    <d v="2018-02-05T00:00:00"/>
    <d v="2018-02-28T00:00:00"/>
    <s v="S"/>
    <d v="2018-03-02T00:00:00"/>
    <s v="NTTOROZ"/>
    <s v="NTTOROZ"/>
    <n v="19078"/>
    <s v="nathalia.toro@consultor.wom.cl"/>
    <m/>
    <m/>
    <n v="21"/>
    <s v="Julia Arancibia"/>
    <x v="1"/>
    <m/>
    <n v="1"/>
    <d v="2021-03-01T00:00:00"/>
    <n v="1095"/>
    <m/>
    <d v="2018-04-01T00:00:00"/>
    <d v="2018-03-01T00:00:00"/>
  </r>
  <r>
    <s v="Holdtech"/>
    <x v="0"/>
    <s v="Masivo"/>
    <s v="La Serena"/>
    <s v="15027570"/>
    <s v="9"/>
    <s v="15027570-9"/>
    <s v="PACAMPOA"/>
    <s v="PATRICIA ANDREA CAMPOS ACEVEDO"/>
    <s v="PATRICIA ANDREA"/>
    <s v="CAMPOS ACEVEDO"/>
    <x v="1"/>
    <x v="3"/>
    <s v="Desvinculación"/>
    <m/>
    <d v="2018-04-16T00:00:00"/>
    <m/>
    <m/>
    <m/>
    <m/>
    <m/>
    <d v="1982-10-02T00:00:00"/>
    <x v="26"/>
    <s v="17268870-5"/>
    <n v="0"/>
    <d v="2018-02-05T00:00:00"/>
    <d v="2018-02-28T00:00:00"/>
    <s v="S"/>
    <d v="2018-03-02T00:00:00"/>
    <s v="PACAMPOA"/>
    <s v="PACAMPOA"/>
    <n v="19228"/>
    <s v="patricia.campos@consultor.wom.cl"/>
    <m/>
    <m/>
    <n v="21"/>
    <s v="Julia Arancibia"/>
    <x v="0"/>
    <m/>
    <s v=""/>
    <d v="2021-03-01T00:00:00"/>
    <n v="1095"/>
    <m/>
    <d v="2018-04-01T00:00:00"/>
    <d v="2018-03-01T00:00:00"/>
  </r>
  <r>
    <s v="Holdtech"/>
    <x v="0"/>
    <s v="Masivo"/>
    <s v="La Serena"/>
    <s v="18495684"/>
    <s v="5"/>
    <s v="18495684-5"/>
    <s v="PPCHAVEC"/>
    <s v="PAZ PALOMA CHAVEZ COLLAO"/>
    <s v="PAZ PALOMA"/>
    <s v="CHAVEZ COLLAO"/>
    <x v="1"/>
    <x v="3"/>
    <s v="Desvinculación"/>
    <s v="No Concurrencia"/>
    <d v="2018-06-25T00:00:00"/>
    <m/>
    <m/>
    <m/>
    <m/>
    <m/>
    <d v="1993-12-20T00:00:00"/>
    <x v="26"/>
    <s v="17268870-5"/>
    <n v="0"/>
    <d v="2018-02-05T00:00:00"/>
    <d v="2018-02-28T00:00:00"/>
    <s v="S"/>
    <d v="2018-03-02T00:00:00"/>
    <s v="PPCHAVEC"/>
    <s v="PPCHAVEC"/>
    <n v="19207"/>
    <s v="paz.chavez@consultor.wom.cl"/>
    <m/>
    <m/>
    <n v="21"/>
    <s v="Julia Arancibia"/>
    <x v="0"/>
    <s v="Diurno"/>
    <s v=""/>
    <d v="2021-03-01T00:00:00"/>
    <n v="1095"/>
    <m/>
    <d v="2018-06-01T00:00:00"/>
    <d v="2018-03-01T00:00:00"/>
  </r>
  <r>
    <s v="Holdtech"/>
    <x v="0"/>
    <s v="Masivo"/>
    <s v="La Serena"/>
    <s v="19133864"/>
    <s v="2"/>
    <s v="19133864-2"/>
    <s v="RMALFARG"/>
    <s v="ROCIO MACARENA ALFARO GONZALEZ"/>
    <s v="ROCIO MACARENA"/>
    <s v="ALFARO GONZALEZ"/>
    <x v="1"/>
    <x v="3"/>
    <s v="Desvinculación"/>
    <s v="No Concurrencia"/>
    <d v="2018-03-21T00:00:00"/>
    <m/>
    <m/>
    <m/>
    <m/>
    <m/>
    <d v="1995-06-24T00:00:00"/>
    <x v="1"/>
    <s v="18354359-8"/>
    <s v="FRANCISCO JAVIER SUAREZ VEGA"/>
    <d v="2018-01-24T00:00:00"/>
    <d v="2018-03-01T00:00:00"/>
    <s v="S"/>
    <d v="2018-03-03T00:00:00"/>
    <s v="RMALFARG"/>
    <s v="RMALFARG"/>
    <n v="19216"/>
    <s v="rocio.alfaro@consultor.wom.cl"/>
    <m/>
    <m/>
    <n v="21"/>
    <s v="Julia Arancibia"/>
    <x v="1"/>
    <m/>
    <n v="1"/>
    <d v="2021-03-01T00:00:00"/>
    <n v="1094"/>
    <m/>
    <d v="2018-03-01T00:00:00"/>
    <d v="2018-03-01T00:00:00"/>
  </r>
  <r>
    <s v="Holdtech"/>
    <x v="0"/>
    <s v="Masivo"/>
    <s v="La Serena"/>
    <s v="17016345"/>
    <s v="1"/>
    <s v="17016345-1"/>
    <s v="VJMENDET"/>
    <s v="VERONICA JULIETA MENDEZ TABILO"/>
    <s v="VERONICA JULIETA"/>
    <s v="MENDEZ TABILO"/>
    <x v="1"/>
    <x v="3"/>
    <s v="Desvinculación"/>
    <s v="Falta grave al contrato"/>
    <d v="2020-01-27T00:00:00"/>
    <m/>
    <m/>
    <m/>
    <m/>
    <m/>
    <m/>
    <x v="8"/>
    <s v="13974946-4"/>
    <s v="FRANCISCO JAVIER SUAREZ VEGA"/>
    <d v="2018-02-05T00:00:00"/>
    <d v="2018-02-28T00:00:00"/>
    <s v="S"/>
    <d v="2018-03-02T00:00:00"/>
    <s v="VJMENDET"/>
    <s v="VJMENDET"/>
    <n v="19216"/>
    <s v="veronica.mendez@consultor.wom.cl"/>
    <m/>
    <m/>
    <n v="21"/>
    <s v="Julia Arancibia"/>
    <x v="0"/>
    <s v="Diurno"/>
    <s v=""/>
    <d v="2021-03-01T00:00:00"/>
    <n v="1095"/>
    <m/>
    <d v="2020-01-01T00:00:00"/>
    <d v="2018-03-01T00:00:00"/>
  </r>
  <r>
    <s v="Holdtech"/>
    <x v="0"/>
    <s v="Masivo"/>
    <s v="La Serena"/>
    <s v="10802022"/>
    <s v="9"/>
    <s v="10802022-9"/>
    <s v="ARZUNIGM"/>
    <s v="ANA ROSA ZUÑIGA MONARDEZ"/>
    <s v="ANA ROSA"/>
    <s v="ZUÑIGA MONARDEZ"/>
    <x v="1"/>
    <x v="3"/>
    <s v="Desvinculación"/>
    <m/>
    <d v="2018-04-09T00:00:00"/>
    <m/>
    <m/>
    <m/>
    <m/>
    <m/>
    <d v="1976-09-17T00:00:00"/>
    <x v="24"/>
    <s v="15451219-5"/>
    <s v="ULISES LA ROSA PEREZ"/>
    <d v="2017-03-05T00:00:00"/>
    <d v="2018-03-23T00:00:00"/>
    <s v="S"/>
    <d v="2018-03-25T00:00:00"/>
    <s v="ARZUNIGM"/>
    <s v="ARZUNIGM"/>
    <n v="19154"/>
    <s v="ana.zuniga@consultor.wom.cl"/>
    <m/>
    <m/>
    <n v="22"/>
    <s v="Rocío Silva"/>
    <x v="1"/>
    <m/>
    <n v="1"/>
    <d v="2021-03-01T00:00:00"/>
    <n v="1072"/>
    <m/>
    <d v="2018-04-01T00:00:00"/>
    <d v="2018-03-01T00:00:00"/>
  </r>
  <r>
    <s v="Holdtech"/>
    <x v="0"/>
    <s v="Masivo"/>
    <s v="La Serena"/>
    <s v="17236005"/>
    <s v="K"/>
    <s v="17236005-K"/>
    <s v="ASCORTEB"/>
    <s v="ABNER SALOMON CORTES BRAVO"/>
    <s v="ABNER SALOMON"/>
    <s v="CORTES BRAVO"/>
    <x v="1"/>
    <x v="3"/>
    <s v="Desvinculación"/>
    <m/>
    <d v="2018-05-09T00:00:00"/>
    <m/>
    <m/>
    <m/>
    <m/>
    <m/>
    <d v="1989-08-16T00:00:00"/>
    <x v="24"/>
    <s v="15451219-5"/>
    <s v="ULISES LA ROSA PEREZ"/>
    <d v="2017-03-05T00:00:00"/>
    <d v="2018-03-23T00:00:00"/>
    <s v="S"/>
    <d v="2018-03-25T00:00:00"/>
    <s v="ASCORTEB"/>
    <s v="ASCORTEB"/>
    <n v="19220"/>
    <s v="abner.cortes@consultor.wom.cl"/>
    <m/>
    <m/>
    <n v="22"/>
    <s v="Rocío Silva"/>
    <x v="1"/>
    <m/>
    <n v="1"/>
    <d v="2021-03-01T00:00:00"/>
    <n v="1072"/>
    <m/>
    <d v="2018-05-01T00:00:00"/>
    <d v="2018-03-01T00:00:00"/>
  </r>
  <r>
    <s v="Holdtech"/>
    <x v="0"/>
    <s v="Masivo"/>
    <s v="La Serena"/>
    <s v="17721387"/>
    <s v="K"/>
    <s v="17721387-K"/>
    <s v="BGFUENTC"/>
    <s v="BARBARA GRECIA FUENTES CASTRO "/>
    <s v="BARBARA GRECIA"/>
    <s v="FUENTES CASTRO "/>
    <x v="1"/>
    <x v="3"/>
    <s v="Renuncia"/>
    <m/>
    <d v="2018-04-17T00:00:00"/>
    <m/>
    <m/>
    <m/>
    <m/>
    <m/>
    <m/>
    <x v="1"/>
    <s v="18354359-8"/>
    <s v="FRANCISCO JAVIER SUAREZ VEGA"/>
    <d v="2017-03-05T00:00:00"/>
    <d v="2018-03-23T00:00:00"/>
    <s v="S"/>
    <d v="2018-03-25T00:00:00"/>
    <s v="BGFUENTC"/>
    <s v="BGFUENTC"/>
    <n v="19227"/>
    <s v="barbara.fuentes@consultor.wom.cl"/>
    <m/>
    <m/>
    <n v="22"/>
    <s v="Rocío Silva"/>
    <x v="1"/>
    <m/>
    <n v="1"/>
    <d v="2021-03-01T00:00:00"/>
    <n v="1072"/>
    <m/>
    <d v="2018-04-01T00:00:00"/>
    <d v="2018-03-01T00:00:00"/>
  </r>
  <r>
    <s v="Holdtech"/>
    <x v="0"/>
    <s v="Masivo"/>
    <s v="La Serena"/>
    <s v="18149310"/>
    <s v="0"/>
    <s v="18149310-0"/>
    <s v="BGPLAZAO"/>
    <s v="BARBARA GISELLE PLAZA OLIVARES"/>
    <s v="BARBARA GISELLE"/>
    <s v="PLAZA OLIVARES"/>
    <x v="1"/>
    <x v="3"/>
    <s v="Desvinculación"/>
    <s v="No Concurrencia"/>
    <d v="2018-04-30T00:00:00"/>
    <m/>
    <m/>
    <m/>
    <m/>
    <m/>
    <d v="1992-11-02T00:00:00"/>
    <x v="24"/>
    <s v="15451219-5"/>
    <s v="ULISES LA ROSA PEREZ"/>
    <d v="2017-03-05T00:00:00"/>
    <d v="2018-03-23T00:00:00"/>
    <s v="S"/>
    <d v="2018-03-25T00:00:00"/>
    <s v="BGPLAZAO"/>
    <s v="BGPLAZAO"/>
    <n v="19226"/>
    <s v="barbara.plaza@consultor.wom.cl"/>
    <m/>
    <m/>
    <n v="22"/>
    <s v="Rocío Silva"/>
    <x v="0"/>
    <m/>
    <s v=""/>
    <d v="2021-03-01T00:00:00"/>
    <n v="1072"/>
    <m/>
    <d v="2018-04-01T00:00:00"/>
    <d v="2018-03-01T00:00:00"/>
  </r>
  <r>
    <s v="Holdtech"/>
    <x v="0"/>
    <s v="Masivo"/>
    <s v="La Serena"/>
    <s v="15691997"/>
    <s v="7"/>
    <s v="15691997-7"/>
    <s v="CARODRIF"/>
    <s v="CAROLINA ANDREA RODRIGUEZ FLORES"/>
    <s v="CAROLINA ANDREA"/>
    <s v="RODRIGUEZ FLORES"/>
    <x v="1"/>
    <x v="3"/>
    <s v="Desvinculación"/>
    <s v="No Concurrencia"/>
    <d v="2018-06-13T00:00:00"/>
    <m/>
    <m/>
    <m/>
    <m/>
    <m/>
    <d v="1983-10-24T00:00:00"/>
    <x v="22"/>
    <s v="16780392-K"/>
    <s v="WILLIAMS ENRIQUE DOMINGUEZ BARRADA"/>
    <d v="2017-03-05T00:00:00"/>
    <d v="2018-03-23T00:00:00"/>
    <s v="S"/>
    <d v="2018-03-24T00:00:00"/>
    <s v="CARODRIF"/>
    <s v="CARODRIF"/>
    <n v="19228"/>
    <s v="carolina.rodriguez@consultor.wom.cl"/>
    <m/>
    <m/>
    <n v="22"/>
    <s v="Rocío Silva"/>
    <x v="1"/>
    <s v="Diurno"/>
    <n v="1"/>
    <d v="2021-03-01T00:00:00"/>
    <n v="1073"/>
    <m/>
    <d v="2018-06-01T00:00:00"/>
    <d v="2018-03-01T00:00:00"/>
  </r>
  <r>
    <s v="Holdtech"/>
    <x v="0"/>
    <s v="Masivo"/>
    <s v="La Serena"/>
    <s v="19460638"/>
    <s v="9"/>
    <s v="19460638-9"/>
    <s v="CCROJASC"/>
    <s v="CAMILA CECILIA ROJAS CORTES "/>
    <s v="CAMILA CECILIA"/>
    <s v="ROJAS CORTES "/>
    <x v="1"/>
    <x v="3"/>
    <s v="Desvinculación"/>
    <s v="No Concurrencia"/>
    <d v="2018-06-15T00:00:00"/>
    <m/>
    <m/>
    <m/>
    <m/>
    <m/>
    <d v="1997-12-26T00:00:00"/>
    <x v="1"/>
    <s v="18354359-8"/>
    <s v="FRANCISCO JAVIER SUAREZ VEGA"/>
    <d v="2017-03-05T00:00:00"/>
    <d v="2018-03-23T00:00:00"/>
    <s v="S"/>
    <d v="2018-03-24T00:00:00"/>
    <s v="CCROJASC"/>
    <s v="CCROJASC"/>
    <n v="19229"/>
    <s v="camila.rojas@consultor.wom.cl"/>
    <m/>
    <m/>
    <n v="22"/>
    <s v="Rocío Silva"/>
    <x v="0"/>
    <s v="Diurno"/>
    <s v=""/>
    <d v="2021-03-01T00:00:00"/>
    <n v="1073"/>
    <m/>
    <d v="2018-06-01T00:00:00"/>
    <d v="2018-03-01T00:00:00"/>
  </r>
  <r>
    <s v="Holdtech"/>
    <x v="0"/>
    <s v="Masivo"/>
    <s v="La Serena"/>
    <s v="19666585"/>
    <s v="4"/>
    <s v="19666585-4"/>
    <s v="JPCASTIP"/>
    <s v="JAVIERA PILAR CASTILLO PEREIRA"/>
    <s v="JAVIERA PILAR"/>
    <s v="CASTILLO PEREIRA"/>
    <x v="1"/>
    <x v="3"/>
    <s v="Desvinculación"/>
    <s v="No Concurrencia"/>
    <d v="2018-06-04T00:00:00"/>
    <m/>
    <m/>
    <m/>
    <m/>
    <m/>
    <d v="1997-04-21T00:00:00"/>
    <x v="24"/>
    <s v="15451219-5"/>
    <s v="ULISES LA ROSA PEREZ"/>
    <d v="2017-03-05T00:00:00"/>
    <d v="2018-03-23T00:00:00"/>
    <s v="S"/>
    <d v="2018-03-25T00:00:00"/>
    <s v="JPCASTIP"/>
    <s v="JPCASTIP"/>
    <n v="19221"/>
    <s v="javiera.castillo@consultor.wom.cl"/>
    <m/>
    <m/>
    <n v="22"/>
    <s v="Rocío Silva"/>
    <x v="1"/>
    <m/>
    <n v="1"/>
    <d v="2021-03-01T00:00:00"/>
    <n v="1072"/>
    <m/>
    <d v="2018-06-01T00:00:00"/>
    <d v="2018-03-01T00:00:00"/>
  </r>
  <r>
    <s v="Holdtech"/>
    <x v="0"/>
    <s v="Masivo"/>
    <s v="La Serena"/>
    <s v="19349237"/>
    <s v="1"/>
    <s v="19349237-1"/>
    <s v="TETAPIAG"/>
    <s v="TAMARA ESTEFANIA TAPIA GODOY "/>
    <s v="TAMARA ESTEFANIA"/>
    <s v="TAPIA GODOY "/>
    <x v="1"/>
    <x v="3"/>
    <s v="Desvinculación"/>
    <s v="No Concurrencia"/>
    <d v="2018-05-29T00:00:00"/>
    <m/>
    <m/>
    <m/>
    <m/>
    <m/>
    <d v="1996-09-28T00:00:00"/>
    <x v="26"/>
    <s v="17268870-5"/>
    <n v="0"/>
    <d v="2017-03-05T00:00:00"/>
    <d v="2018-03-23T00:00:00"/>
    <s v="S"/>
    <d v="2018-03-25T00:00:00"/>
    <s v="TETAPIAG"/>
    <s v="TETAPIAG"/>
    <n v="19224"/>
    <s v="tamara.tapia@consultor.wom.cl"/>
    <m/>
    <m/>
    <n v="22"/>
    <s v="Rocío Silva"/>
    <x v="1"/>
    <m/>
    <n v="1"/>
    <d v="2021-03-01T00:00:00"/>
    <n v="1072"/>
    <m/>
    <d v="2018-05-01T00:00:00"/>
    <d v="2018-03-01T00:00:00"/>
  </r>
  <r>
    <s v="Holdtech"/>
    <x v="0"/>
    <s v="Masivo"/>
    <s v="La Serena"/>
    <s v="15014300"/>
    <s v="4"/>
    <s v="15014300-4"/>
    <s v="VACHAVEV"/>
    <s v="VALESKA ANDREA CHAVEZ VALDES"/>
    <s v="VALESKA ANDREA"/>
    <s v="CHAVEZ VALDES"/>
    <x v="1"/>
    <x v="3"/>
    <s v="Desvinculación"/>
    <s v="Necesidad de la empresa"/>
    <d v="2019-03-28T00:00:00"/>
    <m/>
    <m/>
    <m/>
    <m/>
    <m/>
    <d v="1982-06-03T00:00:00"/>
    <x v="7"/>
    <s v="17902552-3"/>
    <s v="ULISES LA ROSA PEREZ"/>
    <d v="2018-02-21T00:00:00"/>
    <d v="2018-03-12T00:00:00"/>
    <s v="S"/>
    <d v="2018-04-02T00:00:00"/>
    <s v="VACHAVEV"/>
    <s v="VACHAVEV"/>
    <n v="19174"/>
    <s v="valeska.chavez@consultor.wom.cl"/>
    <m/>
    <m/>
    <n v="22"/>
    <s v="Rocío Silva"/>
    <x v="1"/>
    <s v="Diurno"/>
    <n v="1"/>
    <d v="2021-03-01T00:00:00"/>
    <n v="1064"/>
    <m/>
    <d v="2019-03-01T00:00:00"/>
    <d v="2018-04-01T00:00:00"/>
  </r>
  <r>
    <s v="Holdtech"/>
    <x v="0"/>
    <s v="Masivo"/>
    <s v="La Serena"/>
    <s v="19491819"/>
    <s v="4"/>
    <s v="19491819-4"/>
    <s v="AMALFARR"/>
    <s v="ANGELO MAURICIO ALFARO ROJAS"/>
    <s v="ANGELO MAURICIO"/>
    <s v="ALFARO ROJAS"/>
    <x v="1"/>
    <x v="3"/>
    <s v="Desvinculación"/>
    <s v="No Concurrencia"/>
    <d v="2018-05-22T00:00:00"/>
    <m/>
    <m/>
    <m/>
    <m/>
    <m/>
    <d v="1996-10-18T00:00:00"/>
    <x v="23"/>
    <s v="17404906-8"/>
    <s v="ULISES LA ROSA PEREZ"/>
    <d v="2018-03-12T00:00:00"/>
    <d v="2018-04-02T00:00:00"/>
    <s v="S"/>
    <d v="2018-04-04T00:00:00"/>
    <s v="AMALFARR"/>
    <s v="AMALFARR"/>
    <n v="19264"/>
    <s v="angelo.alfaro@consultor.wom.cl"/>
    <m/>
    <m/>
    <n v="23"/>
    <s v="Julia Arancibia"/>
    <x v="0"/>
    <m/>
    <s v=""/>
    <d v="2021-03-01T00:00:00"/>
    <n v="1062"/>
    <m/>
    <d v="2018-05-01T00:00:00"/>
    <d v="2018-04-01T00:00:00"/>
  </r>
  <r>
    <s v="Holdtech"/>
    <x v="0"/>
    <s v="Masivo"/>
    <s v="La Serena"/>
    <s v="15178470"/>
    <s v="4"/>
    <s v="15178470-4"/>
    <s v="CIOLATEO"/>
    <s v="CARLOS IGNACIO OLATE OYARZÚN"/>
    <s v="CARLOS IGNACIO"/>
    <s v="OLATE OYARZÚN"/>
    <x v="1"/>
    <x v="3"/>
    <s v="Desvinculación"/>
    <s v="Vencimiento de contrato"/>
    <d v="2018-06-01T00:00:00"/>
    <m/>
    <m/>
    <m/>
    <m/>
    <m/>
    <d v="1982-12-02T00:00:00"/>
    <x v="2"/>
    <s v="15909479-0"/>
    <s v="ULISES LA ROSA PEREZ"/>
    <d v="2018-03-12T00:00:00"/>
    <d v="2018-04-02T00:00:00"/>
    <s v="S"/>
    <d v="2018-04-04T00:00:00"/>
    <s v="CIOLATEO"/>
    <s v="CIOLATEO"/>
    <n v="19280"/>
    <s v="carlos.olate@consultor.wom.cl"/>
    <m/>
    <m/>
    <n v="23"/>
    <s v="Julia Arancibia"/>
    <x v="1"/>
    <m/>
    <n v="1"/>
    <d v="2021-03-01T00:00:00"/>
    <n v="1062"/>
    <m/>
    <d v="2018-06-01T00:00:00"/>
    <d v="2018-04-01T00:00:00"/>
  </r>
  <r>
    <s v="Holdtech"/>
    <x v="0"/>
    <s v="Masivo"/>
    <s v="La Serena"/>
    <s v="18002482"/>
    <s v="4"/>
    <s v="18002482-4"/>
    <s v="EAALFARZ"/>
    <s v="EDUARDO ANDRES ALFARO ZEPEDA"/>
    <s v="EDUARDO ANDRES"/>
    <s v="ALFARO ZEPEDA"/>
    <x v="1"/>
    <x v="3"/>
    <s v="Renuncia"/>
    <m/>
    <d v="2018-04-18T00:00:00"/>
    <m/>
    <m/>
    <m/>
    <m/>
    <m/>
    <d v="1990-01-07T00:00:00"/>
    <x v="24"/>
    <s v="15451219-5"/>
    <s v="ULISES LA ROSA PEREZ"/>
    <d v="2018-03-12T00:00:00"/>
    <d v="2018-04-02T00:00:00"/>
    <s v="S"/>
    <d v="2018-04-04T00:00:00"/>
    <s v="EAALFARZ"/>
    <s v="EAALFARZ"/>
    <n v="19266"/>
    <s v="eduardo.alfaro@consultor.wom.cl"/>
    <m/>
    <m/>
    <n v="23"/>
    <s v="Julia Arancibia"/>
    <x v="0"/>
    <m/>
    <s v=""/>
    <d v="2021-03-01T00:00:00"/>
    <n v="1062"/>
    <m/>
    <d v="2018-04-01T00:00:00"/>
    <d v="2018-04-01T00:00:00"/>
  </r>
  <r>
    <s v="Holdtech"/>
    <x v="0"/>
    <s v="Masivo"/>
    <s v="La Serena"/>
    <s v="16443992"/>
    <s v="5"/>
    <s v="16443992-5"/>
    <s v="FJMUNOZM"/>
    <s v="FRANCISCO JOSE MAXIMILIANO MUÑOZ MUNIZAGA"/>
    <s v="FRANCISCO JOSE MAXIMILIANO"/>
    <s v="MUÑOZ MUNIZAGA"/>
    <x v="1"/>
    <x v="3"/>
    <s v="Renuncia"/>
    <m/>
    <d v="2018-04-18T00:00:00"/>
    <m/>
    <m/>
    <m/>
    <m/>
    <m/>
    <d v="1987-05-06T00:00:00"/>
    <x v="7"/>
    <s v="17902552-3"/>
    <s v="ULISES LA ROSA PEREZ"/>
    <d v="2018-03-12T00:00:00"/>
    <d v="2018-04-02T00:00:00"/>
    <s v="S"/>
    <d v="2018-04-04T00:00:00"/>
    <s v="FJMUNOZM"/>
    <s v="FJMUNOZM"/>
    <n v="19278"/>
    <s v="francisco.munoz.m@consultor.wom.cl"/>
    <m/>
    <m/>
    <n v="23"/>
    <s v="Julia Arancibia"/>
    <x v="1"/>
    <m/>
    <n v="1"/>
    <d v="2021-03-01T00:00:00"/>
    <n v="1062"/>
    <m/>
    <d v="2018-04-01T00:00:00"/>
    <d v="2018-04-01T00:00:00"/>
  </r>
  <r>
    <s v="Holdtech"/>
    <x v="0"/>
    <s v="Datos"/>
    <s v="La Serena"/>
    <s v="12891323"/>
    <s v="8"/>
    <s v="12891323-8"/>
    <s v="JELOPREM"/>
    <s v="JORGE ESTEBAN LOPRESTI MANCILLA"/>
    <s v="JORGE ESTEBAN"/>
    <s v="LOPRESTI MANCILLA"/>
    <x v="1"/>
    <x v="3"/>
    <s v="Renuncia"/>
    <s v="Renuncia voluntaria"/>
    <d v="2020-11-03T00:00:00"/>
    <m/>
    <m/>
    <m/>
    <m/>
    <m/>
    <d v="1975-09-12T00:00:00"/>
    <x v="2"/>
    <s v="15909479-0"/>
    <s v="ULISES LA ROSA PEREZ"/>
    <d v="2018-03-12T00:00:00"/>
    <d v="2018-04-02T00:00:00"/>
    <s v="S"/>
    <d v="2018-04-04T00:00:00"/>
    <s v="JELOPREM"/>
    <s v="JELOPREM"/>
    <n v="19258"/>
    <s v="jorge.lopresti@consultor.wom.cl"/>
    <m/>
    <m/>
    <n v="23"/>
    <s v="Julia Arancibia"/>
    <x v="1"/>
    <s v="Diurno"/>
    <n v="1"/>
    <d v="2021-03-01T00:00:00"/>
    <n v="1062"/>
    <m/>
    <d v="2020-11-01T00:00:00"/>
    <d v="2018-04-01T00:00:00"/>
  </r>
  <r>
    <s v="Holdtech"/>
    <x v="0"/>
    <s v="Masivo"/>
    <s v="La Serena"/>
    <s v="19147829"/>
    <s v="0"/>
    <s v="19147829-0"/>
    <s v="JIMOLINV"/>
    <s v="JAVIERA IGNACIA ANDREA MOLINA VERGARA"/>
    <s v="JAVIERA IGNACIA ANDREA"/>
    <s v="MOLINA VERGARA"/>
    <x v="1"/>
    <x v="3"/>
    <s v="Desvinculación"/>
    <m/>
    <d v="2018-04-06T00:00:00"/>
    <m/>
    <m/>
    <m/>
    <m/>
    <m/>
    <d v="1995-08-03T00:00:00"/>
    <x v="7"/>
    <s v="17902552-3"/>
    <s v="ULISES LA ROSA PEREZ"/>
    <d v="2018-03-12T00:00:00"/>
    <d v="2018-04-02T00:00:00"/>
    <s v="S"/>
    <d v="2018-04-04T00:00:00"/>
    <s v="JIMOLINV"/>
    <s v="JIMOLINV"/>
    <n v="19265"/>
    <s v="javiera.molina@consultor.wom.cl"/>
    <m/>
    <m/>
    <n v="23"/>
    <s v="Julia Arancibia"/>
    <x v="0"/>
    <m/>
    <s v=""/>
    <d v="2021-03-01T00:00:00"/>
    <n v="1062"/>
    <m/>
    <d v="2018-04-01T00:00:00"/>
    <d v="2018-04-01T00:00:00"/>
  </r>
  <r>
    <s v="Holdtech"/>
    <x v="0"/>
    <s v="Masivo"/>
    <s v="La Serena"/>
    <s v="17113659"/>
    <s v="8"/>
    <s v="17113659-8"/>
    <s v="JKCORTET"/>
    <s v="JOHANNA KATHERINE CORTES TABILO"/>
    <s v="JOHANNA KATHERINE"/>
    <s v="CORTES TABILO"/>
    <x v="1"/>
    <x v="3"/>
    <m/>
    <m/>
    <d v="2018-04-30T00:00:00"/>
    <m/>
    <m/>
    <m/>
    <m/>
    <m/>
    <d v="1989-02-24T00:00:00"/>
    <x v="2"/>
    <s v="15909479-0"/>
    <s v="ULISES LA ROSA PEREZ"/>
    <d v="2018-03-12T00:00:00"/>
    <d v="2018-04-02T00:00:00"/>
    <s v="S"/>
    <d v="2018-04-04T00:00:00"/>
    <s v="JKCORTET"/>
    <s v="JKCORTET"/>
    <n v="19276"/>
    <s v="johanna.cortes@consultor.wom.cl"/>
    <m/>
    <m/>
    <n v="23"/>
    <s v="Julia Arancibia"/>
    <x v="1"/>
    <m/>
    <n v="1"/>
    <d v="2021-03-01T00:00:00"/>
    <n v="1062"/>
    <m/>
    <d v="2018-04-01T00:00:00"/>
    <d v="2018-04-01T00:00:00"/>
  </r>
  <r>
    <s v="Holdtech"/>
    <x v="0"/>
    <s v="Masivo"/>
    <s v="La Serena"/>
    <s v="18014081"/>
    <s v="6"/>
    <s v="18014081-6"/>
    <s v="MAARAYAI"/>
    <s v="MICHAEL ALEXIS ARAYA IRRIBARREN"/>
    <s v="MICHAEL ALEXIS"/>
    <s v="ARAYA IRRIBARREN"/>
    <x v="1"/>
    <x v="3"/>
    <s v="Renuncia"/>
    <s v="Renuncia voluntaria"/>
    <d v="2018-04-30T00:00:00"/>
    <m/>
    <m/>
    <m/>
    <m/>
    <m/>
    <d v="1992-02-07T00:00:00"/>
    <x v="1"/>
    <s v="18354359-8"/>
    <s v="FRANCISCO JAVIER SUAREZ VEGA"/>
    <d v="2018-03-12T00:00:00"/>
    <d v="2018-04-02T00:00:00"/>
    <s v="S"/>
    <d v="2018-04-04T00:00:00"/>
    <s v="MAARAYAI"/>
    <s v="MAARAYAI"/>
    <n v="19281"/>
    <s v="michael.araya@consultor.wom.cl"/>
    <m/>
    <m/>
    <n v="23"/>
    <s v="Julia Arancibia"/>
    <x v="0"/>
    <m/>
    <s v=""/>
    <d v="2021-03-01T00:00:00"/>
    <n v="1062"/>
    <m/>
    <d v="2018-04-01T00:00:00"/>
    <d v="2018-04-01T00:00:00"/>
  </r>
  <r>
    <s v="Holdtech"/>
    <x v="0"/>
    <s v="Masivo"/>
    <s v="La Serena"/>
    <s v="16687035"/>
    <s v="6"/>
    <s v="16687035-6"/>
    <s v="MFORTIZM"/>
    <s v="MARIA FERNANDA ORTIZ MELGAREJO"/>
    <s v="MARIA FERNANDA"/>
    <s v="ORTIZ MELGAREJO"/>
    <x v="1"/>
    <x v="3"/>
    <s v="Desvinculación"/>
    <s v="Falta grave al contrato"/>
    <d v="2018-07-23T00:00:00"/>
    <m/>
    <m/>
    <m/>
    <m/>
    <m/>
    <d v="1987-08-25T00:00:00"/>
    <x v="26"/>
    <s v="17268870-5"/>
    <n v="0"/>
    <d v="2018-03-12T00:00:00"/>
    <d v="2018-04-02T00:00:00"/>
    <s v="S"/>
    <d v="2018-04-03T00:00:00"/>
    <s v="MFORTIZM"/>
    <s v="MFORTIZM"/>
    <n v="19257"/>
    <s v="maria.ortiz@consultor.wom.cl"/>
    <m/>
    <m/>
    <n v="23"/>
    <s v="Julia Arancibia"/>
    <x v="1"/>
    <s v="Diurno"/>
    <n v="1"/>
    <d v="2021-03-01T00:00:00"/>
    <n v="1063"/>
    <m/>
    <d v="2018-07-01T00:00:00"/>
    <d v="2018-04-01T00:00:00"/>
  </r>
  <r>
    <s v="Holdtech"/>
    <x v="0"/>
    <s v="Masivo"/>
    <s v="La Serena"/>
    <s v="15693052"/>
    <s v="0"/>
    <s v="15693052-0"/>
    <s v="RHSALDIS"/>
    <s v="RODRIGO HERNAN SALDIVIA SEPULVEDA"/>
    <s v="RODRIGO HERNAN"/>
    <s v="SALDIVIA SEPULVEDA"/>
    <x v="1"/>
    <x v="3"/>
    <s v="Renuncia"/>
    <s v="Renuncia voluntaria"/>
    <d v="2019-08-13T00:00:00"/>
    <m/>
    <m/>
    <m/>
    <m/>
    <m/>
    <d v="1983-08-11T00:00:00"/>
    <x v="0"/>
    <s v="15054416-5"/>
    <s v="FRANCISCO JAVIER SUAREZ VEGA"/>
    <d v="2018-03-12T00:00:00"/>
    <d v="2018-04-02T00:00:00"/>
    <s v="S"/>
    <d v="2018-04-03T00:00:00"/>
    <s v="RHSALDIS"/>
    <s v="RHSALDIS"/>
    <n v="19271"/>
    <s v="rodrigo.saldivia@consultor.wom.cl"/>
    <m/>
    <m/>
    <n v="23"/>
    <s v="Julia Arancibia"/>
    <x v="1"/>
    <s v="Diurno"/>
    <n v="1"/>
    <d v="2021-03-01T00:00:00"/>
    <n v="1063"/>
    <m/>
    <d v="2019-08-01T00:00:00"/>
    <d v="2018-04-01T00:00:00"/>
  </r>
  <r>
    <s v="Holdtech"/>
    <x v="0"/>
    <s v="Masivo"/>
    <s v="La Serena"/>
    <s v="17174380"/>
    <s v="K"/>
    <s v="17174380-K"/>
    <s v="SAALVARV"/>
    <s v="SOLANGE ANDREA ALVARADO VEGA"/>
    <s v="SOLANGE ANDREA"/>
    <s v="ALVARADO VEGA"/>
    <x v="1"/>
    <x v="3"/>
    <s v="Renuncia"/>
    <s v="Renuncia voluntaria"/>
    <d v="2018-05-03T00:00:00"/>
    <m/>
    <m/>
    <m/>
    <m/>
    <m/>
    <d v="1989-05-27T00:00:00"/>
    <x v="1"/>
    <s v="18354359-8"/>
    <s v="FRANCISCO JAVIER SUAREZ VEGA"/>
    <d v="2018-03-12T00:00:00"/>
    <d v="2018-04-02T00:00:00"/>
    <s v="S"/>
    <d v="2018-04-04T00:00:00"/>
    <s v="SAALVARV"/>
    <s v="SAALVARV"/>
    <n v="19273"/>
    <s v="solange.alvarado@consultor.wom.cl"/>
    <m/>
    <m/>
    <n v="23"/>
    <s v="Julia Arancibia"/>
    <x v="0"/>
    <m/>
    <s v=""/>
    <d v="2021-03-01T00:00:00"/>
    <n v="1062"/>
    <m/>
    <d v="2018-05-01T00:00:00"/>
    <d v="2018-04-01T00:00:00"/>
  </r>
  <r>
    <s v="Holdtech"/>
    <x v="0"/>
    <s v="Masivo"/>
    <s v="La Serena"/>
    <s v="17031727"/>
    <s v="0"/>
    <s v="17031727-0"/>
    <s v="SBCALVAD"/>
    <s v="SIMONA BIANCA CALVANESSE DE LA BARRA"/>
    <s v="SIMONA BIANCA"/>
    <s v="CALVANESSE DE LA BARRA"/>
    <x v="1"/>
    <x v="3"/>
    <s v="Renuncia"/>
    <s v="Renuncia voluntaria"/>
    <d v="2021-02-09T00:00:00"/>
    <m/>
    <m/>
    <m/>
    <m/>
    <m/>
    <d v="1989-05-10T00:00:00"/>
    <x v="0"/>
    <s v="15054416-5"/>
    <s v="FRANCISCO JAVIER SUAREZ VEGA"/>
    <d v="2018-03-13T00:00:00"/>
    <d v="2018-04-03T00:00:00"/>
    <s v="S"/>
    <d v="2018-04-04T00:00:00"/>
    <s v="SBCALVAD"/>
    <s v="SBCALVAD"/>
    <n v="19254"/>
    <s v="simona.calvanesse@consultor.wom.cl"/>
    <m/>
    <m/>
    <n v="24"/>
    <s v="Katterine Cuadra"/>
    <x v="0"/>
    <s v="Diurno"/>
    <s v=""/>
    <d v="2021-03-01T00:00:00"/>
    <n v="1062"/>
    <m/>
    <d v="2021-02-01T00:00:00"/>
    <d v="2018-04-01T00:00:00"/>
  </r>
  <r>
    <s v="Holdtech"/>
    <x v="0"/>
    <s v="Masivo"/>
    <s v="La Serena"/>
    <s v="19501648"/>
    <s v="8"/>
    <s v="19501648-8"/>
    <s v="ACPEREVZ"/>
    <s v="ANGIE CAMILA PEREZ VICENCIO"/>
    <s v="ANGIE CAMILA"/>
    <s v="PEREZ VICENCIO"/>
    <x v="1"/>
    <x v="3"/>
    <s v="Desvinculación"/>
    <s v="Abandono del lugar de trabajo"/>
    <d v="2018-09-03T00:00:00"/>
    <m/>
    <m/>
    <m/>
    <m/>
    <m/>
    <d v="1997-09-06T00:00:00"/>
    <x v="26"/>
    <s v="17268870-5"/>
    <n v="0"/>
    <d v="2018-03-13T00:00:00"/>
    <d v="2018-04-03T00:00:00"/>
    <s v="S"/>
    <d v="2018-04-04T00:00:00"/>
    <s v="ACPEREVZ"/>
    <s v="ACPEREVZ"/>
    <n v="19249"/>
    <s v="angie.perez@consultor.wom.cl"/>
    <m/>
    <m/>
    <n v="24"/>
    <s v="Katterine Cuadra"/>
    <x v="1"/>
    <s v="Diurno"/>
    <n v="1"/>
    <d v="2021-03-01T00:00:00"/>
    <n v="1062"/>
    <m/>
    <d v="2018-09-01T00:00:00"/>
    <d v="2018-04-01T00:00:00"/>
  </r>
  <r>
    <s v="Holdtech"/>
    <x v="0"/>
    <s v="Masivo"/>
    <s v="La Serena"/>
    <s v="16472238"/>
    <s v="4"/>
    <s v="16472238-4"/>
    <s v="ANBUSTAR"/>
    <s v="ANGIE NIDIA BUSTAMANTE RODRIGUEZ"/>
    <s v="ANGIE NIDIA"/>
    <s v="BUSTAMANTE RODRIGUEZ"/>
    <x v="1"/>
    <x v="3"/>
    <s v="Renuncia"/>
    <m/>
    <d v="2018-06-06T00:00:00"/>
    <m/>
    <m/>
    <m/>
    <m/>
    <m/>
    <d v="1986-09-16T00:00:00"/>
    <x v="1"/>
    <s v="18354359-8"/>
    <s v="FRANCISCO JAVIER SUAREZ VEGA"/>
    <d v="2018-03-13T00:00:00"/>
    <d v="2018-04-03T00:00:00"/>
    <s v="S"/>
    <d v="2018-04-04T00:00:00"/>
    <s v="ANBUSTAR"/>
    <s v="ANBUSTAR"/>
    <n v="19245"/>
    <s v="angie.bustamante@consultor.wom.cl"/>
    <m/>
    <m/>
    <n v="24"/>
    <s v="Katterine Cuadra"/>
    <x v="1"/>
    <s v="Diurno"/>
    <n v="1"/>
    <d v="2021-03-01T00:00:00"/>
    <n v="1062"/>
    <m/>
    <d v="2018-06-01T00:00:00"/>
    <d v="2018-04-01T00:00:00"/>
  </r>
  <r>
    <s v="Holdtech"/>
    <x v="0"/>
    <s v="Masivo"/>
    <s v="La Serena"/>
    <s v="15513928"/>
    <s v="5"/>
    <s v="15513928-5"/>
    <s v="CAJIMENH"/>
    <s v="CARMEN ALEXANDRA JIMENEZ HIDALGO"/>
    <s v="CARMEN ALEXANDRA"/>
    <s v="JIMENEZ HIDALGO"/>
    <x v="1"/>
    <x v="3"/>
    <s v="Renuncia"/>
    <m/>
    <d v="2018-06-04T00:00:00"/>
    <m/>
    <m/>
    <m/>
    <m/>
    <m/>
    <d v="1983-01-16T00:00:00"/>
    <x v="7"/>
    <s v="17902552-3"/>
    <s v="ULISES LA ROSA PEREZ"/>
    <d v="2018-03-13T00:00:00"/>
    <d v="2018-04-03T00:00:00"/>
    <s v="S"/>
    <d v="2018-04-04T00:00:00"/>
    <s v="CAJIMENH"/>
    <s v="CAJIMENH"/>
    <n v="19243"/>
    <s v="carmen.jimenez@consultor.wom.cl"/>
    <m/>
    <m/>
    <n v="24"/>
    <s v="Katterine Cuadra"/>
    <x v="1"/>
    <m/>
    <n v="1"/>
    <d v="2021-03-01T00:00:00"/>
    <n v="1062"/>
    <m/>
    <d v="2018-06-01T00:00:00"/>
    <d v="2018-04-01T00:00:00"/>
  </r>
  <r>
    <s v="Holdtech"/>
    <x v="0"/>
    <s v="Masivo"/>
    <s v="La Serena"/>
    <s v="17857455"/>
    <s v="8"/>
    <s v="17857455-8"/>
    <s v="CDMOLINL"/>
    <s v="CRISTIAN DANILO MOLINA LOPEZ"/>
    <s v="CRISTIAN DANILO"/>
    <s v="MOLINA LOPEZ"/>
    <x v="1"/>
    <x v="3"/>
    <s v="Desvinculación"/>
    <s v="No Concurrencia"/>
    <d v="2018-08-21T00:00:00"/>
    <m/>
    <m/>
    <m/>
    <m/>
    <m/>
    <d v="1991-06-19T00:00:00"/>
    <x v="2"/>
    <s v="15909479-0"/>
    <s v="ULISES LA ROSA PEREZ"/>
    <d v="2018-03-13T00:00:00"/>
    <d v="2018-04-03T00:00:00"/>
    <s v="S"/>
    <d v="2018-04-04T00:00:00"/>
    <s v="CDMOLINL"/>
    <s v="CDMOLINL"/>
    <n v="19242"/>
    <s v="cristian.molina@consultor.wom.cl"/>
    <m/>
    <m/>
    <n v="24"/>
    <s v="Katterine Cuadra"/>
    <x v="1"/>
    <s v="Diurno"/>
    <n v="1"/>
    <d v="2021-03-01T00:00:00"/>
    <n v="1062"/>
    <m/>
    <d v="2018-08-01T00:00:00"/>
    <d v="2018-04-01T00:00:00"/>
  </r>
  <r>
    <s v="Holdtech"/>
    <x v="0"/>
    <s v="Masivo"/>
    <s v="La Serena"/>
    <s v="11471187"/>
    <s v="K"/>
    <s v="11471187-k"/>
    <s v="CEFUENTR"/>
    <s v="CLAUDIA EMILIA FUENTES RIVERA"/>
    <s v="CLAUDIA EMILIA"/>
    <s v="FUENTES RIVERA"/>
    <x v="1"/>
    <x v="3"/>
    <s v="Renuncia"/>
    <s v="Renuncia voluntaria"/>
    <d v="2020-01-27T00:00:00"/>
    <m/>
    <m/>
    <m/>
    <m/>
    <m/>
    <d v="1969-07-07T00:00:00"/>
    <x v="2"/>
    <s v="15909479-0"/>
    <s v="ULISES LA ROSA PEREZ"/>
    <d v="2018-03-13T00:00:00"/>
    <d v="2018-04-03T00:00:00"/>
    <s v="S"/>
    <d v="2018-04-04T00:00:00"/>
    <s v="CEFUENTR"/>
    <s v="CEFUENTR"/>
    <n v="19054"/>
    <s v="claudia.fuentes.r@consultor.wom.cl"/>
    <m/>
    <m/>
    <n v="24"/>
    <s v="Katterine Cuadra"/>
    <x v="1"/>
    <s v="Diurno"/>
    <n v="1"/>
    <d v="2021-03-01T00:00:00"/>
    <n v="1062"/>
    <m/>
    <d v="2020-01-01T00:00:00"/>
    <d v="2018-04-01T00:00:00"/>
  </r>
  <r>
    <s v="Holdtech"/>
    <x v="0"/>
    <s v="Masivo"/>
    <s v="La Serena"/>
    <s v="17998955"/>
    <s v="7"/>
    <s v="17998955-7"/>
    <s v="CFAVILES"/>
    <s v="CAMILA FERNANDA AVILES SANTANDER"/>
    <s v="CAMILA FERNANDA"/>
    <s v="AVILES SANTANDER"/>
    <x v="1"/>
    <x v="3"/>
    <s v="Renuncia"/>
    <m/>
    <d v="2018-05-06T00:00:00"/>
    <m/>
    <m/>
    <m/>
    <m/>
    <m/>
    <d v="1992-08-28T00:00:00"/>
    <x v="1"/>
    <s v="18354359-8"/>
    <s v="FRANCISCO JAVIER SUAREZ VEGA"/>
    <d v="2018-03-13T00:00:00"/>
    <d v="2018-04-03T00:00:00"/>
    <s v="S"/>
    <d v="2018-04-04T00:00:00"/>
    <s v="CFAVILES"/>
    <s v="CFAVILES"/>
    <n v="19255"/>
    <s v="camila.aviles@consultor.wom.cl"/>
    <m/>
    <m/>
    <n v="24"/>
    <s v="Katterine Cuadra"/>
    <x v="1"/>
    <m/>
    <n v="1"/>
    <d v="2021-03-01T00:00:00"/>
    <n v="1062"/>
    <m/>
    <d v="2018-05-01T00:00:00"/>
    <d v="2018-04-01T00:00:00"/>
  </r>
  <r>
    <s v="Holdtech"/>
    <x v="0"/>
    <s v="Masivo"/>
    <s v="La Serena"/>
    <s v="17436510"/>
    <s v="5"/>
    <s v="17436510-5"/>
    <s v="CFPHILLA"/>
    <s v="CAMILA FERNANDA PHILLIPS AHUMADA"/>
    <s v="CAMILA FERNANDA"/>
    <s v="PHILLIPS AHUMADA"/>
    <x v="1"/>
    <x v="3"/>
    <s v="Desvinculación"/>
    <s v="Falta grave al contrato"/>
    <d v="2018-06-30T00:00:00"/>
    <m/>
    <m/>
    <m/>
    <m/>
    <m/>
    <d v="1989-11-04T00:00:00"/>
    <x v="26"/>
    <s v="17268870-5"/>
    <n v="0"/>
    <d v="2018-03-13T00:00:00"/>
    <d v="2018-04-03T00:00:00"/>
    <s v="S"/>
    <d v="2018-04-04T00:00:00"/>
    <s v="CFPHILLA"/>
    <s v="CFPHILLA"/>
    <n v="19247"/>
    <s v="camila.phillips@consultor.wom.cl"/>
    <m/>
    <m/>
    <n v="24"/>
    <s v="Katterine Cuadra"/>
    <x v="0"/>
    <s v="Diurno"/>
    <s v=""/>
    <d v="2021-03-01T00:00:00"/>
    <n v="1062"/>
    <m/>
    <d v="2018-06-01T00:00:00"/>
    <d v="2018-04-01T00:00:00"/>
  </r>
  <r>
    <s v="Holdtech"/>
    <x v="0"/>
    <s v="Masivo"/>
    <s v="La Serena"/>
    <s v="18179197"/>
    <s v="7"/>
    <s v="18179197-7"/>
    <s v="DIBONILR"/>
    <s v="DANIEL IGNACIO BONILLA ROJAS"/>
    <s v="DANIEL IGNACIO"/>
    <s v="BONILLA ROJAS"/>
    <x v="1"/>
    <x v="3"/>
    <s v="Desvinculación"/>
    <m/>
    <d v="2018-04-13T00:00:00"/>
    <m/>
    <m/>
    <m/>
    <m/>
    <m/>
    <d v="1992-09-19T00:00:00"/>
    <x v="1"/>
    <s v="18354359-8"/>
    <s v="FRANCISCO JAVIER SUAREZ VEGA"/>
    <d v="2018-03-13T00:00:00"/>
    <d v="2018-04-03T00:00:00"/>
    <s v="S"/>
    <d v="2018-04-04T00:00:00"/>
    <s v="DIBONILR"/>
    <s v="DIBONILR"/>
    <n v="19253"/>
    <s v="daniel.bonilla@consultor.wom.cl"/>
    <m/>
    <m/>
    <n v="24"/>
    <s v="Katterine Cuadra"/>
    <x v="1"/>
    <m/>
    <n v="1"/>
    <d v="2021-03-01T00:00:00"/>
    <n v="1062"/>
    <m/>
    <d v="2018-04-01T00:00:00"/>
    <d v="2018-04-01T00:00:00"/>
  </r>
  <r>
    <s v="Holdtech"/>
    <x v="0"/>
    <s v="Masivo"/>
    <s v="La Serena"/>
    <s v="19867139"/>
    <s v="8"/>
    <s v="19867139-8"/>
    <s v="FYAGUILA"/>
    <s v="FLOR YAJAIRA VICTORIA AGUILERA ALVAREZ"/>
    <s v="FLOR YAJAIRA VICTORIA"/>
    <s v="AGUILERA ALVAREZ"/>
    <x v="1"/>
    <x v="3"/>
    <s v="Renuncia"/>
    <m/>
    <d v="2018-06-07T00:00:00"/>
    <m/>
    <m/>
    <m/>
    <m/>
    <m/>
    <d v="1998-08-26T00:00:00"/>
    <x v="23"/>
    <s v="17404906-8"/>
    <s v="ULISES LA ROSA PEREZ"/>
    <d v="2018-03-13T00:00:00"/>
    <d v="2018-04-03T00:00:00"/>
    <s v="S"/>
    <d v="2018-04-04T00:00:00"/>
    <s v="FYAGUILA"/>
    <s v="FYAGUILA"/>
    <n v="19251"/>
    <s v="flor.aguilera@consultor.wom.cl"/>
    <m/>
    <m/>
    <n v="24"/>
    <s v="Katterine Cuadra"/>
    <x v="1"/>
    <s v="Diurno"/>
    <n v="1"/>
    <d v="2021-03-01T00:00:00"/>
    <n v="1062"/>
    <m/>
    <d v="2018-06-01T00:00:00"/>
    <d v="2018-04-01T00:00:00"/>
  </r>
  <r>
    <s v="Holdtech"/>
    <x v="0"/>
    <s v="Masivo"/>
    <s v="La Serena"/>
    <s v="18178949"/>
    <s v="2"/>
    <s v="18178949-2"/>
    <s v="JITOBARC"/>
    <s v="JOSE IGNACIO TOBAR CESPEDES"/>
    <s v="JOSE IGNACIO"/>
    <s v="TOBAR CESPEDES"/>
    <x v="1"/>
    <x v="3"/>
    <s v="Desvinculación"/>
    <s v="Vencimiento de contrato"/>
    <d v="2018-05-04T00:00:00"/>
    <m/>
    <m/>
    <m/>
    <m/>
    <m/>
    <d v="1992-08-13T00:00:00"/>
    <x v="0"/>
    <s v="15054416-5"/>
    <s v="FRANCISCO JAVIER SUAREZ VEGA"/>
    <d v="2018-03-13T00:00:00"/>
    <d v="2018-04-03T00:00:00"/>
    <s v="S"/>
    <d v="2018-04-04T00:00:00"/>
    <s v="JITOBARC"/>
    <s v="JITOBARC"/>
    <n v="19252"/>
    <s v="jose.tobar@consultor.wom.cl"/>
    <m/>
    <m/>
    <n v="24"/>
    <s v="Katterine Cuadra"/>
    <x v="1"/>
    <m/>
    <n v="1"/>
    <d v="2021-03-01T00:00:00"/>
    <n v="1062"/>
    <m/>
    <d v="2018-05-01T00:00:00"/>
    <d v="2018-04-01T00:00:00"/>
  </r>
  <r>
    <s v="Holdtech"/>
    <x v="0"/>
    <s v="Masivo"/>
    <s v="La Serena"/>
    <s v="18003026"/>
    <s v="3"/>
    <s v="18003026-3"/>
    <s v="KMMALDOC"/>
    <s v="KAREN MICHELLE MALDONADO CORTES"/>
    <s v="KAREN MICHELLE"/>
    <s v="MALDONADO CORTES"/>
    <x v="1"/>
    <x v="3"/>
    <s v="Renuncia"/>
    <s v="Renuncia voluntaria"/>
    <d v="2018-07-26T00:00:00"/>
    <m/>
    <m/>
    <m/>
    <m/>
    <m/>
    <d v="1992-03-03T00:00:00"/>
    <x v="2"/>
    <s v="15909479-0"/>
    <s v="ULISES LA ROSA PEREZ"/>
    <d v="2018-03-13T00:00:00"/>
    <d v="2018-04-03T00:00:00"/>
    <s v="S"/>
    <d v="2018-04-04T00:00:00"/>
    <s v="KMMALDOC"/>
    <s v="KMMALDOC"/>
    <n v="19172"/>
    <s v="karen.maldonado@consultor.wom.cl"/>
    <m/>
    <m/>
    <n v="24"/>
    <s v="Katterine Cuadra"/>
    <x v="1"/>
    <s v="Diurno"/>
    <n v="1"/>
    <d v="2021-03-01T00:00:00"/>
    <n v="1062"/>
    <m/>
    <d v="2018-07-01T00:00:00"/>
    <d v="2018-04-01T00:00:00"/>
  </r>
  <r>
    <s v="Holdtech"/>
    <x v="0"/>
    <s v="Masivo"/>
    <s v="La Serena"/>
    <s v="11618675"/>
    <s v="6"/>
    <s v="11618675-6"/>
    <s v="MDROJASC"/>
    <s v="MIRIAM DEL ROSARIO ROJAS CHILLA"/>
    <s v="MIRIAM DEL ROSARIO"/>
    <s v="ROJAS CHILLA"/>
    <x v="1"/>
    <x v="3"/>
    <s v="Renuncia"/>
    <m/>
    <d v="2018-04-18T00:00:00"/>
    <m/>
    <m/>
    <m/>
    <m/>
    <m/>
    <d v="1970-04-11T00:00:00"/>
    <x v="26"/>
    <s v="17268870-5"/>
    <n v="0"/>
    <d v="2018-03-13T00:00:00"/>
    <d v="2018-04-03T00:00:00"/>
    <s v="S"/>
    <d v="2018-04-04T00:00:00"/>
    <s v="MDROJASC"/>
    <s v="MDROJASC"/>
    <n v="19239"/>
    <s v="miriam.rojas@consultor.wom.cl"/>
    <m/>
    <m/>
    <n v="24"/>
    <s v="Katterine Cuadra"/>
    <x v="1"/>
    <m/>
    <n v="1"/>
    <d v="2021-03-01T00:00:00"/>
    <n v="1062"/>
    <m/>
    <d v="2018-04-01T00:00:00"/>
    <d v="2018-04-01T00:00:00"/>
  </r>
  <r>
    <s v="Holdtech"/>
    <x v="0"/>
    <s v="Masivo"/>
    <s v="La Serena"/>
    <s v="19770823"/>
    <s v="9"/>
    <s v="19770823-9"/>
    <s v="NPMUNOZS"/>
    <s v="NICOLAS PATRICIO MUÑOZ SALFATE"/>
    <s v="NICOLAS PATRICIO"/>
    <s v="MUÑOZ SALFATE"/>
    <x v="1"/>
    <x v="3"/>
    <s v="Renuncia"/>
    <s v="Motivos personales"/>
    <d v="2018-11-29T00:00:00"/>
    <m/>
    <m/>
    <m/>
    <m/>
    <m/>
    <d v="1998-02-17T00:00:00"/>
    <x v="2"/>
    <s v="15909479-0"/>
    <s v="ULISES LA ROSA PEREZ"/>
    <d v="2018-03-13T00:00:00"/>
    <d v="2018-04-03T00:00:00"/>
    <s v="S"/>
    <d v="2018-04-04T00:00:00"/>
    <s v="NPMUNOZS"/>
    <s v="NPMUNOZS"/>
    <n v="19056"/>
    <s v="nicolas.munoz.s@consultor.wom.cl"/>
    <m/>
    <m/>
    <n v="24"/>
    <s v="Katterine Cuadra"/>
    <x v="1"/>
    <s v="Diurno"/>
    <n v="1"/>
    <d v="2021-03-01T00:00:00"/>
    <n v="1062"/>
    <m/>
    <d v="2018-11-01T00:00:00"/>
    <d v="2018-04-01T00:00:00"/>
  </r>
  <r>
    <s v="Holdtech"/>
    <x v="0"/>
    <s v="Masivo"/>
    <s v="La Serena"/>
    <s v="17626393"/>
    <s v="8"/>
    <s v="17626393-8"/>
    <s v="PALEDESL"/>
    <s v="PAULINA ANDREA LEDESMA LEDESMA"/>
    <s v="PAULINA ANDREA"/>
    <s v="LEDESMA LEDESMA"/>
    <x v="1"/>
    <x v="3"/>
    <s v="Renuncia"/>
    <m/>
    <d v="2018-04-17T00:00:00"/>
    <m/>
    <m/>
    <m/>
    <m/>
    <m/>
    <d v="1991-03-01T00:00:00"/>
    <x v="7"/>
    <s v="17902552-3"/>
    <s v="ULISES LA ROSA PEREZ"/>
    <d v="2018-03-13T00:00:00"/>
    <d v="2018-04-03T00:00:00"/>
    <s v="S"/>
    <d v="2018-04-04T00:00:00"/>
    <s v="PALEDESL"/>
    <s v="PALEDESL"/>
    <n v="19215"/>
    <s v="paulina.ledesma@consultor.wom.cl"/>
    <m/>
    <m/>
    <n v="24"/>
    <s v="Katterine Cuadra"/>
    <x v="1"/>
    <m/>
    <n v="1"/>
    <d v="2021-03-01T00:00:00"/>
    <n v="1062"/>
    <m/>
    <d v="2018-04-01T00:00:00"/>
    <d v="2018-04-01T00:00:00"/>
  </r>
  <r>
    <s v="Holdtech"/>
    <x v="0"/>
    <s v="Masivo"/>
    <s v="La Serena"/>
    <s v="17388910"/>
    <s v="0"/>
    <s v="17388910-0"/>
    <s v="TACASTRE"/>
    <s v="TRACY ASSLEY CASTRO ESCOBAR"/>
    <s v="TRACY ASSLEY"/>
    <s v="CASTRO ESCOBAR"/>
    <x v="1"/>
    <x v="3"/>
    <s v="Renuncia"/>
    <m/>
    <d v="2018-04-16T00:00:00"/>
    <m/>
    <m/>
    <m/>
    <m/>
    <m/>
    <d v="1989-07-31T00:00:00"/>
    <x v="1"/>
    <s v="18354359-8"/>
    <s v="FRANCISCO JAVIER SUAREZ VEGA"/>
    <d v="2018-03-13T00:00:00"/>
    <d v="2018-04-03T00:00:00"/>
    <s v="S"/>
    <d v="2018-04-04T00:00:00"/>
    <s v="TACASTRE"/>
    <s v="TACASTRE"/>
    <n v="19241"/>
    <s v="tracy.castro@consultor.wom.cl"/>
    <m/>
    <m/>
    <n v="24"/>
    <s v="Katterine Cuadra"/>
    <x v="1"/>
    <m/>
    <n v="1"/>
    <d v="2021-03-01T00:00:00"/>
    <n v="1062"/>
    <m/>
    <d v="2018-04-01T00:00:00"/>
    <d v="2018-04-01T00:00:00"/>
  </r>
  <r>
    <s v="Holdtech"/>
    <x v="0"/>
    <s v="Masivo"/>
    <s v="La Serena"/>
    <s v="17191236"/>
    <s v="9"/>
    <s v="17191236-9"/>
    <s v="YAOLAVEG"/>
    <s v="YAMILET ANDREA OLAVE GERONIMO"/>
    <s v="YAMILET ANDREA"/>
    <s v="OLAVE GERONIMO"/>
    <x v="1"/>
    <x v="3"/>
    <s v="Renuncia"/>
    <s v="Motivos personales"/>
    <d v="2019-01-17T00:00:00"/>
    <m/>
    <m/>
    <m/>
    <m/>
    <m/>
    <d v="1988-10-05T00:00:00"/>
    <x v="23"/>
    <s v="17404906-8"/>
    <s v="ULISES LA ROSA PEREZ"/>
    <d v="2018-03-13T00:00:00"/>
    <d v="2018-04-03T00:00:00"/>
    <s v="S"/>
    <d v="2018-04-04T00:00:00"/>
    <s v="YAOLAVEG"/>
    <s v="YAOLAVEG"/>
    <n v="19248"/>
    <s v="yamilet.olave@consultor.wom.cl"/>
    <m/>
    <m/>
    <n v="24"/>
    <s v="Katterine Cuadra"/>
    <x v="1"/>
    <s v="Diurno"/>
    <n v="1"/>
    <d v="2021-03-01T00:00:00"/>
    <n v="1062"/>
    <m/>
    <d v="2019-01-01T00:00:00"/>
    <d v="2018-04-01T00:00:00"/>
  </r>
  <r>
    <s v="Holdtech"/>
    <x v="0"/>
    <s v="Masivo"/>
    <s v="La Serena"/>
    <s v="18749422"/>
    <s v="2"/>
    <s v="18749422-2"/>
    <s v="JJCACERS"/>
    <s v="JOAO JOSEATE SEGUNDO CACERES SILVA"/>
    <s v="JOAO JOSEATE SEGUNDO"/>
    <s v="CACERES SILVA"/>
    <x v="1"/>
    <x v="3"/>
    <s v="Renuncia"/>
    <s v="Renuncia voluntaria"/>
    <d v="2018-06-08T00:00:00"/>
    <m/>
    <m/>
    <m/>
    <m/>
    <m/>
    <d v="1994-07-02T00:00:00"/>
    <x v="6"/>
    <s v="16732649-8"/>
    <s v="ULISES LA ROSA PEREZ"/>
    <d v="2018-03-19T00:00:00"/>
    <d v="2018-04-09T00:00:00"/>
    <s v="S"/>
    <d v="2018-04-10T00:00:00"/>
    <s v="JJCACERS"/>
    <s v="JJCACERS"/>
    <n v="19062"/>
    <s v="joao.caceres@consultor.wom.cl"/>
    <m/>
    <m/>
    <n v="25"/>
    <s v="Claudio Villafaña"/>
    <x v="1"/>
    <s v="Diurno"/>
    <n v="1"/>
    <d v="2021-03-01T00:00:00"/>
    <n v="1056"/>
    <m/>
    <d v="2018-06-01T00:00:00"/>
    <d v="2018-04-01T00:00:00"/>
  </r>
  <r>
    <s v="Holdtech"/>
    <x v="0"/>
    <s v="Masivo"/>
    <s v="La Serena"/>
    <s v="19258368"/>
    <s v="3"/>
    <s v="19258368-3"/>
    <s v="LBARANCA"/>
    <s v="LENNY BELEN ARANCIBIA ARAYA"/>
    <s v="LENNY BELEN"/>
    <s v="ARANCIBIA ARAYA"/>
    <x v="1"/>
    <x v="3"/>
    <s v="Desvinculación"/>
    <s v="No Concurrencia"/>
    <d v="2018-06-13T00:00:00"/>
    <m/>
    <m/>
    <m/>
    <m/>
    <m/>
    <d v="1996-09-10T00:00:00"/>
    <x v="6"/>
    <s v="16732649-8"/>
    <s v="ULISES LA ROSA PEREZ"/>
    <d v="2018-03-19T00:00:00"/>
    <d v="2018-04-09T00:00:00"/>
    <s v="S"/>
    <d v="2018-04-11T00:00:00"/>
    <s v="LBARANCA"/>
    <s v="LBARANCA"/>
    <n v="19089"/>
    <s v="lenny.arancibia@consultor.wom.cl"/>
    <m/>
    <m/>
    <n v="25"/>
    <s v="Claudio Villafaña"/>
    <x v="0"/>
    <s v="Diurno"/>
    <s v=""/>
    <d v="2021-03-01T00:00:00"/>
    <n v="1055"/>
    <m/>
    <d v="2018-06-01T00:00:00"/>
    <d v="2018-04-01T00:00:00"/>
  </r>
  <r>
    <s v="Holdtech"/>
    <x v="0"/>
    <s v="Masivo"/>
    <s v="La Serena"/>
    <s v="18899829"/>
    <s v="1"/>
    <s v="18899829-1"/>
    <s v="MAMALDOA"/>
    <s v="MILEN ALEJANDRA MALDONADO ARAYA"/>
    <s v="MILEN ALEJANDRA"/>
    <s v="MALDONADO ARAYA"/>
    <x v="1"/>
    <x v="3"/>
    <s v="Desvinculación"/>
    <s v="No Concurrencia"/>
    <d v="2018-11-28T00:00:00"/>
    <m/>
    <m/>
    <m/>
    <m/>
    <m/>
    <d v="1995-03-29T00:00:00"/>
    <x v="6"/>
    <s v="16732649-8"/>
    <s v="ULISES LA ROSA PEREZ"/>
    <d v="2018-03-19T00:00:00"/>
    <d v="2018-04-09T00:00:00"/>
    <s v="S"/>
    <d v="2018-04-10T00:00:00"/>
    <s v="MAMALDOA"/>
    <s v="MAMALDOA"/>
    <n v="19037"/>
    <s v="milen.maldonado@consultor.wom.cl"/>
    <m/>
    <m/>
    <n v="25"/>
    <s v="Claudio Villafaña"/>
    <x v="0"/>
    <s v="Diurno"/>
    <s v=""/>
    <d v="2021-03-01T00:00:00"/>
    <n v="1056"/>
    <m/>
    <d v="2018-11-01T00:00:00"/>
    <d v="2018-04-01T00:00:00"/>
  </r>
  <r>
    <s v="Holdtech"/>
    <x v="0"/>
    <s v="Masivo"/>
    <s v="La Serena"/>
    <s v="16572148"/>
    <s v="9"/>
    <s v="16572148-9"/>
    <s v="NGFIGUEA"/>
    <s v="NICOLAS GABRIEL FIGUEROA ARREDONDO"/>
    <s v="NICOLAS GABRIEL"/>
    <s v="FIGUEROA ARREDONDO"/>
    <x v="1"/>
    <x v="3"/>
    <s v="Desvinculación"/>
    <s v="No Concurrencia"/>
    <d v="2018-04-30T00:00:00"/>
    <m/>
    <m/>
    <m/>
    <m/>
    <m/>
    <d v="1987-09-23T00:00:00"/>
    <x v="6"/>
    <s v="16732649-8"/>
    <s v="ULISES LA ROSA PEREZ"/>
    <d v="2018-03-19T00:00:00"/>
    <d v="2018-04-09T00:00:00"/>
    <s v="S"/>
    <d v="2018-04-10T00:00:00"/>
    <s v="NGFIGUEA"/>
    <s v="NGFIGUEA"/>
    <n v="19017"/>
    <s v="nicolas.figueroa@consultor.wom.cl"/>
    <m/>
    <m/>
    <n v="25"/>
    <s v="Claudio Villafaña"/>
    <x v="1"/>
    <m/>
    <n v="1"/>
    <d v="2021-03-01T00:00:00"/>
    <n v="1056"/>
    <m/>
    <d v="2018-04-01T00:00:00"/>
    <d v="2018-04-01T00:00:00"/>
  </r>
  <r>
    <s v="Holdtech"/>
    <x v="0"/>
    <s v="Masivo"/>
    <s v="La Serena"/>
    <s v="18495179"/>
    <s v="7"/>
    <s v="18495179-7"/>
    <s v="PCRAMOST"/>
    <s v="PAULA CONSTANZA RAMOS TRIGO"/>
    <s v="PAULA CONSTANZA"/>
    <s v="RAMOS TRIGO"/>
    <x v="1"/>
    <x v="3"/>
    <s v="Renuncia"/>
    <s v="Renuncia voluntaria"/>
    <d v="2018-06-18T00:00:00"/>
    <m/>
    <m/>
    <m/>
    <m/>
    <m/>
    <d v="1993-10-12T00:00:00"/>
    <x v="6"/>
    <s v="16732649-8"/>
    <s v="ULISES LA ROSA PEREZ"/>
    <d v="2018-03-19T00:00:00"/>
    <d v="2018-04-09T00:00:00"/>
    <s v="S"/>
    <d v="2018-04-10T00:00:00"/>
    <s v="PCRAMOST"/>
    <s v="PCRAMOST"/>
    <n v="19015"/>
    <s v="paula.ramos@consultor.wom.cl"/>
    <m/>
    <m/>
    <n v="25"/>
    <s v="Claudio Villafaña"/>
    <x v="0"/>
    <s v="Diurno"/>
    <s v=""/>
    <d v="2021-03-01T00:00:00"/>
    <n v="1056"/>
    <m/>
    <d v="2018-06-01T00:00:00"/>
    <d v="2018-04-01T00:00:00"/>
  </r>
  <r>
    <s v="Holdtech"/>
    <x v="0"/>
    <s v="Masivo"/>
    <s v="La Serena"/>
    <s v="15909198"/>
    <s v="8"/>
    <s v="15909198-8"/>
    <s v="RAVEGAC"/>
    <s v="ROXANA ANDREA VEGA CAMPUSANO"/>
    <s v="ROXANA ANDREA"/>
    <s v="VEGA CAMPUSANO"/>
    <x v="1"/>
    <x v="3"/>
    <s v="Desvinculación"/>
    <s v="No Concurrencia"/>
    <d v="2019-03-01T00:00:00"/>
    <m/>
    <m/>
    <m/>
    <m/>
    <m/>
    <d v="1984-11-09T00:00:00"/>
    <x v="6"/>
    <s v="16732649-8"/>
    <s v="ULISES LA ROSA PEREZ"/>
    <d v="2018-03-19T00:00:00"/>
    <d v="2018-04-09T00:00:00"/>
    <s v="S"/>
    <d v="2018-04-13T00:00:00"/>
    <s v="RAVEGAC"/>
    <s v="RAVEGAC"/>
    <n v="19003"/>
    <s v="roxana.vega@consultor.wom.cl"/>
    <m/>
    <m/>
    <n v="25"/>
    <s v="Claudio Villafaña"/>
    <x v="0"/>
    <s v="Diurno"/>
    <s v=""/>
    <d v="2021-03-01T00:00:00"/>
    <n v="1053"/>
    <m/>
    <d v="2019-03-01T00:00:00"/>
    <d v="2018-04-01T00:00:00"/>
  </r>
  <r>
    <s v="Holdtech"/>
    <x v="0"/>
    <s v="Masivo"/>
    <s v="La Serena"/>
    <s v="18757421"/>
    <s v="8"/>
    <s v="18757421-8"/>
    <s v="SACASTIG"/>
    <s v="STEFANIA ALEJANDRA CASTILLO GARAY"/>
    <s v="STEFANIA ALEJANDRA"/>
    <s v="CASTILLO GARAY"/>
    <x v="1"/>
    <x v="3"/>
    <s v="Renuncia"/>
    <s v="Renuncia voluntaria"/>
    <d v="2018-07-23T00:00:00"/>
    <m/>
    <m/>
    <m/>
    <m/>
    <m/>
    <d v="1994-04-09T00:00:00"/>
    <x v="6"/>
    <s v="16732649-8"/>
    <s v="ULISES LA ROSA PEREZ"/>
    <d v="2018-03-19T00:00:00"/>
    <d v="2018-04-09T00:00:00"/>
    <s v="S"/>
    <d v="2018-04-10T00:00:00"/>
    <s v="SACASTIG"/>
    <s v="SACASTIG"/>
    <n v="19070"/>
    <s v="stefania.castillo@consultor.wom.cl"/>
    <m/>
    <m/>
    <n v="25"/>
    <s v="Claudio Villafaña"/>
    <x v="0"/>
    <s v="Diurno"/>
    <s v=""/>
    <d v="2021-03-01T00:00:00"/>
    <n v="1056"/>
    <m/>
    <d v="2018-07-01T00:00:00"/>
    <d v="2018-04-01T00:00:00"/>
  </r>
  <r>
    <s v="Holdtech"/>
    <x v="0"/>
    <s v="Masivo"/>
    <s v="La Serena"/>
    <s v="20051301"/>
    <s v="0"/>
    <s v="20051301-0"/>
    <s v="VFAREVAR"/>
    <s v="VALENTINA FERNANDA AREVALO ROJAS"/>
    <s v="VALENTINA FERNANDA"/>
    <s v="AREVALO ROJAS"/>
    <x v="1"/>
    <x v="3"/>
    <s v="Renuncia"/>
    <m/>
    <d v="2018-04-22T00:00:00"/>
    <m/>
    <m/>
    <m/>
    <m/>
    <m/>
    <d v="1998-09-28T00:00:00"/>
    <x v="6"/>
    <s v="16732649-8"/>
    <s v="ULISES LA ROSA PEREZ"/>
    <d v="2018-03-19T00:00:00"/>
    <d v="2018-04-09T00:00:00"/>
    <s v="S"/>
    <d v="2018-04-10T00:00:00"/>
    <s v="VFAREVAR"/>
    <s v="VFAREVAR"/>
    <n v="19042"/>
    <s v="valentina.arevalo@consultor.wom.cl"/>
    <m/>
    <m/>
    <n v="25"/>
    <s v="Claudio Villafaña"/>
    <x v="1"/>
    <m/>
    <n v="1"/>
    <d v="2021-03-01T00:00:00"/>
    <n v="1056"/>
    <m/>
    <d v="2018-04-01T00:00:00"/>
    <d v="2018-04-01T00:00:00"/>
  </r>
  <r>
    <s v="Holdtech"/>
    <x v="0"/>
    <s v="Masivo"/>
    <s v="La Serena"/>
    <s v="17723591"/>
    <s v="1"/>
    <s v="17723591-1"/>
    <s v="AIRIVERV"/>
    <s v="ANDRES ISAAC RIVERA VEGA"/>
    <s v="ANDRES ISAAC"/>
    <s v="RIVERA VEGA"/>
    <x v="1"/>
    <x v="3"/>
    <s v="Renuncia"/>
    <s v="Renuncia voluntaria"/>
    <d v="2018-07-23T00:00:00"/>
    <m/>
    <m/>
    <m/>
    <m/>
    <m/>
    <d v="1990-09-28T00:00:00"/>
    <x v="6"/>
    <s v="16732649-8"/>
    <s v="ULISES LA ROSA PEREZ"/>
    <d v="2018-04-03T00:00:00"/>
    <d v="2018-04-23T00:00:00"/>
    <s v="S"/>
    <d v="2018-04-25T00:00:00"/>
    <s v="AIRIVERV"/>
    <s v="AIRIVERV"/>
    <n v="19022"/>
    <s v="andres.rivera@consultor.wom.cl"/>
    <m/>
    <m/>
    <n v="26"/>
    <s v="Rocío Silva"/>
    <x v="1"/>
    <s v="Diurno"/>
    <n v="1"/>
    <d v="2021-03-01T00:00:00"/>
    <n v="1041"/>
    <m/>
    <d v="2018-07-01T00:00:00"/>
    <d v="2018-04-01T00:00:00"/>
  </r>
  <r>
    <s v="Holdtech"/>
    <x v="0"/>
    <s v="Masivo"/>
    <s v="La Serena"/>
    <s v="21389969"/>
    <s v="4"/>
    <s v="21389969-4"/>
    <s v="AMPIZARO"/>
    <s v="ALEJANDRA MARCELA PIZARRO OLIVARES"/>
    <s v="ALEJANDRA MARCELA"/>
    <s v="PIZARRO OLIVARES"/>
    <x v="1"/>
    <x v="3"/>
    <s v="Desvinculación"/>
    <s v="No Concurrencia"/>
    <d v="2018-11-28T00:00:00"/>
    <m/>
    <m/>
    <m/>
    <m/>
    <m/>
    <d v="1978-04-17T00:00:00"/>
    <x v="6"/>
    <s v="16732649-8"/>
    <s v="ULISES LA ROSA PEREZ"/>
    <d v="2018-04-03T00:00:00"/>
    <d v="2018-04-23T00:00:00"/>
    <s v="S"/>
    <d v="2018-04-25T00:00:00"/>
    <s v="AMPIZARO"/>
    <s v="AMPIZARO"/>
    <n v="19016"/>
    <s v="alejandra.pizarro@consultor.wom.cl"/>
    <m/>
    <m/>
    <n v="26"/>
    <s v="Rocío Silva"/>
    <x v="0"/>
    <s v="Diurno"/>
    <s v=""/>
    <d v="2021-03-01T00:00:00"/>
    <n v="1041"/>
    <m/>
    <d v="2018-11-01T00:00:00"/>
    <d v="2018-04-01T00:00:00"/>
  </r>
  <r>
    <s v="Holdtech"/>
    <x v="0"/>
    <s v="Masivo"/>
    <s v="La Serena"/>
    <s v="18474639"/>
    <s v="5"/>
    <s v="18474639-5"/>
    <s v="CAREBOLR"/>
    <s v="CATALINA ALEJANDRA REBOLLEDO REBOLLEDO"/>
    <s v="CATALINA ALEJANDRA"/>
    <s v="REBOLLEDO REBOLLEDO"/>
    <x v="1"/>
    <x v="3"/>
    <s v="Renuncia"/>
    <m/>
    <d v="2018-05-29T00:00:00"/>
    <m/>
    <m/>
    <m/>
    <m/>
    <m/>
    <d v="1993-02-13T00:00:00"/>
    <x v="6"/>
    <s v="16732649-8"/>
    <s v="ULISES LA ROSA PEREZ"/>
    <d v="2018-04-03T00:00:00"/>
    <d v="2018-04-23T00:00:00"/>
    <s v="S"/>
    <d v="2018-04-25T00:00:00"/>
    <s v="CAREBOLR"/>
    <s v="CAREBOLR"/>
    <n v="19092"/>
    <s v="catalina.rebolledo@consultor.wom.cl"/>
    <m/>
    <m/>
    <n v="26"/>
    <s v="Rocío Silva"/>
    <x v="3"/>
    <m/>
    <s v=""/>
    <d v="2021-03-01T00:00:00"/>
    <n v="1041"/>
    <m/>
    <d v="2018-05-01T00:00:00"/>
    <d v="2018-04-01T00:00:00"/>
  </r>
  <r>
    <s v="Holdtech"/>
    <x v="0"/>
    <s v="Masivo"/>
    <s v="La Serena"/>
    <s v="17626846"/>
    <s v="8"/>
    <s v="17626846-8"/>
    <s v="CFGALVEC"/>
    <s v="CAROLINA FERNANDA GALVEZ CONTRERAS"/>
    <s v="CAROLINA FERNANDA"/>
    <s v="GALVEZ CONTRERAS"/>
    <x v="1"/>
    <x v="3"/>
    <s v="Desvinculación"/>
    <s v="No Concurrencia"/>
    <d v="2018-05-10T00:00:00"/>
    <m/>
    <m/>
    <m/>
    <m/>
    <m/>
    <d v="1991-05-11T00:00:00"/>
    <x v="6"/>
    <s v="16732649-8"/>
    <s v="ULISES LA ROSA PEREZ"/>
    <d v="2018-04-03T00:00:00"/>
    <d v="2018-04-23T00:00:00"/>
    <s v="S"/>
    <d v="2018-04-25T00:00:00"/>
    <s v="CFGALVEC"/>
    <s v="CFGALVEC"/>
    <n v="19059"/>
    <s v="carolina.galvez@consultor.wom.cl"/>
    <m/>
    <m/>
    <n v="26"/>
    <s v="Rocío Silva"/>
    <x v="3"/>
    <m/>
    <s v=""/>
    <d v="2021-03-01T00:00:00"/>
    <n v="1041"/>
    <m/>
    <d v="2018-05-01T00:00:00"/>
    <d v="2018-04-01T00:00:00"/>
  </r>
  <r>
    <s v="Holdtech"/>
    <x v="0"/>
    <s v="Masivo"/>
    <s v="La Serena"/>
    <s v="19077298"/>
    <s v="5"/>
    <s v="19077298-5"/>
    <s v="CMARAYAR"/>
    <s v="CRISTOBAL MIGUEL ARAYA REQUENA"/>
    <s v="CRISTOBAL MIGUEL"/>
    <s v="ARAYA REQUENA"/>
    <x v="1"/>
    <x v="3"/>
    <s v="Renuncia"/>
    <s v="Renuncia voluntaria"/>
    <d v="2018-06-06T00:00:00"/>
    <m/>
    <m/>
    <m/>
    <m/>
    <m/>
    <d v="1995-02-08T00:00:00"/>
    <x v="6"/>
    <s v="16732649-8"/>
    <s v="ULISES LA ROSA PEREZ"/>
    <d v="2018-04-03T00:00:00"/>
    <d v="2018-04-23T00:00:00"/>
    <s v="S"/>
    <d v="2018-04-25T00:00:00"/>
    <s v="CMARAYAR"/>
    <s v="CMARAYAR"/>
    <n v="19101"/>
    <s v="cristobal.araya@consultor.wom.cl"/>
    <m/>
    <m/>
    <n v="26"/>
    <s v="Rocío Silva"/>
    <x v="1"/>
    <s v="Diurno"/>
    <n v="1"/>
    <d v="2021-03-01T00:00:00"/>
    <n v="1041"/>
    <m/>
    <d v="2018-06-01T00:00:00"/>
    <d v="2018-04-01T00:00:00"/>
  </r>
  <r>
    <s v="Holdtech"/>
    <x v="0"/>
    <s v="Masivo"/>
    <s v="La Serena"/>
    <s v="19771554"/>
    <s v="5"/>
    <s v="19771554-5"/>
    <s v="JFPAINEG"/>
    <s v="JEANS FRANCO PAINEMAL GUTIERREZ"/>
    <s v="JEANS FRANCO"/>
    <s v="PAINEMAL GUTIERREZ"/>
    <x v="1"/>
    <x v="3"/>
    <s v="Desvinculación"/>
    <s v="Falta grave al contrato"/>
    <d v="2018-06-15T00:00:00"/>
    <m/>
    <m/>
    <m/>
    <m/>
    <m/>
    <d v="1998-06-20T00:00:00"/>
    <x v="22"/>
    <s v="16780392-K"/>
    <s v="WILLIAMS ENRIQUE DOMINGUEZ BARRADA"/>
    <d v="2018-04-03T00:00:00"/>
    <d v="2018-04-23T00:00:00"/>
    <s v="S"/>
    <d v="2018-04-25T00:00:00"/>
    <s v="JFPAINEG"/>
    <s v="JFPAINEG"/>
    <n v="19117"/>
    <s v="jeans.painemal@consultor.wom.cl"/>
    <m/>
    <m/>
    <n v="26"/>
    <s v="Rocío Silva"/>
    <x v="1"/>
    <s v="Diurno"/>
    <n v="1"/>
    <d v="2021-03-01T00:00:00"/>
    <n v="1041"/>
    <m/>
    <d v="2018-06-01T00:00:00"/>
    <d v="2018-04-01T00:00:00"/>
  </r>
  <r>
    <s v="Holdtech"/>
    <x v="0"/>
    <s v="Masivo"/>
    <s v="La Serena"/>
    <s v="13974176"/>
    <s v="5"/>
    <s v="13974176-5"/>
    <s v="MAROJASG"/>
    <s v="MYNLA ALEXANDRA ROJAS GRLICA"/>
    <s v="MYNLA ALEXANDRA"/>
    <s v="ROJAS GRLICA"/>
    <x v="1"/>
    <x v="3"/>
    <s v="Desvinculación"/>
    <s v="No Concurrencia"/>
    <d v="2018-05-16T00:00:00"/>
    <m/>
    <m/>
    <m/>
    <m/>
    <m/>
    <d v="1981-09-10T00:00:00"/>
    <x v="2"/>
    <s v="15909479-0"/>
    <s v="ULISES LA ROSA PEREZ"/>
    <d v="2018-04-03T00:00:00"/>
    <d v="2018-04-23T00:00:00"/>
    <s v="S"/>
    <d v="2018-04-25T00:00:00"/>
    <s v="MAROJASG"/>
    <s v="MAROJASG"/>
    <n v="19134"/>
    <s v="mynla.rojas@consultor.wom.cl"/>
    <m/>
    <m/>
    <n v="26"/>
    <s v="Rocío Silva"/>
    <x v="3"/>
    <m/>
    <s v=""/>
    <d v="2021-03-01T00:00:00"/>
    <n v="1041"/>
    <m/>
    <d v="2018-05-01T00:00:00"/>
    <d v="2018-04-01T00:00:00"/>
  </r>
  <r>
    <s v="Holdtech"/>
    <x v="0"/>
    <s v="Masivo"/>
    <s v="La Serena"/>
    <s v="19771139"/>
    <s v="6"/>
    <s v="19771139-6"/>
    <s v="VAVALDID"/>
    <s v="VICTOR ARIEL VALDIVIA DIAZ"/>
    <s v="VICTOR ARIEL"/>
    <s v="VALDIVIA DIAZ"/>
    <x v="1"/>
    <x v="3"/>
    <s v="Renuncia"/>
    <s v="Motivos personales"/>
    <d v="2018-12-27T00:00:00"/>
    <m/>
    <m/>
    <m/>
    <m/>
    <m/>
    <d v="1998-04-19T00:00:00"/>
    <x v="24"/>
    <s v="15451219-5"/>
    <s v="ULISES LA ROSA PEREZ"/>
    <d v="2018-04-03T00:00:00"/>
    <d v="2018-04-23T00:00:00"/>
    <s v="S"/>
    <d v="2018-04-25T00:00:00"/>
    <s v="VAVALDID"/>
    <s v="VAVALDID"/>
    <n v="19145"/>
    <s v="victor.valdivia@consultor.wom.cl"/>
    <m/>
    <m/>
    <n v="26"/>
    <s v="Rocío Silva"/>
    <x v="1"/>
    <s v="Diurno"/>
    <n v="1"/>
    <d v="2021-03-01T00:00:00"/>
    <n v="1041"/>
    <m/>
    <d v="2018-12-01T00:00:00"/>
    <d v="2018-04-01T00:00:00"/>
  </r>
  <r>
    <s v="Holdtech"/>
    <x v="0"/>
    <s v="Masivo"/>
    <s v="La Serena"/>
    <s v="19347446"/>
    <s v="2"/>
    <s v="19347446-2"/>
    <s v="VSCONTRA"/>
    <s v="VICTORIA SOLEDAD CONTRERAS ARANCIBIA"/>
    <s v="VICTORIA SOLEDAD"/>
    <s v="CONTRERAS ARANCIBIA"/>
    <x v="1"/>
    <x v="3"/>
    <s v="Renuncia"/>
    <s v="Renuncia voluntaria"/>
    <d v="2018-08-08T00:00:00"/>
    <m/>
    <m/>
    <m/>
    <m/>
    <m/>
    <d v="1996-01-13T00:00:00"/>
    <x v="26"/>
    <s v="17268870-5"/>
    <n v="0"/>
    <d v="2018-04-03T00:00:00"/>
    <d v="2018-04-23T00:00:00"/>
    <s v="S"/>
    <d v="2018-04-25T00:00:00"/>
    <s v="VSCONTRA"/>
    <s v="VSCONTRA"/>
    <n v="19147"/>
    <s v="victoria.contreras.a@consultor.wom.cl"/>
    <m/>
    <m/>
    <n v="26"/>
    <s v="Rocío Silva"/>
    <x v="1"/>
    <s v="Diurno"/>
    <n v="1"/>
    <d v="2021-03-01T00:00:00"/>
    <n v="1041"/>
    <m/>
    <d v="2018-08-01T00:00:00"/>
    <d v="2018-04-01T00:00:00"/>
  </r>
  <r>
    <s v="Holdtech"/>
    <x v="0"/>
    <s v="Masivo"/>
    <s v="La Serena"/>
    <s v="19042281"/>
    <s v="K"/>
    <s v="19042281-K"/>
    <s v=""/>
    <s v="KATHERINE BELEN ARAYA ARDILES"/>
    <s v="KATHERINE BELEN"/>
    <s v="ARAYA ARDILES"/>
    <x v="1"/>
    <x v="3"/>
    <s v="Renuncia"/>
    <m/>
    <d v="2018-04-18T00:00:00"/>
    <m/>
    <m/>
    <m/>
    <m/>
    <m/>
    <d v="1995-11-28T00:00:00"/>
    <x v="20"/>
    <m/>
    <s v=""/>
    <d v="2018-04-09T00:00:00"/>
    <d v="2018-04-26T00:00:00"/>
    <s v="S"/>
    <d v="2018-04-30T00:00:00"/>
    <s v=""/>
    <s v=""/>
    <m/>
    <s v="SINCORREO@WOM.CL"/>
    <m/>
    <m/>
    <n v="27"/>
    <s v="Julia Arancibia"/>
    <x v="3"/>
    <m/>
    <s v=""/>
    <d v="2021-03-01T00:00:00"/>
    <n v="1036"/>
    <m/>
    <d v="2018-04-01T00:00:00"/>
    <d v="2018-04-01T00:00:00"/>
  </r>
  <r>
    <s v="Holdtech"/>
    <x v="0"/>
    <s v="Masivo"/>
    <s v="La Serena"/>
    <s v="15673994"/>
    <s v="4"/>
    <s v="15673994-4"/>
    <s v="DACARMOT"/>
    <s v="DANIELA ANDREA CARMONA TAMAYO"/>
    <s v="DANIELA ANDREA"/>
    <s v="CARMONA TAMAYO"/>
    <x v="1"/>
    <x v="3"/>
    <s v="Renuncia"/>
    <s v="Renuncia voluntaria"/>
    <d v="2018-06-28T00:00:00"/>
    <m/>
    <m/>
    <m/>
    <m/>
    <m/>
    <d v="1984-01-02T00:00:00"/>
    <x v="22"/>
    <s v="16780392-K"/>
    <s v="WILLIAMS ENRIQUE DOMINGUEZ BARRADA"/>
    <d v="2018-04-09T00:00:00"/>
    <d v="2018-04-26T00:00:00"/>
    <s v="S"/>
    <d v="2018-05-01T00:00:00"/>
    <s v="DACARMOT"/>
    <s v="DACARMOT"/>
    <n v="19169"/>
    <s v="daniela.carmona@consultor.wom.cl"/>
    <m/>
    <m/>
    <n v="27"/>
    <s v="Julia Arancibia"/>
    <x v="0"/>
    <s v="Diurno"/>
    <s v=""/>
    <d v="2021-03-01T00:00:00"/>
    <n v="1035"/>
    <m/>
    <d v="2018-06-01T00:00:00"/>
    <d v="2018-05-01T00:00:00"/>
  </r>
  <r>
    <s v="Holdtech"/>
    <x v="0"/>
    <s v="Empresas"/>
    <s v="La Serena"/>
    <s v="20006233"/>
    <s v="7"/>
    <s v="20006233-7"/>
    <s v="DAROJASV"/>
    <s v="DARIO ALFONSO ROJAS VALDEBENITO"/>
    <s v="DARIO ALFONSO"/>
    <s v="ROJAS VALDEBENITO"/>
    <x v="1"/>
    <x v="3"/>
    <s v="Desvinculación"/>
    <s v="Falta grave al contrato"/>
    <d v="2020-07-09T00:00:00"/>
    <m/>
    <m/>
    <m/>
    <m/>
    <m/>
    <d v="1999-04-16T00:00:00"/>
    <x v="0"/>
    <s v="15054416-5"/>
    <s v="FRANCISCO JAVIER SUAREZ VEGA"/>
    <d v="2018-04-09T00:00:00"/>
    <d v="2018-04-26T00:00:00"/>
    <s v="S"/>
    <d v="2018-05-01T00:00:00"/>
    <s v="DAROJASV"/>
    <s v="DAROJASV"/>
    <n v="19083"/>
    <s v="dario.rojas@consultor.wom.cl"/>
    <m/>
    <m/>
    <n v="27"/>
    <s v="Julia Arancibia"/>
    <x v="1"/>
    <s v="Diurno"/>
    <n v="1"/>
    <d v="2021-03-01T00:00:00"/>
    <n v="1035"/>
    <m/>
    <d v="2020-07-01T00:00:00"/>
    <d v="2018-05-01T00:00:00"/>
  </r>
  <r>
    <s v="Holdtech"/>
    <x v="0"/>
    <s v="Masivo"/>
    <s v="La Serena"/>
    <s v="19349068"/>
    <s v="9"/>
    <s v="19349068-9"/>
    <s v="JCVENEGP"/>
    <s v="JUAN CRISTOBAL VENEGAS PORTILLA"/>
    <s v="JUAN CRISTOBAL"/>
    <s v="VENEGAS PORTILLA"/>
    <x v="1"/>
    <x v="3"/>
    <s v="Desvinculación"/>
    <s v="Vencimiento de contrato"/>
    <d v="2018-06-01T00:00:00"/>
    <m/>
    <m/>
    <m/>
    <m/>
    <m/>
    <d v="1996-09-03T00:00:00"/>
    <x v="1"/>
    <s v="18354359-8"/>
    <s v="FRANCISCO JAVIER SUAREZ VEGA"/>
    <d v="2018-04-09T00:00:00"/>
    <d v="2018-04-26T00:00:00"/>
    <s v="S"/>
    <d v="2018-04-30T00:00:00"/>
    <s v="JCVENEGP"/>
    <s v="JCVENEGP"/>
    <n v="19157"/>
    <s v="SINCORREO@WOM.CL"/>
    <m/>
    <m/>
    <n v="27"/>
    <s v="Julia Arancibia"/>
    <x v="3"/>
    <m/>
    <s v=""/>
    <d v="2021-03-01T00:00:00"/>
    <n v="1036"/>
    <m/>
    <d v="2018-06-01T00:00:00"/>
    <d v="2018-04-01T00:00:00"/>
  </r>
  <r>
    <s v="Holdtech"/>
    <x v="0"/>
    <s v="Masivo"/>
    <s v="La Serena"/>
    <s v="17938251"/>
    <s v="2"/>
    <s v="17938251-2"/>
    <s v="JIGUERRA"/>
    <s v="JUAN IGNACIO GUERRERO ANDRADES"/>
    <s v="JUAN IGNACIO"/>
    <s v="GUERRERO ANDRADES"/>
    <x v="1"/>
    <x v="3"/>
    <s v="Renuncia"/>
    <s v="Renuncia voluntaria"/>
    <d v="2018-07-10T00:00:00"/>
    <m/>
    <m/>
    <m/>
    <m/>
    <m/>
    <d v="1991-11-24T00:00:00"/>
    <x v="24"/>
    <s v="15451219-5"/>
    <s v="ULISES LA ROSA PEREZ"/>
    <d v="2018-04-09T00:00:00"/>
    <d v="2018-04-26T00:00:00"/>
    <s v="S"/>
    <d v="2018-05-01T00:00:00"/>
    <s v="JIGUERRA"/>
    <s v="JIGUERRA"/>
    <n v="19123"/>
    <s v="juan.guerrero@consultor.wom.cl"/>
    <m/>
    <m/>
    <n v="27"/>
    <s v="Julia Arancibia"/>
    <x v="0"/>
    <s v="Diurno"/>
    <s v=""/>
    <d v="2021-03-01T00:00:00"/>
    <n v="1035"/>
    <m/>
    <d v="2018-07-01T00:00:00"/>
    <d v="2018-05-01T00:00:00"/>
  </r>
  <r>
    <s v="Holdtech"/>
    <x v="0"/>
    <s v="Masivo"/>
    <s v="La Serena"/>
    <s v="19491795"/>
    <s v="3"/>
    <s v="19491795-3"/>
    <s v="MAAVILEV"/>
    <s v="MATIAS ALBERTO AVILES VELIZ"/>
    <s v="MATIAS ALBERTO"/>
    <s v="AVILES VELIZ"/>
    <x v="1"/>
    <x v="3"/>
    <s v="Renuncia"/>
    <m/>
    <d v="2018-06-05T00:00:00"/>
    <m/>
    <m/>
    <m/>
    <m/>
    <m/>
    <d v="1996-08-30T00:00:00"/>
    <x v="6"/>
    <s v="16732649-8"/>
    <s v="ULISES LA ROSA PEREZ"/>
    <d v="2018-04-09T00:00:00"/>
    <d v="2018-04-26T00:00:00"/>
    <s v="S"/>
    <d v="2018-05-01T00:00:00"/>
    <s v="MAAVILEV"/>
    <s v="MAAVILEV"/>
    <n v="19155"/>
    <s v="matias.aviles@consultor.wom.cl"/>
    <m/>
    <m/>
    <n v="27"/>
    <s v="Julia Arancibia"/>
    <x v="1"/>
    <s v="Diurno"/>
    <n v="1"/>
    <d v="2021-03-01T00:00:00"/>
    <n v="1035"/>
    <m/>
    <d v="2018-06-01T00:00:00"/>
    <d v="2018-05-01T00:00:00"/>
  </r>
  <r>
    <s v="Holdtech"/>
    <x v="0"/>
    <s v="Masivo"/>
    <s v="La Serena"/>
    <s v="19507192"/>
    <s v="6"/>
    <s v="19507192-6"/>
    <s v="NAFIGUEA"/>
    <s v="NESTOR ANTONIO MATIAS FIGUEROA ARAYA"/>
    <s v="NESTOR ANTONIO MATIAS"/>
    <s v="FIGUEROA ARAYA"/>
    <x v="1"/>
    <x v="3"/>
    <s v="Desvinculación"/>
    <s v="Vencimiento de contrato"/>
    <d v="2018-06-01T00:00:00"/>
    <m/>
    <m/>
    <m/>
    <m/>
    <m/>
    <d v="1997-09-02T00:00:00"/>
    <x v="6"/>
    <s v="16732649-8"/>
    <s v="ULISES LA ROSA PEREZ"/>
    <d v="2018-04-09T00:00:00"/>
    <d v="2018-04-26T00:00:00"/>
    <s v="S"/>
    <d v="2018-04-30T00:00:00"/>
    <s v="NAFIGUEA"/>
    <s v="NAFIGUEA"/>
    <n v="19026"/>
    <s v="SINCORREO@WOM.CL"/>
    <m/>
    <m/>
    <n v="27"/>
    <s v="Julia Arancibia"/>
    <x v="3"/>
    <m/>
    <s v=""/>
    <d v="2021-03-01T00:00:00"/>
    <n v="1036"/>
    <m/>
    <d v="2018-06-01T00:00:00"/>
    <d v="2018-04-01T00:00:00"/>
  </r>
  <r>
    <s v="Holdtech"/>
    <x v="0"/>
    <s v="Masivo"/>
    <s v="La Serena"/>
    <s v="19507053"/>
    <s v="9"/>
    <s v="19507053-9"/>
    <s v="SDARANCC"/>
    <s v="STEFFI DARLING ARANCIBIA CORTES"/>
    <s v="STEFFI DARLING"/>
    <s v="ARANCIBIA CORTES"/>
    <x v="1"/>
    <x v="3"/>
    <s v="Desvinculación"/>
    <s v="No Concurrencia"/>
    <d v="2018-10-04T00:00:00"/>
    <m/>
    <m/>
    <m/>
    <m/>
    <m/>
    <d v="1997-08-04T00:00:00"/>
    <x v="22"/>
    <s v="16780392-K"/>
    <s v="WILLIAMS ENRIQUE DOMINGUEZ BARRADA"/>
    <d v="2018-04-09T00:00:00"/>
    <d v="2018-04-26T00:00:00"/>
    <s v="S"/>
    <d v="2018-05-01T00:00:00"/>
    <s v="SDARANCC"/>
    <s v="SDARANCC"/>
    <n v="19080"/>
    <s v="steffi.arancibia@consultor.wom.cl"/>
    <m/>
    <m/>
    <n v="27"/>
    <s v="Julia Arancibia"/>
    <x v="1"/>
    <s v="Diurno"/>
    <n v="1"/>
    <d v="2021-03-01T00:00:00"/>
    <n v="1035"/>
    <m/>
    <d v="2018-10-01T00:00:00"/>
    <d v="2018-05-01T00:00:00"/>
  </r>
  <r>
    <s v="Holdtech"/>
    <x v="0"/>
    <s v="Masivo"/>
    <s v="La Serena"/>
    <s v="19436455"/>
    <s v="5"/>
    <s v="19436455-5"/>
    <s v="SYHUERTE"/>
    <s v="SCARLET YASMIN HUERTA ESPINOZA"/>
    <s v="SCARLET YASMIN"/>
    <s v="HUERTA ESPINOZA"/>
    <x v="1"/>
    <x v="3"/>
    <s v="Renuncia"/>
    <s v="Renuncia voluntaria"/>
    <d v="2018-07-03T00:00:00"/>
    <m/>
    <m/>
    <m/>
    <m/>
    <m/>
    <d v="1997-04-24T00:00:00"/>
    <x v="23"/>
    <s v="17404906-8"/>
    <s v="ULISES LA ROSA PEREZ"/>
    <d v="2018-04-09T00:00:00"/>
    <d v="2018-04-26T00:00:00"/>
    <s v="S"/>
    <d v="2018-05-01T00:00:00"/>
    <s v="SYHUERTE"/>
    <s v="SYHUERTE"/>
    <n v="19108"/>
    <s v="scarlet.huerta@consultor.wom.cl"/>
    <m/>
    <m/>
    <n v="27"/>
    <s v="Julia Arancibia"/>
    <x v="1"/>
    <s v="Diurno"/>
    <n v="1"/>
    <d v="2021-03-01T00:00:00"/>
    <n v="1035"/>
    <m/>
    <d v="2018-07-01T00:00:00"/>
    <d v="2018-05-01T00:00:00"/>
  </r>
  <r>
    <s v="Holdtech"/>
    <x v="0"/>
    <s v="Masivo"/>
    <s v="La Serena"/>
    <s v="18690060"/>
    <s v="K"/>
    <s v="18690060-k"/>
    <s v="YADIAZM"/>
    <s v="YESSENIA ANDREINA DIAZ MICHEA"/>
    <s v="YESSENIA ANDREINA"/>
    <s v="DIAZ MICHEA"/>
    <x v="1"/>
    <x v="3"/>
    <s v="Renuncia"/>
    <s v="Renuncia voluntaria"/>
    <d v="2018-07-05T00:00:00"/>
    <m/>
    <m/>
    <m/>
    <m/>
    <m/>
    <d v="1994-05-12T00:00:00"/>
    <x v="2"/>
    <s v="15909479-0"/>
    <s v="ULISES LA ROSA PEREZ"/>
    <d v="2018-04-09T00:00:00"/>
    <d v="2018-04-26T00:00:00"/>
    <s v="S"/>
    <d v="2018-05-01T00:00:00"/>
    <s v="YADIAZM"/>
    <s v="YADIAZM"/>
    <n v="19091"/>
    <s v="yessenia.diaz@consultor.wom.cl"/>
    <m/>
    <m/>
    <n v="27"/>
    <s v="Julia Arancibia"/>
    <x v="1"/>
    <s v="Diurno"/>
    <n v="1"/>
    <d v="2021-03-01T00:00:00"/>
    <n v="1035"/>
    <m/>
    <d v="2018-07-01T00:00:00"/>
    <d v="2018-05-01T00:00:00"/>
  </r>
  <r>
    <s v="Holdtech"/>
    <x v="0"/>
    <s v="Masivo"/>
    <s v="La Serena"/>
    <s v="20306130"/>
    <s v="7"/>
    <s v="20306130-7"/>
    <s v="ASCAMPOO"/>
    <s v="ANDRES SEBASTIAN CAMPOS OÑATE"/>
    <s v="ANDRES SEBASTIAN"/>
    <s v="CAMPOS OÑATE"/>
    <x v="1"/>
    <x v="3"/>
    <s v="Renuncia"/>
    <m/>
    <d v="2019-01-02T00:00:00"/>
    <m/>
    <m/>
    <m/>
    <m/>
    <m/>
    <m/>
    <x v="1"/>
    <s v="18354359-8"/>
    <s v="FRANCISCO JAVIER SUAREZ VEGA"/>
    <d v="2018-04-26T00:00:00"/>
    <d v="2018-05-17T00:00:00"/>
    <s v="S"/>
    <d v="2018-05-19T00:00:00"/>
    <s v="ASCAMPOO"/>
    <s v="ASCAMPOO"/>
    <n v="19186"/>
    <s v="andres.campos@consultor.wom.cl"/>
    <m/>
    <m/>
    <n v="28"/>
    <s v="Merelyn Marin"/>
    <x v="0"/>
    <s v="Diurno"/>
    <s v=""/>
    <d v="2021-03-01T00:00:00"/>
    <n v="1017"/>
    <m/>
    <d v="2019-01-01T00:00:00"/>
    <d v="2018-05-01T00:00:00"/>
  </r>
  <r>
    <s v="Holdtech"/>
    <x v="0"/>
    <s v="Masivo"/>
    <s v="La Serena"/>
    <s v="18002615"/>
    <s v="0"/>
    <s v="18002615-0"/>
    <s v="BCARDILZ"/>
    <s v="BIANKA CAROLINA ARDILES ZEPEDA"/>
    <s v="BIANKA CAROLINA"/>
    <s v="ARDILES ZEPEDA"/>
    <x v="1"/>
    <x v="3"/>
    <s v="Desvinculación"/>
    <s v="No Concurrencia"/>
    <d v="2019-03-14T00:00:00"/>
    <m/>
    <m/>
    <m/>
    <m/>
    <m/>
    <m/>
    <x v="1"/>
    <s v="18354359-8"/>
    <s v="FRANCISCO JAVIER SUAREZ VEGA"/>
    <d v="2018-04-26T00:00:00"/>
    <d v="2018-05-17T00:00:00"/>
    <s v="S"/>
    <d v="2018-05-19T00:00:00"/>
    <s v="BCARDILZ"/>
    <s v="BCARDILZ"/>
    <n v="19032"/>
    <s v="bianka.ardiles@consultor.wom.cl"/>
    <m/>
    <m/>
    <n v="28"/>
    <s v="Merelyn Marin"/>
    <x v="0"/>
    <s v="Diurno"/>
    <s v=""/>
    <d v="2021-03-01T00:00:00"/>
    <n v="1017"/>
    <m/>
    <d v="2019-03-01T00:00:00"/>
    <d v="2018-05-01T00:00:00"/>
  </r>
  <r>
    <s v="Holdtech"/>
    <x v="0"/>
    <s v="Prepago"/>
    <s v="La Serena"/>
    <s v="16027545"/>
    <s v="6"/>
    <s v="16027545-6"/>
    <s v="GFCUBILR"/>
    <s v="GIANINNA FRANCISCA CUBILLOS ROJAS"/>
    <s v="GIANINNA FRANCISCA"/>
    <s v="CUBILLOS ROJAS"/>
    <x v="1"/>
    <x v="3"/>
    <s v="Desvinculación"/>
    <s v="Necesidad de la empresa"/>
    <d v="2019-10-29T00:00:00"/>
    <m/>
    <m/>
    <m/>
    <m/>
    <m/>
    <m/>
    <x v="6"/>
    <s v="16732649-8"/>
    <s v="ULISES LA ROSA PEREZ"/>
    <d v="2018-04-26T00:00:00"/>
    <d v="2018-05-17T00:00:00"/>
    <s v="S"/>
    <d v="2018-05-18T00:00:00"/>
    <s v="GFCUBILR"/>
    <s v="GFCUBILR"/>
    <n v="19008"/>
    <s v="gianinna.cubillos@consultor.wom.cl"/>
    <m/>
    <m/>
    <n v="28"/>
    <s v="Merelyn Marin"/>
    <x v="0"/>
    <s v="Diurno"/>
    <s v=""/>
    <d v="2021-03-01T00:00:00"/>
    <n v="1018"/>
    <m/>
    <d v="2019-10-01T00:00:00"/>
    <d v="2018-05-01T00:00:00"/>
  </r>
  <r>
    <s v="Holdtech"/>
    <x v="0"/>
    <s v="Masivo"/>
    <s v="La Serena"/>
    <s v="17515229"/>
    <s v="6"/>
    <s v="17515229-6"/>
    <s v="JACORTER"/>
    <s v="JACQUELINE ANDREA CORTES RIQUELME"/>
    <s v="JACQUELINE ANDREA"/>
    <s v="CORTES RIQUELME"/>
    <x v="1"/>
    <x v="3"/>
    <s v="Desvinculación"/>
    <s v="No Concurrencia"/>
    <d v="2018-05-31T00:00:00"/>
    <m/>
    <m/>
    <m/>
    <m/>
    <m/>
    <m/>
    <x v="2"/>
    <s v="15909479-0"/>
    <s v="ULISES LA ROSA PEREZ"/>
    <d v="2018-04-26T00:00:00"/>
    <d v="2018-05-17T00:00:00"/>
    <s v="S"/>
    <d v="2018-05-18T00:00:00"/>
    <s v="JACORTER"/>
    <s v="JACORTER"/>
    <n v="19210"/>
    <m/>
    <m/>
    <m/>
    <n v="28"/>
    <s v="Merelyn Marin"/>
    <x v="3"/>
    <m/>
    <s v=""/>
    <d v="2021-03-01T00:00:00"/>
    <n v="1018"/>
    <m/>
    <d v="2018-05-01T00:00:00"/>
    <d v="2018-05-01T00:00:00"/>
  </r>
  <r>
    <s v="Holdtech"/>
    <x v="0"/>
    <s v="Masivo"/>
    <s v="La Serena"/>
    <s v="11806877"/>
    <s v="7"/>
    <s v="11806877-7"/>
    <s v="JFYAVARL"/>
    <s v="JASNA FABIOLA YAVAR LOBOS"/>
    <s v="JASNA FABIOLA"/>
    <s v="YAVAR LOBOS"/>
    <x v="1"/>
    <x v="3"/>
    <s v="Desvinculación"/>
    <s v="No Concurrencia"/>
    <d v="2018-05-31T00:00:00"/>
    <m/>
    <m/>
    <m/>
    <m/>
    <m/>
    <m/>
    <x v="22"/>
    <s v="16780392-K"/>
    <s v="WILLIAMS ENRIQUE DOMINGUEZ BARRADA"/>
    <d v="2018-04-26T00:00:00"/>
    <d v="2018-05-17T00:00:00"/>
    <s v="S"/>
    <d v="2018-05-18T00:00:00"/>
    <s v="JFYAVARL"/>
    <s v="JFYAVARL"/>
    <n v="19199"/>
    <m/>
    <m/>
    <m/>
    <n v="28"/>
    <s v="Merelyn Marin"/>
    <x v="3"/>
    <m/>
    <s v=""/>
    <d v="2021-03-01T00:00:00"/>
    <n v="1018"/>
    <m/>
    <d v="2018-05-01T00:00:00"/>
    <d v="2018-05-01T00:00:00"/>
  </r>
  <r>
    <s v="Holdtech"/>
    <x v="0"/>
    <s v="Masivo"/>
    <s v="La Serena"/>
    <s v="16272914"/>
    <s v="4"/>
    <s v="16272914-4"/>
    <s v="JSSALINO"/>
    <s v="JAVIERA SOLEDAD SALINAS ORTEGA"/>
    <s v="JAVIERA SOLEDAD"/>
    <s v="SALINAS ORTEGA"/>
    <x v="1"/>
    <x v="3"/>
    <s v="Renuncia"/>
    <m/>
    <d v="2018-05-29T00:00:00"/>
    <m/>
    <m/>
    <m/>
    <m/>
    <m/>
    <m/>
    <x v="24"/>
    <s v="15451219-5"/>
    <s v="ULISES LA ROSA PEREZ"/>
    <d v="2018-04-26T00:00:00"/>
    <d v="2018-05-17T00:00:00"/>
    <s v="S"/>
    <d v="2018-05-18T00:00:00"/>
    <s v="JSSALINO"/>
    <s v="JSSALINO"/>
    <n v="19196"/>
    <m/>
    <m/>
    <m/>
    <n v="28"/>
    <s v="Merelyn Marin"/>
    <x v="3"/>
    <m/>
    <s v=""/>
    <d v="2021-03-01T00:00:00"/>
    <n v="1018"/>
    <m/>
    <d v="2018-05-01T00:00:00"/>
    <d v="2018-05-01T00:00:00"/>
  </r>
  <r>
    <s v="Holdtech"/>
    <x v="0"/>
    <s v="Masivo"/>
    <s v="La Serena"/>
    <s v="19710791"/>
    <s v="K"/>
    <s v="19710791-K"/>
    <s v="KMPERALO"/>
    <s v="KATHALINA MACKARENA PERALTA OYANADEL"/>
    <s v="KATHALINA MACKARENA"/>
    <s v="PERALTA OYANADEL"/>
    <x v="1"/>
    <x v="3"/>
    <s v="Renuncia"/>
    <s v="Renuncia voluntaria"/>
    <d v="2018-10-26T00:00:00"/>
    <m/>
    <m/>
    <m/>
    <m/>
    <m/>
    <m/>
    <x v="22"/>
    <s v="16780392-K"/>
    <s v="WILLIAMS ENRIQUE DOMINGUEZ BARRADA"/>
    <d v="2018-04-26T00:00:00"/>
    <d v="2018-05-17T00:00:00"/>
    <s v="S"/>
    <d v="2018-05-19T00:00:00"/>
    <s v="KMPERALO"/>
    <s v="KMPERALO"/>
    <n v="19152"/>
    <s v="kathalina.peralta@consultor.wom.cl"/>
    <m/>
    <m/>
    <n v="28"/>
    <s v="Merelyn Marin"/>
    <x v="1"/>
    <s v="Diurno"/>
    <n v="1"/>
    <d v="2021-03-01T00:00:00"/>
    <n v="1017"/>
    <m/>
    <d v="2018-10-01T00:00:00"/>
    <d v="2018-05-01T00:00:00"/>
  </r>
  <r>
    <s v="Holdtech"/>
    <x v="0"/>
    <s v="Masivo"/>
    <s v="La Serena"/>
    <s v="16443683"/>
    <s v="7"/>
    <s v="16443683-7"/>
    <s v="RASILVAC"/>
    <s v="RENEE ANDREA SILVA CASTELLON"/>
    <s v="RENEE ANDREA"/>
    <s v="SILVA CASTELLON"/>
    <x v="1"/>
    <x v="3"/>
    <s v="Desvinculación"/>
    <s v="No Ingresó a plataforma"/>
    <d v="2018-05-18T00:00:00"/>
    <m/>
    <m/>
    <m/>
    <m/>
    <m/>
    <m/>
    <x v="26"/>
    <s v="17268870-5"/>
    <n v="0"/>
    <d v="2018-04-26T00:00:00"/>
    <d v="2018-05-17T00:00:00"/>
    <s v="S"/>
    <d v="2018-05-18T00:00:00"/>
    <s v="RASILVAC"/>
    <s v="RASILVAC"/>
    <n v="19179"/>
    <m/>
    <m/>
    <m/>
    <n v="28"/>
    <s v="Merelyn Marin"/>
    <x v="3"/>
    <m/>
    <s v=""/>
    <d v="2021-03-01T00:00:00"/>
    <n v="1018"/>
    <m/>
    <d v="2018-05-01T00:00:00"/>
    <d v="2018-05-01T00:00:00"/>
  </r>
  <r>
    <s v="Holdtech"/>
    <x v="0"/>
    <s v="Masivo"/>
    <s v="La Serena"/>
    <s v="17182095"/>
    <s v="2"/>
    <s v="17182095-2"/>
    <s v="SAARAYAP"/>
    <s v="SEBASTIAN ALBERTO ARAYA PINTO"/>
    <s v="SEBASTIAN ALBERTO"/>
    <s v="ARAYA PINTO"/>
    <x v="1"/>
    <x v="3"/>
    <s v="Desvinculación"/>
    <s v="Falta grave al contrato"/>
    <d v="2018-08-14T00:00:00"/>
    <m/>
    <m/>
    <m/>
    <m/>
    <m/>
    <m/>
    <x v="26"/>
    <s v="17268870-5"/>
    <n v="0"/>
    <d v="2018-04-26T00:00:00"/>
    <d v="2018-05-17T00:00:00"/>
    <s v="S"/>
    <d v="2018-05-19T00:00:00"/>
    <s v="SAARAYAP"/>
    <s v="SAARAYAP"/>
    <n v="19234"/>
    <s v="sebastian.araya@consultor.wom.cl"/>
    <m/>
    <m/>
    <n v="28"/>
    <s v="Merelyn Marin"/>
    <x v="0"/>
    <s v="Diurno"/>
    <s v=""/>
    <d v="2021-03-01T00:00:00"/>
    <n v="1017"/>
    <m/>
    <d v="2018-08-01T00:00:00"/>
    <d v="2018-05-01T00:00:00"/>
  </r>
  <r>
    <s v="Holdtech"/>
    <x v="0"/>
    <s v="Masivo"/>
    <s v="La Serena"/>
    <s v="14475949"/>
    <s v="4"/>
    <s v="14475949-4"/>
    <s v="BAVALLAR"/>
    <s v="BEATRIZ ALEJANDRA VALLADARES ROJAS"/>
    <s v="BEATRIZ ALEJANDRA"/>
    <s v="VALLADARES ROJAS"/>
    <x v="1"/>
    <x v="3"/>
    <s v="Desvinculación"/>
    <s v="No Concurrencia"/>
    <d v="2018-07-16T00:00:00"/>
    <m/>
    <m/>
    <m/>
    <m/>
    <m/>
    <d v="1973-11-06T00:00:00"/>
    <x v="5"/>
    <s v="14109923-K"/>
    <s v="WILLIAMS ENRIQUE DOMINGUEZ BARRADA"/>
    <d v="2018-05-09T00:00:00"/>
    <d v="2018-05-29T00:00:00"/>
    <s v="S"/>
    <d v="2018-06-01T00:00:00"/>
    <s v="BAVALLAR"/>
    <s v="BAVALLAR"/>
    <n v="19253"/>
    <s v="beatriz.valladares@consultor.wom.cl"/>
    <m/>
    <m/>
    <n v="29"/>
    <s v="Julia Arancibia"/>
    <x v="1"/>
    <s v="Diurno"/>
    <n v="1"/>
    <d v="2021-03-01T00:00:00"/>
    <n v="1004"/>
    <m/>
    <d v="2018-07-01T00:00:00"/>
    <d v="2018-06-01T00:00:00"/>
  </r>
  <r>
    <s v="Holdtech"/>
    <x v="0"/>
    <s v="Masivo"/>
    <s v="La Serena"/>
    <s v="19772087"/>
    <s v="5"/>
    <s v="19772087-5"/>
    <s v="CFROJASA"/>
    <s v="CAMILA FERNANDA ROJAS AGUILERA"/>
    <s v="CAMILA FERNANDA"/>
    <s v="ROJAS AGUILERA"/>
    <x v="1"/>
    <x v="3"/>
    <s v="Desvinculación"/>
    <s v="No Concurrencia"/>
    <d v="2018-06-15T00:00:00"/>
    <m/>
    <m/>
    <m/>
    <m/>
    <m/>
    <d v="1998-09-28T00:00:00"/>
    <x v="5"/>
    <s v="14109923-K"/>
    <s v="WILLIAMS ENRIQUE DOMINGUEZ BARRADA"/>
    <d v="2018-05-09T00:00:00"/>
    <d v="2018-05-29T00:00:00"/>
    <s v="S"/>
    <d v="2018-06-04T00:00:00"/>
    <s v="CFROJASA"/>
    <s v="CFROJASA"/>
    <n v="19269"/>
    <s v="camila.rojas.a@consultor.wom.cl"/>
    <m/>
    <m/>
    <n v="29"/>
    <s v="Julia Arancibia"/>
    <x v="1"/>
    <s v="Diurno"/>
    <n v="1"/>
    <d v="2021-03-01T00:00:00"/>
    <n v="1001"/>
    <m/>
    <d v="2018-06-01T00:00:00"/>
    <d v="2018-06-01T00:00:00"/>
  </r>
  <r>
    <s v="Holdtech"/>
    <x v="0"/>
    <s v="Masivo"/>
    <s v="La Serena"/>
    <s v="19780562"/>
    <s v="5"/>
    <s v="19780562-5"/>
    <s v="EAGODOYO"/>
    <s v="EDUARDO ANTONIO GODOY ORTIZ"/>
    <s v="EDUARDO ANTONIO"/>
    <s v="GODOY ORTIZ"/>
    <x v="1"/>
    <x v="3"/>
    <s v="Desvinculación"/>
    <s v="Vencimiento de contrato"/>
    <d v="2018-09-01T00:00:00"/>
    <m/>
    <m/>
    <m/>
    <m/>
    <m/>
    <d v="1998-01-16T00:00:00"/>
    <x v="5"/>
    <s v="14109923-K"/>
    <s v="WILLIAMS ENRIQUE DOMINGUEZ BARRADA"/>
    <d v="2018-05-09T00:00:00"/>
    <d v="2018-05-29T00:00:00"/>
    <s v="S"/>
    <d v="2018-06-01T00:00:00"/>
    <s v="EAGODOYO"/>
    <s v="EAGODOYO"/>
    <n v="19256"/>
    <s v="eduardo.godoy@consultor.wom.cl"/>
    <m/>
    <m/>
    <n v="29"/>
    <s v="Julia Arancibia"/>
    <x v="1"/>
    <s v="Diurno"/>
    <n v="1"/>
    <d v="2021-03-01T00:00:00"/>
    <n v="1004"/>
    <m/>
    <d v="2018-09-01T00:00:00"/>
    <d v="2018-06-01T00:00:00"/>
  </r>
  <r>
    <s v="Holdtech"/>
    <x v="0"/>
    <s v="Masivo"/>
    <s v="La Serena"/>
    <s v="19315634"/>
    <s v="7"/>
    <s v="19315634-7"/>
    <s v="FDFUENTD"/>
    <s v="FERNANDA DANIELA FUENTES DIAZ"/>
    <s v="FERNANDA DANIELA"/>
    <s v="FUENTES DIAZ"/>
    <x v="1"/>
    <x v="3"/>
    <s v="Renuncia"/>
    <m/>
    <d v="2019-04-26T00:00:00"/>
    <m/>
    <m/>
    <m/>
    <m/>
    <m/>
    <d v="1996-07-17T00:00:00"/>
    <x v="5"/>
    <s v="14109923-K"/>
    <s v="WILLIAMS ENRIQUE DOMINGUEZ BARRADA"/>
    <d v="2018-05-09T00:00:00"/>
    <d v="2018-05-29T00:00:00"/>
    <s v="S"/>
    <d v="2018-06-01T00:00:00"/>
    <s v="FDFUENTD"/>
    <s v="FDFUENTD"/>
    <n v="19241"/>
    <s v="fernanda.fuentes@consultor.wom.cl"/>
    <m/>
    <m/>
    <n v="29"/>
    <s v="Julia Arancibia"/>
    <x v="1"/>
    <s v="Diurno"/>
    <n v="1"/>
    <d v="2021-03-01T00:00:00"/>
    <n v="1004"/>
    <m/>
    <d v="2019-04-01T00:00:00"/>
    <d v="2018-06-01T00:00:00"/>
  </r>
  <r>
    <s v="Holdtech"/>
    <x v="0"/>
    <s v="Masivo"/>
    <s v="La Serena"/>
    <s v="19770882"/>
    <s v="4"/>
    <s v="19770882-4"/>
    <s v="KBLEPEZS"/>
    <s v="KELLY BELEN LEPEZ SARMIENTO"/>
    <s v="KELLY BELEN"/>
    <s v="LEPEZ SARMIENTO"/>
    <x v="1"/>
    <x v="3"/>
    <s v="Desvinculación"/>
    <s v="Vencimiento de contrato"/>
    <d v="2018-08-01T00:00:00"/>
    <m/>
    <m/>
    <m/>
    <m/>
    <m/>
    <d v="1998-03-03T00:00:00"/>
    <x v="5"/>
    <s v="14109923-K"/>
    <s v="WILLIAMS ENRIQUE DOMINGUEZ BARRADA"/>
    <d v="2018-05-09T00:00:00"/>
    <d v="2018-05-29T00:00:00"/>
    <s v="S"/>
    <d v="2018-06-04T00:00:00"/>
    <s v="KBLEPEZS"/>
    <s v="KBLEPEZS"/>
    <n v="19260"/>
    <s v="kelly.lepez@consultor.wom.cl"/>
    <m/>
    <m/>
    <n v="29"/>
    <s v="Julia Arancibia"/>
    <x v="1"/>
    <s v="Diurno"/>
    <n v="1"/>
    <d v="2021-03-01T00:00:00"/>
    <n v="1001"/>
    <m/>
    <d v="2018-08-01T00:00:00"/>
    <d v="2018-06-01T00:00:00"/>
  </r>
  <r>
    <s v="Holdtech"/>
    <x v="0"/>
    <s v="Masivo"/>
    <s v="La Serena"/>
    <s v="17810854"/>
    <s v="9"/>
    <s v="17810854-9"/>
    <s v="NAGONZAC"/>
    <s v="NICOLAS ANTONIO GONZALEZ CORNEJO"/>
    <s v="NICOLAS ANTONIO"/>
    <s v="GONZALEZ CORNEJO"/>
    <x v="1"/>
    <x v="3"/>
    <s v="Renuncia"/>
    <s v="Renuncia voluntaria"/>
    <d v="2019-06-22T00:00:00"/>
    <m/>
    <m/>
    <m/>
    <m/>
    <m/>
    <d v="1991-07-02T00:00:00"/>
    <x v="5"/>
    <s v="14109923-K"/>
    <s v="WILLIAMS ENRIQUE DOMINGUEZ BARRADA"/>
    <d v="2018-05-09T00:00:00"/>
    <d v="2018-05-29T00:00:00"/>
    <s v="S"/>
    <d v="2018-06-01T00:00:00"/>
    <s v="NAGONZAC"/>
    <s v="NAGONZAC"/>
    <n v="19254"/>
    <s v="nicolas.gonzalez.c@consultor.wom.cl"/>
    <m/>
    <m/>
    <n v="29"/>
    <s v="Julia Arancibia"/>
    <x v="1"/>
    <s v="Diurno"/>
    <n v="1"/>
    <d v="2021-03-01T00:00:00"/>
    <n v="1004"/>
    <m/>
    <d v="2019-06-01T00:00:00"/>
    <d v="2018-06-01T00:00:00"/>
  </r>
  <r>
    <s v="Holdtech"/>
    <x v="0"/>
    <s v="Masivo"/>
    <s v="La Serena"/>
    <s v="19711588"/>
    <s v="2"/>
    <s v="19711588-2"/>
    <s v="NMVALBUG"/>
    <s v="NATALIA MACARENA VALBUENA GUTIERREZ"/>
    <s v="NATALIA MACARENA"/>
    <s v="VALBUENA GUTIERREZ"/>
    <x v="1"/>
    <x v="3"/>
    <s v="Renuncia"/>
    <s v="Motivos personales"/>
    <d v="2019-01-02T00:00:00"/>
    <m/>
    <m/>
    <m/>
    <m/>
    <m/>
    <d v="1997-10-09T00:00:00"/>
    <x v="5"/>
    <s v="14109923-K"/>
    <s v="WILLIAMS ENRIQUE DOMINGUEZ BARRADA"/>
    <d v="2018-05-09T00:00:00"/>
    <d v="2018-05-29T00:00:00"/>
    <s v="S"/>
    <d v="2018-06-01T00:00:00"/>
    <s v="NMVALBUG"/>
    <s v="NMVALBUG"/>
    <n v="19267"/>
    <s v="natalia.valbuena@consultor.wom.cl"/>
    <m/>
    <m/>
    <n v="29"/>
    <s v="Julia Arancibia"/>
    <x v="0"/>
    <s v="Diurno"/>
    <s v=""/>
    <d v="2021-03-01T00:00:00"/>
    <n v="1004"/>
    <m/>
    <d v="2019-01-01T00:00:00"/>
    <d v="2018-06-01T00:00:00"/>
  </r>
  <r>
    <s v="Holdtech"/>
    <x v="0"/>
    <s v="Masivo"/>
    <s v="La Serena"/>
    <s v="18495788"/>
    <s v="4"/>
    <s v="18495788-4"/>
    <s v="TMLOPEZG"/>
    <s v="THALIA MAKARENA LOPEZ GOMEZ"/>
    <s v="THALIA MAKARENA"/>
    <s v="LOPEZ GOMEZ"/>
    <x v="1"/>
    <x v="3"/>
    <s v="Renuncia"/>
    <s v="Motivos personales"/>
    <d v="2018-11-12T00:00:00"/>
    <m/>
    <m/>
    <m/>
    <m/>
    <m/>
    <d v="1993-12-30T00:00:00"/>
    <x v="5"/>
    <s v="14109923-K"/>
    <s v="WILLIAMS ENRIQUE DOMINGUEZ BARRADA"/>
    <d v="2018-05-09T00:00:00"/>
    <d v="2018-05-29T00:00:00"/>
    <s v="S"/>
    <d v="2018-06-01T00:00:00"/>
    <s v="TMLOPEZG"/>
    <s v="TMLOPEZG"/>
    <n v="19239"/>
    <s v="thalia.lopez@consultor.wom.cl"/>
    <m/>
    <m/>
    <n v="29"/>
    <s v="Julia Arancibia"/>
    <x v="1"/>
    <s v="Diurno"/>
    <n v="1"/>
    <d v="2021-03-01T00:00:00"/>
    <n v="1004"/>
    <m/>
    <d v="2018-11-01T00:00:00"/>
    <d v="2018-06-01T00:00:00"/>
  </r>
  <r>
    <s v="Holdtech"/>
    <x v="0"/>
    <s v="Empresas"/>
    <s v="La Serena"/>
    <s v="12485224"/>
    <s v="2"/>
    <s v="12485224-2"/>
    <s v="SPCARRAV"/>
    <s v="SEBASTIAN PATRICIO CARRASCO VALDES"/>
    <s v="SEBASTIAN PATRICIO"/>
    <s v="CARRASCO VALDES"/>
    <x v="1"/>
    <x v="3"/>
    <s v="Desvinculación"/>
    <s v="No Concurrencia"/>
    <d v="2021-02-10T00:00:00"/>
    <m/>
    <m/>
    <m/>
    <m/>
    <m/>
    <d v="1973-06-20T00:00:00"/>
    <x v="6"/>
    <s v="16732649-8"/>
    <s v="ULISES LA ROSA PEREZ"/>
    <d v="2018-05-11T00:00:00"/>
    <d v="2018-05-31T00:00:00"/>
    <s v="S"/>
    <d v="2018-06-04T00:00:00"/>
    <s v="SPCARRAV"/>
    <s v="SPCARRAV"/>
    <n v="19185"/>
    <s v="sebastian.carrasco@consultor.wom.cl"/>
    <m/>
    <m/>
    <n v="30"/>
    <s v="Katterine Cuadra"/>
    <x v="1"/>
    <s v="Diurno"/>
    <n v="1"/>
    <d v="2021-03-01T00:00:00"/>
    <n v="1001"/>
    <m/>
    <d v="2021-02-01T00:00:00"/>
    <d v="2018-06-01T00:00:00"/>
  </r>
  <r>
    <s v="Holdtech"/>
    <x v="0"/>
    <s v="Masivo"/>
    <s v="La Serena"/>
    <s v="17865176"/>
    <s v="5"/>
    <s v="17865176-5"/>
    <s v="DACARMOU"/>
    <s v="DIEGO ANDRES CARMONA ORQUETA"/>
    <s v="DIEGO ANDRES"/>
    <s v="CARMONA ORQUETA"/>
    <x v="1"/>
    <x v="3"/>
    <s v="Renuncia"/>
    <m/>
    <d v="2018-06-05T00:00:00"/>
    <m/>
    <m/>
    <m/>
    <m/>
    <m/>
    <d v="1990-11-12T00:00:00"/>
    <x v="22"/>
    <s v="16780392-K"/>
    <s v="WILLIAMS ENRIQUE DOMINGUEZ BARRADA"/>
    <d v="2018-05-11T00:00:00"/>
    <d v="2018-05-31T00:00:00"/>
    <s v="S"/>
    <d v="2018-06-04T00:00:00"/>
    <s v="DACARMOU"/>
    <s v="DACARMOU"/>
    <n v="19195"/>
    <s v="diego.carmona@consultor.wom.cl"/>
    <m/>
    <m/>
    <n v="30"/>
    <s v="Katterine Cuadra"/>
    <x v="1"/>
    <s v="Diurno"/>
    <n v="1"/>
    <d v="2021-03-01T00:00:00"/>
    <n v="1001"/>
    <m/>
    <d v="2018-06-01T00:00:00"/>
    <d v="2018-06-01T00:00:00"/>
  </r>
  <r>
    <s v="Holdtech"/>
    <x v="0"/>
    <s v="Masivo"/>
    <s v="La Serena"/>
    <s v="17363630"/>
    <s v="K"/>
    <s v="17363630-K"/>
    <s v="FAJULIOV"/>
    <s v="FABIAN ALEJANDRO JULIO VILLALOBOS"/>
    <s v="FABIAN ALEJANDRO"/>
    <s v="JULIO VILLALOBOS"/>
    <x v="1"/>
    <x v="3"/>
    <s v="Renuncia"/>
    <s v="Motivos personales"/>
    <d v="2018-12-14T00:00:00"/>
    <m/>
    <m/>
    <m/>
    <m/>
    <m/>
    <d v="1990-01-22T00:00:00"/>
    <x v="2"/>
    <s v="15909479-0"/>
    <s v="ULISES LA ROSA PEREZ"/>
    <d v="2018-05-11T00:00:00"/>
    <d v="2018-05-31T00:00:00"/>
    <s v="S"/>
    <d v="2018-06-04T00:00:00"/>
    <s v="FAJULIOV"/>
    <s v="FAJULIOV"/>
    <n v="19211"/>
    <s v="fabian.julio@consultor.wom.cl"/>
    <m/>
    <m/>
    <n v="30"/>
    <s v="Katterine Cuadra"/>
    <x v="1"/>
    <s v="Diurno"/>
    <n v="1"/>
    <d v="2021-03-01T00:00:00"/>
    <n v="1001"/>
    <m/>
    <d v="2018-12-01T00:00:00"/>
    <d v="2018-06-01T00:00:00"/>
  </r>
  <r>
    <s v="Holdtech"/>
    <x v="0"/>
    <s v="Masivo"/>
    <s v="La Serena"/>
    <s v="18633159"/>
    <s v="1"/>
    <s v="18633159-1"/>
    <s v="FIMELLAQ"/>
    <s v="FELIPE IGNACIO MELLADO QUEVEDO"/>
    <s v="FELIPE IGNACIO"/>
    <s v="MELLADO QUEVEDO"/>
    <x v="1"/>
    <x v="3"/>
    <s v="Renuncia"/>
    <s v="Renuncia voluntaria"/>
    <d v="2018-07-30T00:00:00"/>
    <m/>
    <m/>
    <m/>
    <m/>
    <m/>
    <d v="1994-03-27T00:00:00"/>
    <x v="5"/>
    <s v="14109923-K"/>
    <s v="WILLIAMS ENRIQUE DOMINGUEZ BARRADA"/>
    <d v="2018-05-11T00:00:00"/>
    <d v="2018-05-31T00:00:00"/>
    <s v="S"/>
    <d v="2018-06-04T00:00:00"/>
    <s v="FIMELLAQ"/>
    <s v="FIMELLAQ"/>
    <n v="19190"/>
    <s v="felipe.mellado@consultor.wom.cl"/>
    <m/>
    <m/>
    <n v="30"/>
    <s v="Katterine Cuadra"/>
    <x v="0"/>
    <s v="Diurno"/>
    <s v=""/>
    <d v="2021-03-01T00:00:00"/>
    <n v="1001"/>
    <m/>
    <d v="2018-07-01T00:00:00"/>
    <d v="2018-06-01T00:00:00"/>
  </r>
  <r>
    <s v="Holdtech"/>
    <x v="0"/>
    <s v="Masivo"/>
    <s v="La Serena"/>
    <s v="15955703"/>
    <s v="0"/>
    <s v="15955703-0"/>
    <s v="JAOLMOSC"/>
    <s v="JESSICA ANDREA OLMOS CORREA"/>
    <s v="JESSICA ANDREA"/>
    <s v="OLMOS CORREA"/>
    <x v="1"/>
    <x v="3"/>
    <s v="Desvinculación"/>
    <s v="No Concurrencia"/>
    <d v="2018-06-12T00:00:00"/>
    <m/>
    <m/>
    <m/>
    <m/>
    <m/>
    <d v="1985-04-16T00:00:00"/>
    <x v="0"/>
    <s v="15054416-5"/>
    <s v="FRANCISCO JAVIER SUAREZ VEGA"/>
    <d v="2018-05-11T00:00:00"/>
    <d v="2018-05-31T00:00:00"/>
    <s v="S"/>
    <d v="2018-06-04T00:00:00"/>
    <s v="JAOLMOSC"/>
    <s v="JAOLMOSC"/>
    <n v="19283"/>
    <s v="jessica.olmos@consultor.wom.cl"/>
    <m/>
    <m/>
    <n v="30"/>
    <s v="Katterine Cuadra"/>
    <x v="1"/>
    <s v="Diurno"/>
    <n v="1"/>
    <d v="2021-03-01T00:00:00"/>
    <n v="1001"/>
    <m/>
    <d v="2018-06-01T00:00:00"/>
    <d v="2018-06-01T00:00:00"/>
  </r>
  <r>
    <s v="Holdtech"/>
    <x v="0"/>
    <s v="Masivo"/>
    <s v="La Serena"/>
    <s v="18311452"/>
    <s v="2"/>
    <s v="18311452-2"/>
    <s v="JEPIZARA"/>
    <s v="JORGE ENRIQUE PIZARRO AGUIRRE"/>
    <s v="JORGE ENRIQUE"/>
    <s v="PIZARRO AGUIRRE"/>
    <x v="1"/>
    <x v="3"/>
    <s v="Renuncia"/>
    <s v="Renuncia voluntaria"/>
    <d v="2018-06-11T00:00:00"/>
    <m/>
    <m/>
    <m/>
    <m/>
    <m/>
    <d v="1992-10-22T00:00:00"/>
    <x v="5"/>
    <s v="14109923-K"/>
    <s v="WILLIAMS ENRIQUE DOMINGUEZ BARRADA"/>
    <d v="2018-05-11T00:00:00"/>
    <d v="2018-05-31T00:00:00"/>
    <s v="S"/>
    <d v="2018-06-04T00:00:00"/>
    <s v="JEPIZARA"/>
    <s v="JEPIZARA"/>
    <n v="19255"/>
    <s v="jorge.pizarro@consultor.wom.cl"/>
    <m/>
    <m/>
    <n v="30"/>
    <s v="Katterine Cuadra"/>
    <x v="0"/>
    <s v="Diurno"/>
    <s v=""/>
    <d v="2021-03-01T00:00:00"/>
    <n v="1001"/>
    <m/>
    <d v="2018-06-01T00:00:00"/>
    <d v="2018-06-01T00:00:00"/>
  </r>
  <r>
    <s v="Holdtech"/>
    <x v="0"/>
    <s v="Masivo"/>
    <s v="La Serena"/>
    <s v="19771597"/>
    <s v="9"/>
    <s v="19771597-9"/>
    <s v="JFLEIVAG"/>
    <s v="JAVIERA FERNANDA LEIVA GOMEZ"/>
    <s v="JAVIERA FERNANDA"/>
    <s v="LEIVA GOMEZ"/>
    <x v="1"/>
    <x v="3"/>
    <s v="Renuncia"/>
    <s v="Renuncia voluntaria"/>
    <d v="2018-07-17T00:00:00"/>
    <m/>
    <m/>
    <m/>
    <m/>
    <m/>
    <d v="1998-07-10T00:00:00"/>
    <x v="5"/>
    <s v="14109923-K"/>
    <s v="WILLIAMS ENRIQUE DOMINGUEZ BARRADA"/>
    <d v="2018-05-11T00:00:00"/>
    <d v="2018-05-31T00:00:00"/>
    <s v="S"/>
    <d v="2018-06-04T00:00:00"/>
    <s v="JFLEIVAG"/>
    <s v="JFLEIVAG"/>
    <n v="19285"/>
    <s v="javiera.leiva@consultor.wom.cl"/>
    <m/>
    <m/>
    <n v="30"/>
    <s v="Katterine Cuadra"/>
    <x v="0"/>
    <s v="Diurno"/>
    <s v=""/>
    <d v="2021-03-01T00:00:00"/>
    <n v="1001"/>
    <m/>
    <d v="2018-07-01T00:00:00"/>
    <d v="2018-06-01T00:00:00"/>
  </r>
  <r>
    <s v="Holdtech"/>
    <x v="0"/>
    <s v="Masivo"/>
    <s v="La Serena"/>
    <s v="17277537"/>
    <s v="3"/>
    <s v="17277537-3"/>
    <s v="TVAGUIRC"/>
    <s v="TAMARA VALENTINA AGUIRRE CARCAMO"/>
    <s v="TAMARA VALENTINA"/>
    <s v="AGUIRRE CARCAMO"/>
    <x v="1"/>
    <x v="3"/>
    <s v="Desvinculación"/>
    <s v="No Concurrencia"/>
    <d v="2020-11-30T00:00:00"/>
    <m/>
    <m/>
    <m/>
    <m/>
    <m/>
    <d v="1990-02-19T00:00:00"/>
    <x v="5"/>
    <s v="14109923-K"/>
    <s v="WILLIAMS ENRIQUE DOMINGUEZ BARRADA"/>
    <d v="2018-05-11T00:00:00"/>
    <d v="2018-05-31T00:00:00"/>
    <s v="S"/>
    <d v="2018-06-04T00:00:00"/>
    <s v="TVAGUIRC"/>
    <s v="TVAGUIRC"/>
    <n v="19042"/>
    <s v="tamara.aguirre@consultor.wom.cl"/>
    <m/>
    <m/>
    <n v="30"/>
    <s v="Katterine Cuadra"/>
    <x v="0"/>
    <s v="Diurno"/>
    <s v=""/>
    <d v="2021-03-01T00:00:00"/>
    <n v="1001"/>
    <m/>
    <d v="2020-11-01T00:00:00"/>
    <d v="2018-06-01T00:00:00"/>
  </r>
  <r>
    <s v="Holdtech"/>
    <x v="0"/>
    <s v="Masivo"/>
    <s v="La Serena"/>
    <s v="19950563"/>
    <s v="7"/>
    <s v="19950563-7"/>
    <s v="AFLEVERC"/>
    <s v="ALEXANDRA FRANCISCA LEVERT CERDA"/>
    <s v="ALEXANDRA FRANCISCA"/>
    <s v="LEVERT CERDA"/>
    <x v="1"/>
    <x v="3"/>
    <s v="Desvinculación"/>
    <s v="Mutuo acuerdo"/>
    <d v="2021-02-13T00:00:00"/>
    <m/>
    <m/>
    <m/>
    <m/>
    <m/>
    <d v="1998-05-05T00:00:00"/>
    <x v="1"/>
    <s v="18354359-8"/>
    <s v="FRANCISCO JAVIER SUAREZ VEGA"/>
    <d v="2017-06-04T00:00:00"/>
    <d v="2018-06-25T00:00:00"/>
    <m/>
    <d v="2018-06-27T00:00:00"/>
    <s v="AFLEVERC"/>
    <s v="AFLEVERC"/>
    <n v="19026"/>
    <s v="alexandra.levert@consultor.wom.cl"/>
    <m/>
    <m/>
    <n v="31"/>
    <s v="Gabriela Toro"/>
    <x v="1"/>
    <s v="Diurno"/>
    <n v="1"/>
    <d v="2021-03-01T00:00:00"/>
    <n v="978"/>
    <d v="2020-12-09T00:00:00"/>
    <d v="2021-02-01T00:00:00"/>
    <d v="2018-06-01T00:00:00"/>
  </r>
  <r>
    <s v="Holdtech"/>
    <x v="0"/>
    <s v="Masivo"/>
    <s v="La Serena"/>
    <s v="19040916"/>
    <s v="3"/>
    <s v="19040916-3"/>
    <s v="CYPEREZM"/>
    <s v="CAMILA YARITZA PEREZ MARTINEZ"/>
    <s v="CAMILA YARITZA"/>
    <s v="PEREZ MARTINEZ"/>
    <x v="1"/>
    <x v="3"/>
    <s v="Desvinculación"/>
    <s v="No Concurrencia"/>
    <d v="2019-03-05T00:00:00"/>
    <m/>
    <m/>
    <m/>
    <m/>
    <m/>
    <d v="1995-06-07T00:00:00"/>
    <x v="0"/>
    <s v="15054416-5"/>
    <s v="FRANCISCO JAVIER SUAREZ VEGA"/>
    <d v="2017-06-04T00:00:00"/>
    <d v="2018-06-25T00:00:00"/>
    <m/>
    <d v="2018-06-27T00:00:00"/>
    <s v="CYPEREZM"/>
    <s v="CYPEREZM"/>
    <n v="19195"/>
    <s v="camila.perez@consultor.wom.cl"/>
    <m/>
    <m/>
    <n v="31"/>
    <s v="Gabriela Toro"/>
    <x v="0"/>
    <s v="Diurno"/>
    <s v=""/>
    <d v="2021-03-01T00:00:00"/>
    <n v="978"/>
    <m/>
    <d v="2019-03-01T00:00:00"/>
    <d v="2018-06-01T00:00:00"/>
  </r>
  <r>
    <s v="Holdtech"/>
    <x v="0"/>
    <s v="Masivo"/>
    <s v="La Serena"/>
    <s v="18568403"/>
    <s v="2"/>
    <s v="18568403-2"/>
    <s v="GFROJASV"/>
    <s v="GABRIEL FELIPE ROJAS VALLADARES"/>
    <s v="GABRIEL FELIPE"/>
    <s v="ROJAS VALLADARES"/>
    <x v="1"/>
    <x v="3"/>
    <s v="Desvinculación"/>
    <s v="Vencimiento de contrato"/>
    <d v="2018-07-27T00:00:00"/>
    <m/>
    <m/>
    <m/>
    <m/>
    <m/>
    <d v="1994-05-14T00:00:00"/>
    <x v="6"/>
    <s v="16732649-8"/>
    <s v="ULISES LA ROSA PEREZ"/>
    <d v="2017-06-04T00:00:00"/>
    <d v="2018-06-25T00:00:00"/>
    <m/>
    <d v="2018-06-27T00:00:00"/>
    <s v="GFROJASV"/>
    <s v="GFROJASV"/>
    <n v="19053"/>
    <s v="gabriel.rojas@consultor.wom.cl"/>
    <m/>
    <m/>
    <n v="31"/>
    <s v="Gabriela Toro"/>
    <x v="1"/>
    <s v="Diurno"/>
    <n v="1"/>
    <d v="2021-03-01T00:00:00"/>
    <n v="978"/>
    <m/>
    <d v="2018-07-01T00:00:00"/>
    <d v="2018-06-01T00:00:00"/>
  </r>
  <r>
    <s v="Holdtech"/>
    <x v="0"/>
    <s v="Masivo"/>
    <s v="La Serena"/>
    <s v="13643078"/>
    <s v="5"/>
    <s v="13643078-5"/>
    <s v="IEFUENTG"/>
    <s v="ISABEL EMPERATRIZ FUENTES GONZALEZ"/>
    <s v="ISABEL EMPERATRIZ"/>
    <s v="FUENTES GONZALEZ"/>
    <x v="1"/>
    <x v="3"/>
    <s v="Desvinculación"/>
    <s v="No Concurrencia"/>
    <d v="2018-07-18T00:00:00"/>
    <m/>
    <m/>
    <m/>
    <m/>
    <m/>
    <d v="1978-11-02T00:00:00"/>
    <x v="6"/>
    <s v="16732649-8"/>
    <s v="ULISES LA ROSA PEREZ"/>
    <d v="2017-06-04T00:00:00"/>
    <d v="2018-06-25T00:00:00"/>
    <m/>
    <d v="2018-06-27T00:00:00"/>
    <s v="IEFUENTG"/>
    <s v="IEFUENTG"/>
    <n v="19272"/>
    <s v="isabel.fuentes@consultor.wom.cl"/>
    <m/>
    <m/>
    <n v="31"/>
    <s v="Gabriela Toro"/>
    <x v="1"/>
    <s v="Diurno"/>
    <n v="1"/>
    <d v="2021-03-01T00:00:00"/>
    <n v="978"/>
    <m/>
    <d v="2018-07-01T00:00:00"/>
    <d v="2018-06-01T00:00:00"/>
  </r>
  <r>
    <s v="Holdtech"/>
    <x v="0"/>
    <s v="Masivo"/>
    <s v="La Serena"/>
    <s v="18317909"/>
    <s v="8"/>
    <s v="18317909-8"/>
    <s v="VACAMPUC"/>
    <s v="VALENTINA ALEJANDRA CAMPUSANO CORTES"/>
    <s v="VALENTINA ALEJANDRA"/>
    <s v="CAMPUSANO CORTES"/>
    <x v="1"/>
    <x v="3"/>
    <s v="Desvinculación"/>
    <s v="No Concurrencia"/>
    <d v="2018-12-28T00:00:00"/>
    <m/>
    <m/>
    <m/>
    <m/>
    <m/>
    <d v="1993-05-28T00:00:00"/>
    <x v="2"/>
    <s v="15909479-0"/>
    <s v="ULISES LA ROSA PEREZ"/>
    <d v="2017-06-04T00:00:00"/>
    <d v="2018-06-25T00:00:00"/>
    <m/>
    <d v="2018-06-27T00:00:00"/>
    <s v="VACAMPUC"/>
    <s v="VACAMPUC"/>
    <n v="19288"/>
    <s v="valentina.campusano@consultor.wom.cl"/>
    <m/>
    <m/>
    <n v="31"/>
    <s v="Gabriela Toro"/>
    <x v="0"/>
    <s v="Diurno"/>
    <s v=""/>
    <d v="2021-03-01T00:00:00"/>
    <n v="978"/>
    <m/>
    <d v="2018-12-01T00:00:00"/>
    <d v="2018-06-01T00:00:00"/>
  </r>
  <r>
    <s v="Holdtech"/>
    <x v="0"/>
    <s v="Masivo"/>
    <s v="La Serena"/>
    <s v="17364451"/>
    <s v="5"/>
    <s v="17364451-5"/>
    <s v="KAFLOREV"/>
    <s v="KATHERINE ANDREA FLORES VEGA"/>
    <s v="KATHERINE ANDREA"/>
    <s v="FLORES VEGA"/>
    <x v="1"/>
    <x v="3"/>
    <s v="Desvinculación"/>
    <s v="Necesidad de la empresa"/>
    <d v="2019-03-14T00:00:00"/>
    <m/>
    <m/>
    <m/>
    <m/>
    <m/>
    <d v="1990-05-08T00:00:00"/>
    <x v="22"/>
    <s v="16780392-K"/>
    <s v="WILLIAMS ENRIQUE DOMINGUEZ BARRADA"/>
    <d v="2018-06-28T00:00:00"/>
    <d v="2018-07-20T00:00:00"/>
    <s v="S"/>
    <d v="2018-07-24T00:00:00"/>
    <s v="KAFLOREV"/>
    <s v="KAFLOREV"/>
    <n v="19069"/>
    <s v="katherine.flores@consultor.wom.cl"/>
    <m/>
    <m/>
    <n v="33"/>
    <s v="Rocío Silva"/>
    <x v="0"/>
    <s v="Diurno"/>
    <s v=""/>
    <d v="2021-03-01T00:00:00"/>
    <n v="951"/>
    <m/>
    <d v="2019-03-01T00:00:00"/>
    <d v="2018-07-01T00:00:00"/>
  </r>
  <r>
    <s v="Holdtech"/>
    <x v="0"/>
    <s v="Masivo"/>
    <s v="La Serena"/>
    <s v="18493781"/>
    <s v="6"/>
    <s v="18493781-6"/>
    <s v="NEMIRANT"/>
    <s v="NELSON EDUARDO MIRANDA TELLO"/>
    <s v="NELSON EDUARDO"/>
    <s v="MIRANDA TELLO"/>
    <x v="1"/>
    <x v="3"/>
    <s v="Desvinculación"/>
    <s v="No cumplimiento de TMO"/>
    <d v="2019-01-02T00:00:00"/>
    <m/>
    <m/>
    <m/>
    <m/>
    <m/>
    <d v="1993-03-30T00:00:00"/>
    <x v="1"/>
    <s v="18354359-8"/>
    <s v="FRANCISCO JAVIER SUAREZ VEGA"/>
    <d v="2018-06-28T00:00:00"/>
    <d v="2018-07-20T00:00:00"/>
    <s v="S"/>
    <d v="2018-07-24T00:00:00"/>
    <s v="NEMIRANT"/>
    <s v="NEMIRANT"/>
    <n v="19048"/>
    <s v="nelson.miranda@consultor.wom.cl"/>
    <m/>
    <m/>
    <n v="33"/>
    <s v="Rocío Silva"/>
    <x v="0"/>
    <s v="Diurno"/>
    <s v=""/>
    <d v="2021-03-01T00:00:00"/>
    <n v="951"/>
    <m/>
    <d v="2019-01-01T00:00:00"/>
    <d v="2018-07-01T00:00:00"/>
  </r>
  <r>
    <s v="Holdtech"/>
    <x v="0"/>
    <s v="Masivo"/>
    <s v="La Serena"/>
    <s v="13942887"/>
    <s v="0"/>
    <s v="13942887-0"/>
    <s v="PECORTEA"/>
    <s v="PAULA ESTER CORTES ACEVEDO"/>
    <s v="PAULA ESTER"/>
    <s v="CORTES ACEVEDO"/>
    <x v="1"/>
    <x v="3"/>
    <s v="Desvinculación"/>
    <s v="Vencimiento de contrato"/>
    <d v="2018-08-23T00:00:00"/>
    <m/>
    <m/>
    <m/>
    <m/>
    <m/>
    <d v="1980-10-23T00:00:00"/>
    <x v="26"/>
    <s v="17268870-5"/>
    <n v="0"/>
    <d v="2018-06-28T00:00:00"/>
    <d v="2018-07-20T00:00:00"/>
    <s v="S"/>
    <d v="2018-07-24T00:00:00"/>
    <s v="PECORTEA"/>
    <s v="PECORTEA"/>
    <n v="19018"/>
    <s v="paula.cortes@consultor.wom.cl"/>
    <m/>
    <m/>
    <n v="33"/>
    <s v="Rocío Silva"/>
    <x v="0"/>
    <m/>
    <s v=""/>
    <d v="2021-03-01T00:00:00"/>
    <n v="951"/>
    <m/>
    <d v="2018-08-01T00:00:00"/>
    <d v="2018-07-01T00:00:00"/>
  </r>
  <r>
    <s v="Holdtech"/>
    <x v="0"/>
    <s v="Masivo"/>
    <s v="La Serena"/>
    <s v="19507119"/>
    <s v="5"/>
    <s v="19507119-5"/>
    <s v="AMJIMENG"/>
    <s v="ANA MARIA JIMENEZ GAETA"/>
    <s v="ANA MARIA"/>
    <s v="JIMENEZ GAETA"/>
    <x v="1"/>
    <x v="3"/>
    <s v="Desvinculación"/>
    <s v="No Concurrencia"/>
    <d v="2019-03-05T00:00:00"/>
    <m/>
    <m/>
    <m/>
    <m/>
    <m/>
    <d v="1997-08-05T00:00:00"/>
    <x v="7"/>
    <s v="17902552-3"/>
    <s v="ULISES LA ROSA PEREZ"/>
    <d v="2018-07-19T00:00:00"/>
    <d v="2018-07-31T00:00:00"/>
    <s v="S"/>
    <d v="2018-08-01T00:00:00"/>
    <s v="AMJIMENG"/>
    <s v="AMJIMENG"/>
    <n v="19113"/>
    <s v="ana.jimenez@consultor.wom.cl"/>
    <m/>
    <m/>
    <n v="34"/>
    <s v="Katterine Cuadra"/>
    <x v="0"/>
    <s v="Diurno"/>
    <s v=""/>
    <d v="2021-03-01T00:00:00"/>
    <n v="943"/>
    <m/>
    <d v="2019-03-01T00:00:00"/>
    <d v="2018-08-01T00:00:00"/>
  </r>
  <r>
    <s v="Holdtech"/>
    <x v="0"/>
    <s v="Masivo"/>
    <s v="La Serena"/>
    <s v="19321187"/>
    <s v="9"/>
    <s v="19321187-9"/>
    <s v="CJMANCIC"/>
    <s v="CAMILA JESUS MANCILLA CARDENAS"/>
    <s v="CAMILA JESUS"/>
    <s v="MANCILLA CARDENAS"/>
    <x v="1"/>
    <x v="3"/>
    <s v="Desvinculación"/>
    <s v="No Concurrencia"/>
    <d v="2018-08-10T00:00:00"/>
    <m/>
    <m/>
    <m/>
    <m/>
    <m/>
    <d v="1996-06-04T00:00:00"/>
    <x v="22"/>
    <s v="16780392-K"/>
    <s v="WILLIAMS ENRIQUE DOMINGUEZ BARRADA"/>
    <d v="2018-07-23T00:00:00"/>
    <d v="2018-07-31T00:00:00"/>
    <s v="S"/>
    <d v="2018-08-01T00:00:00"/>
    <s v="CJMANCIC"/>
    <s v="CJMANCIC"/>
    <n v="19101"/>
    <s v="camila.mancilla@consultor.wom.cl"/>
    <m/>
    <m/>
    <n v="34"/>
    <s v="Katterine Cuadra"/>
    <x v="0"/>
    <m/>
    <s v=""/>
    <d v="2021-03-01T00:00:00"/>
    <n v="943"/>
    <m/>
    <d v="2018-08-01T00:00:00"/>
    <d v="2018-08-01T00:00:00"/>
  </r>
  <r>
    <s v="Holdtech"/>
    <x v="0"/>
    <s v="Masivo"/>
    <s v="La Serena"/>
    <s v="18200920"/>
    <s v="2"/>
    <s v="18200920-2"/>
    <s v="LELAZCAF"/>
    <s v="LUCAS EDUARDO LAZCANO FARIAS"/>
    <s v="LUCAS EDUARDO"/>
    <s v="LAZCANO FARIAS"/>
    <x v="1"/>
    <x v="3"/>
    <s v="Desvinculación"/>
    <s v="No Concurrencia"/>
    <d v="2018-09-13T00:00:00"/>
    <m/>
    <m/>
    <m/>
    <m/>
    <m/>
    <d v="1993-01-18T00:00:00"/>
    <x v="6"/>
    <s v="16732649-8"/>
    <s v="ULISES LA ROSA PEREZ"/>
    <d v="2018-07-13T00:00:00"/>
    <d v="2018-07-31T00:00:00"/>
    <s v="S"/>
    <d v="2018-08-02T00:00:00"/>
    <s v="LELAZCAF"/>
    <s v="LELAZCAF"/>
    <n v="19127"/>
    <s v="lucas.lazcano@consultor.wom.cl"/>
    <m/>
    <m/>
    <n v="34"/>
    <s v="Katterine Cuadra"/>
    <x v="0"/>
    <m/>
    <s v=""/>
    <d v="2021-03-01T00:00:00"/>
    <n v="942"/>
    <m/>
    <d v="2018-09-01T00:00:00"/>
    <d v="2018-08-01T00:00:00"/>
  </r>
  <r>
    <s v="Holdtech"/>
    <x v="0"/>
    <s v="Masivo"/>
    <s v="La Serena"/>
    <s v="12244246"/>
    <s v="2"/>
    <s v="12244246-2"/>
    <s v="MDORTIZB"/>
    <s v="MARCELA DEL CARMEN ORTIZ BUSTAMANTE"/>
    <s v="MARCELA DEL CARMEN"/>
    <s v="ORTIZ BUSTAMANTE"/>
    <x v="1"/>
    <x v="3"/>
    <s v="Desvinculación"/>
    <s v="No Concurrencia"/>
    <d v="2018-08-10T00:00:00"/>
    <m/>
    <m/>
    <m/>
    <m/>
    <m/>
    <d v="1972-05-09T00:00:00"/>
    <x v="5"/>
    <s v="14109923-K"/>
    <s v="WILLIAMS ENRIQUE DOMINGUEZ BARRADA"/>
    <d v="2018-07-29T00:00:00"/>
    <d v="2018-07-31T00:00:00"/>
    <s v="S"/>
    <d v="2018-08-02T00:00:00"/>
    <s v="MDORTIZB"/>
    <s v="MDORTIZB"/>
    <n v="19030"/>
    <s v="marcela.ortiz@consultor.wom.cl"/>
    <m/>
    <m/>
    <n v="34"/>
    <s v="Katterine Cuadra"/>
    <x v="0"/>
    <m/>
    <s v=""/>
    <d v="2021-03-01T00:00:00"/>
    <n v="942"/>
    <m/>
    <d v="2018-08-01T00:00:00"/>
    <d v="2018-08-01T00:00:00"/>
  </r>
  <r>
    <s v="Holdtech"/>
    <x v="0"/>
    <s v="Masivo"/>
    <s v="La Serena"/>
    <s v="19010773"/>
    <s v="6"/>
    <s v="19010773-6"/>
    <s v="MLOPEZS"/>
    <s v="MARISABELA LOPEZ SANTANDER"/>
    <s v="MARISABELA"/>
    <s v="LOPEZ SANTANDER"/>
    <x v="1"/>
    <x v="3"/>
    <s v="Desvinculación"/>
    <s v="Falta grave al contrato"/>
    <d v="2018-11-30T00:00:00"/>
    <m/>
    <m/>
    <m/>
    <m/>
    <m/>
    <d v="1996-05-16T00:00:00"/>
    <x v="6"/>
    <s v="16732649-8"/>
    <s v="ULISES LA ROSA PEREZ"/>
    <d v="2018-07-10T00:00:00"/>
    <d v="2018-07-31T00:00:00"/>
    <s v="S"/>
    <d v="2018-08-02T00:00:00"/>
    <s v="MLOPEZS"/>
    <s v="MLOPEZS"/>
    <n v="19140"/>
    <s v="marisabela.lopez@consultor.wom.cl"/>
    <m/>
    <m/>
    <n v="34"/>
    <s v="Katterine Cuadra"/>
    <x v="0"/>
    <s v="Diurno"/>
    <s v=""/>
    <d v="2021-03-01T00:00:00"/>
    <n v="942"/>
    <m/>
    <d v="2018-11-01T00:00:00"/>
    <d v="2018-08-01T00:00:00"/>
  </r>
  <r>
    <s v="Holdtech"/>
    <x v="0"/>
    <s v="Masivo"/>
    <s v="La Serena"/>
    <s v="19257164"/>
    <s v="2"/>
    <s v="19257164-2"/>
    <s v="SERIOSC"/>
    <s v="SOLANGE ESTEFANIA RIOS CASTILLO"/>
    <s v="SOLANGE ESTEFANIA"/>
    <s v="RIOS CASTILLO"/>
    <x v="1"/>
    <x v="3"/>
    <s v="Renuncia"/>
    <s v="Motivos personales"/>
    <d v="2018-09-28T00:00:00"/>
    <m/>
    <m/>
    <m/>
    <m/>
    <m/>
    <d v="1996-03-01T00:00:00"/>
    <x v="22"/>
    <s v="16780392-K"/>
    <s v="WILLIAMS ENRIQUE DOMINGUEZ BARRADA"/>
    <d v="2018-07-26T00:00:00"/>
    <d v="2018-07-31T00:00:00"/>
    <s v="S"/>
    <d v="2018-08-01T00:00:00"/>
    <s v="SERIOSC"/>
    <s v="SERIOSC"/>
    <n v="19067"/>
    <s v="solange.rios@consultor.wom.cl"/>
    <m/>
    <m/>
    <n v="34"/>
    <s v="Katterine Cuadra"/>
    <x v="0"/>
    <m/>
    <s v=""/>
    <d v="2021-03-01T00:00:00"/>
    <n v="943"/>
    <m/>
    <d v="2018-09-01T00:00:00"/>
    <d v="2018-08-01T00:00:00"/>
  </r>
  <r>
    <s v="Holdtech"/>
    <x v="0"/>
    <s v="Masivo"/>
    <s v="La Serena"/>
    <s v="18003437"/>
    <s v="4"/>
    <s v="18003437-4"/>
    <s v="ALCONCHM"/>
    <s v="ALEX LUIS HERIBERTO CONCHA MUÑOZ"/>
    <s v="ALEX LUIS HERIBERTO"/>
    <s v="CONCHA MUÑOZ"/>
    <x v="1"/>
    <x v="3"/>
    <s v="Renuncia"/>
    <s v="Motivos personales"/>
    <d v="2018-12-13T00:00:00"/>
    <m/>
    <m/>
    <m/>
    <m/>
    <m/>
    <d v="1992-06-01T00:00:00"/>
    <x v="2"/>
    <s v="15909479-0"/>
    <s v="ULISES LA ROSA PEREZ"/>
    <d v="2018-07-30T00:00:00"/>
    <d v="2018-08-13T00:00:00"/>
    <s v="S"/>
    <d v="2018-08-14T00:00:00"/>
    <s v="ALCONCHM"/>
    <s v="ALCONCHM"/>
    <n v="19089"/>
    <s v="alex.concha@consultor.wom.cl"/>
    <m/>
    <m/>
    <n v="35"/>
    <s v="Merelyn Marin"/>
    <x v="0"/>
    <s v="Diurno"/>
    <s v=""/>
    <d v="2021-03-01T00:00:00"/>
    <n v="930"/>
    <d v="2018-09-28T00:00:00"/>
    <d v="2018-12-01T00:00:00"/>
    <d v="2018-08-01T00:00:00"/>
  </r>
  <r>
    <s v="Holdtech"/>
    <x v="0"/>
    <s v="Prepago"/>
    <s v="La Serena"/>
    <s v="16732416"/>
    <s v="9"/>
    <s v="16732416-9"/>
    <s v="COMEDELV"/>
    <s v="CESAR OSVALDO MEDEL VERA"/>
    <s v="CESAR OSVALDO"/>
    <s v="MEDEL VERA"/>
    <x v="1"/>
    <x v="3"/>
    <s v="Desvinculación"/>
    <s v="No Concurrencia"/>
    <d v="2018-08-29T00:00:00"/>
    <m/>
    <m/>
    <m/>
    <m/>
    <m/>
    <d v="1987-04-14T00:00:00"/>
    <x v="5"/>
    <s v="14109923-K"/>
    <s v="WILLIAMS ENRIQUE DOMINGUEZ BARRADA"/>
    <d v="2018-07-30T00:00:00"/>
    <d v="2018-08-13T00:00:00"/>
    <s v="S"/>
    <d v="2018-08-14T00:00:00"/>
    <s v="COMEDELV"/>
    <s v="COMEDELV"/>
    <n v="19029"/>
    <s v="cesar.medel@consultor.wom.cl"/>
    <m/>
    <m/>
    <n v="35"/>
    <s v="Merelyn Marin"/>
    <x v="0"/>
    <m/>
    <s v=""/>
    <d v="2021-03-01T00:00:00"/>
    <n v="930"/>
    <m/>
    <d v="2018-08-01T00:00:00"/>
    <d v="2018-08-01T00:00:00"/>
  </r>
  <r>
    <s v="Holdtech"/>
    <x v="0"/>
    <s v="Masivo"/>
    <s v="La Serena"/>
    <s v="13875289"/>
    <s v="5"/>
    <s v="13875289-5"/>
    <s v="CSWERNEA"/>
    <s v="CHERYL STEFANIE WERNER ARAYA"/>
    <s v="CHERYL STEFANIE"/>
    <s v="WERNER ARAYA"/>
    <x v="1"/>
    <x v="3"/>
    <s v="Renuncia"/>
    <s v="Motivos personales"/>
    <d v="2018-10-10T00:00:00"/>
    <m/>
    <m/>
    <m/>
    <m/>
    <m/>
    <d v="1980-06-02T00:00:00"/>
    <x v="5"/>
    <s v="14109923-K"/>
    <s v="WILLIAMS ENRIQUE DOMINGUEZ BARRADA"/>
    <d v="2018-07-30T00:00:00"/>
    <d v="2018-08-13T00:00:00"/>
    <s v="S"/>
    <d v="2018-08-14T00:00:00"/>
    <s v="CSWERNEA"/>
    <s v="CSWERNEA"/>
    <n v="19062"/>
    <s v="cheryl.werner@consultor.wom.cl"/>
    <m/>
    <m/>
    <n v="35"/>
    <s v="Merelyn Marin"/>
    <x v="0"/>
    <m/>
    <s v=""/>
    <d v="2021-03-01T00:00:00"/>
    <n v="930"/>
    <m/>
    <d v="2018-10-01T00:00:00"/>
    <d v="2018-08-01T00:00:00"/>
  </r>
  <r>
    <s v="Holdtech"/>
    <x v="0"/>
    <s v="Masivo"/>
    <s v="La Serena"/>
    <s v="17626370"/>
    <s v="9"/>
    <s v="17626370-9"/>
    <s v="FAGUTIEA"/>
    <s v="FABIAN ALEJANDRO GUTIERREZ ARAYA"/>
    <s v="FABIAN ALEJANDRO"/>
    <s v="GUTIERREZ ARAYA"/>
    <x v="1"/>
    <x v="3"/>
    <s v="Renuncia"/>
    <s v="Motivos personales"/>
    <d v="2018-10-10T00:00:00"/>
    <m/>
    <m/>
    <m/>
    <m/>
    <m/>
    <d v="1991-02-28T00:00:00"/>
    <x v="0"/>
    <s v="15054416-5"/>
    <s v="FRANCISCO JAVIER SUAREZ VEGA"/>
    <d v="2018-07-30T00:00:00"/>
    <d v="2018-08-13T00:00:00"/>
    <s v="S"/>
    <d v="2018-08-14T00:00:00"/>
    <s v="FAGUTIEA"/>
    <s v="FAGUTIEA"/>
    <n v="19090"/>
    <s v="fabian.gutierrez@consultor.wom.cl"/>
    <m/>
    <m/>
    <n v="35"/>
    <s v="Merelyn Marin"/>
    <x v="0"/>
    <m/>
    <s v=""/>
    <d v="2021-03-01T00:00:00"/>
    <n v="930"/>
    <d v="2018-09-28T00:00:00"/>
    <d v="2018-10-01T00:00:00"/>
    <d v="2018-08-01T00:00:00"/>
  </r>
  <r>
    <s v="Holdtech"/>
    <x v="0"/>
    <s v="Masivo"/>
    <s v="La Serena"/>
    <s v="17100807"/>
    <s v="7"/>
    <s v="17100807-7"/>
    <s v="GAPINTOO"/>
    <s v="GABRIELA AMANDA PINTO OROZCO"/>
    <s v="GABRIELA AMANDA"/>
    <s v="PINTO OROZCO"/>
    <x v="1"/>
    <x v="3"/>
    <s v="Renuncia"/>
    <s v="Motivos personales"/>
    <d v="2018-10-10T00:00:00"/>
    <m/>
    <m/>
    <m/>
    <m/>
    <m/>
    <d v="1988-08-10T00:00:00"/>
    <x v="1"/>
    <s v="18354359-8"/>
    <s v="FRANCISCO JAVIER SUAREZ VEGA"/>
    <d v="2018-07-30T00:00:00"/>
    <d v="2018-08-13T00:00:00"/>
    <s v="S"/>
    <d v="2018-08-14T00:00:00"/>
    <s v="GAPINTOO"/>
    <s v="GAPINTOO"/>
    <n v="19017"/>
    <s v="gabriela.pinto@consultor.wom.cl"/>
    <m/>
    <m/>
    <n v="35"/>
    <s v="Merelyn Marin"/>
    <x v="0"/>
    <m/>
    <s v=""/>
    <d v="2021-03-01T00:00:00"/>
    <n v="930"/>
    <m/>
    <d v="2018-10-01T00:00:00"/>
    <d v="2018-08-01T00:00:00"/>
  </r>
  <r>
    <s v="Holdtech"/>
    <x v="0"/>
    <s v="Masivo"/>
    <s v="La Serena"/>
    <s v="18241112"/>
    <s v="4"/>
    <s v="18241112-4"/>
    <s v="JIMARTIG"/>
    <s v="JAVIER IGNACIO MARTINEZ GUTHRIE"/>
    <s v="JAVIER IGNACIO"/>
    <s v="MARTINEZ GUTHRIE"/>
    <x v="1"/>
    <x v="3"/>
    <s v="Renuncia"/>
    <m/>
    <d v="2018-12-19T00:00:00"/>
    <m/>
    <m/>
    <m/>
    <m/>
    <m/>
    <d v="1993-01-15T00:00:00"/>
    <x v="24"/>
    <s v="15451219-5"/>
    <s v="ULISES LA ROSA PEREZ"/>
    <d v="2018-07-30T00:00:00"/>
    <d v="2018-08-13T00:00:00"/>
    <s v="S"/>
    <d v="2018-08-14T00:00:00"/>
    <s v="JIMARTIG"/>
    <s v="JIMARTIG"/>
    <n v="19091"/>
    <s v="javier.martinez@consultor.wom.cl"/>
    <m/>
    <m/>
    <n v="35"/>
    <s v="Merelyn Marin"/>
    <x v="0"/>
    <s v="Diurno"/>
    <s v=""/>
    <d v="2021-03-01T00:00:00"/>
    <n v="930"/>
    <d v="2018-09-28T00:00:00"/>
    <d v="2018-12-01T00:00:00"/>
    <d v="2018-08-01T00:00:00"/>
  </r>
  <r>
    <s v="Holdtech"/>
    <x v="0"/>
    <s v="Masivo"/>
    <s v="La Serena"/>
    <s v="18081670"/>
    <s v="4"/>
    <s v="18081670-4"/>
    <s v="KSCOLLAF"/>
    <s v="KARLA SOFIA COLLANTE FARIAS"/>
    <s v="KARLA SOFIA"/>
    <s v="COLLANTE FARIAS"/>
    <x v="1"/>
    <x v="3"/>
    <s v="Renuncia"/>
    <s v="Motivos de salud"/>
    <d v="2019-01-07T00:00:00"/>
    <m/>
    <m/>
    <m/>
    <m/>
    <m/>
    <d v="1992-08-13T00:00:00"/>
    <x v="24"/>
    <s v="15451219-5"/>
    <s v="ULISES LA ROSA PEREZ"/>
    <d v="2018-07-30T00:00:00"/>
    <d v="2018-08-13T00:00:00"/>
    <s v="S"/>
    <d v="2018-08-14T00:00:00"/>
    <s v="KSCOLLAF"/>
    <s v="KSCOLLAF"/>
    <n v="19078"/>
    <s v="karla.collante@consultor.wom.cl"/>
    <m/>
    <m/>
    <n v="35"/>
    <s v="Merelyn Marin"/>
    <x v="0"/>
    <s v="Diurno"/>
    <s v=""/>
    <d v="2021-03-01T00:00:00"/>
    <n v="930"/>
    <d v="2018-09-28T00:00:00"/>
    <d v="2019-01-01T00:00:00"/>
    <d v="2018-08-01T00:00:00"/>
  </r>
  <r>
    <s v="Holdtech"/>
    <x v="0"/>
    <s v="Masivo"/>
    <s v="La Serena"/>
    <s v="19205378"/>
    <s v="1"/>
    <s v="19205378-1"/>
    <s v="LAGODOYA"/>
    <s v="LUIS ANTONIO GODOY ARANCIBIA"/>
    <s v="LUIS ANTONIO"/>
    <s v="GODOY ARANCIBIA"/>
    <x v="1"/>
    <x v="3"/>
    <s v="Desvinculación"/>
    <s v="No Concurrencia"/>
    <d v="2018-11-12T00:00:00"/>
    <m/>
    <m/>
    <m/>
    <m/>
    <m/>
    <d v="1995-12-06T00:00:00"/>
    <x v="6"/>
    <s v="16732649-8"/>
    <s v="ULISES LA ROSA PEREZ"/>
    <d v="2018-07-30T00:00:00"/>
    <d v="2018-08-13T00:00:00"/>
    <s v="S"/>
    <d v="2018-08-14T00:00:00"/>
    <s v="LAGODOYA"/>
    <s v="LAGODOYA"/>
    <n v="19070"/>
    <s v="luis.godoy@consultor.wom.cl"/>
    <m/>
    <m/>
    <n v="35"/>
    <s v="Merelyn Marin"/>
    <x v="0"/>
    <m/>
    <s v=""/>
    <d v="2021-03-01T00:00:00"/>
    <n v="930"/>
    <d v="2018-09-28T00:00:00"/>
    <d v="2018-11-01T00:00:00"/>
    <d v="2018-08-01T00:00:00"/>
  </r>
  <r>
    <s v="Holdtech"/>
    <x v="0"/>
    <s v="Prepago"/>
    <s v="La Serena"/>
    <s v="16017575"/>
    <s v="3"/>
    <s v="16017575-3"/>
    <s v="MJLEONV"/>
    <s v="MARIA JESUS LEON VALENZUELA"/>
    <s v="MARIA JESUS"/>
    <s v="LEON VALENZUELA"/>
    <x v="1"/>
    <x v="3"/>
    <s v="Desvinculación"/>
    <s v="Vencimiento de contrato"/>
    <d v="2018-10-14T00:00:00"/>
    <m/>
    <m/>
    <m/>
    <m/>
    <m/>
    <d v="1985-06-01T00:00:00"/>
    <x v="1"/>
    <s v="18354359-8"/>
    <s v="FRANCISCO JAVIER SUAREZ VEGA"/>
    <d v="2018-07-30T00:00:00"/>
    <d v="2018-08-13T00:00:00"/>
    <s v="S"/>
    <d v="2018-08-14T00:00:00"/>
    <s v="MJLEONV"/>
    <s v="MJLEONV"/>
    <n v="19063"/>
    <s v="maria.leon.v@consultor.wom.cl"/>
    <m/>
    <m/>
    <n v="35"/>
    <s v="Merelyn Marin"/>
    <x v="0"/>
    <m/>
    <s v=""/>
    <d v="2021-03-01T00:00:00"/>
    <n v="930"/>
    <m/>
    <d v="2018-10-01T00:00:00"/>
    <d v="2018-08-01T00:00:00"/>
  </r>
  <r>
    <s v="Holdtech"/>
    <x v="0"/>
    <s v="Prepago"/>
    <s v="La Serena"/>
    <s v="15423202"/>
    <s v="8"/>
    <s v="15423202-8"/>
    <s v="RAMATURB"/>
    <s v="RICARDO ANTONIO MATURANA BAEZA"/>
    <s v="RICARDO ANTONIO"/>
    <s v="MATURANA BAEZA"/>
    <x v="1"/>
    <x v="3"/>
    <s v="Renuncia"/>
    <s v="Renuncia voluntaria"/>
    <d v="2018-09-30T00:00:00"/>
    <m/>
    <m/>
    <m/>
    <m/>
    <m/>
    <d v="1982-08-01T00:00:00"/>
    <x v="22"/>
    <s v="16780392-K"/>
    <s v="WILLIAMS ENRIQUE DOMINGUEZ BARRADA"/>
    <d v="2018-07-30T00:00:00"/>
    <d v="2018-08-13T00:00:00"/>
    <s v="S"/>
    <d v="2018-08-14T00:00:00"/>
    <s v="RAMATURB"/>
    <s v="RAMATURB"/>
    <n v="19118"/>
    <s v="ricardo.maturana@consultor.wom.cl"/>
    <m/>
    <m/>
    <n v="35"/>
    <s v="Merelyn Marin"/>
    <x v="0"/>
    <m/>
    <s v=""/>
    <d v="2021-03-01T00:00:00"/>
    <n v="930"/>
    <m/>
    <d v="2018-09-01T00:00:00"/>
    <d v="2018-08-01T00:00:00"/>
  </r>
  <r>
    <s v="Holdtech"/>
    <x v="0"/>
    <s v="Prepago"/>
    <s v="La Serena"/>
    <s v="18316414"/>
    <s v="7"/>
    <s v="18316414-7"/>
    <s v="YYARAYAA"/>
    <s v="YAMIL YERAL ARAYA ALVAREZ"/>
    <s v="YAMIL YERAL"/>
    <s v="ARAYA ALVAREZ"/>
    <x v="1"/>
    <x v="3"/>
    <s v="Renuncia"/>
    <s v="Renuncia voluntaria"/>
    <d v="2018-10-01T00:00:00"/>
    <m/>
    <m/>
    <m/>
    <m/>
    <m/>
    <d v="1992-10-02T00:00:00"/>
    <x v="22"/>
    <s v="16780392-K"/>
    <s v="WILLIAMS ENRIQUE DOMINGUEZ BARRADA"/>
    <d v="2018-07-30T00:00:00"/>
    <d v="2018-08-13T00:00:00"/>
    <s v="S"/>
    <d v="2018-08-14T00:00:00"/>
    <s v="YYARAYAA"/>
    <s v="YYARAYAA"/>
    <n v="19088"/>
    <s v="yamil.araya@consultor.wom.cl"/>
    <m/>
    <m/>
    <n v="35"/>
    <s v="Merelyn Marin"/>
    <x v="0"/>
    <m/>
    <s v=""/>
    <d v="2021-03-01T00:00:00"/>
    <n v="930"/>
    <m/>
    <d v="2018-10-01T00:00:00"/>
    <d v="2018-08-01T00:00:00"/>
  </r>
  <r>
    <s v="Holdtech"/>
    <x v="0"/>
    <s v="Masivo"/>
    <s v="La Serena"/>
    <s v="16688732"/>
    <s v="1"/>
    <s v="16688732-1"/>
    <s v="AFNAVARE"/>
    <s v="ANDREA FERNANDA NAVARRETE ESCUDERO"/>
    <s v="ANDREA FERNANDA"/>
    <s v="NAVARRETE ESCUDERO"/>
    <x v="1"/>
    <x v="3"/>
    <s v="Renuncia"/>
    <s v="Renuncia voluntaria"/>
    <d v="2021-02-10T00:00:00"/>
    <m/>
    <m/>
    <m/>
    <m/>
    <m/>
    <d v="1988-04-10T00:00:00"/>
    <x v="7"/>
    <s v="17902552-3"/>
    <s v="ULISES LA ROSA PEREZ"/>
    <d v="2018-08-08T00:00:00"/>
    <d v="2018-08-29T00:00:00"/>
    <s v="S"/>
    <d v="2018-09-03T00:00:00"/>
    <s v="AFNAVARE"/>
    <s v="AFNAVARE"/>
    <n v="19040"/>
    <s v="andrea.navarrete@consultor.wom.cl"/>
    <m/>
    <m/>
    <n v="36"/>
    <s v="Julia Arancibia"/>
    <x v="1"/>
    <s v="Diurno"/>
    <n v="1"/>
    <d v="2021-03-01T00:00:00"/>
    <n v="910"/>
    <m/>
    <d v="2021-02-01T00:00:00"/>
    <d v="2018-09-01T00:00:00"/>
  </r>
  <r>
    <s v="Holdtech"/>
    <x v="0"/>
    <s v="Masivo"/>
    <s v="La Serena"/>
    <s v="18495594"/>
    <s v="6"/>
    <s v="18495594-6"/>
    <s v="CSZAMBRA"/>
    <s v="CINTYA SCARLET ZAMBRA ALCAYAGA"/>
    <s v="CINTYA SCARLET"/>
    <s v="ZAMBRA ALCAYAGA"/>
    <x v="1"/>
    <x v="3"/>
    <s v="Desvinculación"/>
    <s v="No Concurrencia"/>
    <d v="2020-01-15T00:00:00"/>
    <m/>
    <m/>
    <m/>
    <m/>
    <m/>
    <d v="1993-12-17T00:00:00"/>
    <x v="7"/>
    <s v="17902552-3"/>
    <s v="ULISES LA ROSA PEREZ"/>
    <d v="2018-08-08T00:00:00"/>
    <d v="2018-08-29T00:00:00"/>
    <s v="S"/>
    <d v="2018-09-03T00:00:00"/>
    <s v="CSZAMBRA"/>
    <s v="CSZAMBRA"/>
    <n v="19142"/>
    <s v="cintya.zambra@consultor.wom.cl"/>
    <m/>
    <m/>
    <n v="36"/>
    <s v="Julia Arancibia"/>
    <x v="0"/>
    <s v="Diurno"/>
    <s v=""/>
    <d v="2021-03-01T00:00:00"/>
    <n v="910"/>
    <m/>
    <d v="2020-01-01T00:00:00"/>
    <d v="2018-09-01T00:00:00"/>
  </r>
  <r>
    <s v="Holdtech"/>
    <x v="0"/>
    <s v="Masivo"/>
    <s v="La Serena"/>
    <s v="16470854"/>
    <s v="3"/>
    <s v="16470854-3"/>
    <s v="FEOLIVAL"/>
    <s v="FABIAN EDGARDO OLIVARES LAGOS"/>
    <s v="FABIAN EDGARDO"/>
    <s v="OLIVARES LAGOS"/>
    <x v="1"/>
    <x v="3"/>
    <s v="Renuncia"/>
    <s v="Renuncia voluntaria"/>
    <d v="2018-10-22T00:00:00"/>
    <m/>
    <m/>
    <m/>
    <m/>
    <m/>
    <d v="1986-08-26T00:00:00"/>
    <x v="7"/>
    <s v="17902552-3"/>
    <s v="ULISES LA ROSA PEREZ"/>
    <d v="2018-08-08T00:00:00"/>
    <d v="2018-08-29T00:00:00"/>
    <s v="S"/>
    <d v="2018-09-03T00:00:00"/>
    <s v="FEOLIVAL"/>
    <s v="FEOLIVAL"/>
    <n v="19172"/>
    <s v="fabian.olivares@consultor.wom.cl"/>
    <m/>
    <m/>
    <n v="36"/>
    <s v="Julia Arancibia"/>
    <x v="1"/>
    <m/>
    <n v="1"/>
    <d v="2021-03-01T00:00:00"/>
    <n v="910"/>
    <m/>
    <d v="2018-10-01T00:00:00"/>
    <d v="2018-09-01T00:00:00"/>
  </r>
  <r>
    <s v="Holdtech"/>
    <x v="0"/>
    <s v="Masivo"/>
    <s v="La Serena"/>
    <s v="19207563"/>
    <s v="7"/>
    <s v="19207563-7"/>
    <s v="ISVIVERC"/>
    <s v="ISABEL STEPHANY VIVEROS CASTILLO"/>
    <s v="ISABEL STEPHANY"/>
    <s v="VIVEROS CASTILLO"/>
    <x v="1"/>
    <x v="3"/>
    <s v="Desvinculación"/>
    <s v="No Concurrencia"/>
    <d v="2018-10-12T00:00:00"/>
    <m/>
    <m/>
    <m/>
    <m/>
    <m/>
    <d v="1996-06-02T00:00:00"/>
    <x v="7"/>
    <s v="17902552-3"/>
    <s v="ULISES LA ROSA PEREZ"/>
    <d v="2018-08-08T00:00:00"/>
    <d v="2018-08-29T00:00:00"/>
    <s v="S"/>
    <d v="2018-09-03T00:00:00"/>
    <s v="ISVIVERC"/>
    <s v="ISVIVERC"/>
    <n v="19150"/>
    <s v="isabel.viveros@consultor.wom.cl"/>
    <m/>
    <m/>
    <n v="36"/>
    <s v="Julia Arancibia"/>
    <x v="1"/>
    <m/>
    <n v="1"/>
    <d v="2021-03-01T00:00:00"/>
    <n v="910"/>
    <m/>
    <d v="2018-10-01T00:00:00"/>
    <d v="2018-09-01T00:00:00"/>
  </r>
  <r>
    <s v="Holdtech"/>
    <x v="0"/>
    <s v="Masivo"/>
    <s v="La Serena"/>
    <s v="15824257"/>
    <s v="5"/>
    <s v="15824257-5"/>
    <s v="JAFLEMIF"/>
    <s v="JENNY ALEJANDRA FLEMING FLEMING"/>
    <s v="JENNY ALEJANDRA"/>
    <s v="FLEMING FLEMING"/>
    <x v="1"/>
    <x v="3"/>
    <s v="Desvinculación"/>
    <s v="No Concurrencia"/>
    <d v="2018-10-04T00:00:00"/>
    <m/>
    <m/>
    <m/>
    <m/>
    <m/>
    <d v="1982-08-04T00:00:00"/>
    <x v="7"/>
    <s v="17902552-3"/>
    <s v="ULISES LA ROSA PEREZ"/>
    <d v="2018-08-08T00:00:00"/>
    <d v="2018-08-29T00:00:00"/>
    <s v="S"/>
    <d v="2018-09-03T00:00:00"/>
    <s v="JAFLEMIF"/>
    <s v="JAFLEMIF"/>
    <n v="19030"/>
    <s v="jenny.fleming@consultor.wom.cl"/>
    <m/>
    <m/>
    <n v="36"/>
    <s v="Julia Arancibia"/>
    <x v="0"/>
    <m/>
    <s v=""/>
    <d v="2021-03-01T00:00:00"/>
    <n v="910"/>
    <m/>
    <d v="2018-10-01T00:00:00"/>
    <d v="2018-09-01T00:00:00"/>
  </r>
  <r>
    <s v="Holdtech"/>
    <x v="0"/>
    <s v="Empresas"/>
    <s v="La Serena"/>
    <s v="16325146"/>
    <s v="9"/>
    <s v="16325146-9"/>
    <s v="LMCASTIA"/>
    <s v="LORENA MANUELA CASTILLO ALZAMORA"/>
    <s v="LORENA MANUELA"/>
    <s v="CASTILLO ALZAMORA"/>
    <x v="1"/>
    <x v="3"/>
    <s v="Renuncia"/>
    <s v="Renuncia voluntaria"/>
    <d v="2019-11-26T00:00:00"/>
    <m/>
    <m/>
    <m/>
    <m/>
    <m/>
    <d v="1986-07-19T00:00:00"/>
    <x v="7"/>
    <s v="17902552-3"/>
    <s v="ULISES LA ROSA PEREZ"/>
    <d v="2018-08-08T00:00:00"/>
    <d v="2018-08-29T00:00:00"/>
    <s v="S"/>
    <d v="2018-09-03T00:00:00"/>
    <s v="LMCASTIA"/>
    <s v="LMCASTIA"/>
    <n v="19169"/>
    <s v="lorena.castillo@consultor.wom.cl"/>
    <m/>
    <m/>
    <n v="36"/>
    <s v="Julia Arancibia"/>
    <x v="1"/>
    <s v="Diurno"/>
    <n v="1"/>
    <d v="2021-03-01T00:00:00"/>
    <n v="910"/>
    <m/>
    <d v="2019-11-01T00:00:00"/>
    <d v="2018-09-01T00:00:00"/>
  </r>
  <r>
    <s v="Holdtech"/>
    <x v="0"/>
    <s v="Masivo"/>
    <s v="La Serena"/>
    <s v="13011136"/>
    <s v="K"/>
    <s v="13011136-K"/>
    <s v="MDVALDEV"/>
    <s v="MARLENE DEL CARMEN VALDES VALDES"/>
    <s v="MARLENE DEL CARMEN"/>
    <s v="VALDES VALDES"/>
    <x v="1"/>
    <x v="3"/>
    <s v="Desvinculación"/>
    <s v="No Concurrencia"/>
    <d v="2019-01-22T00:00:00"/>
    <m/>
    <m/>
    <m/>
    <m/>
    <m/>
    <d v="1976-11-01T00:00:00"/>
    <x v="7"/>
    <s v="17902552-3"/>
    <s v="ULISES LA ROSA PEREZ"/>
    <d v="2018-08-08T00:00:00"/>
    <d v="2018-08-29T00:00:00"/>
    <s v="S"/>
    <d v="2018-09-03T00:00:00"/>
    <s v="MDVALDEV"/>
    <s v="MDVALDEV"/>
    <n v="19168"/>
    <s v="marlene.valdes@consultor.wom.cl"/>
    <m/>
    <m/>
    <n v="36"/>
    <s v="Julia Arancibia"/>
    <x v="0"/>
    <s v="Diurno"/>
    <s v=""/>
    <d v="2021-03-01T00:00:00"/>
    <n v="910"/>
    <m/>
    <d v="2019-01-01T00:00:00"/>
    <d v="2018-09-01T00:00:00"/>
  </r>
  <r>
    <s v="Holdtech"/>
    <x v="0"/>
    <s v="Masivo"/>
    <s v="La Serena"/>
    <s v="20126864"/>
    <s v="8"/>
    <s v="20126864-8"/>
    <s v="VCCOLLAT"/>
    <s v="VALENTINA CAMILA BELEN COLLAO TRUJILLO"/>
    <s v="VALENTINA CAMILA BELEN"/>
    <s v="COLLAO TRUJILLO"/>
    <x v="1"/>
    <x v="3"/>
    <s v="Renuncia"/>
    <s v="Renuncia voluntaria"/>
    <d v="2018-09-14T00:00:00"/>
    <m/>
    <m/>
    <m/>
    <m/>
    <m/>
    <d v="1999-02-25T00:00:00"/>
    <x v="7"/>
    <s v="17902552-3"/>
    <s v="ULISES LA ROSA PEREZ"/>
    <d v="2018-08-08T00:00:00"/>
    <d v="2018-08-29T00:00:00"/>
    <s v="S"/>
    <d v="2018-09-03T00:00:00"/>
    <s v="VCCOLLAT"/>
    <s v="VCCOLLAT"/>
    <n v="19149"/>
    <s v="valentina.collao@consultor.wom.cl"/>
    <m/>
    <m/>
    <n v="36"/>
    <s v="Julia Arancibia"/>
    <x v="3"/>
    <m/>
    <s v=""/>
    <d v="2021-03-01T00:00:00"/>
    <n v="910"/>
    <m/>
    <d v="2018-09-01T00:00:00"/>
    <d v="2018-09-01T00:00:00"/>
  </r>
  <r>
    <s v="Holdtech"/>
    <x v="0"/>
    <s v="Masivo"/>
    <s v="La Serena"/>
    <s v="18924069"/>
    <s v="4"/>
    <s v="18924069-4"/>
    <s v="ADSEGURC"/>
    <s v="ALEJANDRA DE LOS ANGELES SEGURA CONTRERAS"/>
    <s v="ALEJANDRA DE LOS ANGELES"/>
    <s v="SEGURA CONTRERAS"/>
    <x v="1"/>
    <x v="3"/>
    <s v="Desvinculación"/>
    <s v="No Concurrencia"/>
    <d v="2018-12-20T00:00:00"/>
    <m/>
    <m/>
    <m/>
    <m/>
    <m/>
    <d v="1995-06-22T00:00:00"/>
    <x v="7"/>
    <s v="17902552-3"/>
    <s v="ULISES LA ROSA PEREZ"/>
    <d v="2018-08-21T00:00:00"/>
    <d v="2018-09-10T00:00:00"/>
    <s v="S"/>
    <d v="2018-09-11T00:00:00"/>
    <s v="ADSEGURC"/>
    <s v="ADSEGURC"/>
    <n v="19111"/>
    <s v="alejandra.segura@consultor.wom.cl"/>
    <m/>
    <m/>
    <n v="37"/>
    <s v="Merelyn Marin"/>
    <x v="0"/>
    <s v="Diurno"/>
    <s v=""/>
    <d v="2021-03-01T00:00:00"/>
    <n v="902"/>
    <m/>
    <d v="2018-12-01T00:00:00"/>
    <d v="2018-09-01T00:00:00"/>
  </r>
  <r>
    <s v="Holdtech"/>
    <x v="0"/>
    <s v="Masivo"/>
    <s v="La Serena"/>
    <s v="18209873"/>
    <s v="6"/>
    <s v="18209873-6"/>
    <s v="ALMILLEM"/>
    <s v="ADAMS LORENS MILLER MONTOYA"/>
    <s v="ADAMS LORENS"/>
    <s v="MILLER MONTOYA"/>
    <x v="1"/>
    <x v="3"/>
    <s v="Renuncia"/>
    <s v="Motivos personales"/>
    <d v="2018-10-11T00:00:00"/>
    <m/>
    <m/>
    <m/>
    <m/>
    <m/>
    <d v="1992-03-25T00:00:00"/>
    <x v="22"/>
    <s v="16780392-K"/>
    <s v="WILLIAMS ENRIQUE DOMINGUEZ BARRADA"/>
    <d v="2018-08-21T00:00:00"/>
    <d v="2018-09-10T00:00:00"/>
    <s v="S"/>
    <d v="2018-09-11T00:00:00"/>
    <s v="ALMILLEM"/>
    <s v="ALMILLEM"/>
    <n v="19188"/>
    <s v="adams.miller@consultor.wom.cl"/>
    <m/>
    <m/>
    <n v="37"/>
    <s v="Merelyn Marin"/>
    <x v="0"/>
    <m/>
    <s v=""/>
    <d v="2021-03-01T00:00:00"/>
    <n v="902"/>
    <m/>
    <d v="2018-10-01T00:00:00"/>
    <d v="2018-09-01T00:00:00"/>
  </r>
  <r>
    <s v="Holdtech"/>
    <x v="0"/>
    <s v="Masivo"/>
    <s v="La Serena"/>
    <s v="16054386"/>
    <s v="8"/>
    <s v="16054386-8"/>
    <s v="CAMARING"/>
    <s v="CRISTIAN ALBERTO MARIN GONZALEZ"/>
    <s v="CRISTIAN ALBERTO"/>
    <s v="MARIN GONZALEZ"/>
    <x v="1"/>
    <x v="3"/>
    <s v="Renuncia"/>
    <m/>
    <d v="2019-05-14T00:00:00"/>
    <m/>
    <m/>
    <m/>
    <m/>
    <m/>
    <d v="1985-11-18T00:00:00"/>
    <x v="22"/>
    <s v="16780392-K"/>
    <s v="WILLIAMS ENRIQUE DOMINGUEZ BARRADA"/>
    <d v="2018-08-21T00:00:00"/>
    <d v="2018-09-10T00:00:00"/>
    <s v="S"/>
    <d v="2018-09-11T00:00:00"/>
    <s v="CAMARING"/>
    <s v="CAMARING"/>
    <n v="19191"/>
    <s v="cristian.marin@consultor.wom.cl"/>
    <m/>
    <m/>
    <n v="37"/>
    <s v="Merelyn Marin"/>
    <x v="0"/>
    <s v="Diurno"/>
    <s v=""/>
    <d v="2021-03-01T00:00:00"/>
    <n v="902"/>
    <m/>
    <d v="2019-05-01T00:00:00"/>
    <d v="2018-09-01T00:00:00"/>
  </r>
  <r>
    <s v="Holdtech"/>
    <x v="0"/>
    <s v="Masivo"/>
    <s v="La Serena"/>
    <s v="18709486"/>
    <s v="0"/>
    <s v="18709486-0"/>
    <s v="CARIVERL"/>
    <s v="CAMILA ALEJANDRA RIVEROS LOPEZ"/>
    <s v="CAMILA ALEJANDRA"/>
    <s v="RIVEROS LOPEZ"/>
    <x v="1"/>
    <x v="3"/>
    <s v="Desvinculación"/>
    <s v="No Concurrencia"/>
    <d v="2018-10-12T00:00:00"/>
    <m/>
    <m/>
    <m/>
    <m/>
    <m/>
    <d v="1993-11-30T00:00:00"/>
    <x v="23"/>
    <s v="17404906-8"/>
    <s v="ULISES LA ROSA PEREZ"/>
    <d v="2018-08-21T00:00:00"/>
    <d v="2018-09-10T00:00:00"/>
    <s v="S"/>
    <d v="2018-09-11T00:00:00"/>
    <s v="CARIVERL"/>
    <s v="CARIVERL"/>
    <n v="19095"/>
    <s v="camila.riveros@consultor.wom.cl"/>
    <m/>
    <m/>
    <n v="37"/>
    <s v="Merelyn Marin"/>
    <x v="0"/>
    <m/>
    <s v=""/>
    <d v="2021-03-01T00:00:00"/>
    <n v="902"/>
    <m/>
    <d v="2018-10-01T00:00:00"/>
    <d v="2018-09-01T00:00:00"/>
  </r>
  <r>
    <s v="Holdtech"/>
    <x v="0"/>
    <s v="Masivo"/>
    <s v="La Serena"/>
    <s v="16188064"/>
    <s v="7"/>
    <s v="16188064-7"/>
    <s v="FDARDILS"/>
    <s v="FABIANA DE LOS ANGELES ARDILES SALAZAR"/>
    <s v="FABIANA DE LOS ANGELES"/>
    <s v="ARDILES SALAZAR"/>
    <x v="1"/>
    <x v="3"/>
    <s v="Renuncia"/>
    <s v="Renuncia voluntaria"/>
    <d v="2019-04-07T00:00:00"/>
    <m/>
    <m/>
    <m/>
    <m/>
    <m/>
    <d v="1985-10-11T00:00:00"/>
    <x v="23"/>
    <s v="17404906-8"/>
    <s v="ULISES LA ROSA PEREZ"/>
    <d v="2018-08-21T00:00:00"/>
    <d v="2018-09-10T00:00:00"/>
    <s v="S"/>
    <d v="2018-09-11T00:00:00"/>
    <s v="FDARDILS"/>
    <s v="FDARDILS"/>
    <n v="19215"/>
    <s v="fabiana.ardiles@consultor.wom.cl"/>
    <m/>
    <m/>
    <n v="37"/>
    <s v="Merelyn Marin"/>
    <x v="0"/>
    <s v="Diurno"/>
    <s v=""/>
    <d v="2021-03-01T00:00:00"/>
    <n v="902"/>
    <m/>
    <d v="2019-04-01T00:00:00"/>
    <d v="2018-09-01T00:00:00"/>
  </r>
  <r>
    <s v="Holdtech"/>
    <x v="0"/>
    <s v="Masivo"/>
    <s v="La Serena"/>
    <s v="18757258"/>
    <s v="4"/>
    <s v="18757258-4"/>
    <s v="JSPASTEC"/>
    <s v="JHEAN SEBASTIAN PASTEN CUELLAR"/>
    <s v="JHEAN SEBASTIAN"/>
    <s v="PASTEN CUELLAR"/>
    <x v="1"/>
    <x v="3"/>
    <s v="Desvinculación"/>
    <s v="No Concurrencia"/>
    <d v="2019-04-12T00:00:00"/>
    <m/>
    <m/>
    <m/>
    <m/>
    <m/>
    <d v="1994-03-05T00:00:00"/>
    <x v="5"/>
    <s v="14109923-K"/>
    <s v="WILLIAMS ENRIQUE DOMINGUEZ BARRADA"/>
    <d v="2018-08-21T00:00:00"/>
    <d v="2018-09-10T00:00:00"/>
    <s v="S"/>
    <d v="2018-09-11T00:00:00"/>
    <s v="JSPASTEC"/>
    <s v="JSPASTEC"/>
    <n v="19190"/>
    <s v="jhean.pasten@consultor.wom.cl"/>
    <m/>
    <m/>
    <n v="37"/>
    <s v="Merelyn Marin"/>
    <x v="0"/>
    <s v="Diurno"/>
    <s v=""/>
    <d v="2021-03-01T00:00:00"/>
    <n v="902"/>
    <m/>
    <d v="2019-04-01T00:00:00"/>
    <d v="2018-09-01T00:00:00"/>
  </r>
  <r>
    <s v="Holdtech"/>
    <x v="0"/>
    <s v="Masivo"/>
    <s v="La Serena"/>
    <s v="16504814"/>
    <s v="8"/>
    <s v="16504814-8"/>
    <s v="LACORTET"/>
    <s v="LORETO ANDREA CORTES TRIGO"/>
    <s v="LORETO ANDREA"/>
    <s v="CORTES TRIGO"/>
    <x v="1"/>
    <x v="3"/>
    <s v="Desvinculación"/>
    <s v="No Concurrencia"/>
    <d v="2018-09-20T00:00:00"/>
    <m/>
    <m/>
    <m/>
    <m/>
    <m/>
    <d v="1986-08-25T00:00:00"/>
    <x v="1"/>
    <s v="18354359-8"/>
    <s v="FRANCISCO JAVIER SUAREZ VEGA"/>
    <d v="2018-08-21T00:00:00"/>
    <d v="2018-09-10T00:00:00"/>
    <s v="S"/>
    <d v="2018-09-11T00:00:00"/>
    <s v="LACORTET"/>
    <s v="LACORTET"/>
    <n v="19112"/>
    <s v="loreto.cortes@consultor.wom.cl"/>
    <m/>
    <m/>
    <n v="37"/>
    <s v="Merelyn Marin"/>
    <x v="3"/>
    <m/>
    <s v=""/>
    <d v="2021-03-01T00:00:00"/>
    <n v="902"/>
    <m/>
    <d v="2018-09-01T00:00:00"/>
    <d v="2018-09-01T00:00:00"/>
  </r>
  <r>
    <s v="Holdtech"/>
    <x v="0"/>
    <s v="Masivo"/>
    <s v="La Serena"/>
    <s v="19698125"/>
    <s v="K"/>
    <s v="19698125-K"/>
    <s v="NAALVARC"/>
    <s v="NATANIEL ALEJANDRO ALVAREZ COX"/>
    <s v="NATANIEL ALEJANDRO"/>
    <s v="ALVAREZ COX"/>
    <x v="1"/>
    <x v="3"/>
    <s v="Desvinculación"/>
    <s v="No Concurrencia"/>
    <d v="2018-11-07T00:00:00"/>
    <m/>
    <m/>
    <m/>
    <m/>
    <m/>
    <d v="1996-10-23T00:00:00"/>
    <x v="0"/>
    <s v="15054416-5"/>
    <s v="FRANCISCO JAVIER SUAREZ VEGA"/>
    <d v="2018-08-21T00:00:00"/>
    <d v="2018-09-10T00:00:00"/>
    <s v="S"/>
    <d v="2018-09-11T00:00:00"/>
    <s v="NAALVARC"/>
    <s v="NAALVARC"/>
    <n v="19227"/>
    <s v="nataniel.alvarez@consultor.wom.cl"/>
    <m/>
    <m/>
    <n v="37"/>
    <s v="Merelyn Marin"/>
    <x v="0"/>
    <m/>
    <s v=""/>
    <d v="2021-03-01T00:00:00"/>
    <n v="902"/>
    <m/>
    <d v="2018-11-01T00:00:00"/>
    <d v="2018-09-01T00:00:00"/>
  </r>
  <r>
    <s v="Holdtech"/>
    <x v="0"/>
    <s v="Masivo"/>
    <s v="La Serena"/>
    <s v="15052210"/>
    <s v="2"/>
    <s v="15052210-2"/>
    <s v="PCAGUILC"/>
    <s v="PATRICIA CAROLINA AGUILAR CASTRO"/>
    <s v="PATRICIA CAROLINA"/>
    <s v="AGUILAR CASTRO"/>
    <x v="1"/>
    <x v="3"/>
    <s v="Desvinculación"/>
    <s v="No Concurrencia"/>
    <d v="2018-09-28T00:00:00"/>
    <m/>
    <m/>
    <m/>
    <m/>
    <m/>
    <d v="1982-10-04T00:00:00"/>
    <x v="23"/>
    <s v="17404906-8"/>
    <s v="ULISES LA ROSA PEREZ"/>
    <d v="2018-08-21T00:00:00"/>
    <d v="2018-09-10T00:00:00"/>
    <s v="S"/>
    <d v="2018-09-11T00:00:00"/>
    <s v="PCAGUILC"/>
    <s v="PCAGUILC"/>
    <n v="19071"/>
    <s v="patricia.aguilar@consultor.wom.cl"/>
    <m/>
    <m/>
    <n v="37"/>
    <s v="Merelyn Marin"/>
    <x v="3"/>
    <m/>
    <s v=""/>
    <d v="2021-03-01T00:00:00"/>
    <n v="902"/>
    <m/>
    <d v="2018-09-01T00:00:00"/>
    <d v="2018-09-01T00:00:00"/>
  </r>
  <r>
    <s v="Holdtech"/>
    <x v="0"/>
    <s v="Masivo"/>
    <s v="La Serena"/>
    <s v="18892090"/>
    <s v="K"/>
    <s v="18892090-K"/>
    <s v="SDARRIAB"/>
    <s v="SUSANA DEL PILAR ARRIAGADA BROWN"/>
    <s v="SUSANA DEL PILAR"/>
    <s v="ARRIAGADA BROWN"/>
    <x v="1"/>
    <x v="3"/>
    <s v="Renuncia"/>
    <m/>
    <d v="2019-01-16T00:00:00"/>
    <m/>
    <m/>
    <m/>
    <m/>
    <m/>
    <d v="1994-10-12T00:00:00"/>
    <x v="2"/>
    <s v="15909479-0"/>
    <s v="ULISES LA ROSA PEREZ"/>
    <d v="2018-08-21T00:00:00"/>
    <d v="2018-09-10T00:00:00"/>
    <s v="S"/>
    <d v="2018-09-11T00:00:00"/>
    <s v="SDARRIAB"/>
    <s v="SDARRIAB"/>
    <n v="19226"/>
    <s v="susana.arriaga@consultor.wom.cl"/>
    <m/>
    <m/>
    <n v="37"/>
    <s v="Merelyn Marin"/>
    <x v="0"/>
    <s v="Diurno"/>
    <s v=""/>
    <d v="2021-03-01T00:00:00"/>
    <n v="902"/>
    <m/>
    <d v="2019-01-01T00:00:00"/>
    <d v="2018-09-01T00:00:00"/>
  </r>
  <r>
    <s v="Holdtech"/>
    <x v="0"/>
    <s v="Masivo"/>
    <s v="La Serena"/>
    <s v="18403823"/>
    <s v="4"/>
    <s v="18403823-4"/>
    <s v="SJCAMPBA"/>
    <s v="SONIA JENESIS CAMPBELL ARAYA"/>
    <s v="SONIA JENESIS"/>
    <s v="CAMPBELL ARAYA"/>
    <x v="1"/>
    <x v="3"/>
    <s v="Desvinculación"/>
    <s v="No Concurrencia"/>
    <d v="2018-10-22T00:00:00"/>
    <m/>
    <m/>
    <m/>
    <m/>
    <m/>
    <d v="1993-03-08T00:00:00"/>
    <x v="6"/>
    <s v="16732649-8"/>
    <s v="ULISES LA ROSA PEREZ"/>
    <d v="2018-08-21T00:00:00"/>
    <d v="2018-09-10T00:00:00"/>
    <s v="S"/>
    <d v="2018-09-11T00:00:00"/>
    <s v="SJCAMPBA"/>
    <s v="SJCAMPBA"/>
    <n v="19180"/>
    <s v="sonia.campbell@consultor.wom.cl"/>
    <m/>
    <m/>
    <n v="37"/>
    <s v="Merelyn Marin"/>
    <x v="0"/>
    <m/>
    <s v=""/>
    <d v="2021-03-01T00:00:00"/>
    <n v="902"/>
    <m/>
    <d v="2018-10-01T00:00:00"/>
    <d v="2018-09-01T00:00:00"/>
  </r>
  <r>
    <s v="Holdtech"/>
    <x v="0"/>
    <s v="Masivo"/>
    <s v="La Serena"/>
    <s v="19040505"/>
    <s v="2"/>
    <s v="19040505-2"/>
    <s v="SSESPIND"/>
    <s v="SCARLETT SABINA ESPINOZA DIAZ"/>
    <s v="SCARLETT SABINA"/>
    <s v="ESPINOZA DIAZ"/>
    <x v="1"/>
    <x v="3"/>
    <s v="Renuncia"/>
    <m/>
    <d v="2018-12-31T00:00:00"/>
    <m/>
    <m/>
    <m/>
    <m/>
    <m/>
    <d v="1995-04-07T00:00:00"/>
    <x v="23"/>
    <s v="17404906-8"/>
    <s v="ULISES LA ROSA PEREZ"/>
    <d v="2018-08-21T00:00:00"/>
    <d v="2018-09-10T00:00:00"/>
    <s v="S"/>
    <d v="2018-09-11T00:00:00"/>
    <s v="SSESPIND"/>
    <s v="SSESPIND"/>
    <n v="19094"/>
    <s v="scarlett.espinoza@consultor.wom.cl"/>
    <m/>
    <m/>
    <n v="37"/>
    <s v="Merelyn Marin"/>
    <x v="0"/>
    <s v="Diurno"/>
    <s v=""/>
    <d v="2021-03-01T00:00:00"/>
    <n v="902"/>
    <m/>
    <d v="2018-12-01T00:00:00"/>
    <d v="2018-09-01T00:00:00"/>
  </r>
  <r>
    <s v="Holdtech"/>
    <x v="0"/>
    <s v="Masivo"/>
    <s v="La Serena"/>
    <s v="19587205"/>
    <s v="8"/>
    <s v="19587205-8"/>
    <s v="VAVILLAH"/>
    <s v="VALESKA ALEJANDRA VILLA HERRERA"/>
    <s v="VALESKA ALEJANDRA"/>
    <s v="VILLA HERRERA"/>
    <x v="1"/>
    <x v="3"/>
    <s v="Desvinculación"/>
    <s v="No Concurrencia"/>
    <d v="2018-10-31T00:00:00"/>
    <m/>
    <m/>
    <m/>
    <m/>
    <m/>
    <d v="1997-10-16T00:00:00"/>
    <x v="0"/>
    <s v="15054416-5"/>
    <s v="FRANCISCO JAVIER SUAREZ VEGA"/>
    <d v="2018-08-21T00:00:00"/>
    <d v="2018-09-10T00:00:00"/>
    <s v="S"/>
    <d v="2018-09-11T00:00:00"/>
    <s v="VAVILLAH"/>
    <s v="VAVILLAH"/>
    <n v="19206"/>
    <s v="valeska.villa@consultor.wom.cl"/>
    <m/>
    <m/>
    <n v="37"/>
    <s v="Merelyn Marin"/>
    <x v="0"/>
    <m/>
    <s v=""/>
    <d v="2021-03-01T00:00:00"/>
    <n v="902"/>
    <m/>
    <d v="2018-10-01T00:00:00"/>
    <d v="2018-09-01T00:00:00"/>
  </r>
  <r>
    <s v="Holdtech"/>
    <x v="0"/>
    <s v="Masivo"/>
    <s v="La Serena"/>
    <s v="15416440"/>
    <s v="5"/>
    <s v="15416440-5"/>
    <s v="VIBENAVH"/>
    <s v="VALESKA IVONNE BENAVIDES HUMERES"/>
    <s v="VALESKA IVONNE"/>
    <s v="BENAVIDES HUMERES"/>
    <x v="1"/>
    <x v="3"/>
    <s v="Desvinculación"/>
    <s v="Necesidad de la empresa"/>
    <d v="2019-09-04T00:00:00"/>
    <m/>
    <m/>
    <m/>
    <m/>
    <m/>
    <d v="1983-11-30T00:00:00"/>
    <x v="6"/>
    <s v="16732649-8"/>
    <s v="ULISES LA ROSA PEREZ"/>
    <d v="2018-08-21T00:00:00"/>
    <d v="2018-09-10T00:00:00"/>
    <s v="S"/>
    <d v="2018-09-11T00:00:00"/>
    <s v="VIBENAVH"/>
    <s v="VIBENAVH"/>
    <n v="19222"/>
    <s v="valeska.benavides@consultor.wom.cl"/>
    <m/>
    <m/>
    <n v="37"/>
    <s v="Merelyn Marin"/>
    <x v="0"/>
    <s v="Diurno"/>
    <s v=""/>
    <d v="2021-03-01T00:00:00"/>
    <n v="902"/>
    <m/>
    <d v="2019-09-01T00:00:00"/>
    <d v="2018-09-01T00:00:00"/>
  </r>
  <r>
    <s v="Holdtech"/>
    <x v="0"/>
    <s v="Masivo"/>
    <s v="La Serena"/>
    <s v="18889442"/>
    <s v="9"/>
    <s v="18889442-9"/>
    <s v="AATAPIAC"/>
    <s v="ALVARO ANDRES TAPIA CASTILLO"/>
    <s v="ALVARO ANDRES"/>
    <s v="TAPIA CASTILLO"/>
    <x v="1"/>
    <x v="3"/>
    <s v="Desvinculación"/>
    <s v="Necesidad de la empresa"/>
    <d v="2019-05-03T00:00:00"/>
    <m/>
    <m/>
    <m/>
    <m/>
    <m/>
    <d v="1994-07-25T00:00:00"/>
    <x v="0"/>
    <s v="15054416-5"/>
    <s v="FRANCISCO JAVIER SUAREZ VEGA"/>
    <d v="2018-10-01T00:00:00"/>
    <d v="2018-10-19T00:00:00"/>
    <m/>
    <d v="2018-10-22T00:00:00"/>
    <s v="AATAPIAC"/>
    <s v="AATAPIAC"/>
    <n v="19198"/>
    <s v="alvaro.tapia@consultor.wom.cl"/>
    <m/>
    <m/>
    <n v="40"/>
    <s v="Julia Arancibia"/>
    <x v="0"/>
    <s v="Diurno"/>
    <s v=""/>
    <d v="2021-03-01T00:00:00"/>
    <n v="861"/>
    <m/>
    <d v="2019-05-01T00:00:00"/>
    <d v="2018-10-01T00:00:00"/>
  </r>
  <r>
    <s v="Holdtech"/>
    <x v="0"/>
    <s v="Masivo"/>
    <s v="La Serena"/>
    <s v="17189478"/>
    <s v="6"/>
    <s v="17189478-6"/>
    <s v="CFBARRAR"/>
    <s v="CHRISTOPHER FABIAN JESUS BARRA RIQUELME"/>
    <s v="CHRISTOPHER FABIAN JESUS"/>
    <s v="BARRA RIQUELME"/>
    <x v="1"/>
    <x v="3"/>
    <s v="Renuncia"/>
    <s v="Renuncia voluntaria"/>
    <d v="2018-12-20T00:00:00"/>
    <m/>
    <m/>
    <m/>
    <m/>
    <m/>
    <d v="1989-05-27T00:00:00"/>
    <x v="7"/>
    <s v="17902552-3"/>
    <s v="ULISES LA ROSA PEREZ"/>
    <d v="2018-10-01T00:00:00"/>
    <d v="2018-10-19T00:00:00"/>
    <m/>
    <d v="2018-10-22T00:00:00"/>
    <s v="CFBARRAR"/>
    <s v="CFBARRAR"/>
    <n v="19202"/>
    <s v="christopher.barra@consultor.wom.cl"/>
    <m/>
    <m/>
    <n v="40"/>
    <s v="Julia Arancibia"/>
    <x v="1"/>
    <s v="Diurno"/>
    <n v="1"/>
    <d v="2021-03-01T00:00:00"/>
    <n v="861"/>
    <m/>
    <d v="2018-12-01T00:00:00"/>
    <d v="2018-10-01T00:00:00"/>
  </r>
  <r>
    <s v="Holdtech"/>
    <x v="0"/>
    <s v="Datos"/>
    <s v="La Serena"/>
    <s v="16501213"/>
    <s v="5"/>
    <s v="16501213-5"/>
    <s v="GARIVERM"/>
    <s v="GREGORIO ALEJANDRO RIVERA MONCADA"/>
    <s v="GREGORIO ALEJANDRO"/>
    <s v="RIVERA MONCADA"/>
    <x v="1"/>
    <x v="3"/>
    <s v="Renuncia"/>
    <m/>
    <d v="2019-05-16T00:00:00"/>
    <m/>
    <m/>
    <m/>
    <m/>
    <m/>
    <d v="1986-11-29T00:00:00"/>
    <x v="27"/>
    <s v="17062133-6"/>
    <s v="YORMAN JOSE HERNANDEZ USECHE "/>
    <d v="2018-10-01T00:00:00"/>
    <d v="2018-10-19T00:00:00"/>
    <m/>
    <d v="2018-10-22T00:00:00"/>
    <s v="GARIVERM"/>
    <s v="GARIVERM"/>
    <n v="19112"/>
    <s v="gregorio.rivera@consultor.wom.cl"/>
    <m/>
    <m/>
    <n v="40"/>
    <s v="Julia Arancibia"/>
    <x v="1"/>
    <s v="Diurno"/>
    <n v="1"/>
    <d v="2021-03-01T00:00:00"/>
    <n v="861"/>
    <m/>
    <d v="2019-05-01T00:00:00"/>
    <d v="2018-10-01T00:00:00"/>
  </r>
  <r>
    <s v="Holdtech"/>
    <x v="0"/>
    <s v="Masivo"/>
    <s v="La Serena"/>
    <s v="20006130"/>
    <s v="6"/>
    <s v="20006130-6"/>
    <s v="GAROJAST"/>
    <s v="GABRIELA ALEJANDRA ROJAS TAPIA"/>
    <s v="GABRIELA ALEJANDRA"/>
    <s v="ROJAS TAPIA"/>
    <x v="1"/>
    <x v="3"/>
    <s v="Desvinculación"/>
    <s v="Vencimiento de contrato"/>
    <d v="2019-01-23T00:00:00"/>
    <m/>
    <m/>
    <m/>
    <m/>
    <m/>
    <d v="1999-03-23T00:00:00"/>
    <x v="7"/>
    <s v="17902552-3"/>
    <s v="ULISES LA ROSA PEREZ"/>
    <d v="2018-10-01T00:00:00"/>
    <d v="2018-10-19T00:00:00"/>
    <m/>
    <d v="2018-10-22T00:00:00"/>
    <s v="GAROJAST"/>
    <s v="GAROJAST"/>
    <n v="19200"/>
    <s v="gabriela.rojas.T@consultor.wom.cl"/>
    <m/>
    <m/>
    <n v="40"/>
    <s v="Julia Arancibia"/>
    <x v="0"/>
    <s v="Diurno"/>
    <s v=""/>
    <d v="2021-03-01T00:00:00"/>
    <n v="861"/>
    <m/>
    <d v="2019-01-01T00:00:00"/>
    <d v="2018-10-01T00:00:00"/>
  </r>
  <r>
    <s v="Holdtech"/>
    <x v="0"/>
    <s v="Masivo"/>
    <s v="La Serena"/>
    <s v="10609429"/>
    <s v="2"/>
    <s v="10609429-2"/>
    <s v="JAGARCER"/>
    <s v="JAVIER ANTONIO GARCES ROSALES"/>
    <s v="JAVIER ANTONIO"/>
    <s v="GARCES ROSALES"/>
    <x v="1"/>
    <x v="3"/>
    <s v="Desvinculación"/>
    <s v="Necesidad de la empresa"/>
    <d v="2019-07-25T00:00:00"/>
    <m/>
    <m/>
    <m/>
    <m/>
    <m/>
    <d v="1979-10-15T00:00:00"/>
    <x v="23"/>
    <s v="17404906-8"/>
    <s v="ULISES LA ROSA PEREZ"/>
    <d v="2018-10-01T00:00:00"/>
    <d v="2018-10-19T00:00:00"/>
    <m/>
    <d v="2018-10-22T00:00:00"/>
    <s v="JAGARCER"/>
    <s v="JAGARCER"/>
    <n v="19234"/>
    <s v="javier.garces@consultor.wom.cl"/>
    <m/>
    <m/>
    <n v="40"/>
    <s v="Julia Arancibia"/>
    <x v="1"/>
    <s v="Diurno"/>
    <n v="1"/>
    <d v="2021-03-01T00:00:00"/>
    <n v="861"/>
    <m/>
    <d v="2019-07-01T00:00:00"/>
    <d v="2018-10-01T00:00:00"/>
  </r>
  <r>
    <s v="Holdtech"/>
    <x v="0"/>
    <s v="Masivo"/>
    <s v="La Serena"/>
    <s v="19301029"/>
    <s v="6"/>
    <s v="19301029-6"/>
    <s v="JAMUNOZL"/>
    <s v="JORGE ALEJANDRO MUÑOZ LEON"/>
    <s v="JORGE ALEJANDRO"/>
    <s v="MUÑOZ LEON"/>
    <x v="1"/>
    <x v="3"/>
    <s v="Renuncia"/>
    <s v="No Concurrencia"/>
    <d v="2018-12-10T00:00:00"/>
    <m/>
    <m/>
    <m/>
    <m/>
    <m/>
    <d v="1996-02-16T00:00:00"/>
    <x v="1"/>
    <s v="18354359-8"/>
    <s v="FRANCISCO JAVIER SUAREZ VEGA"/>
    <d v="2018-10-01T00:00:00"/>
    <d v="2018-10-19T00:00:00"/>
    <m/>
    <d v="2018-10-22T00:00:00"/>
    <s v="JAMUNOZL"/>
    <s v="JAMUNOZL"/>
    <n v="19251"/>
    <s v="jorge.munoz@consultor.wom.cl"/>
    <m/>
    <m/>
    <n v="40"/>
    <s v="Julia Arancibia"/>
    <x v="1"/>
    <s v="Diurno"/>
    <n v="1"/>
    <d v="2021-03-01T00:00:00"/>
    <n v="861"/>
    <m/>
    <d v="2018-12-01T00:00:00"/>
    <d v="2018-10-01T00:00:00"/>
  </r>
  <r>
    <s v="Holdtech"/>
    <x v="0"/>
    <s v="Masivo"/>
    <s v="La Serena"/>
    <s v="15908966"/>
    <s v="5"/>
    <s v="15908966-5"/>
    <s v="MAKANAZR"/>
    <s v="MITSUKO ANGELICA KANAZAWA ROJAS"/>
    <s v="MITSUKO ANGELICA"/>
    <s v="KANAZAWA ROJAS"/>
    <x v="1"/>
    <x v="3"/>
    <s v="Desvinculación"/>
    <s v="No Concurrencia"/>
    <d v="2018-11-12T00:00:00"/>
    <m/>
    <m/>
    <m/>
    <m/>
    <m/>
    <d v="1984-11-26T00:00:00"/>
    <x v="22"/>
    <s v="16780392-K"/>
    <s v="WILLIAMS ENRIQUE DOMINGUEZ BARRADA"/>
    <d v="2018-10-01T00:00:00"/>
    <d v="2018-10-19T00:00:00"/>
    <m/>
    <d v="2018-10-22T00:00:00"/>
    <s v="MAKANAZR"/>
    <s v="MAKANAZR"/>
    <n v="19097"/>
    <s v="mitsuko.kanazawa@consultor.wom.cl"/>
    <m/>
    <m/>
    <n v="40"/>
    <s v="Julia Arancibia"/>
    <x v="0"/>
    <s v="Diurno"/>
    <s v=""/>
    <d v="2021-03-01T00:00:00"/>
    <n v="861"/>
    <m/>
    <d v="2018-11-01T00:00:00"/>
    <d v="2018-10-01T00:00:00"/>
  </r>
  <r>
    <s v="Holdtech"/>
    <x v="0"/>
    <s v="Masivo"/>
    <s v="La Serena"/>
    <s v="15480296"/>
    <s v="7"/>
    <s v="15480296-7"/>
    <s v="MCSAAVEA"/>
    <s v="MARCELA CATALINA SAAVEDRA AVILA"/>
    <s v="MARCELA CATALINA"/>
    <s v="SAAVEDRA AVILA"/>
    <x v="1"/>
    <x v="3"/>
    <s v="Desvinculación"/>
    <s v="No Concurrencia"/>
    <d v="2018-11-12T00:00:00"/>
    <m/>
    <m/>
    <m/>
    <m/>
    <m/>
    <d v="1982-01-06T00:00:00"/>
    <x v="0"/>
    <s v="15054416-5"/>
    <s v="FRANCISCO JAVIER SUAREZ VEGA"/>
    <d v="2018-10-01T00:00:00"/>
    <d v="2018-10-19T00:00:00"/>
    <m/>
    <d v="2018-10-22T00:00:00"/>
    <s v="MCSAAVEA"/>
    <s v="MCSAAVEA"/>
    <n v="19199"/>
    <s v="marcela.saavedra@consultor.wom.cl"/>
    <m/>
    <m/>
    <n v="40"/>
    <s v="Julia Arancibia"/>
    <x v="1"/>
    <s v="Diurno"/>
    <n v="1"/>
    <d v="2021-03-01T00:00:00"/>
    <n v="861"/>
    <m/>
    <d v="2018-11-01T00:00:00"/>
    <d v="2018-10-01T00:00:00"/>
  </r>
  <r>
    <s v="Holdtech"/>
    <x v="0"/>
    <s v="Masivo"/>
    <s v="La Serena"/>
    <s v="19864444"/>
    <s v="7"/>
    <s v="19864444-7"/>
    <s v="VASCHADR"/>
    <s v="VICENTE ANDRES SCHADER RIVERA"/>
    <s v="VICENTE ANDRES"/>
    <s v="SCHADER RIVERA"/>
    <x v="1"/>
    <x v="3"/>
    <s v="Desvinculación"/>
    <s v="Vencimiento de contrato"/>
    <d v="2018-12-28T00:00:00"/>
    <m/>
    <m/>
    <m/>
    <m/>
    <m/>
    <d v="1998-09-22T00:00:00"/>
    <x v="23"/>
    <s v="17404906-8"/>
    <s v="ULISES LA ROSA PEREZ"/>
    <d v="2018-10-01T00:00:00"/>
    <d v="2018-10-19T00:00:00"/>
    <m/>
    <d v="2018-10-22T00:00:00"/>
    <s v="VASCHADR"/>
    <s v="VASCHADR"/>
    <n v="19213"/>
    <s v="vicente.schader@consultor.wom.cl"/>
    <m/>
    <m/>
    <n v="40"/>
    <s v="Julia Arancibia"/>
    <x v="1"/>
    <s v="Diurno"/>
    <n v="1"/>
    <d v="2021-03-01T00:00:00"/>
    <n v="861"/>
    <m/>
    <d v="2018-12-01T00:00:00"/>
    <d v="2018-10-01T00:00:00"/>
  </r>
  <r>
    <s v="Holdtech"/>
    <x v="0"/>
    <s v="Masivo"/>
    <s v="La Serena"/>
    <s v="12770133"/>
    <s v="4"/>
    <s v="12770133-4"/>
    <s v="APROJASC"/>
    <s v="ANDREA PAOLA ROJAS CHAMBERLAIN"/>
    <s v="ANDREA PAOLA"/>
    <s v="ROJAS CHAMBERLAIN"/>
    <x v="1"/>
    <x v="3"/>
    <s v="Desvinculación"/>
    <s v="No Concurrencia"/>
    <d v="2018-12-31T00:00:00"/>
    <m/>
    <m/>
    <m/>
    <m/>
    <m/>
    <d v="1975-01-08T00:00:00"/>
    <x v="0"/>
    <s v="15054416-5"/>
    <s v="FRANCISCO JAVIER SUAREZ VEGA"/>
    <d v="2018-10-08T00:00:00"/>
    <d v="2018-10-25T00:00:00"/>
    <m/>
    <d v="2018-10-26T00:00:00"/>
    <s v="APROJASC"/>
    <s v="APROJASC"/>
    <n v="19255"/>
    <s v="andrea.rojas@consultor.wom.cl"/>
    <m/>
    <m/>
    <n v="41"/>
    <s v="Merelyn Marin"/>
    <x v="1"/>
    <s v="Diurno"/>
    <n v="1"/>
    <d v="2021-03-01T00:00:00"/>
    <n v="857"/>
    <m/>
    <d v="2018-12-01T00:00:00"/>
    <d v="2018-10-01T00:00:00"/>
  </r>
  <r>
    <s v="Holdtech"/>
    <x v="0"/>
    <s v="Masivo"/>
    <s v="La Serena"/>
    <s v="19346852"/>
    <s v="7"/>
    <s v="19346852-7"/>
    <s v="FAMUNOZR"/>
    <s v="FABIAN ANDRES MUÑOZ ROCO"/>
    <s v="FABIAN ANDRES"/>
    <s v="MUÑOZ ROCO"/>
    <x v="1"/>
    <x v="3"/>
    <s v="Desvinculación"/>
    <s v="No Concurrencia"/>
    <d v="2019-05-20T00:00:00"/>
    <m/>
    <m/>
    <m/>
    <m/>
    <m/>
    <d v="1996-08-26T00:00:00"/>
    <x v="6"/>
    <s v="16732649-8"/>
    <s v="ULISES LA ROSA PEREZ"/>
    <d v="2018-10-08T00:00:00"/>
    <d v="2018-10-25T00:00:00"/>
    <m/>
    <d v="2018-10-26T00:00:00"/>
    <s v="FAMUNOZR"/>
    <s v="FAMUNOZR"/>
    <n v="19118"/>
    <s v="fabian.munoz@consultor.wom.cl"/>
    <m/>
    <m/>
    <n v="41"/>
    <s v="Merelyn Marin"/>
    <x v="1"/>
    <s v="Diurno"/>
    <n v="1"/>
    <d v="2021-03-01T00:00:00"/>
    <n v="857"/>
    <m/>
    <d v="2019-05-01T00:00:00"/>
    <d v="2018-10-01T00:00:00"/>
  </r>
  <r>
    <s v="Holdtech"/>
    <x v="0"/>
    <s v="Masivo"/>
    <s v="La Serena"/>
    <s v="18633871"/>
    <s v="5"/>
    <s v="18633871-5"/>
    <s v="FCGONZAA"/>
    <s v="FERNANDA CAROLA GONZALEZ ARAYA"/>
    <s v="FERNANDA CAROLA"/>
    <s v="GONZALEZ ARAYA"/>
    <x v="1"/>
    <x v="3"/>
    <s v="Desvinculación"/>
    <s v="No Concurrencia"/>
    <d v="2018-11-19T00:00:00"/>
    <m/>
    <m/>
    <m/>
    <m/>
    <m/>
    <d v="1994-07-26T00:00:00"/>
    <x v="6"/>
    <s v="16732649-8"/>
    <s v="ULISES LA ROSA PEREZ"/>
    <d v="2018-10-08T00:00:00"/>
    <d v="2018-10-25T00:00:00"/>
    <m/>
    <d v="2018-10-26T00:00:00"/>
    <s v="FCGONZAA"/>
    <s v="FCGONZAA"/>
    <n v="19235"/>
    <s v="fernanda.gonzalez@consultor.wom.cl"/>
    <m/>
    <m/>
    <n v="41"/>
    <s v="Merelyn Marin"/>
    <x v="1"/>
    <s v="Diurno"/>
    <n v="1"/>
    <d v="2021-03-01T00:00:00"/>
    <n v="857"/>
    <m/>
    <d v="2018-11-01T00:00:00"/>
    <d v="2018-10-01T00:00:00"/>
  </r>
  <r>
    <s v="Holdtech"/>
    <x v="0"/>
    <s v="Masivo"/>
    <s v="La Serena"/>
    <s v="19295830"/>
    <s v="K"/>
    <s v="19295830-K"/>
    <s v="JATRIGOO"/>
    <s v="JHONNY ANTONIO TRIGO OLIVARES"/>
    <s v="JHONNY ANTONIO"/>
    <s v="TRIGO OLIVARES"/>
    <x v="1"/>
    <x v="3"/>
    <s v="Renuncia"/>
    <s v="Motivos personales"/>
    <d v="2019-02-25T00:00:00"/>
    <m/>
    <m/>
    <m/>
    <m/>
    <m/>
    <d v="1989-12-20T00:00:00"/>
    <x v="7"/>
    <s v="17902552-3"/>
    <s v="ULISES LA ROSA PEREZ"/>
    <d v="2018-10-08T00:00:00"/>
    <d v="2018-10-25T00:00:00"/>
    <m/>
    <d v="2018-10-26T00:00:00"/>
    <s v="JATRIGOO"/>
    <s v="JATRIGOO"/>
    <n v="19260"/>
    <s v="jhonny.trigo@consultor.wom.cl"/>
    <m/>
    <m/>
    <n v="41"/>
    <s v="Merelyn Marin"/>
    <x v="1"/>
    <s v="Diurno"/>
    <n v="1"/>
    <d v="2021-03-01T00:00:00"/>
    <n v="857"/>
    <m/>
    <d v="2019-02-01T00:00:00"/>
    <d v="2018-10-01T00:00:00"/>
  </r>
  <r>
    <s v="Holdtech"/>
    <x v="0"/>
    <s v="Masivo"/>
    <s v="La Serena"/>
    <s v="20126821"/>
    <s v="4"/>
    <s v="20126821-4"/>
    <s v="VRSANCHG"/>
    <s v="VALENTINA RAFAELA SANCHEZ GARCIA"/>
    <s v="VALENTINA RAFAELA"/>
    <s v="SANCHEZ GARCIA"/>
    <x v="1"/>
    <x v="3"/>
    <s v="Desvinculación"/>
    <s v="No Concurrencia"/>
    <d v="2018-11-15T00:00:00"/>
    <m/>
    <m/>
    <m/>
    <m/>
    <m/>
    <d v="1998-11-02T00:00:00"/>
    <x v="6"/>
    <s v="16732649-8"/>
    <s v="ULISES LA ROSA PEREZ"/>
    <d v="2018-10-08T00:00:00"/>
    <d v="2018-10-25T00:00:00"/>
    <m/>
    <d v="2018-10-26T00:00:00"/>
    <s v="VRSANCHG"/>
    <s v="VRSANCHG"/>
    <n v="19017"/>
    <s v="valentina.sanchez@consultor.wom.cl"/>
    <m/>
    <m/>
    <n v="41"/>
    <s v="Merelyn Marin"/>
    <x v="1"/>
    <s v="Diurno"/>
    <n v="1"/>
    <d v="2021-03-01T00:00:00"/>
    <n v="857"/>
    <m/>
    <d v="2018-11-01T00:00:00"/>
    <d v="2018-10-01T00:00:00"/>
  </r>
  <r>
    <s v="Holdtech"/>
    <x v="0"/>
    <s v="Masivo"/>
    <s v="La Serena"/>
    <s v="18952731"/>
    <s v="4"/>
    <s v="18952731-4"/>
    <s v="YMCAMUSF"/>
    <s v="YENILETH MARIA CAMUS FREZ"/>
    <s v="YENILETH MARIA"/>
    <s v="CAMUS FREZ"/>
    <x v="1"/>
    <x v="3"/>
    <s v="Renuncia"/>
    <s v="Motivos personales"/>
    <d v="2018-12-12T00:00:00"/>
    <m/>
    <m/>
    <m/>
    <m/>
    <m/>
    <d v="1995-07-23T00:00:00"/>
    <x v="22"/>
    <s v="16780392-K"/>
    <s v="WILLIAMS ENRIQUE DOMINGUEZ BARRADA"/>
    <d v="2018-10-08T00:00:00"/>
    <d v="2018-10-25T00:00:00"/>
    <m/>
    <d v="2018-10-26T00:00:00"/>
    <s v="YMCAMUSF"/>
    <s v="YMCAMUSF"/>
    <n v="19252"/>
    <s v="yenileth.camus@consultor.wom.cl"/>
    <m/>
    <m/>
    <n v="41"/>
    <s v="Merelyn Marin"/>
    <x v="1"/>
    <s v="Diurno"/>
    <n v="1"/>
    <d v="2021-03-01T00:00:00"/>
    <n v="857"/>
    <m/>
    <d v="2018-12-01T00:00:00"/>
    <d v="2018-10-01T00:00:00"/>
  </r>
  <r>
    <s v="Holdtech"/>
    <x v="0"/>
    <s v="Masivo"/>
    <s v="La Serena"/>
    <s v="12947742"/>
    <s v="3"/>
    <s v="12947742-3"/>
    <s v="ADARENAF"/>
    <s v="ASTRID DEL ROSARIO ARENAS FERNANDEZ"/>
    <s v="ASTRID DEL ROSARIO"/>
    <s v="ARENAS FERNANDEZ"/>
    <x v="1"/>
    <x v="3"/>
    <s v="Renuncia"/>
    <s v="No Concurrencia"/>
    <d v="2018-11-26T00:00:00"/>
    <m/>
    <m/>
    <m/>
    <m/>
    <m/>
    <d v="1976-05-12T00:00:00"/>
    <x v="0"/>
    <s v="15054416-5"/>
    <s v="FRANCISCO JAVIER SUAREZ VEGA"/>
    <d v="2018-10-22T00:00:00"/>
    <d v="2018-11-13T00:00:00"/>
    <s v="S"/>
    <d v="2018-11-14T00:00:00"/>
    <s v="ADARENAF"/>
    <s v="ADARENAF"/>
    <n v="19062"/>
    <s v="astrid.arenas@consultor.wom.cl"/>
    <m/>
    <m/>
    <n v="42"/>
    <m/>
    <x v="1"/>
    <s v="Diurno"/>
    <n v="1"/>
    <d v="2021-03-01T00:00:00"/>
    <n v="838"/>
    <m/>
    <d v="2018-11-01T00:00:00"/>
    <d v="2018-11-01T00:00:00"/>
  </r>
  <r>
    <s v="Holdtech"/>
    <x v="0"/>
    <s v="Masivo"/>
    <s v="La Serena"/>
    <s v="18922877"/>
    <s v="5"/>
    <s v="18922877-5"/>
    <s v="CAIRIARM"/>
    <s v="CONSUELO ANDREA IRIARTE MILLA"/>
    <s v="CONSUELO ANDREA"/>
    <s v="IRIARTE MILLA"/>
    <x v="1"/>
    <x v="3"/>
    <s v="Renuncia"/>
    <m/>
    <d v="2018-12-19T00:00:00"/>
    <m/>
    <m/>
    <m/>
    <m/>
    <m/>
    <d v="1994-10-20T00:00:00"/>
    <x v="22"/>
    <s v="16780392-K"/>
    <s v="WILLIAMS ENRIQUE DOMINGUEZ BARRADA"/>
    <d v="2018-10-22T00:00:00"/>
    <d v="2018-11-13T00:00:00"/>
    <s v="S"/>
    <d v="2018-11-14T00:00:00"/>
    <s v="CAIRIARM"/>
    <s v="CAIRIARM"/>
    <n v="19278"/>
    <s v="consuelo.iriarte@consultor.wom.cl"/>
    <m/>
    <m/>
    <n v="42"/>
    <m/>
    <x v="0"/>
    <s v="Diurno"/>
    <s v=""/>
    <d v="2021-03-01T00:00:00"/>
    <n v="838"/>
    <m/>
    <d v="2018-12-01T00:00:00"/>
    <d v="2018-11-01T00:00:00"/>
  </r>
  <r>
    <s v="Holdtech"/>
    <x v="0"/>
    <s v="Masivo"/>
    <s v="La Serena"/>
    <s v="18180172"/>
    <s v="7"/>
    <s v="18180172-7"/>
    <s v="CDRIVERC"/>
    <s v="CONSTANZA DANIELA RIVERA CORREA"/>
    <s v="CONSTANZA DANIELA"/>
    <s v="RIVERA CORREA"/>
    <x v="1"/>
    <x v="3"/>
    <s v="Desvinculación"/>
    <s v="No Concurrencia"/>
    <d v="2018-12-06T00:00:00"/>
    <m/>
    <m/>
    <m/>
    <m/>
    <m/>
    <d v="1993-01-23T00:00:00"/>
    <x v="22"/>
    <s v="16780392-K"/>
    <s v="WILLIAMS ENRIQUE DOMINGUEZ BARRADA"/>
    <d v="2018-10-22T00:00:00"/>
    <d v="2018-11-13T00:00:00"/>
    <s v="S"/>
    <d v="2018-11-14T00:00:00"/>
    <s v="CDRIVERC"/>
    <s v="CDRIVERC"/>
    <n v="19179"/>
    <s v="constanza.rivera@consultor.wom.cl"/>
    <m/>
    <m/>
    <n v="42"/>
    <m/>
    <x v="0"/>
    <s v="Diurno"/>
    <s v=""/>
    <d v="2021-03-01T00:00:00"/>
    <n v="838"/>
    <m/>
    <d v="2018-12-01T00:00:00"/>
    <d v="2018-11-01T00:00:00"/>
  </r>
  <r>
    <s v="Holdtech"/>
    <x v="0"/>
    <s v="Masivo"/>
    <s v="La Serena"/>
    <s v="15028840"/>
    <s v="1"/>
    <s v="15028840-1"/>
    <s v="fapiconm"/>
    <s v="FRANCISCO ALEXIS PICON MEDINA"/>
    <s v="FRANCISCO ALEXIS"/>
    <s v="PICON MEDINA"/>
    <x v="1"/>
    <x v="3"/>
    <s v="Renuncia"/>
    <s v="Oferta Laboral"/>
    <d v="2018-11-21T00:00:00"/>
    <m/>
    <m/>
    <m/>
    <m/>
    <m/>
    <d v="1985-12-08T00:00:00"/>
    <x v="6"/>
    <s v="16732649-8"/>
    <s v="ULISES LA ROSA PEREZ"/>
    <d v="2018-10-22T00:00:00"/>
    <d v="2018-11-13T00:00:00"/>
    <s v="S"/>
    <d v="2018-11-14T00:00:00"/>
    <s v="fapiconm"/>
    <s v="fapiconm"/>
    <n v="19237"/>
    <s v="francisco.picon@consultor.wom.cl"/>
    <m/>
    <m/>
    <n v="42"/>
    <m/>
    <x v="1"/>
    <s v="Diurno"/>
    <n v="1"/>
    <d v="2021-03-01T00:00:00"/>
    <n v="838"/>
    <m/>
    <d v="2018-11-01T00:00:00"/>
    <d v="2018-11-01T00:00:00"/>
  </r>
  <r>
    <s v="Holdtech"/>
    <x v="0"/>
    <s v="Masivo"/>
    <s v="La Serena"/>
    <s v="19352640"/>
    <s v="3"/>
    <s v="19352640-3"/>
    <s v="FCESPEJA"/>
    <s v="FRANCISCA CHERIE IDEILA ESPEJO ARENAS"/>
    <s v="FRANCISCA CHERIE IDEILA"/>
    <s v="ESPEJO ARENAS"/>
    <x v="1"/>
    <x v="3"/>
    <s v="Desvinculación"/>
    <s v="No Concurrencia"/>
    <d v="2018-11-15T00:00:00"/>
    <m/>
    <m/>
    <m/>
    <m/>
    <m/>
    <d v="1996-03-07T00:00:00"/>
    <x v="6"/>
    <s v="16732649-8"/>
    <s v="ULISES LA ROSA PEREZ"/>
    <d v="2018-10-22T00:00:00"/>
    <d v="2018-11-13T00:00:00"/>
    <s v="S"/>
    <d v="2018-11-14T00:00:00"/>
    <s v="FCESPEJA"/>
    <s v="FCESPEJA"/>
    <n v="19240"/>
    <s v="francisca.espejo@consultor.wom.cl"/>
    <m/>
    <m/>
    <n v="42"/>
    <m/>
    <x v="1"/>
    <s v="Diurno"/>
    <n v="1"/>
    <d v="2021-03-01T00:00:00"/>
    <n v="838"/>
    <m/>
    <d v="2018-11-01T00:00:00"/>
    <d v="2018-11-01T00:00:00"/>
  </r>
  <r>
    <s v="Holdtech"/>
    <x v="0"/>
    <s v="Masivo"/>
    <s v="La Serena"/>
    <s v="19061206"/>
    <s v="6"/>
    <s v="19061206-6"/>
    <s v="GASALLBO"/>
    <s v="GERALDINE ALESSANDRA SALLONI BAHAMONDES"/>
    <s v="GERALDINE ALESSANDRA"/>
    <s v="SALLONI BAHAMONDES"/>
    <x v="1"/>
    <x v="3"/>
    <s v="Renuncia"/>
    <s v="Motivos personales"/>
    <d v="2019-02-27T00:00:00"/>
    <m/>
    <m/>
    <m/>
    <m/>
    <m/>
    <d v="1995-02-24T00:00:00"/>
    <x v="5"/>
    <s v="14109923-K"/>
    <s v="WILLIAMS ENRIQUE DOMINGUEZ BARRADA"/>
    <d v="2018-10-22T00:00:00"/>
    <d v="2018-11-13T00:00:00"/>
    <s v="S"/>
    <d v="2018-11-14T00:00:00"/>
    <s v="GASALLBO"/>
    <s v="GASALLBO"/>
    <n v="19270"/>
    <s v="geraldine.salloni@consultor.wom.cl"/>
    <m/>
    <m/>
    <n v="42"/>
    <m/>
    <x v="1"/>
    <s v="Diurno"/>
    <n v="1"/>
    <d v="2021-03-01T00:00:00"/>
    <n v="838"/>
    <m/>
    <d v="2019-02-01T00:00:00"/>
    <d v="2018-11-01T00:00:00"/>
  </r>
  <r>
    <s v="Holdtech"/>
    <x v="0"/>
    <s v="Masivo"/>
    <s v="La Serena"/>
    <s v="19736992"/>
    <s v="2"/>
    <s v="19736992-2"/>
    <s v="JCPADILS"/>
    <s v="JOCELYN CAROLINA PADILLA SOTO"/>
    <s v="JOCELYN CAROLINA"/>
    <s v="PADILLA SOTO"/>
    <x v="1"/>
    <x v="3"/>
    <s v="Desvinculación"/>
    <s v="No Concurrencia"/>
    <d v="2019-01-07T00:00:00"/>
    <m/>
    <m/>
    <m/>
    <m/>
    <m/>
    <d v="1997-11-15T00:00:00"/>
    <x v="1"/>
    <s v="18354359-8"/>
    <s v="FRANCISCO JAVIER SUAREZ VEGA"/>
    <d v="2018-10-22T00:00:00"/>
    <d v="2018-11-13T00:00:00"/>
    <s v="S"/>
    <d v="2018-11-14T00:00:00"/>
    <s v="JCPADILS"/>
    <s v="JCPADILS"/>
    <n v="19273"/>
    <s v="jocelyn.padilla@consultor.wom.cl"/>
    <m/>
    <m/>
    <n v="42"/>
    <m/>
    <x v="0"/>
    <s v="Diurno"/>
    <s v=""/>
    <d v="2021-03-01T00:00:00"/>
    <n v="838"/>
    <m/>
    <d v="2019-01-01T00:00:00"/>
    <d v="2018-11-01T00:00:00"/>
  </r>
  <r>
    <s v="Holdtech"/>
    <x v="0"/>
    <s v="Masivo"/>
    <s v="La Serena"/>
    <s v="18255462"/>
    <s v="6"/>
    <s v="18255462-6"/>
    <s v="JEOYANEB"/>
    <s v="JENIFER EVELYN OYANEDEL BARRERA"/>
    <s v="JENIFER EVELYN"/>
    <s v="OYANEDEL BARRERA"/>
    <x v="1"/>
    <x v="3"/>
    <s v="Renuncia"/>
    <m/>
    <d v="2018-12-24T00:00:00"/>
    <m/>
    <m/>
    <m/>
    <m/>
    <m/>
    <d v="1993-03-09T00:00:00"/>
    <x v="0"/>
    <s v="15054416-5"/>
    <s v="FRANCISCO JAVIER SUAREZ VEGA"/>
    <d v="2018-10-22T00:00:00"/>
    <d v="2018-11-13T00:00:00"/>
    <s v="S"/>
    <d v="2018-11-14T00:00:00"/>
    <s v="JEOYANEB"/>
    <s v="JEOYANEB"/>
    <n v="19208"/>
    <s v="jenifer.oyanedel@consultor.wom.cl"/>
    <m/>
    <m/>
    <n v="42"/>
    <m/>
    <x v="1"/>
    <s v="Diurno"/>
    <n v="1"/>
    <d v="2021-03-01T00:00:00"/>
    <n v="838"/>
    <m/>
    <d v="2018-12-01T00:00:00"/>
    <d v="2018-11-01T00:00:00"/>
  </r>
  <r>
    <s v="Holdtech"/>
    <x v="0"/>
    <s v="Masivo"/>
    <s v="La Serena"/>
    <s v="14192725"/>
    <s v="6"/>
    <s v="14192725-6"/>
    <s v="NFCHANDB"/>
    <s v="NATALIA FRANCISCA CHANDIA BERRIOS"/>
    <s v="NATALIA FRANCISCA"/>
    <s v="CHANDIA BERRIOS"/>
    <x v="1"/>
    <x v="3"/>
    <s v="Renuncia"/>
    <s v="Motivos personales"/>
    <d v="2018-12-10T00:00:00"/>
    <m/>
    <m/>
    <m/>
    <m/>
    <m/>
    <d v="1981-03-12T00:00:00"/>
    <x v="6"/>
    <s v="16732649-8"/>
    <s v="ULISES LA ROSA PEREZ"/>
    <d v="2018-10-22T00:00:00"/>
    <d v="2018-11-13T00:00:00"/>
    <s v="S"/>
    <d v="2018-11-14T00:00:00"/>
    <s v="NFCHANDB"/>
    <s v="NFCHANDB"/>
    <n v="19188"/>
    <s v="natalia.chandia@consultor.wom.cl"/>
    <m/>
    <m/>
    <n v="42"/>
    <m/>
    <x v="1"/>
    <s v="Diurno"/>
    <n v="1"/>
    <d v="2021-03-01T00:00:00"/>
    <n v="838"/>
    <m/>
    <d v="2018-12-01T00:00:00"/>
    <d v="2018-11-01T00:00:00"/>
  </r>
  <r>
    <s v="Holdtech"/>
    <x v="0"/>
    <s v="Masivo"/>
    <s v="La Serena"/>
    <s v="19468417"/>
    <s v="7"/>
    <s v="19468417-7"/>
    <s v="NHRIVEOR"/>
    <s v="NICOLAS HERIBERTO RIVERA ORTIZ"/>
    <s v="NICOLAS HERIBERTO"/>
    <s v="RIVERA ORTIZ"/>
    <x v="1"/>
    <x v="3"/>
    <s v="Renuncia"/>
    <s v="Renuncia voluntaria"/>
    <d v="2019-03-25T00:00:00"/>
    <m/>
    <m/>
    <m/>
    <m/>
    <m/>
    <d v="1996-08-30T00:00:00"/>
    <x v="24"/>
    <s v="15451219-5"/>
    <s v="ULISES LA ROSA PEREZ"/>
    <d v="2018-10-22T00:00:00"/>
    <d v="2018-11-13T00:00:00"/>
    <s v="S"/>
    <d v="2018-11-14T00:00:00"/>
    <s v="NHRIVEOR"/>
    <s v="NHRIVEOR"/>
    <n v="19272"/>
    <s v="nicolas.rivera.o@consultor.wom.cl"/>
    <m/>
    <m/>
    <n v="42"/>
    <m/>
    <x v="1"/>
    <s v="Diurno"/>
    <n v="1"/>
    <d v="2021-03-01T00:00:00"/>
    <n v="838"/>
    <m/>
    <d v="2019-03-01T00:00:00"/>
    <d v="2018-11-01T00:00:00"/>
  </r>
  <r>
    <s v="Holdtech"/>
    <x v="0"/>
    <s v="Datos"/>
    <s v="La Serena"/>
    <s v="15673317"/>
    <s v="2"/>
    <s v="15673317-2"/>
    <s v="SAGERTOC"/>
    <s v="SEBASTIAN ANDRES GERTOSIO CONCHA"/>
    <s v="SEBASTIAN ANDRES"/>
    <s v="GERTOSIO CONCHA"/>
    <x v="1"/>
    <x v="3"/>
    <s v="Desvinculación"/>
    <s v="Cambio de Sede"/>
    <d v="2019-10-10T00:00:00"/>
    <m/>
    <m/>
    <m/>
    <m/>
    <m/>
    <d v="1983-09-08T00:00:00"/>
    <x v="27"/>
    <s v="17062133-6"/>
    <s v="YORMAN JOSE HERNANDEZ USECHE "/>
    <d v="2018-10-22T00:00:00"/>
    <d v="2018-11-13T00:00:00"/>
    <s v="S"/>
    <d v="2018-11-14T00:00:00"/>
    <s v="SAGERTOC"/>
    <s v="SAGERTOC"/>
    <n v="19280"/>
    <s v="sebastian.gertosio@consultor.wom.cl"/>
    <m/>
    <m/>
    <n v="42"/>
    <m/>
    <x v="1"/>
    <s v="Diurno"/>
    <n v="1"/>
    <d v="2021-03-01T00:00:00"/>
    <n v="838"/>
    <m/>
    <d v="2019-10-01T00:00:00"/>
    <d v="2018-11-01T00:00:00"/>
  </r>
  <r>
    <s v="Holdtech"/>
    <x v="0"/>
    <s v="Masivo"/>
    <s v="La Serena"/>
    <s v="18125503"/>
    <s v="K"/>
    <s v="18125503-K"/>
    <s v="YPPAZC"/>
    <s v="YASNA PAOLA PAZ CORTES"/>
    <s v="YASNA PAOLA"/>
    <s v="PAZ CORTES"/>
    <x v="1"/>
    <x v="3"/>
    <s v="Desvinculación"/>
    <s v="No Concurrencia"/>
    <d v="2018-11-30T00:00:00"/>
    <m/>
    <m/>
    <m/>
    <m/>
    <m/>
    <d v="1990-10-16T00:00:00"/>
    <x v="0"/>
    <s v="15054416-5"/>
    <s v="FRANCISCO JAVIER SUAREZ VEGA"/>
    <d v="2018-10-22T00:00:00"/>
    <d v="2018-11-13T00:00:00"/>
    <s v="S"/>
    <d v="2018-11-14T00:00:00"/>
    <s v="YPPAZC"/>
    <s v="YPPAZC"/>
    <n v="19150"/>
    <s v="yasna.paz@consultor.wom.cl"/>
    <m/>
    <m/>
    <n v="42"/>
    <m/>
    <x v="0"/>
    <s v="Diurno"/>
    <s v=""/>
    <d v="2021-03-01T00:00:00"/>
    <n v="838"/>
    <m/>
    <d v="2018-11-01T00:00:00"/>
    <d v="2018-11-01T00:00:00"/>
  </r>
  <r>
    <s v="Holdtech"/>
    <x v="0"/>
    <s v="Masivo"/>
    <s v="La Serena"/>
    <s v="22453395"/>
    <s v="0"/>
    <s v="22453395-0"/>
    <s v="BESANHUL"/>
    <s v="BELEN EMELINA SANHUEZA LIZAMA"/>
    <s v="BELEN EMELINA"/>
    <s v="SANHUEZA LIZAMA"/>
    <x v="1"/>
    <x v="3"/>
    <s v="Desvinculación"/>
    <s v="No Concurrencia"/>
    <d v="2018-12-14T00:00:00"/>
    <m/>
    <m/>
    <m/>
    <m/>
    <m/>
    <d v="1997-01-24T00:00:00"/>
    <x v="6"/>
    <s v="16732649-8"/>
    <s v="ULISES LA ROSA PEREZ"/>
    <d v="2018-11-05T00:00:00"/>
    <d v="2018-11-23T00:00:00"/>
    <s v="S"/>
    <d v="2018-11-27T00:00:00"/>
    <s v="BESANHUL"/>
    <s v="BESANHUL"/>
    <n v="19257"/>
    <s v="belen.sanhueza@consultor.wom.cl"/>
    <m/>
    <m/>
    <n v="43"/>
    <m/>
    <x v="1"/>
    <s v="Diurno"/>
    <n v="1"/>
    <d v="2021-03-01T00:00:00"/>
    <n v="825"/>
    <m/>
    <d v="2018-12-01T00:00:00"/>
    <d v="2018-11-01T00:00:00"/>
  </r>
  <r>
    <s v="Holdtech"/>
    <x v="0"/>
    <s v="Masivo"/>
    <s v="La Serena"/>
    <s v="18012665"/>
    <s v="1"/>
    <s v="18012665-1"/>
    <s v="CEABARCF"/>
    <s v="CRISTIAN EDUARDO ABARCA FLORES"/>
    <s v="CRISTIAN EDUARDO"/>
    <s v="ABARCA FLORES"/>
    <x v="1"/>
    <x v="3"/>
    <s v="Desvinculación"/>
    <s v="Necesidad de la empresa"/>
    <d v="2019-11-14T00:00:00"/>
    <m/>
    <m/>
    <m/>
    <m/>
    <m/>
    <d v="1992-09-04T00:00:00"/>
    <x v="8"/>
    <s v="13974946-4"/>
    <s v="FRANCISCO JAVIER SUAREZ VEGA"/>
    <d v="2018-11-05T00:00:00"/>
    <d v="2018-11-23T00:00:00"/>
    <s v="S"/>
    <d v="2018-11-27T00:00:00"/>
    <s v="CEABARCF"/>
    <s v="CEABARCF"/>
    <n v="19119"/>
    <s v="cristian.abarca@consultor.wom.cl"/>
    <m/>
    <m/>
    <n v="43"/>
    <m/>
    <x v="0"/>
    <s v="Diurno"/>
    <s v=""/>
    <d v="2021-03-01T00:00:00"/>
    <n v="825"/>
    <m/>
    <d v="2019-11-01T00:00:00"/>
    <d v="2018-11-01T00:00:00"/>
  </r>
  <r>
    <s v="Holdtech"/>
    <x v="0"/>
    <s v="Masivo"/>
    <s v="La Serena"/>
    <s v="17062548"/>
    <s v="K"/>
    <s v="17062548-K"/>
    <s v="FAQUEZAD"/>
    <s v="FELIPE ANDRES QUEZADA DIAZ"/>
    <s v="FELIPE ANDRES"/>
    <s v="QUEZADA DIAZ"/>
    <x v="1"/>
    <x v="3"/>
    <s v="Desvinculación"/>
    <s v="No Concurrencia"/>
    <d v="2019-01-09T00:00:00"/>
    <m/>
    <m/>
    <m/>
    <m/>
    <m/>
    <d v="1989-05-08T00:00:00"/>
    <x v="6"/>
    <s v="16732649-8"/>
    <s v="ULISES LA ROSA PEREZ"/>
    <d v="2018-11-05T00:00:00"/>
    <d v="2018-11-23T00:00:00"/>
    <s v="S"/>
    <d v="2018-11-26T00:00:00"/>
    <s v="FAQUEZAD"/>
    <s v="FAQUEZAD"/>
    <n v="19088"/>
    <s v="felipe.quezada.d@consultor.wom.cl"/>
    <m/>
    <m/>
    <n v="43"/>
    <m/>
    <x v="1"/>
    <s v="Diurno"/>
    <n v="1"/>
    <d v="2021-03-01T00:00:00"/>
    <n v="826"/>
    <m/>
    <d v="2019-01-01T00:00:00"/>
    <d v="2018-11-01T00:00:00"/>
  </r>
  <r>
    <s v="Holdtech"/>
    <x v="0"/>
    <s v="Masivo"/>
    <s v="La Serena"/>
    <s v="12447568"/>
    <s v="6"/>
    <s v="12447568-6"/>
    <s v="MSGONZAB"/>
    <s v="MARIA SOLEDAD GONZALEZ BUSTOS"/>
    <s v="MARIA SOLEDAD"/>
    <s v="GONZALEZ BUSTOS"/>
    <x v="1"/>
    <x v="3"/>
    <s v="Desvinculación"/>
    <s v="Necesidad de la empresa"/>
    <d v="2019-09-12T00:00:00"/>
    <m/>
    <m/>
    <m/>
    <m/>
    <m/>
    <d v="1973-10-05T00:00:00"/>
    <x v="7"/>
    <s v="17902552-3"/>
    <s v="ULISES LA ROSA PEREZ"/>
    <d v="2018-11-05T00:00:00"/>
    <d v="2018-11-23T00:00:00"/>
    <s v="S"/>
    <d v="2018-11-26T00:00:00"/>
    <s v="MSGONZAB"/>
    <s v="MSGONZAB"/>
    <n v="19284"/>
    <s v="maria.gonzalez.b@consultor.wom.cl"/>
    <m/>
    <m/>
    <n v="43"/>
    <m/>
    <x v="0"/>
    <s v="Diurno"/>
    <s v=""/>
    <d v="2021-03-01T00:00:00"/>
    <n v="826"/>
    <m/>
    <d v="2019-09-01T00:00:00"/>
    <d v="2018-11-01T00:00:00"/>
  </r>
  <r>
    <s v="Holdtech"/>
    <x v="0"/>
    <s v="Masivo"/>
    <s v="La Serena"/>
    <s v="12485608"/>
    <s v="6"/>
    <s v="12485608-6"/>
    <s v="PRHUILIN"/>
    <s v="PATRICIO RODRIGO HUILIPAN NAVARRO"/>
    <s v="PATRICIO RODRIGO"/>
    <s v="HUILIPAN NAVARRO"/>
    <x v="1"/>
    <x v="3"/>
    <s v="Desvinculación"/>
    <s v="Vencimiento de contrato"/>
    <d v="2018-12-28T00:00:00"/>
    <m/>
    <m/>
    <m/>
    <m/>
    <m/>
    <d v="1973-09-29T00:00:00"/>
    <x v="24"/>
    <s v="15451219-5"/>
    <s v="ULISES LA ROSA PEREZ"/>
    <d v="2018-11-05T00:00:00"/>
    <d v="2018-11-23T00:00:00"/>
    <s v="S"/>
    <d v="2018-11-27T00:00:00"/>
    <s v="PRHUILIN"/>
    <s v="PRHUILIN"/>
    <n v="19282"/>
    <s v="patricio.huilipan@consultor.wom.cl"/>
    <m/>
    <m/>
    <n v="43"/>
    <m/>
    <x v="1"/>
    <s v="Diurno"/>
    <n v="1"/>
    <d v="2021-03-01T00:00:00"/>
    <n v="825"/>
    <m/>
    <d v="2018-12-01T00:00:00"/>
    <d v="2018-11-01T00:00:00"/>
  </r>
  <r>
    <s v="Holdtech"/>
    <x v="0"/>
    <s v="Masivo"/>
    <s v="La Serena"/>
    <s v="18840627"/>
    <s v="0"/>
    <s v="18840627-0"/>
    <s v="PSMARTIV"/>
    <s v="PABLO SIMON MARTINEZ VILLALOBOS"/>
    <s v="PABLO SIMON "/>
    <s v="MARTINEZ VILLALOBOS"/>
    <x v="1"/>
    <x v="3"/>
    <s v="Desvinculación"/>
    <s v="Vencimiento de contrato"/>
    <d v="2019-02-26T00:00:00"/>
    <m/>
    <m/>
    <m/>
    <m/>
    <m/>
    <d v="1994-10-21T00:00:00"/>
    <x v="1"/>
    <s v="18354359-8"/>
    <s v="FRANCISCO JAVIER SUAREZ VEGA"/>
    <d v="2018-11-05T00:00:00"/>
    <d v="2018-11-23T00:00:00"/>
    <s v="S"/>
    <d v="2018-11-27T00:00:00"/>
    <s v="PSMARTIV"/>
    <s v="PSMARTIV"/>
    <n v="19228"/>
    <s v="pablo.martinez@consultor.wom.cl"/>
    <m/>
    <m/>
    <n v="43"/>
    <m/>
    <x v="1"/>
    <s v="Diurno"/>
    <n v="1"/>
    <d v="2021-03-01T00:00:00"/>
    <n v="825"/>
    <m/>
    <d v="2019-02-01T00:00:00"/>
    <d v="2018-11-01T00:00:00"/>
  </r>
  <r>
    <s v="Holdtech"/>
    <x v="0"/>
    <s v="Masivo"/>
    <s v="La Serena"/>
    <s v="16687488"/>
    <s v="2"/>
    <s v="16687488-2"/>
    <s v="RCCASTIV"/>
    <s v="RICARDO CRISTOBAL CASTILLO VELASQUEZ"/>
    <s v="RICARDO CRISTOBAL"/>
    <s v="CASTILLO VELASQUEZ"/>
    <x v="1"/>
    <x v="3"/>
    <s v="Renuncia"/>
    <s v="Renuncia voluntaria"/>
    <d v="2019-04-01T00:00:00"/>
    <m/>
    <m/>
    <m/>
    <m/>
    <m/>
    <d v="1987-09-23T00:00:00"/>
    <x v="6"/>
    <s v="16732649-8"/>
    <s v="ULISES LA ROSA PEREZ"/>
    <d v="2018-11-05T00:00:00"/>
    <d v="2018-11-23T00:00:00"/>
    <s v="S"/>
    <d v="2018-11-26T00:00:00"/>
    <s v="RCCASTIV"/>
    <s v="RCCASTIV"/>
    <n v="19051"/>
    <s v="ricardo.castillo@consultor.wom.cl"/>
    <m/>
    <m/>
    <n v="43"/>
    <m/>
    <x v="1"/>
    <s v="Diurno"/>
    <n v="1"/>
    <d v="2021-03-01T00:00:00"/>
    <n v="826"/>
    <m/>
    <d v="2019-04-01T00:00:00"/>
    <d v="2018-11-01T00:00:00"/>
  </r>
  <r>
    <s v="Holdtech"/>
    <x v="0"/>
    <s v="Masivo"/>
    <s v="La Serena"/>
    <s v="17436041"/>
    <s v="3"/>
    <s v="17436041-3"/>
    <s v="CFPLAZAS"/>
    <s v="CAROLINA FERNANDA PLAZA SUZARTE"/>
    <s v="CAROLINA FERNANDA"/>
    <s v="PLAZA SUZARTE"/>
    <x v="1"/>
    <x v="3"/>
    <s v="Renuncia"/>
    <m/>
    <d v="2019-01-20T00:00:00"/>
    <m/>
    <m/>
    <m/>
    <m/>
    <m/>
    <d v="1989-11-02T00:00:00"/>
    <x v="6"/>
    <s v="16732649-8"/>
    <s v="ULISES LA ROSA PEREZ"/>
    <d v="2018-11-22T00:00:00"/>
    <d v="2018-12-12T00:00:00"/>
    <m/>
    <d v="2018-12-14T00:00:00"/>
    <s v="CFPLAZAS"/>
    <s v="CFPLAZAS"/>
    <n v="19146"/>
    <s v="carolina.plaza@consultor.wom.cl"/>
    <m/>
    <m/>
    <n v="44"/>
    <s v="Yesenia Sepulveda"/>
    <x v="1"/>
    <s v="Diurno"/>
    <n v="1"/>
    <d v="2021-03-01T00:00:00"/>
    <n v="808"/>
    <m/>
    <d v="2019-01-01T00:00:00"/>
    <d v="2018-12-01T00:00:00"/>
  </r>
  <r>
    <s v="Holdtech"/>
    <x v="0"/>
    <s v="Masivo"/>
    <s v="La Serena"/>
    <s v="16698564"/>
    <s v="1"/>
    <s v="16698564-1"/>
    <s v="FAGONZAC"/>
    <s v="FABIAN ANDRES GONZALEZ CARRANZA"/>
    <s v="FABIAN ANDRES"/>
    <s v="GONZALEZ CARRANZA"/>
    <x v="1"/>
    <x v="3"/>
    <s v="Renuncia"/>
    <m/>
    <d v="2018-12-13T00:00:00"/>
    <m/>
    <m/>
    <m/>
    <m/>
    <m/>
    <d v="1988-03-19T00:00:00"/>
    <x v="2"/>
    <s v="15909479-0"/>
    <s v="ULISES LA ROSA PEREZ"/>
    <d v="2018-11-22T00:00:00"/>
    <d v="2018-12-12T00:00:00"/>
    <m/>
    <d v="2018-12-14T00:00:00"/>
    <s v="FAGONZAC"/>
    <s v="FAGONZAC"/>
    <n v="19242"/>
    <s v="fabian.gonzalez.c@consultor.wom.cl"/>
    <m/>
    <m/>
    <n v="44"/>
    <s v="Yesenia Sepulveda"/>
    <x v="1"/>
    <s v="Diurno"/>
    <n v="1"/>
    <d v="2021-03-01T00:00:00"/>
    <n v="808"/>
    <m/>
    <d v="2018-12-01T00:00:00"/>
    <d v="2018-12-01T00:00:00"/>
  </r>
  <r>
    <s v="Holdtech"/>
    <x v="0"/>
    <s v="Masivo"/>
    <s v="La Serena"/>
    <s v="19104156"/>
    <s v="9"/>
    <s v="19104156-9"/>
    <s v="FAPIZARH"/>
    <s v="FRANCISCA ANDREA PIZARRO HIDALGO"/>
    <s v="FRANCISCA ANDREA"/>
    <s v="PIZARRO HIDALGO"/>
    <x v="1"/>
    <x v="3"/>
    <s v="Renuncia"/>
    <s v="Renuncia voluntaria"/>
    <d v="2020-07-16T00:00:00"/>
    <m/>
    <m/>
    <m/>
    <m/>
    <m/>
    <d v="1996-02-12T00:00:00"/>
    <x v="0"/>
    <s v="15054416-5"/>
    <s v="FRANCISCO JAVIER SUAREZ VEGA"/>
    <d v="2018-11-22T00:00:00"/>
    <d v="2018-12-12T00:00:00"/>
    <m/>
    <d v="2018-12-14T00:00:00"/>
    <s v="FAPIZARH"/>
    <s v="FAPIZARH"/>
    <n v="19239"/>
    <s v="francisca.pizarro@consultor.wom.cl"/>
    <m/>
    <m/>
    <n v="44"/>
    <s v="Yesenia Sepulveda"/>
    <x v="0"/>
    <s v="Diurno"/>
    <s v=""/>
    <d v="2021-03-01T00:00:00"/>
    <n v="808"/>
    <m/>
    <d v="2020-07-01T00:00:00"/>
    <d v="2018-12-01T00:00:00"/>
  </r>
  <r>
    <s v="Holdtech"/>
    <x v="0"/>
    <s v="Masivo"/>
    <s v="La Serena"/>
    <s v="19574377"/>
    <s v="0"/>
    <s v="19574377-0"/>
    <s v="MVHERNAS"/>
    <s v="MIKAELA VAITIARE HERNANDEZ SAAVEDRA"/>
    <s v="MIKAELA VAITIARE"/>
    <s v="HERNANDEZ SAAVEDRA"/>
    <x v="1"/>
    <x v="3"/>
    <s v="Desvinculación"/>
    <s v="Vencimiento de contrato"/>
    <d v="2019-03-10T00:00:00"/>
    <m/>
    <m/>
    <m/>
    <m/>
    <m/>
    <d v="2000-10-19T00:00:00"/>
    <x v="5"/>
    <s v="14109923-K"/>
    <s v="WILLIAMS ENRIQUE DOMINGUEZ BARRADA"/>
    <d v="2018-11-22T00:00:00"/>
    <d v="2018-12-12T00:00:00"/>
    <m/>
    <d v="2018-12-13T00:00:00"/>
    <s v="MVHERNAS"/>
    <s v="MVHERNAS"/>
    <n v="19149"/>
    <s v="mikaela.hernandez@consultor.wom.cl"/>
    <m/>
    <m/>
    <n v="44"/>
    <s v="Yesenia Sepulveda"/>
    <x v="1"/>
    <s v="Diurno"/>
    <n v="1"/>
    <d v="2021-03-01T00:00:00"/>
    <n v="809"/>
    <m/>
    <d v="2019-03-01T00:00:00"/>
    <d v="2018-12-01T00:00:00"/>
  </r>
  <r>
    <s v="Holdtech"/>
    <x v="0"/>
    <s v="Masivo"/>
    <s v="La Serena"/>
    <s v="16892328"/>
    <s v="7"/>
    <s v="16892328-7"/>
    <s v="VMVEGAH"/>
    <s v="VANIA MARION VEGA HENRIQUEZ"/>
    <s v="VANIA MARION"/>
    <s v="VEGA HENRIQUEZ"/>
    <x v="1"/>
    <x v="3"/>
    <s v="Desvinculación"/>
    <s v="No Concurrencia"/>
    <d v="2018-12-18T00:00:00"/>
    <m/>
    <m/>
    <m/>
    <m/>
    <m/>
    <d v="1988-05-03T00:00:00"/>
    <x v="6"/>
    <s v="16732649-8"/>
    <s v="ULISES LA ROSA PEREZ"/>
    <d v="2018-11-22T00:00:00"/>
    <d v="2018-12-12T00:00:00"/>
    <m/>
    <d v="2018-12-14T00:00:00"/>
    <s v="VMVEGAH"/>
    <s v="VMVEGAH"/>
    <n v="19238"/>
    <s v="vania.vega@consultor.wom.cl"/>
    <m/>
    <m/>
    <n v="44"/>
    <s v="Yesenia Sepulveda"/>
    <x v="1"/>
    <s v="Diurno"/>
    <n v="1"/>
    <d v="2021-03-01T00:00:00"/>
    <n v="808"/>
    <m/>
    <d v="2018-12-01T00:00:00"/>
    <d v="2018-12-01T00:00:00"/>
  </r>
  <r>
    <s v="Holdtech"/>
    <x v="0"/>
    <s v="Nocturno"/>
    <s v="La Serena"/>
    <s v="17628544"/>
    <s v="3"/>
    <s v="17628544-3"/>
    <s v="HEGEVEB"/>
    <s v="HANS EVEN GEVE BURGOS"/>
    <s v="HANS EVEN"/>
    <s v="GEVE BURGOS"/>
    <x v="1"/>
    <x v="3"/>
    <s v="Desvinculación"/>
    <s v="Incumplimiento a contrato de trabajo"/>
    <d v="2021-02-22T00:00:00"/>
    <m/>
    <m/>
    <m/>
    <m/>
    <m/>
    <d v="1990-03-29T00:00:00"/>
    <x v="8"/>
    <s v="13974946-4"/>
    <s v="FRANCISCO JAVIER SUAREZ VEGA"/>
    <d v="2018-11-29T00:00:00"/>
    <d v="2018-12-17T00:00:00"/>
    <m/>
    <d v="2018-12-18T00:00:00"/>
    <s v="HEGEVEB"/>
    <s v="HEGEVEB"/>
    <n v="19199"/>
    <s v="hans.geve@consultor.wom.cl"/>
    <m/>
    <m/>
    <n v="45"/>
    <s v="Julia Arancibia"/>
    <x v="1"/>
    <s v="Nocturno"/>
    <n v="1"/>
    <d v="2021-03-01T00:00:00"/>
    <n v="804"/>
    <m/>
    <d v="2021-02-01T00:00:00"/>
    <d v="2018-12-01T00:00:00"/>
  </r>
  <r>
    <s v="Holdtech"/>
    <x v="0"/>
    <s v="Masivo"/>
    <s v="La Serena"/>
    <s v="19534340"/>
    <s v="3"/>
    <s v="19534340-3"/>
    <s v="CYHENRIP"/>
    <s v="CONSTANZA YAMILETH HENRIQUEZ PEDREROS"/>
    <s v="CONSTANZA YAMILETH"/>
    <s v="HENRIQUEZ PEDREROS"/>
    <x v="1"/>
    <x v="3"/>
    <s v="Desvinculación"/>
    <s v="No Concurrencia"/>
    <d v="2019-01-07T00:00:00"/>
    <s v="Reingreso Call Center"/>
    <m/>
    <m/>
    <m/>
    <m/>
    <d v="1997-07-24T00:00:00"/>
    <x v="5"/>
    <s v="14109923-K"/>
    <s v="WILLIAMS ENRIQUE DOMINGUEZ BARRADA"/>
    <d v="2018-11-29T00:00:00"/>
    <d v="2018-12-17T00:00:00"/>
    <m/>
    <d v="2018-12-18T00:00:00"/>
    <s v="CYHENRIP"/>
    <s v="CYHENRIP"/>
    <n v="19244"/>
    <s v="constanza.henriquez@consultor.wom.cl"/>
    <m/>
    <m/>
    <n v="45"/>
    <s v="Julia Arancibia"/>
    <x v="1"/>
    <s v="Diurno"/>
    <n v="1"/>
    <d v="2021-03-01T00:00:00"/>
    <n v="804"/>
    <m/>
    <d v="2019-01-01T00:00:00"/>
    <d v="2018-12-01T00:00:00"/>
  </r>
  <r>
    <s v="Holdtech"/>
    <x v="0"/>
    <s v="Datos"/>
    <s v="La Serena"/>
    <s v="18754787"/>
    <s v="3"/>
    <s v="18754787-3"/>
    <s v="DIGOMEZC"/>
    <s v="DIEGO IGNACIO GOMEZ COLLAO"/>
    <s v="DIEGO IGNACIO "/>
    <s v="GOMEZ COLLAO"/>
    <x v="1"/>
    <x v="3"/>
    <s v="Renuncia"/>
    <s v="Renuncia voluntaria"/>
    <d v="2019-06-25T00:00:00"/>
    <m/>
    <m/>
    <m/>
    <m/>
    <m/>
    <d v="1994-08-17T00:00:00"/>
    <x v="27"/>
    <s v="17062133-6"/>
    <s v="YORMAN JOSE HERNANDEZ USECHE "/>
    <d v="2018-11-29T00:00:00"/>
    <d v="2018-12-17T00:00:00"/>
    <m/>
    <d v="2018-12-18T00:00:00"/>
    <s v="DIGOMEZC"/>
    <s v="DIGOMEZC"/>
    <n v="19193"/>
    <s v="diego.gomez@consultor.wom.cl"/>
    <m/>
    <m/>
    <n v="45"/>
    <s v="Julia Arancibia"/>
    <x v="1"/>
    <s v="Diurno"/>
    <n v="1"/>
    <d v="2021-03-01T00:00:00"/>
    <n v="804"/>
    <m/>
    <d v="2019-06-01T00:00:00"/>
    <d v="2018-12-01T00:00:00"/>
  </r>
  <r>
    <s v="Holdtech"/>
    <x v="0"/>
    <s v="Masivo"/>
    <s v="La Serena"/>
    <s v="13675752"/>
    <s v="0"/>
    <s v="13675752-0"/>
    <s v="ECPETITV"/>
    <s v="ERIC CRISTIAN PETIT VEGA"/>
    <s v="ERIC CRISTIAN"/>
    <s v="PETIT VEGA"/>
    <x v="1"/>
    <x v="3"/>
    <s v="Renuncia"/>
    <m/>
    <d v="2019-01-21T00:00:00"/>
    <m/>
    <m/>
    <m/>
    <m/>
    <m/>
    <d v="1979-07-26T00:00:00"/>
    <x v="6"/>
    <s v="16732649-8"/>
    <s v="ULISES LA ROSA PEREZ"/>
    <d v="2018-11-29T00:00:00"/>
    <d v="2018-12-17T00:00:00"/>
    <m/>
    <d v="2018-12-18T00:00:00"/>
    <s v="ECPETITV"/>
    <s v="ECPETITV"/>
    <n v="19256"/>
    <s v="eric.petit@consultor.wom.cl"/>
    <m/>
    <m/>
    <n v="45"/>
    <s v="Julia Arancibia"/>
    <x v="1"/>
    <s v="Diurno"/>
    <n v="1"/>
    <d v="2021-03-01T00:00:00"/>
    <n v="804"/>
    <m/>
    <d v="2019-01-01T00:00:00"/>
    <d v="2018-12-01T00:00:00"/>
  </r>
  <r>
    <s v="Holdtech"/>
    <x v="0"/>
    <s v="Datos"/>
    <s v="La Serena"/>
    <s v="18470742"/>
    <s v="K"/>
    <s v="18470742-K"/>
    <s v="FACHAVEP"/>
    <s v="FRANCISCO ALEJANDRO CHAVEZ PALOMINOS"/>
    <s v="FRANCISCO ALEJANDRO"/>
    <s v="CHAVEZ PALOMINOS"/>
    <x v="1"/>
    <x v="3"/>
    <s v="Renuncia"/>
    <m/>
    <d v="2019-05-15T00:00:00"/>
    <m/>
    <m/>
    <m/>
    <m/>
    <m/>
    <d v="1993-09-20T00:00:00"/>
    <x v="27"/>
    <s v="17062133-6"/>
    <s v="YORMAN JOSE HERNANDEZ USECHE "/>
    <d v="2018-11-29T00:00:00"/>
    <d v="2018-12-17T00:00:00"/>
    <m/>
    <d v="2018-12-18T00:00:00"/>
    <s v="FACHAVEP"/>
    <s v="FACHAVEP"/>
    <n v="19206"/>
    <s v="francisco.chavez@consultor.wom.cl"/>
    <m/>
    <m/>
    <n v="45"/>
    <s v="Julia Arancibia"/>
    <x v="1"/>
    <s v="Diurno"/>
    <n v="1"/>
    <d v="2021-03-01T00:00:00"/>
    <n v="804"/>
    <m/>
    <d v="2019-05-01T00:00:00"/>
    <d v="2018-12-01T00:00:00"/>
  </r>
  <r>
    <s v="Holdtech"/>
    <x v="0"/>
    <s v="Masivo"/>
    <s v="La Serena"/>
    <s v="18450705"/>
    <s v="6"/>
    <s v="18450705-6"/>
    <s v="JATOROB"/>
    <s v="JORGE ANDRES TORO BURGOS"/>
    <s v="JORGE ANDRES"/>
    <s v="TORO BURGOS"/>
    <x v="1"/>
    <x v="3"/>
    <s v="Desvinculación"/>
    <s v="Necesidad de la empresa"/>
    <d v="2019-05-03T00:00:00"/>
    <m/>
    <m/>
    <m/>
    <m/>
    <m/>
    <d v="1994-01-30T00:00:00"/>
    <x v="6"/>
    <s v="16732649-8"/>
    <s v="ULISES LA ROSA PEREZ"/>
    <d v="2018-11-29T00:00:00"/>
    <d v="2018-12-17T00:00:00"/>
    <m/>
    <d v="2018-12-18T00:00:00"/>
    <s v="JATOROB"/>
    <s v="JATOROB"/>
    <n v="19223"/>
    <s v="jorge.toro@consultor.wom.cl"/>
    <m/>
    <m/>
    <n v="45"/>
    <s v="Julia Arancibia"/>
    <x v="0"/>
    <s v="Diurno"/>
    <s v=""/>
    <d v="2021-03-01T00:00:00"/>
    <n v="804"/>
    <m/>
    <d v="2019-05-01T00:00:00"/>
    <d v="2018-12-01T00:00:00"/>
  </r>
  <r>
    <s v="Holdtech"/>
    <x v="0"/>
    <s v="Masivo"/>
    <s v="La Serena"/>
    <s v="18077189"/>
    <s v="1"/>
    <s v="18077189-1"/>
    <s v="KLMUNOZD"/>
    <s v="KARLA LISSETTE MUÑOZ DROGUETT"/>
    <s v="KARLA LISSETTE"/>
    <s v="MUÑOZ DROGUETT"/>
    <x v="1"/>
    <x v="3"/>
    <s v="Desvinculación"/>
    <s v="Necesidad de la empresa"/>
    <d v="2019-06-18T00:00:00"/>
    <m/>
    <m/>
    <m/>
    <m/>
    <m/>
    <d v="1992-05-25T00:00:00"/>
    <x v="2"/>
    <s v="15909479-0"/>
    <s v="ULISES LA ROSA PEREZ"/>
    <d v="2018-11-29T00:00:00"/>
    <d v="2018-12-17T00:00:00"/>
    <m/>
    <d v="2018-12-18T00:00:00"/>
    <s v="KLMUNOZD"/>
    <s v="KLMUNOZD"/>
    <n v="19016"/>
    <s v="karla.munoz@consultor.wom.cl"/>
    <m/>
    <m/>
    <n v="45"/>
    <s v="Julia Arancibia"/>
    <x v="1"/>
    <s v="Diurno"/>
    <n v="1"/>
    <d v="2021-03-01T00:00:00"/>
    <n v="804"/>
    <m/>
    <d v="2019-06-01T00:00:00"/>
    <d v="2018-12-01T00:00:00"/>
  </r>
  <r>
    <s v="Holdtech"/>
    <x v="0"/>
    <s v="Masivo"/>
    <s v="La Serena"/>
    <s v="18038254"/>
    <s v="2"/>
    <s v="18038254-2"/>
    <s v="PAGONZAS"/>
    <s v="PATRICIA ALEJANDRA GONZALEZ SOTOMAYOR"/>
    <s v="PATRICIA ALEJANDRA"/>
    <s v="GONZALEZ SOTOMAYOR"/>
    <x v="1"/>
    <x v="3"/>
    <s v="Renuncia"/>
    <m/>
    <d v="2019-01-07T00:00:00"/>
    <m/>
    <m/>
    <m/>
    <m/>
    <m/>
    <d v="1992-03-09T00:00:00"/>
    <x v="2"/>
    <s v="15909479-0"/>
    <s v="ULISES LA ROSA PEREZ"/>
    <d v="2018-11-29T00:00:00"/>
    <d v="2018-12-17T00:00:00"/>
    <m/>
    <d v="2018-12-18T00:00:00"/>
    <s v="PAGONZAS"/>
    <s v="PAGONZAS"/>
    <n v="19070"/>
    <s v="patricia.gonzalez@consultor.wom.cl"/>
    <m/>
    <m/>
    <n v="45"/>
    <s v="Julia Arancibia"/>
    <x v="1"/>
    <s v="Diurno"/>
    <n v="1"/>
    <d v="2021-03-01T00:00:00"/>
    <n v="804"/>
    <m/>
    <d v="2019-01-01T00:00:00"/>
    <d v="2018-12-01T00:00:00"/>
  </r>
  <r>
    <s v="Holdtech"/>
    <x v="0"/>
    <s v="Masivo"/>
    <s v="La Serena"/>
    <s v="15812003"/>
    <s v="8"/>
    <s v="15812003-8"/>
    <s v="RANUNEZD"/>
    <s v="RODRIGO ANDRES ALEJANDRO NUÑEZ DIAZ"/>
    <s v="RODRIGO ANDRES ALEJANDRO"/>
    <s v="NUÑEZ DIAZ"/>
    <x v="1"/>
    <x v="3"/>
    <s v="Desvinculación"/>
    <s v="No Concurrencia"/>
    <d v="2019-07-10T00:00:00"/>
    <m/>
    <m/>
    <m/>
    <m/>
    <m/>
    <d v="1984-04-05T00:00:00"/>
    <x v="1"/>
    <s v="18354359-8"/>
    <s v="FRANCISCO JAVIER SUAREZ VEGA"/>
    <d v="2018-11-29T00:00:00"/>
    <d v="2018-12-17T00:00:00"/>
    <m/>
    <d v="2018-12-18T00:00:00"/>
    <s v="RANUNEZD"/>
    <s v="RANUNEZD"/>
    <n v="19178"/>
    <s v="rodrigo.nunez@consultor.wom.cl"/>
    <m/>
    <m/>
    <n v="45"/>
    <s v="Julia Arancibia"/>
    <x v="1"/>
    <s v="Diurno"/>
    <n v="1"/>
    <d v="2021-03-01T00:00:00"/>
    <n v="804"/>
    <m/>
    <d v="2019-07-01T00:00:00"/>
    <d v="2018-12-01T00:00:00"/>
  </r>
  <r>
    <s v="Holdtech"/>
    <x v="0"/>
    <s v="Masivo"/>
    <s v="La Serena"/>
    <s v="20005614"/>
    <s v="0"/>
    <s v="20005614-0"/>
    <s v="VPCARRAC"/>
    <s v="VALENTINA PAZ CARRASCO CARRASCO"/>
    <s v="VALENTINA PAZ"/>
    <s v="CARRASCO CARRASCO"/>
    <x v="1"/>
    <x v="3"/>
    <s v="Renuncia"/>
    <s v="Renuncia voluntaria"/>
    <d v="2019-09-04T00:00:00"/>
    <m/>
    <m/>
    <m/>
    <m/>
    <m/>
    <d v="1998-12-25T00:00:00"/>
    <x v="0"/>
    <s v="15054416-5"/>
    <s v="FRANCISCO JAVIER SUAREZ VEGA"/>
    <d v="2018-11-29T00:00:00"/>
    <d v="2018-12-17T00:00:00"/>
    <m/>
    <d v="2018-12-18T00:00:00"/>
    <s v="VPCARRAC"/>
    <s v="VPCARRAC"/>
    <n v="19071"/>
    <s v="valentina.carrasco@consultor.wom.cl"/>
    <m/>
    <m/>
    <n v="45"/>
    <s v="Julia Arancibia"/>
    <x v="1"/>
    <s v="Diurno"/>
    <n v="1"/>
    <d v="2021-03-01T00:00:00"/>
    <n v="804"/>
    <m/>
    <d v="2019-09-01T00:00:00"/>
    <d v="2018-12-01T00:00:00"/>
  </r>
  <r>
    <s v="Holdtech"/>
    <x v="0"/>
    <s v="Masivo"/>
    <s v="La Serena"/>
    <s v="16307536"/>
    <s v="9"/>
    <s v="16307536-9"/>
    <s v="AEOPAZOO"/>
    <s v="ALEX EMILIO OPAZO ORDENES"/>
    <s v="ALEX EMILIO"/>
    <s v="OPAZO ORDENES"/>
    <x v="1"/>
    <x v="3"/>
    <s v="Desvinculación"/>
    <s v="No Concurrencia"/>
    <d v="2019-04-22T00:00:00"/>
    <s v="Reingreso Call Center"/>
    <m/>
    <m/>
    <m/>
    <m/>
    <d v="1986-05-31T00:00:00"/>
    <x v="24"/>
    <s v="15451219-5"/>
    <s v="ULISES LA ROSA PEREZ"/>
    <d v="2019-01-07T00:00:00"/>
    <d v="2019-01-24T00:00:00"/>
    <m/>
    <d v="2019-01-25T00:00:00"/>
    <s v="AEOPAZOO"/>
    <s v="AEOPAZOO"/>
    <n v="19078"/>
    <s v="alex.opazo@consultor.wom.cl"/>
    <m/>
    <m/>
    <n v="47"/>
    <s v="Merelyn Marin"/>
    <x v="1"/>
    <m/>
    <n v="1"/>
    <d v="2021-03-01T00:00:00"/>
    <n v="766"/>
    <m/>
    <d v="2019-04-01T00:00:00"/>
    <d v="2019-01-01T00:00:00"/>
  </r>
  <r>
    <s v="Holdtech"/>
    <x v="0"/>
    <s v="Masivo"/>
    <s v="La Serena"/>
    <s v="14137426"/>
    <s v="5"/>
    <s v="14137426-5"/>
    <s v="BOLOPEZH"/>
    <s v="BORIS OMAR LOPEZ HENRIQUEZ"/>
    <s v="BORIS OMAR"/>
    <s v="LOPEZ HENRIQUEZ"/>
    <x v="1"/>
    <x v="3"/>
    <s v="Desvinculación"/>
    <s v="No Concurrencia"/>
    <d v="2019-02-18T00:00:00"/>
    <m/>
    <m/>
    <m/>
    <m/>
    <m/>
    <d v="1981-02-16T00:00:00"/>
    <x v="1"/>
    <s v="18354359-8"/>
    <s v="FRANCISCO JAVIER SUAREZ VEGA"/>
    <d v="2019-01-07T00:00:00"/>
    <d v="2019-01-24T00:00:00"/>
    <m/>
    <d v="2019-01-25T00:00:00"/>
    <s v="BOLOPEZH"/>
    <s v="BOLOPEZH"/>
    <n v="19179"/>
    <s v="boris.lopez@consultor.wom.cl"/>
    <m/>
    <m/>
    <n v="47"/>
    <s v="Merelyn Marin"/>
    <x v="0"/>
    <m/>
    <s v=""/>
    <d v="2021-03-01T00:00:00"/>
    <n v="766"/>
    <m/>
    <d v="2019-02-01T00:00:00"/>
    <d v="2019-01-01T00:00:00"/>
  </r>
  <r>
    <s v="Holdtech"/>
    <x v="0"/>
    <s v="Masivo"/>
    <s v="La Serena"/>
    <s v="13421554"/>
    <s v="2"/>
    <s v="13421554-2"/>
    <s v="CACASTII"/>
    <s v="CAROLINA ANDREA CASTILLO ITURRIETA"/>
    <s v="CAROLINA ANDREA"/>
    <s v="CASTILLO ITURRIETA"/>
    <x v="1"/>
    <x v="3"/>
    <s v="Desvinculación"/>
    <s v="No Concurrencia"/>
    <d v="2019-04-09T00:00:00"/>
    <m/>
    <m/>
    <m/>
    <m/>
    <m/>
    <d v="1978-06-03T00:00:00"/>
    <x v="24"/>
    <s v="15451219-5"/>
    <s v="ULISES LA ROSA PEREZ"/>
    <d v="2019-01-07T00:00:00"/>
    <d v="2019-01-24T00:00:00"/>
    <m/>
    <d v="2019-01-25T00:00:00"/>
    <s v="CACASTII"/>
    <s v="CACASTII"/>
    <n v="19285"/>
    <s v="carolina.castillo.i@consultor.wom.cl"/>
    <m/>
    <m/>
    <n v="47"/>
    <s v="Merelyn Marin"/>
    <x v="0"/>
    <m/>
    <s v=""/>
    <d v="2021-03-01T00:00:00"/>
    <n v="766"/>
    <m/>
    <d v="2019-04-01T00:00:00"/>
    <d v="2019-01-01T00:00:00"/>
  </r>
  <r>
    <s v="Holdtech"/>
    <x v="0"/>
    <s v="Masivo"/>
    <s v="La Serena"/>
    <s v="13250000"/>
    <s v="2"/>
    <s v="13250000-2"/>
    <s v="CACERDAN"/>
    <s v="CAROLINA ALEJANDRA CERDA NAVARRO"/>
    <s v="CAROLINA ALEJANDRA"/>
    <s v="CERDA NAVARRO"/>
    <x v="1"/>
    <x v="3"/>
    <s v="Desvinculación"/>
    <s v="Vencimiento de contrato"/>
    <d v="2019-04-22T00:00:00"/>
    <m/>
    <m/>
    <m/>
    <m/>
    <m/>
    <d v="1977-03-23T00:00:00"/>
    <x v="0"/>
    <s v="15054416-5"/>
    <s v="FRANCISCO JAVIER SUAREZ VEGA"/>
    <d v="2019-01-07T00:00:00"/>
    <d v="2019-01-24T00:00:00"/>
    <m/>
    <d v="2019-01-26T00:00:00"/>
    <s v="CACERDAN"/>
    <s v="CACERDAN"/>
    <n v="19293"/>
    <s v="carolina.cerda.n@consultor.wom.cl"/>
    <m/>
    <m/>
    <n v="47"/>
    <s v="Merelyn Marin"/>
    <x v="0"/>
    <m/>
    <s v=""/>
    <d v="2021-03-01T00:00:00"/>
    <n v="765"/>
    <m/>
    <d v="2019-04-01T00:00:00"/>
    <d v="2019-01-01T00:00:00"/>
  </r>
  <r>
    <s v="Holdtech"/>
    <x v="0"/>
    <s v="Masivo"/>
    <s v="La Serena"/>
    <s v="17885747"/>
    <s v="9"/>
    <s v="17885747-9"/>
    <s v="FKRODRIA"/>
    <s v="FRANCHESKA KARINA RODRIGUEZ ARDILES"/>
    <s v="FRANCHESKA KARINA"/>
    <s v="RODRIGUEZ ARDILES"/>
    <x v="1"/>
    <x v="3"/>
    <s v="Desvinculación"/>
    <s v="Vencimiento de contrato"/>
    <d v="2019-04-22T00:00:00"/>
    <m/>
    <m/>
    <m/>
    <m/>
    <m/>
    <d v="1991-12-11T00:00:00"/>
    <x v="7"/>
    <s v="17902552-3"/>
    <s v="ULISES LA ROSA PEREZ"/>
    <d v="2019-01-07T00:00:00"/>
    <d v="2019-01-24T00:00:00"/>
    <m/>
    <d v="2019-01-25T00:00:00"/>
    <s v="FKRODRIA"/>
    <s v="FKRODRIA"/>
    <n v="19150"/>
    <s v="francheska.rodriguez@consultor.wom.cl"/>
    <m/>
    <m/>
    <n v="47"/>
    <s v="Merelyn Marin"/>
    <x v="1"/>
    <m/>
    <n v="1"/>
    <d v="2021-03-01T00:00:00"/>
    <n v="766"/>
    <m/>
    <d v="2019-04-01T00:00:00"/>
    <d v="2019-01-01T00:00:00"/>
  </r>
  <r>
    <s v="Holdtech"/>
    <x v="0"/>
    <s v="Masivo"/>
    <s v="La Serena"/>
    <s v="17722231"/>
    <s v="3"/>
    <s v="17722231-3"/>
    <s v="JCSANTAH"/>
    <s v="JUAN CARLOS SANTANA HERNANDEZ"/>
    <s v="JUAN CARLOS"/>
    <s v="SANTANA HERNANDEZ"/>
    <x v="1"/>
    <x v="3"/>
    <s v="Desvinculación"/>
    <s v="No Concurrencia"/>
    <d v="2019-03-25T00:00:00"/>
    <m/>
    <m/>
    <m/>
    <m/>
    <m/>
    <d v="1991-01-23T00:00:00"/>
    <x v="2"/>
    <s v="15909479-0"/>
    <s v="ULISES LA ROSA PEREZ"/>
    <d v="2019-01-07T00:00:00"/>
    <d v="2019-01-24T00:00:00"/>
    <m/>
    <d v="2019-01-24T00:00:00"/>
    <s v="JCSANTAH"/>
    <s v="JCSANTAH"/>
    <n v="19186"/>
    <s v="juan.santana@consultor.wom.cl"/>
    <m/>
    <m/>
    <n v="47"/>
    <s v="Merelyn Marin"/>
    <x v="1"/>
    <m/>
    <n v="1"/>
    <d v="2021-03-01T00:00:00"/>
    <n v="767"/>
    <m/>
    <d v="2019-03-01T00:00:00"/>
    <d v="2019-01-01T00:00:00"/>
  </r>
  <r>
    <s v="Holdtech"/>
    <x v="0"/>
    <s v="Masivo"/>
    <s v="La Serena"/>
    <s v="18711226"/>
    <s v="5"/>
    <s v="18711226-5"/>
    <s v="KALEONC"/>
    <s v="KEVIN ALEJANDRO LEON CORTES"/>
    <s v="KEVIN ALEJANDRO"/>
    <s v="LEON CORTES"/>
    <x v="1"/>
    <x v="3"/>
    <s v="Desvinculación"/>
    <s v="Vencimiento de contrato"/>
    <d v="2019-04-22T00:00:00"/>
    <m/>
    <m/>
    <m/>
    <m/>
    <m/>
    <d v="1994-08-22T00:00:00"/>
    <x v="24"/>
    <s v="15451219-5"/>
    <s v="ULISES LA ROSA PEREZ"/>
    <d v="2019-01-07T00:00:00"/>
    <d v="2019-01-24T00:00:00"/>
    <m/>
    <d v="2019-01-26T00:00:00"/>
    <s v="KALEONC"/>
    <s v="KALEONC"/>
    <n v="19301"/>
    <s v="kevin.leon@consultor.wom.cl"/>
    <m/>
    <m/>
    <n v="47"/>
    <s v="Merelyn Marin"/>
    <x v="0"/>
    <m/>
    <s v=""/>
    <d v="2021-03-01T00:00:00"/>
    <n v="765"/>
    <m/>
    <d v="2019-04-01T00:00:00"/>
    <d v="2019-01-01T00:00:00"/>
  </r>
  <r>
    <s v="Holdtech"/>
    <x v="0"/>
    <s v="Masivo"/>
    <s v="La Serena"/>
    <s v="16043824"/>
    <s v="K"/>
    <s v="16043824-K"/>
    <s v="KSVALENV"/>
    <s v="KAREN STEPHANIE VALENZUELA VALENZUELA"/>
    <s v="KAREN STEPHANIE"/>
    <s v="VALENZUELA VALENZUELA"/>
    <x v="1"/>
    <x v="3"/>
    <s v="Renuncia"/>
    <m/>
    <d v="2019-05-13T00:00:00"/>
    <m/>
    <m/>
    <m/>
    <m/>
    <m/>
    <d v="1985-06-21T00:00:00"/>
    <x v="24"/>
    <s v="15451219-5"/>
    <s v="ULISES LA ROSA PEREZ"/>
    <d v="2019-01-07T00:00:00"/>
    <d v="2019-01-24T00:00:00"/>
    <m/>
    <d v="2019-01-25T00:00:00"/>
    <s v="KSVALENV"/>
    <s v="KSVALENV"/>
    <n v="19144"/>
    <s v="karen.valenzuela@consultor.wom.cl"/>
    <m/>
    <m/>
    <n v="47"/>
    <s v="Merelyn Marin"/>
    <x v="1"/>
    <m/>
    <n v="1"/>
    <d v="2021-03-01T00:00:00"/>
    <n v="766"/>
    <m/>
    <d v="2019-05-01T00:00:00"/>
    <d v="2019-01-01T00:00:00"/>
  </r>
  <r>
    <s v="Holdtech"/>
    <x v="0"/>
    <s v="Masivo"/>
    <s v="La Serena"/>
    <s v="19950027"/>
    <s v="9"/>
    <s v="19950027-9"/>
    <s v="LCCASTIF"/>
    <s v="LESLY CAROL CASTILLO FLORES"/>
    <s v="LESLY CAROL"/>
    <s v="CASTILLO FLORES"/>
    <x v="1"/>
    <x v="3"/>
    <s v="Desvinculación"/>
    <s v="Vencimiento de contrato"/>
    <d v="2019-03-30T00:00:00"/>
    <m/>
    <m/>
    <m/>
    <m/>
    <m/>
    <d v="1998-03-04T00:00:00"/>
    <x v="24"/>
    <s v="15451219-5"/>
    <s v="ULISES LA ROSA PEREZ"/>
    <d v="2019-01-07T00:00:00"/>
    <d v="2019-01-24T00:00:00"/>
    <m/>
    <d v="2019-01-25T00:00:00"/>
    <s v="LCCASTIF"/>
    <s v="LCCASTIF"/>
    <n v="19136"/>
    <s v="lesly.castillo@consultor.wom.cl"/>
    <m/>
    <m/>
    <n v="47"/>
    <s v="Merelyn Marin"/>
    <x v="1"/>
    <m/>
    <n v="1"/>
    <d v="2021-03-01T00:00:00"/>
    <n v="766"/>
    <m/>
    <d v="2019-03-01T00:00:00"/>
    <d v="2019-01-01T00:00:00"/>
  </r>
  <r>
    <s v="Holdtech"/>
    <x v="0"/>
    <s v="Masivo"/>
    <s v="La Serena"/>
    <s v="11723514"/>
    <s v="9"/>
    <s v="11723514-9"/>
    <s v="LESALAZR"/>
    <s v="LEONOR EMILIA SALAZAR REYES"/>
    <s v="LEONOR EMILIA"/>
    <s v="SALAZAR  REYES"/>
    <x v="1"/>
    <x v="3"/>
    <s v="Desvinculación"/>
    <s v="No Concurrencia"/>
    <d v="2019-02-21T00:00:00"/>
    <m/>
    <m/>
    <m/>
    <m/>
    <m/>
    <d v="1971-11-15T00:00:00"/>
    <x v="23"/>
    <s v="17404906-8"/>
    <s v="ULISES LA ROSA PEREZ"/>
    <d v="2019-01-07T00:00:00"/>
    <d v="2019-01-24T00:00:00"/>
    <m/>
    <d v="2019-01-25T00:00:00"/>
    <s v="LESALAZR"/>
    <s v="LESALAZR"/>
    <n v="19252"/>
    <s v="leonor.salazar@consultor.wom.cl"/>
    <m/>
    <m/>
    <n v="47"/>
    <s v="Merelyn Marin"/>
    <x v="0"/>
    <m/>
    <s v=""/>
    <d v="2021-03-01T00:00:00"/>
    <n v="766"/>
    <m/>
    <d v="2019-02-01T00:00:00"/>
    <d v="2019-01-01T00:00:00"/>
  </r>
  <r>
    <s v="Holdtech"/>
    <x v="0"/>
    <s v="Masivo"/>
    <s v="La Serena"/>
    <s v="16945476"/>
    <s v="0"/>
    <s v="16945476-0"/>
    <s v="PNPEREZS"/>
    <s v="PABLO NICOLAS PEREZ SUAREZ"/>
    <s v="PABLO NICOLAS"/>
    <s v="PEREZ SUAREZ"/>
    <x v="1"/>
    <x v="3"/>
    <s v="Desvinculación"/>
    <s v="Vencimiento de contrato"/>
    <d v="2019-06-08T00:00:00"/>
    <s v="Reingreso Call Center"/>
    <m/>
    <m/>
    <m/>
    <m/>
    <d v="1988-09-26T00:00:00"/>
    <x v="6"/>
    <s v="16732649-8"/>
    <s v="ULISES LA ROSA PEREZ"/>
    <d v="2019-01-07T00:00:00"/>
    <d v="2019-01-24T00:00:00"/>
    <m/>
    <d v="2019-01-24T00:00:00"/>
    <s v="PNPEREZS"/>
    <s v="PNPEREZS"/>
    <n v="19070"/>
    <s v="pablo.perez@consultor.wom.cl"/>
    <m/>
    <m/>
    <n v="47"/>
    <s v="Merelyn Marin"/>
    <x v="1"/>
    <m/>
    <n v="1"/>
    <d v="2021-03-01T00:00:00"/>
    <n v="767"/>
    <m/>
    <d v="2019-06-01T00:00:00"/>
    <d v="2019-01-01T00:00:00"/>
  </r>
  <r>
    <s v="Holdtech"/>
    <x v="0"/>
    <s v="Masivo"/>
    <s v="La Serena"/>
    <s v="19507215"/>
    <s v="9"/>
    <s v="19507215-9"/>
    <s v="YBRAMOSC"/>
    <s v="YAJAIRA BELEN RAMOS CASTRO"/>
    <s v="YAJAIRA BELEN"/>
    <s v="RAMOS CASTRO"/>
    <x v="1"/>
    <x v="3"/>
    <s v="Desvinculación"/>
    <s v="No Concurrencia"/>
    <d v="2019-02-07T00:00:00"/>
    <m/>
    <m/>
    <m/>
    <m/>
    <m/>
    <d v="1997-09-05T00:00:00"/>
    <x v="6"/>
    <s v="16732649-8"/>
    <s v="ULISES LA ROSA PEREZ"/>
    <d v="2019-01-07T00:00:00"/>
    <d v="2019-01-24T00:00:00"/>
    <m/>
    <d v="2019-01-25T00:00:00"/>
    <s v="YBRAMOSC"/>
    <s v="YBRAMOSC"/>
    <n v="19161"/>
    <s v="yajaira.ramos@consultor.wom.cl"/>
    <m/>
    <m/>
    <n v="47"/>
    <s v="Merelyn Marin"/>
    <x v="1"/>
    <m/>
    <n v="1"/>
    <d v="2021-03-01T00:00:00"/>
    <n v="766"/>
    <m/>
    <d v="2019-02-01T00:00:00"/>
    <d v="2019-01-01T00:00:00"/>
  </r>
  <r>
    <s v="Holdtech"/>
    <x v="0"/>
    <s v="Masivo"/>
    <s v="La Serena"/>
    <s v="19947865"/>
    <s v="6"/>
    <s v="19947865-6"/>
    <s v="YEMOLINR"/>
    <s v="YANIRA ESTEFANIA MOLINA REYES"/>
    <s v="YANIRA ESTEFANIA"/>
    <s v="MOLINA REYES"/>
    <x v="1"/>
    <x v="3"/>
    <s v="Renuncia"/>
    <m/>
    <d v="2019-04-23T00:00:00"/>
    <m/>
    <m/>
    <m/>
    <m/>
    <m/>
    <d v="1998-06-03T00:00:00"/>
    <x v="7"/>
    <s v="17902552-3"/>
    <s v="ULISES LA ROSA PEREZ"/>
    <d v="2019-01-07T00:00:00"/>
    <d v="2019-01-24T00:00:00"/>
    <m/>
    <d v="2019-01-25T00:00:00"/>
    <s v="YEMOLINR"/>
    <s v="YEMOLINR"/>
    <n v="19145"/>
    <s v="yanira.molina@consultor.wom.cl"/>
    <m/>
    <m/>
    <n v="47"/>
    <s v="Merelyn Marin"/>
    <x v="1"/>
    <m/>
    <n v="1"/>
    <d v="2021-03-01T00:00:00"/>
    <n v="766"/>
    <m/>
    <d v="2019-04-01T00:00:00"/>
    <d v="2019-01-01T00:00:00"/>
  </r>
  <r>
    <s v="Holdtech"/>
    <x v="0"/>
    <s v="Masivo"/>
    <s v="La Serena"/>
    <s v="13260492"/>
    <s v="4"/>
    <s v="13260492-4"/>
    <s v="HAPEREDM"/>
    <s v="HELGA ADELA PEREDO MENESES"/>
    <s v="HELGA ADELA"/>
    <s v="PEREDO MENESES"/>
    <x v="1"/>
    <x v="3"/>
    <s v="Renuncia"/>
    <m/>
    <d v="2019-03-05T00:00:00"/>
    <m/>
    <m/>
    <m/>
    <m/>
    <m/>
    <d v="1977-05-05T00:00:00"/>
    <x v="5"/>
    <s v="14109923-K"/>
    <s v="WILLIAMS ENRIQUE DOMINGUEZ BARRADA"/>
    <d v="2019-01-10T00:00:00"/>
    <d v="2019-01-28T00:00:00"/>
    <m/>
    <d v="2019-02-01T00:00:00"/>
    <s v="HAPEREDM"/>
    <s v="HAPEREDM"/>
    <n v="19227"/>
    <s v="helga.peredo@consultor.wom.cl"/>
    <m/>
    <m/>
    <n v="48"/>
    <s v="Julia Arancibia"/>
    <x v="0"/>
    <m/>
    <s v=""/>
    <d v="2021-03-01T00:00:00"/>
    <n v="759"/>
    <m/>
    <d v="2019-03-01T00:00:00"/>
    <d v="2019-02-01T00:00:00"/>
  </r>
  <r>
    <s v="Holdtech"/>
    <x v="0"/>
    <s v="Masivo"/>
    <s v="La Serena"/>
    <s v="15051170"/>
    <s v="4"/>
    <s v="15051170-4"/>
    <s v="JAVEGAS"/>
    <s v="JACQUELINE ALEJANDRA VEGA SEURA"/>
    <s v="JACQUELINE ALEJANDRA"/>
    <s v="VEGA SEURA"/>
    <x v="1"/>
    <x v="3"/>
    <s v="Desvinculación"/>
    <s v="Vencimiento de contrato"/>
    <d v="2019-04-22T00:00:00"/>
    <m/>
    <m/>
    <m/>
    <m/>
    <m/>
    <d v="1982-03-08T00:00:00"/>
    <x v="1"/>
    <s v="18354359-8"/>
    <s v="FRANCISCO JAVIER SUAREZ VEGA"/>
    <d v="2019-01-10T00:00:00"/>
    <d v="2019-01-28T00:00:00"/>
    <m/>
    <d v="2019-02-01T00:00:00"/>
    <s v="JAVEGAS"/>
    <s v="JAVEGAS"/>
    <n v="19066"/>
    <s v="jacqueline.vega@consultor.wom.cl"/>
    <m/>
    <m/>
    <n v="48"/>
    <s v="Julia Arancibia"/>
    <x v="1"/>
    <m/>
    <n v="1"/>
    <d v="2021-03-01T00:00:00"/>
    <n v="759"/>
    <m/>
    <d v="2019-04-01T00:00:00"/>
    <d v="2019-02-01T00:00:00"/>
  </r>
  <r>
    <s v="Holdtech"/>
    <x v="0"/>
    <s v="Masivo"/>
    <s v="La Serena"/>
    <s v="16554701"/>
    <s v="2"/>
    <s v="16554701-2"/>
    <s v="KSCORTEF"/>
    <s v="KARIN SABINA CORTES FIGUEROA"/>
    <s v="KARIN SABINA"/>
    <s v="CORTES FIGUEROA"/>
    <x v="1"/>
    <x v="3"/>
    <s v="Desvinculación"/>
    <s v="No Concurrencia"/>
    <d v="2019-02-06T00:00:00"/>
    <m/>
    <m/>
    <m/>
    <m/>
    <m/>
    <d v="1987-01-05T00:00:00"/>
    <x v="5"/>
    <s v="14109923-K"/>
    <s v="WILLIAMS ENRIQUE DOMINGUEZ BARRADA"/>
    <d v="2019-01-10T00:00:00"/>
    <d v="2019-01-28T00:00:00"/>
    <m/>
    <d v="2019-02-01T00:00:00"/>
    <s v="KSCORTEF"/>
    <s v="KSCORTEF"/>
    <n v="19236"/>
    <s v="karin.cortes@consultor.wom.cl"/>
    <m/>
    <m/>
    <n v="48"/>
    <s v="Julia Arancibia"/>
    <x v="1"/>
    <m/>
    <n v="1"/>
    <d v="2021-03-01T00:00:00"/>
    <n v="759"/>
    <m/>
    <d v="2019-02-01T00:00:00"/>
    <d v="2019-02-01T00:00:00"/>
  </r>
  <r>
    <s v="Holdtech"/>
    <x v="0"/>
    <s v="Masivo"/>
    <s v="La Serena"/>
    <s v="19010762"/>
    <s v="0"/>
    <s v="19010762-0"/>
    <s v="MJSERINL"/>
    <s v="MARIA JOSE SERIN LOPEZ"/>
    <s v="MARIA JOSE"/>
    <s v="SERIN LOPEZ"/>
    <x v="1"/>
    <x v="3"/>
    <s v="Desvinculación"/>
    <s v="No Concurrencia"/>
    <d v="2019-03-15T00:00:00"/>
    <m/>
    <m/>
    <m/>
    <m/>
    <m/>
    <d v="1994-05-03T00:00:00"/>
    <x v="6"/>
    <s v="16732649-8"/>
    <s v="ULISES LA ROSA PEREZ"/>
    <d v="2019-01-10T00:00:00"/>
    <d v="2019-01-28T00:00:00"/>
    <m/>
    <d v="2019-02-01T00:00:00"/>
    <s v="MJSERINL"/>
    <s v="MJSERINL"/>
    <n v="19229"/>
    <s v="maria.serin@consultor.wom.cl"/>
    <m/>
    <m/>
    <n v="48"/>
    <s v="Julia Arancibia"/>
    <x v="0"/>
    <m/>
    <s v=""/>
    <d v="2021-03-01T00:00:00"/>
    <n v="759"/>
    <m/>
    <d v="2019-03-01T00:00:00"/>
    <d v="2019-02-01T00:00:00"/>
  </r>
  <r>
    <s v="Holdtech"/>
    <x v="0"/>
    <s v="Masivo"/>
    <s v="La Serena"/>
    <s v="16560115"/>
    <s v="7"/>
    <s v="16560115-7"/>
    <s v="VEAHUMAC"/>
    <s v="VICTOR ESTEBAN AHUMADA CHIRINOS"/>
    <s v="VICTOR ESTEBAN"/>
    <s v="AHUMADA CHIRINOS"/>
    <x v="1"/>
    <x v="3"/>
    <s v="Renuncia"/>
    <m/>
    <d v="2019-03-04T00:00:00"/>
    <m/>
    <m/>
    <m/>
    <m/>
    <m/>
    <d v="1987-05-22T00:00:00"/>
    <x v="7"/>
    <s v="17902552-3"/>
    <s v="ULISES LA ROSA PEREZ"/>
    <d v="2019-01-10T00:00:00"/>
    <d v="2019-01-28T00:00:00"/>
    <m/>
    <d v="2019-02-01T00:00:00"/>
    <s v="VEAHUMAC"/>
    <s v="VEAHUMAC"/>
    <n v="19232"/>
    <s v="victor.ahumada.c@consultor.wom.cl"/>
    <m/>
    <m/>
    <n v="48"/>
    <s v="Julia Arancibia"/>
    <x v="1"/>
    <m/>
    <n v="1"/>
    <d v="2021-03-01T00:00:00"/>
    <n v="759"/>
    <m/>
    <d v="2019-03-01T00:00:00"/>
    <d v="2019-02-01T00:00:00"/>
  </r>
  <r>
    <s v="Holdtech"/>
    <x v="0"/>
    <s v="Masivo"/>
    <s v="La Serena"/>
    <s v="17604903"/>
    <s v="0"/>
    <s v="17604903-0"/>
    <s v="YXBREVIG"/>
    <s v="YESSICA XIMENA BREVIS GARNICA"/>
    <s v="YESSICA XIMENA"/>
    <s v="BREVIS GARNICA"/>
    <x v="1"/>
    <x v="3"/>
    <s v="Desvinculación"/>
    <s v="No Concurrencia"/>
    <d v="2019-02-06T00:00:00"/>
    <m/>
    <m/>
    <m/>
    <m/>
    <m/>
    <d v="1990-01-31T00:00:00"/>
    <x v="7"/>
    <s v="17902552-3"/>
    <s v="ULISES LA ROSA PEREZ"/>
    <d v="2019-01-10T00:00:00"/>
    <d v="2019-01-28T00:00:00"/>
    <m/>
    <d v="2019-02-01T00:00:00"/>
    <s v="YXBREVIG"/>
    <s v="YXBREVIG"/>
    <n v="19226"/>
    <s v="yessica.brevis@consultor.wom.cl"/>
    <m/>
    <m/>
    <n v="48"/>
    <s v="Julia Arancibia"/>
    <x v="1"/>
    <m/>
    <n v="1"/>
    <d v="2021-03-01T00:00:00"/>
    <n v="759"/>
    <m/>
    <d v="2019-02-01T00:00:00"/>
    <d v="2019-02-01T00:00:00"/>
  </r>
  <r>
    <s v="Holdtech"/>
    <x v="0"/>
    <s v="Masivo"/>
    <s v="La Serena"/>
    <s v="12843756"/>
    <s v="8"/>
    <s v="12843756-8"/>
    <s v="MLPINILC"/>
    <s v="MARCIA LORENA PINILLA CASTILLO"/>
    <s v="MARCIA LORENA"/>
    <s v="PINILLA CASTILLO"/>
    <x v="1"/>
    <x v="3"/>
    <s v="Renuncia"/>
    <s v="Renuncia voluntaria"/>
    <d v="2021-02-03T00:00:00"/>
    <m/>
    <m/>
    <m/>
    <m/>
    <m/>
    <d v="1975-05-24T00:00:00"/>
    <x v="7"/>
    <s v="17902552-3"/>
    <s v="ULISES LA ROSA PEREZ"/>
    <d v="2019-01-28T00:00:00"/>
    <d v="2019-02-11T00:00:00"/>
    <m/>
    <d v="2019-02-12T00:00:00"/>
    <s v="MLPINILC"/>
    <s v="MLPINILC"/>
    <n v="19200"/>
    <s v="marcia.pinilla@consultor.wom.cl"/>
    <m/>
    <m/>
    <n v="49"/>
    <s v="Yesenia Sepulveda"/>
    <x v="0"/>
    <s v="Diurno"/>
    <s v=""/>
    <d v="2021-03-01T00:00:00"/>
    <n v="748"/>
    <m/>
    <d v="2021-02-01T00:00:00"/>
    <d v="2019-02-01T00:00:00"/>
  </r>
  <r>
    <s v="Holdtech"/>
    <x v="0"/>
    <s v="Prepago"/>
    <s v="La Serena"/>
    <s v="16892804"/>
    <s v="1"/>
    <s v="16892804-1"/>
    <s v="AEBERRIC"/>
    <s v="ALICIA ESTHER BERRIOS CANGANA"/>
    <s v="ALICIA ESTHER"/>
    <s v="BERRIOS CANGANA"/>
    <x v="1"/>
    <x v="3"/>
    <s v="Desvinculación"/>
    <s v="No Concurrencia"/>
    <d v="2019-03-14T00:00:00"/>
    <m/>
    <m/>
    <m/>
    <m/>
    <m/>
    <d v="1988-06-30T00:00:00"/>
    <x v="6"/>
    <s v="16732649-8"/>
    <s v="ULISES LA ROSA PEREZ"/>
    <d v="2019-01-28T00:00:00"/>
    <d v="2019-02-11T00:00:00"/>
    <m/>
    <d v="2019-02-12T00:00:00"/>
    <s v="AEBERRIC"/>
    <s v="AEBERRIC"/>
    <n v="19085"/>
    <s v="alicia.berrios@consultor.wom.cl"/>
    <m/>
    <m/>
    <n v="49"/>
    <s v="Yesenia Sepulveda"/>
    <x v="1"/>
    <m/>
    <n v="1"/>
    <d v="2021-03-01T00:00:00"/>
    <n v="748"/>
    <m/>
    <d v="2019-03-01T00:00:00"/>
    <d v="2019-02-01T00:00:00"/>
  </r>
  <r>
    <s v="Holdtech"/>
    <x v="0"/>
    <s v="Datos"/>
    <s v="La Serena"/>
    <s v="16173509"/>
    <s v="4"/>
    <s v="16173509-4"/>
    <s v="CACASTIS"/>
    <s v="CAROLINA ANDREA CASTILLO SEPULVEDA"/>
    <s v="CAROLINA ANDREA "/>
    <s v="CASTILLO SEPULVEDA "/>
    <x v="1"/>
    <x v="3"/>
    <s v="Renuncia"/>
    <s v="Renuncia voluntaria"/>
    <d v="2019-06-24T00:00:00"/>
    <m/>
    <m/>
    <m/>
    <m/>
    <m/>
    <d v="1985-09-18T00:00:00"/>
    <x v="27"/>
    <s v="17062133-6"/>
    <s v="YORMAN JOSE HERNANDEZ USECHE "/>
    <d v="2019-01-28T00:00:00"/>
    <d v="2019-02-11T00:00:00"/>
    <m/>
    <d v="2019-02-12T00:00:00"/>
    <s v="CACASTIS"/>
    <s v="CACASTIS"/>
    <n v="19090"/>
    <s v="carolina.castillo.s@consultor.wom.cl"/>
    <m/>
    <m/>
    <n v="49"/>
    <s v="Yesenia Sepulveda"/>
    <x v="1"/>
    <m/>
    <n v="1"/>
    <d v="2021-03-01T00:00:00"/>
    <n v="748"/>
    <m/>
    <d v="2019-06-01T00:00:00"/>
    <d v="2019-02-01T00:00:00"/>
  </r>
  <r>
    <s v="Holdtech"/>
    <x v="0"/>
    <s v="Masivo"/>
    <s v="La Serena"/>
    <s v="20006304"/>
    <s v="K"/>
    <s v="20006304-K"/>
    <s v="CCMORALB"/>
    <s v="CAMILA CAROLINA MORALES BONILLA"/>
    <s v="CAMILA CAROLINA"/>
    <s v="MORALES BONILLA"/>
    <x v="1"/>
    <x v="3"/>
    <s v="Renuncia"/>
    <m/>
    <d v="2019-04-05T00:00:00"/>
    <m/>
    <m/>
    <m/>
    <m/>
    <m/>
    <d v="1999-04-21T00:00:00"/>
    <x v="24"/>
    <s v="15451219-5"/>
    <s v="ULISES LA ROSA PEREZ"/>
    <d v="2019-01-28T00:00:00"/>
    <d v="2019-02-11T00:00:00"/>
    <m/>
    <d v="2019-02-13T00:00:00"/>
    <s v="CCMORALB"/>
    <s v="CCMORALB"/>
    <n v="19168"/>
    <s v="camila.morales@consultor.wom.cl"/>
    <m/>
    <m/>
    <n v="49"/>
    <s v="Yesenia Sepulveda"/>
    <x v="1"/>
    <m/>
    <n v="1"/>
    <d v="2021-03-01T00:00:00"/>
    <n v="747"/>
    <m/>
    <d v="2019-04-01T00:00:00"/>
    <d v="2019-02-01T00:00:00"/>
  </r>
  <r>
    <s v="Holdtech"/>
    <x v="0"/>
    <s v="Masivo"/>
    <s v="La Serena"/>
    <s v="16822218"/>
    <s v="1"/>
    <s v="16822218-1"/>
    <s v="GJARANCA"/>
    <s v="GUILLERMO JONATHAN ARANCIBIA ARAYA"/>
    <s v="GUILLERMO JONATHAN"/>
    <s v="ARANCIBIA ARAYA"/>
    <x v="1"/>
    <x v="3"/>
    <s v="Desvinculación"/>
    <s v="No Concurrencia"/>
    <d v="2019-05-23T00:00:00"/>
    <m/>
    <m/>
    <m/>
    <m/>
    <m/>
    <d v="1988-04-24T00:00:00"/>
    <x v="5"/>
    <s v="14109923-K"/>
    <s v="WILLIAMS ENRIQUE DOMINGUEZ BARRADA"/>
    <d v="2019-01-28T00:00:00"/>
    <d v="2019-02-11T00:00:00"/>
    <m/>
    <d v="2019-02-12T00:00:00"/>
    <s v="GJARANCA"/>
    <s v="GJARANCA"/>
    <n v="19257"/>
    <s v="guillermo.arancibia@consultor.wom.cl"/>
    <m/>
    <m/>
    <n v="49"/>
    <s v="Yesenia Sepulveda"/>
    <x v="1"/>
    <m/>
    <n v="1"/>
    <d v="2021-03-01T00:00:00"/>
    <n v="748"/>
    <m/>
    <d v="2019-05-01T00:00:00"/>
    <d v="2019-02-01T00:00:00"/>
  </r>
  <r>
    <s v="Holdtech"/>
    <x v="0"/>
    <s v="Masivo"/>
    <s v="La Serena"/>
    <s v="19258292"/>
    <s v="K"/>
    <s v="19258292-k"/>
    <s v="KVALVARV"/>
    <s v="KATHERINE VALERIA ALVAREZ VARGAS"/>
    <s v="KATHERINE VALERIA"/>
    <s v="ALVAREZ VARGAS"/>
    <x v="1"/>
    <x v="3"/>
    <s v="Desvinculación"/>
    <s v="Vencimiento de contrato"/>
    <d v="2019-04-30T00:00:00"/>
    <m/>
    <m/>
    <m/>
    <m/>
    <m/>
    <d v="1996-08-29T00:00:00"/>
    <x v="2"/>
    <s v="15909479-0"/>
    <s v="ULISES LA ROSA PEREZ"/>
    <d v="2019-01-28T00:00:00"/>
    <d v="2019-02-11T00:00:00"/>
    <m/>
    <d v="2019-02-12T00:00:00"/>
    <s v="KVALVARV"/>
    <s v="KVALVARV"/>
    <n v="19063"/>
    <s v="katherine.alvarez@consultor.wom.cl"/>
    <m/>
    <m/>
    <n v="49"/>
    <s v="Yesenia Sepulveda"/>
    <x v="0"/>
    <m/>
    <s v=""/>
    <d v="2021-03-01T00:00:00"/>
    <n v="748"/>
    <m/>
    <d v="2019-04-01T00:00:00"/>
    <d v="2019-02-01T00:00:00"/>
  </r>
  <r>
    <s v="Holdtech"/>
    <x v="0"/>
    <s v="Prepago"/>
    <s v="La Serena"/>
    <s v="12218967"/>
    <s v="8"/>
    <s v="12218967-8"/>
    <s v="RDARAVES"/>
    <s v="ROXANA DEL CARMEN ARAVENA SALAZAR"/>
    <s v="ROXANA DEL CARMEN"/>
    <s v="ARAVENA SALAZAR"/>
    <x v="1"/>
    <x v="3"/>
    <s v="Renuncia"/>
    <m/>
    <d v="2019-03-19T00:00:00"/>
    <m/>
    <m/>
    <m/>
    <m/>
    <m/>
    <d v="1972-08-06T00:00:00"/>
    <x v="2"/>
    <s v="15909479-0"/>
    <s v="ULISES LA ROSA PEREZ"/>
    <d v="2019-01-28T00:00:00"/>
    <d v="2019-02-11T00:00:00"/>
    <m/>
    <d v="2019-02-12T00:00:00"/>
    <s v="RDARAVES"/>
    <s v="RDARAVES"/>
    <n v="19084"/>
    <s v="roxana.aravena@consultor.wom.cl"/>
    <m/>
    <m/>
    <n v="49"/>
    <s v="Yesenia Sepulveda"/>
    <x v="1"/>
    <m/>
    <n v="1"/>
    <d v="2021-03-01T00:00:00"/>
    <n v="748"/>
    <m/>
    <d v="2019-03-01T00:00:00"/>
    <d v="2019-02-01T00:00:00"/>
  </r>
  <r>
    <s v="Holdtech"/>
    <x v="0"/>
    <s v="Prepago"/>
    <s v="La Serena"/>
    <s v="16307361"/>
    <s v="7"/>
    <s v="16307361-7"/>
    <s v="TARIVERT"/>
    <s v="TOMÁS ANTONIO RIVERA TOLEDO"/>
    <s v="TOMÁS ANTONIO"/>
    <s v="RIVERA TOLEDO"/>
    <x v="1"/>
    <x v="3"/>
    <s v="Renuncia"/>
    <m/>
    <d v="2019-03-15T00:00:00"/>
    <m/>
    <m/>
    <m/>
    <m/>
    <m/>
    <d v="1986-04-29T00:00:00"/>
    <x v="1"/>
    <s v="18354359-8"/>
    <s v="FRANCISCO JAVIER SUAREZ VEGA"/>
    <d v="2019-01-28T00:00:00"/>
    <d v="2019-02-11T00:00:00"/>
    <m/>
    <d v="2019-02-13T00:00:00"/>
    <s v="TARIVERT"/>
    <s v="TARIVERT"/>
    <n v="19208"/>
    <s v="tomas.rivera@consultor.wom.cl"/>
    <m/>
    <m/>
    <n v="49"/>
    <s v="Yesenia Sepulveda"/>
    <x v="1"/>
    <m/>
    <n v="1"/>
    <d v="2021-03-01T00:00:00"/>
    <n v="747"/>
    <m/>
    <d v="2019-03-01T00:00:00"/>
    <d v="2019-02-01T00:00:00"/>
  </r>
  <r>
    <s v="Holdtech"/>
    <x v="0"/>
    <s v="Masivo"/>
    <s v="La Serena"/>
    <s v="19251237"/>
    <s v="9"/>
    <s v="19251237-9"/>
    <s v="AEPONCEG"/>
    <s v="ANDREA ELISABETH PONCE GODOY"/>
    <s v="ANDREA ELISABETH"/>
    <s v="PONCE GODOY"/>
    <x v="1"/>
    <x v="3"/>
    <s v="Renuncia"/>
    <m/>
    <d v="2019-03-30T00:00:00"/>
    <m/>
    <m/>
    <m/>
    <m/>
    <m/>
    <d v="1996-10-01T00:00:00"/>
    <x v="6"/>
    <s v="16732649-8"/>
    <s v="ULISES LA ROSA PEREZ"/>
    <d v="2019-02-07T00:00:00"/>
    <d v="2019-02-27T00:00:00"/>
    <s v="S"/>
    <d v="2019-03-01T00:00:00"/>
    <s v="AEPONCEG"/>
    <s v="AEPONCEG"/>
    <n v="19023"/>
    <s v="andrea.ponce@consultor.wom.cl"/>
    <m/>
    <m/>
    <n v="50"/>
    <s v="Julia Arancibia"/>
    <x v="0"/>
    <m/>
    <s v=""/>
    <d v="2021-03-01T00:00:00"/>
    <n v="731"/>
    <m/>
    <d v="2019-03-01T00:00:00"/>
    <d v="2019-03-01T00:00:00"/>
  </r>
  <r>
    <s v="Holdtech"/>
    <x v="0"/>
    <s v="Masivo"/>
    <s v="La Serena"/>
    <s v="18002754"/>
    <s v="8"/>
    <s v="18002754-8"/>
    <s v="BASOTOP"/>
    <s v="BETZABEL ALEJANDRA SOTO PIZARRO"/>
    <s v="BETZABEL ALEJANDRA"/>
    <s v="SOTO PIZARRO"/>
    <x v="1"/>
    <x v="3"/>
    <s v="Renuncia"/>
    <s v="Renuncia voluntaria"/>
    <d v="2019-06-28T00:00:00"/>
    <m/>
    <m/>
    <m/>
    <m/>
    <m/>
    <d v="1991-12-16T00:00:00"/>
    <x v="25"/>
    <s v="26093203-9"/>
    <s v="YORMAN JOSE HERNANDEZ USECHE "/>
    <d v="2019-02-07T00:00:00"/>
    <d v="2019-02-27T00:00:00"/>
    <s v="S"/>
    <d v="2019-03-01T00:00:00"/>
    <s v="BASOTOP"/>
    <s v="BASOTOP"/>
    <n v="19317"/>
    <s v="betzabel.soto@consultor.wom.cl"/>
    <m/>
    <m/>
    <n v="50"/>
    <s v="Julia Arancibia"/>
    <x v="1"/>
    <m/>
    <n v="1"/>
    <d v="2021-03-01T00:00:00"/>
    <n v="731"/>
    <m/>
    <d v="2019-06-01T00:00:00"/>
    <d v="2019-03-01T00:00:00"/>
  </r>
  <r>
    <s v="Holdtech"/>
    <x v="0"/>
    <s v="Masivo"/>
    <s v="La Serena"/>
    <s v="14142280"/>
    <s v="4"/>
    <s v="14142280-4"/>
    <s v="CDROJASV"/>
    <s v="CARLA DANISA ROJAS VALENZUELA"/>
    <s v="CARLA DANISA"/>
    <s v="ROJAS VALENZUELA"/>
    <x v="1"/>
    <x v="3"/>
    <s v="Desvinculación"/>
    <s v="Vencimiento de contrato"/>
    <d v="2019-04-14T00:00:00"/>
    <m/>
    <m/>
    <m/>
    <m/>
    <m/>
    <d v="1981-08-05T00:00:00"/>
    <x v="0"/>
    <s v="15054416-5"/>
    <s v="FRANCISCO JAVIER SUAREZ VEGA"/>
    <d v="2019-02-07T00:00:00"/>
    <d v="2019-02-27T00:00:00"/>
    <s v="S"/>
    <d v="2019-03-01T00:00:00"/>
    <s v="CDROJASV"/>
    <s v="CDROJASV"/>
    <n v="19099"/>
    <s v="carla.rojas@consultor.wom.cl"/>
    <m/>
    <m/>
    <n v="50"/>
    <s v="Julia Arancibia"/>
    <x v="0"/>
    <m/>
    <s v=""/>
    <d v="2021-03-01T00:00:00"/>
    <n v="731"/>
    <m/>
    <d v="2019-04-01T00:00:00"/>
    <d v="2019-03-01T00:00:00"/>
  </r>
  <r>
    <s v="Holdtech"/>
    <x v="0"/>
    <s v="Empresas"/>
    <s v="La Serena"/>
    <s v="17721154"/>
    <s v="0"/>
    <s v="17721154-0"/>
    <s v="ECVELASG"/>
    <s v="EILEEN CONSTANZA VELASQUEZ GONZALEZ"/>
    <s v="EILEEN CONSTANZA"/>
    <s v="VELASQUEZ GONZALEZ"/>
    <x v="1"/>
    <x v="3"/>
    <s v="Renuncia"/>
    <s v="Renuncia voluntaria"/>
    <d v="2020-03-06T00:00:00"/>
    <m/>
    <m/>
    <m/>
    <m/>
    <m/>
    <d v="1990-08-28T00:00:00"/>
    <x v="8"/>
    <s v="13974946-4"/>
    <s v="FRANCISCO JAVIER SUAREZ VEGA"/>
    <d v="2019-02-07T00:00:00"/>
    <d v="2019-02-27T00:00:00"/>
    <s v="S"/>
    <d v="2019-03-01T00:00:00"/>
    <s v="ECVELASG"/>
    <s v="ECVELASG"/>
    <n v="19188"/>
    <s v="eileen.velasquez@consultor.wom.cl"/>
    <m/>
    <m/>
    <n v="50"/>
    <s v="Julia Arancibia"/>
    <x v="1"/>
    <s v="Diurno"/>
    <n v="1"/>
    <d v="2021-03-01T00:00:00"/>
    <n v="731"/>
    <m/>
    <d v="2020-03-01T00:00:00"/>
    <d v="2019-03-01T00:00:00"/>
  </r>
  <r>
    <s v="Holdtech"/>
    <x v="0"/>
    <s v="Masivo"/>
    <s v="La Serena"/>
    <s v="16253234"/>
    <s v="0"/>
    <s v="16253234-0"/>
    <s v="IACORTEH"/>
    <s v="IGNACIO ALEXIS CORTES HUERTA"/>
    <s v="IGNACIO ALEXIS"/>
    <s v="CORTES HUERTA"/>
    <x v="1"/>
    <x v="3"/>
    <s v="Renuncia"/>
    <m/>
    <d v="2019-03-14T00:00:00"/>
    <m/>
    <m/>
    <m/>
    <m/>
    <m/>
    <d v="1986-05-16T00:00:00"/>
    <x v="5"/>
    <s v="14109923-K"/>
    <s v="WILLIAMS ENRIQUE DOMINGUEZ BARRADA"/>
    <d v="2019-02-07T00:00:00"/>
    <d v="2019-02-27T00:00:00"/>
    <s v="S"/>
    <d v="2019-03-01T00:00:00"/>
    <s v="IACORTEH"/>
    <s v="IACORTEH"/>
    <n v="19244"/>
    <s v="ignacio.cortes@consultor.wom.cl"/>
    <m/>
    <m/>
    <n v="50"/>
    <s v="Julia Arancibia"/>
    <x v="1"/>
    <m/>
    <n v="1"/>
    <d v="2021-03-01T00:00:00"/>
    <n v="731"/>
    <m/>
    <d v="2019-03-01T00:00:00"/>
    <d v="2019-03-01T00:00:00"/>
  </r>
  <r>
    <s v="Holdtech"/>
    <x v="0"/>
    <s v="Masivo"/>
    <s v="La Serena"/>
    <s v="18550846"/>
    <s v="3"/>
    <s v="18550846-3"/>
    <s v="MFALVARC"/>
    <s v="MARIANA FERNANDA ALVARADO CANALES"/>
    <s v="MARIANA FERNANDA"/>
    <s v="ALVARADO CANALES"/>
    <x v="1"/>
    <x v="3"/>
    <s v="Renuncia"/>
    <s v="Renuncia voluntaria"/>
    <d v="2019-12-12T00:00:00"/>
    <m/>
    <m/>
    <m/>
    <m/>
    <m/>
    <d v="1993-06-07T00:00:00"/>
    <x v="23"/>
    <s v="17404906-8"/>
    <s v="ULISES LA ROSA PEREZ"/>
    <d v="2019-02-07T00:00:00"/>
    <d v="2019-02-27T00:00:00"/>
    <s v="S"/>
    <d v="2019-03-01T00:00:00"/>
    <s v="MFALVARC"/>
    <s v="MFALVARC"/>
    <n v="19017"/>
    <s v="mariana.alvarado@consultor.wom.cl"/>
    <m/>
    <m/>
    <n v="50"/>
    <s v="Julia Arancibia"/>
    <x v="1"/>
    <s v="Diurno"/>
    <n v="1"/>
    <d v="2021-03-01T00:00:00"/>
    <n v="731"/>
    <m/>
    <d v="2019-12-01T00:00:00"/>
    <d v="2019-03-01T00:00:00"/>
  </r>
  <r>
    <s v="Holdtech"/>
    <x v="0"/>
    <s v="Masivo"/>
    <s v="La Serena"/>
    <s v="19468794"/>
    <s v="K"/>
    <s v="19468794-k"/>
    <s v="MFCISTEC"/>
    <s v="MARIA FRANCISCA CISTERNAS CARVAJAL"/>
    <s v="MARIA FRANCISCA"/>
    <s v="CISTERNAS CARVAJAL"/>
    <x v="1"/>
    <x v="3"/>
    <s v="Desvinculación"/>
    <s v="No Concurrencia"/>
    <d v="2019-03-14T00:00:00"/>
    <m/>
    <m/>
    <m/>
    <m/>
    <m/>
    <d v="1997-12-22T00:00:00"/>
    <x v="23"/>
    <s v="17404906-8"/>
    <s v="ULISES LA ROSA PEREZ"/>
    <d v="2019-02-07T00:00:00"/>
    <d v="2019-02-27T00:00:00"/>
    <s v="S"/>
    <d v="2019-03-01T00:00:00"/>
    <s v="MFCISTEC"/>
    <s v="MFCISTEC"/>
    <n v="19242"/>
    <s v="maria.cisternas.c@consultor.wom.cl"/>
    <m/>
    <m/>
    <n v="50"/>
    <s v="Julia Arancibia"/>
    <x v="0"/>
    <m/>
    <s v=""/>
    <d v="2021-03-01T00:00:00"/>
    <n v="731"/>
    <m/>
    <d v="2019-03-01T00:00:00"/>
    <d v="2019-03-01T00:00:00"/>
  </r>
  <r>
    <s v="Holdtech"/>
    <x v="0"/>
    <s v="Masivo"/>
    <s v="La Serena"/>
    <s v="18003057"/>
    <s v="3"/>
    <s v="18003057-3"/>
    <s v="MFGUERRZ"/>
    <s v="MARCELA FRANCISCA GUERRERO ZEBALLOS"/>
    <s v="MARCELA FRANCISCA"/>
    <s v="GUERRERO ZEBALLOS "/>
    <x v="1"/>
    <x v="3"/>
    <s v="Renuncia"/>
    <s v="Renuncia voluntaria"/>
    <d v="2019-07-24T00:00:00"/>
    <m/>
    <m/>
    <m/>
    <m/>
    <m/>
    <d v="1992-03-19T00:00:00"/>
    <x v="2"/>
    <s v="15909479-0"/>
    <s v="ULISES LA ROSA PEREZ"/>
    <d v="2019-02-07T00:00:00"/>
    <d v="2019-02-27T00:00:00"/>
    <s v="S"/>
    <d v="2019-03-01T00:00:00"/>
    <s v="MFGUERRZ"/>
    <s v="MFGUERRZ"/>
    <n v="19247"/>
    <s v="marcela.guerrero@consultor.wom.cl"/>
    <m/>
    <m/>
    <n v="50"/>
    <s v="Julia Arancibia"/>
    <x v="1"/>
    <m/>
    <n v="1"/>
    <d v="2021-03-01T00:00:00"/>
    <n v="731"/>
    <m/>
    <d v="2019-07-01T00:00:00"/>
    <d v="2019-03-01T00:00:00"/>
  </r>
  <r>
    <s v="Holdtech"/>
    <x v="0"/>
    <s v="Masivo"/>
    <s v="La Serena"/>
    <s v="19165035"/>
    <s v="2"/>
    <s v="19165035-2"/>
    <s v="NBROJASV"/>
    <s v="NATACHA BELEN ROJAS VALENZUELA"/>
    <s v="NATACHA BELEN"/>
    <s v="ROJAS VALENZUELA"/>
    <x v="1"/>
    <x v="3"/>
    <s v="Desvinculación"/>
    <s v="Vencimiento de contrato"/>
    <d v="2019-04-14T00:00:00"/>
    <m/>
    <m/>
    <m/>
    <m/>
    <m/>
    <d v="1995-11-16T00:00:00"/>
    <x v="7"/>
    <s v="17902552-3"/>
    <s v="ULISES LA ROSA PEREZ"/>
    <d v="2019-02-07T00:00:00"/>
    <d v="2019-02-27T00:00:00"/>
    <s v="S"/>
    <d v="2019-03-01T00:00:00"/>
    <s v="NBROJASV"/>
    <s v="NBROJASV"/>
    <n v="19114"/>
    <s v="natacha.rojas@consultor.wom.cl"/>
    <m/>
    <m/>
    <n v="50"/>
    <s v="Julia Arancibia"/>
    <x v="0"/>
    <m/>
    <s v=""/>
    <d v="2021-03-01T00:00:00"/>
    <n v="731"/>
    <m/>
    <d v="2019-04-01T00:00:00"/>
    <d v="2019-03-01T00:00:00"/>
  </r>
  <r>
    <s v="Holdtech"/>
    <x v="0"/>
    <s v="Masivo"/>
    <s v="La Serena"/>
    <s v="17452601"/>
    <s v="K"/>
    <s v="17452601-k"/>
    <s v="RLSEGOC"/>
    <s v="ROXANA LORETO _x0009_SEGOVIA CASTILLO"/>
    <s v="ROXANA LORETO"/>
    <s v="_x0009_SEGOVIA CASTILLO"/>
    <x v="1"/>
    <x v="3"/>
    <s v="Desvinculación"/>
    <s v="Vencimiento de contrato"/>
    <d v="2019-06-12T00:00:00"/>
    <m/>
    <m/>
    <m/>
    <m/>
    <m/>
    <d v="1990-03-21T00:00:00"/>
    <x v="24"/>
    <s v="15451219-5"/>
    <s v="ULISES LA ROSA PEREZ"/>
    <d v="2019-02-07T00:00:00"/>
    <d v="2019-02-27T00:00:00"/>
    <s v="S"/>
    <d v="2019-03-01T00:00:00"/>
    <s v="RLSEGOC"/>
    <s v="RLSEGOC"/>
    <n v="19240"/>
    <s v="roxana.segovia@consultor.wom.cl"/>
    <m/>
    <m/>
    <n v="50"/>
    <s v="Julia Arancibia"/>
    <x v="1"/>
    <m/>
    <n v="1"/>
    <d v="2021-03-01T00:00:00"/>
    <n v="731"/>
    <m/>
    <d v="2019-06-01T00:00:00"/>
    <d v="2019-03-01T00:00:00"/>
  </r>
  <r>
    <s v="Holdtech"/>
    <x v="0"/>
    <s v="Masivo"/>
    <s v="La Serena"/>
    <s v="19387306"/>
    <s v="5"/>
    <s v="19387306-5"/>
    <s v="VAARANER"/>
    <s v="VALENTINA ANGELICA ARANEDA ROJAS "/>
    <s v="VALENTINA ANGELICA "/>
    <s v="ARANEDA ROJAS "/>
    <x v="1"/>
    <x v="3"/>
    <s v="Desvinculación"/>
    <s v="No Concurrencia"/>
    <d v="2019-04-10T00:00:00"/>
    <m/>
    <m/>
    <m/>
    <m/>
    <m/>
    <d v="1997-01-04T00:00:00"/>
    <x v="23"/>
    <s v="17404906-8"/>
    <s v="ULISES LA ROSA PEREZ"/>
    <d v="2019-02-07T00:00:00"/>
    <d v="2019-02-27T00:00:00"/>
    <s v="S"/>
    <d v="2019-03-01T00:00:00"/>
    <s v="VAARANER"/>
    <s v="VAARANER"/>
    <n v="19233"/>
    <s v="valentina.araneda@consultor.wom.cl"/>
    <m/>
    <m/>
    <n v="50"/>
    <s v="Julia Arancibia"/>
    <x v="1"/>
    <m/>
    <n v="1"/>
    <d v="2021-03-01T00:00:00"/>
    <n v="731"/>
    <m/>
    <d v="2019-04-01T00:00:00"/>
    <d v="2019-03-01T00:00:00"/>
  </r>
  <r>
    <s v="Holdtech"/>
    <x v="0"/>
    <s v="Masivo"/>
    <s v="La Serena"/>
    <s v="18758927"/>
    <s v="4"/>
    <s v="18758927-4"/>
    <s v="YAMANZAA"/>
    <s v="YORDAN ARIEL MANZANO AGUILAR"/>
    <s v="YORDAN ARIEL"/>
    <s v="MANZANO AGUILAR"/>
    <x v="1"/>
    <x v="3"/>
    <s v="Desvinculación"/>
    <s v="No Concurrencia"/>
    <d v="2019-03-14T00:00:00"/>
    <m/>
    <m/>
    <m/>
    <m/>
    <m/>
    <d v="1994-11-03T00:00:00"/>
    <x v="5"/>
    <s v="14109923-K"/>
    <s v="WILLIAMS ENRIQUE DOMINGUEZ BARRADA"/>
    <d v="2019-02-07T00:00:00"/>
    <d v="2019-02-27T00:00:00"/>
    <s v="S"/>
    <d v="2019-03-01T00:00:00"/>
    <s v="YAMANZAA"/>
    <s v="YAMANZAA"/>
    <n v="19256"/>
    <s v="yordan.manzano@consultor.wom.cl"/>
    <m/>
    <m/>
    <n v="50"/>
    <s v="Julia Arancibia"/>
    <x v="1"/>
    <m/>
    <n v="1"/>
    <d v="2021-03-01T00:00:00"/>
    <n v="731"/>
    <m/>
    <d v="2019-03-01T00:00:00"/>
    <d v="2019-03-01T00:00:00"/>
  </r>
  <r>
    <s v="Holdtech"/>
    <x v="0"/>
    <s v="Masivo"/>
    <s v="La Serena"/>
    <s v="18504622"/>
    <s v="2"/>
    <s v="18504622-2"/>
    <s v="YAABARZR"/>
    <s v="YOSELIN ALEJANDRA ABARZUA RIVERA"/>
    <s v="YOSELIN ALEJANDRA"/>
    <s v="ABARZUA RIVERA"/>
    <x v="1"/>
    <x v="3"/>
    <s v="Desvinculación"/>
    <s v="No Concurrencia"/>
    <d v="2020-12-31T00:00:00"/>
    <m/>
    <m/>
    <m/>
    <m/>
    <m/>
    <d v="1994-05-24T00:00:00"/>
    <x v="8"/>
    <s v="13974946-4"/>
    <s v="FRANCISCO JAVIER SUAREZ VEGA"/>
    <d v="2019-02-19T00:00:00"/>
    <d v="2019-03-11T00:00:00"/>
    <m/>
    <d v="2019-03-12T00:00:00"/>
    <s v="YAABARZR"/>
    <s v="YAABARZR"/>
    <n v="19315"/>
    <s v="yoselin.abarzua@consultor.wom.cl"/>
    <m/>
    <m/>
    <n v="51"/>
    <s v="Yesenia Sepulveda"/>
    <x v="0"/>
    <s v="Diurno"/>
    <s v=""/>
    <d v="2021-03-01T00:00:00"/>
    <n v="720"/>
    <m/>
    <d v="2020-12-01T00:00:00"/>
    <d v="2019-03-01T00:00:00"/>
  </r>
  <r>
    <s v="Holdtech"/>
    <x v="0"/>
    <s v="Masivo"/>
    <s v="La Serena"/>
    <s v="15673976"/>
    <s v="6"/>
    <s v="15673976-6"/>
    <s v="DAGUERRE"/>
    <s v="DAVID ALEXIS GUERRERO EGAÑA"/>
    <s v="DAVID ALEXIS"/>
    <s v="GUERRERO EGAÑA"/>
    <x v="1"/>
    <x v="3"/>
    <s v="Renuncia"/>
    <m/>
    <d v="2019-04-29T00:00:00"/>
    <m/>
    <m/>
    <m/>
    <m/>
    <m/>
    <d v="1983-12-24T00:00:00"/>
    <x v="5"/>
    <s v="14109923-K"/>
    <s v="WILLIAMS ENRIQUE DOMINGUEZ BARRADA"/>
    <d v="2019-02-19T00:00:00"/>
    <d v="2019-03-11T00:00:00"/>
    <m/>
    <d v="2019-03-12T00:00:00"/>
    <s v="DAGUERRE"/>
    <s v="DAGUERRE"/>
    <n v="19312"/>
    <s v="david.guerrero@consultor.wom.cl"/>
    <m/>
    <m/>
    <n v="51"/>
    <s v="Yesenia Sepulveda"/>
    <x v="1"/>
    <s v="Diurno"/>
    <n v="1"/>
    <d v="2021-03-01T00:00:00"/>
    <n v="720"/>
    <m/>
    <d v="2019-04-01T00:00:00"/>
    <d v="2019-03-01T00:00:00"/>
  </r>
  <r>
    <s v="Holdtech"/>
    <x v="0"/>
    <s v="Masivo"/>
    <s v="La Serena"/>
    <s v="19947841"/>
    <s v="9"/>
    <s v="19947841-9"/>
    <s v="GARAMIRM"/>
    <s v="GIOVANNI ANTOINE RAMIREZ MORENO"/>
    <s v="GIOVANNI ANTOINE"/>
    <s v="RAMIREZ MORENO"/>
    <x v="1"/>
    <x v="3"/>
    <s v="Desvinculación"/>
    <s v="Vencimiento de contrato"/>
    <d v="2019-04-25T00:00:00"/>
    <m/>
    <m/>
    <m/>
    <m/>
    <m/>
    <d v="1998-05-26T00:00:00"/>
    <x v="5"/>
    <s v="14109923-K"/>
    <s v="WILLIAMS ENRIQUE DOMINGUEZ BARRADA"/>
    <d v="2019-02-19T00:00:00"/>
    <d v="2019-03-11T00:00:00"/>
    <m/>
    <d v="2019-03-12T00:00:00"/>
    <s v="GARAMIRM"/>
    <s v="GARAMIRM"/>
    <n v="19299"/>
    <s v="giovanni.ramirez@consultor.wom.cl"/>
    <m/>
    <m/>
    <n v="51"/>
    <s v="Yesenia Sepulveda"/>
    <x v="0"/>
    <s v="Diurno"/>
    <s v=""/>
    <d v="2021-03-01T00:00:00"/>
    <n v="720"/>
    <m/>
    <d v="2019-04-01T00:00:00"/>
    <d v="2019-03-01T00:00:00"/>
  </r>
  <r>
    <s v="Holdtech"/>
    <x v="0"/>
    <s v="Masivo"/>
    <s v="La Serena"/>
    <s v="19257966"/>
    <s v="K"/>
    <s v="19257966-K"/>
    <s v="JAANGELC"/>
    <s v="JAVIERA ANNETT ANGEL CAMPUSANO"/>
    <s v="JAVIERA ANNETT"/>
    <s v="ANGEL CAMPUSANO"/>
    <x v="1"/>
    <x v="3"/>
    <s v="Desvinculación"/>
    <s v="Vencimiento de contrato"/>
    <d v="2019-05-23T00:00:00"/>
    <m/>
    <m/>
    <m/>
    <m/>
    <m/>
    <d v="1996-07-16T00:00:00"/>
    <x v="6"/>
    <s v="16732649-8"/>
    <s v="ULISES LA ROSA PEREZ"/>
    <d v="2019-02-19T00:00:00"/>
    <d v="2019-03-11T00:00:00"/>
    <m/>
    <d v="2019-03-12T00:00:00"/>
    <s v="JAANGELC"/>
    <s v="JAANGELC"/>
    <n v="19311"/>
    <s v="javiera.angel@consultor.wom.cl"/>
    <m/>
    <m/>
    <n v="51"/>
    <s v="Yesenia Sepulveda"/>
    <x v="0"/>
    <s v="Diurno"/>
    <s v=""/>
    <d v="2021-03-01T00:00:00"/>
    <n v="720"/>
    <m/>
    <d v="2019-05-01T00:00:00"/>
    <d v="2019-03-01T00:00:00"/>
  </r>
  <r>
    <s v="Holdtech"/>
    <x v="0"/>
    <s v="Masivo"/>
    <s v="La Serena"/>
    <s v="18758023"/>
    <s v="4"/>
    <s v="18758023-4"/>
    <s v="JDMOLINA"/>
    <s v="JAVIERA DEL CARMEN MOLINA AGUIRRE"/>
    <s v="JAVIERA DEL CARMEN"/>
    <s v="MOLINA AGUIRRE"/>
    <x v="1"/>
    <x v="3"/>
    <s v="Renuncia"/>
    <s v="Renuncia voluntaria"/>
    <d v="2020-10-11T00:00:00"/>
    <m/>
    <m/>
    <m/>
    <m/>
    <m/>
    <d v="1994-07-14T00:00:00"/>
    <x v="7"/>
    <s v="17902552-3"/>
    <s v="ULISES LA ROSA PEREZ"/>
    <d v="2019-02-19T00:00:00"/>
    <d v="2019-03-11T00:00:00"/>
    <m/>
    <d v="2019-03-12T00:00:00"/>
    <s v="JDMOLINA"/>
    <s v="JDMOLINA"/>
    <n v="19300"/>
    <s v="javiera.molina@consultor.wom.cl"/>
    <m/>
    <m/>
    <n v="51"/>
    <s v="Yesenia Sepulveda"/>
    <x v="0"/>
    <s v="Diurno"/>
    <s v=""/>
    <d v="2021-03-01T00:00:00"/>
    <n v="720"/>
    <m/>
    <d v="2020-10-01T00:00:00"/>
    <d v="2019-03-01T00:00:00"/>
  </r>
  <r>
    <s v="Holdtech"/>
    <x v="0"/>
    <s v="Masivo"/>
    <s v="La Serena"/>
    <s v="13751420"/>
    <s v="6"/>
    <s v="13751420-6"/>
    <s v="MEQUEZAV"/>
    <s v="MARIA ELENA QUEZADA VERA"/>
    <s v="MARIA ELENA"/>
    <s v="QUEZADA VERA"/>
    <x v="1"/>
    <x v="3"/>
    <s v="Renuncia"/>
    <m/>
    <d v="2019-04-10T00:00:00"/>
    <m/>
    <m/>
    <m/>
    <m/>
    <m/>
    <d v="1980-01-13T00:00:00"/>
    <x v="7"/>
    <s v="17902552-3"/>
    <s v="ULISES LA ROSA PEREZ"/>
    <d v="2019-02-19T00:00:00"/>
    <d v="2019-03-11T00:00:00"/>
    <m/>
    <d v="2019-03-12T00:00:00"/>
    <s v="MEQUEZAV"/>
    <s v="MEQUEZAV"/>
    <n v="19305"/>
    <s v="maria.quezada@consultor.wom.cl"/>
    <m/>
    <m/>
    <n v="51"/>
    <s v="Yesenia Sepulveda"/>
    <x v="1"/>
    <s v="Diurno"/>
    <n v="1"/>
    <d v="2021-03-01T00:00:00"/>
    <n v="720"/>
    <m/>
    <d v="2019-04-01T00:00:00"/>
    <d v="2019-03-01T00:00:00"/>
  </r>
  <r>
    <s v="Holdtech"/>
    <x v="0"/>
    <s v="Masivo"/>
    <s v="La Serena"/>
    <s v="19506162"/>
    <s v="9"/>
    <s v="19506162-9"/>
    <s v="MIRIQUEB"/>
    <s v="MIGUEL IGNACIO RIQUELME BASTIAS"/>
    <s v="MIGUEL IGNACIO"/>
    <s v="RIQUELME BASTIAS"/>
    <x v="1"/>
    <x v="3"/>
    <s v="Desvinculación"/>
    <s v="No Concurrencia"/>
    <d v="2019-03-19T00:00:00"/>
    <m/>
    <m/>
    <m/>
    <m/>
    <m/>
    <d v="1997-03-06T00:00:00"/>
    <x v="28"/>
    <m/>
    <s v=""/>
    <d v="2019-02-19T00:00:00"/>
    <d v="2019-03-11T00:00:00"/>
    <m/>
    <m/>
    <s v="MIRIQUEB"/>
    <s v="MIRIQUEB"/>
    <n v="19302"/>
    <s v="miguel.riquelme@consultor.wom.cl"/>
    <m/>
    <m/>
    <n v="51"/>
    <s v="Yesenia Sepulveda"/>
    <x v="3"/>
    <m/>
    <s v=""/>
    <d v="2021-03-01T00:00:00"/>
    <s v=""/>
    <m/>
    <d v="2019-03-01T00:00:00"/>
    <s v=""/>
  </r>
  <r>
    <s v="Holdtech"/>
    <x v="0"/>
    <s v="Datos"/>
    <s v="La Serena"/>
    <s v="15276736"/>
    <s v="6"/>
    <s v="15276736-6"/>
    <s v="ALSOTOZ"/>
    <s v="ANDREA LORENA SOTO ZAPATA"/>
    <s v="ANDREA LORENA"/>
    <s v="SOTO ZAPATA"/>
    <x v="1"/>
    <x v="3"/>
    <s v="Desvinculación"/>
    <s v="No Concurrencia"/>
    <d v="2019-07-10T00:00:00"/>
    <m/>
    <m/>
    <m/>
    <m/>
    <m/>
    <d v="1985-01-08T00:00:00"/>
    <x v="22"/>
    <s v="16780392-K"/>
    <s v="WILLIAMS ENRIQUE DOMINGUEZ BARRADA"/>
    <d v="2019-03-05T00:00:00"/>
    <d v="2019-03-26T00:00:00"/>
    <m/>
    <d v="2019-03-28T00:00:00"/>
    <s v="ALSOTOZ"/>
    <s v="ALSOTOZ"/>
    <n v="19326"/>
    <s v="andres.soto@consultor.wom.cl"/>
    <m/>
    <m/>
    <n v="52"/>
    <s v="Julia Arancibia"/>
    <x v="1"/>
    <m/>
    <n v="1"/>
    <d v="2021-03-01T00:00:00"/>
    <n v="704"/>
    <m/>
    <d v="2019-07-01T00:00:00"/>
    <d v="2019-03-01T00:00:00"/>
  </r>
  <r>
    <s v="Holdtech"/>
    <x v="0"/>
    <s v="Masivo"/>
    <s v="La Serena"/>
    <s v="19659628"/>
    <s v="3"/>
    <s v="19659628-3"/>
    <s v="BAESPINM"/>
    <s v="BORIS ALEJANDRO ESPINOZA MARIN"/>
    <s v="BORIS ALEJANDRO"/>
    <s v="ESPINOZA MARIN"/>
    <x v="1"/>
    <x v="3"/>
    <s v="Desvinculación"/>
    <s v="No Concurrencia"/>
    <d v="2019-05-29T00:00:00"/>
    <m/>
    <m/>
    <m/>
    <m/>
    <m/>
    <d v="1997-02-24T00:00:00"/>
    <x v="0"/>
    <s v="15054416-5"/>
    <s v="FRANCISCO JAVIER SUAREZ VEGA"/>
    <d v="2019-03-05T00:00:00"/>
    <d v="2019-03-26T00:00:00"/>
    <m/>
    <d v="2019-03-28T00:00:00"/>
    <s v="BAESPINM"/>
    <s v="BAESPINM"/>
    <n v="19048"/>
    <s v="boris.espinoza@consultor.wom.cl"/>
    <m/>
    <m/>
    <n v="52"/>
    <s v="Julia Arancibia"/>
    <x v="1"/>
    <m/>
    <n v="1"/>
    <d v="2021-03-01T00:00:00"/>
    <n v="704"/>
    <m/>
    <d v="2019-05-01T00:00:00"/>
    <d v="2019-03-01T00:00:00"/>
  </r>
  <r>
    <s v="Holdtech"/>
    <x v="0"/>
    <s v="Masivo"/>
    <s v="La Serena"/>
    <s v="14131845"/>
    <s v="4"/>
    <s v="14131845-4"/>
    <s v="GDHENRIR"/>
    <s v="GUADALUPE DE LAS MERCEDES HENRIQUEZ RODRIGUEZ"/>
    <s v="GUADALUPE  DE LAS MERCEDES"/>
    <s v="HENRIQUEZ RODRIGUEZ"/>
    <x v="1"/>
    <x v="3"/>
    <s v="Desvinculación"/>
    <s v="No Concurrencia"/>
    <d v="2019-05-07T00:00:00"/>
    <m/>
    <m/>
    <m/>
    <m/>
    <m/>
    <d v="1980-12-13T00:00:00"/>
    <x v="22"/>
    <s v="16780392-K"/>
    <s v="WILLIAMS ENRIQUE DOMINGUEZ BARRADA"/>
    <d v="2019-03-05T00:00:00"/>
    <d v="2019-03-26T00:00:00"/>
    <m/>
    <d v="2019-03-28T00:00:00"/>
    <s v="GDHENRIR"/>
    <s v="GDHENRIR"/>
    <n v="19323"/>
    <s v="guadalupe.henriquez@consultor.wom.cl"/>
    <m/>
    <m/>
    <n v="52"/>
    <s v="Julia Arancibia"/>
    <x v="1"/>
    <m/>
    <n v="1"/>
    <d v="2021-03-01T00:00:00"/>
    <n v="704"/>
    <m/>
    <d v="2019-05-01T00:00:00"/>
    <d v="2019-03-01T00:00:00"/>
  </r>
  <r>
    <s v="Holdtech"/>
    <x v="0"/>
    <s v="Masivo"/>
    <s v="La Serena"/>
    <s v="18632706"/>
    <s v="3"/>
    <s v="18632706-3"/>
    <s v="IPALVARR"/>
    <s v="IGNACIO PATRICIO ALVAREZ ROJAS"/>
    <s v="IGNACIO PATRICIO"/>
    <s v="ALVAREZ ROJAS"/>
    <x v="1"/>
    <x v="3"/>
    <s v="Desvinculación"/>
    <s v="Vencimiento de contrato"/>
    <d v="2019-05-09T00:00:00"/>
    <s v="Reingreso Call Center"/>
    <m/>
    <m/>
    <m/>
    <m/>
    <d v="1994-01-11T00:00:00"/>
    <x v="6"/>
    <s v="16732649-8"/>
    <s v="ULISES LA ROSA PEREZ"/>
    <d v="2019-03-05T00:00:00"/>
    <d v="2019-03-26T00:00:00"/>
    <m/>
    <d v="2019-03-28T00:00:00"/>
    <s v="IPALVARR"/>
    <s v="IPALVARR"/>
    <n v="19003"/>
    <s v="ignacio.alvarez.r@consultor.wom.cl"/>
    <m/>
    <m/>
    <n v="52"/>
    <s v="Julia Arancibia"/>
    <x v="1"/>
    <m/>
    <n v="1"/>
    <d v="2021-03-01T00:00:00"/>
    <n v="704"/>
    <m/>
    <d v="2019-05-01T00:00:00"/>
    <d v="2019-03-01T00:00:00"/>
  </r>
  <r>
    <s v="Holdtech"/>
    <x v="0"/>
    <s v="Masivo"/>
    <s v="La Serena"/>
    <s v="13876176"/>
    <s v="2"/>
    <s v="13876176-2"/>
    <s v="JDFERRAA"/>
    <s v="JESSICA DEL CARMEN FERRADA ALVAREZ"/>
    <s v="JESSICA DEL CARMEN"/>
    <s v="FERRADA ALVAREZ"/>
    <x v="1"/>
    <x v="3"/>
    <s v="Desvinculación"/>
    <s v="No Concurrencia"/>
    <d v="2019-05-20T00:00:00"/>
    <m/>
    <m/>
    <m/>
    <m/>
    <m/>
    <d v="1980-09-21T00:00:00"/>
    <x v="6"/>
    <s v="16732649-8"/>
    <s v="ULISES LA ROSA PEREZ"/>
    <d v="2019-03-05T00:00:00"/>
    <d v="2019-03-26T00:00:00"/>
    <m/>
    <d v="2019-03-28T00:00:00"/>
    <s v="JDFERRAA"/>
    <s v="JDFERRAA"/>
    <n v="19321"/>
    <s v="jessica.ferrada@consultor.wom.cl"/>
    <m/>
    <m/>
    <n v="52"/>
    <s v="Julia Arancibia"/>
    <x v="0"/>
    <m/>
    <s v=""/>
    <d v="2021-03-01T00:00:00"/>
    <n v="704"/>
    <m/>
    <d v="2019-05-01T00:00:00"/>
    <d v="2019-03-01T00:00:00"/>
  </r>
  <r>
    <s v="Holdtech"/>
    <x v="0"/>
    <s v="Datos"/>
    <s v="La Serena"/>
    <s v="19427006"/>
    <s v="2"/>
    <s v="19427006-2"/>
    <s v="JDRAMIRE"/>
    <s v="JEISON DANIEL RAMIREZ ESPINOZA"/>
    <s v="JEISON DANIEL"/>
    <s v="RAMIREZ ESPINOZA"/>
    <x v="1"/>
    <x v="3"/>
    <s v="Renuncia"/>
    <s v="Renuncia voluntaria"/>
    <d v="2019-11-21T00:00:00"/>
    <m/>
    <m/>
    <m/>
    <m/>
    <m/>
    <d v="1996-05-26T00:00:00"/>
    <x v="27"/>
    <s v="17062133-6"/>
    <s v="YORMAN JOSE HERNANDEZ USECHE "/>
    <d v="2019-03-05T00:00:00"/>
    <d v="2019-03-26T00:00:00"/>
    <m/>
    <d v="2019-03-28T00:00:00"/>
    <s v="JDRAMIRE"/>
    <s v="JDRAMIRE"/>
    <n v="19327"/>
    <s v="jeison.ramirez@consultor.wom.cl"/>
    <m/>
    <m/>
    <n v="52"/>
    <s v="Julia Arancibia"/>
    <x v="1"/>
    <s v="Diurno"/>
    <n v="1"/>
    <d v="2021-03-01T00:00:00"/>
    <n v="704"/>
    <m/>
    <d v="2019-11-01T00:00:00"/>
    <d v="2019-03-01T00:00:00"/>
  </r>
  <r>
    <s v="Holdtech"/>
    <x v="0"/>
    <s v="Masivo"/>
    <s v="La Serena"/>
    <s v="19256232"/>
    <s v="5"/>
    <s v="19256232-5"/>
    <s v="JJROJAST"/>
    <s v="JONATHAN JEHOHANAN ROJAS TOLEDO"/>
    <s v="JONATHAN JEHOHANAN"/>
    <s v="ROJAS TOLEDO"/>
    <x v="1"/>
    <x v="3"/>
    <s v="Desvinculación"/>
    <s v="No Concurrencia"/>
    <d v="2019-05-20T00:00:00"/>
    <s v="Reingreso Call Center"/>
    <m/>
    <m/>
    <m/>
    <m/>
    <d v="1995-10-03T00:00:00"/>
    <x v="1"/>
    <s v="18354359-8"/>
    <s v="FRANCISCO JAVIER SUAREZ VEGA"/>
    <d v="2019-03-05T00:00:00"/>
    <d v="2019-03-26T00:00:00"/>
    <m/>
    <d v="2019-03-28T00:00:00"/>
    <s v="JJROJAST"/>
    <s v="JJROJAST"/>
    <n v="19146"/>
    <s v="jonathan.rojas@consultor.wom.cl"/>
    <m/>
    <m/>
    <n v="52"/>
    <s v="Julia Arancibia"/>
    <x v="1"/>
    <m/>
    <n v="1"/>
    <d v="2021-03-01T00:00:00"/>
    <n v="704"/>
    <m/>
    <d v="2019-05-01T00:00:00"/>
    <d v="2019-03-01T00:00:00"/>
  </r>
  <r>
    <s v="Holdtech"/>
    <x v="0"/>
    <s v="Masivo"/>
    <s v="La Serena"/>
    <s v="19662460"/>
    <s v="0"/>
    <s v="19662460-0"/>
    <s v="JRVILLAP"/>
    <s v="JAVIERA ROCIO VILLALOBOS PEREZ"/>
    <s v="JAVIERA ROCIO"/>
    <s v="VILLALOBOS PEREZ"/>
    <x v="1"/>
    <x v="3"/>
    <s v="Desvinculación"/>
    <s v="Necesidad de la empresa"/>
    <d v="2020-08-29T00:00:00"/>
    <m/>
    <m/>
    <m/>
    <m/>
    <m/>
    <d v="1998-03-26T00:00:00"/>
    <x v="8"/>
    <s v="13974946-4"/>
    <s v="FRANCISCO JAVIER SUAREZ VEGA"/>
    <d v="2019-03-05T00:00:00"/>
    <d v="2019-03-26T00:00:00"/>
    <m/>
    <d v="2019-03-28T00:00:00"/>
    <s v="JRVILLAP"/>
    <s v="JRVILLAP"/>
    <n v="19210"/>
    <s v="javiera.villalobos@consultor.wom.cl"/>
    <m/>
    <m/>
    <n v="52"/>
    <s v="Julia Arancibia"/>
    <x v="1"/>
    <s v="Diurno"/>
    <n v="1"/>
    <d v="2021-03-01T00:00:00"/>
    <n v="704"/>
    <m/>
    <d v="2020-08-01T00:00:00"/>
    <d v="2019-03-01T00:00:00"/>
  </r>
  <r>
    <s v="Holdtech"/>
    <x v="0"/>
    <s v="Datos"/>
    <s v="La Serena"/>
    <s v="18709279"/>
    <s v="5"/>
    <s v="18709279-5"/>
    <s v="KKROAV"/>
    <s v="KAREN KIARA ROA VILLAVICENCIO"/>
    <s v="KAREN KIARA"/>
    <s v="ROA VILLAVICENCIO"/>
    <x v="1"/>
    <x v="3"/>
    <s v="Desvinculación"/>
    <s v="Vencimiento de contrato"/>
    <d v="2019-08-10T00:00:00"/>
    <m/>
    <m/>
    <m/>
    <m/>
    <m/>
    <d v="1995-12-08T00:00:00"/>
    <x v="22"/>
    <s v="16780392-K"/>
    <s v="WILLIAMS ENRIQUE DOMINGUEZ BARRADA"/>
    <d v="2019-03-05T00:00:00"/>
    <d v="2019-03-26T00:00:00"/>
    <m/>
    <d v="2019-03-28T00:00:00"/>
    <s v="KKROAV"/>
    <s v="KKROAV"/>
    <n v="19328"/>
    <s v="karen.roa@consultor.wom.cl"/>
    <m/>
    <m/>
    <n v="52"/>
    <s v="Julia Arancibia"/>
    <x v="1"/>
    <s v="Diurno"/>
    <n v="1"/>
    <d v="2021-03-01T00:00:00"/>
    <n v="704"/>
    <m/>
    <d v="2019-08-01T00:00:00"/>
    <d v="2019-03-01T00:00:00"/>
  </r>
  <r>
    <s v="Holdtech"/>
    <x v="0"/>
    <s v="Masivo"/>
    <s v="La Serena"/>
    <s v="15593806"/>
    <s v="4"/>
    <s v="15593806-4"/>
    <s v="NESEGOVA"/>
    <s v="NELSON EDUARDO SEGOVIA ARAYA"/>
    <s v="NELSON EDUARDO"/>
    <s v="SEGOVIA ARAYA"/>
    <x v="1"/>
    <x v="3"/>
    <s v="Desvinculación"/>
    <s v="No Concurrencia"/>
    <d v="2019-06-04T00:00:00"/>
    <m/>
    <m/>
    <m/>
    <m/>
    <m/>
    <d v="1983-03-16T00:00:00"/>
    <x v="0"/>
    <s v="15054416-5"/>
    <s v="FRANCISCO JAVIER SUAREZ VEGA"/>
    <d v="2019-03-05T00:00:00"/>
    <d v="2019-03-26T00:00:00"/>
    <m/>
    <d v="2019-03-28T00:00:00"/>
    <s v="NESEGOVA"/>
    <s v="NESEGOVA"/>
    <n v="19075"/>
    <s v="nelson.segovia@consultor.wom.cl"/>
    <m/>
    <m/>
    <n v="52"/>
    <s v="Julia Arancibia"/>
    <x v="1"/>
    <m/>
    <n v="1"/>
    <d v="2021-03-01T00:00:00"/>
    <n v="704"/>
    <m/>
    <d v="2019-06-01T00:00:00"/>
    <d v="2019-03-01T00:00:00"/>
  </r>
  <r>
    <s v="Holdtech"/>
    <x v="0"/>
    <s v="Masivo"/>
    <s v="La Serena"/>
    <s v="12877069"/>
    <s v="0"/>
    <s v="12877069-0"/>
    <s v="SCGUERRD"/>
    <s v="SOLEDAD CAROLINA GUERRA DRECKMANN"/>
    <s v="SOLEDAD CAROLINA"/>
    <s v="GUERRA DRECKMANN"/>
    <x v="1"/>
    <x v="3"/>
    <s v="Desvinculación"/>
    <s v="No Concurrencia"/>
    <d v="2019-04-03T00:00:00"/>
    <m/>
    <m/>
    <m/>
    <m/>
    <m/>
    <d v="1975-07-30T00:00:00"/>
    <x v="27"/>
    <s v="17062133-6"/>
    <s v="YORMAN JOSE HERNANDEZ USECHE "/>
    <d v="2019-03-05T00:00:00"/>
    <d v="2019-03-26T00:00:00"/>
    <m/>
    <m/>
    <s v="SCGUERRD"/>
    <s v="SCGUERRD"/>
    <n v="19027"/>
    <s v="soledad.guerra@consultor.wom.cl"/>
    <m/>
    <m/>
    <n v="52"/>
    <s v="Julia Arancibia"/>
    <x v="1"/>
    <m/>
    <n v="1"/>
    <d v="2021-03-01T00:00:00"/>
    <s v=""/>
    <m/>
    <d v="2019-04-01T00:00:00"/>
    <s v=""/>
  </r>
  <r>
    <s v="Holdtech"/>
    <x v="0"/>
    <s v="Masivo"/>
    <s v="La Serena"/>
    <s v="20741116"/>
    <s v="7"/>
    <s v="20741116-7"/>
    <s v="TAARAYAO"/>
    <s v="TOMAS ANDRES ARAYA ORELLANA"/>
    <s v="TOMAS ANDRES"/>
    <s v="ARAYA ORELLANA"/>
    <x v="1"/>
    <x v="3"/>
    <s v="Desvinculación"/>
    <s v="No Concurrencia"/>
    <d v="2019-04-12T00:00:00"/>
    <m/>
    <m/>
    <m/>
    <m/>
    <m/>
    <d v="1991-10-05T00:00:00"/>
    <x v="27"/>
    <s v="17062133-6"/>
    <s v="YORMAN JOSE HERNANDEZ USECHE "/>
    <d v="2019-03-05T00:00:00"/>
    <d v="2019-03-26T00:00:00"/>
    <m/>
    <m/>
    <s v="TAARAYAO"/>
    <s v="TAARAYAO"/>
    <n v="19109"/>
    <s v="tomas.araya@consultor.wom.cl"/>
    <m/>
    <m/>
    <n v="52"/>
    <s v="Julia Arancibia"/>
    <x v="0"/>
    <m/>
    <s v=""/>
    <d v="2021-03-01T00:00:00"/>
    <s v=""/>
    <m/>
    <d v="2019-04-01T00:00:00"/>
    <s v=""/>
  </r>
  <r>
    <s v="Holdtech"/>
    <x v="0"/>
    <s v="Masivo"/>
    <s v="La Serena"/>
    <s v="17721463"/>
    <s v="9"/>
    <s v="17721463-9"/>
    <s v="TAMUNOZT"/>
    <s v="TAMARA ANDREA MUÑOZ TAMBLAY"/>
    <s v="TAMARA ANDREA"/>
    <s v="MUÑOZ TAMBLAY"/>
    <x v="1"/>
    <x v="3"/>
    <s v="Renuncia"/>
    <s v="Renuncia voluntaria"/>
    <d v="2019-07-01T00:00:00"/>
    <m/>
    <m/>
    <m/>
    <m/>
    <m/>
    <d v="1990-10-10T00:00:00"/>
    <x v="5"/>
    <s v="14109923-K"/>
    <s v="WILLIAMS ENRIQUE DOMINGUEZ BARRADA"/>
    <d v="2019-03-05T00:00:00"/>
    <d v="2019-03-26T00:00:00"/>
    <m/>
    <d v="2019-03-28T00:00:00"/>
    <s v="TAMUNOZT"/>
    <s v="TAMUNOZT"/>
    <n v="19324"/>
    <s v="tamara.munoz@consultor.wom.cl"/>
    <m/>
    <m/>
    <n v="52"/>
    <s v="Julia Arancibia"/>
    <x v="0"/>
    <m/>
    <s v=""/>
    <d v="2021-03-01T00:00:00"/>
    <n v="704"/>
    <m/>
    <d v="2019-07-01T00:00:00"/>
    <d v="2019-03-01T00:00:00"/>
  </r>
  <r>
    <s v="Holdtech"/>
    <x v="0"/>
    <s v="Masivo"/>
    <s v="La Serena"/>
    <s v="17092588"/>
    <s v="2"/>
    <s v="17092588-2"/>
    <s v="TRCALDEL"/>
    <s v="TATIANA ROMINA CALDERON LUCO"/>
    <s v="TATIANA ROMINA"/>
    <s v="CALDERON LUCO"/>
    <x v="1"/>
    <x v="3"/>
    <s v="Desvinculación"/>
    <s v="No Concurrencia"/>
    <d v="2019-06-10T00:00:00"/>
    <s v="Reingreso Call Center"/>
    <m/>
    <m/>
    <m/>
    <m/>
    <d v="1988-09-09T00:00:00"/>
    <x v="7"/>
    <s v="17902552-3"/>
    <s v="ULISES LA ROSA PEREZ"/>
    <d v="2019-03-05T00:00:00"/>
    <d v="2019-03-26T00:00:00"/>
    <m/>
    <d v="2019-03-28T00:00:00"/>
    <s v="TRCALDEL"/>
    <s v="TRCALDEL"/>
    <n v="19329"/>
    <s v="tatiana.calderon@consultor.wom.cl"/>
    <m/>
    <m/>
    <n v="52"/>
    <s v="Julia Arancibia"/>
    <x v="0"/>
    <m/>
    <s v=""/>
    <d v="2021-03-01T00:00:00"/>
    <n v="704"/>
    <m/>
    <d v="2019-06-01T00:00:00"/>
    <d v="2019-03-01T00:00:00"/>
  </r>
  <r>
    <s v="Holdtech"/>
    <x v="0"/>
    <s v="Masivo"/>
    <s v="La Serena"/>
    <s v="19983803"/>
    <s v="2"/>
    <s v="19983803-2"/>
    <s v="BNESPINR"/>
    <s v="BRANDON NICOLAS ESPINDOLA RODRIGUEZ"/>
    <s v="BRANDON NICOLAS"/>
    <s v="ESPINDOLA RODRIGUEZ"/>
    <x v="1"/>
    <x v="3"/>
    <s v="Desvinculación"/>
    <m/>
    <d v="2019-05-14T00:00:00"/>
    <m/>
    <m/>
    <m/>
    <m/>
    <m/>
    <d v="1998-09-15T00:00:00"/>
    <x v="1"/>
    <s v="18354359-8"/>
    <s v="FRANCISCO JAVIER SUAREZ VEGA"/>
    <d v="2019-03-18T00:00:00"/>
    <d v="2019-04-08T00:00:00"/>
    <m/>
    <d v="2019-04-13T00:00:00"/>
    <s v="BNESPINR"/>
    <s v="BNESPINR"/>
    <n v="19266"/>
    <s v="brandon.espindola@consultor.wom.cl"/>
    <m/>
    <m/>
    <n v="53"/>
    <s v="America Quinteros"/>
    <x v="1"/>
    <m/>
    <n v="1"/>
    <d v="2021-03-01T00:00:00"/>
    <n v="688"/>
    <m/>
    <d v="2019-05-01T00:00:00"/>
    <d v="2019-04-01T00:00:00"/>
  </r>
  <r>
    <s v="Holdtech"/>
    <x v="0"/>
    <s v="Masivo"/>
    <s v="La Serena"/>
    <s v="19256359"/>
    <s v="3"/>
    <s v="19256359-3"/>
    <s v="EKGALVEG"/>
    <s v="ESTEFANIA KARINA GALVEZ GUERRERO"/>
    <s v="ESTEFANIA KARINA"/>
    <s v="GALVEZ GUERRERO"/>
    <x v="1"/>
    <x v="3"/>
    <s v="Renuncia"/>
    <m/>
    <d v="2019-05-10T00:00:00"/>
    <m/>
    <m/>
    <m/>
    <m/>
    <m/>
    <d v="1995-10-17T00:00:00"/>
    <x v="24"/>
    <s v="15451219-5"/>
    <s v="ULISES LA ROSA PEREZ"/>
    <d v="2019-03-18T00:00:00"/>
    <d v="2019-04-08T00:00:00"/>
    <m/>
    <d v="2019-04-13T00:00:00"/>
    <s v="EKGALVEG"/>
    <s v="EKGALVEG"/>
    <n v="19313"/>
    <s v="estefania.galvez@consultor.wom.cl"/>
    <m/>
    <m/>
    <n v="53"/>
    <s v="America Quinteros"/>
    <x v="1"/>
    <m/>
    <n v="1"/>
    <d v="2021-03-01T00:00:00"/>
    <n v="688"/>
    <m/>
    <d v="2019-05-01T00:00:00"/>
    <d v="2019-04-01T00:00:00"/>
  </r>
  <r>
    <s v="Holdtech"/>
    <x v="0"/>
    <s v="Masivo"/>
    <s v="La Serena"/>
    <s v="18824899"/>
    <s v="3"/>
    <s v="18824899-3"/>
    <s v="GNGOMEZG"/>
    <s v="GRIYENDER NAZARINA GOMEZ GAJARDO"/>
    <s v="GRIYENDER NAZARINA"/>
    <s v="GOMEZ GAJARDO"/>
    <x v="1"/>
    <x v="3"/>
    <s v="Renuncia"/>
    <m/>
    <d v="2019-04-22T00:00:00"/>
    <s v="Reingreso Call Center"/>
    <m/>
    <m/>
    <m/>
    <m/>
    <d v="1980-12-21T00:00:00"/>
    <x v="29"/>
    <m/>
    <s v=""/>
    <m/>
    <m/>
    <m/>
    <d v="2019-04-13T00:00:00"/>
    <s v="GNGOMEZG"/>
    <s v="GNGOMEZG"/>
    <n v="19277"/>
    <s v="griyender.gomez@consultor.wom.cl"/>
    <m/>
    <m/>
    <n v="53"/>
    <s v="America Quinteros"/>
    <x v="0"/>
    <m/>
    <s v=""/>
    <d v="2021-03-01T00:00:00"/>
    <n v="688"/>
    <m/>
    <d v="2019-04-01T00:00:00"/>
    <d v="2019-04-01T00:00:00"/>
  </r>
  <r>
    <s v="Holdtech"/>
    <x v="0"/>
    <s v="Masivo"/>
    <s v="La Serena"/>
    <s v="16410689"/>
    <s v="6"/>
    <s v="16410689-6"/>
    <s v="KSORMENR"/>
    <s v="KARINA SOLEDAD ORMEÑO RODRIGUEZ"/>
    <s v="KARINA SOLEDAD"/>
    <s v="ORMEÑO RODRIGUEZ"/>
    <x v="1"/>
    <x v="3"/>
    <s v="Renuncia"/>
    <m/>
    <d v="2019-05-24T00:00:00"/>
    <m/>
    <m/>
    <m/>
    <m/>
    <m/>
    <d v="1986-09-20T00:00:00"/>
    <x v="5"/>
    <s v="14109923-K"/>
    <s v="WILLIAMS ENRIQUE DOMINGUEZ BARRADA"/>
    <d v="2019-03-18T00:00:00"/>
    <d v="2019-04-08T00:00:00"/>
    <m/>
    <d v="2019-04-13T00:00:00"/>
    <s v="KSORMENR"/>
    <s v="KSORMENR"/>
    <n v="19331"/>
    <s v="karina.ormeno@consultor.wom.cl"/>
    <m/>
    <m/>
    <n v="53"/>
    <s v="America Quinteros"/>
    <x v="1"/>
    <m/>
    <n v="1"/>
    <d v="2021-03-01T00:00:00"/>
    <n v="688"/>
    <m/>
    <d v="2019-05-01T00:00:00"/>
    <d v="2019-04-01T00:00:00"/>
  </r>
  <r>
    <s v="Holdtech"/>
    <x v="0"/>
    <s v="Masivo"/>
    <s v="La Serena"/>
    <s v="18835569"/>
    <s v="2"/>
    <s v="18835569-2"/>
    <s v="KVMONTEN"/>
    <s v="KAREN VERONICA MONTES NOVOA"/>
    <s v="KAREN VERONICA"/>
    <s v="MONTES NOVOA"/>
    <x v="1"/>
    <x v="3"/>
    <s v="Renuncia"/>
    <m/>
    <d v="2019-05-14T00:00:00"/>
    <m/>
    <m/>
    <m/>
    <m/>
    <m/>
    <d v="1994-06-22T00:00:00"/>
    <x v="22"/>
    <s v="16780392-K"/>
    <s v="WILLIAMS ENRIQUE DOMINGUEZ BARRADA"/>
    <d v="2019-03-18T00:00:00"/>
    <d v="2019-04-08T00:00:00"/>
    <m/>
    <d v="2019-04-13T00:00:00"/>
    <s v="KVMONTEN"/>
    <s v="KVMONTEN"/>
    <n v="19335"/>
    <s v="karen.montes@consultor.wom.cl"/>
    <m/>
    <m/>
    <n v="53"/>
    <s v="America Quinteros"/>
    <x v="0"/>
    <m/>
    <s v=""/>
    <d v="2021-03-01T00:00:00"/>
    <n v="688"/>
    <m/>
    <d v="2019-05-01T00:00:00"/>
    <d v="2019-04-01T00:00:00"/>
  </r>
  <r>
    <s v="Holdtech"/>
    <x v="0"/>
    <s v="Masivo"/>
    <s v="La Serena"/>
    <s v="17167842"/>
    <s v="0"/>
    <s v="17167842-0"/>
    <s v="MJFUENTP"/>
    <s v="MARIA JOSE FUENTES PASTENE"/>
    <s v="MARIA JOSE"/>
    <s v="FUENTES PASTENE"/>
    <x v="1"/>
    <x v="3"/>
    <s v="Renuncia"/>
    <s v="Renuncia voluntaria"/>
    <d v="2019-08-12T00:00:00"/>
    <m/>
    <m/>
    <m/>
    <m/>
    <m/>
    <d v="1989-02-24T00:00:00"/>
    <x v="5"/>
    <s v="14109923-K"/>
    <s v="WILLIAMS ENRIQUE DOMINGUEZ BARRADA"/>
    <d v="2019-03-18T00:00:00"/>
    <d v="2019-04-08T00:00:00"/>
    <m/>
    <d v="2019-04-13T00:00:00"/>
    <s v="MJFUENTP"/>
    <s v="MJFUENTP"/>
    <n v="19332"/>
    <s v="maria.fuentes@consultor.wom.cl"/>
    <m/>
    <m/>
    <n v="53"/>
    <s v="America Quinteros"/>
    <x v="1"/>
    <m/>
    <n v="1"/>
    <d v="2021-03-01T00:00:00"/>
    <n v="688"/>
    <m/>
    <d v="2019-08-01T00:00:00"/>
    <d v="2019-04-01T00:00:00"/>
  </r>
  <r>
    <s v="Holdtech"/>
    <x v="0"/>
    <s v="Masivo"/>
    <s v="La Serena"/>
    <s v="18397383"/>
    <s v="5"/>
    <s v="18397383-5"/>
    <s v="MJRODRIC"/>
    <s v="MARIA JOSE RODRIGUEZ CANGANA"/>
    <s v="MARIA JOSE"/>
    <s v="RODRIGUEZ CANGANA"/>
    <x v="1"/>
    <x v="3"/>
    <s v="Desvinculación"/>
    <s v="No Concurrencia"/>
    <d v="2019-05-01T00:00:00"/>
    <m/>
    <m/>
    <m/>
    <m/>
    <m/>
    <d v="1993-03-07T00:00:00"/>
    <x v="0"/>
    <s v="15054416-5"/>
    <s v="FRANCISCO JAVIER SUAREZ VEGA"/>
    <d v="2019-03-18T00:00:00"/>
    <d v="2019-04-08T00:00:00"/>
    <m/>
    <d v="2019-04-13T00:00:00"/>
    <s v="MJRODRIC"/>
    <s v="MJRODRIC"/>
    <n v="19334"/>
    <s v="maria.rodriguez@consultor.wom.cl"/>
    <m/>
    <m/>
    <n v="53"/>
    <s v="America Quinteros"/>
    <x v="1"/>
    <m/>
    <n v="1"/>
    <d v="2021-03-01T00:00:00"/>
    <n v="688"/>
    <m/>
    <d v="2019-05-01T00:00:00"/>
    <d v="2019-04-01T00:00:00"/>
  </r>
  <r>
    <s v="Holdtech"/>
    <x v="0"/>
    <s v="Masivo"/>
    <s v="La Serena"/>
    <s v="16913679"/>
    <s v="3"/>
    <s v="16913679-3"/>
    <s v="NASEGOVA"/>
    <s v="NICOLE ALEJANDRA SEGOVIA ANFRUNS"/>
    <s v="NICOLE ALEJANDRA"/>
    <s v="SEGOVIA ANFRUNS"/>
    <x v="1"/>
    <x v="3"/>
    <s v="Desvinculación"/>
    <s v="No Concurrencia"/>
    <d v="2019-05-08T00:00:00"/>
    <m/>
    <m/>
    <m/>
    <m/>
    <m/>
    <d v="1988-12-01T00:00:00"/>
    <x v="7"/>
    <s v="17902552-3"/>
    <s v="ULISES LA ROSA PEREZ"/>
    <d v="2019-03-18T00:00:00"/>
    <d v="2019-04-08T00:00:00"/>
    <m/>
    <d v="2019-04-13T00:00:00"/>
    <s v="NASEGOVA"/>
    <s v="NASEGOVA"/>
    <n v="19195"/>
    <s v="nicole.segovia@consultor.wom.cl"/>
    <m/>
    <m/>
    <n v="53"/>
    <s v="America Quinteros"/>
    <x v="1"/>
    <m/>
    <n v="1"/>
    <d v="2021-03-01T00:00:00"/>
    <n v="688"/>
    <m/>
    <d v="2019-05-01T00:00:00"/>
    <d v="2019-04-01T00:00:00"/>
  </r>
  <r>
    <s v="Holdtech"/>
    <x v="0"/>
    <s v="Masivo"/>
    <s v="La Serena"/>
    <s v="17721246"/>
    <s v="6"/>
    <s v="17721246-6"/>
    <s v="RLGALVET"/>
    <s v="RONALD LEANDRO GALVEZ TAPIA"/>
    <s v="RONALD LEANDRO"/>
    <s v="GALVEZ TAPIA"/>
    <x v="1"/>
    <x v="3"/>
    <s v="Desvinculación"/>
    <s v="No Concurrencia"/>
    <d v="2020-01-07T00:00:00"/>
    <m/>
    <m/>
    <m/>
    <m/>
    <m/>
    <d v="1990-08-18T00:00:00"/>
    <x v="7"/>
    <s v="17902552-3"/>
    <s v="ULISES LA ROSA PEREZ"/>
    <d v="2019-03-18T00:00:00"/>
    <d v="2019-04-08T00:00:00"/>
    <m/>
    <d v="2019-04-13T00:00:00"/>
    <s v="RLGALVET"/>
    <s v="RLGALVET"/>
    <n v="19227"/>
    <s v="ronald.galvez@consultor.wom.cl"/>
    <m/>
    <m/>
    <n v="53"/>
    <s v="America Quinteros"/>
    <x v="0"/>
    <s v="Diurno"/>
    <s v=""/>
    <d v="2021-03-01T00:00:00"/>
    <n v="688"/>
    <m/>
    <d v="2020-01-01T00:00:00"/>
    <d v="2019-04-01T00:00:00"/>
  </r>
  <r>
    <s v="Holdtech"/>
    <x v="0"/>
    <s v="Masivo"/>
    <s v="La Serena"/>
    <s v="18316408"/>
    <s v="2"/>
    <s v="18316408-2"/>
    <s v="SABRITOA"/>
    <s v="SOLANGE ANGELICA BRITO ALAMOS"/>
    <s v="SOLANGE ANGELICA"/>
    <s v="BRITO ALAMOS"/>
    <x v="1"/>
    <x v="3"/>
    <s v="Desvinculación"/>
    <s v="No Concurrencia"/>
    <d v="2019-05-20T00:00:00"/>
    <m/>
    <m/>
    <m/>
    <m/>
    <m/>
    <d v="1992-09-25T00:00:00"/>
    <x v="23"/>
    <s v="17404906-8"/>
    <s v="ULISES LA ROSA PEREZ"/>
    <d v="2019-03-18T00:00:00"/>
    <d v="2019-04-08T00:00:00"/>
    <m/>
    <d v="2019-04-13T00:00:00"/>
    <s v="SABRITOA"/>
    <s v="SABRITOA"/>
    <n v="19337"/>
    <s v="solange.brito@consultor.wom.cl"/>
    <m/>
    <m/>
    <n v="53"/>
    <s v="America Quinteros"/>
    <x v="0"/>
    <m/>
    <s v=""/>
    <d v="2021-03-01T00:00:00"/>
    <n v="688"/>
    <m/>
    <d v="2019-05-01T00:00:00"/>
    <d v="2019-04-01T00:00:00"/>
  </r>
  <r>
    <s v="Holdtech"/>
    <x v="0"/>
    <s v="Masivo"/>
    <s v="La Serena"/>
    <s v="15384591"/>
    <s v="3"/>
    <s v="15384591-3"/>
    <s v="SVFLORES"/>
    <s v="SANDRA VALERIA FLORES SANTANDER"/>
    <s v="SANDRA VALERIA"/>
    <s v="FLORES SANTANDER"/>
    <x v="1"/>
    <x v="3"/>
    <s v="Desvinculación"/>
    <s v="Vencimiento de contrato"/>
    <d v="2019-08-23T00:00:00"/>
    <m/>
    <m/>
    <m/>
    <m/>
    <m/>
    <d v="1983-02-21T00:00:00"/>
    <x v="1"/>
    <s v="18354359-8"/>
    <s v="FRANCISCO JAVIER SUAREZ VEGA"/>
    <d v="2019-03-18T00:00:00"/>
    <d v="2019-04-08T00:00:00"/>
    <m/>
    <d v="2019-04-13T00:00:00"/>
    <s v="SVFLORES"/>
    <s v="SVFLORES"/>
    <n v="19232"/>
    <s v="sandra.flores@consultor.wom.cl"/>
    <m/>
    <m/>
    <n v="53"/>
    <s v="America Quinteros"/>
    <x v="1"/>
    <s v="Diurno"/>
    <n v="1"/>
    <d v="2021-03-01T00:00:00"/>
    <n v="688"/>
    <m/>
    <d v="2019-08-01T00:00:00"/>
    <d v="2019-04-01T00:00:00"/>
  </r>
  <r>
    <s v="Holdtech"/>
    <x v="0"/>
    <s v="Masivo"/>
    <s v="La Serena"/>
    <s v="18882801"/>
    <s v="9"/>
    <s v="18882801-9"/>
    <s v="FJFUENZD"/>
    <s v="FRANCISCA JAVIERA FUENZALIDA DIAZ"/>
    <s v="FRANCISCA JAVIERA"/>
    <s v="FUENZALIDA DIAZ"/>
    <x v="1"/>
    <x v="3"/>
    <s v="Desvinculación"/>
    <s v="No Concurrencia"/>
    <d v="2021-01-07T00:00:00"/>
    <m/>
    <m/>
    <m/>
    <m/>
    <m/>
    <d v="1994-10-17T00:00:00"/>
    <x v="3"/>
    <s v="18632202-9"/>
    <s v="FRANCISCO JAVIER SUAREZ VEGA"/>
    <d v="2019-03-27T00:00:00"/>
    <d v="2019-04-19T00:00:00"/>
    <m/>
    <d v="2019-04-23T00:00:00"/>
    <s v="FJFUENZD"/>
    <s v="FJFUENZD"/>
    <n v="19242"/>
    <s v="francisca.fuenzalida@consultor.wom.cl"/>
    <m/>
    <m/>
    <n v="54"/>
    <s v="Maria Fernanda Diaz"/>
    <x v="1"/>
    <s v="Diurno"/>
    <n v="1"/>
    <d v="2021-03-01T00:00:00"/>
    <n v="678"/>
    <m/>
    <d v="2021-01-01T00:00:00"/>
    <d v="2019-04-01T00:00:00"/>
  </r>
  <r>
    <s v="Holdtech"/>
    <x v="0"/>
    <s v="Empresas"/>
    <s v="La Serena"/>
    <s v="17465323"/>
    <s v="2"/>
    <s v="17465323-2"/>
    <s v="BHMACIAS"/>
    <s v="BESSY HASLEY MACIAS SANCHEZ"/>
    <s v="BESSY HASLEY"/>
    <s v="MACIAS SANCHEZ"/>
    <x v="1"/>
    <x v="3"/>
    <s v="Renuncia"/>
    <s v="Renuncia voluntaria"/>
    <d v="2020-06-29T00:00:00"/>
    <m/>
    <m/>
    <m/>
    <m/>
    <m/>
    <d v="1989-12-10T00:00:00"/>
    <x v="22"/>
    <s v="16780392-K"/>
    <s v="WILLIAMS ENRIQUE DOMINGUEZ BARRADA"/>
    <d v="2019-03-27T00:00:00"/>
    <d v="2019-04-19T00:00:00"/>
    <m/>
    <d v="2019-04-23T00:00:00"/>
    <s v="BHMACIAS"/>
    <s v="BHMACIAS"/>
    <n v="19256"/>
    <s v="bessy.macias@consultor.wom.cl"/>
    <m/>
    <m/>
    <n v="54"/>
    <s v="Maria Fernanda Diaz"/>
    <x v="1"/>
    <s v="Diurno"/>
    <n v="1"/>
    <d v="2021-03-01T00:00:00"/>
    <n v="678"/>
    <m/>
    <d v="2020-06-01T00:00:00"/>
    <d v="2019-04-01T00:00:00"/>
  </r>
  <r>
    <s v="Holdtech"/>
    <x v="0"/>
    <s v="Masivo"/>
    <s v="La Serena"/>
    <s v="20498167"/>
    <s v="1"/>
    <s v="20498167-1"/>
    <s v="CBCORTEB"/>
    <s v="CASSANDRA BETSABETH CORTES BARRIENTOS"/>
    <s v="CASSANDRA BETSABETH"/>
    <s v="CORTES BARRIENTOS"/>
    <x v="1"/>
    <x v="3"/>
    <s v="Renuncia"/>
    <m/>
    <d v="2019-05-22T00:00:00"/>
    <m/>
    <m/>
    <m/>
    <m/>
    <m/>
    <d v="2000-06-05T00:00:00"/>
    <x v="1"/>
    <s v="18354359-8"/>
    <s v="FRANCISCO JAVIER SUAREZ VEGA"/>
    <d v="2019-03-27T00:00:00"/>
    <d v="2019-04-19T00:00:00"/>
    <m/>
    <d v="2019-04-23T00:00:00"/>
    <s v="CBCORTEB"/>
    <s v="CBCORTEB"/>
    <n v="19208"/>
    <s v="cassandra.cortes@consultor.wom.cl"/>
    <m/>
    <m/>
    <n v="54"/>
    <s v="Maria Fernanda Diaz"/>
    <x v="1"/>
    <m/>
    <n v="1"/>
    <d v="2021-03-01T00:00:00"/>
    <n v="678"/>
    <m/>
    <d v="2019-05-01T00:00:00"/>
    <d v="2019-04-01T00:00:00"/>
  </r>
  <r>
    <s v="Holdtech"/>
    <x v="0"/>
    <s v="Masivo"/>
    <s v="La Serena"/>
    <s v="10470316"/>
    <s v="K"/>
    <s v="10470316-K"/>
    <s v="EABRAVOS"/>
    <s v=" ELIANA ALEJANDRA BRAVO SUAREZ"/>
    <s v=" ELIANA ALEJANDRA"/>
    <s v="BRAVO SUAREZ"/>
    <x v="1"/>
    <x v="3"/>
    <s v="Desvinculación"/>
    <s v="Termino de contrato"/>
    <d v="2019-09-05T00:00:00"/>
    <m/>
    <m/>
    <m/>
    <m/>
    <m/>
    <d v="1976-09-05T00:00:00"/>
    <x v="7"/>
    <s v="17902552-3"/>
    <s v="ULISES LA ROSA PEREZ"/>
    <d v="2019-03-27T00:00:00"/>
    <d v="2019-04-19T00:00:00"/>
    <m/>
    <d v="2019-04-23T00:00:00"/>
    <s v="EABRAVOS"/>
    <s v="EABRAVOS"/>
    <n v="19148"/>
    <s v="eliana.bravo@consultor.wom.cl"/>
    <m/>
    <m/>
    <n v="54"/>
    <s v="Maria Fernanda Diaz"/>
    <x v="0"/>
    <s v="Diurno"/>
    <s v=""/>
    <d v="2021-03-01T00:00:00"/>
    <n v="678"/>
    <m/>
    <d v="2019-09-01T00:00:00"/>
    <d v="2019-04-01T00:00:00"/>
  </r>
  <r>
    <s v="Holdtech"/>
    <x v="0"/>
    <s v="Masivo"/>
    <s v="La Serena"/>
    <s v="18654427"/>
    <s v="7"/>
    <s v="18654427-7"/>
    <s v="MFRIVERS"/>
    <s v="MONICA FRANCISCA RIVEROS SALAS"/>
    <s v="MONICA FRANCISCA"/>
    <s v="RIVEROS SALAS"/>
    <x v="1"/>
    <x v="3"/>
    <s v="Desvinculación"/>
    <s v="Vencimiento de contrato"/>
    <d v="2019-06-10T00:00:00"/>
    <m/>
    <m/>
    <m/>
    <m/>
    <m/>
    <d v="1993-11-16T00:00:00"/>
    <x v="23"/>
    <s v="17404906-8"/>
    <s v="ULISES LA ROSA PEREZ"/>
    <d v="2019-03-27T00:00:00"/>
    <d v="2019-04-19T00:00:00"/>
    <m/>
    <d v="2019-04-23T00:00:00"/>
    <s v="MFRIVERS"/>
    <s v="MFRIVERS"/>
    <n v="19229"/>
    <s v="monica.riveros@consultor.wom.cl"/>
    <m/>
    <m/>
    <n v="54"/>
    <s v="Maria Fernanda Diaz"/>
    <x v="0"/>
    <m/>
    <s v=""/>
    <d v="2021-03-01T00:00:00"/>
    <n v="678"/>
    <m/>
    <d v="2019-06-01T00:00:00"/>
    <d v="2019-04-01T00:00:00"/>
  </r>
  <r>
    <s v="Holdtech"/>
    <x v="0"/>
    <s v="Masivo"/>
    <s v="La Serena"/>
    <s v="19949409"/>
    <s v="0"/>
    <s v="19949409-0"/>
    <s v="NEALVARC"/>
    <s v="NICOLAS EDUARDO ALVAREZ CODOCEO"/>
    <s v="NICOLAS EDUARDO"/>
    <s v="ALVAREZ CODOCEO"/>
    <x v="1"/>
    <x v="3"/>
    <s v="Desvinculación"/>
    <s v="Termino de contrato"/>
    <d v="2019-09-04T00:00:00"/>
    <m/>
    <m/>
    <m/>
    <m/>
    <m/>
    <d v="1998-12-18T00:00:00"/>
    <x v="5"/>
    <s v="14109923-K"/>
    <s v="WILLIAMS ENRIQUE DOMINGUEZ BARRADA"/>
    <d v="2019-03-27T00:00:00"/>
    <d v="2019-04-19T00:00:00"/>
    <m/>
    <d v="2019-04-23T00:00:00"/>
    <s v="NEALVARC"/>
    <s v="NEALVARC"/>
    <n v="19174"/>
    <s v="nicolas.alvarez.c@consultor.wom.cl"/>
    <m/>
    <m/>
    <n v="54"/>
    <s v="Maria Fernanda Diaz"/>
    <x v="1"/>
    <s v="Diurno"/>
    <n v="1"/>
    <d v="2021-03-01T00:00:00"/>
    <n v="678"/>
    <m/>
    <d v="2019-09-01T00:00:00"/>
    <d v="2019-04-01T00:00:00"/>
  </r>
  <r>
    <s v="Holdtech"/>
    <x v="0"/>
    <s v="Masivo"/>
    <s v="La Serena"/>
    <s v="16849822"/>
    <s v="5"/>
    <s v="16849822-5"/>
    <s v="DASEPULB"/>
    <s v="DANIELA ANDREA SEPULVEDA BAHAMONDES"/>
    <s v="DANIELA ANDREA"/>
    <s v="SEPULVEDA BAHAMONDES "/>
    <x v="1"/>
    <x v="3"/>
    <s v="Desvinculación"/>
    <s v="Vencimiento de contrato"/>
    <d v="2019-08-20T00:00:00"/>
    <m/>
    <m/>
    <m/>
    <m/>
    <m/>
    <d v="1988-07-13T00:00:00"/>
    <x v="6"/>
    <s v="16732649-8"/>
    <s v="ULISES LA ROSA PEREZ"/>
    <d v="2019-05-15T00:00:00"/>
    <d v="2019-06-05T00:00:00"/>
    <m/>
    <d v="2019-06-07T00:00:00"/>
    <s v="DASEPULB"/>
    <s v="DASEPULB"/>
    <n v="19109"/>
    <s v="daniela.sepulveda@consultor.wom.cl"/>
    <m/>
    <m/>
    <n v="57"/>
    <s v="Maria Fernanda Diaz"/>
    <x v="0"/>
    <s v="Diurno"/>
    <s v=""/>
    <d v="2021-03-01T00:00:00"/>
    <n v="633"/>
    <m/>
    <d v="2019-08-01T00:00:00"/>
    <d v="2019-06-01T00:00:00"/>
  </r>
  <r>
    <s v="Holdtech"/>
    <x v="0"/>
    <s v="Masivo"/>
    <s v="La Serena"/>
    <s v="17175029"/>
    <s v="6"/>
    <s v="17175029-6"/>
    <s v="HINARBOV"/>
    <s v="HILDA ISABEL NARBONA VERA"/>
    <s v="HILDA ISABEL"/>
    <s v="NARBONA VERA "/>
    <x v="1"/>
    <x v="3"/>
    <s v="Desvinculación"/>
    <s v="No Concurrencia"/>
    <d v="2020-10-26T00:00:00"/>
    <m/>
    <m/>
    <m/>
    <m/>
    <m/>
    <d v="1989-09-06T00:00:00"/>
    <x v="27"/>
    <s v="17062133-6"/>
    <s v="YORMAN JOSE HERNANDEZ USECHE "/>
    <d v="2019-05-15T00:00:00"/>
    <d v="2019-06-05T00:00:00"/>
    <m/>
    <d v="2019-06-07T00:00:00"/>
    <s v="HINARBOV"/>
    <s v="HINARBOV"/>
    <n v="19088"/>
    <s v="hilda.narbona@consultor.wom.cl"/>
    <m/>
    <m/>
    <n v="57"/>
    <s v="Maria Fernanda Diaz"/>
    <x v="0"/>
    <s v="Diurno"/>
    <s v=""/>
    <d v="2021-03-01T00:00:00"/>
    <n v="633"/>
    <m/>
    <d v="2020-10-01T00:00:00"/>
    <d v="2019-06-01T00:00:00"/>
  </r>
  <r>
    <s v="Holdtech"/>
    <x v="0"/>
    <s v="Prepago"/>
    <s v="La Serena"/>
    <s v="19619041"/>
    <s v="4"/>
    <s v="19619041-4"/>
    <s v="JNCORTEV"/>
    <s v="JAIME NICOLAS CORTES VARGAS"/>
    <s v="JAIME NICOLAS"/>
    <s v="CORTES VARGAS "/>
    <x v="1"/>
    <x v="3"/>
    <s v="Renuncia"/>
    <s v="Renuncia voluntaria"/>
    <d v="2019-12-17T00:00:00"/>
    <m/>
    <m/>
    <m/>
    <m/>
    <m/>
    <d v="1998-01-15T00:00:00"/>
    <x v="6"/>
    <s v="16732649-8"/>
    <s v="ULISES LA ROSA PEREZ"/>
    <d v="2019-05-15T00:00:00"/>
    <d v="2019-06-05T00:00:00"/>
    <m/>
    <d v="2019-06-07T00:00:00"/>
    <s v="JNCORTEV"/>
    <s v="JNCORTEV"/>
    <n v="19078"/>
    <s v="jaime.cortes@consultor.wom.cl"/>
    <m/>
    <m/>
    <n v="57"/>
    <s v="Maria Fernanda Diaz"/>
    <x v="0"/>
    <s v="Diurno"/>
    <s v=""/>
    <d v="2021-03-01T00:00:00"/>
    <n v="633"/>
    <m/>
    <d v="2019-12-01T00:00:00"/>
    <d v="2019-06-01T00:00:00"/>
  </r>
  <r>
    <s v="Holdtech"/>
    <x v="0"/>
    <s v="Datos"/>
    <s v="La Serena"/>
    <s v="18001732"/>
    <s v="1"/>
    <s v="18001732-1"/>
    <s v="LFROJASA"/>
    <s v="LAURA FERNANDA ROJAS ARDILES"/>
    <s v="LAURA FERNANDA"/>
    <s v="ROJAS ARDILES "/>
    <x v="1"/>
    <x v="3"/>
    <s v="Desvinculación"/>
    <s v="Vencimiento de contrato"/>
    <d v="2019-07-18T00:00:00"/>
    <m/>
    <m/>
    <m/>
    <m/>
    <m/>
    <d v="1991-11-01T00:00:00"/>
    <x v="27"/>
    <s v="17062133-6"/>
    <s v="YORMAN JOSE HERNANDEZ USECHE "/>
    <d v="2019-05-15T00:00:00"/>
    <d v="2019-06-05T00:00:00"/>
    <m/>
    <d v="2019-06-07T00:00:00"/>
    <s v="LFROJASA"/>
    <s v="LFROJASA"/>
    <n v="19149"/>
    <s v="laura.rojas.a@consultor.wom.cl"/>
    <m/>
    <m/>
    <n v="57"/>
    <s v="Maria Fernanda Diaz"/>
    <x v="0"/>
    <m/>
    <s v=""/>
    <d v="2021-03-01T00:00:00"/>
    <n v="633"/>
    <m/>
    <d v="2019-07-01T00:00:00"/>
    <d v="2019-06-01T00:00:00"/>
  </r>
  <r>
    <s v="Holdtech"/>
    <x v="0"/>
    <s v="Empresas"/>
    <s v="La Serena"/>
    <s v="19205381"/>
    <s v="1"/>
    <s v="19205381-1"/>
    <s v="MJGUZMAR"/>
    <s v="MARIA JOSE GUZMAN REYES"/>
    <s v="MARIA JOSE"/>
    <s v="GUZMAN REYES "/>
    <x v="1"/>
    <x v="3"/>
    <s v="Renuncia"/>
    <s v="Renuncia voluntaria"/>
    <d v="2020-03-10T00:00:00"/>
    <m/>
    <m/>
    <m/>
    <m/>
    <m/>
    <d v="1995-12-27T00:00:00"/>
    <x v="0"/>
    <s v="15054416-5"/>
    <s v="FRANCISCO JAVIER SUAREZ VEGA"/>
    <d v="2019-05-15T00:00:00"/>
    <d v="2019-06-05T00:00:00"/>
    <m/>
    <d v="2019-06-07T00:00:00"/>
    <s v="MJGUZMAR"/>
    <s v="MJGUZMAR"/>
    <n v="19049"/>
    <s v="maria.guzman@consultor.wom.cl"/>
    <m/>
    <m/>
    <n v="57"/>
    <s v="Maria Fernanda Diaz"/>
    <x v="0"/>
    <s v="Diurno"/>
    <s v=""/>
    <d v="2021-03-01T00:00:00"/>
    <n v="633"/>
    <m/>
    <d v="2020-03-01T00:00:00"/>
    <d v="2019-06-01T00:00:00"/>
  </r>
  <r>
    <s v="Holdtech"/>
    <x v="0"/>
    <s v="Masivo"/>
    <s v="La Serena"/>
    <s v="19771230"/>
    <s v="9"/>
    <s v="19771230-9"/>
    <s v="MSARANCM"/>
    <s v="MARYORIE SILVANA ARANCIBIA MARAMBIO"/>
    <s v="MARYORIE SILVANA"/>
    <s v="ARANCIBIA MARAMBIO "/>
    <x v="1"/>
    <x v="3"/>
    <s v="Desvinculación"/>
    <s v="No Concurrencia"/>
    <d v="2019-06-17T00:00:00"/>
    <m/>
    <m/>
    <m/>
    <m/>
    <m/>
    <d v="1998-05-07T00:00:00"/>
    <x v="22"/>
    <s v="16780392-K"/>
    <s v="WILLIAMS ENRIQUE DOMINGUEZ BARRADA"/>
    <d v="2019-05-15T00:00:00"/>
    <d v="2019-06-05T00:00:00"/>
    <m/>
    <d v="2019-06-07T00:00:00"/>
    <s v="MSARANCM"/>
    <s v="MSARANCM"/>
    <n v="19094"/>
    <s v="maryorie.arancibia@consultor.wom.cl"/>
    <m/>
    <m/>
    <n v="57"/>
    <s v="Maria Fernanda Diaz"/>
    <x v="0"/>
    <m/>
    <s v=""/>
    <d v="2021-03-01T00:00:00"/>
    <n v="633"/>
    <m/>
    <d v="2019-06-01T00:00:00"/>
    <d v="2019-06-01T00:00:00"/>
  </r>
  <r>
    <s v="Holdtech"/>
    <x v="0"/>
    <s v="Masivo"/>
    <s v="La Serena"/>
    <s v="16488612"/>
    <s v="3"/>
    <s v="16488612-3"/>
    <s v="OACHAVEV"/>
    <s v="OSCAR ANDRES CHAVEZ VALDIVIA"/>
    <s v="OSCAR ANDRES"/>
    <s v="CHAVEZ VALDIVIA "/>
    <x v="1"/>
    <x v="3"/>
    <s v="Desvinculación"/>
    <s v="No Concurrencia"/>
    <d v="2019-06-28T00:00:00"/>
    <m/>
    <m/>
    <m/>
    <m/>
    <m/>
    <d v="1986-08-01T00:00:00"/>
    <x v="6"/>
    <s v="16732649-8"/>
    <s v="ULISES LA ROSA PEREZ"/>
    <d v="2019-05-15T00:00:00"/>
    <d v="2019-06-05T00:00:00"/>
    <m/>
    <d v="2019-06-07T00:00:00"/>
    <s v="OACHAVEV"/>
    <s v="OACHAVEV"/>
    <n v="19114"/>
    <s v="oscar.chavez@consultor.wom.cl"/>
    <m/>
    <m/>
    <n v="57"/>
    <s v="Maria Fernanda Diaz"/>
    <x v="0"/>
    <m/>
    <s v=""/>
    <d v="2021-03-01T00:00:00"/>
    <n v="633"/>
    <m/>
    <d v="2019-06-01T00:00:00"/>
    <d v="2019-06-01T00:00:00"/>
  </r>
  <r>
    <s v="Holdtech"/>
    <x v="0"/>
    <s v="Masivo"/>
    <s v="La Serena"/>
    <s v="18755141"/>
    <s v="2"/>
    <s v="18755141-2"/>
    <s v="OEROBLEC"/>
    <s v="OSVALDO ENRIQUE ROBLES CORTES"/>
    <s v="OSVALDO ENRIQUE"/>
    <s v="ROBLES CORTES "/>
    <x v="1"/>
    <x v="3"/>
    <s v="Desvinculación"/>
    <s v="Vencimiento de contrato"/>
    <d v="2019-07-20T00:00:00"/>
    <m/>
    <m/>
    <m/>
    <m/>
    <m/>
    <d v="1995-02-06T00:00:00"/>
    <x v="0"/>
    <s v="15054416-5"/>
    <s v="FRANCISCO JAVIER SUAREZ VEGA"/>
    <d v="2019-05-15T00:00:00"/>
    <d v="2019-06-05T00:00:00"/>
    <m/>
    <d v="2019-06-07T00:00:00"/>
    <s v="OEROBLEC"/>
    <s v="OEROBLEC"/>
    <n v="19003"/>
    <s v="osvaldo.robles@consultor.wom.cl"/>
    <m/>
    <m/>
    <n v="57"/>
    <s v="Maria Fernanda Diaz"/>
    <x v="0"/>
    <m/>
    <s v=""/>
    <d v="2021-03-01T00:00:00"/>
    <n v="633"/>
    <m/>
    <d v="2019-07-01T00:00:00"/>
    <d v="2019-06-01T00:00:00"/>
  </r>
  <r>
    <s v="Holdtech"/>
    <x v="0"/>
    <s v="Prepago"/>
    <s v="La Serena"/>
    <s v="18494749"/>
    <s v="8"/>
    <s v="18494749-8"/>
    <s v="RAPOZOP"/>
    <s v="RICHARD ANTONIO POZO POZO"/>
    <s v="RICHARD ANTONIO"/>
    <s v="POZO POZO "/>
    <x v="1"/>
    <x v="3"/>
    <s v="Renuncia"/>
    <s v="Renuncia voluntaria"/>
    <d v="2020-02-14T00:00:00"/>
    <m/>
    <m/>
    <m/>
    <m/>
    <m/>
    <d v="1993-08-12T00:00:00"/>
    <x v="27"/>
    <s v="17062133-6"/>
    <s v="YORMAN JOSE HERNANDEZ USECHE "/>
    <d v="2019-05-15T00:00:00"/>
    <d v="2019-06-05T00:00:00"/>
    <m/>
    <d v="2019-06-07T00:00:00"/>
    <s v="RAPOZOP"/>
    <s v="RAPOZOP"/>
    <n v="19059"/>
    <s v="richard.pozo@consultor.wom.cl"/>
    <m/>
    <m/>
    <n v="57"/>
    <s v="Maria Fernanda Diaz"/>
    <x v="0"/>
    <s v="Diurno"/>
    <s v=""/>
    <d v="2021-03-01T00:00:00"/>
    <n v="633"/>
    <m/>
    <d v="2020-02-01T00:00:00"/>
    <d v="2019-06-01T00:00:00"/>
  </r>
  <r>
    <s v="Holdtech"/>
    <x v="0"/>
    <s v="Masivo"/>
    <s v="La Serena"/>
    <s v="15004765"/>
    <s v="K"/>
    <s v="15004765-K"/>
    <s v="RFMACHUB"/>
    <s v="ROBERTO FABIAN MACHUCA BECERRA"/>
    <s v="ROBERTO FABIAN "/>
    <s v="MACHUCA BECERRA"/>
    <x v="1"/>
    <x v="3"/>
    <s v="Desvinculación"/>
    <s v="No Concurrencia"/>
    <d v="2021-01-13T00:00:00"/>
    <m/>
    <m/>
    <m/>
    <m/>
    <m/>
    <d v="1982-11-07T00:00:00"/>
    <x v="11"/>
    <s v="19505248-4"/>
    <s v="WILLIAMS ENRIQUE DOMINGUEZ BARRADA"/>
    <d v="2019-05-27T00:00:00"/>
    <d v="2019-06-14T00:00:00"/>
    <m/>
    <d v="2019-06-17T00:00:00"/>
    <s v="RFMACHUB"/>
    <s v="RFMACHUB"/>
    <n v="19184"/>
    <s v="roberto.machuca@consultor.wom.cl"/>
    <m/>
    <m/>
    <n v="58"/>
    <s v="Julia Arancibia"/>
    <x v="0"/>
    <s v="Diurno"/>
    <s v=""/>
    <d v="2021-03-01T00:00:00"/>
    <n v="623"/>
    <d v="2020-07-02T00:00:00"/>
    <d v="2021-01-01T00:00:00"/>
    <d v="2019-06-01T00:00:00"/>
  </r>
  <r>
    <s v="Holdtech"/>
    <x v="0"/>
    <s v="Masivo"/>
    <s v="La Serena"/>
    <s v="17545005"/>
    <s v="K"/>
    <s v="17545005-K"/>
    <s v="CADIAZA"/>
    <s v="CAMILA ANDREA DIAZ ALARCON"/>
    <s v="CAMILA ANDREA "/>
    <s v="DIAZ ALARCON"/>
    <x v="1"/>
    <x v="3"/>
    <s v="Renuncia"/>
    <s v="Renuncia voluntaria"/>
    <d v="2019-06-25T00:00:00"/>
    <m/>
    <m/>
    <m/>
    <m/>
    <m/>
    <d v="1990-08-07T00:00:00"/>
    <x v="0"/>
    <s v="15054416-5"/>
    <s v="FRANCISCO JAVIER SUAREZ VEGA"/>
    <d v="2019-05-27T00:00:00"/>
    <d v="2019-06-14T00:00:00"/>
    <m/>
    <d v="2019-06-17T00:00:00"/>
    <s v="CADIAZA"/>
    <s v="CADIAZA"/>
    <n v="19195"/>
    <s v="camila.diaz@consultor.wom.cl"/>
    <m/>
    <m/>
    <n v="58"/>
    <s v="Julia Arancibia"/>
    <x v="0"/>
    <m/>
    <s v=""/>
    <d v="2021-03-01T00:00:00"/>
    <n v="623"/>
    <m/>
    <d v="2019-06-01T00:00:00"/>
    <d v="2019-06-01T00:00:00"/>
  </r>
  <r>
    <s v="Holdtech"/>
    <x v="0"/>
    <s v="Masivo"/>
    <s v="La Serena"/>
    <s v="16308172"/>
    <s v="5"/>
    <s v="16308172-5"/>
    <s v="CAOSOREA"/>
    <s v="CAROLINA ALEJANDRA OSORES AVALOS"/>
    <s v="CAROLINA ALEJANDRA "/>
    <s v="OSORES AVALOS"/>
    <x v="1"/>
    <x v="3"/>
    <s v="Desvinculación"/>
    <s v="No Concurrencia"/>
    <d v="2019-07-15T00:00:00"/>
    <m/>
    <m/>
    <m/>
    <m/>
    <m/>
    <d v="1986-09-10T00:00:00"/>
    <x v="7"/>
    <s v="17902552-3"/>
    <s v="ULISES LA ROSA PEREZ"/>
    <d v="2019-05-27T00:00:00"/>
    <d v="2019-06-14T00:00:00"/>
    <m/>
    <d v="2019-06-17T00:00:00"/>
    <s v="CAOSOREA"/>
    <s v="CAOSOREA"/>
    <n v="19168"/>
    <s v="carolina.osores@consultor.wom.cl"/>
    <m/>
    <m/>
    <n v="58"/>
    <s v="Julia Arancibia"/>
    <x v="1"/>
    <m/>
    <n v="1"/>
    <d v="2021-03-01T00:00:00"/>
    <n v="623"/>
    <m/>
    <d v="2019-07-01T00:00:00"/>
    <d v="2019-06-01T00:00:00"/>
  </r>
  <r>
    <s v="Holdtech"/>
    <x v="0"/>
    <s v="Masivo"/>
    <s v="La Serena"/>
    <s v="19145514"/>
    <s v="2"/>
    <s v="19145514-2"/>
    <s v="CILERAT"/>
    <s v="CECILIA ISABEL LERA TORRES"/>
    <s v="CECILIA ISABEL "/>
    <s v="LERA TORRES"/>
    <x v="1"/>
    <x v="3"/>
    <s v="Renuncia"/>
    <s v="Renuncia voluntaria"/>
    <d v="2019-07-02T00:00:00"/>
    <m/>
    <m/>
    <m/>
    <m/>
    <m/>
    <d v="1996-02-16T00:00:00"/>
    <x v="24"/>
    <s v="15451219-5"/>
    <s v="ULISES LA ROSA PEREZ"/>
    <d v="2019-05-27T00:00:00"/>
    <d v="2019-06-14T00:00:00"/>
    <m/>
    <d v="2019-06-17T00:00:00"/>
    <s v="CILERAT"/>
    <s v="CILERAT"/>
    <n v="19228"/>
    <s v="cecilia.lera@consultor.wom.cl"/>
    <m/>
    <m/>
    <n v="58"/>
    <s v="Julia Arancibia"/>
    <x v="0"/>
    <m/>
    <s v=""/>
    <d v="2021-03-01T00:00:00"/>
    <n v="623"/>
    <m/>
    <d v="2019-07-01T00:00:00"/>
    <d v="2019-06-01T00:00:00"/>
  </r>
  <r>
    <s v="Holdtech"/>
    <x v="0"/>
    <s v="Masivo"/>
    <s v="La Serena"/>
    <s v="16436387"/>
    <s v="2"/>
    <s v="16436387-2"/>
    <s v="CSCORTEV"/>
    <s v="CHRISTIAN SEBASTIAN CORTES VILLARROEL"/>
    <s v="CHRISTIAN SEBASTIAN "/>
    <s v="CORTES VILLARROEL"/>
    <x v="1"/>
    <x v="3"/>
    <s v="Desvinculación"/>
    <s v="Vencimiento de contrato"/>
    <d v="2019-10-27T00:00:00"/>
    <m/>
    <m/>
    <m/>
    <m/>
    <m/>
    <d v="1986-03-07T00:00:00"/>
    <x v="6"/>
    <s v="16732649-8"/>
    <s v="ULISES LA ROSA PEREZ"/>
    <d v="2019-05-27T00:00:00"/>
    <d v="2019-06-14T00:00:00"/>
    <m/>
    <d v="2019-06-17T00:00:00"/>
    <s v="CSCORTEV"/>
    <s v="CSCORTEV"/>
    <n v="19144"/>
    <s v="christian.cortes@consultor.wom.cl"/>
    <m/>
    <m/>
    <n v="58"/>
    <s v="Julia Arancibia"/>
    <x v="1"/>
    <s v="Diurno"/>
    <n v="1"/>
    <d v="2021-03-01T00:00:00"/>
    <n v="623"/>
    <m/>
    <d v="2019-10-01T00:00:00"/>
    <d v="2019-06-01T00:00:00"/>
  </r>
  <r>
    <s v="Holdtech"/>
    <x v="0"/>
    <s v="Masivo"/>
    <s v="La Serena"/>
    <s v="18059981"/>
    <s v="9"/>
    <s v="18059981-9"/>
    <s v="DCZAMORS"/>
    <s v="DENISSE CAROLINA ZAMORA SALAS"/>
    <s v="DENISSE CAROLINA "/>
    <s v="ZAMORA SALAS"/>
    <x v="1"/>
    <x v="3"/>
    <s v="Desvinculación"/>
    <s v="No Concurrencia"/>
    <d v="2019-07-17T00:00:00"/>
    <m/>
    <m/>
    <m/>
    <m/>
    <m/>
    <d v="1991-07-05T00:00:00"/>
    <x v="2"/>
    <s v="15909479-0"/>
    <s v="ULISES LA ROSA PEREZ"/>
    <d v="2019-05-27T00:00:00"/>
    <d v="2019-06-14T00:00:00"/>
    <m/>
    <d v="2019-06-17T00:00:00"/>
    <s v="DCZAMORS"/>
    <s v="DCZAMORS"/>
    <n v="19237"/>
    <s v="denisse.zamora@consultor.wom.cl"/>
    <m/>
    <m/>
    <n v="58"/>
    <s v="Julia Arancibia"/>
    <x v="0"/>
    <m/>
    <s v=""/>
    <d v="2021-03-01T00:00:00"/>
    <n v="623"/>
    <m/>
    <d v="2019-07-01T00:00:00"/>
    <d v="2019-06-01T00:00:00"/>
  </r>
  <r>
    <s v="Holdtech"/>
    <x v="0"/>
    <s v="Datos"/>
    <s v="La Serena"/>
    <s v="15999471"/>
    <s v="6"/>
    <s v="15999471-6"/>
    <s v="EAORADIR"/>
    <s v="ERNESTO ANGELO ORADINI RIQUELME"/>
    <s v="ERNESTO ANGELO "/>
    <s v="ORADINI RIQUELME"/>
    <x v="1"/>
    <x v="3"/>
    <s v="Desvinculación"/>
    <s v="Vencimiento de contrato"/>
    <d v="2019-10-27T00:00:00"/>
    <m/>
    <m/>
    <m/>
    <m/>
    <m/>
    <d v="1984-12-03T00:00:00"/>
    <x v="22"/>
    <s v="16780392-K"/>
    <s v="WILLIAMS ENRIQUE DOMINGUEZ BARRADA"/>
    <d v="2019-05-27T00:00:00"/>
    <d v="2019-06-14T00:00:00"/>
    <m/>
    <d v="2019-06-17T00:00:00"/>
    <s v="EAORADIR"/>
    <s v="EAORADIR"/>
    <n v="19146"/>
    <s v="ernesto.oradini@consultor.wom.cl"/>
    <m/>
    <m/>
    <n v="58"/>
    <s v="Julia Arancibia"/>
    <x v="1"/>
    <s v="Diurno"/>
    <n v="1"/>
    <d v="2021-03-01T00:00:00"/>
    <n v="623"/>
    <m/>
    <d v="2019-10-01T00:00:00"/>
    <d v="2019-06-01T00:00:00"/>
  </r>
  <r>
    <s v="Holdtech"/>
    <x v="0"/>
    <s v="Masivo"/>
    <s v="La Serena"/>
    <s v="17799682"/>
    <s v="3"/>
    <s v="17799682-3"/>
    <s v="FAROJASR"/>
    <s v="FRANCISCA ARACELI ROJAS ROJAS"/>
    <s v="FRANCISCA ARACELI "/>
    <s v="ROJAS ROJAS"/>
    <x v="1"/>
    <x v="3"/>
    <s v="Renuncia"/>
    <s v="Renuncia voluntaria"/>
    <d v="2019-07-01T00:00:00"/>
    <m/>
    <m/>
    <m/>
    <m/>
    <m/>
    <d v="1991-04-18T00:00:00"/>
    <x v="23"/>
    <s v="17404906-8"/>
    <s v="ULISES LA ROSA PEREZ"/>
    <d v="2019-05-27T00:00:00"/>
    <d v="2019-06-14T00:00:00"/>
    <m/>
    <d v="2019-06-17T00:00:00"/>
    <s v="FAROJASR"/>
    <s v="FAROJASR"/>
    <n v="19157"/>
    <s v="francisca.rojas@consultor.wom.cl"/>
    <m/>
    <m/>
    <n v="58"/>
    <s v="Julia Arancibia"/>
    <x v="1"/>
    <m/>
    <n v="1"/>
    <d v="2021-03-01T00:00:00"/>
    <n v="623"/>
    <m/>
    <d v="2019-07-01T00:00:00"/>
    <d v="2019-06-01T00:00:00"/>
  </r>
  <r>
    <s v="Holdtech"/>
    <x v="0"/>
    <s v="Masivo"/>
    <s v="La Serena"/>
    <s v="17015639"/>
    <s v="0"/>
    <s v="17015639-0"/>
    <s v="GOORTIZG"/>
    <s v="GRINELDO ORLANDO ORTIZ GUAJARDO"/>
    <s v="GRINELDO ORLANDO "/>
    <s v="ORTIZ GUAJARDO"/>
    <x v="1"/>
    <x v="3"/>
    <s v="Renuncia"/>
    <s v="Renuncia voluntaria"/>
    <d v="2019-06-28T00:00:00"/>
    <m/>
    <m/>
    <m/>
    <m/>
    <m/>
    <d v="1988-10-20T00:00:00"/>
    <x v="23"/>
    <s v="17404906-8"/>
    <s v="ULISES LA ROSA PEREZ"/>
    <d v="2019-05-27T00:00:00"/>
    <d v="2019-06-14T00:00:00"/>
    <m/>
    <d v="2019-06-17T00:00:00"/>
    <s v="GOORTIZG"/>
    <s v="GOORTIZG"/>
    <n v="19233"/>
    <s v="grineldo.ortiz@consultor.wom.cl"/>
    <m/>
    <m/>
    <n v="58"/>
    <s v="Julia Arancibia"/>
    <x v="1"/>
    <m/>
    <n v="1"/>
    <d v="2021-03-01T00:00:00"/>
    <n v="623"/>
    <m/>
    <d v="2019-06-01T00:00:00"/>
    <d v="2019-06-01T00:00:00"/>
  </r>
  <r>
    <s v="Holdtech"/>
    <x v="0"/>
    <s v="Masivo"/>
    <s v="La Serena"/>
    <s v="14108736"/>
    <s v="3"/>
    <s v="14108736-3"/>
    <s v="JAMARINM"/>
    <s v="JORGE ANDRES MARIN MALUENDA"/>
    <s v="JORGE ANDRES "/>
    <s v="MARIN MALUENDA"/>
    <x v="1"/>
    <x v="3"/>
    <s v="Desvinculación"/>
    <s v="No Concurrencia"/>
    <d v="2019-06-17T00:00:00"/>
    <m/>
    <m/>
    <m/>
    <m/>
    <m/>
    <d v="1981-01-13T00:00:00"/>
    <x v="30"/>
    <m/>
    <s v=""/>
    <d v="2019-05-27T00:00:00"/>
    <d v="2019-06-14T00:00:00"/>
    <m/>
    <m/>
    <s v="JAMARINM"/>
    <s v="JAMARINM"/>
    <n v="19215"/>
    <s v="jorge.marin@consultor.wom.cl"/>
    <m/>
    <m/>
    <n v="58"/>
    <s v="Julia Arancibia"/>
    <x v="0"/>
    <m/>
    <s v=""/>
    <d v="2021-03-01T00:00:00"/>
    <s v=""/>
    <m/>
    <d v="2019-06-01T00:00:00"/>
    <s v=""/>
  </r>
  <r>
    <s v="Holdtech"/>
    <x v="0"/>
    <s v="Masivo"/>
    <s v="La Serena"/>
    <s v="17452809"/>
    <s v="8"/>
    <s v="17452809-8"/>
    <s v="MJMOROSM"/>
    <s v="MAURICIO JAVIER MOROSO MOROSO"/>
    <s v="MAURICIO JAVIER "/>
    <s v="MOROSO MOROSO"/>
    <x v="1"/>
    <x v="3"/>
    <s v="Desvinculación"/>
    <s v="No Concurrencia"/>
    <d v="2019-06-17T00:00:00"/>
    <m/>
    <m/>
    <m/>
    <m/>
    <m/>
    <d v="1990-04-23T00:00:00"/>
    <x v="30"/>
    <m/>
    <s v=""/>
    <d v="2019-05-27T00:00:00"/>
    <d v="2019-06-14T00:00:00"/>
    <m/>
    <m/>
    <s v="MJMOROSM"/>
    <s v="MJMOROSM"/>
    <n v="19164"/>
    <s v="mauricio.moroso@consultor.wom.cl"/>
    <m/>
    <m/>
    <n v="58"/>
    <s v="Julia Arancibia"/>
    <x v="1"/>
    <m/>
    <n v="1"/>
    <d v="2021-03-01T00:00:00"/>
    <s v=""/>
    <m/>
    <d v="2019-06-01T00:00:00"/>
    <s v=""/>
  </r>
  <r>
    <s v="Holdtech"/>
    <x v="0"/>
    <s v="Masivo"/>
    <s v="La Serena"/>
    <s v="13798348"/>
    <s v="6"/>
    <s v="13798348-6"/>
    <s v="RALAGOSV"/>
    <s v="RENE ALBERTO LAGOS VEJAR"/>
    <s v="RENE ALBERTO "/>
    <s v="LAGOS VEJAR"/>
    <x v="1"/>
    <x v="3"/>
    <s v="Desvinculación"/>
    <s v="Vencimiento de contrato"/>
    <d v="2019-07-31T00:00:00"/>
    <m/>
    <m/>
    <m/>
    <m/>
    <m/>
    <d v="1980-02-20T00:00:00"/>
    <x v="24"/>
    <s v="15451219-5"/>
    <s v="ULISES LA ROSA PEREZ"/>
    <d v="2019-05-27T00:00:00"/>
    <d v="2019-06-14T00:00:00"/>
    <m/>
    <d v="2019-06-17T00:00:00"/>
    <s v="RALAGOSV"/>
    <s v="RALAGOSV"/>
    <n v="19221"/>
    <s v="rene.lagos@consultor.wom.cl"/>
    <m/>
    <m/>
    <n v="58"/>
    <s v="Julia Arancibia"/>
    <x v="0"/>
    <m/>
    <s v=""/>
    <d v="2021-03-01T00:00:00"/>
    <n v="623"/>
    <m/>
    <d v="2019-07-01T00:00:00"/>
    <d v="2019-06-01T00:00:00"/>
  </r>
  <r>
    <s v="Holdtech"/>
    <x v="0"/>
    <s v="Masivo"/>
    <s v="La Serena"/>
    <s v="19826073"/>
    <s v="8"/>
    <s v="19826073-8"/>
    <s v="RALAGUNM"/>
    <s v="RICARDO ALBERTO LAGUNAS MOLINA"/>
    <s v="RICARDO ALBERTO "/>
    <s v="LAGUNAS MOLINA"/>
    <x v="1"/>
    <x v="3"/>
    <s v="Renuncia"/>
    <s v="Renuncia voluntaria"/>
    <d v="2019-10-28T00:00:00"/>
    <m/>
    <m/>
    <m/>
    <m/>
    <m/>
    <d v="1998-08-18T00:00:00"/>
    <x v="7"/>
    <s v="17902552-3"/>
    <s v="ULISES LA ROSA PEREZ"/>
    <d v="2019-05-27T00:00:00"/>
    <d v="2019-06-14T00:00:00"/>
    <m/>
    <d v="2019-06-17T00:00:00"/>
    <s v="RALAGUNM"/>
    <s v="RALAGUNM"/>
    <n v="19257"/>
    <s v="ricardo.lagunas@consultor.wom.cl"/>
    <m/>
    <m/>
    <n v="58"/>
    <s v="Julia Arancibia"/>
    <x v="0"/>
    <s v="Diurno"/>
    <s v=""/>
    <d v="2021-03-01T00:00:00"/>
    <n v="623"/>
    <m/>
    <d v="2019-10-01T00:00:00"/>
    <d v="2019-06-01T00:00:00"/>
  </r>
  <r>
    <s v="Holdtech"/>
    <x v="0"/>
    <s v="Masivo"/>
    <s v="La Serena"/>
    <s v="12806523"/>
    <s v="7"/>
    <s v="12806523-7"/>
    <s v="VABASAUS"/>
    <s v="VINKA ADRIANA BASAURE SANHUEZA"/>
    <s v="VINKA ADRIANA "/>
    <s v="BASAURE SANHUEZA"/>
    <x v="1"/>
    <x v="3"/>
    <s v="Renuncia"/>
    <s v="Renuncia voluntaria"/>
    <d v="2019-08-19T00:00:00"/>
    <m/>
    <m/>
    <m/>
    <m/>
    <m/>
    <d v="1975-10-08T00:00:00"/>
    <x v="24"/>
    <s v="15451219-5"/>
    <s v="ULISES LA ROSA PEREZ"/>
    <d v="2019-05-27T00:00:00"/>
    <d v="2019-06-14T00:00:00"/>
    <m/>
    <d v="2019-06-17T00:00:00"/>
    <s v="VABASAUS"/>
    <s v="VABASAUS"/>
    <n v="19223"/>
    <s v="vinka.basaure@consultor.wom.cl"/>
    <m/>
    <m/>
    <n v="58"/>
    <s v="Julia Arancibia"/>
    <x v="1"/>
    <s v="Nocturno"/>
    <n v="1"/>
    <d v="2021-03-01T00:00:00"/>
    <n v="623"/>
    <m/>
    <d v="2019-08-01T00:00:00"/>
    <d v="2019-06-01T00:00:00"/>
  </r>
  <r>
    <s v="Holdtech"/>
    <x v="0"/>
    <s v="Prepago"/>
    <s v="La Serena"/>
    <s v="17174222"/>
    <s v="6"/>
    <s v="17174222-6"/>
    <s v="CACIFUEC"/>
    <s v="CAROLINA ANDREA CIFUENTES CARVAJAL"/>
    <s v="CAROLINA ANDREA"/>
    <s v="CIFUENTES CARVAJAL"/>
    <x v="1"/>
    <x v="3"/>
    <s v="Renuncia"/>
    <s v="Renuncia voluntaria"/>
    <d v="2019-10-07T00:00:00"/>
    <m/>
    <m/>
    <m/>
    <m/>
    <m/>
    <d v="1989-04-29T00:00:00"/>
    <x v="24"/>
    <s v="15451219-5"/>
    <s v="ULISES LA ROSA PEREZ"/>
    <d v="2019-06-04T00:00:00"/>
    <d v="2019-06-24T00:00:00"/>
    <m/>
    <d v="2019-06-25T00:00:00"/>
    <s v="CACIFUEC"/>
    <s v="CACIFUEC"/>
    <n v="19272"/>
    <s v="carolina.cifuentes@consultor.wom.cl"/>
    <m/>
    <m/>
    <n v="59"/>
    <s v="America Quinteros"/>
    <x v="0"/>
    <s v="Diurno"/>
    <s v=""/>
    <d v="2021-03-01T00:00:00"/>
    <n v="615"/>
    <m/>
    <d v="2019-10-01T00:00:00"/>
    <d v="2019-06-01T00:00:00"/>
  </r>
  <r>
    <s v="Holdtech"/>
    <x v="0"/>
    <s v="Masivo"/>
    <s v="La Serena"/>
    <s v="19348529"/>
    <s v="4"/>
    <s v="19348529-4"/>
    <s v="CAURRAS"/>
    <s v="CAMILA ALEJANDRA URRA SEGURA"/>
    <s v="CAMILA ALEJANDRA"/>
    <s v="URRA SEGURA"/>
    <x v="1"/>
    <x v="3"/>
    <s v="Renuncia"/>
    <s v="Renuncia voluntaria"/>
    <d v="2019-09-02T00:00:00"/>
    <m/>
    <m/>
    <m/>
    <m/>
    <m/>
    <d v="1996-06-27T00:00:00"/>
    <x v="6"/>
    <s v="16732649-8"/>
    <s v="ULISES LA ROSA PEREZ"/>
    <d v="2019-06-04T00:00:00"/>
    <d v="2019-06-24T00:00:00"/>
    <m/>
    <d v="2019-06-25T00:00:00"/>
    <s v="CAURRAS"/>
    <s v="CAURRAS"/>
    <n v="19293"/>
    <s v="camila.urra@consultor.wom.cl"/>
    <m/>
    <m/>
    <n v="59"/>
    <s v="America Quinteros"/>
    <x v="1"/>
    <s v="Diurno"/>
    <n v="1"/>
    <d v="2021-03-01T00:00:00"/>
    <n v="615"/>
    <m/>
    <d v="2019-09-01T00:00:00"/>
    <d v="2019-06-01T00:00:00"/>
  </r>
  <r>
    <s v="Holdtech"/>
    <x v="0"/>
    <s v="Masivo"/>
    <s v="La Serena"/>
    <s v="18324525"/>
    <s v="2"/>
    <s v="18324525-2"/>
    <s v="DDMALDOA"/>
    <s v="DAFNE DAYENU MALDONADO ALCAYAGA"/>
    <s v="DAFNE DAYENU"/>
    <s v="MALDONADO ALCAYAGA"/>
    <x v="1"/>
    <x v="3"/>
    <s v="Desvinculación"/>
    <s v="Vencimiento de contrato"/>
    <d v="2019-11-07T00:00:00"/>
    <m/>
    <m/>
    <m/>
    <m/>
    <m/>
    <d v="1993-09-08T00:00:00"/>
    <x v="5"/>
    <s v="14109923-K"/>
    <s v="WILLIAMS ENRIQUE DOMINGUEZ BARRADA"/>
    <d v="2019-06-04T00:00:00"/>
    <d v="2019-06-24T00:00:00"/>
    <m/>
    <d v="2019-06-25T00:00:00"/>
    <s v="DDMALDOA"/>
    <s v="DDMALDOA"/>
    <n v="19145"/>
    <s v="dafne.maldonado@consultor.wom.cl"/>
    <m/>
    <m/>
    <n v="59"/>
    <s v="America Quinteros"/>
    <x v="0"/>
    <s v="Diurno"/>
    <s v=""/>
    <d v="2021-03-01T00:00:00"/>
    <n v="615"/>
    <m/>
    <d v="2019-11-01T00:00:00"/>
    <d v="2019-06-01T00:00:00"/>
  </r>
  <r>
    <s v="Holdtech"/>
    <x v="0"/>
    <s v="Datos"/>
    <s v="La Serena"/>
    <s v="18003204"/>
    <s v="5"/>
    <s v="18003204-5"/>
    <s v="EAISLAP"/>
    <s v="ELIZABETH ANDREA ISLA PIZARRO"/>
    <s v="ELIZABETH ANDREA"/>
    <s v="ISLA PIZARRO"/>
    <x v="1"/>
    <x v="3"/>
    <s v="Desvinculación"/>
    <s v="Vencimiento de contrato"/>
    <d v="2019-11-07T00:00:00"/>
    <m/>
    <m/>
    <m/>
    <m/>
    <m/>
    <d v="1992-04-01T00:00:00"/>
    <x v="22"/>
    <s v="16780392-K"/>
    <s v="WILLIAMS ENRIQUE DOMINGUEZ BARRADA"/>
    <d v="2019-06-04T00:00:00"/>
    <d v="2019-06-24T00:00:00"/>
    <m/>
    <d v="2019-06-25T00:00:00"/>
    <s v="EAISLAP"/>
    <s v="EAISLAP"/>
    <n v="19190"/>
    <s v="elizabeth.isla@consultor.wom.cl"/>
    <m/>
    <m/>
    <n v="59"/>
    <s v="America Quinteros"/>
    <x v="0"/>
    <s v="Diurno"/>
    <s v=""/>
    <d v="2021-03-01T00:00:00"/>
    <n v="615"/>
    <m/>
    <d v="2019-11-01T00:00:00"/>
    <d v="2019-06-01T00:00:00"/>
  </r>
  <r>
    <s v="Holdtech"/>
    <x v="0"/>
    <s v="Masivo"/>
    <s v="La Serena"/>
    <s v="18759233"/>
    <s v="K"/>
    <s v="18759233-K"/>
    <s v="GMPASTET"/>
    <s v="GUILLERMO MAURICIO PASTEN TAPIA"/>
    <s v="GUILLERMO MAURICIO"/>
    <s v="PASTEN TAPIA"/>
    <x v="1"/>
    <x v="3"/>
    <s v="Desvinculación"/>
    <s v="Vencimiento de contrato"/>
    <d v="2019-08-10T00:00:00"/>
    <m/>
    <m/>
    <m/>
    <m/>
    <m/>
    <d v="1994-12-18T00:00:00"/>
    <x v="2"/>
    <s v="15909479-0"/>
    <s v="ULISES LA ROSA PEREZ"/>
    <d v="2019-06-04T00:00:00"/>
    <d v="2019-06-24T00:00:00"/>
    <m/>
    <d v="2019-06-25T00:00:00"/>
    <s v="GMPASTET"/>
    <s v="GMPASTET"/>
    <n v="19070"/>
    <s v="guillermo.pasten@consultor.wom.cl"/>
    <m/>
    <m/>
    <n v="59"/>
    <s v="America Quinteros"/>
    <x v="0"/>
    <s v="Diurno"/>
    <s v=""/>
    <d v="2021-03-01T00:00:00"/>
    <n v="615"/>
    <m/>
    <d v="2019-08-01T00:00:00"/>
    <d v="2019-06-01T00:00:00"/>
  </r>
  <r>
    <s v="Holdtech"/>
    <x v="0"/>
    <s v="Masivo"/>
    <s v="La Serena"/>
    <s v="17867224"/>
    <s v="K"/>
    <s v="17867224-K"/>
    <s v="KVLAGUEA"/>
    <s v="KARLA VALESKA LAGUE ALCAYAGA"/>
    <s v="KARLA VALESKA"/>
    <s v="LAGUE ALCAYAGA"/>
    <x v="1"/>
    <x v="3"/>
    <s v="Desvinculación"/>
    <s v="No Concurrencia"/>
    <d v="2019-12-24T00:00:00"/>
    <m/>
    <m/>
    <m/>
    <m/>
    <m/>
    <d v="1991-03-15T00:00:00"/>
    <x v="27"/>
    <s v="17062133-6"/>
    <s v="YORMAN JOSE HERNANDEZ USECHE "/>
    <d v="2019-06-04T00:00:00"/>
    <d v="2019-06-24T00:00:00"/>
    <m/>
    <d v="2019-07-04T00:00:00"/>
    <s v="KVLAGUEA"/>
    <s v="KVLAGUEA"/>
    <n v="19066"/>
    <s v="karla.lague@consultor.wom.cl"/>
    <m/>
    <m/>
    <n v="59"/>
    <s v="America Quinteros"/>
    <x v="0"/>
    <s v="Diurno"/>
    <s v=""/>
    <d v="2021-03-01T00:00:00"/>
    <n v="606"/>
    <m/>
    <d v="2019-12-01T00:00:00"/>
    <d v="2019-07-01T00:00:00"/>
  </r>
  <r>
    <s v="Holdtech"/>
    <x v="0"/>
    <s v="Masivo"/>
    <s v="La Serena"/>
    <s v="18081908"/>
    <s v="8"/>
    <s v="18081908-8"/>
    <s v="MENAVARY"/>
    <s v="MIGUEL ESTEBAN NAVARRETE YAGUI"/>
    <s v="MIGUEL ESTEBAN"/>
    <s v="NAVARRETE YAGUI"/>
    <x v="1"/>
    <x v="3"/>
    <s v="Renuncia"/>
    <s v="Renuncia voluntaria"/>
    <d v="2019-08-05T00:00:00"/>
    <m/>
    <m/>
    <m/>
    <m/>
    <m/>
    <d v="1992-08-21T00:00:00"/>
    <x v="1"/>
    <s v="18354359-8"/>
    <s v="FRANCISCO JAVIER SUAREZ VEGA"/>
    <d v="2019-06-04T00:00:00"/>
    <d v="2019-06-24T00:00:00"/>
    <m/>
    <d v="2019-06-25T00:00:00"/>
    <s v="MENAVARY"/>
    <s v="MENAVARY"/>
    <n v="19105"/>
    <s v="miguel.navarrete@consultor.wom.cl"/>
    <m/>
    <m/>
    <n v="59"/>
    <s v="America Quinteros"/>
    <x v="0"/>
    <s v="Diurno"/>
    <s v=""/>
    <d v="2021-03-01T00:00:00"/>
    <n v="615"/>
    <m/>
    <d v="2019-08-01T00:00:00"/>
    <d v="2019-06-01T00:00:00"/>
  </r>
  <r>
    <s v="Holdtech"/>
    <x v="0"/>
    <s v="Masivo"/>
    <s v="La Serena"/>
    <s v="18740688"/>
    <s v="9"/>
    <s v="18740688-9"/>
    <s v="MIMUNOZM"/>
    <s v="MARIELA IGNACIA MUÑOZ MONDACA"/>
    <s v="MARIELA IGNACIA"/>
    <s v="MUÑOZ MONDACA"/>
    <x v="1"/>
    <x v="3"/>
    <s v="Renuncia"/>
    <s v="Renuncia voluntaria"/>
    <d v="2019-11-01T00:00:00"/>
    <m/>
    <m/>
    <m/>
    <m/>
    <m/>
    <d v="1994-07-03T00:00:00"/>
    <x v="23"/>
    <s v="17404906-8"/>
    <s v="ULISES LA ROSA PEREZ"/>
    <d v="2019-06-04T00:00:00"/>
    <d v="2019-06-24T00:00:00"/>
    <m/>
    <d v="2019-06-25T00:00:00"/>
    <s v="MIMUNOZM"/>
    <s v="MIMUNOZM"/>
    <n v="19136"/>
    <s v="mariela.munoz.m@consultor.wom.cl"/>
    <m/>
    <m/>
    <n v="59"/>
    <s v="America Quinteros"/>
    <x v="1"/>
    <s v="Nocturno"/>
    <n v="1"/>
    <d v="2021-03-01T00:00:00"/>
    <n v="615"/>
    <m/>
    <d v="2019-11-01T00:00:00"/>
    <d v="2019-06-01T00:00:00"/>
  </r>
  <r>
    <s v="Holdtech"/>
    <x v="0"/>
    <s v="Masivo"/>
    <s v="La Serena"/>
    <s v="18403586"/>
    <s v="3"/>
    <s v="18403586-3"/>
    <s v="RYGONZAT"/>
    <s v="ROBERTO YIRI LANKO GONZALEZ TRISKA"/>
    <s v="ROBERTO YIRI LANKO"/>
    <s v="GONZALEZ TRISKA"/>
    <x v="1"/>
    <x v="3"/>
    <s v="Desvinculación"/>
    <s v="Vencimiento de contrato"/>
    <d v="2019-11-07T00:00:00"/>
    <m/>
    <m/>
    <m/>
    <m/>
    <m/>
    <d v="1993-07-29T00:00:00"/>
    <x v="2"/>
    <s v="15909479-0"/>
    <s v="ULISES LA ROSA PEREZ"/>
    <d v="2019-06-04T00:00:00"/>
    <d v="2019-06-24T00:00:00"/>
    <m/>
    <d v="2019-06-25T00:00:00"/>
    <s v="RYGONZAT"/>
    <s v="RYGONZAT"/>
    <n v="19260"/>
    <s v="roberto.gonzalez.t@consultor.wom.cl"/>
    <m/>
    <m/>
    <n v="59"/>
    <s v="America Quinteros"/>
    <x v="0"/>
    <s v="Diurno"/>
    <s v=""/>
    <d v="2021-03-01T00:00:00"/>
    <n v="615"/>
    <m/>
    <d v="2019-11-01T00:00:00"/>
    <d v="2019-06-01T00:00:00"/>
  </r>
  <r>
    <s v="Holdtech"/>
    <x v="0"/>
    <s v="Masivo"/>
    <s v="La Serena"/>
    <s v="12862023"/>
    <s v="0"/>
    <s v="12862023-0"/>
    <s v="SDMARTIO"/>
    <s v="SUSANA DE LOS ANGELES MARTINEZ ORTEGA"/>
    <s v="SUSANA DE LOS ANGELES"/>
    <s v="MARTINEZ ORTEGA"/>
    <x v="1"/>
    <x v="3"/>
    <s v="Renuncia"/>
    <s v="Renuncia voluntaria"/>
    <d v="2019-07-05T00:00:00"/>
    <m/>
    <m/>
    <m/>
    <m/>
    <m/>
    <d v="1975-03-03T00:00:00"/>
    <x v="7"/>
    <s v="17902552-3"/>
    <s v="ULISES LA ROSA PEREZ"/>
    <d v="2019-06-04T00:00:00"/>
    <d v="2019-06-24T00:00:00"/>
    <m/>
    <d v="2019-06-25T00:00:00"/>
    <s v="SDMARTIO"/>
    <s v="SDMARTIO"/>
    <n v="19051"/>
    <s v="susana.martinez@consultor.wom.cl"/>
    <m/>
    <m/>
    <n v="59"/>
    <s v="America Quinteros"/>
    <x v="1"/>
    <m/>
    <n v="1"/>
    <d v="2021-03-01T00:00:00"/>
    <n v="615"/>
    <m/>
    <d v="2019-07-01T00:00:00"/>
    <d v="2019-06-01T00:00:00"/>
  </r>
  <r>
    <s v="Holdtech"/>
    <x v="0"/>
    <s v="Masivo"/>
    <s v="La Serena"/>
    <s v="17212770"/>
    <s v="3"/>
    <s v="17212770-3"/>
    <s v="CCCONTAC"/>
    <s v="CARLA CONSTANZA CONTADOR CONTRERAS"/>
    <s v="CARLA CONSTANZA"/>
    <s v="CONTADOR CONTRERAS"/>
    <x v="1"/>
    <x v="3"/>
    <s v="Desvinculación"/>
    <s v="No Concurrencia"/>
    <d v="2019-10-07T00:00:00"/>
    <m/>
    <m/>
    <m/>
    <m/>
    <m/>
    <d v="1990-03-18T00:00:00"/>
    <x v="5"/>
    <s v="14109923-K"/>
    <s v="WILLIAMS ENRIQUE DOMINGUEZ BARRADA"/>
    <d v="2019-06-12T00:00:00"/>
    <d v="2019-07-01T00:00:00"/>
    <m/>
    <d v="2019-07-04T00:00:00"/>
    <s v="CCCONTAC"/>
    <s v="CCCONTAC"/>
    <n v="19299"/>
    <s v="carla.contador@consultor.wom.cl"/>
    <m/>
    <m/>
    <n v="60"/>
    <s v="Maria Fernanda Diaz"/>
    <x v="0"/>
    <s v="Diurno"/>
    <s v=""/>
    <d v="2021-03-01T00:00:00"/>
    <n v="606"/>
    <m/>
    <d v="2019-10-01T00:00:00"/>
    <d v="2019-07-01T00:00:00"/>
  </r>
  <r>
    <s v="Holdtech"/>
    <x v="0"/>
    <s v="Masivo"/>
    <s v="La Serena"/>
    <s v="18317894"/>
    <s v="6"/>
    <s v="18317894-6"/>
    <s v="CDZEPEDF"/>
    <s v="CAROLINE DE LOS ANGELES ZEPEDA FREDES"/>
    <s v="CAROLINE DE LOS ANGELES"/>
    <s v="ZEPEDA FREDES"/>
    <x v="1"/>
    <x v="3"/>
    <s v="Renuncia"/>
    <s v="Renuncia voluntaria"/>
    <d v="2019-07-15T00:00:00"/>
    <m/>
    <m/>
    <m/>
    <m/>
    <m/>
    <d v="1993-04-29T00:00:00"/>
    <x v="0"/>
    <s v="15054416-5"/>
    <s v="FRANCISCO JAVIER SUAREZ VEGA"/>
    <d v="2019-06-12T00:00:00"/>
    <d v="2019-07-01T00:00:00"/>
    <m/>
    <d v="2019-07-04T00:00:00"/>
    <s v="CDZEPEDF"/>
    <s v="CDZEPEDF"/>
    <n v="19306"/>
    <s v="caroline.zepeda@consultor.wom.cl"/>
    <m/>
    <m/>
    <n v="60"/>
    <s v="Maria Fernanda Diaz"/>
    <x v="0"/>
    <m/>
    <s v=""/>
    <d v="2021-03-01T00:00:00"/>
    <n v="606"/>
    <m/>
    <d v="2019-07-01T00:00:00"/>
    <d v="2019-07-01T00:00:00"/>
  </r>
  <r>
    <s v="Holdtech"/>
    <x v="0"/>
    <s v="Masivo"/>
    <s v="La Serena"/>
    <s v="18919736"/>
    <s v="5"/>
    <s v="18919736-5"/>
    <s v="DABARRAA"/>
    <s v="DIEGO ALBERTO BARRAZA ARREDONDO"/>
    <s v="DIEGO ALBERTO"/>
    <s v="BARRAZA ARREDONDO"/>
    <x v="1"/>
    <x v="3"/>
    <s v="Renuncia"/>
    <s v="Renuncia voluntaria"/>
    <d v="2019-10-10T00:00:00"/>
    <m/>
    <m/>
    <m/>
    <m/>
    <m/>
    <d v="1995-05-11T00:00:00"/>
    <x v="0"/>
    <s v="15054416-5"/>
    <s v="FRANCISCO JAVIER SUAREZ VEGA"/>
    <d v="2019-06-12T00:00:00"/>
    <d v="2019-07-01T00:00:00"/>
    <m/>
    <d v="2019-07-04T00:00:00"/>
    <s v="DABARRAA"/>
    <s v="DABARRAA"/>
    <n v="19307"/>
    <s v="diego.barraza@consultor.wom.cl"/>
    <m/>
    <m/>
    <n v="60"/>
    <s v="Maria Fernanda Diaz"/>
    <x v="0"/>
    <s v="Diurno"/>
    <s v=""/>
    <d v="2021-03-01T00:00:00"/>
    <n v="606"/>
    <m/>
    <d v="2019-10-01T00:00:00"/>
    <d v="2019-07-01T00:00:00"/>
  </r>
  <r>
    <s v="Holdtech"/>
    <x v="0"/>
    <s v="Prepago"/>
    <s v="La Serena"/>
    <s v="19949146"/>
    <s v="6"/>
    <s v="19949146-6"/>
    <s v="LSALCAIP"/>
    <s v="LUCIA SARAI ALCAINO PEZO"/>
    <s v="LUCIA SARAI"/>
    <s v="ALCAINO PEZO"/>
    <x v="1"/>
    <x v="3"/>
    <s v="Renuncia"/>
    <s v="Renuncia voluntaria"/>
    <d v="2020-01-31T00:00:00"/>
    <m/>
    <m/>
    <m/>
    <m/>
    <m/>
    <d v="1998-11-20T00:00:00"/>
    <x v="8"/>
    <s v="13974946-4"/>
    <s v="FRANCISCO JAVIER SUAREZ VEGA"/>
    <d v="2019-06-12T00:00:00"/>
    <d v="2019-07-01T00:00:00"/>
    <m/>
    <d v="2019-07-04T00:00:00"/>
    <s v="LSALCAIP"/>
    <s v="LSALCAIP"/>
    <n v="19206"/>
    <s v="lucia.alcaino@consultor.wom.cl"/>
    <m/>
    <m/>
    <n v="60"/>
    <s v="Maria Fernanda Diaz"/>
    <x v="0"/>
    <s v="Diurno"/>
    <s v=""/>
    <d v="2021-03-01T00:00:00"/>
    <n v="606"/>
    <m/>
    <d v="2020-01-01T00:00:00"/>
    <d v="2019-07-01T00:00:00"/>
  </r>
  <r>
    <s v="Holdtech"/>
    <x v="0"/>
    <s v="Masivo"/>
    <s v="La Serena"/>
    <s v="19459103"/>
    <s v="9"/>
    <s v="19459103-9"/>
    <s v="MIVILLAC"/>
    <s v="MATIAS IGNACIO VILLANUEVA CONCHA"/>
    <s v="MATIAS IGNACIO"/>
    <s v="VILLANUEVA CONCHA"/>
    <x v="1"/>
    <x v="3"/>
    <s v="Renuncia"/>
    <s v="Renuncia voluntaria"/>
    <d v="2019-07-12T00:00:00"/>
    <m/>
    <m/>
    <m/>
    <m/>
    <m/>
    <d v="1997-01-02T00:00:00"/>
    <x v="23"/>
    <s v="17404906-8"/>
    <s v="ULISES LA ROSA PEREZ"/>
    <d v="2019-06-12T00:00:00"/>
    <d v="2019-07-01T00:00:00"/>
    <m/>
    <d v="2019-07-04T00:00:00"/>
    <s v="MIVILLAC"/>
    <s v="MIVILLAC"/>
    <n v="19302"/>
    <s v="matias.villanueva@consultor.wom.cl"/>
    <m/>
    <m/>
    <n v="60"/>
    <s v="Maria Fernanda Diaz"/>
    <x v="0"/>
    <m/>
    <s v=""/>
    <d v="2021-03-01T00:00:00"/>
    <n v="606"/>
    <m/>
    <d v="2019-07-01T00:00:00"/>
    <d v="2019-07-01T00:00:00"/>
  </r>
  <r>
    <s v="Holdtech"/>
    <x v="0"/>
    <s v="Masivo"/>
    <s v="La Serena"/>
    <s v="17451575"/>
    <s v="1"/>
    <s v="17451575-1"/>
    <s v="NACASTIC"/>
    <s v="NICOLE ALEJANDRA CASTILLO CANIBILO"/>
    <s v="NICOLE ALEJANDRA"/>
    <s v="CASTILLO CANIBILO"/>
    <x v="1"/>
    <x v="3"/>
    <s v="Desvinculación"/>
    <s v="No Concurrencia"/>
    <d v="2019-07-10T00:00:00"/>
    <m/>
    <m/>
    <m/>
    <m/>
    <m/>
    <d v="1989-10-15T00:00:00"/>
    <x v="31"/>
    <m/>
    <s v=""/>
    <d v="2019-06-12T00:00:00"/>
    <d v="2019-07-01T00:00:00"/>
    <m/>
    <d v="2019-07-04T00:00:00"/>
    <s v="NACASTIC"/>
    <s v="NACASTIC"/>
    <n v="19305"/>
    <s v="nicole.castillo@consultor.wom.cl"/>
    <m/>
    <m/>
    <n v="60"/>
    <s v="Maria Fernanda Diaz"/>
    <x v="0"/>
    <m/>
    <s v=""/>
    <d v="2021-03-01T00:00:00"/>
    <n v="606"/>
    <m/>
    <d v="2019-07-01T00:00:00"/>
    <d v="2019-07-01T00:00:00"/>
  </r>
  <r>
    <s v="Holdtech"/>
    <x v="0"/>
    <s v="Masivo"/>
    <s v="La Serena"/>
    <s v="15929613"/>
    <s v="K"/>
    <s v="15929613-k"/>
    <s v="SPMENESP"/>
    <s v="SOLEDAD PAZ MENESES PIZARRO"/>
    <s v="SOLEDAD PAZ"/>
    <s v="MENESES PIZARRO"/>
    <x v="1"/>
    <x v="3"/>
    <s v="Renuncia"/>
    <s v="Renuncia voluntaria"/>
    <d v="2020-01-29T00:00:00"/>
    <m/>
    <m/>
    <m/>
    <m/>
    <m/>
    <d v="1986-01-21T00:00:00"/>
    <x v="5"/>
    <s v="14109923-K"/>
    <s v="WILLIAMS ENRIQUE DOMINGUEZ BARRADA"/>
    <d v="2019-06-12T00:00:00"/>
    <d v="2019-07-01T00:00:00"/>
    <m/>
    <d v="2019-07-04T00:00:00"/>
    <s v="SPMENESP"/>
    <s v="SPMENESP"/>
    <n v="19294"/>
    <s v="soledad.meneses@consultor.wom.cl"/>
    <m/>
    <m/>
    <n v="60"/>
    <s v="Maria Fernanda Diaz"/>
    <x v="0"/>
    <s v="Diurno"/>
    <s v=""/>
    <d v="2021-03-01T00:00:00"/>
    <n v="606"/>
    <m/>
    <d v="2020-01-01T00:00:00"/>
    <d v="2019-07-01T00:00:00"/>
  </r>
  <r>
    <s v="Holdtech"/>
    <x v="0"/>
    <s v="Prepago"/>
    <s v="La Serena"/>
    <s v="19339082"/>
    <s v="K"/>
    <s v="19339082-K"/>
    <s v="YYBAEZC"/>
    <s v="YOHANKA YUDIZA BAEZ CARRIZO"/>
    <s v="YOHANKA YUDIZA"/>
    <s v="BAEZ CARRIZO"/>
    <x v="1"/>
    <x v="3"/>
    <s v="Renuncia"/>
    <s v="Renuncia voluntaria"/>
    <d v="2020-10-14T00:00:00"/>
    <m/>
    <m/>
    <m/>
    <m/>
    <m/>
    <d v="1996-02-11T00:00:00"/>
    <x v="7"/>
    <s v="17902552-3"/>
    <s v="ULISES LA ROSA PEREZ"/>
    <d v="2019-06-12T00:00:00"/>
    <d v="2019-07-01T00:00:00"/>
    <m/>
    <d v="2019-07-04T00:00:00"/>
    <s v="YYBAEZC"/>
    <s v="YYBAEZC"/>
    <n v="19298"/>
    <s v="yohanka.baez@consultor.wom.cl"/>
    <m/>
    <m/>
    <n v="60"/>
    <s v="Maria Fernanda Diaz"/>
    <x v="0"/>
    <s v="Diurno"/>
    <s v=""/>
    <d v="2021-03-01T00:00:00"/>
    <n v="606"/>
    <m/>
    <d v="2020-10-01T00:00:00"/>
    <d v="2019-07-01T00:00:00"/>
  </r>
  <r>
    <s v="Holdtech"/>
    <x v="0"/>
    <s v="Masivo"/>
    <s v="La Serena"/>
    <s v="19499403"/>
    <s v="6"/>
    <s v="19499403-6"/>
    <s v="CGNAVARC"/>
    <s v="CINTHYA GISELA NAVARRO CARRASCO"/>
    <s v="CINTHYA GISELA"/>
    <s v="NAVARRO CARRASCO "/>
    <x v="1"/>
    <x v="3"/>
    <s v="Desvinculación"/>
    <s v="Vencimiento de contrato"/>
    <d v="2019-08-29T00:00:00"/>
    <m/>
    <m/>
    <m/>
    <m/>
    <m/>
    <d v="1997-02-22T00:00:00"/>
    <x v="2"/>
    <s v="15909479-0"/>
    <s v="ULISES LA ROSA PEREZ"/>
    <d v="2019-06-24T00:00:00"/>
    <d v="2019-07-16T00:00:00"/>
    <m/>
    <d v="2019-07-17T00:00:00"/>
    <s v="CGNAVARC"/>
    <s v="CGNAVARC"/>
    <n v="19191"/>
    <s v="cinthya.navarro@consultor.wom.cl"/>
    <m/>
    <m/>
    <n v="61"/>
    <s v="Julia Arancibia"/>
    <x v="1"/>
    <s v="Diurno"/>
    <n v="1"/>
    <d v="2021-03-01T00:00:00"/>
    <n v="593"/>
    <m/>
    <d v="2019-08-01T00:00:00"/>
    <d v="2019-07-01T00:00:00"/>
  </r>
  <r>
    <s v="Holdtech"/>
    <x v="0"/>
    <s v="Masivo"/>
    <s v="La Serena"/>
    <s v="20007200"/>
    <s v="6"/>
    <s v="20007200-6"/>
    <s v="CNIRIBAS"/>
    <s v="CRISTIAN NICOLAS IRIBARREN SOLARI"/>
    <s v="CRISTIAN NICOLAS"/>
    <s v="IRIBARREN SOLARI "/>
    <x v="1"/>
    <x v="3"/>
    <s v="Desvinculación"/>
    <s v="No Concurrencia"/>
    <d v="2019-09-25T00:00:00"/>
    <m/>
    <m/>
    <m/>
    <m/>
    <m/>
    <d v="1999-10-11T00:00:00"/>
    <x v="1"/>
    <s v="18354359-8"/>
    <s v="FRANCISCO JAVIER SUAREZ VEGA"/>
    <d v="2019-06-24T00:00:00"/>
    <d v="2019-07-16T00:00:00"/>
    <m/>
    <d v="2019-07-17T00:00:00"/>
    <s v="CNIRIBAS"/>
    <s v="CNIRIBAS"/>
    <n v="19248"/>
    <s v="cristian.iribarren@consultor.wom.cl"/>
    <m/>
    <m/>
    <n v="61"/>
    <s v="Julia Arancibia"/>
    <x v="1"/>
    <s v="Diurno"/>
    <n v="1"/>
    <d v="2021-03-01T00:00:00"/>
    <n v="593"/>
    <m/>
    <d v="2019-09-01T00:00:00"/>
    <d v="2019-07-01T00:00:00"/>
  </r>
  <r>
    <s v="Holdtech"/>
    <x v="0"/>
    <s v="Masivo"/>
    <s v="La Serena"/>
    <s v="15588280"/>
    <s v="8"/>
    <s v="15588280-8"/>
    <s v="DATRONCS"/>
    <s v="DANIEL ALEXIS TRONCOSO SILVA"/>
    <s v="DANIEL ALEXIS"/>
    <s v="TRONCOSO SILVA "/>
    <x v="1"/>
    <x v="3"/>
    <s v="Renuncia"/>
    <m/>
    <d v="2019-08-27T00:00:00"/>
    <m/>
    <m/>
    <m/>
    <m/>
    <m/>
    <d v="1983-10-12T00:00:00"/>
    <x v="1"/>
    <s v="18354359-8"/>
    <s v="FRANCISCO JAVIER SUAREZ VEGA"/>
    <d v="2019-06-24T00:00:00"/>
    <d v="2019-07-16T00:00:00"/>
    <m/>
    <d v="2019-07-17T00:00:00"/>
    <s v="DATRONCS"/>
    <s v="DATRONCS"/>
    <n v="19313"/>
    <s v="daniel.troncoso@consultor.wom.cl"/>
    <m/>
    <m/>
    <n v="61"/>
    <s v="Julia Arancibia"/>
    <x v="1"/>
    <s v="Diurno"/>
    <n v="1"/>
    <d v="2021-03-01T00:00:00"/>
    <n v="593"/>
    <m/>
    <d v="2019-08-01T00:00:00"/>
    <d v="2019-07-01T00:00:00"/>
  </r>
  <r>
    <s v="Holdtech"/>
    <x v="0"/>
    <s v="Masivo"/>
    <s v="La Serena"/>
    <s v="16687473"/>
    <s v="4"/>
    <s v="16687473-4"/>
    <s v="EGPEREZG"/>
    <s v="EVA GUISELLA PEREZ GODOY"/>
    <s v="EVA GUISELLA"/>
    <s v="PEREZ GODOY "/>
    <x v="1"/>
    <x v="3"/>
    <s v="Renuncia"/>
    <s v="Renuncia voluntaria"/>
    <d v="2019-07-27T00:00:00"/>
    <m/>
    <m/>
    <m/>
    <m/>
    <m/>
    <d v="1987-10-25T00:00:00"/>
    <x v="23"/>
    <s v="17404906-8"/>
    <s v="ULISES LA ROSA PEREZ"/>
    <d v="2019-06-24T00:00:00"/>
    <d v="2019-07-16T00:00:00"/>
    <m/>
    <d v="2019-07-17T00:00:00"/>
    <s v="EGPEREZG"/>
    <s v="EGPEREZG"/>
    <n v="19322"/>
    <s v="eva.perez@consultor.wom.cl"/>
    <m/>
    <m/>
    <n v="61"/>
    <s v="Julia Arancibia"/>
    <x v="1"/>
    <m/>
    <n v="1"/>
    <d v="2021-03-01T00:00:00"/>
    <n v="593"/>
    <m/>
    <d v="2019-07-01T00:00:00"/>
    <d v="2019-07-01T00:00:00"/>
  </r>
  <r>
    <s v="Holdtech"/>
    <x v="0"/>
    <s v="Empresas"/>
    <s v="La Serena"/>
    <s v="17998271"/>
    <s v="4"/>
    <s v="17998271-4"/>
    <s v="JCESQUIA"/>
    <s v="JAVIERA CONSTANZA ESQUIVEL ALBERTAZZO"/>
    <s v="JAVIERA CONSTANZA"/>
    <s v="ESQUIVEL ALBERTAZZO "/>
    <x v="1"/>
    <x v="3"/>
    <s v="Renuncia"/>
    <s v="Renuncia voluntaria"/>
    <d v="2019-12-27T00:00:00"/>
    <m/>
    <m/>
    <m/>
    <m/>
    <m/>
    <d v="1992-01-11T00:00:00"/>
    <x v="24"/>
    <s v="15451219-5"/>
    <s v="ULISES LA ROSA PEREZ"/>
    <d v="2019-06-24T00:00:00"/>
    <d v="2019-07-16T00:00:00"/>
    <m/>
    <d v="2019-07-17T00:00:00"/>
    <s v="JCESQUIA"/>
    <s v="JCESQUIA"/>
    <n v="19215"/>
    <s v="javiera.esquivel@consultor.wom.cl"/>
    <m/>
    <m/>
    <n v="61"/>
    <s v="Julia Arancibia"/>
    <x v="1"/>
    <s v="Diurno"/>
    <n v="1"/>
    <d v="2021-03-01T00:00:00"/>
    <n v="593"/>
    <m/>
    <d v="2019-12-01T00:00:00"/>
    <d v="2019-07-01T00:00:00"/>
  </r>
  <r>
    <s v="Holdtech"/>
    <x v="0"/>
    <s v="Masivo"/>
    <s v="La Serena"/>
    <s v="20407647"/>
    <s v="2"/>
    <s v="20407647-2"/>
    <s v="MBRIVERC"/>
    <s v="MARIA BELEN RIVERA CORDOVEZ"/>
    <s v="MARIA BELEN"/>
    <s v="RIVERA CORDOVEZ "/>
    <x v="1"/>
    <x v="3"/>
    <s v="Renuncia"/>
    <s v="Renuncia voluntaria"/>
    <d v="2019-09-04T00:00:00"/>
    <m/>
    <m/>
    <m/>
    <m/>
    <m/>
    <d v="2000-10-25T00:00:00"/>
    <x v="0"/>
    <s v="15054416-5"/>
    <s v="FRANCISCO JAVIER SUAREZ VEGA"/>
    <d v="2019-06-24T00:00:00"/>
    <d v="2019-07-16T00:00:00"/>
    <m/>
    <d v="2019-07-17T00:00:00"/>
    <s v="MBRIVERC"/>
    <s v="MBRIVERC"/>
    <n v="19330"/>
    <s v="maria.rivera.c@consultor.wom.cl"/>
    <m/>
    <m/>
    <n v="61"/>
    <s v="Julia Arancibia"/>
    <x v="0"/>
    <s v="Diurno"/>
    <s v=""/>
    <d v="2021-03-01T00:00:00"/>
    <n v="593"/>
    <m/>
    <d v="2019-09-01T00:00:00"/>
    <d v="2019-07-01T00:00:00"/>
  </r>
  <r>
    <s v="Holdtech"/>
    <x v="0"/>
    <s v="Masivo"/>
    <s v="La Serena"/>
    <s v="15027124"/>
    <s v="K"/>
    <s v="15027124-K"/>
    <s v="PDDIAZP"/>
    <s v="PRISCILLA DEL CARMEN DIAZ PINTO"/>
    <s v="PRISCILLA DEL CARMEN"/>
    <s v="DIAZ PINTO "/>
    <x v="1"/>
    <x v="3"/>
    <s v="Desvinculación"/>
    <s v="No Concurrencia"/>
    <d v="2019-08-13T00:00:00"/>
    <m/>
    <m/>
    <m/>
    <m/>
    <m/>
    <d v="1983-06-02T00:00:00"/>
    <x v="24"/>
    <s v="15451219-5"/>
    <s v="ULISES LA ROSA PEREZ"/>
    <d v="2019-06-24T00:00:00"/>
    <d v="2019-07-16T00:00:00"/>
    <m/>
    <d v="2019-07-17T00:00:00"/>
    <s v="PDDIAZP"/>
    <s v="PDDIAZP"/>
    <n v="19319"/>
    <s v="priscilla.diaz@consultor.wom.cl"/>
    <m/>
    <m/>
    <n v="61"/>
    <s v="Julia Arancibia"/>
    <x v="0"/>
    <s v="Diurno"/>
    <s v=""/>
    <d v="2021-03-01T00:00:00"/>
    <n v="593"/>
    <m/>
    <d v="2019-08-01T00:00:00"/>
    <d v="2019-07-01T00:00:00"/>
  </r>
  <r>
    <s v="Holdtech"/>
    <x v="0"/>
    <s v="Masivo"/>
    <s v="La Serena"/>
    <s v="18923829"/>
    <s v="0"/>
    <s v="18923829-0"/>
    <s v="CAMARINC"/>
    <s v="CRISTOPHER ALEJANDRO MARIN CONTRERAS"/>
    <s v="CRISTOPHER ALEJANDRO"/>
    <s v="MARIN CONTRERAS "/>
    <x v="1"/>
    <x v="3"/>
    <s v="Desvinculación"/>
    <s v="No Concurrencia"/>
    <d v="2019-08-13T00:00:00"/>
    <m/>
    <m/>
    <m/>
    <m/>
    <m/>
    <s v="16/04/1995"/>
    <x v="23"/>
    <s v="17404906-8"/>
    <s v="ULISES LA ROSA PEREZ"/>
    <d v="2019-07-03T00:00:00"/>
    <d v="2019-07-24T00:00:00"/>
    <m/>
    <d v="2019-07-27T00:00:00"/>
    <s v="CAMARINC"/>
    <s v="CAMARINC"/>
    <n v="19266"/>
    <s v="cristopher.marin@consultor.wom.cl"/>
    <m/>
    <m/>
    <n v="62"/>
    <s v="Catherine Barraza"/>
    <x v="0"/>
    <s v="Diurno"/>
    <s v=""/>
    <d v="2021-03-01T00:00:00"/>
    <n v="583"/>
    <m/>
    <d v="2019-08-01T00:00:00"/>
    <d v="2019-07-01T00:00:00"/>
  </r>
  <r>
    <s v="Holdtech"/>
    <x v="0"/>
    <s v="Empresas"/>
    <s v="La Serena"/>
    <s v="17452274"/>
    <s v="K"/>
    <s v="17452274-K"/>
    <s v="CPSALASA"/>
    <s v="CAMILA PAULINA SALAS ARDILES"/>
    <s v="CAMILA PAULINA"/>
    <s v="SALAS ARDILES "/>
    <x v="1"/>
    <x v="3"/>
    <s v="Desvinculación"/>
    <s v="No Concurrencia"/>
    <d v="2020-11-10T00:00:00"/>
    <m/>
    <m/>
    <m/>
    <m/>
    <m/>
    <s v="25/01/1990"/>
    <x v="0"/>
    <s v="15054416-5"/>
    <s v="FRANCISCO JAVIER SUAREZ VEGA"/>
    <d v="2019-07-03T00:00:00"/>
    <d v="2019-07-24T00:00:00"/>
    <m/>
    <d v="2019-07-27T00:00:00"/>
    <s v="CPSALASA"/>
    <s v="CPSALASA"/>
    <n v="19112"/>
    <s v="camila.salas@consultor.wom.cl"/>
    <m/>
    <m/>
    <n v="62"/>
    <s v="Catherine Barraza"/>
    <x v="0"/>
    <s v="Diurno"/>
    <s v=""/>
    <d v="2021-03-01T00:00:00"/>
    <n v="583"/>
    <m/>
    <d v="2020-11-01T00:00:00"/>
    <d v="2019-07-01T00:00:00"/>
  </r>
  <r>
    <s v="Holdtech"/>
    <x v="0"/>
    <s v="Masivo"/>
    <s v="La Serena"/>
    <s v="16596013"/>
    <s v="0"/>
    <s v="16596013-0"/>
    <s v="DRAROSA"/>
    <s v="DANIEL RODRIGO AROS AROS"/>
    <s v="DANIEL RODRIGO"/>
    <s v="AROS AROS "/>
    <x v="1"/>
    <x v="3"/>
    <s v="Renuncia"/>
    <s v="Renuncia voluntaria"/>
    <d v="2019-09-17T00:00:00"/>
    <m/>
    <m/>
    <m/>
    <m/>
    <m/>
    <s v="02/08/1986"/>
    <x v="23"/>
    <s v="17404906-8"/>
    <s v="ULISES LA ROSA PEREZ"/>
    <d v="2019-07-03T00:00:00"/>
    <d v="2019-07-24T00:00:00"/>
    <m/>
    <d v="2019-07-27T00:00:00"/>
    <s v="DRAROSA"/>
    <s v="DRAROSA"/>
    <n v="19208"/>
    <s v="daniel.aros@consultor.wom.cl"/>
    <m/>
    <m/>
    <n v="62"/>
    <s v="Catherine Barraza"/>
    <x v="1"/>
    <s v="Diurno"/>
    <n v="1"/>
    <d v="2021-03-01T00:00:00"/>
    <n v="583"/>
    <m/>
    <d v="2019-09-01T00:00:00"/>
    <d v="2019-07-01T00:00:00"/>
  </r>
  <r>
    <s v="Holdtech"/>
    <x v="0"/>
    <s v="Masivo"/>
    <s v="La Serena"/>
    <s v="16117787"/>
    <s v="3"/>
    <s v="16117787-3"/>
    <s v="JACOLLAF"/>
    <s v="JUAN ANTONIO COLLANTE FARIAS"/>
    <s v="JUAN ANTONIO"/>
    <s v="COLLANTE FARIAS "/>
    <x v="1"/>
    <x v="3"/>
    <s v="Renuncia"/>
    <s v="Renuncia voluntaria"/>
    <d v="2019-09-01T00:00:00"/>
    <m/>
    <m/>
    <m/>
    <m/>
    <m/>
    <s v="02/11/1985"/>
    <x v="1"/>
    <s v="18354359-8"/>
    <s v="FRANCISCO JAVIER SUAREZ VEGA"/>
    <d v="2019-07-03T00:00:00"/>
    <d v="2019-07-24T00:00:00"/>
    <m/>
    <d v="2019-07-27T00:00:00"/>
    <s v="JACOLLAF"/>
    <s v="JACOLLAF"/>
    <n v="19034"/>
    <s v="juan.collante@consultor.wom.cl"/>
    <m/>
    <m/>
    <n v="62"/>
    <s v="Catherine Barraza"/>
    <x v="0"/>
    <s v="Diurno"/>
    <s v=""/>
    <d v="2021-03-01T00:00:00"/>
    <n v="583"/>
    <m/>
    <d v="2019-09-01T00:00:00"/>
    <d v="2019-07-01T00:00:00"/>
  </r>
  <r>
    <s v="Holdtech"/>
    <x v="0"/>
    <s v="Prepago"/>
    <s v="La Serena"/>
    <s v="20400861"/>
    <s v="2"/>
    <s v="20400861-2"/>
    <s v="JMHERRAV"/>
    <s v="JESUS MATIAS HERRAS VELIZ"/>
    <s v="JESUS MATIAS"/>
    <s v="HERRAS VELIZ "/>
    <x v="1"/>
    <x v="3"/>
    <s v="Renuncia"/>
    <s v="Renuncia voluntaria"/>
    <d v="2019-12-02T00:00:00"/>
    <m/>
    <m/>
    <m/>
    <m/>
    <m/>
    <s v="05/01/2000"/>
    <x v="24"/>
    <s v="15451219-5"/>
    <s v="ULISES LA ROSA PEREZ"/>
    <d v="2019-07-03T00:00:00"/>
    <d v="2019-07-24T00:00:00"/>
    <m/>
    <d v="2019-07-27T00:00:00"/>
    <s v="JMHERRAV"/>
    <s v="JMHERRAV"/>
    <n v="19302"/>
    <s v="jesus.herras@consultor.wom.cl"/>
    <m/>
    <m/>
    <n v="62"/>
    <s v="Catherine Barraza"/>
    <x v="1"/>
    <s v="Diurno"/>
    <n v="1"/>
    <d v="2021-03-01T00:00:00"/>
    <n v="583"/>
    <m/>
    <d v="2019-12-01T00:00:00"/>
    <d v="2019-07-01T00:00:00"/>
  </r>
  <r>
    <s v="Holdtech"/>
    <x v="0"/>
    <s v="Masivo"/>
    <s v="La Serena"/>
    <s v="18495755"/>
    <s v="8"/>
    <s v="18495755-8"/>
    <s v="NYARAYAL"/>
    <s v="NADIA YACARY ARAYA LAZCANO"/>
    <s v="NADIA YACARY"/>
    <s v="ARAYA LAZCANO "/>
    <x v="1"/>
    <x v="3"/>
    <s v="Renuncia"/>
    <s v="Renuncia voluntaria"/>
    <d v="2020-10-22T00:00:00"/>
    <m/>
    <m/>
    <m/>
    <m/>
    <m/>
    <s v="06/12/1993"/>
    <x v="0"/>
    <s v="15054416-5"/>
    <s v="FRANCISCO JAVIER SUAREZ VEGA"/>
    <d v="2019-07-03T00:00:00"/>
    <d v="2019-07-24T00:00:00"/>
    <m/>
    <d v="2019-07-27T00:00:00"/>
    <s v="NYARAYAL"/>
    <s v="NYARAYAL"/>
    <n v="19157"/>
    <s v="nadia.araya@consultor.wom.cl"/>
    <m/>
    <m/>
    <n v="62"/>
    <s v="Catherine Barraza"/>
    <x v="1"/>
    <s v="Diurno"/>
    <n v="1"/>
    <d v="2021-03-01T00:00:00"/>
    <n v="583"/>
    <m/>
    <d v="2020-10-01T00:00:00"/>
    <d v="2019-07-01T00:00:00"/>
  </r>
  <r>
    <s v="Holdtech"/>
    <x v="0"/>
    <s v="Empresas"/>
    <s v="La Serena"/>
    <s v="19207595"/>
    <s v="5"/>
    <s v="19207595-5"/>
    <s v="PDFERNAO"/>
    <s v="PRISCILLA DEL PILAR FERNANDEZ ORELLANA"/>
    <s v="PRISCILLA DEL PILAR"/>
    <s v="FERNANDEZ ORELLANA "/>
    <x v="1"/>
    <x v="3"/>
    <s v="Desvinculación"/>
    <s v="Necesidad de la empresa"/>
    <d v="2020-10-30T00:00:00"/>
    <m/>
    <m/>
    <m/>
    <m/>
    <m/>
    <s v="29/07/1996"/>
    <x v="24"/>
    <s v="15451219-5"/>
    <s v="ULISES LA ROSA PEREZ"/>
    <d v="2019-07-03T00:00:00"/>
    <d v="2019-07-24T00:00:00"/>
    <m/>
    <d v="2019-07-27T00:00:00"/>
    <s v="PDFERNAO"/>
    <s v="PDFERNAO"/>
    <n v="19114"/>
    <s v="priscilla.fernandez@consultor.wom.cl"/>
    <m/>
    <m/>
    <n v="62"/>
    <s v="Catherine Barraza"/>
    <x v="0"/>
    <s v="Diurno"/>
    <s v=""/>
    <d v="2021-03-01T00:00:00"/>
    <n v="583"/>
    <m/>
    <d v="2020-10-01T00:00:00"/>
    <d v="2019-07-01T00:00:00"/>
  </r>
  <r>
    <s v="Holdtech"/>
    <x v="0"/>
    <s v="Masivo"/>
    <s v="La Serena"/>
    <s v="20007078"/>
    <s v="K"/>
    <s v="20007078-K"/>
    <s v="BCPEDRAT"/>
    <s v="BENJAMIN CALEB ABSALOM PEDRAZA TAPIA"/>
    <s v="BENJAMIN CALEB ABSALOM"/>
    <s v="PEDRAZA TAPIA "/>
    <x v="1"/>
    <x v="3"/>
    <s v="Desvinculación"/>
    <s v="No Concurrencia"/>
    <d v="2020-02-07T00:00:00"/>
    <m/>
    <m/>
    <m/>
    <m/>
    <m/>
    <s v="10/09/1999"/>
    <x v="5"/>
    <s v="14109923-K"/>
    <s v="WILLIAMS ENRIQUE DOMINGUEZ BARRADA"/>
    <d v="2019-07-11T00:00:00"/>
    <d v="2019-08-02T00:00:00"/>
    <m/>
    <d v="2019-08-07T00:00:00"/>
    <s v="BCPEDRAT"/>
    <s v="BCPEDRAT"/>
    <n v="19278"/>
    <s v="benjamin.pedraza@consultor.wom.cl"/>
    <m/>
    <m/>
    <n v="63"/>
    <s v="Yesenia Sepulveda"/>
    <x v="0"/>
    <s v="Diurno"/>
    <s v=""/>
    <d v="2021-03-01T00:00:00"/>
    <n v="572"/>
    <m/>
    <d v="2020-02-01T00:00:00"/>
    <d v="2019-08-01T00:00:00"/>
  </r>
  <r>
    <s v="Holdtech"/>
    <x v="0"/>
    <s v="Masivo"/>
    <s v="La Serena"/>
    <s v="19347359"/>
    <s v="8"/>
    <s v="19347359-8"/>
    <s v="JACONTRA"/>
    <s v="JULIO ANTONIO CONTRERAS ANACONA"/>
    <s v="JULIO ANTONIO"/>
    <s v="CONTRERAS ANACONA "/>
    <x v="1"/>
    <x v="3"/>
    <s v="Desvinculación"/>
    <s v="No Concurrencia"/>
    <d v="2019-08-23T00:00:00"/>
    <m/>
    <m/>
    <m/>
    <m/>
    <m/>
    <s v="13/01/1996"/>
    <x v="24"/>
    <s v="15451219-5"/>
    <s v="ULISES LA ROSA PEREZ"/>
    <d v="2019-07-11T00:00:00"/>
    <d v="2019-08-02T00:00:00"/>
    <m/>
    <d v="2019-08-07T00:00:00"/>
    <s v="JACONTRA"/>
    <s v="JACONTRA"/>
    <n v="19331"/>
    <s v="julio.contreras@consultor.wom.cl"/>
    <m/>
    <m/>
    <n v="63"/>
    <s v="Yesenia Sepulveda"/>
    <x v="0"/>
    <s v="Diurno"/>
    <s v=""/>
    <d v="2021-03-01T00:00:00"/>
    <n v="572"/>
    <m/>
    <d v="2019-08-01T00:00:00"/>
    <d v="2019-08-01T00:00:00"/>
  </r>
  <r>
    <s v="Holdtech"/>
    <x v="0"/>
    <s v="Empresas"/>
    <s v="La Serena"/>
    <s v="18922550"/>
    <s v="4"/>
    <s v="18922550-4"/>
    <s v="JAPASTEP"/>
    <s v="JUAN ANTONIO DE JESUS PASTEN PASTEN"/>
    <s v="JUAN ANTONIO DE JESUS"/>
    <s v="PASTEN PASTEN "/>
    <x v="1"/>
    <x v="3"/>
    <s v="Desvinculación"/>
    <s v="No Concurrencia"/>
    <d v="2020-02-10T00:00:00"/>
    <m/>
    <m/>
    <m/>
    <m/>
    <m/>
    <s v="02/10/1994"/>
    <x v="6"/>
    <s v="16732649-8"/>
    <s v="ULISES LA ROSA PEREZ"/>
    <d v="2019-07-11T00:00:00"/>
    <d v="2019-08-02T00:00:00"/>
    <m/>
    <d v="2019-08-07T00:00:00"/>
    <s v="JAPASTEP"/>
    <s v="JAPASTEP"/>
    <n v="19276"/>
    <s v="juan.pasten@consultor.wom.cl"/>
    <m/>
    <m/>
    <n v="63"/>
    <s v="Yesenia Sepulveda"/>
    <x v="0"/>
    <s v="Diurno"/>
    <s v=""/>
    <d v="2021-03-01T00:00:00"/>
    <n v="572"/>
    <m/>
    <d v="2020-02-01T00:00:00"/>
    <d v="2019-08-01T00:00:00"/>
  </r>
  <r>
    <s v="Holdtech"/>
    <x v="0"/>
    <s v="Empresas"/>
    <s v="La Serena"/>
    <s v="19678408"/>
    <s v="K"/>
    <s v="19678408-K"/>
    <s v="JSASTUDS"/>
    <s v="JACOB SALOMON ASTUDILLO SALINAS"/>
    <s v="JACOB SALOMON"/>
    <s v="ASTUDILLO SALINAS "/>
    <x v="1"/>
    <x v="3"/>
    <s v="Desvinculación"/>
    <s v="No Concurrencia"/>
    <d v="2020-11-11T00:00:00"/>
    <m/>
    <m/>
    <m/>
    <m/>
    <m/>
    <s v="03/09/1998"/>
    <x v="27"/>
    <s v="17062133-6"/>
    <s v="YORMAN JOSE HERNANDEZ USECHE "/>
    <d v="2019-07-11T00:00:00"/>
    <d v="2019-08-02T00:00:00"/>
    <m/>
    <d v="2019-08-07T00:00:00"/>
    <s v="JSASTUDS"/>
    <s v="JSASTUDS"/>
    <n v="19051"/>
    <s v="jacob.astudillo@consultor.wom.cl"/>
    <m/>
    <m/>
    <n v="63"/>
    <s v="Yesenia Sepulveda"/>
    <x v="1"/>
    <s v="Diurno"/>
    <n v="1"/>
    <d v="2021-03-01T00:00:00"/>
    <n v="572"/>
    <m/>
    <d v="2020-11-01T00:00:00"/>
    <d v="2019-08-01T00:00:00"/>
  </r>
  <r>
    <s v="Holdtech"/>
    <x v="0"/>
    <s v="Masivo"/>
    <s v="La Serena"/>
    <s v="19455917"/>
    <s v="8"/>
    <s v="19455917-8"/>
    <s v="RJDIEZA"/>
    <s v="RICHARD JAVIER DIEZ AGUIRRE"/>
    <s v="RICHARD JAVIER"/>
    <s v="DIEZ AGUIRRE "/>
    <x v="1"/>
    <x v="3"/>
    <s v="Desvinculación"/>
    <s v="No Concurrencia"/>
    <d v="2019-08-09T00:00:00"/>
    <m/>
    <m/>
    <m/>
    <m/>
    <m/>
    <s v="23/08/1989"/>
    <x v="24"/>
    <s v="15451219-5"/>
    <s v="ULISES LA ROSA PEREZ"/>
    <d v="2019-07-11T00:00:00"/>
    <d v="2019-08-02T00:00:00"/>
    <m/>
    <d v="2019-08-07T00:00:00"/>
    <s v="RJDIEZA"/>
    <s v="RJDIEZA"/>
    <n v="19305"/>
    <s v="richard.diez@consultor.wom.cl"/>
    <m/>
    <m/>
    <n v="63"/>
    <s v="Yesenia Sepulveda"/>
    <x v="1"/>
    <s v="Diurno"/>
    <n v="1"/>
    <d v="2021-03-01T00:00:00"/>
    <n v="572"/>
    <m/>
    <d v="2019-08-01T00:00:00"/>
    <d v="2019-08-01T00:00:00"/>
  </r>
  <r>
    <s v="Holdtech"/>
    <x v="0"/>
    <s v="Empresas"/>
    <s v="La Serena"/>
    <s v="17711414"/>
    <s v="6"/>
    <s v="17711414-6"/>
    <s v="VMOLLARJ"/>
    <s v="VICTOR MANUEL EMILIO OLLARZU JELVEZ"/>
    <s v="VICTOR MANUEL EMILIO"/>
    <s v="OLLARZU JELVEZ "/>
    <x v="1"/>
    <x v="3"/>
    <s v="Desvinculación"/>
    <s v="No Concurrencia"/>
    <d v="2019-11-26T00:00:00"/>
    <m/>
    <m/>
    <m/>
    <m/>
    <m/>
    <s v="20/08/1990"/>
    <x v="23"/>
    <s v="17404906-8"/>
    <s v="ULISES LA ROSA PEREZ"/>
    <d v="2019-07-11T00:00:00"/>
    <d v="2019-08-02T00:00:00"/>
    <m/>
    <d v="2019-08-07T00:00:00"/>
    <s v="VMOLLARJ"/>
    <s v="VMOLLARJ"/>
    <n v="19317"/>
    <s v="victor.ollarzu@consultor.wom.cl"/>
    <m/>
    <m/>
    <n v="63"/>
    <s v="Yesenia Sepulveda"/>
    <x v="0"/>
    <s v="Diurno"/>
    <s v=""/>
    <d v="2021-03-01T00:00:00"/>
    <n v="572"/>
    <m/>
    <d v="2019-11-01T00:00:00"/>
    <d v="2019-08-01T00:00:00"/>
  </r>
  <r>
    <s v="Holdtech"/>
    <x v="0"/>
    <s v="Masivo"/>
    <s v="La Serena"/>
    <s v="19538707"/>
    <s v="9"/>
    <s v="19538707-9"/>
    <s v="BCOPAZON"/>
    <s v="BRAYAN CRISTOFER OPAZO NUÑEZ"/>
    <s v="BRAYAN CRISTOFER"/>
    <s v="OPAZO NUÑEZ "/>
    <x v="1"/>
    <x v="3"/>
    <s v="Renuncia"/>
    <s v="Renuncia voluntaria"/>
    <d v="2019-09-16T00:00:00"/>
    <s v="Reingreso Call Center"/>
    <m/>
    <m/>
    <m/>
    <m/>
    <s v="04/04/1997"/>
    <x v="5"/>
    <s v="14109923-K"/>
    <s v="WILLIAMS ENRIQUE DOMINGUEZ BARRADA"/>
    <d v="2019-07-29T00:00:00"/>
    <d v="2019-08-20T00:00:00"/>
    <m/>
    <d v="2019-08-23T00:00:00"/>
    <s v="BCOPAZON"/>
    <s v="BCOPAZON"/>
    <n v="19344"/>
    <s v="brayan.opazo@consultor.wom.cl"/>
    <m/>
    <m/>
    <n v="64"/>
    <s v="Maria Fernanda Diaz"/>
    <x v="1"/>
    <s v="Diurno"/>
    <n v="1"/>
    <d v="2021-03-01T00:00:00"/>
    <n v="556"/>
    <m/>
    <d v="2019-09-01T00:00:00"/>
    <d v="2019-08-01T00:00:00"/>
  </r>
  <r>
    <s v="Holdtech"/>
    <x v="0"/>
    <s v="Masivo"/>
    <s v="La Serena"/>
    <s v="20253842"/>
    <s v="8"/>
    <s v="20253842-8"/>
    <s v="CMFLOREG"/>
    <s v="CATALINA MARLEN FLORES GALLARDO"/>
    <s v="CATALINA MARLEN"/>
    <s v="FLORES GALLARDO "/>
    <x v="1"/>
    <x v="3"/>
    <s v="Desvinculación"/>
    <s v="Vencimiento de contrato"/>
    <d v="2020-01-05T00:00:00"/>
    <m/>
    <m/>
    <m/>
    <m/>
    <m/>
    <s v="28/03/2001"/>
    <x v="2"/>
    <s v="15909479-0"/>
    <s v="ULISES LA ROSA PEREZ"/>
    <d v="2019-07-29T00:00:00"/>
    <d v="2019-08-20T00:00:00"/>
    <m/>
    <d v="2019-08-23T00:00:00"/>
    <s v="CMFLOREG"/>
    <s v="CMFLOREG"/>
    <n v="19352"/>
    <s v="catalina.flores@consultor.wom.cl"/>
    <m/>
    <m/>
    <n v="64"/>
    <s v="Maria Fernanda Diaz"/>
    <x v="0"/>
    <s v="Diurno"/>
    <s v=""/>
    <d v="2021-03-01T00:00:00"/>
    <n v="556"/>
    <m/>
    <d v="2020-01-01T00:00:00"/>
    <d v="2019-08-01T00:00:00"/>
  </r>
  <r>
    <s v="Holdtech"/>
    <x v="0"/>
    <s v="Masivo"/>
    <s v="La Serena"/>
    <s v="19207273"/>
    <s v="5"/>
    <s v="19207273-5"/>
    <s v="DAGALLAS"/>
    <s v="DIEGO ALEXIS GALLARDO SALINAS"/>
    <s v="DIEGO ALEXIS"/>
    <s v="GALLARDO SALINAS "/>
    <x v="1"/>
    <x v="3"/>
    <s v="Renuncia"/>
    <s v="Renuncia voluntaria"/>
    <d v="2019-09-13T00:00:00"/>
    <m/>
    <m/>
    <m/>
    <m/>
    <m/>
    <s v="13/11/1995"/>
    <x v="0"/>
    <s v="15054416-5"/>
    <s v="FRANCISCO JAVIER SUAREZ VEGA"/>
    <d v="2019-07-29T00:00:00"/>
    <d v="2019-08-20T00:00:00"/>
    <m/>
    <d v="2019-08-26T00:00:00"/>
    <s v="DAGALLAS"/>
    <s v="DAGALLAS"/>
    <n v="19354"/>
    <s v="diego.gallardo@consultor.wom.cl"/>
    <m/>
    <m/>
    <n v="64"/>
    <s v="Maria Fernanda Diaz"/>
    <x v="1"/>
    <s v="Diurno"/>
    <n v="1"/>
    <d v="2021-03-01T00:00:00"/>
    <n v="553"/>
    <m/>
    <d v="2019-09-01T00:00:00"/>
    <d v="2019-08-01T00:00:00"/>
  </r>
  <r>
    <s v="Holdtech"/>
    <x v="0"/>
    <s v="Empresas"/>
    <s v="La Serena"/>
    <s v="18858297"/>
    <s v="4"/>
    <s v="18858297-4"/>
    <s v="ECMENDEA"/>
    <s v="ELIZABETH CATALINA MENDEZ ARSENDIGA"/>
    <s v="ELIZABETH CATALINA"/>
    <s v="MENDEZ ARSENDIGA "/>
    <x v="1"/>
    <x v="3"/>
    <s v="Renuncia"/>
    <s v="Renuncia voluntaria"/>
    <d v="2019-11-13T00:00:00"/>
    <m/>
    <m/>
    <m/>
    <m/>
    <m/>
    <s v="08/03/1993"/>
    <x v="8"/>
    <s v="13974946-4"/>
    <s v="FRANCISCO JAVIER SUAREZ VEGA"/>
    <d v="2019-07-29T00:00:00"/>
    <d v="2019-08-20T00:00:00"/>
    <m/>
    <d v="2019-08-23T00:00:00"/>
    <s v="ECMENDEA"/>
    <s v="ECMENDEA"/>
    <n v="19312"/>
    <s v="elizabeth.mendez@consultor.wom.cl"/>
    <m/>
    <m/>
    <n v="64"/>
    <s v="Maria Fernanda Diaz"/>
    <x v="1"/>
    <s v="Diurno"/>
    <n v="1"/>
    <d v="2021-03-01T00:00:00"/>
    <n v="556"/>
    <m/>
    <d v="2019-11-01T00:00:00"/>
    <d v="2019-08-01T00:00:00"/>
  </r>
  <r>
    <s v="Holdtech"/>
    <x v="0"/>
    <s v="Masivo"/>
    <s v="La Serena"/>
    <s v="16189457"/>
    <s v="5"/>
    <s v="16189457-5"/>
    <s v="FAVALDIV"/>
    <s v="FABIOLA ANTONIA VALDIVIA VALDIVIA"/>
    <s v="FABIOLA ANTONIA"/>
    <s v="VALDIVIA VALDIVIA "/>
    <x v="1"/>
    <x v="3"/>
    <s v="Renuncia"/>
    <s v="Renuncia voluntaria"/>
    <d v="2019-10-21T00:00:00"/>
    <s v="Reingreso Call Center"/>
    <m/>
    <m/>
    <m/>
    <m/>
    <s v="13/05/1986"/>
    <x v="5"/>
    <s v="14109923-K"/>
    <s v="WILLIAMS ENRIQUE DOMINGUEZ BARRADA"/>
    <d v="2019-07-29T00:00:00"/>
    <d v="2019-08-20T00:00:00"/>
    <m/>
    <d v="2019-08-23T00:00:00"/>
    <s v="FAVALDIV"/>
    <s v="FAVALDIV"/>
    <n v="19306"/>
    <s v="fabiola.valdivia@consultor.wom.cl"/>
    <m/>
    <m/>
    <n v="64"/>
    <s v="Maria Fernanda Diaz"/>
    <x v="0"/>
    <s v="Diurno"/>
    <s v=""/>
    <d v="2021-03-01T00:00:00"/>
    <n v="556"/>
    <m/>
    <d v="2019-10-01T00:00:00"/>
    <d v="2019-08-01T00:00:00"/>
  </r>
  <r>
    <s v="Holdtech"/>
    <x v="0"/>
    <s v="Masivo"/>
    <s v="La Serena"/>
    <s v="19189827"/>
    <s v="3"/>
    <s v="19189827-3"/>
    <s v="FOZUNIGC"/>
    <s v="FELIPE OMAR ZUÑIGA CARVALLO"/>
    <s v="FELIPE OMAR"/>
    <s v="ZUÑIGA CARVALLO "/>
    <x v="1"/>
    <x v="3"/>
    <s v="Desvinculación"/>
    <s v="No Concurrencia"/>
    <d v="2020-03-13T00:00:00"/>
    <m/>
    <m/>
    <m/>
    <m/>
    <m/>
    <s v="16/01/1995"/>
    <x v="8"/>
    <s v="13974946-4"/>
    <s v="FRANCISCO JAVIER SUAREZ VEGA"/>
    <d v="2019-07-29T00:00:00"/>
    <d v="2019-08-20T00:00:00"/>
    <m/>
    <d v="2019-08-23T00:00:00"/>
    <s v="FOZUNIGC"/>
    <s v="FOZUNIGC"/>
    <n v="19341"/>
    <s v="felipe.zuniga@consultor.wom.cl"/>
    <m/>
    <m/>
    <n v="64"/>
    <s v="Maria Fernanda Diaz"/>
    <x v="0"/>
    <s v="Diurno"/>
    <s v=""/>
    <d v="2021-03-01T00:00:00"/>
    <n v="556"/>
    <m/>
    <d v="2020-03-01T00:00:00"/>
    <d v="2019-08-01T00:00:00"/>
  </r>
  <r>
    <s v="Holdtech"/>
    <x v="0"/>
    <s v="Empresas"/>
    <s v="La Serena"/>
    <s v="16307618"/>
    <s v="7"/>
    <s v="16307618-7"/>
    <s v="JAFIGUEA"/>
    <s v="JENNIFER ANDREA FIGUEROA ARQUEROS"/>
    <s v="JENNIFER ANDREA"/>
    <s v="FIGUEROA ARQUEROS "/>
    <x v="1"/>
    <x v="3"/>
    <s v="Desvinculación"/>
    <s v="Vencimiento de contrato"/>
    <d v="2020-01-05T00:00:00"/>
    <m/>
    <m/>
    <m/>
    <m/>
    <m/>
    <s v="14/06/1986"/>
    <x v="24"/>
    <s v="15451219-5"/>
    <s v="ULISES LA ROSA PEREZ"/>
    <d v="2019-07-29T00:00:00"/>
    <d v="2019-08-20T00:00:00"/>
    <m/>
    <d v="2019-08-23T00:00:00"/>
    <s v="JAFIGUEA"/>
    <s v="JAFIGUEA"/>
    <n v="19345"/>
    <s v="jennifer.figueroa@consultor.wom.cl"/>
    <m/>
    <m/>
    <n v="64"/>
    <s v="Maria Fernanda Diaz"/>
    <x v="1"/>
    <s v="Diurno"/>
    <n v="1"/>
    <d v="2021-03-01T00:00:00"/>
    <n v="556"/>
    <m/>
    <d v="2020-01-01T00:00:00"/>
    <d v="2019-08-01T00:00:00"/>
  </r>
  <r>
    <s v="Holdtech"/>
    <x v="0"/>
    <s v="Masivo"/>
    <s v="La Serena"/>
    <s v="19257341"/>
    <s v="6"/>
    <s v="19257341-6"/>
    <s v="JVALENV"/>
    <s v="JOSEMIGUEL VALENZUELA VALENZUELA"/>
    <s v="JOSEMIGUEL"/>
    <s v="VALENZUELA VALENZUELA"/>
    <x v="1"/>
    <x v="3"/>
    <s v="Desvinculación"/>
    <s v="Vencimiento de contrato"/>
    <d v="2020-01-08T00:00:00"/>
    <m/>
    <m/>
    <m/>
    <m/>
    <m/>
    <s v="22/01/1996"/>
    <x v="7"/>
    <s v="17902552-3"/>
    <s v="ULISES LA ROSA PEREZ"/>
    <d v="2019-07-29T00:00:00"/>
    <d v="2019-08-20T00:00:00"/>
    <m/>
    <d v="2019-08-26T00:00:00"/>
    <s v="JVALENV"/>
    <s v="JVALENV"/>
    <n v="19342"/>
    <s v="josemiguel.valenzuela@consultor.wom.cl"/>
    <m/>
    <m/>
    <n v="64"/>
    <s v="Maria Fernanda Diaz"/>
    <x v="0"/>
    <s v="Diurno"/>
    <s v=""/>
    <d v="2021-03-01T00:00:00"/>
    <n v="553"/>
    <m/>
    <d v="2020-01-01T00:00:00"/>
    <d v="2019-08-01T00:00:00"/>
  </r>
  <r>
    <s v="Holdtech"/>
    <x v="0"/>
    <s v="Masivo"/>
    <s v="La Serena"/>
    <s v="18493407"/>
    <s v="8"/>
    <s v="18493407-8"/>
    <s v="LHESCOBC"/>
    <s v="LEANDRO HERNAN ESCOBAR CASTILLO"/>
    <s v="LEANDRO HERNAN"/>
    <s v="ESCOBAR CASTILLO "/>
    <x v="1"/>
    <x v="3"/>
    <s v="Renuncia"/>
    <s v="Renuncia voluntaria"/>
    <d v="2019-10-29T00:00:00"/>
    <m/>
    <m/>
    <m/>
    <m/>
    <m/>
    <s v="01/02/1993"/>
    <x v="2"/>
    <s v="15909479-0"/>
    <s v="ULISES LA ROSA PEREZ"/>
    <d v="2019-07-29T00:00:00"/>
    <d v="2019-08-20T00:00:00"/>
    <m/>
    <d v="2019-08-23T00:00:00"/>
    <s v="LHESCOBC"/>
    <s v="LHESCOBC"/>
    <n v="19350"/>
    <s v="leandro.escobar@consultor.wom.cl"/>
    <m/>
    <m/>
    <n v="64"/>
    <s v="Maria Fernanda Diaz"/>
    <x v="1"/>
    <s v="Diurno"/>
    <n v="1"/>
    <d v="2021-03-01T00:00:00"/>
    <n v="556"/>
    <m/>
    <d v="2019-10-01T00:00:00"/>
    <d v="2019-08-01T00:00:00"/>
  </r>
  <r>
    <s v="Holdtech"/>
    <x v="0"/>
    <s v="Masivo"/>
    <s v="La Serena"/>
    <s v="18003426"/>
    <s v="9"/>
    <s v="18003426-9"/>
    <s v="MERODRIE"/>
    <s v="MARIA ELENA RODRIGUEZ ESCOBAR"/>
    <s v="MARIA ELENA"/>
    <s v="RODRIGUEZ ESCOBAR "/>
    <x v="1"/>
    <x v="3"/>
    <s v="Renuncia"/>
    <s v="Renuncia voluntaria"/>
    <d v="2019-09-25T00:00:00"/>
    <m/>
    <m/>
    <m/>
    <m/>
    <m/>
    <s v="13/05/1992"/>
    <x v="24"/>
    <s v="15451219-5"/>
    <s v="ULISES LA ROSA PEREZ"/>
    <d v="2019-07-29T00:00:00"/>
    <d v="2019-08-20T00:00:00"/>
    <m/>
    <d v="2019-08-23T00:00:00"/>
    <s v="MERODRIE"/>
    <s v="MERODRIE"/>
    <n v="19347"/>
    <s v="maria.rodriguez@consultor.wom.cl"/>
    <m/>
    <m/>
    <n v="64"/>
    <s v="Maria Fernanda Diaz"/>
    <x v="0"/>
    <s v="Diurno"/>
    <s v=""/>
    <d v="2021-03-01T00:00:00"/>
    <n v="556"/>
    <m/>
    <d v="2019-09-01T00:00:00"/>
    <d v="2019-08-01T00:00:00"/>
  </r>
  <r>
    <s v="Holdtech"/>
    <x v="0"/>
    <s v="Empresas"/>
    <s v="La Serena"/>
    <s v="18986384"/>
    <s v="5"/>
    <s v="18986384-5"/>
    <s v="MJCODOCP"/>
    <s v="MICHELLE JENNIFER CODOCEO PATZI"/>
    <s v="MICHELLE JENNIFER"/>
    <s v="CODOCEO PATZI "/>
    <x v="1"/>
    <x v="3"/>
    <s v="Desvinculación"/>
    <s v="No Concurrencia"/>
    <d v="2019-11-05T00:00:00"/>
    <m/>
    <m/>
    <m/>
    <m/>
    <m/>
    <s v="09/10/1995"/>
    <x v="6"/>
    <s v="16732649-8"/>
    <s v="ULISES LA ROSA PEREZ"/>
    <d v="2019-07-29T00:00:00"/>
    <d v="2019-08-20T00:00:00"/>
    <m/>
    <d v="2019-08-23T00:00:00"/>
    <s v="MJCODOCP"/>
    <s v="MJCODOCP"/>
    <n v="19323"/>
    <s v="michelle.codoceo@consultor.wom.cl"/>
    <m/>
    <m/>
    <n v="64"/>
    <s v="Maria Fernanda Diaz"/>
    <x v="0"/>
    <s v="Diurno"/>
    <s v=""/>
    <d v="2021-03-01T00:00:00"/>
    <n v="556"/>
    <m/>
    <d v="2019-11-01T00:00:00"/>
    <d v="2019-08-01T00:00:00"/>
  </r>
  <r>
    <s v="Holdtech"/>
    <x v="0"/>
    <s v="Empresas"/>
    <s v="La Serena"/>
    <s v="19308747"/>
    <s v="7"/>
    <s v="19308747-7"/>
    <s v="NFCASTRE"/>
    <s v="NICOLAS FRANCISCO CASTRO ESCAIDA"/>
    <s v="NICOLAS FRANCISCO"/>
    <s v="CASTRO ESCAIDA "/>
    <x v="1"/>
    <x v="3"/>
    <s v="Renuncia"/>
    <s v="Renuncia voluntaria"/>
    <d v="2020-04-28T00:00:00"/>
    <m/>
    <m/>
    <m/>
    <m/>
    <m/>
    <s v="20/05/1996"/>
    <x v="6"/>
    <s v="16732649-8"/>
    <s v="ULISES LA ROSA PEREZ"/>
    <d v="2019-07-29T00:00:00"/>
    <d v="2019-08-20T00:00:00"/>
    <m/>
    <d v="2019-08-23T00:00:00"/>
    <s v="NFCASTRE"/>
    <s v="NFCASTRE"/>
    <n v="19329"/>
    <s v="nicolas.castro@consultor.wom.cl"/>
    <m/>
    <m/>
    <n v="64"/>
    <s v="Maria Fernanda Diaz"/>
    <x v="0"/>
    <s v="Diurno"/>
    <s v=""/>
    <d v="2021-03-01T00:00:00"/>
    <n v="556"/>
    <m/>
    <d v="2020-04-01T00:00:00"/>
    <d v="2019-08-01T00:00:00"/>
  </r>
  <r>
    <s v="Holdtech"/>
    <x v="0"/>
    <s v="Recambio"/>
    <s v="La Serena"/>
    <s v="20025674"/>
    <s v="3"/>
    <s v="20025674-3"/>
    <s v="YACHEPIG"/>
    <s v="YARITZA ALEJANDRA CHEPILLO GALVEZ"/>
    <s v="YARITZA ALEJANDRA"/>
    <s v="CHEPILLO GALVEZ "/>
    <x v="1"/>
    <x v="3"/>
    <s v="Desvinculación"/>
    <s v="No Concurrencia"/>
    <d v="2020-11-05T00:00:00"/>
    <m/>
    <m/>
    <m/>
    <m/>
    <m/>
    <s v="14/04/1998"/>
    <x v="6"/>
    <s v="16732649-8"/>
    <s v="ULISES LA ROSA PEREZ"/>
    <d v="2019-07-29T00:00:00"/>
    <d v="2019-08-20T00:00:00"/>
    <m/>
    <d v="2019-08-23T00:00:00"/>
    <s v="YACHEPIG"/>
    <s v="YACHEPIG"/>
    <n v="19311"/>
    <s v="yaritza.chepillo@consultor.wom.cl"/>
    <m/>
    <m/>
    <n v="64"/>
    <s v="Maria Fernanda Diaz"/>
    <x v="0"/>
    <s v="Diurno"/>
    <s v=""/>
    <d v="2021-03-01T00:00:00"/>
    <n v="556"/>
    <m/>
    <d v="2020-11-01T00:00:00"/>
    <d v="2019-08-01T00:00:00"/>
  </r>
  <r>
    <s v="Holdtech"/>
    <x v="0"/>
    <s v="Masivo"/>
    <s v="La Serena"/>
    <s v="17117266"/>
    <s v="7"/>
    <s v="17117266-7"/>
    <s v="YACUELLV"/>
    <s v="YANINA ANDREA CUELLO VILLALOBOS"/>
    <s v="YANINA ANDREA"/>
    <s v="CUELLO VILLALOBOS "/>
    <x v="1"/>
    <x v="3"/>
    <s v="Desvinculación"/>
    <s v="Vencimiento de contrato"/>
    <d v="2020-01-05T00:00:00"/>
    <m/>
    <m/>
    <m/>
    <m/>
    <m/>
    <d v="1988-09-03T00:00:00"/>
    <x v="7"/>
    <s v="17902552-3"/>
    <s v="ULISES LA ROSA PEREZ"/>
    <d v="2019-07-29T00:00:00"/>
    <d v="2019-08-20T00:00:00"/>
    <m/>
    <d v="2019-08-23T00:00:00"/>
    <s v="YACUELLV"/>
    <s v="YACUELLV"/>
    <n v="19343"/>
    <s v="yanina.cuello@consultor.wom.cl"/>
    <m/>
    <m/>
    <n v="64"/>
    <s v="Maria Fernanda Diaz"/>
    <x v="1"/>
    <s v="Diurno"/>
    <n v="1"/>
    <d v="2021-03-01T00:00:00"/>
    <n v="556"/>
    <m/>
    <d v="2020-01-01T00:00:00"/>
    <d v="2019-08-01T00:00:00"/>
  </r>
  <r>
    <s v="Holdtech"/>
    <x v="0"/>
    <s v="Masivo"/>
    <s v="La Serena"/>
    <s v="16688706"/>
    <s v="2"/>
    <s v="16688706-2"/>
    <s v="AASAAVEG"/>
    <s v="ALEJANDRO ANTONIO SAAVEDRA GONZALEZ"/>
    <s v="ALEJANDRO ANTONIO"/>
    <s v="SAAVEDRA GONZALEZ "/>
    <x v="1"/>
    <x v="3"/>
    <s v="Renuncia"/>
    <s v="Renuncia voluntaria"/>
    <d v="2019-10-05T00:00:00"/>
    <m/>
    <m/>
    <m/>
    <m/>
    <m/>
    <d v="1988-04-13T00:00:00"/>
    <x v="2"/>
    <s v="15909479-0"/>
    <s v="ULISES LA ROSA PEREZ"/>
    <d v="2019-08-12T00:00:00"/>
    <d v="2019-09-02T00:00:00"/>
    <m/>
    <d v="2019-09-03T00:00:00"/>
    <s v="AASAAVEG"/>
    <s v="AASAAVEG"/>
    <n v="19126"/>
    <s v="alejandro.saavedra@consultor.wom.cl"/>
    <m/>
    <m/>
    <n v="65"/>
    <s v="America Quinteros"/>
    <x v="0"/>
    <s v="Diurno"/>
    <s v=""/>
    <d v="2021-03-01T00:00:00"/>
    <n v="545"/>
    <m/>
    <d v="2019-10-01T00:00:00"/>
    <d v="2019-09-01T00:00:00"/>
  </r>
  <r>
    <s v="Holdtech"/>
    <x v="0"/>
    <s v="Masivo"/>
    <s v="La Serena"/>
    <s v="15500919"/>
    <s v="5"/>
    <s v="15500919-5"/>
    <s v="AKNARAN"/>
    <s v="ANNUAR KARIM NARA NARA"/>
    <s v="ANNUAR KARIM"/>
    <s v="NARA NARA "/>
    <x v="1"/>
    <x v="3"/>
    <s v="Renuncia"/>
    <s v="Renuncia voluntaria"/>
    <d v="2019-10-05T00:00:00"/>
    <m/>
    <m/>
    <m/>
    <m/>
    <m/>
    <d v="1982-10-11T00:00:00"/>
    <x v="6"/>
    <s v="16732649-8"/>
    <s v="ULISES LA ROSA PEREZ"/>
    <d v="2019-08-12T00:00:00"/>
    <d v="2019-09-02T00:00:00"/>
    <m/>
    <d v="2019-09-03T00:00:00"/>
    <s v="AKNARAN"/>
    <s v="AKNARAN"/>
    <n v="19068"/>
    <s v="annuar.nara@consultor.wom.cl"/>
    <m/>
    <m/>
    <n v="65"/>
    <s v="America Quinteros"/>
    <x v="1"/>
    <s v="Diurno"/>
    <n v="1"/>
    <d v="2021-03-01T00:00:00"/>
    <n v="545"/>
    <m/>
    <d v="2019-10-01T00:00:00"/>
    <d v="2019-09-01T00:00:00"/>
  </r>
  <r>
    <s v="Holdtech"/>
    <x v="0"/>
    <s v="Masivo"/>
    <s v="La Serena"/>
    <s v="17024428"/>
    <s v="1"/>
    <s v="17024428-1"/>
    <s v="AMOSORIO"/>
    <s v="AGUSTIN MILCIADES OSORIO OSSES"/>
    <s v="AGUSTIN MILCIADES"/>
    <s v="OSORIO OSSES "/>
    <x v="1"/>
    <x v="3"/>
    <s v="Desvinculación"/>
    <s v="Vencimiento de contrato"/>
    <d v="2020-01-14T00:00:00"/>
    <m/>
    <m/>
    <m/>
    <m/>
    <m/>
    <d v="1988-10-06T00:00:00"/>
    <x v="0"/>
    <s v="15054416-5"/>
    <s v="FRANCISCO JAVIER SUAREZ VEGA"/>
    <d v="2019-08-12T00:00:00"/>
    <d v="2019-09-02T00:00:00"/>
    <m/>
    <d v="2019-09-03T00:00:00"/>
    <s v="AMOSORIO"/>
    <s v="AMOSORIO"/>
    <n v="19158"/>
    <s v="agustin.osorio@consultor.wom.cl"/>
    <m/>
    <m/>
    <n v="65"/>
    <s v="America Quinteros"/>
    <x v="1"/>
    <s v="Diurno"/>
    <n v="1"/>
    <d v="2021-03-01T00:00:00"/>
    <n v="545"/>
    <m/>
    <d v="2020-01-01T00:00:00"/>
    <d v="2019-09-01T00:00:00"/>
  </r>
  <r>
    <s v="Holdtech"/>
    <x v="0"/>
    <s v="Empresas"/>
    <s v="La Serena"/>
    <s v="17806323"/>
    <s v="5"/>
    <s v="17806323-5"/>
    <s v="ANVALDEB"/>
    <s v="ANDRES NICOLAS VALDES BELLENGER"/>
    <s v="ANDRES NICOLAS"/>
    <s v="VALDES BELLENGER "/>
    <x v="1"/>
    <x v="3"/>
    <s v="Desvinculación"/>
    <s v="Vencimiento de contrato"/>
    <d v="2020-01-14T00:00:00"/>
    <s v="Reingreso Call Center"/>
    <m/>
    <m/>
    <m/>
    <m/>
    <d v="1991-01-21T00:00:00"/>
    <x v="0"/>
    <s v="15054416-5"/>
    <s v="FRANCISCO JAVIER SUAREZ VEGA"/>
    <d v="2019-08-12T00:00:00"/>
    <d v="2019-09-02T00:00:00"/>
    <m/>
    <d v="2019-09-03T00:00:00"/>
    <s v="ANVALDEB"/>
    <s v="ANVALDEB"/>
    <n v="19357"/>
    <s v="andres.valdes@consultor.wom.cl"/>
    <m/>
    <m/>
    <n v="65"/>
    <s v="America Quinteros"/>
    <x v="1"/>
    <s v="Diurno"/>
    <n v="1"/>
    <d v="2021-03-01T00:00:00"/>
    <n v="545"/>
    <m/>
    <d v="2020-01-01T00:00:00"/>
    <d v="2019-09-01T00:00:00"/>
  </r>
  <r>
    <s v="Holdtech"/>
    <x v="0"/>
    <s v="Masivo"/>
    <s v="La Serena"/>
    <s v="20107692"/>
    <s v="7"/>
    <s v="20107692-7"/>
    <s v="DAHUERAZ"/>
    <s v="DANIA ALEJANDRA HUERAMAN ZAVALA"/>
    <s v="DANIA ALEJANDRA"/>
    <s v="HUERAMAN ZAVALA "/>
    <x v="1"/>
    <x v="3"/>
    <s v="Desvinculación"/>
    <s v="Vencimiento de contrato"/>
    <d v="2020-01-14T00:00:00"/>
    <m/>
    <m/>
    <m/>
    <m/>
    <m/>
    <d v="1999-02-15T00:00:00"/>
    <x v="8"/>
    <s v="13974946-4"/>
    <s v="FRANCISCO JAVIER SUAREZ VEGA"/>
    <d v="2019-08-12T00:00:00"/>
    <d v="2019-09-02T00:00:00"/>
    <m/>
    <d v="2019-09-03T00:00:00"/>
    <s v="DAHUERAZ"/>
    <s v="DAHUERAZ"/>
    <n v="19193"/>
    <s v="dania.hueraman@consultor.wom.cl"/>
    <m/>
    <m/>
    <n v="65"/>
    <s v="America Quinteros"/>
    <x v="1"/>
    <s v="Diurno"/>
    <n v="1"/>
    <d v="2021-03-01T00:00:00"/>
    <n v="545"/>
    <m/>
    <d v="2020-01-01T00:00:00"/>
    <d v="2019-09-01T00:00:00"/>
  </r>
  <r>
    <s v="Holdtech"/>
    <x v="0"/>
    <s v="Masivo"/>
    <s v="La Serena"/>
    <s v="17993534"/>
    <s v="1"/>
    <s v="17993534-1"/>
    <s v="EAMARTIM"/>
    <s v="EVELYN ANDREA MARTINEZ MIRANDA"/>
    <s v="EVELYN ANDREA"/>
    <s v="MARTINEZ MIRANDA "/>
    <x v="1"/>
    <x v="3"/>
    <s v="Renuncia"/>
    <s v="Renuncia voluntaria"/>
    <d v="2019-12-03T00:00:00"/>
    <m/>
    <m/>
    <m/>
    <m/>
    <m/>
    <d v="1991-07-31T00:00:00"/>
    <x v="24"/>
    <s v="15451219-5"/>
    <s v="ULISES LA ROSA PEREZ"/>
    <d v="2019-08-12T00:00:00"/>
    <d v="2019-09-02T00:00:00"/>
    <m/>
    <d v="2019-09-03T00:00:00"/>
    <s v="EAMARTIM"/>
    <s v="EAMARTIM"/>
    <n v="19366"/>
    <s v="evelyn.martinez@consultor.wom.cl"/>
    <m/>
    <m/>
    <n v="65"/>
    <s v="America Quinteros"/>
    <x v="1"/>
    <s v="Diurno"/>
    <n v="1"/>
    <d v="2021-03-01T00:00:00"/>
    <n v="545"/>
    <m/>
    <d v="2019-12-01T00:00:00"/>
    <d v="2019-09-01T00:00:00"/>
  </r>
  <r>
    <s v="Holdtech"/>
    <x v="0"/>
    <s v="Masivo"/>
    <s v="La Serena"/>
    <s v="17542576"/>
    <s v="4"/>
    <s v="17542576-4"/>
    <s v="EMMOYAC"/>
    <s v="ESTEFANIA MARICELA MOYA CHACANA"/>
    <s v="ESTEFANIA MARICELA"/>
    <s v="MOYA CHACANA "/>
    <x v="1"/>
    <x v="3"/>
    <s v="Desvinculación"/>
    <s v="Vencimiento de contrato"/>
    <d v="2020-01-15T00:00:00"/>
    <m/>
    <m/>
    <m/>
    <m/>
    <m/>
    <d v="1991-02-02T00:00:00"/>
    <x v="5"/>
    <s v="14109923-K"/>
    <s v="WILLIAMS ENRIQUE DOMINGUEZ BARRADA"/>
    <d v="2019-08-12T00:00:00"/>
    <d v="2019-09-02T00:00:00"/>
    <m/>
    <d v="2019-09-03T00:00:00"/>
    <s v="EMMOYAC"/>
    <s v="EMMOYAC"/>
    <n v="19050"/>
    <s v="estefania.moya@consultor.wom.cl"/>
    <m/>
    <m/>
    <n v="65"/>
    <s v="America Quinteros"/>
    <x v="1"/>
    <s v="Diurno"/>
    <n v="1"/>
    <d v="2021-03-01T00:00:00"/>
    <n v="545"/>
    <m/>
    <d v="2020-01-01T00:00:00"/>
    <d v="2019-09-01T00:00:00"/>
  </r>
  <r>
    <s v="Holdtech"/>
    <x v="0"/>
    <s v="Masivo"/>
    <s v="La Serena"/>
    <s v="17261060"/>
    <s v="9"/>
    <s v="17261060-9"/>
    <s v="FSTRONCB"/>
    <s v="FELIPE SEBASTIAN TRONCOSO BURGOS"/>
    <s v="FELIPE SEBASTIAN"/>
    <s v="TRONCOSO BURGOS "/>
    <x v="1"/>
    <x v="3"/>
    <s v="Renuncia"/>
    <s v="Renuncia voluntaria"/>
    <d v="2020-06-16T00:00:00"/>
    <m/>
    <m/>
    <m/>
    <m/>
    <m/>
    <d v="1989-07-03T00:00:00"/>
    <x v="6"/>
    <s v="16732649-8"/>
    <s v="ULISES LA ROSA PEREZ"/>
    <d v="2019-08-12T00:00:00"/>
    <d v="2019-09-02T00:00:00"/>
    <m/>
    <d v="2019-09-03T00:00:00"/>
    <s v="FSTRONCB"/>
    <s v="FSTRONCB"/>
    <n v="19358"/>
    <s v="felipe.troncoso@consultor.wom.cl"/>
    <m/>
    <m/>
    <n v="65"/>
    <s v="America Quinteros"/>
    <x v="0"/>
    <s v="Diurno"/>
    <s v=""/>
    <d v="2021-03-01T00:00:00"/>
    <n v="545"/>
    <m/>
    <d v="2020-06-01T00:00:00"/>
    <d v="2019-09-01T00:00:00"/>
  </r>
  <r>
    <s v="Holdtech"/>
    <x v="0"/>
    <s v="Masivo"/>
    <s v="La Serena"/>
    <s v="16788425"/>
    <s v="3"/>
    <s v="16788425-3"/>
    <s v="JABRAVOC"/>
    <s v="JAVIER ANDRES BRAVO CAROCA"/>
    <s v="JAVIER ANDRES"/>
    <s v="BRAVO CAROCA "/>
    <x v="1"/>
    <x v="3"/>
    <s v="Renuncia"/>
    <s v="Renuncia voluntaria"/>
    <d v="2019-09-09T00:00:00"/>
    <m/>
    <m/>
    <m/>
    <m/>
    <m/>
    <d v="1988-03-18T00:00:00"/>
    <x v="5"/>
    <s v="14109923-K"/>
    <s v="WILLIAMS ENRIQUE DOMINGUEZ BARRADA"/>
    <d v="2019-08-12T00:00:00"/>
    <d v="2019-09-02T00:00:00"/>
    <m/>
    <d v="2019-09-03T00:00:00"/>
    <s v="JABRAVOC"/>
    <s v="JABRAVOC"/>
    <n v="19105"/>
    <s v="javier.bravo@consultor.wom.cl"/>
    <m/>
    <m/>
    <n v="65"/>
    <s v="America Quinteros"/>
    <x v="1"/>
    <s v="Diurno"/>
    <n v="1"/>
    <d v="2021-03-01T00:00:00"/>
    <n v="545"/>
    <m/>
    <d v="2019-09-01T00:00:00"/>
    <d v="2019-09-01T00:00:00"/>
  </r>
  <r>
    <s v="Holdtech"/>
    <x v="0"/>
    <s v="Masivo"/>
    <s v="La Serena"/>
    <s v="15052882"/>
    <s v="8"/>
    <s v="15052882-8"/>
    <s v="LADAZAD"/>
    <s v="LETICIA ANDREA DAZA DAZA"/>
    <s v="LETICIA ANDREA"/>
    <s v="DAZA DAZA "/>
    <x v="1"/>
    <x v="3"/>
    <s v="Renuncia"/>
    <s v="Renuncia voluntaria"/>
    <d v="2019-10-07T00:00:00"/>
    <m/>
    <m/>
    <m/>
    <m/>
    <m/>
    <d v="1982-12-29T00:00:00"/>
    <x v="24"/>
    <s v="15451219-5"/>
    <s v="ULISES LA ROSA PEREZ"/>
    <d v="2019-08-12T00:00:00"/>
    <d v="2019-09-02T00:00:00"/>
    <m/>
    <d v="2019-09-03T00:00:00"/>
    <s v="LADAZAD"/>
    <s v="LADAZAD"/>
    <n v="19198"/>
    <s v="leticia.daza@consultor.wom.cl"/>
    <m/>
    <m/>
    <n v="65"/>
    <s v="America Quinteros"/>
    <x v="0"/>
    <s v="Diurno"/>
    <s v=""/>
    <d v="2021-03-01T00:00:00"/>
    <n v="545"/>
    <m/>
    <d v="2019-10-01T00:00:00"/>
    <d v="2019-09-01T00:00:00"/>
  </r>
  <r>
    <s v="Holdtech"/>
    <x v="0"/>
    <s v="Masivo"/>
    <s v="La Serena"/>
    <s v="18985552"/>
    <s v="4"/>
    <s v="18985552-4"/>
    <s v="MACASTIT"/>
    <s v="MANUEL ALFREDO CASTILLO TAPIA"/>
    <s v="MANUEL ALFREDO"/>
    <s v="CASTILLO TAPIA "/>
    <x v="1"/>
    <x v="3"/>
    <s v="Renuncia"/>
    <s v="Renuncia voluntaria"/>
    <d v="2019-09-05T00:00:00"/>
    <m/>
    <m/>
    <m/>
    <m/>
    <m/>
    <d v="1995-06-15T00:00:00"/>
    <x v="1"/>
    <s v="18354359-8"/>
    <s v="FRANCISCO JAVIER SUAREZ VEGA"/>
    <d v="2019-08-12T00:00:00"/>
    <d v="2019-09-02T00:00:00"/>
    <m/>
    <d v="2019-09-03T00:00:00"/>
    <s v="MACASTIT"/>
    <s v="MACASTIT"/>
    <n v="19096"/>
    <s v="manuel.castillo@consultor.wom.cl"/>
    <m/>
    <m/>
    <n v="65"/>
    <s v="America Quinteros"/>
    <x v="1"/>
    <s v="Diurno"/>
    <n v="1"/>
    <d v="2021-03-01T00:00:00"/>
    <n v="545"/>
    <m/>
    <d v="2019-09-01T00:00:00"/>
    <d v="2019-09-01T00:00:00"/>
  </r>
  <r>
    <s v="Holdtech"/>
    <x v="0"/>
    <s v="Masivo"/>
    <s v="La Serena"/>
    <s v="17277312"/>
    <s v="5"/>
    <s v="17277312-5"/>
    <s v="PFTORREA"/>
    <s v="PAOLA FRANCESCA TORRES AREYUNA"/>
    <s v="PAOLA FRANCESCA"/>
    <s v="TORRES AREYUNA "/>
    <x v="1"/>
    <x v="3"/>
    <s v="Renuncia"/>
    <s v="Renuncia voluntaria"/>
    <d v="2019-10-07T00:00:00"/>
    <m/>
    <m/>
    <m/>
    <m/>
    <m/>
    <d v="1989-11-02T00:00:00"/>
    <x v="6"/>
    <s v="16732649-8"/>
    <s v="ULISES LA ROSA PEREZ"/>
    <d v="2019-08-12T00:00:00"/>
    <d v="2019-09-02T00:00:00"/>
    <m/>
    <d v="2019-09-03T00:00:00"/>
    <s v="PFTORREA"/>
    <s v="PFTORREA"/>
    <n v="19363"/>
    <s v="paola.torres@consultor.wom.cl"/>
    <m/>
    <m/>
    <n v="65"/>
    <s v="America Quinteros"/>
    <x v="0"/>
    <s v="Diurno"/>
    <s v=""/>
    <d v="2021-03-01T00:00:00"/>
    <n v="545"/>
    <m/>
    <d v="2019-10-01T00:00:00"/>
    <d v="2019-09-01T00:00:00"/>
  </r>
  <r>
    <s v="Holdtech"/>
    <x v="0"/>
    <s v="Masivo"/>
    <s v="La Serena"/>
    <s v="15035759"/>
    <s v="4"/>
    <s v="15035759-4"/>
    <s v="YKROJASL"/>
    <s v="YASNA KARINA ROJAS LATAPIAT"/>
    <s v="YASNA KARINA"/>
    <s v="ROJAS LATAPIAT "/>
    <x v="1"/>
    <x v="3"/>
    <s v="Desvinculación"/>
    <s v="Incumplimiento a contrato de trabajo"/>
    <d v="2019-11-14T00:00:00"/>
    <m/>
    <m/>
    <m/>
    <m/>
    <m/>
    <d v="1984-09-30T00:00:00"/>
    <x v="23"/>
    <s v="17404906-8"/>
    <s v="ULISES LA ROSA PEREZ"/>
    <d v="2019-08-12T00:00:00"/>
    <d v="2019-09-02T00:00:00"/>
    <m/>
    <d v="2019-09-03T00:00:00"/>
    <s v="YKROJASL"/>
    <s v="YKROJASL"/>
    <n v="19365"/>
    <s v="yasna.rojas@consultor.wom.cl"/>
    <m/>
    <m/>
    <n v="65"/>
    <s v="America Quinteros"/>
    <x v="1"/>
    <s v="Diurno"/>
    <n v="1"/>
    <d v="2021-03-01T00:00:00"/>
    <n v="545"/>
    <m/>
    <d v="2019-11-01T00:00:00"/>
    <d v="2019-09-01T00:00:00"/>
  </r>
  <r>
    <s v="Holdtech"/>
    <x v="0"/>
    <s v="Masivo"/>
    <s v="La Serena"/>
    <s v="18007083"/>
    <s v="4"/>
    <s v="18007083-4"/>
    <s v="COVILLEC"/>
    <s v="CRISTIAN OMAR VILLEGAS CORTES"/>
    <s v="CRISTIAN OMAR"/>
    <s v="VILLEGAS CORTES"/>
    <x v="1"/>
    <x v="3"/>
    <s v="Renuncia"/>
    <s v="Renuncia voluntaria"/>
    <d v="2019-10-04T00:00:00"/>
    <m/>
    <m/>
    <m/>
    <m/>
    <m/>
    <s v="04/08/1992"/>
    <x v="23"/>
    <s v="17404906-8"/>
    <s v="ULISES LA ROSA PEREZ"/>
    <d v="2019-08-21T00:00:00"/>
    <d v="2019-09-10T00:00:00"/>
    <m/>
    <d v="2019-09-12T00:00:00"/>
    <s v="COVILLEC"/>
    <s v="COVILLEC"/>
    <n v="19305"/>
    <s v="cristian.villegas.c@consultor.wom.cl"/>
    <m/>
    <m/>
    <n v="66"/>
    <s v="Catherine Barraza"/>
    <x v="0"/>
    <s v="Diurno"/>
    <s v=""/>
    <d v="2021-03-01T00:00:00"/>
    <n v="536"/>
    <m/>
    <d v="2019-10-01T00:00:00"/>
    <d v="2019-09-01T00:00:00"/>
  </r>
  <r>
    <s v="Holdtech"/>
    <x v="0"/>
    <s v="Masivo"/>
    <s v="La Serena"/>
    <s v="18493476"/>
    <s v="0"/>
    <s v="18493476-0"/>
    <s v="GDDIAZT"/>
    <s v="GISSELLA DEL CARMEN DIAZ TELLO"/>
    <s v="GISSELLA DEL CARMEN"/>
    <s v="DIAZ TELLO"/>
    <x v="1"/>
    <x v="3"/>
    <s v="Renuncia"/>
    <s v="Renuncia voluntaria"/>
    <d v="2019-09-27T00:00:00"/>
    <m/>
    <m/>
    <m/>
    <m/>
    <m/>
    <s v="13/02/1993"/>
    <x v="7"/>
    <s v="17902552-3"/>
    <s v="ULISES LA ROSA PEREZ"/>
    <d v="2019-08-21T00:00:00"/>
    <d v="2019-09-10T00:00:00"/>
    <m/>
    <d v="2019-09-12T00:00:00"/>
    <s v="GDDIAZT"/>
    <s v="GDDIAZT"/>
    <n v="19267"/>
    <s v="gissella.diaz@consultor.wom.cl"/>
    <m/>
    <m/>
    <n v="66"/>
    <s v="Catherine Barraza"/>
    <x v="1"/>
    <s v="Diurno"/>
    <n v="1"/>
    <d v="2021-03-01T00:00:00"/>
    <n v="536"/>
    <m/>
    <d v="2019-09-01T00:00:00"/>
    <d v="2019-09-01T00:00:00"/>
  </r>
  <r>
    <s v="Holdtech"/>
    <x v="0"/>
    <s v="Masivo"/>
    <s v="La Serena"/>
    <s v="19021903"/>
    <s v="8"/>
    <s v="19021903-8"/>
    <s v="MAALFARC"/>
    <s v="MARIELA ANTONIA ALFARO CALDERON"/>
    <s v="MARIELA ANTONIA"/>
    <s v="ALFARO CALDERON"/>
    <x v="1"/>
    <x v="3"/>
    <s v="Renuncia"/>
    <s v="Renuncia voluntaria"/>
    <d v="2020-03-12T00:00:00"/>
    <m/>
    <m/>
    <m/>
    <m/>
    <m/>
    <s v="10/01/1996"/>
    <x v="5"/>
    <s v="14109923-K"/>
    <s v="WILLIAMS ENRIQUE DOMINGUEZ BARRADA"/>
    <d v="2019-08-21T00:00:00"/>
    <d v="2019-09-10T00:00:00"/>
    <m/>
    <d v="2019-09-12T00:00:00"/>
    <s v="MAALFARC"/>
    <s v="MAALFARC"/>
    <n v="19297"/>
    <s v="mariela.alfaro@consultor.wom.cl"/>
    <m/>
    <m/>
    <n v="66"/>
    <s v="Catherine Barraza"/>
    <x v="0"/>
    <s v="Diurno"/>
    <s v=""/>
    <d v="2021-03-01T00:00:00"/>
    <n v="536"/>
    <m/>
    <d v="2020-03-01T00:00:00"/>
    <d v="2019-09-01T00:00:00"/>
  </r>
  <r>
    <s v="Holdtech"/>
    <x v="0"/>
    <s v="Masivo"/>
    <s v="La Serena"/>
    <s v="17485189"/>
    <s v="1"/>
    <s v="17485189-1"/>
    <s v="MKARTEAV"/>
    <s v="MICHELLE KARINA ARTEAGA VELOZO"/>
    <s v="MICHELLE KARINA"/>
    <s v="ARTEAGA VELOZO"/>
    <x v="1"/>
    <x v="3"/>
    <s v="Desvinculación"/>
    <s v="Vencimiento de contrato"/>
    <d v="2019-11-25T00:00:00"/>
    <m/>
    <m/>
    <m/>
    <m/>
    <m/>
    <s v="10/05/1990"/>
    <x v="0"/>
    <s v="15054416-5"/>
    <s v="FRANCISCO JAVIER SUAREZ VEGA"/>
    <d v="2019-08-21T00:00:00"/>
    <d v="2019-09-10T00:00:00"/>
    <m/>
    <d v="2019-09-12T00:00:00"/>
    <s v="MKARTEAV"/>
    <s v="MKARTEAV"/>
    <n v="19277"/>
    <s v="michelle.arteaga@consultor.wom.cl"/>
    <m/>
    <m/>
    <n v="66"/>
    <s v="Catherine Barraza"/>
    <x v="0"/>
    <s v="Diurno"/>
    <s v=""/>
    <d v="2021-03-01T00:00:00"/>
    <n v="536"/>
    <m/>
    <d v="2019-11-01T00:00:00"/>
    <d v="2019-09-01T00:00:00"/>
  </r>
  <r>
    <s v="Holdtech"/>
    <x v="0"/>
    <s v="Masivo"/>
    <s v="La Serena"/>
    <s v="19040675"/>
    <s v="K"/>
    <s v="19040675-K"/>
    <s v="AAHIDALB"/>
    <s v="AYLIN ALEJANDRA HIDALGO BRAVO"/>
    <s v="AYLIN ALEJANDRA"/>
    <s v="HIDALGO BRAVO "/>
    <x v="1"/>
    <x v="3"/>
    <s v="Desvinculación"/>
    <s v="No Concurrencia"/>
    <d v="2019-11-13T00:00:00"/>
    <m/>
    <m/>
    <m/>
    <m/>
    <m/>
    <s v="10/02/1995"/>
    <x v="7"/>
    <s v="17902552-3"/>
    <s v="ULISES LA ROSA PEREZ"/>
    <d v="2019-10-02T00:00:00"/>
    <d v="2019-10-29T00:00:00"/>
    <m/>
    <d v="2019-10-30T00:00:00"/>
    <s v="AAHIDALB"/>
    <s v="AAHIDALB"/>
    <n v="19228"/>
    <s v="aylin.hidalgo@consultor.wom.cl"/>
    <m/>
    <m/>
    <n v="67"/>
    <s v="America Quinteros"/>
    <x v="1"/>
    <s v="Diurno"/>
    <n v="1"/>
    <d v="2021-03-01T00:00:00"/>
    <n v="488"/>
    <m/>
    <d v="2019-11-01T00:00:00"/>
    <d v="2019-10-01T00:00:00"/>
  </r>
  <r>
    <s v="Holdtech"/>
    <x v="0"/>
    <s v="Empresas"/>
    <s v="La Serena"/>
    <s v="19950124"/>
    <s v="0"/>
    <s v="19950124-0"/>
    <s v="CAALEGRG"/>
    <s v="CRISTOFER ARIEL ALEGRIA GARAY"/>
    <s v="CRISTOFER ARIEL"/>
    <s v="ALEGRIA GARAY "/>
    <x v="1"/>
    <x v="3"/>
    <s v="Renuncia"/>
    <s v="Renuncia voluntaria"/>
    <d v="2020-01-17T00:00:00"/>
    <m/>
    <m/>
    <m/>
    <m/>
    <m/>
    <s v="07/07/1992"/>
    <x v="24"/>
    <s v="15451219-5"/>
    <s v="ULISES LA ROSA PEREZ"/>
    <d v="2019-10-02T00:00:00"/>
    <d v="2019-10-29T00:00:00"/>
    <m/>
    <d v="2019-10-30T00:00:00"/>
    <s v="CAALEGRG"/>
    <s v="CAALEGRG"/>
    <n v="19031"/>
    <s v="cristofer.alegria@consultor.wom.cl"/>
    <m/>
    <m/>
    <n v="67"/>
    <s v="America Quinteros"/>
    <x v="1"/>
    <s v="Diurno"/>
    <n v="1"/>
    <d v="2021-03-01T00:00:00"/>
    <n v="488"/>
    <m/>
    <d v="2020-01-01T00:00:00"/>
    <d v="2019-10-01T00:00:00"/>
  </r>
  <r>
    <s v="Holdtech"/>
    <x v="0"/>
    <s v="Empresas"/>
    <s v="La Serena"/>
    <s v="17294628"/>
    <s v="3"/>
    <s v="17294628-3"/>
    <s v="CEDIAZV"/>
    <s v="CRISTIAN ENRIQUE DIAZ VILLALOBOS"/>
    <s v="CRISTIAN ENRIQUE"/>
    <s v="DIAZ VILLALOBOS "/>
    <x v="1"/>
    <x v="3"/>
    <s v="Renuncia"/>
    <s v="Renuncia voluntaria"/>
    <d v="2019-12-09T00:00:00"/>
    <m/>
    <m/>
    <m/>
    <m/>
    <m/>
    <s v="15/11/1989"/>
    <x v="5"/>
    <s v="14109923-K"/>
    <s v="WILLIAMS ENRIQUE DOMINGUEZ BARRADA"/>
    <d v="2019-10-02T00:00:00"/>
    <d v="2019-10-29T00:00:00"/>
    <m/>
    <d v="2019-10-30T00:00:00"/>
    <s v="CEDIAZV"/>
    <s v="CEDIAZV"/>
    <n v="19148"/>
    <s v="cristian.diaz@consultor.wom.cl"/>
    <m/>
    <m/>
    <n v="67"/>
    <s v="America Quinteros"/>
    <x v="0"/>
    <s v="Diurno"/>
    <s v=""/>
    <d v="2021-03-01T00:00:00"/>
    <n v="488"/>
    <m/>
    <d v="2019-12-01T00:00:00"/>
    <d v="2019-10-01T00:00:00"/>
  </r>
  <r>
    <s v="Holdtech"/>
    <x v="0"/>
    <s v="Masivo"/>
    <s v="La Serena"/>
    <s v="19703053"/>
    <s v="4"/>
    <s v="19703053-4"/>
    <s v="DSPINAM"/>
    <s v="DANIELA SKARLETT PIÑA MUÑOZ"/>
    <s v="DANIELA SKARLETT"/>
    <s v="PIÑA MUÑOZ "/>
    <x v="1"/>
    <x v="3"/>
    <s v="Desvinculación"/>
    <s v="Vencimiento de contrato"/>
    <d v="2019-12-13T00:00:00"/>
    <m/>
    <m/>
    <m/>
    <m/>
    <m/>
    <s v="30/04/1997"/>
    <x v="0"/>
    <s v="15054416-5"/>
    <s v="FRANCISCO JAVIER SUAREZ VEGA"/>
    <d v="2019-10-02T00:00:00"/>
    <d v="2019-10-29T00:00:00"/>
    <m/>
    <d v="2019-10-30T00:00:00"/>
    <s v="DSPINAM"/>
    <s v="DSPINAM"/>
    <n v="19070"/>
    <s v="daniela.pina@consultor.wom.cl"/>
    <m/>
    <m/>
    <n v="67"/>
    <s v="America Quinteros"/>
    <x v="1"/>
    <s v="Diurno"/>
    <n v="1"/>
    <d v="2021-03-01T00:00:00"/>
    <n v="488"/>
    <m/>
    <d v="2019-12-01T00:00:00"/>
    <d v="2019-10-01T00:00:00"/>
  </r>
  <r>
    <s v="Holdtech"/>
    <x v="0"/>
    <s v="Masivo"/>
    <s v="La Serena"/>
    <s v="20407400"/>
    <s v="3"/>
    <s v="20407400-3"/>
    <s v="EEVEGAC"/>
    <s v="EDUARDO ENRIQUE IGNACIO VEGA CUELLO"/>
    <s v="EDUARDO ENRIQUE IGNACIO"/>
    <s v="VEGA CUELLO "/>
    <x v="1"/>
    <x v="3"/>
    <s v="Renuncia"/>
    <s v="Renuncia voluntaria"/>
    <d v="2020-01-02T00:00:00"/>
    <m/>
    <m/>
    <m/>
    <m/>
    <m/>
    <s v="11/10/2000"/>
    <x v="6"/>
    <s v="16732649-8"/>
    <s v="ULISES LA ROSA PEREZ"/>
    <d v="2019-10-02T00:00:00"/>
    <d v="2019-10-29T00:00:00"/>
    <m/>
    <d v="2019-10-30T00:00:00"/>
    <s v="EEVEGAC"/>
    <s v="EEVEGAC"/>
    <n v="19247"/>
    <s v="eduardo.vega@consultor.wom.cl"/>
    <m/>
    <m/>
    <n v="67"/>
    <s v="America Quinteros"/>
    <x v="1"/>
    <s v="Diurno"/>
    <n v="1"/>
    <d v="2021-03-01T00:00:00"/>
    <n v="488"/>
    <m/>
    <d v="2020-01-01T00:00:00"/>
    <d v="2019-10-01T00:00:00"/>
  </r>
  <r>
    <s v="Holdtech"/>
    <x v="0"/>
    <s v="Masivo"/>
    <s v="La Serena"/>
    <s v="14319219"/>
    <s v="9"/>
    <s v="14319219-9"/>
    <s v="FABAHAMB"/>
    <s v="FABIOLA ALEJANDRA BAHAMONDES BAHAMONDES"/>
    <s v="FABIOLA ALEJANDRA"/>
    <s v="BAHAMONDES BAHAMONDES "/>
    <x v="1"/>
    <x v="3"/>
    <s v="Renuncia"/>
    <s v="Renuncia voluntaria"/>
    <d v="2019-12-06T00:00:00"/>
    <m/>
    <m/>
    <m/>
    <m/>
    <m/>
    <s v="23/09/1976"/>
    <x v="7"/>
    <s v="17902552-3"/>
    <s v="ULISES LA ROSA PEREZ"/>
    <d v="2019-10-02T00:00:00"/>
    <d v="2019-10-29T00:00:00"/>
    <m/>
    <d v="2019-10-30T00:00:00"/>
    <s v="FABAHAMB"/>
    <s v="FABAHAMB"/>
    <n v="19095"/>
    <s v="fabiola.bahamondes@consultor.wom.cl"/>
    <m/>
    <m/>
    <n v="67"/>
    <s v="America Quinteros"/>
    <x v="1"/>
    <s v="Diurno"/>
    <n v="1"/>
    <d v="2021-03-01T00:00:00"/>
    <n v="488"/>
    <m/>
    <d v="2019-12-01T00:00:00"/>
    <d v="2019-10-01T00:00:00"/>
  </r>
  <r>
    <s v="Holdtech"/>
    <x v="0"/>
    <s v="Masivo"/>
    <s v="La Serena"/>
    <s v="19258420"/>
    <s v="5"/>
    <s v="19258420-5"/>
    <s v="FACERDAA"/>
    <s v="FRANCISCA ALEJANDRA CERDA ABARCA"/>
    <s v="FRANCISCA ALEJANDRA"/>
    <s v="CERDA ABARCA "/>
    <x v="1"/>
    <x v="3"/>
    <s v="Desvinculación"/>
    <s v="Necesidad de la empresa"/>
    <d v="2020-10-29T00:00:00"/>
    <m/>
    <m/>
    <m/>
    <m/>
    <m/>
    <s v="05/10/1995"/>
    <x v="6"/>
    <s v="16732649-8"/>
    <s v="ULISES LA ROSA PEREZ"/>
    <d v="2019-10-02T00:00:00"/>
    <d v="2019-10-29T00:00:00"/>
    <m/>
    <d v="2019-10-30T00:00:00"/>
    <s v="FACERDAA"/>
    <s v="FACERDAA"/>
    <n v="19105"/>
    <s v="francisca.cerda@consultor.wom.cl"/>
    <m/>
    <m/>
    <n v="67"/>
    <s v="America Quinteros"/>
    <x v="1"/>
    <s v="Diurno"/>
    <n v="1"/>
    <d v="2021-03-01T00:00:00"/>
    <n v="488"/>
    <m/>
    <d v="2020-10-01T00:00:00"/>
    <d v="2019-10-01T00:00:00"/>
  </r>
  <r>
    <s v="Holdtech"/>
    <x v="0"/>
    <s v="Empresas"/>
    <s v="La Serena"/>
    <s v="19506957"/>
    <s v="3"/>
    <s v="19506957-3"/>
    <s v="FIESPINR"/>
    <s v="FRANCISCO IGNACIO ESPINOSA RIVERA"/>
    <s v="FRANCISCO IGNACIO"/>
    <s v="ESPINOSA RIVERA "/>
    <x v="1"/>
    <x v="3"/>
    <s v="Desvinculación"/>
    <s v="No Concurrencia"/>
    <d v="2020-01-14T00:00:00"/>
    <m/>
    <m/>
    <m/>
    <m/>
    <m/>
    <s v="14/07/1997"/>
    <x v="0"/>
    <s v="15054416-5"/>
    <s v="FRANCISCO JAVIER SUAREZ VEGA"/>
    <d v="2019-10-02T00:00:00"/>
    <d v="2019-10-29T00:00:00"/>
    <m/>
    <d v="2019-10-30T00:00:00"/>
    <s v="FIESPINR"/>
    <s v="FIESPINR"/>
    <n v="19096"/>
    <s v="francisco.espinosa@consultor.wom.cl"/>
    <m/>
    <m/>
    <n v="67"/>
    <s v="America Quinteros"/>
    <x v="1"/>
    <s v="Diurno"/>
    <n v="1"/>
    <d v="2021-03-01T00:00:00"/>
    <n v="488"/>
    <m/>
    <d v="2020-01-01T00:00:00"/>
    <d v="2019-10-01T00:00:00"/>
  </r>
  <r>
    <s v="Holdtech"/>
    <x v="0"/>
    <s v="Empresas"/>
    <s v="La Serena"/>
    <s v="15574994"/>
    <s v="6"/>
    <s v="15574994-6"/>
    <s v="GERODRID"/>
    <s v="GEMA EDITH RODRIGUEZ DIAZ"/>
    <s v="GEMA EDITH"/>
    <s v="RODRIGUEZ DIAZ"/>
    <x v="1"/>
    <x v="3"/>
    <s v="Renuncia"/>
    <s v="Renuncia voluntaria"/>
    <d v="2020-01-25T00:00:00"/>
    <m/>
    <m/>
    <m/>
    <m/>
    <m/>
    <s v="16/04/1992"/>
    <x v="23"/>
    <s v="17404906-8"/>
    <s v="ULISES LA ROSA PEREZ"/>
    <d v="2019-10-02T00:00:00"/>
    <d v="2019-10-29T00:00:00"/>
    <m/>
    <d v="2019-10-30T00:00:00"/>
    <s v="GERODRID"/>
    <s v="GERODRID"/>
    <n v="19208"/>
    <s v="gema.rodriguez@consultor.wom.cl"/>
    <m/>
    <m/>
    <n v="67"/>
    <s v="America Quinteros"/>
    <x v="1"/>
    <s v="Diurno"/>
    <n v="1"/>
    <d v="2021-03-01T00:00:00"/>
    <n v="488"/>
    <m/>
    <d v="2020-01-01T00:00:00"/>
    <d v="2019-10-01T00:00:00"/>
  </r>
  <r>
    <s v="Holdtech"/>
    <x v="0"/>
    <s v="Masivo"/>
    <s v="La Serena"/>
    <s v="17440823"/>
    <s v="8"/>
    <s v="17440823-8"/>
    <s v="JMSANHUG"/>
    <s v="JOSE MANUEL SANHUEZA GOMEZ"/>
    <s v="JOSE MANUEL"/>
    <s v="SANHUEZA GOMEZ "/>
    <x v="1"/>
    <x v="3"/>
    <s v="Desvinculación"/>
    <s v="Vencimiento de contrato"/>
    <d v="2019-12-13T00:00:00"/>
    <m/>
    <m/>
    <m/>
    <m/>
    <m/>
    <s v="17/02/1990"/>
    <x v="5"/>
    <s v="14109923-K"/>
    <s v="WILLIAMS ENRIQUE DOMINGUEZ BARRADA"/>
    <d v="2019-10-02T00:00:00"/>
    <d v="2019-10-29T00:00:00"/>
    <m/>
    <d v="2019-10-30T00:00:00"/>
    <s v="JMSANHUG"/>
    <s v="JMSANHUG"/>
    <n v="19080"/>
    <s v="jose.sanhueza@consultor.wom.cl"/>
    <m/>
    <m/>
    <n v="67"/>
    <s v="America Quinteros"/>
    <x v="1"/>
    <s v="Diurno"/>
    <n v="1"/>
    <d v="2021-03-01T00:00:00"/>
    <n v="488"/>
    <m/>
    <d v="2019-12-01T00:00:00"/>
    <d v="2019-10-01T00:00:00"/>
  </r>
  <r>
    <s v="Holdtech"/>
    <x v="0"/>
    <s v="Masivo"/>
    <s v="La Serena"/>
    <s v="19769825"/>
    <s v="K"/>
    <s v="19769825-K"/>
    <s v="KMCARRAT"/>
    <s v="KEILY MAILYN CARRASCO TELLO"/>
    <s v="KEILY MAILYN"/>
    <s v="CARRASCO TELLO "/>
    <x v="1"/>
    <x v="3"/>
    <s v="Desvinculación"/>
    <s v="No Concurrencia"/>
    <d v="2020-08-11T00:00:00"/>
    <m/>
    <m/>
    <m/>
    <m/>
    <m/>
    <s v="20/0971997"/>
    <x v="6"/>
    <s v="16732649-8"/>
    <s v="ULISES LA ROSA PEREZ"/>
    <d v="2019-10-02T00:00:00"/>
    <d v="2019-10-29T00:00:00"/>
    <m/>
    <d v="2019-10-30T00:00:00"/>
    <s v="KMCARRAT"/>
    <s v="KMCARRAT"/>
    <n v="19233"/>
    <s v="keily.carrasco@consultor.wom.cl"/>
    <m/>
    <m/>
    <n v="67"/>
    <s v="America Quinteros"/>
    <x v="1"/>
    <s v="Diurno"/>
    <n v="1"/>
    <d v="2021-03-01T00:00:00"/>
    <n v="488"/>
    <m/>
    <d v="2020-08-01T00:00:00"/>
    <d v="2019-10-01T00:00:00"/>
  </r>
  <r>
    <s v="Holdtech"/>
    <x v="0"/>
    <s v="Empresas"/>
    <s v="La Serena"/>
    <s v="18923807"/>
    <s v="K"/>
    <s v="18923807-K"/>
    <s v="NARAMIRA"/>
    <s v="NICOLAS ALEJANDRO RAMIREZ ARANCIBIA"/>
    <s v="NICOLAS ALEJANDRO"/>
    <s v="RAMIREZ ARANCIBIA "/>
    <x v="1"/>
    <x v="3"/>
    <s v="Desvinculación"/>
    <s v="No Concurrencia"/>
    <d v="2020-01-24T00:00:00"/>
    <m/>
    <m/>
    <m/>
    <m/>
    <m/>
    <s v="22/04//1995"/>
    <x v="2"/>
    <s v="15909479-0"/>
    <s v="ULISES LA ROSA PEREZ"/>
    <d v="2019-10-02T00:00:00"/>
    <d v="2019-10-29T00:00:00"/>
    <m/>
    <d v="2019-10-30T00:00:00"/>
    <s v="NARAMIRA"/>
    <s v="NARAMIRA"/>
    <n v="19222"/>
    <s v="nicolas.ramirez@consultor.wom.cl"/>
    <m/>
    <m/>
    <n v="67"/>
    <s v="America Quinteros"/>
    <x v="1"/>
    <s v="Diurno"/>
    <n v="1"/>
    <d v="2021-03-01T00:00:00"/>
    <n v="488"/>
    <m/>
    <d v="2020-01-01T00:00:00"/>
    <d v="2019-10-01T00:00:00"/>
  </r>
  <r>
    <s v="Holdtech"/>
    <x v="0"/>
    <s v="Masivo"/>
    <s v="La Serena"/>
    <s v="19712287"/>
    <s v="0"/>
    <s v="19712287-0"/>
    <s v="SGCAMPIS"/>
    <s v="SCARLETT GEORGINA MELINA CAMPILLAY SALINAS"/>
    <s v="SCARLETT GEORGINA MELINA"/>
    <s v="CAMPILLAY SALINAS"/>
    <x v="1"/>
    <x v="3"/>
    <s v="Renuncia"/>
    <s v="Renuncia voluntaria"/>
    <d v="2020-02-24T00:00:00"/>
    <m/>
    <m/>
    <m/>
    <m/>
    <m/>
    <d v="1998-04-23T00:00:00"/>
    <x v="5"/>
    <s v="14109923-K"/>
    <s v="WILLIAMS ENRIQUE DOMINGUEZ BARRADA"/>
    <d v="2019-10-02T00:00:00"/>
    <d v="2019-10-29T00:00:00"/>
    <m/>
    <d v="2019-10-30T00:00:00"/>
    <s v="SGCAMPIS"/>
    <s v="SGCAMPIS"/>
    <n v="19266"/>
    <s v="scarlett.campillay@consultor.wom.cl"/>
    <m/>
    <m/>
    <n v="67"/>
    <s v="America Quinteros"/>
    <x v="1"/>
    <s v="Diurno"/>
    <n v="1"/>
    <d v="2021-03-01T00:00:00"/>
    <n v="488"/>
    <m/>
    <d v="2020-02-01T00:00:00"/>
    <d v="2019-10-01T00:00:00"/>
  </r>
  <r>
    <s v="Holdtech"/>
    <x v="0"/>
    <s v="Masivo"/>
    <s v="La Serena"/>
    <s v="17369283"/>
    <s v="8"/>
    <s v="17369283-8"/>
    <s v="AESEPULC"/>
    <s v="AYLIN ELIZABETH SEPULVEDA CHRISTIE"/>
    <s v="AYLIN ELIZABETH"/>
    <s v="SEPULVEDA CHRISTIE "/>
    <x v="1"/>
    <x v="3"/>
    <s v="Renuncia"/>
    <s v="Renuncia voluntaria"/>
    <d v="2020-02-01T00:00:00"/>
    <m/>
    <m/>
    <m/>
    <m/>
    <m/>
    <s v="15-01-1990"/>
    <x v="2"/>
    <s v="15909479-0"/>
    <s v="ULISES LA ROSA PEREZ"/>
    <d v="2019-11-19T00:00:00"/>
    <d v="2019-12-10T00:00:00"/>
    <m/>
    <d v="2019-12-12T00:00:00"/>
    <s v="AESEPULC"/>
    <s v="AESEPULC"/>
    <n v="19079"/>
    <s v="aylin.sepulveda@consultor.wom.cl"/>
    <m/>
    <m/>
    <n v="68"/>
    <s v="Yesenia Sepulveda"/>
    <x v="1"/>
    <s v="Diurno"/>
    <n v="1"/>
    <d v="2021-03-01T00:00:00"/>
    <n v="445"/>
    <m/>
    <d v="2020-02-01T00:00:00"/>
    <d v="2019-12-01T00:00:00"/>
  </r>
  <r>
    <s v="Holdtech"/>
    <x v="0"/>
    <s v="Empresas"/>
    <s v="La Serena"/>
    <s v="16581313"/>
    <s v="8"/>
    <s v="16581313-8"/>
    <s v="BSCLAVEB"/>
    <s v="BEATRIZ SOLEDAD CLAVERIA BRAVO"/>
    <s v="BEATRIZ SOLEDAD"/>
    <s v="CLAVERIA BRAVO "/>
    <x v="1"/>
    <x v="3"/>
    <s v="Desvinculación"/>
    <s v="Necesidad de la empresa"/>
    <d v="2020-12-09T00:00:00"/>
    <m/>
    <m/>
    <m/>
    <m/>
    <m/>
    <s v="04-09-1987"/>
    <x v="2"/>
    <s v="15909479-0"/>
    <s v="ULISES LA ROSA PEREZ"/>
    <d v="2019-11-19T00:00:00"/>
    <d v="2019-12-10T00:00:00"/>
    <m/>
    <d v="2019-12-12T00:00:00"/>
    <s v="BSCLAVEB"/>
    <s v="BSCLAVEB"/>
    <n v="19141"/>
    <s v="beatriz.claveria@consultor.wom.cl"/>
    <m/>
    <m/>
    <n v="68"/>
    <s v="Yesenia Sepulveda"/>
    <x v="0"/>
    <s v="Diurno"/>
    <s v=""/>
    <d v="2021-03-01T00:00:00"/>
    <n v="445"/>
    <m/>
    <d v="2020-12-01T00:00:00"/>
    <d v="2019-12-01T00:00:00"/>
  </r>
  <r>
    <s v="Holdtech"/>
    <x v="0"/>
    <s v="Masivo"/>
    <s v="La Serena"/>
    <s v="16667172"/>
    <s v="8"/>
    <s v="16667172-8"/>
    <s v="CILOPEZC"/>
    <s v="CHRISTIAN IGNACIO LOPEZ CROCCO"/>
    <s v="CHRISTIAN IGNACIO"/>
    <s v="LOPEZ CROCCO "/>
    <x v="1"/>
    <x v="3"/>
    <s v="Desvinculación"/>
    <s v="No Concurrencia"/>
    <d v="2020-01-09T00:00:00"/>
    <m/>
    <m/>
    <m/>
    <m/>
    <m/>
    <s v="21-10-1987"/>
    <x v="2"/>
    <s v="15909479-0"/>
    <s v="ULISES LA ROSA PEREZ"/>
    <d v="2019-11-19T00:00:00"/>
    <d v="2019-12-10T00:00:00"/>
    <m/>
    <d v="2019-12-12T00:00:00"/>
    <s v="CILOPEZC"/>
    <s v="CILOPEZC"/>
    <n v="19027"/>
    <s v="christian.lopez@consultor.wom.cl"/>
    <m/>
    <m/>
    <n v="68"/>
    <s v="Yesenia Sepulveda"/>
    <x v="1"/>
    <s v="Diurno"/>
    <n v="1"/>
    <d v="2021-03-01T00:00:00"/>
    <n v="445"/>
    <m/>
    <d v="2020-01-01T00:00:00"/>
    <d v="2019-12-01T00:00:00"/>
  </r>
  <r>
    <s v="Holdtech"/>
    <x v="0"/>
    <s v="Masivo"/>
    <s v="La Serena"/>
    <s v="14117602"/>
    <s v="1"/>
    <s v="14117602-1"/>
    <s v="GDVILLAB"/>
    <s v="GABRIEL DAVID VILLALOBOS BARRIOS"/>
    <s v="GABRIEL DAVID"/>
    <s v="VILLALOBOS BARRIOS "/>
    <x v="1"/>
    <x v="3"/>
    <s v="Desvinculación"/>
    <s v="Vencimiento de contrato"/>
    <d v="2020-01-24T00:00:00"/>
    <m/>
    <m/>
    <m/>
    <m/>
    <m/>
    <s v="30-05-1981"/>
    <x v="27"/>
    <s v="17062133-6"/>
    <s v="YORMAN JOSE HERNANDEZ USECHE "/>
    <d v="2019-11-19T00:00:00"/>
    <d v="2019-12-10T00:00:00"/>
    <m/>
    <d v="2019-12-12T00:00:00"/>
    <s v="GDVILLAB"/>
    <s v="GDVILLAB"/>
    <n v="19130"/>
    <s v="gabriel.villalobos@consultor.wom.cl"/>
    <m/>
    <m/>
    <n v="68"/>
    <s v="Yesenia Sepulveda"/>
    <x v="1"/>
    <s v="Diurno"/>
    <n v="1"/>
    <d v="2021-03-01T00:00:00"/>
    <n v="445"/>
    <m/>
    <d v="2020-01-01T00:00:00"/>
    <d v="2019-12-01T00:00:00"/>
  </r>
  <r>
    <s v="Holdtech"/>
    <x v="0"/>
    <s v="Masivo"/>
    <s v="La Serena"/>
    <s v="16581760"/>
    <s v="5"/>
    <s v="16581760-5"/>
    <s v="GHORTIZE"/>
    <s v="GUSTAVO HERNAN ORTIZ ESQUIVEL"/>
    <s v="GUSTAVO HERNAN"/>
    <s v="ORTIZ ESQUIVEL "/>
    <x v="1"/>
    <x v="3"/>
    <s v="Desvinculación"/>
    <s v="No Concurrencia"/>
    <d v="2020-07-24T00:00:00"/>
    <m/>
    <m/>
    <m/>
    <m/>
    <m/>
    <s v="15-11-1987"/>
    <x v="27"/>
    <s v="17062133-6"/>
    <s v="YORMAN JOSE HERNANDEZ USECHE "/>
    <d v="2019-11-19T00:00:00"/>
    <d v="2019-12-10T00:00:00"/>
    <m/>
    <d v="2019-12-12T00:00:00"/>
    <s v="GHORTIZE"/>
    <s v="GHORTIZE"/>
    <n v="19144"/>
    <s v="gustavo.ortiz@consultor.wom.cl"/>
    <m/>
    <m/>
    <n v="68"/>
    <s v="Yesenia Sepulveda"/>
    <x v="1"/>
    <s v="Diurno"/>
    <n v="1"/>
    <d v="2021-03-01T00:00:00"/>
    <n v="445"/>
    <m/>
    <d v="2020-07-01T00:00:00"/>
    <d v="2019-12-01T00:00:00"/>
  </r>
  <r>
    <s v="Holdtech"/>
    <x v="0"/>
    <s v="Masivo"/>
    <s v="La Serena"/>
    <s v="15016344"/>
    <s v="7"/>
    <s v="15016344-7"/>
    <s v="KKLEIVAP"/>
    <s v="KAROLYN KAREM LEIVA POZO"/>
    <s v="KAROLYN KAREM"/>
    <s v="LEIVA POZO "/>
    <x v="1"/>
    <x v="3"/>
    <s v="Renuncia"/>
    <s v="Renuncia voluntaria"/>
    <d v="2020-04-13T00:00:00"/>
    <m/>
    <m/>
    <m/>
    <m/>
    <m/>
    <d v="1983-05-25T00:00:00"/>
    <x v="22"/>
    <s v="16780392-K"/>
    <s v="WILLIAMS ENRIQUE DOMINGUEZ BARRADA"/>
    <d v="2019-11-19T00:00:00"/>
    <d v="2019-12-10T00:00:00"/>
    <m/>
    <d v="2019-12-12T00:00:00"/>
    <s v="KKLEIVAP"/>
    <s v="KKLEIVAP"/>
    <n v="19068"/>
    <s v="karolyn.leiva@consultor.wom.cl"/>
    <m/>
    <m/>
    <n v="68"/>
    <s v="Yesenia Sepulveda"/>
    <x v="0"/>
    <s v="Diurno"/>
    <s v=""/>
    <d v="2021-03-01T00:00:00"/>
    <n v="445"/>
    <m/>
    <d v="2020-04-01T00:00:00"/>
    <d v="2019-12-01T00:00:00"/>
  </r>
  <r>
    <s v="Holdtech"/>
    <x v="0"/>
    <s v="Masivo"/>
    <s v="La Serena"/>
    <s v="15041914"/>
    <s v="K"/>
    <s v="15041914-K"/>
    <s v="MPSALINS"/>
    <s v="MARCO PATRICIO SALINAS SALFATE"/>
    <s v="MARCO PATRICIO"/>
    <s v="SALINAS SALFATE"/>
    <x v="1"/>
    <x v="3"/>
    <s v="Desvinculación"/>
    <s v="Vencimiento de contrato"/>
    <d v="2020-01-24T00:00:00"/>
    <m/>
    <m/>
    <m/>
    <m/>
    <m/>
    <d v="1983-01-29T00:00:00"/>
    <x v="2"/>
    <s v="15909479-0"/>
    <s v="ULISES LA ROSA PEREZ"/>
    <d v="2019-11-19T00:00:00"/>
    <d v="2019-12-10T00:00:00"/>
    <m/>
    <d v="2019-12-12T00:00:00"/>
    <s v="MPSALINS"/>
    <s v="MPSALINS"/>
    <n v="19116"/>
    <s v="marco.salinas@consultor.wom.cl"/>
    <m/>
    <m/>
    <n v="68"/>
    <s v="Yesenia Sepulveda"/>
    <x v="1"/>
    <s v="Diurno"/>
    <n v="1"/>
    <d v="2021-03-01T00:00:00"/>
    <n v="445"/>
    <m/>
    <d v="2020-01-01T00:00:00"/>
    <d v="2019-12-01T00:00:00"/>
  </r>
  <r>
    <s v="Holdtech"/>
    <x v="0"/>
    <s v="Masivo"/>
    <s v="La Serena"/>
    <s v="15909526"/>
    <s v="6"/>
    <s v="15909526-6"/>
    <s v="PATOROR"/>
    <s v="PATRICIA ANDREA TORO RAMOS"/>
    <s v="PATRICIA ANDREA"/>
    <s v="TORO RAMOS "/>
    <x v="1"/>
    <x v="3"/>
    <s v="Desvinculación"/>
    <s v="Vencimiento de contrato"/>
    <d v="2020-01-24T00:00:00"/>
    <m/>
    <m/>
    <m/>
    <m/>
    <m/>
    <d v="1985-02-24T00:00:00"/>
    <x v="7"/>
    <s v="17902552-3"/>
    <s v="ULISES LA ROSA PEREZ"/>
    <d v="2019-11-19T00:00:00"/>
    <d v="2019-12-10T00:00:00"/>
    <m/>
    <d v="2019-12-12T00:00:00"/>
    <s v="PATOROR"/>
    <s v="PATOROR"/>
    <n v="19097"/>
    <s v="patricia.toro@consultor.wom.cl"/>
    <m/>
    <m/>
    <n v="68"/>
    <s v="Yesenia Sepulveda"/>
    <x v="1"/>
    <s v="Diurno"/>
    <n v="1"/>
    <d v="2021-03-01T00:00:00"/>
    <n v="445"/>
    <m/>
    <d v="2020-01-01T00:00:00"/>
    <d v="2019-12-01T00:00:00"/>
  </r>
  <r>
    <s v="Holdtech"/>
    <x v="0"/>
    <s v="Masivo"/>
    <s v="La Serena"/>
    <s v="18633748"/>
    <s v="4"/>
    <s v="18633748-4"/>
    <s v="AAARANCA"/>
    <s v="ALEJANDRO ANDRES ARANCIBIA ARANDA"/>
    <s v="ALEJANDRO ANDRES"/>
    <s v="ARANCIBIA ARANDA "/>
    <x v="1"/>
    <x v="3"/>
    <s v="Desvinculación"/>
    <s v="Vencimiento de contrato"/>
    <d v="2020-05-04T00:00:00"/>
    <m/>
    <m/>
    <m/>
    <m/>
    <m/>
    <s v="02/07/1994"/>
    <x v="5"/>
    <s v="14109923-K"/>
    <s v="WILLIAMS ENRIQUE DOMINGUEZ BARRADA"/>
    <d v="2019-11-28T00:00:00"/>
    <d v="2019-12-19T00:00:00"/>
    <m/>
    <d v="2019-12-23T00:00:00"/>
    <s v="AAARANCA"/>
    <s v="AAARANCA"/>
    <n v="19318"/>
    <s v="alejandro.arancibia@consultor.wom.cl"/>
    <m/>
    <m/>
    <n v="69"/>
    <s v="Maria Fernanda Diaz"/>
    <x v="0"/>
    <s v="Diurno"/>
    <s v=""/>
    <d v="2021-03-01T00:00:00"/>
    <n v="434"/>
    <m/>
    <d v="2020-05-01T00:00:00"/>
    <d v="2019-12-01T00:00:00"/>
  </r>
  <r>
    <s v="Holdtech"/>
    <x v="0"/>
    <s v="Masivo"/>
    <s v="La Serena"/>
    <s v="18923803"/>
    <s v="7"/>
    <s v="18923803-7"/>
    <s v="ABVELIZD"/>
    <s v="AIRON BRIAN VELIZ DIAZ"/>
    <s v="AIRON BRIAN"/>
    <s v="VELIZ DIAZ "/>
    <x v="1"/>
    <x v="3"/>
    <s v="Desvinculación"/>
    <s v="Vencimiento de contrato"/>
    <d v="2020-02-05T00:00:00"/>
    <m/>
    <m/>
    <m/>
    <m/>
    <m/>
    <s v="14/04/1995"/>
    <x v="6"/>
    <s v="16732649-8"/>
    <s v="ULISES LA ROSA PEREZ"/>
    <d v="2019-11-28T00:00:00"/>
    <d v="2019-12-19T00:00:00"/>
    <m/>
    <d v="2019-12-23T00:00:00"/>
    <s v="ABVELIZD"/>
    <s v="ABVELIZD"/>
    <n v="19169"/>
    <s v="airon.veliz@consultor.wom.cl"/>
    <m/>
    <m/>
    <n v="69"/>
    <s v="Maria Fernanda Diaz"/>
    <x v="1"/>
    <s v="Diurno"/>
    <n v="1"/>
    <d v="2021-03-01T00:00:00"/>
    <n v="434"/>
    <m/>
    <d v="2020-02-01T00:00:00"/>
    <d v="2019-12-01T00:00:00"/>
  </r>
  <r>
    <s v="Holdtech"/>
    <x v="0"/>
    <s v="Masivo"/>
    <s v="La Serena"/>
    <s v="18317786"/>
    <s v="9"/>
    <s v="18317786-9"/>
    <s v="AGLAZOS"/>
    <s v="ANGELLO GIOVANNI LAZO SANTANA"/>
    <s v="ANGELLO GIOVANNI"/>
    <s v="LAZO SANTANA "/>
    <x v="1"/>
    <x v="3"/>
    <s v="Desvinculación"/>
    <s v="Vencimiento de contrato"/>
    <d v="2020-05-04T00:00:00"/>
    <m/>
    <m/>
    <m/>
    <m/>
    <m/>
    <s v="07/05/1993"/>
    <x v="27"/>
    <s v="17062133-6"/>
    <s v="YORMAN JOSE HERNANDEZ USECHE "/>
    <d v="2019-11-28T00:00:00"/>
    <d v="2019-12-19T00:00:00"/>
    <m/>
    <d v="2019-12-23T00:00:00"/>
    <s v="AGLAZOS"/>
    <s v="AGLAZOS"/>
    <n v="19280"/>
    <s v="angello.lazo@consultor.wom.cl"/>
    <m/>
    <m/>
    <n v="69"/>
    <s v="Maria Fernanda Diaz"/>
    <x v="1"/>
    <s v="Diurno"/>
    <n v="1"/>
    <d v="2021-03-01T00:00:00"/>
    <n v="434"/>
    <m/>
    <d v="2020-05-01T00:00:00"/>
    <d v="2019-12-01T00:00:00"/>
  </r>
  <r>
    <s v="Holdtech"/>
    <x v="0"/>
    <s v="Masivo"/>
    <s v="La Serena"/>
    <s v="16443910"/>
    <s v="0"/>
    <s v="16443910-0"/>
    <s v="ARCISTED"/>
    <s v="ALBERTO RICARDO CISTERNAS DIAZ"/>
    <s v="ALBERTO RICARDO"/>
    <s v="CISTERNAS DIAZ "/>
    <x v="1"/>
    <x v="3"/>
    <s v="Desvinculación"/>
    <s v="Vencimiento de contrato"/>
    <d v="2020-05-04T00:00:00"/>
    <m/>
    <m/>
    <m/>
    <m/>
    <m/>
    <s v="17/05/1987"/>
    <x v="2"/>
    <s v="15909479-0"/>
    <s v="ULISES LA ROSA PEREZ"/>
    <d v="2019-11-28T00:00:00"/>
    <d v="2019-12-19T00:00:00"/>
    <m/>
    <d v="2019-12-23T00:00:00"/>
    <s v="ARCISTED"/>
    <s v="ARCISTED"/>
    <n v="19314"/>
    <s v="alberto.cisternas@consultor.wom.cl"/>
    <m/>
    <m/>
    <n v="69"/>
    <s v="Maria Fernanda Diaz"/>
    <x v="1"/>
    <s v="Diurno"/>
    <n v="1"/>
    <d v="2021-03-01T00:00:00"/>
    <n v="434"/>
    <m/>
    <d v="2020-05-01T00:00:00"/>
    <d v="2019-12-01T00:00:00"/>
  </r>
  <r>
    <s v="Holdtech"/>
    <x v="0"/>
    <s v="Masivo"/>
    <s v="La Serena"/>
    <s v="18001541"/>
    <s v="8"/>
    <s v="18001541-8"/>
    <s v="CEJARAD"/>
    <s v="CARLOS ELIAS JARA DONOSO"/>
    <s v="CARLOS ELIAS"/>
    <s v="JARA DONOSO "/>
    <x v="1"/>
    <x v="3"/>
    <s v="Desvinculación"/>
    <s v="Vencimiento de contrato"/>
    <d v="2020-02-05T00:00:00"/>
    <m/>
    <m/>
    <m/>
    <m/>
    <m/>
    <s v="29/07/1991"/>
    <x v="7"/>
    <s v="17902552-3"/>
    <s v="ULISES LA ROSA PEREZ"/>
    <d v="2019-11-28T00:00:00"/>
    <d v="2019-12-19T00:00:00"/>
    <m/>
    <d v="2019-12-23T00:00:00"/>
    <s v="CEJARAD"/>
    <s v="CEJARAD"/>
    <n v="19291"/>
    <s v="carlos.jara@consultor.wom.cl"/>
    <m/>
    <m/>
    <n v="69"/>
    <s v="Maria Fernanda Diaz"/>
    <x v="1"/>
    <s v="Diurno"/>
    <n v="1"/>
    <d v="2021-03-01T00:00:00"/>
    <n v="434"/>
    <m/>
    <d v="2020-02-01T00:00:00"/>
    <d v="2019-12-01T00:00:00"/>
  </r>
  <r>
    <s v="Holdtech"/>
    <x v="0"/>
    <s v="Masivo"/>
    <s v="La Serena"/>
    <s v="20198273"/>
    <s v="1"/>
    <s v="20198273-1"/>
    <s v="EACARISP"/>
    <s v="EMANUEL ALEJANDRO CARIS PALACIOS"/>
    <s v="EMANUEL ALEJANDRO"/>
    <s v="CARIS PALACIOS "/>
    <x v="1"/>
    <x v="3"/>
    <s v="Desvinculación"/>
    <s v="Necesidad de la empresa"/>
    <d v="2020-01-03T00:00:00"/>
    <m/>
    <m/>
    <m/>
    <m/>
    <m/>
    <s v="10/03/1999"/>
    <x v="8"/>
    <s v="13974946-4"/>
    <s v="FRANCISCO JAVIER SUAREZ VEGA"/>
    <d v="2019-11-28T00:00:00"/>
    <d v="2019-12-19T00:00:00"/>
    <m/>
    <d v="2019-12-23T00:00:00"/>
    <s v="EACARISP"/>
    <s v="EACARISP"/>
    <n v="19285"/>
    <s v="emanuel.caris@consultor.wom.cl"/>
    <m/>
    <m/>
    <n v="69"/>
    <s v="Maria Fernanda Diaz"/>
    <x v="1"/>
    <s v="Diurno"/>
    <n v="1"/>
    <d v="2021-03-01T00:00:00"/>
    <n v="434"/>
    <m/>
    <d v="2020-01-01T00:00:00"/>
    <d v="2019-12-01T00:00:00"/>
  </r>
  <r>
    <s v="Holdtech"/>
    <x v="0"/>
    <s v="Masivo"/>
    <s v="La Serena"/>
    <s v="19349623"/>
    <s v="7"/>
    <s v="19349623-7"/>
    <s v="JVGONZAG"/>
    <s v="JAVIERA VERONICA GONZALEZ GALLARDO"/>
    <s v="JAVIERA VERONICA"/>
    <s v="GONZALEZ GALLARDO "/>
    <x v="1"/>
    <x v="3"/>
    <s v="Desvinculación"/>
    <s v="Necesidad de la empresa"/>
    <d v="2020-08-27T00:00:00"/>
    <m/>
    <m/>
    <m/>
    <m/>
    <m/>
    <s v="15/11/1996"/>
    <x v="6"/>
    <s v="16732649-8"/>
    <s v="ULISES LA ROSA PEREZ"/>
    <d v="2019-11-28T00:00:00"/>
    <d v="2019-12-19T00:00:00"/>
    <m/>
    <d v="2019-12-23T00:00:00"/>
    <s v="JVGONZAG"/>
    <s v="JVGONZAG"/>
    <n v="19277"/>
    <s v="javiera.gonzalez@consultor.wom.cl"/>
    <m/>
    <m/>
    <n v="69"/>
    <s v="Maria Fernanda Diaz"/>
    <x v="1"/>
    <s v="Diurno"/>
    <n v="1"/>
    <d v="2021-03-01T00:00:00"/>
    <n v="434"/>
    <m/>
    <d v="2020-08-01T00:00:00"/>
    <d v="2019-12-01T00:00:00"/>
  </r>
  <r>
    <s v="Holdtech"/>
    <x v="0"/>
    <s v="Masivo"/>
    <s v="La Serena"/>
    <s v="18924131"/>
    <s v="3"/>
    <s v="18924131-3"/>
    <s v="KAGUERRV"/>
    <s v="KATHERINE ANDREA GUERRERO VERGARA"/>
    <s v="KATHERINE ANDREA"/>
    <s v="GUERRERO VERGARA "/>
    <x v="1"/>
    <x v="3"/>
    <s v="Desvinculación"/>
    <s v="No Concurrencia"/>
    <d v="2020-01-20T00:00:00"/>
    <m/>
    <m/>
    <m/>
    <m/>
    <m/>
    <s v="26/06/1995"/>
    <x v="24"/>
    <s v="15451219-5"/>
    <s v="ULISES LA ROSA PEREZ"/>
    <d v="2019-11-28T00:00:00"/>
    <d v="2019-12-19T00:00:00"/>
    <m/>
    <d v="2019-12-23T00:00:00"/>
    <s v="KAGUERRV"/>
    <s v="KAGUERRV"/>
    <n v="19308"/>
    <s v="katherine.guerrero@consultor.wom.cl"/>
    <m/>
    <m/>
    <n v="69"/>
    <s v="Maria Fernanda Diaz"/>
    <x v="1"/>
    <s v="Diurno"/>
    <n v="1"/>
    <d v="2021-03-01T00:00:00"/>
    <n v="434"/>
    <m/>
    <d v="2020-01-01T00:00:00"/>
    <d v="2019-12-01T00:00:00"/>
  </r>
  <r>
    <s v="Holdtech"/>
    <x v="0"/>
    <s v="Masivo"/>
    <s v="La Serena"/>
    <s v="18001591"/>
    <s v="4"/>
    <s v="18001591-4"/>
    <s v="NIGONZAR"/>
    <s v="NELSON IGNACIO GONZALEZ ROJAS"/>
    <s v="NELSON IGNACIO"/>
    <s v="GONZALEZ ROJAS "/>
    <x v="1"/>
    <x v="3"/>
    <s v="Renuncia"/>
    <s v="Renuncia voluntaria"/>
    <d v="2019-12-28T00:00:00"/>
    <m/>
    <m/>
    <m/>
    <m/>
    <m/>
    <s v="08/08/1991"/>
    <x v="24"/>
    <s v="15451219-5"/>
    <s v="ULISES LA ROSA PEREZ"/>
    <d v="2019-11-28T00:00:00"/>
    <d v="2019-12-19T00:00:00"/>
    <m/>
    <d v="2019-12-23T00:00:00"/>
    <s v="NIGONZAR"/>
    <s v="NIGONZAR"/>
    <n v="19282"/>
    <s v="nelson.gonzalez@consultor.wom.cl"/>
    <m/>
    <m/>
    <n v="69"/>
    <s v="Maria Fernanda Diaz"/>
    <x v="0"/>
    <s v="Diurno"/>
    <s v=""/>
    <d v="2021-03-01T00:00:00"/>
    <n v="434"/>
    <m/>
    <d v="2019-12-01T00:00:00"/>
    <d v="2019-12-01T00:00:00"/>
  </r>
  <r>
    <s v="Holdtech"/>
    <x v="0"/>
    <s v="Masivo"/>
    <s v="La Serena"/>
    <s v="15033911"/>
    <s v="1"/>
    <s v="15033911-1"/>
    <s v="NMARAYAA"/>
    <s v="NIDIA MAGDALENA ARAYA AVALOS"/>
    <s v="NIDIA MAGDALENA"/>
    <s v="ARAYA AVALOS "/>
    <x v="1"/>
    <x v="3"/>
    <s v="Renuncia"/>
    <s v="Renuncia voluntaria"/>
    <d v="2020-03-13T00:00:00"/>
    <m/>
    <m/>
    <m/>
    <m/>
    <m/>
    <s v="05/10/1982"/>
    <x v="7"/>
    <s v="17902552-3"/>
    <s v="ULISES LA ROSA PEREZ"/>
    <d v="2019-11-28T00:00:00"/>
    <d v="2019-12-19T00:00:00"/>
    <m/>
    <d v="2019-12-23T00:00:00"/>
    <s v="NMARAYAA"/>
    <s v="NMARAYAA"/>
    <n v="19304"/>
    <s v="nidia.araya@consultor.wom.cl"/>
    <m/>
    <m/>
    <n v="69"/>
    <s v="Maria Fernanda Diaz"/>
    <x v="1"/>
    <s v="Diurno"/>
    <n v="1"/>
    <d v="2021-03-01T00:00:00"/>
    <n v="434"/>
    <m/>
    <d v="2020-03-01T00:00:00"/>
    <d v="2019-12-01T00:00:00"/>
  </r>
  <r>
    <s v="Holdtech"/>
    <x v="0"/>
    <s v="Masivo"/>
    <s v="La Serena"/>
    <s v="17727212"/>
    <s v="4"/>
    <s v="17727212-4"/>
    <s v="SRCONCHB"/>
    <s v="SEBASTIAN RODRIGO CONCHA BLUAS"/>
    <s v="SEBASTIAN RODRIGO"/>
    <s v="CONCHA BLUAS "/>
    <x v="1"/>
    <x v="3"/>
    <s v="Desvinculación"/>
    <s v="Falta grave al contrato"/>
    <d v="2020-07-02T00:00:00"/>
    <m/>
    <m/>
    <m/>
    <m/>
    <m/>
    <s v="05/04/1991"/>
    <x v="5"/>
    <s v="14109923-K"/>
    <s v="WILLIAMS ENRIQUE DOMINGUEZ BARRADA"/>
    <d v="2019-11-28T00:00:00"/>
    <d v="2019-12-19T00:00:00"/>
    <m/>
    <d v="2019-12-23T00:00:00"/>
    <s v="SRCONCHB"/>
    <s v="SRCONCHB"/>
    <n v="19284"/>
    <s v="sebastian.concha@consultor.wom.cl"/>
    <m/>
    <m/>
    <n v="69"/>
    <s v="Maria Fernanda Diaz"/>
    <x v="1"/>
    <s v="Diurno"/>
    <n v="1"/>
    <d v="2021-03-01T00:00:00"/>
    <n v="434"/>
    <m/>
    <d v="2020-07-01T00:00:00"/>
    <d v="2019-12-01T00:00:00"/>
  </r>
  <r>
    <s v="Holdtech"/>
    <x v="0"/>
    <s v="Masivo"/>
    <s v="La Serena"/>
    <s v="20514002"/>
    <s v="6"/>
    <s v="20514002-6"/>
    <s v="YMCASTRG"/>
    <s v="YULISA MARLENE CASTRO GALLEGOS"/>
    <s v="YULISA MARLENE"/>
    <s v="CASTRO GALLEGOS "/>
    <x v="1"/>
    <x v="3"/>
    <s v="Desvinculación"/>
    <s v="Necesidad de la empresa"/>
    <d v="2020-06-08T00:00:00"/>
    <m/>
    <m/>
    <m/>
    <m/>
    <m/>
    <s v="27/04/2000"/>
    <x v="24"/>
    <s v="15451219-5"/>
    <s v="ULISES LA ROSA PEREZ"/>
    <d v="2019-11-28T00:00:00"/>
    <d v="2019-12-19T00:00:00"/>
    <m/>
    <d v="2019-12-23T00:00:00"/>
    <s v="YMCASTRG"/>
    <s v="YMCASTRG"/>
    <n v="19307"/>
    <s v="yulisa.castro@consultor.wom.cl"/>
    <m/>
    <m/>
    <n v="69"/>
    <s v="Maria Fernanda Diaz"/>
    <x v="0"/>
    <s v="Diurno"/>
    <s v=""/>
    <d v="2021-03-01T00:00:00"/>
    <n v="434"/>
    <m/>
    <d v="2020-06-01T00:00:00"/>
    <d v="2019-12-01T00:00:00"/>
  </r>
  <r>
    <s v="Holdtech"/>
    <x v="0"/>
    <s v="Masivo"/>
    <s v="La Serena"/>
    <s v="19659866"/>
    <s v="9"/>
    <s v="19659866-9"/>
    <s v="CNZEPEDC"/>
    <s v="COSTHIA NICOLAS ZEPEDA CARVAJAL"/>
    <s v="COSTHIA NICOLAS"/>
    <s v="ZEPEDA CARVAJAL "/>
    <x v="1"/>
    <x v="3"/>
    <s v="Renuncia"/>
    <s v="Renuncia voluntaria"/>
    <d v="2021-01-29T00:00:00"/>
    <m/>
    <m/>
    <m/>
    <m/>
    <m/>
    <d v="1997-04-07T00:00:00"/>
    <x v="4"/>
    <s v="17016833-K"/>
    <s v="ULISES LA ROSA PEREZ"/>
    <d v="2019-12-09T00:00:00"/>
    <d v="2019-12-30T00:00:00"/>
    <m/>
    <d v="2020-01-07T00:00:00"/>
    <s v="CNZEPEDC"/>
    <s v="CNZEPEDC"/>
    <n v="19347"/>
    <s v="costhia.zepeda@consultor.wom.cl"/>
    <m/>
    <m/>
    <n v="70"/>
    <s v="America Quinteros"/>
    <x v="0"/>
    <s v="Diurno"/>
    <s v=""/>
    <d v="2021-03-01T00:00:00"/>
    <n v="419"/>
    <m/>
    <d v="2021-01-01T00:00:00"/>
    <d v="2020-01-01T00:00:00"/>
  </r>
  <r>
    <s v="Holdtech"/>
    <x v="0"/>
    <s v="Empresas"/>
    <s v="La Serena"/>
    <s v="19444033"/>
    <s v="2"/>
    <s v="19444033-2"/>
    <s v="PSGARCIG"/>
    <s v="PABLO SEBASTIAN GARCIA GARCIA"/>
    <s v="PABLO SEBASTIAN"/>
    <s v="GARCIA GARCIA "/>
    <x v="1"/>
    <x v="3"/>
    <s v="Desvinculación"/>
    <s v="No Concurrencia"/>
    <d v="2021-01-14T00:00:00"/>
    <m/>
    <m/>
    <m/>
    <m/>
    <m/>
    <d v="1996-07-22T00:00:00"/>
    <x v="4"/>
    <s v="17016833-K"/>
    <s v="ULISES LA ROSA PEREZ"/>
    <d v="2019-12-09T00:00:00"/>
    <d v="2019-12-30T00:00:00"/>
    <m/>
    <d v="2020-01-07T00:00:00"/>
    <s v="PSGARCIG"/>
    <s v="PSGARCIG"/>
    <n v="19048"/>
    <s v="pablo.garcia@consultor.wom.cl"/>
    <m/>
    <m/>
    <n v="70"/>
    <s v="America Quinteros"/>
    <x v="1"/>
    <s v="Diurno"/>
    <n v="1"/>
    <d v="2021-03-01T00:00:00"/>
    <n v="419"/>
    <m/>
    <d v="2021-01-01T00:00:00"/>
    <d v="2020-01-01T00:00:00"/>
  </r>
  <r>
    <s v="Holdtech"/>
    <x v="0"/>
    <s v="Masivo"/>
    <s v="La Serena"/>
    <s v="19040351"/>
    <s v="3"/>
    <s v="19040351-3"/>
    <s v="AMARAYAN"/>
    <s v="ALBERTO MATIAS ARAYA NUÑEZ"/>
    <s v="ALBERTO MATIAS"/>
    <s v="ARAYA NUÑEZ "/>
    <x v="1"/>
    <x v="3"/>
    <s v="Desvinculación"/>
    <s v="Vencimiento de contrato"/>
    <d v="2020-05-18T00:00:00"/>
    <m/>
    <m/>
    <m/>
    <m/>
    <m/>
    <d v="1995-03-14T00:00:00"/>
    <x v="4"/>
    <s v="17016833-K"/>
    <s v="ULISES LA ROSA PEREZ"/>
    <d v="2019-12-09T00:00:00"/>
    <d v="2019-12-30T00:00:00"/>
    <m/>
    <d v="2020-01-07T00:00:00"/>
    <s v="AMARAYAN"/>
    <s v="AMARAYAN"/>
    <n v="19320"/>
    <s v="alberto.araya@consultor.wom.cl"/>
    <m/>
    <m/>
    <n v="70"/>
    <s v="America Quinteros"/>
    <x v="0"/>
    <s v="Diurno"/>
    <s v=""/>
    <d v="2021-03-01T00:00:00"/>
    <n v="419"/>
    <m/>
    <d v="2020-05-01T00:00:00"/>
    <d v="2020-01-01T00:00:00"/>
  </r>
  <r>
    <s v="Holdtech"/>
    <x v="0"/>
    <s v="Masivo"/>
    <s v="La Serena"/>
    <s v="15968166"/>
    <s v="1"/>
    <s v="15968166-1"/>
    <s v="CAOLMOSA"/>
    <s v="CARLOS ANDRES OLMOS ALEGRE"/>
    <s v="CARLOS ANDRES"/>
    <s v="OLMOS ALEGRE "/>
    <x v="1"/>
    <x v="3"/>
    <s v="Renuncia"/>
    <s v="Renuncia voluntaria"/>
    <d v="2020-09-10T00:00:00"/>
    <m/>
    <m/>
    <m/>
    <m/>
    <m/>
    <d v="1984-10-22T00:00:00"/>
    <x v="4"/>
    <s v="17016833-K"/>
    <s v="ULISES LA ROSA PEREZ"/>
    <d v="2019-12-09T00:00:00"/>
    <d v="2019-12-30T00:00:00"/>
    <m/>
    <d v="2020-01-07T00:00:00"/>
    <s v="CAOLMOSA"/>
    <s v="CAOLMOSA"/>
    <n v="19348"/>
    <s v="carlos.olmos@consultor.wom.cl"/>
    <m/>
    <m/>
    <n v="70"/>
    <s v="America Quinteros"/>
    <x v="0"/>
    <s v="Diurno"/>
    <s v=""/>
    <d v="2021-03-01T00:00:00"/>
    <n v="419"/>
    <m/>
    <d v="2020-09-01T00:00:00"/>
    <d v="2020-01-01T00:00:00"/>
  </r>
  <r>
    <s v="Holdtech"/>
    <x v="0"/>
    <s v="Masivo"/>
    <s v="La Serena"/>
    <s v="19258232"/>
    <s v="6"/>
    <s v="19258232-6"/>
    <s v="CDDUBOC"/>
    <s v="CATALINA DE LOS ANGELES DUBO CUEVAS"/>
    <s v="CATALINA DE LOS ANGELES"/>
    <s v="DUBO CUEVAS"/>
    <x v="1"/>
    <x v="3"/>
    <s v="Renuncia"/>
    <s v="Renuncia voluntaria"/>
    <d v="2020-02-10T00:00:00"/>
    <m/>
    <m/>
    <m/>
    <m/>
    <m/>
    <d v="1996-08-20T00:00:00"/>
    <x v="4"/>
    <s v="17016833-K"/>
    <s v="ULISES LA ROSA PEREZ"/>
    <d v="2019-12-09T00:00:00"/>
    <d v="2019-12-30T00:00:00"/>
    <m/>
    <d v="2020-01-07T00:00:00"/>
    <s v="CDDUBOC"/>
    <s v="CDDUBOC"/>
    <n v="19322"/>
    <s v="catalina.dubo@consultor.wom.cl"/>
    <m/>
    <m/>
    <n v="70"/>
    <s v="America Quinteros"/>
    <x v="0"/>
    <s v="Diurno"/>
    <s v=""/>
    <d v="2021-03-01T00:00:00"/>
    <n v="419"/>
    <m/>
    <d v="2020-02-01T00:00:00"/>
    <d v="2020-01-01T00:00:00"/>
  </r>
  <r>
    <s v="Holdtech"/>
    <x v="0"/>
    <s v="Masivo"/>
    <s v="La Serena"/>
    <s v="18970726"/>
    <s v="6"/>
    <s v="18970726-6"/>
    <s v="FAINOSTO"/>
    <s v="FELIPE ANDRES INOSTROZA OSSANDON"/>
    <s v="FELIPE ANDRES"/>
    <s v="INOSTROZA OSSANDON "/>
    <x v="1"/>
    <x v="3"/>
    <s v="Desvinculación"/>
    <s v="No Concurrencia"/>
    <d v="2020-08-01T00:00:00"/>
    <m/>
    <m/>
    <m/>
    <m/>
    <m/>
    <d v="1996-05-21T00:00:00"/>
    <x v="4"/>
    <s v="17016833-K"/>
    <s v="ULISES LA ROSA PEREZ"/>
    <d v="2019-12-09T00:00:00"/>
    <d v="2019-12-30T00:00:00"/>
    <m/>
    <d v="2020-01-07T00:00:00"/>
    <s v="FAINOSTO"/>
    <s v="FAINOSTO"/>
    <n v="19338"/>
    <s v="felipe.inostroza@consultor.wom.cl"/>
    <m/>
    <m/>
    <n v="70"/>
    <s v="America Quinteros"/>
    <x v="0"/>
    <s v="Diurno"/>
    <s v=""/>
    <d v="2021-03-01T00:00:00"/>
    <n v="419"/>
    <m/>
    <d v="2020-08-01T00:00:00"/>
    <d v="2020-01-01T00:00:00"/>
  </r>
  <r>
    <s v="Holdtech"/>
    <x v="0"/>
    <s v="Masivo"/>
    <s v="La Serena"/>
    <s v="19257218"/>
    <s v="5"/>
    <s v="19257218-5"/>
    <s v="FIGONZAD"/>
    <s v="FELIPE IGNACIO GONZALEZ DIAZ"/>
    <s v="FELIPE IGNACIO"/>
    <s v="GONZALEZ DIAZ "/>
    <x v="1"/>
    <x v="3"/>
    <s v="Renuncia"/>
    <s v="Renuncia voluntaria"/>
    <d v="2020-03-13T00:00:00"/>
    <m/>
    <m/>
    <m/>
    <m/>
    <m/>
    <d v="1996-03-13T00:00:00"/>
    <x v="4"/>
    <s v="17016833-K"/>
    <s v="ULISES LA ROSA PEREZ"/>
    <d v="2019-12-09T00:00:00"/>
    <d v="2019-12-30T00:00:00"/>
    <m/>
    <d v="2020-01-07T00:00:00"/>
    <s v="FIGONZAD"/>
    <s v="FIGONZAD"/>
    <n v="19344"/>
    <s v="felipe.gonzalez.d@consultor.wom.cl"/>
    <m/>
    <m/>
    <n v="70"/>
    <s v="America Quinteros"/>
    <x v="0"/>
    <s v="Diurno"/>
    <s v=""/>
    <d v="2021-03-01T00:00:00"/>
    <n v="419"/>
    <m/>
    <d v="2020-03-01T00:00:00"/>
    <d v="2020-01-01T00:00:00"/>
  </r>
  <r>
    <s v="Holdtech"/>
    <x v="0"/>
    <s v="Masivo"/>
    <s v="La Serena"/>
    <s v="16053438"/>
    <s v="9"/>
    <s v="16053438-9"/>
    <s v="FLESTAYG"/>
    <s v="FRANCOISE LYSETTE ESTAY GARDEAZABAL"/>
    <s v="FRANCOISE LYSETTE"/>
    <s v="ESTAY GARDEAZABAL "/>
    <x v="1"/>
    <x v="3"/>
    <s v="Desvinculación"/>
    <s v="Vencimiento de contrato"/>
    <d v="2020-03-23T00:00:00"/>
    <m/>
    <m/>
    <m/>
    <m/>
    <m/>
    <d v="1985-06-10T00:00:00"/>
    <x v="4"/>
    <s v="17016833-K"/>
    <s v="ULISES LA ROSA PEREZ"/>
    <d v="2019-12-09T00:00:00"/>
    <d v="2019-12-30T00:00:00"/>
    <m/>
    <d v="2020-01-07T00:00:00"/>
    <s v="FLESTAYG"/>
    <s v="FLESTAYG"/>
    <n v="19331"/>
    <s v="francoise.estay@consultor.wom.cl"/>
    <m/>
    <m/>
    <n v="70"/>
    <s v="America Quinteros"/>
    <x v="1"/>
    <s v="Diurno"/>
    <n v="1"/>
    <d v="2021-03-01T00:00:00"/>
    <n v="419"/>
    <m/>
    <d v="2020-03-01T00:00:00"/>
    <d v="2020-01-01T00:00:00"/>
  </r>
  <r>
    <s v="Holdtech"/>
    <x v="0"/>
    <s v="Masivo"/>
    <s v="La Serena"/>
    <s v="17139416"/>
    <s v="3"/>
    <s v="17139416-3"/>
    <s v="JLVIELMA"/>
    <s v="JOSHUA LUCAS VIELMAS ALFARO"/>
    <s v="JOSHUA LUCAS"/>
    <s v="VIELMAS ALFARO "/>
    <x v="1"/>
    <x v="3"/>
    <s v="Desvinculación"/>
    <s v="No Concurrencia"/>
    <d v="2020-02-10T00:00:00"/>
    <m/>
    <m/>
    <m/>
    <m/>
    <m/>
    <d v="1989-10-18T00:00:00"/>
    <x v="24"/>
    <s v="15451219-5"/>
    <s v="ULISES LA ROSA PEREZ"/>
    <d v="2019-12-09T00:00:00"/>
    <d v="2019-12-30T00:00:00"/>
    <m/>
    <d v="2020-01-07T00:00:00"/>
    <s v="JLVIELMA"/>
    <s v="JLVIELMA"/>
    <n v="19328"/>
    <s v="joshua.vielmas@consultor.wom.cl"/>
    <m/>
    <m/>
    <n v="70"/>
    <s v="America Quinteros"/>
    <x v="0"/>
    <s v="Diurno"/>
    <s v=""/>
    <d v="2021-03-01T00:00:00"/>
    <n v="419"/>
    <m/>
    <d v="2020-02-01T00:00:00"/>
    <d v="2020-01-01T00:00:00"/>
  </r>
  <r>
    <s v="Holdtech"/>
    <x v="0"/>
    <s v="Masivo"/>
    <s v="La Serena"/>
    <s v="16081526"/>
    <s v="4"/>
    <s v="16081526-4"/>
    <s v="LAMUNOZM"/>
    <s v="LORENA ALEJANDRA MUÑOZ MORENO"/>
    <s v="LORENA ALEJANDRA"/>
    <s v="MUÑOZ MORENO "/>
    <x v="1"/>
    <x v="3"/>
    <s v="Desvinculación"/>
    <s v="No Concurrencia"/>
    <d v="2020-02-25T00:00:00"/>
    <m/>
    <m/>
    <m/>
    <m/>
    <m/>
    <d v="1976-07-08T00:00:00"/>
    <x v="4"/>
    <s v="17016833-K"/>
    <s v="ULISES LA ROSA PEREZ"/>
    <d v="2019-12-09T00:00:00"/>
    <d v="2019-12-30T00:00:00"/>
    <m/>
    <d v="2020-01-07T00:00:00"/>
    <s v="LAMUNOZM"/>
    <s v="LAMUNOZM"/>
    <n v="19337"/>
    <s v="lorena.munoz@consultor.wom.cl"/>
    <m/>
    <m/>
    <n v="70"/>
    <s v="America Quinteros"/>
    <x v="0"/>
    <s v="Diurno"/>
    <s v=""/>
    <d v="2021-03-01T00:00:00"/>
    <n v="419"/>
    <m/>
    <d v="2020-02-01T00:00:00"/>
    <d v="2020-01-01T00:00:00"/>
  </r>
  <r>
    <s v="Holdtech"/>
    <x v="0"/>
    <s v="Masivo"/>
    <s v="La Serena"/>
    <s v="19574633"/>
    <s v="8"/>
    <s v="19574633-8"/>
    <s v="OSAVILEC"/>
    <s v="OSVALDO SEGUNDO AVILES CANTO"/>
    <s v="OSVALDO SEGUNDO"/>
    <s v="AVILES CANTO "/>
    <x v="1"/>
    <x v="3"/>
    <s v="Desvinculación"/>
    <s v="Vencimiento de contrato"/>
    <d v="2020-05-19T00:00:00"/>
    <m/>
    <m/>
    <m/>
    <m/>
    <m/>
    <d v="1996-09-05T00:00:00"/>
    <x v="4"/>
    <s v="17016833-K"/>
    <s v="ULISES LA ROSA PEREZ"/>
    <d v="2019-12-09T00:00:00"/>
    <d v="2019-12-30T00:00:00"/>
    <m/>
    <d v="2020-01-07T00:00:00"/>
    <s v="OSAVILEC"/>
    <s v="OSAVILEC"/>
    <n v="19350"/>
    <s v="osvaldo.aviles@consultor.wom.cl"/>
    <m/>
    <m/>
    <n v="70"/>
    <s v="America Quinteros"/>
    <x v="0"/>
    <s v="Diurno"/>
    <s v=""/>
    <d v="2021-03-01T00:00:00"/>
    <n v="419"/>
    <m/>
    <d v="2020-05-01T00:00:00"/>
    <d v="2020-01-01T00:00:00"/>
  </r>
  <r>
    <s v="Holdtech"/>
    <x v="0"/>
    <s v="Masivo"/>
    <s v="La Serena"/>
    <s v="18946211"/>
    <s v="5"/>
    <s v="18946211-5"/>
    <s v="RABURGOS"/>
    <s v="RAUL ALEXIS BURGOS SEPULVEDA"/>
    <s v="RAUL ALEXIS"/>
    <s v="BURGOS SEPULVEDA "/>
    <x v="1"/>
    <x v="3"/>
    <s v="Renuncia"/>
    <s v="Renuncia voluntaria"/>
    <d v="2020-07-13T00:00:00"/>
    <m/>
    <m/>
    <m/>
    <m/>
    <m/>
    <d v="1994-09-19T00:00:00"/>
    <x v="4"/>
    <s v="17016833-K"/>
    <s v="ULISES LA ROSA PEREZ"/>
    <d v="2019-12-09T00:00:00"/>
    <d v="2019-12-30T00:00:00"/>
    <m/>
    <d v="2020-01-07T00:00:00"/>
    <s v="RABURGOS"/>
    <s v="RABURGOS"/>
    <n v="19324"/>
    <s v="raul.burgos@consultor.wom.cl"/>
    <m/>
    <m/>
    <n v="70"/>
    <s v="America Quinteros"/>
    <x v="1"/>
    <s v="Diurno"/>
    <n v="1"/>
    <d v="2021-03-01T00:00:00"/>
    <n v="419"/>
    <m/>
    <d v="2020-07-01T00:00:00"/>
    <d v="2020-01-01T00:00:00"/>
  </r>
  <r>
    <s v="Holdtech"/>
    <x v="0"/>
    <s v="Masivo"/>
    <s v="La Serena"/>
    <s v="19780743"/>
    <s v="1"/>
    <s v="19780743-1"/>
    <s v="RDGOMEZV"/>
    <s v="REINA DEL CARMEN GOMEZ VARAS"/>
    <s v="REINA DEL CARMEN"/>
    <s v="GOMEZ VARAS "/>
    <x v="1"/>
    <x v="3"/>
    <s v="Renuncia"/>
    <s v="Renuncia voluntaria"/>
    <d v="2020-05-29T00:00:00"/>
    <m/>
    <m/>
    <m/>
    <m/>
    <m/>
    <d v="1999-03-05T00:00:00"/>
    <x v="4"/>
    <s v="17016833-K"/>
    <s v="ULISES LA ROSA PEREZ"/>
    <d v="2019-12-09T00:00:00"/>
    <d v="2019-12-30T00:00:00"/>
    <m/>
    <d v="2020-01-07T00:00:00"/>
    <s v="RDGOMEZV"/>
    <s v="RDGOMEZV"/>
    <n v="19354"/>
    <s v="reina.gomez@consultor.wom.cl"/>
    <m/>
    <m/>
    <n v="70"/>
    <s v="America Quinteros"/>
    <x v="1"/>
    <s v="Diurno"/>
    <n v="1"/>
    <d v="2021-03-01T00:00:00"/>
    <n v="419"/>
    <m/>
    <d v="2020-05-01T00:00:00"/>
    <d v="2020-01-01T00:00:00"/>
  </r>
  <r>
    <s v="Holdtech"/>
    <x v="0"/>
    <s v="Masivo"/>
    <s v="La Serena"/>
    <s v="18986176"/>
    <s v="1"/>
    <s v="18986176-1"/>
    <s v="VSGONZAF"/>
    <s v="VALERIA SOFIA GONZALEZ FUENTES"/>
    <s v="VALERIA SOFIA"/>
    <s v="GONZALEZ FUENTES "/>
    <x v="1"/>
    <x v="3"/>
    <s v="Desvinculación"/>
    <s v="No Concurrencia"/>
    <d v="2020-10-22T00:00:00"/>
    <s v="Reingreso Call Center"/>
    <m/>
    <m/>
    <m/>
    <m/>
    <d v="1995-09-20T00:00:00"/>
    <x v="4"/>
    <s v="17016833-K"/>
    <s v="ULISES LA ROSA PEREZ"/>
    <d v="2019-12-09T00:00:00"/>
    <d v="2019-12-30T00:00:00"/>
    <m/>
    <d v="2020-01-07T00:00:00"/>
    <s v="VSGONZAF"/>
    <s v="VSGONZAF"/>
    <n v="19327"/>
    <s v="valeria.gonzalez@consultor.wom.cl"/>
    <m/>
    <m/>
    <n v="70"/>
    <s v="America Quinteros"/>
    <x v="0"/>
    <s v="Diurno"/>
    <s v=""/>
    <d v="2021-03-01T00:00:00"/>
    <n v="419"/>
    <m/>
    <d v="2020-10-01T00:00:00"/>
    <d v="2020-01-01T00:00:00"/>
  </r>
  <r>
    <s v="Holdtech"/>
    <x v="0"/>
    <s v="Empresas"/>
    <s v="La Serena"/>
    <s v="19348881"/>
    <s v="1"/>
    <s v="19348881-1"/>
    <s v="PFBERENL"/>
    <s v="PAULA FERNANDA BERENGUELA LAMAS"/>
    <s v="PAULA FERNANDA"/>
    <s v="BERENGUELA LAMAS "/>
    <x v="1"/>
    <x v="3"/>
    <s v="Desvinculación"/>
    <s v="No Concurrencia"/>
    <d v="2021-01-16T00:00:00"/>
    <m/>
    <m/>
    <m/>
    <m/>
    <m/>
    <s v="08/08/1996"/>
    <x v="7"/>
    <s v="17902552-3"/>
    <s v="ULISES LA ROSA PEREZ"/>
    <d v="2020-01-07T00:00:00"/>
    <d v="2020-01-27T00:00:00"/>
    <m/>
    <d v="2020-01-29T00:00:00"/>
    <s v="PFBERENL"/>
    <s v="PFBERENL"/>
    <n v="19378"/>
    <s v="paula.berenguela@consultor.wom.cl"/>
    <m/>
    <m/>
    <n v="71"/>
    <s v="Maria Fernanda Diaz"/>
    <x v="0"/>
    <s v="Diurno"/>
    <s v=""/>
    <d v="2021-03-01T00:00:00"/>
    <n v="397"/>
    <m/>
    <d v="2021-01-01T00:00:00"/>
    <d v="2020-01-01T00:00:00"/>
  </r>
  <r>
    <s v="Holdtech"/>
    <x v="0"/>
    <s v="Masivo"/>
    <s v="La Serena"/>
    <s v="15126243"/>
    <s v="0"/>
    <s v="15126243-0"/>
    <s v="RFCONTRR"/>
    <s v="ROBERTO FELIPE CONTRERAS RIVERA"/>
    <s v="ROBERTO FELIPE"/>
    <s v="CONTRERAS RIVERA "/>
    <x v="1"/>
    <x v="3"/>
    <s v="Renuncia"/>
    <s v="Renuncia voluntaria"/>
    <d v="2021-01-17T00:00:00"/>
    <m/>
    <m/>
    <m/>
    <m/>
    <m/>
    <s v="27/10/1983"/>
    <x v="5"/>
    <s v="14109923-K"/>
    <s v="WILLIAMS ENRIQUE DOMINGUEZ BARRADA"/>
    <d v="2020-01-07T00:00:00"/>
    <d v="2020-01-27T00:00:00"/>
    <m/>
    <d v="2020-01-29T00:00:00"/>
    <s v="RFCONTRR"/>
    <s v="RFCONTRR"/>
    <n v="19382"/>
    <s v="roberto.contreras@consultor.wom.cl"/>
    <m/>
    <m/>
    <n v="71"/>
    <s v="Maria Fernanda Diaz"/>
    <x v="0"/>
    <s v="Diurno"/>
    <s v=""/>
    <d v="2021-03-01T00:00:00"/>
    <n v="397"/>
    <m/>
    <d v="2021-01-01T00:00:00"/>
    <d v="2020-01-01T00:00:00"/>
  </r>
  <r>
    <s v="Holdtech"/>
    <x v="0"/>
    <s v="Masivo"/>
    <s v="La Serena"/>
    <s v="14110918"/>
    <s v="9"/>
    <s v="14110918-9"/>
    <s v="AACORTEM"/>
    <s v="ADOLFO ANDRES CORTES MARTINEZ"/>
    <s v="ADOLFO ANDRES"/>
    <s v="CORTES MARTINEZ "/>
    <x v="1"/>
    <x v="3"/>
    <s v="Desvinculación"/>
    <s v="No Concurrencia"/>
    <d v="2020-02-17T00:00:00"/>
    <m/>
    <m/>
    <m/>
    <m/>
    <m/>
    <s v="22/04/1981"/>
    <x v="0"/>
    <s v="15054416-5"/>
    <s v="FRANCISCO JAVIER SUAREZ VEGA"/>
    <d v="2020-01-07T00:00:00"/>
    <d v="2020-01-27T00:00:00"/>
    <m/>
    <d v="2020-01-29T00:00:00"/>
    <s v="AACORTEM"/>
    <s v="AACORTEM"/>
    <n v="19386"/>
    <s v="adolfo.cortes@consultor.wom.cl"/>
    <m/>
    <m/>
    <n v="71"/>
    <s v="Maria Fernanda Diaz"/>
    <x v="1"/>
    <s v="Diurno"/>
    <n v="1"/>
    <d v="2021-03-01T00:00:00"/>
    <n v="397"/>
    <m/>
    <d v="2020-02-01T00:00:00"/>
    <d v="2020-01-01T00:00:00"/>
  </r>
  <r>
    <s v="Holdtech"/>
    <x v="0"/>
    <s v="Masivo"/>
    <s v="La Serena"/>
    <s v="18880855"/>
    <s v="7"/>
    <s v="18880855-7"/>
    <s v="AAQUIERA"/>
    <s v="ARLIN ALEJANDRA QUIERO ALVAREZ"/>
    <s v="ARLIN ALEJANDRA"/>
    <s v="QUIERO ALVAREZ "/>
    <x v="1"/>
    <x v="3"/>
    <s v="Desvinculación"/>
    <s v="Vencimiento de contrato"/>
    <d v="2020-06-10T00:00:00"/>
    <m/>
    <m/>
    <m/>
    <m/>
    <m/>
    <s v="22/07/1994"/>
    <x v="7"/>
    <s v="17902552-3"/>
    <s v="ULISES LA ROSA PEREZ"/>
    <d v="2020-01-07T00:00:00"/>
    <d v="2020-01-27T00:00:00"/>
    <m/>
    <d v="2020-01-29T00:00:00"/>
    <s v="AAQUIERA"/>
    <s v="AAQUIERA"/>
    <n v="19380"/>
    <s v="arlin.quiero@consultor.wom.cl"/>
    <m/>
    <m/>
    <n v="71"/>
    <s v="Maria Fernanda Diaz"/>
    <x v="1"/>
    <s v="Diurno"/>
    <n v="1"/>
    <d v="2021-03-01T00:00:00"/>
    <n v="397"/>
    <m/>
    <d v="2020-06-01T00:00:00"/>
    <d v="2020-01-01T00:00:00"/>
  </r>
  <r>
    <s v="Holdtech"/>
    <x v="0"/>
    <s v="Masivo"/>
    <s v="La Serena"/>
    <s v="19099517"/>
    <s v="8"/>
    <s v="19099517-8"/>
    <s v="CJBALCAA"/>
    <s v="CONSTANZA JAVIERA BALCAZAR APABLAZA"/>
    <s v="CONSTANZA JAVIERA"/>
    <s v="BALCAZAR APABLAZA "/>
    <x v="1"/>
    <x v="3"/>
    <s v="Desvinculación"/>
    <s v="No Concurrencia"/>
    <d v="2020-03-14T00:00:00"/>
    <m/>
    <m/>
    <m/>
    <m/>
    <m/>
    <s v="20/12/1995"/>
    <x v="2"/>
    <s v="15909479-0"/>
    <s v="ULISES LA ROSA PEREZ"/>
    <d v="2020-01-07T00:00:00"/>
    <d v="2020-01-27T00:00:00"/>
    <m/>
    <d v="2020-01-29T00:00:00"/>
    <s v="CJBALCAA"/>
    <s v="CJBALCAA"/>
    <n v="19390"/>
    <s v="constanza.balcazar@consultor.wom.cl"/>
    <m/>
    <m/>
    <n v="71"/>
    <s v="Maria Fernanda Diaz"/>
    <x v="1"/>
    <s v="Diurno"/>
    <n v="1"/>
    <d v="2021-03-01T00:00:00"/>
    <n v="397"/>
    <m/>
    <d v="2020-03-01T00:00:00"/>
    <d v="2020-01-01T00:00:00"/>
  </r>
  <r>
    <s v="Holdtech"/>
    <x v="0"/>
    <s v="Masivo"/>
    <s v="La Serena"/>
    <s v="16505128"/>
    <s v="9"/>
    <s v="16505128-9"/>
    <s v="EAOLMOSB"/>
    <s v="EDUARDO AMBROSIO OLMOS BARRAZA"/>
    <s v="EDUARDO AMBROSIO"/>
    <s v="OLMOS BARRAZA "/>
    <x v="1"/>
    <x v="3"/>
    <s v="Desvinculación"/>
    <s v="No Concurrencia"/>
    <d v="2020-03-13T00:00:00"/>
    <m/>
    <m/>
    <m/>
    <m/>
    <m/>
    <s v="20/04/1987"/>
    <x v="2"/>
    <s v="15909479-0"/>
    <s v="ULISES LA ROSA PEREZ"/>
    <d v="2020-01-07T00:00:00"/>
    <d v="2020-01-27T00:00:00"/>
    <m/>
    <d v="2020-01-29T00:00:00"/>
    <s v="EAOLMOSB"/>
    <s v="EAOLMOSB"/>
    <n v="19379"/>
    <s v="eduardo.olmos@consultor.wom.cl"/>
    <m/>
    <m/>
    <n v="71"/>
    <s v="Maria Fernanda Diaz"/>
    <x v="0"/>
    <s v="Diurno"/>
    <s v=""/>
    <d v="2021-03-01T00:00:00"/>
    <n v="397"/>
    <m/>
    <d v="2020-03-01T00:00:00"/>
    <d v="2020-01-01T00:00:00"/>
  </r>
  <r>
    <s v="Holdtech"/>
    <x v="0"/>
    <s v="Masivo"/>
    <s v="La Serena"/>
    <s v="17325149"/>
    <s v="1"/>
    <s v="17325149-1"/>
    <s v="FAMORALR"/>
    <s v="FELIPE ANDRES MORALES RAMIREZ"/>
    <s v="FELIPE ANDRES"/>
    <s v="MORALES RAMIREZ "/>
    <x v="1"/>
    <x v="3"/>
    <s v="Renuncia"/>
    <s v="Renuncia voluntaria"/>
    <d v="2020-02-07T00:00:00"/>
    <m/>
    <m/>
    <m/>
    <m/>
    <m/>
    <s v="18/09/1989"/>
    <x v="8"/>
    <s v="13974946-4"/>
    <s v="FRANCISCO JAVIER SUAREZ VEGA"/>
    <d v="2020-01-07T00:00:00"/>
    <d v="2020-01-27T00:00:00"/>
    <m/>
    <d v="2020-01-29T00:00:00"/>
    <s v="FAMORALR"/>
    <s v="FAMORALR"/>
    <n v="19387"/>
    <s v="felipe.morales.r@consultor.wom.cl"/>
    <m/>
    <m/>
    <n v="71"/>
    <s v="Maria Fernanda Diaz"/>
    <x v="0"/>
    <s v="Diurno"/>
    <s v=""/>
    <d v="2021-03-01T00:00:00"/>
    <n v="397"/>
    <m/>
    <d v="2020-02-01T00:00:00"/>
    <d v="2020-01-01T00:00:00"/>
  </r>
  <r>
    <s v="Holdtech"/>
    <x v="0"/>
    <s v="Masivo"/>
    <s v="La Serena"/>
    <s v="19185197"/>
    <s v="8"/>
    <s v="19185197-8"/>
    <s v="GAFUENTD"/>
    <s v="GENESIS ANDREA FUENTES DIAZ"/>
    <s v="GENESIS ANDREA"/>
    <s v="FUENTES DIAZ "/>
    <x v="1"/>
    <x v="3"/>
    <s v="Desvinculación"/>
    <s v="Vencimiento de contrato"/>
    <d v="2020-03-13T00:00:00"/>
    <m/>
    <m/>
    <m/>
    <m/>
    <m/>
    <s v="10/08/1995"/>
    <x v="2"/>
    <s v="15909479-0"/>
    <s v="ULISES LA ROSA PEREZ"/>
    <d v="2020-01-07T00:00:00"/>
    <d v="2020-01-27T00:00:00"/>
    <m/>
    <d v="2020-01-29T00:00:00"/>
    <s v="GAFUENTD"/>
    <s v="GAFUENTD"/>
    <n v="19391"/>
    <s v="genesis.fuentes@consultor.wom.cl"/>
    <m/>
    <m/>
    <n v="71"/>
    <s v="Maria Fernanda Diaz"/>
    <x v="1"/>
    <s v="Diurno"/>
    <n v="1"/>
    <d v="2021-03-01T00:00:00"/>
    <n v="397"/>
    <m/>
    <d v="2020-03-01T00:00:00"/>
    <d v="2020-01-01T00:00:00"/>
  </r>
  <r>
    <s v="Holdtech"/>
    <x v="0"/>
    <s v="Masivo"/>
    <s v="La Serena"/>
    <s v="19951017"/>
    <s v="7"/>
    <s v="19951017-7"/>
    <s v="MAARAYAM"/>
    <s v="MICHELLE ALESANDRA ARAYA MAYA"/>
    <s v="MICHELLE ALESANDRA"/>
    <s v="ARAYA MAYA "/>
    <x v="1"/>
    <x v="3"/>
    <s v="Renuncia"/>
    <s v="Renuncia voluntaria"/>
    <d v="2020-04-07T00:00:00"/>
    <m/>
    <m/>
    <m/>
    <m/>
    <m/>
    <s v="06/07/1998"/>
    <x v="2"/>
    <s v="15909479-0"/>
    <s v="ULISES LA ROSA PEREZ"/>
    <d v="2020-01-07T00:00:00"/>
    <d v="2020-01-27T00:00:00"/>
    <m/>
    <d v="2020-01-29T00:00:00"/>
    <s v="MAARAYAM"/>
    <s v="MAARAYAM"/>
    <n v="19381"/>
    <s v="michelle.araya@consultor.wom.cl"/>
    <m/>
    <m/>
    <n v="71"/>
    <s v="Maria Fernanda Diaz"/>
    <x v="1"/>
    <s v="Diurno"/>
    <n v="1"/>
    <d v="2021-03-01T00:00:00"/>
    <n v="397"/>
    <m/>
    <d v="2020-04-01T00:00:00"/>
    <d v="2020-01-01T00:00:00"/>
  </r>
  <r>
    <s v="Holdtech"/>
    <x v="0"/>
    <s v="Masivo"/>
    <s v="La Serena"/>
    <s v="15572140"/>
    <s v="5"/>
    <s v="15572140-5"/>
    <s v="RADURANY"/>
    <s v="RODRIGO ANTONIO DURAN YAÑEZ"/>
    <s v="RODRIGO ANTONIO"/>
    <s v="DURAN YAÑEZ "/>
    <x v="1"/>
    <x v="3"/>
    <s v="Desvinculación"/>
    <s v="Vencimiento de contrato"/>
    <d v="2020-06-10T00:00:00"/>
    <m/>
    <m/>
    <m/>
    <m/>
    <m/>
    <s v="27/07/1983"/>
    <x v="0"/>
    <s v="15054416-5"/>
    <s v="FRANCISCO JAVIER SUAREZ VEGA"/>
    <d v="2020-01-07T00:00:00"/>
    <d v="2020-01-27T00:00:00"/>
    <m/>
    <d v="2020-01-29T00:00:00"/>
    <s v="RADURANY"/>
    <s v="RADURANY"/>
    <n v="19392"/>
    <s v="rodrigo.duran@consultor.wom.cl"/>
    <m/>
    <m/>
    <n v="71"/>
    <s v="Maria Fernanda Diaz"/>
    <x v="1"/>
    <s v="Diurno"/>
    <n v="1"/>
    <d v="2021-03-01T00:00:00"/>
    <n v="397"/>
    <m/>
    <d v="2020-06-01T00:00:00"/>
    <d v="2020-01-01T00:00:00"/>
  </r>
  <r>
    <s v="Holdtech"/>
    <x v="0"/>
    <s v="Masivo"/>
    <s v="La Serena"/>
    <s v="19964187"/>
    <s v="5"/>
    <s v="19964187-5"/>
    <s v="RECASTRA"/>
    <s v="ROSITA EYZADORA CASTRO ALFARO"/>
    <s v="ROSITA EYZADORA"/>
    <s v="CASTRO ALFARO "/>
    <x v="1"/>
    <x v="3"/>
    <s v="Desvinculación"/>
    <s v="Vencimiento de contrato"/>
    <d v="2020-03-14T00:00:00"/>
    <m/>
    <m/>
    <m/>
    <m/>
    <m/>
    <s v="25/05/1998"/>
    <x v="24"/>
    <s v="15451219-5"/>
    <s v="ULISES LA ROSA PEREZ"/>
    <d v="2020-01-07T00:00:00"/>
    <d v="2020-01-27T00:00:00"/>
    <m/>
    <d v="2020-01-29T00:00:00"/>
    <s v="RECASTRA"/>
    <s v="RECASTRA"/>
    <n v="19396"/>
    <s v="rosita.castro@consultor.wom.cl"/>
    <m/>
    <m/>
    <n v="71"/>
    <s v="Maria Fernanda Diaz"/>
    <x v="1"/>
    <s v="Diurno"/>
    <n v="1"/>
    <d v="2021-03-01T00:00:00"/>
    <n v="397"/>
    <m/>
    <d v="2020-03-01T00:00:00"/>
    <d v="2020-01-01T00:00:00"/>
  </r>
  <r>
    <s v="Holdtech"/>
    <x v="0"/>
    <s v="Masivo"/>
    <s v="La Serena"/>
    <s v="15467691"/>
    <s v="0"/>
    <s v="15467691-0"/>
    <s v="SEFERRAR"/>
    <s v="SEBASTIAN EDUARDO FERRADA REYES"/>
    <s v="SEBASTIAN EDUARDO"/>
    <s v="FERRADA REYES "/>
    <x v="1"/>
    <x v="3"/>
    <s v="Desvinculación"/>
    <s v="Vencimiento de contrato"/>
    <d v="2020-03-14T00:00:00"/>
    <m/>
    <m/>
    <m/>
    <m/>
    <m/>
    <s v="18/03//1982"/>
    <x v="8"/>
    <s v="13974946-4"/>
    <s v="FRANCISCO JAVIER SUAREZ VEGA"/>
    <d v="2020-01-07T00:00:00"/>
    <d v="2020-01-27T00:00:00"/>
    <m/>
    <d v="2020-01-29T00:00:00"/>
    <s v="SEFERRAR"/>
    <s v="SEFERRAR"/>
    <n v="19389"/>
    <s v="sebastian.ferrada@consultor.wom.cl"/>
    <m/>
    <m/>
    <n v="71"/>
    <s v="Maria Fernanda Diaz"/>
    <x v="1"/>
    <s v="Diurno"/>
    <n v="1"/>
    <d v="2021-03-01T00:00:00"/>
    <n v="397"/>
    <m/>
    <d v="2020-03-01T00:00:00"/>
    <d v="2020-01-01T00:00:00"/>
  </r>
  <r>
    <s v="Holdtech"/>
    <x v="0"/>
    <s v="Masivo"/>
    <s v="La Serena"/>
    <s v="19729488"/>
    <s v="4"/>
    <s v="19729488-4"/>
    <s v="VAARNAIR"/>
    <s v="VALENTINA ADRIANA ARNAIZ RIOS"/>
    <s v="VALENTINA ADRIANA"/>
    <s v="ARNAIZ RIOS "/>
    <x v="1"/>
    <x v="3"/>
    <s v="Desvinculación"/>
    <s v="No Concurrencia"/>
    <d v="2020-02-29T00:00:00"/>
    <m/>
    <m/>
    <m/>
    <m/>
    <m/>
    <s v="31/05/1997"/>
    <x v="7"/>
    <s v="17902552-3"/>
    <s v="ULISES LA ROSA PEREZ"/>
    <d v="2020-01-07T00:00:00"/>
    <d v="2020-01-27T00:00:00"/>
    <m/>
    <d v="2020-01-29T00:00:00"/>
    <s v="VAARNAIR"/>
    <s v="VAARNAIR"/>
    <n v="19383"/>
    <s v="valentina.arnaiz@consultor.wom.cl"/>
    <m/>
    <m/>
    <n v="71"/>
    <s v="Maria Fernanda Diaz"/>
    <x v="1"/>
    <s v="Diurno"/>
    <n v="1"/>
    <d v="2021-03-01T00:00:00"/>
    <n v="397"/>
    <m/>
    <d v="2020-02-01T00:00:00"/>
    <d v="2020-01-01T00:00:00"/>
  </r>
  <r>
    <s v="Holdtech"/>
    <x v="0"/>
    <s v="Masivo"/>
    <s v="La Serena"/>
    <s v="18879824"/>
    <s v="1"/>
    <s v="18879824-1"/>
    <s v="CMACOSTS"/>
    <s v="CONSTANZA MICHELLE ACOSTA SOTO"/>
    <s v="CONSTANZA MICHELLE"/>
    <s v="ACOSTA SOTO "/>
    <x v="1"/>
    <x v="3"/>
    <s v="Renuncia"/>
    <s v="Renuncia voluntaria"/>
    <d v="2020-09-30T00:00:00"/>
    <m/>
    <m/>
    <m/>
    <m/>
    <m/>
    <s v="07/06/1994"/>
    <x v="0"/>
    <s v="15054416-5"/>
    <s v="FRANCISCO JAVIER SUAREZ VEGA"/>
    <d v="2020-01-14T00:00:00"/>
    <d v="2020-02-04T00:00:00"/>
    <m/>
    <d v="2020-02-06T00:00:00"/>
    <s v="CMACOSTS"/>
    <s v="CMACOSTS"/>
    <n v="19164"/>
    <s v="constanza.acosta@consultor.wom.cl"/>
    <m/>
    <m/>
    <n v="72"/>
    <s v="America Quinteros"/>
    <x v="0"/>
    <s v="Diurno"/>
    <s v=""/>
    <d v="2021-03-01T00:00:00"/>
    <n v="389"/>
    <m/>
    <d v="2020-09-01T00:00:00"/>
    <d v="2020-02-01T00:00:00"/>
  </r>
  <r>
    <s v="Holdtech"/>
    <x v="0"/>
    <s v="Masivo"/>
    <s v="La Serena"/>
    <s v="19770907"/>
    <s v="3"/>
    <s v="19770907-3"/>
    <s v="CSORDENV"/>
    <s v="CRISTOPHER STEPHEN ORDENES VILLALOBOS"/>
    <s v="CRISTOPHER STEPHEN"/>
    <s v="ORDENES VILLALOBOS "/>
    <x v="1"/>
    <x v="3"/>
    <s v="Desvinculación"/>
    <s v="Vencimiento de contrato"/>
    <d v="2020-03-21T00:00:00"/>
    <s v="Reingreso Call Center"/>
    <m/>
    <m/>
    <m/>
    <m/>
    <s v="10/03/1998"/>
    <x v="5"/>
    <s v="14109923-K"/>
    <s v="WILLIAMS ENRIQUE DOMINGUEZ BARRADA"/>
    <d v="2020-01-14T00:00:00"/>
    <d v="2020-02-04T00:00:00"/>
    <m/>
    <d v="2020-02-06T00:00:00"/>
    <s v="CSORDENV"/>
    <s v="CSORDENV"/>
    <n v="19027"/>
    <s v="cristopher.ordenes@consultor.wom.cl"/>
    <m/>
    <m/>
    <n v="72"/>
    <s v="America Quinteros"/>
    <x v="0"/>
    <s v="Diurno"/>
    <s v=""/>
    <d v="2021-03-01T00:00:00"/>
    <n v="389"/>
    <m/>
    <d v="2020-03-01T00:00:00"/>
    <d v="2020-02-01T00:00:00"/>
  </r>
  <r>
    <s v="Holdtech"/>
    <x v="0"/>
    <s v="Masivo"/>
    <s v="La Serena"/>
    <s v="19085791"/>
    <s v="3"/>
    <s v="19085791-3"/>
    <s v="DSMORAGH"/>
    <s v="DAMARIS SOLEDAD MORAGA HERNANDEZ"/>
    <s v="DAMARIS SOLEDAD"/>
    <s v="MORAGA HERNANDEZ "/>
    <x v="1"/>
    <x v="3"/>
    <s v="Renuncia"/>
    <s v="Renuncia voluntaria"/>
    <d v="2020-02-28T00:00:00"/>
    <m/>
    <m/>
    <m/>
    <m/>
    <m/>
    <s v="25/12/1995"/>
    <x v="7"/>
    <s v="17902552-3"/>
    <s v="ULISES LA ROSA PEREZ"/>
    <d v="2020-01-14T00:00:00"/>
    <d v="2020-02-04T00:00:00"/>
    <m/>
    <d v="2020-02-06T00:00:00"/>
    <s v="DSMORAGH"/>
    <s v="DSMORAGH"/>
    <n v="19359"/>
    <s v="damaris.moraga@consultor.wom.cl"/>
    <m/>
    <m/>
    <n v="72"/>
    <s v="America Quinteros"/>
    <x v="1"/>
    <s v="Diurno"/>
    <n v="1"/>
    <d v="2021-03-01T00:00:00"/>
    <n v="389"/>
    <m/>
    <d v="2020-02-01T00:00:00"/>
    <d v="2020-02-01T00:00:00"/>
  </r>
  <r>
    <s v="Holdtech"/>
    <x v="0"/>
    <s v="Masivo"/>
    <s v="La Serena"/>
    <s v="18674826"/>
    <s v="3"/>
    <s v="18674826-3"/>
    <s v="JEYANEZM"/>
    <s v="JONATHAN EDGARDO YAÑEZ MARDONES"/>
    <s v="JONATHAN EDGARDO"/>
    <s v="YAÑEZ MARDONES "/>
    <x v="1"/>
    <x v="3"/>
    <s v="Renuncia"/>
    <s v="Renuncia voluntaria"/>
    <d v="2020-03-19T00:00:00"/>
    <m/>
    <m/>
    <m/>
    <m/>
    <m/>
    <s v="29/12/1991"/>
    <x v="7"/>
    <s v="17902552-3"/>
    <s v="ULISES LA ROSA PEREZ"/>
    <d v="2020-01-14T00:00:00"/>
    <d v="2020-02-04T00:00:00"/>
    <m/>
    <d v="2020-02-06T00:00:00"/>
    <s v="JEYANEZM"/>
    <s v="JEYANEZM"/>
    <n v="19397"/>
    <s v="jonathan.yanez@consultor.wom.cl"/>
    <m/>
    <m/>
    <n v="72"/>
    <s v="America Quinteros"/>
    <x v="1"/>
    <s v="Diurno"/>
    <n v="1"/>
    <d v="2021-03-01T00:00:00"/>
    <n v="389"/>
    <m/>
    <d v="2020-03-01T00:00:00"/>
    <d v="2020-02-01T00:00:00"/>
  </r>
  <r>
    <s v="Holdtech"/>
    <x v="0"/>
    <s v="Masivo"/>
    <s v="La Serena"/>
    <s v="15052232"/>
    <s v="3"/>
    <s v="15052232-3"/>
    <s v="JLCANTOQ"/>
    <s v="JOSE LUIS CANTO QUIROGA"/>
    <s v="JOSE LUIS"/>
    <s v="CANTO QUIROGA "/>
    <x v="1"/>
    <x v="3"/>
    <s v="Renuncia"/>
    <s v="Renuncia voluntaria"/>
    <d v="2020-03-26T00:00:00"/>
    <m/>
    <m/>
    <m/>
    <m/>
    <m/>
    <s v="11/08/1982"/>
    <x v="24"/>
    <s v="15451219-5"/>
    <s v="ULISES LA ROSA PEREZ"/>
    <d v="2020-01-14T00:00:00"/>
    <d v="2020-02-04T00:00:00"/>
    <m/>
    <d v="2020-02-06T00:00:00"/>
    <s v="JLCANTOQ"/>
    <s v="JLCANTOQ"/>
    <n v="19398"/>
    <s v="jose.canto@consultor.wom.cl"/>
    <m/>
    <m/>
    <n v="72"/>
    <s v="America Quinteros"/>
    <x v="1"/>
    <s v="Diurno"/>
    <n v="1"/>
    <d v="2021-03-01T00:00:00"/>
    <n v="389"/>
    <m/>
    <d v="2020-03-01T00:00:00"/>
    <d v="2020-02-01T00:00:00"/>
  </r>
  <r>
    <s v="Holdtech"/>
    <x v="0"/>
    <s v="Masivo"/>
    <s v="La Serena"/>
    <s v="18952292"/>
    <s v="4"/>
    <s v="18952292-4"/>
    <s v="KDCORTEG"/>
    <s v="KIMBERLY DANIELA CORTES GONZALEZ"/>
    <s v="KIMBERLY DANIELA"/>
    <s v="CORTES GONZALEZ "/>
    <x v="1"/>
    <x v="3"/>
    <s v="Renuncia"/>
    <s v="Renuncia voluntaria"/>
    <d v="2020-04-01T00:00:00"/>
    <m/>
    <m/>
    <m/>
    <m/>
    <m/>
    <s v="17/10/1994"/>
    <x v="8"/>
    <s v="13974946-4"/>
    <s v="FRANCISCO JAVIER SUAREZ VEGA"/>
    <d v="2020-01-14T00:00:00"/>
    <d v="2020-02-04T00:00:00"/>
    <m/>
    <d v="2020-02-06T00:00:00"/>
    <s v="KDCORTEG"/>
    <s v="KDCORTEG"/>
    <n v="19323"/>
    <s v="kimberly.cortes@consultor.wom.cl"/>
    <m/>
    <m/>
    <n v="72"/>
    <s v="America Quinteros"/>
    <x v="1"/>
    <s v="Diurno"/>
    <n v="1"/>
    <d v="2021-03-01T00:00:00"/>
    <n v="389"/>
    <m/>
    <d v="2020-04-01T00:00:00"/>
    <d v="2020-02-01T00:00:00"/>
  </r>
  <r>
    <s v="Holdtech"/>
    <x v="0"/>
    <s v="Masivo"/>
    <s v="La Serena"/>
    <s v="19771851"/>
    <s v="K"/>
    <s v="19771851-K"/>
    <s v="KPPIZART"/>
    <s v="KATERINE PAULINA PIZARRO TORRES"/>
    <s v="KATERINE PAULINA"/>
    <s v="PIZARRO TORRES "/>
    <x v="1"/>
    <x v="3"/>
    <s v="Desvinculación"/>
    <s v="Vencimiento de contrato"/>
    <d v="2020-03-21T00:00:00"/>
    <s v="Reingreso Call Center"/>
    <m/>
    <m/>
    <m/>
    <m/>
    <s v="11/08/1998"/>
    <x v="2"/>
    <s v="15909479-0"/>
    <s v="ULISES LA ROSA PEREZ"/>
    <d v="2020-01-14T00:00:00"/>
    <d v="2020-02-04T00:00:00"/>
    <m/>
    <d v="2020-02-06T00:00:00"/>
    <s v="KPPIZART"/>
    <s v="KPPIZART"/>
    <n v="19181"/>
    <s v="katerine.pizarro@consultor.wom.cl"/>
    <m/>
    <m/>
    <n v="72"/>
    <s v="America Quinteros"/>
    <x v="0"/>
    <s v="Diurno"/>
    <s v=""/>
    <d v="2021-03-01T00:00:00"/>
    <n v="389"/>
    <m/>
    <d v="2020-03-01T00:00:00"/>
    <d v="2020-02-01T00:00:00"/>
  </r>
  <r>
    <s v="Holdtech"/>
    <x v="0"/>
    <s v="Masivo"/>
    <s v="La Serena"/>
    <s v="19770589"/>
    <s v="2"/>
    <s v="19770589-2"/>
    <s v="MACARDER"/>
    <s v="MARCELO ANTONIO CARDENAS RODRIGUEZ"/>
    <s v="MARCELO ANTONIO"/>
    <s v="CARDENAS RODRIGUEZ "/>
    <x v="1"/>
    <x v="3"/>
    <s v="Desvinculación"/>
    <s v="No Concurrencia"/>
    <d v="2020-02-17T00:00:00"/>
    <m/>
    <m/>
    <m/>
    <m/>
    <m/>
    <s v="17/01/1998"/>
    <x v="0"/>
    <s v="15054416-5"/>
    <s v="FRANCISCO JAVIER SUAREZ VEGA"/>
    <d v="2020-01-14T00:00:00"/>
    <d v="2020-02-04T00:00:00"/>
    <m/>
    <d v="2020-02-06T00:00:00"/>
    <s v="MACARDER"/>
    <s v="MACARDER"/>
    <n v="19369"/>
    <s v="marcelo.cardenas@consultor.wom.cl"/>
    <m/>
    <m/>
    <n v="72"/>
    <s v="America Quinteros"/>
    <x v="0"/>
    <s v="Diurno"/>
    <s v=""/>
    <d v="2021-03-01T00:00:00"/>
    <n v="389"/>
    <m/>
    <d v="2020-02-01T00:00:00"/>
    <d v="2020-02-01T00:00:00"/>
  </r>
  <r>
    <s v="Holdtech"/>
    <x v="0"/>
    <s v="Masivo"/>
    <s v="La Serena"/>
    <s v="20912194"/>
    <s v="8"/>
    <s v="20912194-8"/>
    <s v="MJGONZAM"/>
    <s v="MARIA JOSE GONZALEZ MUÑOZ"/>
    <s v="MARIA JOSE"/>
    <s v="GONZALEZ MUÑOZ "/>
    <x v="1"/>
    <x v="3"/>
    <s v="Desvinculación"/>
    <s v="No Concurrencia"/>
    <d v="2020-02-25T00:00:00"/>
    <m/>
    <m/>
    <m/>
    <m/>
    <m/>
    <s v="14/11/2001"/>
    <x v="7"/>
    <s v="17902552-3"/>
    <s v="ULISES LA ROSA PEREZ"/>
    <d v="2020-01-14T00:00:00"/>
    <d v="2020-02-04T00:00:00"/>
    <m/>
    <d v="2020-02-06T00:00:00"/>
    <s v="MJGONZAM"/>
    <s v="MJGONZAM"/>
    <n v="19340"/>
    <s v="maria.gonzalez.m@consultor.wom.cl"/>
    <m/>
    <m/>
    <n v="72"/>
    <s v="America Quinteros"/>
    <x v="0"/>
    <s v="Diurno"/>
    <s v=""/>
    <d v="2021-03-01T00:00:00"/>
    <n v="389"/>
    <m/>
    <d v="2020-02-01T00:00:00"/>
    <d v="2020-02-01T00:00:00"/>
  </r>
  <r>
    <s v="Holdtech"/>
    <x v="0"/>
    <s v="Empresas"/>
    <s v="La Serena"/>
    <s v="19659873"/>
    <s v="1"/>
    <s v="19659873-1"/>
    <s v="NLCOSTAT"/>
    <s v="NICOLETTA LUCIA COSTANZI TOLMO"/>
    <s v="NICOLETTA LUCIA"/>
    <s v="COSTANZI TOLMO "/>
    <x v="1"/>
    <x v="3"/>
    <s v="Desvinculación"/>
    <s v="Vencimiento de contrato"/>
    <d v="2020-06-18T00:00:00"/>
    <s v="Reingreso Call Center"/>
    <m/>
    <m/>
    <m/>
    <m/>
    <s v="06/04/1997"/>
    <x v="2"/>
    <s v="15909479-0"/>
    <s v="ULISES LA ROSA PEREZ"/>
    <d v="2020-01-14T00:00:00"/>
    <d v="2020-02-04T00:00:00"/>
    <m/>
    <d v="2020-02-06T00:00:00"/>
    <s v="NLCOSTAT"/>
    <s v="NLCOSTAT"/>
    <n v="19091"/>
    <s v="nicoletta.costanzi@consultor.wom.cl"/>
    <m/>
    <m/>
    <n v="72"/>
    <s v="America Quinteros"/>
    <x v="0"/>
    <s v="Diurno"/>
    <s v=""/>
    <d v="2021-03-01T00:00:00"/>
    <n v="389"/>
    <m/>
    <d v="2020-06-01T00:00:00"/>
    <d v="2020-02-01T00:00:00"/>
  </r>
  <r>
    <s v="Holdtech"/>
    <x v="0"/>
    <s v="Masivo"/>
    <s v="La Serena"/>
    <s v="18889794"/>
    <s v="0"/>
    <s v="18889794-0"/>
    <s v="VCYANEZL"/>
    <s v="VALERIA CATALINA YAÑEZ LAMAS"/>
    <s v="VALERIA CATALINA"/>
    <s v="YAÑEZ LAMAS "/>
    <x v="1"/>
    <x v="3"/>
    <s v="Renuncia"/>
    <s v="Renuncia voluntaria"/>
    <d v="2020-03-13T00:00:00"/>
    <m/>
    <m/>
    <m/>
    <m/>
    <m/>
    <s v="01/05/1995"/>
    <x v="24"/>
    <s v="15451219-5"/>
    <s v="ULISES LA ROSA PEREZ"/>
    <d v="2020-01-14T00:00:00"/>
    <d v="2020-02-04T00:00:00"/>
    <m/>
    <d v="2020-02-06T00:00:00"/>
    <s v="VCYANEZL"/>
    <s v="VCYANEZL"/>
    <n v="19355"/>
    <s v="valeria.yanez@consultor.wom.cl"/>
    <m/>
    <m/>
    <n v="72"/>
    <s v="America Quinteros"/>
    <x v="0"/>
    <s v="Diurno"/>
    <s v=""/>
    <d v="2021-03-01T00:00:00"/>
    <n v="389"/>
    <m/>
    <d v="2020-03-01T00:00:00"/>
    <d v="2020-02-01T00:00:00"/>
  </r>
  <r>
    <s v="Holdtech"/>
    <x v="0"/>
    <s v="Masivo"/>
    <s v="La Serena"/>
    <s v="17624665"/>
    <s v="0"/>
    <s v="17624665-0"/>
    <s v="CAMOLINA"/>
    <s v="CONSTANZA ANDREA MOLINA AGUIRRE"/>
    <s v="CONSTANZA ANDREA"/>
    <s v="MOLINA AGUIRRE"/>
    <x v="1"/>
    <x v="3"/>
    <s v="Renuncia"/>
    <s v="Renuncia voluntaria"/>
    <d v="2020-11-02T00:00:00"/>
    <m/>
    <m/>
    <m/>
    <m/>
    <m/>
    <d v="1990-06-25T00:00:00"/>
    <x v="2"/>
    <s v="15909479-0"/>
    <s v="ULISES LA ROSA PEREZ"/>
    <d v="2020-03-18T00:00:00"/>
    <d v="2020-04-07T00:00:00"/>
    <m/>
    <d v="2020-04-09T00:00:00"/>
    <s v="CAMOLINA"/>
    <s v="CAMOLINA"/>
    <n v="19125"/>
    <s v="constanza.molina@consultor.wom.cl"/>
    <m/>
    <m/>
    <n v="73"/>
    <s v="Leticia Cabrera"/>
    <x v="0"/>
    <s v="Diurno"/>
    <s v=""/>
    <d v="2021-03-01T00:00:00"/>
    <n v="326"/>
    <m/>
    <d v="2020-11-01T00:00:00"/>
    <d v="2020-04-01T00:00:00"/>
  </r>
  <r>
    <s v="Holdtech"/>
    <x v="0"/>
    <s v="Masivo"/>
    <s v="La Serena"/>
    <s v="19349327"/>
    <s v="0"/>
    <s v="19349327-0"/>
    <s v="DACOVACC"/>
    <s v="DANIEL ALEXIS COVACEVICH CARVAJAL"/>
    <s v="DANIEL ALEXIS"/>
    <s v="COVACEVICH CARVAJAL"/>
    <x v="1"/>
    <x v="3"/>
    <s v="Desvinculación"/>
    <s v="Vencimiento de contrato"/>
    <d v="2020-08-19T00:00:00"/>
    <m/>
    <m/>
    <m/>
    <m/>
    <m/>
    <d v="1996-10-08T00:00:00"/>
    <x v="2"/>
    <s v="15909479-0"/>
    <s v="ULISES LA ROSA PEREZ"/>
    <d v="2020-03-18T00:00:00"/>
    <d v="2020-04-07T00:00:00"/>
    <m/>
    <d v="2020-04-09T00:00:00"/>
    <s v="DACOVACC"/>
    <s v="DACOVACC"/>
    <n v="19027"/>
    <s v="daniel.covacevich@consultor.wom.cl"/>
    <m/>
    <m/>
    <n v="73"/>
    <s v="Leticia Cabrera"/>
    <x v="1"/>
    <s v="Diurno"/>
    <n v="1"/>
    <d v="2021-03-01T00:00:00"/>
    <n v="326"/>
    <m/>
    <d v="2020-08-01T00:00:00"/>
    <d v="2020-04-01T00:00:00"/>
  </r>
  <r>
    <s v="Holdtech"/>
    <x v="0"/>
    <s v="Masivo"/>
    <s v="La Serena"/>
    <s v="19001290"/>
    <s v="5"/>
    <s v="19001290-5"/>
    <s v="DALUENGV"/>
    <s v="DANIELA ALEJANDRA LUENGO VILLAVICENCIO"/>
    <s v="DANIELA ALEJANDRA"/>
    <s v="LUENGO VILLAVICENCIO"/>
    <x v="1"/>
    <x v="3"/>
    <s v="Renuncia"/>
    <s v="Renuncia voluntaria"/>
    <d v="2020-07-15T00:00:00"/>
    <m/>
    <m/>
    <m/>
    <m/>
    <m/>
    <d v="1995-11-27T00:00:00"/>
    <x v="7"/>
    <s v="17902552-3"/>
    <s v="ULISES LA ROSA PEREZ"/>
    <d v="2020-03-18T00:00:00"/>
    <d v="2020-04-07T00:00:00"/>
    <m/>
    <d v="2020-04-09T00:00:00"/>
    <s v="DALUENGV"/>
    <s v="DALUENGV"/>
    <n v="19219"/>
    <s v="daniela.luengo@consultor.wom.cl"/>
    <m/>
    <m/>
    <n v="73"/>
    <s v="Leticia Cabrera"/>
    <x v="1"/>
    <s v="Diurno"/>
    <n v="1"/>
    <d v="2021-03-01T00:00:00"/>
    <n v="326"/>
    <m/>
    <d v="2020-07-01T00:00:00"/>
    <d v="2020-04-01T00:00:00"/>
  </r>
  <r>
    <s v="Holdtech"/>
    <x v="0"/>
    <s v="Recambio"/>
    <s v="La Serena"/>
    <s v="20127019"/>
    <s v="7"/>
    <s v="20127019-7"/>
    <s v="FVROMERA"/>
    <s v="FRANCISCA VANGELI ROMERO ADAROS"/>
    <s v="FRANCISCA VANGELI"/>
    <s v="ROMERO ADAROS "/>
    <x v="1"/>
    <x v="3"/>
    <s v="Desvinculación"/>
    <s v="Necesidad de la empresa"/>
    <d v="2020-10-29T00:00:00"/>
    <m/>
    <m/>
    <m/>
    <m/>
    <m/>
    <d v="1999-05-05T00:00:00"/>
    <x v="24"/>
    <s v="15451219-5"/>
    <s v="ULISES LA ROSA PEREZ"/>
    <d v="2020-03-18T00:00:00"/>
    <d v="2020-04-07T00:00:00"/>
    <m/>
    <d v="2020-04-09T00:00:00"/>
    <s v="FVROMERA"/>
    <s v="FVROMERA"/>
    <n v="19308"/>
    <s v="francisca.romero.a@consultor.wom.cl"/>
    <m/>
    <m/>
    <n v="73"/>
    <s v="Leticia Cabrera"/>
    <x v="0"/>
    <s v="Diurno"/>
    <s v=""/>
    <d v="2021-03-01T00:00:00"/>
    <n v="326"/>
    <m/>
    <d v="2020-10-01T00:00:00"/>
    <d v="2020-04-01T00:00:00"/>
  </r>
  <r>
    <s v="Holdtech"/>
    <x v="0"/>
    <s v="Empresas"/>
    <s v="La Serena"/>
    <s v="16705250"/>
    <s v="9"/>
    <s v="16705250-9"/>
    <s v="JKREDLIE"/>
    <s v="JESSICA KARINE REDLICH ECHEVERRIA"/>
    <s v="JESSICA KARINE"/>
    <s v="REDLICH ECHEVERRIA"/>
    <x v="1"/>
    <x v="3"/>
    <s v="Renuncia"/>
    <s v="Renuncia voluntaria"/>
    <d v="2020-11-30T00:00:00"/>
    <m/>
    <m/>
    <m/>
    <m/>
    <m/>
    <d v="1987-12-09T00:00:00"/>
    <x v="27"/>
    <s v="17062133-6"/>
    <s v="YORMAN JOSE HERNANDEZ USECHE "/>
    <d v="2020-03-18T00:00:00"/>
    <d v="2020-04-07T00:00:00"/>
    <m/>
    <d v="2020-04-09T00:00:00"/>
    <s v="JKREDLIE"/>
    <s v="JKREDLIE"/>
    <n v="19266"/>
    <s v="jessica.redlich@consultor.wom.cl"/>
    <m/>
    <m/>
    <n v="73"/>
    <s v="Leticia Cabrera"/>
    <x v="0"/>
    <s v="Diurno"/>
    <s v=""/>
    <d v="2021-03-01T00:00:00"/>
    <n v="326"/>
    <m/>
    <d v="2020-11-01T00:00:00"/>
    <d v="2020-04-01T00:00:00"/>
  </r>
  <r>
    <s v="Holdtech"/>
    <x v="0"/>
    <s v="Masivo"/>
    <s v="La Serena"/>
    <s v="18138140"/>
    <s v="K"/>
    <s v="18138140-K"/>
    <s v="MJGONZAH"/>
    <s v="MARIA JOSE NIVETH GONZALEZ HERRERA"/>
    <s v="MARIA JOSE NIVETH"/>
    <s v="GONZALEZ HERRERA"/>
    <x v="1"/>
    <x v="3"/>
    <s v="Desvinculación"/>
    <s v="Vencimiento de contrato"/>
    <d v="2020-05-23T00:00:00"/>
    <m/>
    <m/>
    <m/>
    <m/>
    <m/>
    <d v="1992-02-07T00:00:00"/>
    <x v="2"/>
    <s v="15909479-0"/>
    <s v="ULISES LA ROSA PEREZ"/>
    <d v="2020-03-18T00:00:00"/>
    <d v="2020-04-07T00:00:00"/>
    <m/>
    <d v="2020-04-09T00:00:00"/>
    <s v="MJGONZAH"/>
    <s v="MJGONZAH"/>
    <n v="19116"/>
    <s v="maria.gonzalez.h@consultor.wom.cl"/>
    <m/>
    <m/>
    <n v="73"/>
    <s v="Leticia Cabrera"/>
    <x v="1"/>
    <s v="Diurno"/>
    <n v="1"/>
    <d v="2021-03-01T00:00:00"/>
    <n v="326"/>
    <m/>
    <d v="2020-05-01T00:00:00"/>
    <d v="2020-04-01T00:00:00"/>
  </r>
  <r>
    <s v="Holdtech"/>
    <x v="0"/>
    <s v="Masivo"/>
    <s v="La Serena"/>
    <s v="17626689"/>
    <s v="9"/>
    <s v="17626689-9"/>
    <s v="PCMENDII"/>
    <s v="PAULA CAROLINA MENDIETA IBACACHE"/>
    <s v="PAULA CAROLINA"/>
    <s v="MENDIETA IBACACHE "/>
    <x v="1"/>
    <x v="3"/>
    <s v="Renuncia"/>
    <s v="Renuncia voluntaria"/>
    <d v="2021-01-25T00:00:00"/>
    <m/>
    <m/>
    <m/>
    <m/>
    <m/>
    <d v="1991-04-17T00:00:00"/>
    <x v="8"/>
    <s v="13974946-4"/>
    <s v="FRANCISCO JAVIER SUAREZ VEGA"/>
    <d v="2020-03-26T00:00:00"/>
    <d v="2020-04-09T00:00:00"/>
    <m/>
    <d v="2020-04-13T00:00:00"/>
    <s v="PCMENDII"/>
    <s v="PCMENDII"/>
    <n v="19351"/>
    <s v="paula.mendieta@consultor.wom.cl"/>
    <m/>
    <m/>
    <n v="74"/>
    <s v="Maria Fernanda Diaz"/>
    <x v="1"/>
    <s v="Diurno"/>
    <n v="1"/>
    <d v="2021-03-01T00:00:00"/>
    <n v="322"/>
    <m/>
    <d v="2021-01-01T00:00:00"/>
    <d v="2020-04-01T00:00:00"/>
  </r>
  <r>
    <s v="Holdtech"/>
    <x v="0"/>
    <s v="Prepago"/>
    <s v="La Serena"/>
    <s v="18758610"/>
    <s v="0"/>
    <s v="18758610-0"/>
    <s v="AAMIRAND"/>
    <s v="ANDRES ANTONIO MIRANDA DIAZ"/>
    <s v="ANDRES ANTONIO"/>
    <s v="MIRANDA DIAZ "/>
    <x v="1"/>
    <x v="3"/>
    <s v="Desvinculación"/>
    <s v="Vencimiento de contrato"/>
    <d v="2020-08-24T00:00:00"/>
    <m/>
    <m/>
    <m/>
    <m/>
    <m/>
    <d v="1994-10-03T00:00:00"/>
    <x v="24"/>
    <s v="15451219-5"/>
    <s v="ULISES LA ROSA PEREZ"/>
    <d v="2020-03-26T00:00:00"/>
    <d v="2020-04-09T00:00:00"/>
    <m/>
    <d v="2020-04-13T00:00:00"/>
    <s v="AAMIRAND"/>
    <s v="AAMIRAND"/>
    <n v="19181"/>
    <s v="andres.miranda@consultor.wom.cl"/>
    <n v="45"/>
    <m/>
    <n v="74"/>
    <s v="Maria Fernanda Diaz"/>
    <x v="1"/>
    <s v="Diurno"/>
    <n v="1"/>
    <d v="2021-03-01T00:00:00"/>
    <n v="322"/>
    <m/>
    <d v="2020-08-01T00:00:00"/>
    <d v="2020-04-01T00:00:00"/>
  </r>
  <r>
    <s v="Holdtech"/>
    <x v="0"/>
    <s v="Masivo"/>
    <s v="La Serena"/>
    <s v="18317730"/>
    <s v="3"/>
    <s v="18317730-3"/>
    <s v="KJBARAHL"/>
    <s v="KATYA JESENIA BARAHONA LOPEZ"/>
    <s v="KATYA JESENIA"/>
    <s v="BARAHONA LOPEZ "/>
    <x v="1"/>
    <x v="3"/>
    <s v="Renuncia"/>
    <s v="Renuncia voluntaria"/>
    <d v="2020-05-06T00:00:00"/>
    <m/>
    <m/>
    <m/>
    <m/>
    <m/>
    <d v="1993-04-23T00:00:00"/>
    <x v="5"/>
    <s v="14109923-K"/>
    <s v="WILLIAMS ENRIQUE DOMINGUEZ BARRADA"/>
    <d v="2020-03-26T00:00:00"/>
    <d v="2020-04-09T00:00:00"/>
    <m/>
    <d v="2020-04-13T00:00:00"/>
    <s v="KJBARAHL"/>
    <s v="KJBARAHL"/>
    <n v="19355"/>
    <s v="katya.barahona@consultor.wom.cl"/>
    <n v="45"/>
    <m/>
    <n v="74"/>
    <s v="Maria Fernanda Diaz"/>
    <x v="1"/>
    <s v="Diurno"/>
    <n v="1"/>
    <d v="2021-03-01T00:00:00"/>
    <n v="322"/>
    <m/>
    <d v="2020-05-01T00:00:00"/>
    <d v="2020-04-01T00:00:00"/>
  </r>
  <r>
    <s v="Holdtech"/>
    <x v="0"/>
    <s v="Masivo"/>
    <s v="La Serena"/>
    <s v="18689508"/>
    <s v="8"/>
    <s v="18689508-8"/>
    <s v="PAACUNAC"/>
    <s v="PABLO ANDRES ACUÑA CORTES"/>
    <s v="PABLO ANDRES"/>
    <s v="ACUÑA CORTES "/>
    <x v="1"/>
    <x v="3"/>
    <s v="Renuncia"/>
    <s v="Renuncia voluntaria"/>
    <d v="2020-06-27T00:00:00"/>
    <m/>
    <m/>
    <m/>
    <m/>
    <m/>
    <d v="1994-08-02T00:00:00"/>
    <x v="5"/>
    <s v="14109923-K"/>
    <s v="WILLIAMS ENRIQUE DOMINGUEZ BARRADA"/>
    <d v="2020-03-26T00:00:00"/>
    <d v="2020-04-09T00:00:00"/>
    <m/>
    <d v="2020-04-13T00:00:00"/>
    <s v="PAACUNAC"/>
    <s v="PAACUNAC"/>
    <n v="19178"/>
    <s v="pablo.acuna@consultor.wom.cl"/>
    <n v="45"/>
    <m/>
    <n v="74"/>
    <s v="Maria Fernanda Diaz"/>
    <x v="1"/>
    <s v="Diurno"/>
    <n v="1"/>
    <d v="2021-03-01T00:00:00"/>
    <n v="322"/>
    <m/>
    <d v="2020-06-01T00:00:00"/>
    <d v="2020-04-01T00:00:00"/>
  </r>
  <r>
    <s v="Holdtech"/>
    <x v="0"/>
    <s v="Recambio"/>
    <s v="La Serena"/>
    <s v="17745852"/>
    <s v="K"/>
    <s v="17745852-k"/>
    <s v="RISALDIR"/>
    <s v="ROBERTO ISAI SALDIAS RIQUELME"/>
    <s v="ROBERTO ISAI"/>
    <s v="SALDIAS RIQUELME "/>
    <x v="1"/>
    <x v="3"/>
    <s v="Renuncia"/>
    <s v="Renuncia voluntaria"/>
    <d v="2020-12-22T00:00:00"/>
    <m/>
    <m/>
    <m/>
    <m/>
    <m/>
    <d v="1991-06-04T00:00:00"/>
    <x v="7"/>
    <s v="17902552-3"/>
    <s v="ULISES LA ROSA PEREZ"/>
    <d v="2020-04-13T00:00:00"/>
    <d v="2020-04-18T00:00:00"/>
    <m/>
    <d v="2020-04-20T00:00:00"/>
    <s v="RISALDIR"/>
    <s v="RISALDIR"/>
    <n v="19337"/>
    <s v="roberto.saldias@consultor.wom.cl"/>
    <m/>
    <m/>
    <n v="75"/>
    <s v="America Quinteros"/>
    <x v="1"/>
    <s v="Diurno"/>
    <n v="1"/>
    <d v="2021-03-01T00:00:00"/>
    <n v="315"/>
    <m/>
    <d v="2020-12-01T00:00:00"/>
    <d v="2020-04-01T00:00:00"/>
  </r>
  <r>
    <s v="Holdtech"/>
    <x v="0"/>
    <s v="Masivo"/>
    <s v="La Serena"/>
    <s v="17288590"/>
    <s v="K"/>
    <s v="17288590-K"/>
    <s v="AIBARRAR"/>
    <s v="ABRAHAM IGNACIO BARRAZA ROJAS"/>
    <s v="ABRAHAM IGNACIO"/>
    <s v="BARRAZA ROJAS "/>
    <x v="1"/>
    <x v="3"/>
    <s v="Desvinculación"/>
    <s v="Vencimiento de contrato"/>
    <d v="2020-08-31T00:00:00"/>
    <m/>
    <m/>
    <m/>
    <m/>
    <m/>
    <d v="1994-12-18T00:00:00"/>
    <x v="6"/>
    <s v="16732649-8"/>
    <s v="ULISES LA ROSA PEREZ"/>
    <d v="2020-04-13T00:00:00"/>
    <d v="2020-04-18T00:00:00"/>
    <m/>
    <d v="2020-04-20T00:00:00"/>
    <s v="AIBARRAR"/>
    <s v="AIBARRAR"/>
    <n v="19400"/>
    <s v="abraham.barraza@consultor.wom.cl"/>
    <m/>
    <m/>
    <n v="75"/>
    <s v="America Quinteros"/>
    <x v="1"/>
    <s v="Diurno"/>
    <n v="1"/>
    <d v="2021-03-01T00:00:00"/>
    <n v="315"/>
    <m/>
    <d v="2020-08-01T00:00:00"/>
    <d v="2020-04-01T00:00:00"/>
  </r>
  <r>
    <s v="Holdtech"/>
    <x v="0"/>
    <s v="Masivo"/>
    <s v="La Serena"/>
    <s v="19695537"/>
    <s v="2"/>
    <s v="19695537-2"/>
    <s v="DIMEDINI"/>
    <s v="DIEGO IGNACIO MEDINA INOSTROZA"/>
    <s v="DIEGO IGNACIO"/>
    <s v="MEDINA INOSTROZA "/>
    <x v="1"/>
    <x v="3"/>
    <s v="Renuncia"/>
    <s v="Renuncia voluntaria"/>
    <d v="2020-05-08T00:00:00"/>
    <m/>
    <m/>
    <m/>
    <m/>
    <m/>
    <d v="1998-08-26T00:00:00"/>
    <x v="4"/>
    <s v="17016833-K"/>
    <s v="ULISES LA ROSA PEREZ"/>
    <d v="2020-04-13T00:00:00"/>
    <d v="2020-04-18T00:00:00"/>
    <m/>
    <d v="2020-04-20T00:00:00"/>
    <s v="DIMEDINI"/>
    <s v="DIMEDINI"/>
    <n v="19340"/>
    <s v="diego.medina@consultor.wom.cl"/>
    <m/>
    <m/>
    <n v="75"/>
    <s v="America Quinteros"/>
    <x v="1"/>
    <s v="Diurno"/>
    <n v="1"/>
    <d v="2021-03-01T00:00:00"/>
    <n v="315"/>
    <m/>
    <d v="2020-05-01T00:00:00"/>
    <d v="2020-04-01T00:00:00"/>
  </r>
  <r>
    <s v="Holdtech"/>
    <x v="0"/>
    <s v="Empresas"/>
    <s v="La Serena"/>
    <s v="18495535"/>
    <s v="0"/>
    <s v="18495535-0"/>
    <s v="FASANTAJ"/>
    <s v="FELIPE ANDRES SANTANDER JIMENEZ"/>
    <s v="FELIPE ANDRES"/>
    <s v="SANTANDER JIMENEZ "/>
    <x v="1"/>
    <x v="3"/>
    <s v="Desvinculación"/>
    <s v="Vencimiento de contrato"/>
    <d v="2020-08-31T00:00:00"/>
    <m/>
    <m/>
    <m/>
    <m/>
    <m/>
    <d v="1993-12-04T00:00:00"/>
    <x v="4"/>
    <s v="17016833-K"/>
    <s v="ULISES LA ROSA PEREZ"/>
    <d v="2020-04-13T00:00:00"/>
    <d v="2020-04-18T00:00:00"/>
    <m/>
    <d v="2020-04-20T00:00:00"/>
    <s v="FASANTAJ"/>
    <s v="FASANTAJ"/>
    <n v="19227"/>
    <s v="felipe.santander@consultor.wom.cl"/>
    <m/>
    <m/>
    <n v="75"/>
    <s v="America Quinteros"/>
    <x v="1"/>
    <s v="Diurno"/>
    <n v="1"/>
    <d v="2021-03-01T00:00:00"/>
    <n v="315"/>
    <m/>
    <d v="2020-08-01T00:00:00"/>
    <d v="2020-04-01T00:00:00"/>
  </r>
  <r>
    <s v="Holdtech"/>
    <x v="0"/>
    <s v="Masivo"/>
    <s v="La Serena"/>
    <s v="19038624"/>
    <s v="4"/>
    <s v="19038624-4"/>
    <s v="NCGALLER"/>
    <s v="NANCY CECILIA GALLEGUILLOS ROJAS"/>
    <s v="NANCY CECILIA"/>
    <s v="GALLEGUILLOS ROJAS "/>
    <x v="1"/>
    <x v="3"/>
    <s v="Desvinculación"/>
    <s v="Vencimiento de contrato"/>
    <d v="2020-08-31T00:00:00"/>
    <m/>
    <m/>
    <m/>
    <m/>
    <m/>
    <d v="1993-11-21T00:00:00"/>
    <x v="6"/>
    <s v="16732649-8"/>
    <s v="ULISES LA ROSA PEREZ"/>
    <d v="2020-04-13T00:00:00"/>
    <d v="2020-04-18T00:00:00"/>
    <m/>
    <d v="2020-04-20T00:00:00"/>
    <s v="NCGALLER"/>
    <s v="NCGALLER"/>
    <n v="19366"/>
    <s v="nancy.galleguillos@consultor.wom.cl"/>
    <m/>
    <m/>
    <n v="75"/>
    <s v="America Quinteros"/>
    <x v="1"/>
    <s v="Diurno"/>
    <n v="1"/>
    <d v="2021-03-01T00:00:00"/>
    <n v="315"/>
    <m/>
    <d v="2020-08-01T00:00:00"/>
    <d v="2020-04-01T00:00:00"/>
  </r>
  <r>
    <s v="Holdtech"/>
    <x v="0"/>
    <s v="Masivo"/>
    <s v="La Serena"/>
    <s v="19625332"/>
    <s v="7"/>
    <s v="19625332-7"/>
    <s v="NRWILDEU"/>
    <s v="NORMAN RENE WILDE URIBE"/>
    <s v="NORMAN RENE"/>
    <s v="WILDE URIBE "/>
    <x v="1"/>
    <x v="3"/>
    <s v="Renuncia"/>
    <s v="Renuncia voluntaria"/>
    <d v="2020-08-01T00:00:00"/>
    <m/>
    <m/>
    <m/>
    <m/>
    <m/>
    <d v="1998-03-09T00:00:00"/>
    <x v="2"/>
    <s v="15909479-0"/>
    <s v="ULISES LA ROSA PEREZ"/>
    <d v="2020-04-13T00:00:00"/>
    <d v="2020-04-18T00:00:00"/>
    <m/>
    <d v="2020-04-20T00:00:00"/>
    <s v="NRWILDEU"/>
    <s v="NRWILDEU"/>
    <n v="19399"/>
    <s v="norman.wilde@consultor.wom.cl"/>
    <m/>
    <m/>
    <n v="75"/>
    <s v="America Quinteros"/>
    <x v="1"/>
    <s v="Diurno"/>
    <n v="1"/>
    <d v="2021-03-01T00:00:00"/>
    <n v="315"/>
    <m/>
    <d v="2020-08-01T00:00:00"/>
    <d v="2020-04-01T00:00:00"/>
  </r>
  <r>
    <s v="Holdtech"/>
    <x v="0"/>
    <s v="Masivo"/>
    <s v="La Serena"/>
    <s v="18632079"/>
    <s v="4"/>
    <s v="18632079-4"/>
    <s v="RBMUNOZY"/>
    <s v="ROSARIO BETZABE MUÑOZ YAÑEZ"/>
    <s v="ROSARIO BETZABE"/>
    <s v="MUÑOZ YAÑEZ "/>
    <x v="1"/>
    <x v="3"/>
    <s v="Desvinculación"/>
    <s v="No Concurrencia"/>
    <d v="2020-04-24T00:00:00"/>
    <m/>
    <m/>
    <m/>
    <m/>
    <m/>
    <d v="1993-09-02T00:00:00"/>
    <x v="22"/>
    <s v="16780392-K"/>
    <s v="WILLIAMS ENRIQUE DOMINGUEZ BARRADA"/>
    <d v="2020-04-13T00:00:00"/>
    <d v="2020-04-18T00:00:00"/>
    <m/>
    <d v="2020-04-20T00:00:00"/>
    <s v="RBMUNOZY"/>
    <s v="RBMUNOZY"/>
    <n v="19381"/>
    <s v="rosario.munoz@consultor.wom.cl"/>
    <m/>
    <m/>
    <n v="75"/>
    <s v="America Quinteros"/>
    <x v="1"/>
    <s v="Diurno"/>
    <n v="1"/>
    <d v="2021-03-01T00:00:00"/>
    <n v="315"/>
    <m/>
    <d v="2020-04-01T00:00:00"/>
    <d v="2020-04-01T00:00:00"/>
  </r>
  <r>
    <s v="Holdtech"/>
    <x v="0"/>
    <s v="Masivo"/>
    <s v="La Serena"/>
    <s v="15035814"/>
    <s v="0"/>
    <s v="15035814-0"/>
    <s v="SICARMOM"/>
    <s v="SAMUEL IGNACIO CARMONA MERCADO"/>
    <s v="SAMUEL IGNACIO"/>
    <s v="CARMONA MERCADO"/>
    <x v="1"/>
    <x v="3"/>
    <s v="Desvinculación"/>
    <s v="Vencimiento de contrato"/>
    <d v="2020-06-30T00:00:00"/>
    <m/>
    <m/>
    <m/>
    <m/>
    <m/>
    <d v="1985-02-19T00:00:00"/>
    <x v="5"/>
    <s v="14109923-K"/>
    <s v="WILLIAMS ENRIQUE DOMINGUEZ BARRADA"/>
    <d v="2020-04-13T00:00:00"/>
    <d v="2020-04-18T00:00:00"/>
    <m/>
    <d v="2020-04-20T00:00:00"/>
    <s v="SICARMOM"/>
    <s v="SICARMOM"/>
    <n v="19206"/>
    <s v="samuel.carmona@consultor.wom.cl"/>
    <m/>
    <m/>
    <n v="75"/>
    <s v="America Quinteros"/>
    <x v="0"/>
    <s v="Diurno"/>
    <s v=""/>
    <d v="2021-03-01T00:00:00"/>
    <n v="315"/>
    <m/>
    <d v="2020-06-01T00:00:00"/>
    <d v="2020-04-01T00:00:00"/>
  </r>
  <r>
    <s v="Holdtech"/>
    <x v="0"/>
    <s v="Masivo"/>
    <s v="La Serena"/>
    <s v="20167152"/>
    <s v="3"/>
    <s v="20167152-3"/>
    <s v="TBGONZAN"/>
    <s v="TAMARA BELEN GONZALEZ NUÑEZ"/>
    <s v="TAMARA BELEN"/>
    <s v="GONZALEZ NUÑEZ "/>
    <x v="1"/>
    <x v="3"/>
    <s v="Renuncia"/>
    <s v="Renuncia voluntaria"/>
    <d v="2020-05-15T00:00:00"/>
    <m/>
    <m/>
    <m/>
    <m/>
    <m/>
    <d v="1999-05-22T00:00:00"/>
    <x v="7"/>
    <s v="17902552-3"/>
    <s v="ULISES LA ROSA PEREZ"/>
    <d v="2020-04-13T00:00:00"/>
    <d v="2020-04-18T00:00:00"/>
    <m/>
    <d v="2020-04-20T00:00:00"/>
    <s v="TBGONZAN"/>
    <s v="TBGONZAN"/>
    <n v="19130"/>
    <s v="tamara.gonzalez@consultor.wom.cl"/>
    <m/>
    <m/>
    <n v="75"/>
    <s v="America Quinteros"/>
    <x v="1"/>
    <s v="Diurno"/>
    <n v="1"/>
    <d v="2021-03-01T00:00:00"/>
    <n v="315"/>
    <m/>
    <d v="2020-05-01T00:00:00"/>
    <d v="2020-04-01T00:00:00"/>
  </r>
  <r>
    <s v="Holdtech"/>
    <x v="0"/>
    <s v="Masivo"/>
    <s v="La Serena"/>
    <s v="19459442"/>
    <s v="9"/>
    <s v="19459442-9"/>
    <s v="YAVIDELN"/>
    <s v="YESSENIA ALEJANDRA VIDELA NAVEA"/>
    <s v="YESSENIA ALEJANDRA"/>
    <s v="VIDELA NAVEA "/>
    <x v="1"/>
    <x v="3"/>
    <s v="Desvinculación"/>
    <s v="Vencimiento de contrato"/>
    <d v="2020-06-03T00:00:00"/>
    <m/>
    <m/>
    <m/>
    <m/>
    <m/>
    <d v="1997-04-11T00:00:00"/>
    <x v="6"/>
    <s v="16732649-8"/>
    <s v="ULISES LA ROSA PEREZ"/>
    <d v="2020-04-13T00:00:00"/>
    <d v="2020-04-18T00:00:00"/>
    <m/>
    <d v="2020-04-20T00:00:00"/>
    <s v="YAVIDELN"/>
    <s v="YAVIDELN"/>
    <n v="19328"/>
    <s v="yessenia.videla@consultor.wom.cl"/>
    <m/>
    <m/>
    <n v="75"/>
    <s v="America Quinteros"/>
    <x v="1"/>
    <s v="Diurno"/>
    <n v="1"/>
    <d v="2021-03-01T00:00:00"/>
    <n v="315"/>
    <m/>
    <d v="2020-06-01T00:00:00"/>
    <d v="2020-04-01T00:00:00"/>
  </r>
  <r>
    <s v="Holdtech"/>
    <x v="0"/>
    <s v="Empresas"/>
    <s v="La Serena"/>
    <s v="19225313"/>
    <s v="6"/>
    <s v="19225313-6"/>
    <s v="CABUSTAR"/>
    <s v="CHRISTOPHER AARON BUSTAMANTE RODRIGUEZ"/>
    <s v="CHRISTOPHER AARON"/>
    <s v="BUSTAMANTE RODRIGUEZ "/>
    <x v="1"/>
    <x v="3"/>
    <s v="Renuncia"/>
    <s v="Renuncia voluntaria"/>
    <d v="2020-11-21T00:00:00"/>
    <m/>
    <m/>
    <m/>
    <m/>
    <m/>
    <d v="1990-12-26T00:00:00"/>
    <x v="4"/>
    <s v="17016833-K"/>
    <s v="ULISES LA ROSA PEREZ"/>
    <d v="2020-06-30T00:00:00"/>
    <d v="2020-07-10T00:00:00"/>
    <m/>
    <d v="2020-07-13T00:00:00"/>
    <s v="CABUSTAR"/>
    <s v="CABUSTAR"/>
    <n v="19091"/>
    <s v="christopher.bustamante@consultor.wom.cl"/>
    <m/>
    <m/>
    <n v="76"/>
    <s v="America Quinteros"/>
    <x v="1"/>
    <s v="Diurno"/>
    <n v="1"/>
    <d v="2021-03-01T00:00:00"/>
    <n v="231"/>
    <m/>
    <d v="2020-11-01T00:00:00"/>
    <d v="2020-07-01T00:00:00"/>
  </r>
  <r>
    <s v="Holdtech"/>
    <x v="0"/>
    <s v="Empresas"/>
    <s v="La Serena"/>
    <s v="17850707"/>
    <s v="9"/>
    <s v="17850707-9"/>
    <s v="CACORTEM"/>
    <s v="CESAR ANTONIO CORTES MONSALVEZ"/>
    <s v="CESAR ANTONIO"/>
    <s v="CORTES MONSALVEZ "/>
    <x v="1"/>
    <x v="3"/>
    <s v="Renuncia"/>
    <s v="Renuncia voluntaria"/>
    <d v="2020-08-17T00:00:00"/>
    <m/>
    <m/>
    <m/>
    <m/>
    <m/>
    <d v="1991-06-13T00:00:00"/>
    <x v="5"/>
    <s v="14109923-K"/>
    <s v="WILLIAMS ENRIQUE DOMINGUEZ BARRADA"/>
    <d v="2020-06-30T00:00:00"/>
    <d v="2020-07-10T00:00:00"/>
    <m/>
    <d v="2020-07-13T00:00:00"/>
    <s v="CACORTEM"/>
    <s v="CACORTEM"/>
    <n v="19031"/>
    <s v="cesar.cortes@consultor.wom.cl"/>
    <m/>
    <m/>
    <n v="76"/>
    <s v="America Quinteros"/>
    <x v="0"/>
    <s v="Diurno"/>
    <s v=""/>
    <d v="2021-03-01T00:00:00"/>
    <n v="231"/>
    <m/>
    <d v="2020-08-01T00:00:00"/>
    <d v="2020-07-01T00:00:00"/>
  </r>
  <r>
    <s v="Holdtech"/>
    <x v="0"/>
    <s v="Masivo"/>
    <s v="La Serena"/>
    <s v="18528839"/>
    <s v="0"/>
    <s v="18528839-0"/>
    <s v="JAPEREZE"/>
    <s v="JOHANS ANDRES PEREZ ESPINA"/>
    <s v="JOHANS ANDRES"/>
    <s v="PEREZ ESPINA "/>
    <x v="1"/>
    <x v="3"/>
    <s v="Desvinculación"/>
    <s v="Vencimiento de contrato"/>
    <d v="2020-08-26T00:00:00"/>
    <m/>
    <m/>
    <m/>
    <m/>
    <m/>
    <d v="1993-03-24T00:00:00"/>
    <x v="7"/>
    <s v="17902552-3"/>
    <s v="ULISES LA ROSA PEREZ"/>
    <d v="2020-06-30T00:00:00"/>
    <d v="2020-07-10T00:00:00"/>
    <m/>
    <d v="2020-07-13T00:00:00"/>
    <s v="JAPEREZE"/>
    <s v="JAPEREZE"/>
    <n v="19280"/>
    <s v="johans.perez@consultor.wom.cl"/>
    <m/>
    <m/>
    <n v="76"/>
    <s v="America Quinteros"/>
    <x v="1"/>
    <s v="Diurno"/>
    <n v="1"/>
    <d v="2021-03-01T00:00:00"/>
    <n v="231"/>
    <m/>
    <d v="2020-08-01T00:00:00"/>
    <d v="2020-07-01T00:00:00"/>
  </r>
  <r>
    <s v="Holdtech"/>
    <x v="0"/>
    <s v="Masivo"/>
    <s v="La Serena"/>
    <s v="19728434"/>
    <s v="K"/>
    <s v="19728434-K"/>
    <s v="JPROSALB"/>
    <s v="JAVIERA PAZ ROSALES BUSTOS"/>
    <s v="JAVIERA PAZ"/>
    <s v="ROSALES BUSTOS "/>
    <x v="1"/>
    <x v="3"/>
    <s v="Renuncia"/>
    <s v="Renuncia voluntaria"/>
    <d v="2020-07-22T00:00:00"/>
    <m/>
    <m/>
    <m/>
    <m/>
    <m/>
    <d v="1997-12-31T00:00:00"/>
    <x v="22"/>
    <s v="16780392-K"/>
    <s v="WILLIAMS ENRIQUE DOMINGUEZ BARRADA"/>
    <d v="2020-06-30T00:00:00"/>
    <d v="2020-07-10T00:00:00"/>
    <m/>
    <d v="2020-07-13T00:00:00"/>
    <s v="JPROSALB"/>
    <s v="JPROSALB"/>
    <n v="19079"/>
    <s v="javiera.rosales@consultor.wom.cl"/>
    <m/>
    <m/>
    <n v="76"/>
    <s v="America Quinteros"/>
    <x v="1"/>
    <s v="Diurno"/>
    <n v="1"/>
    <d v="2021-03-01T00:00:00"/>
    <n v="231"/>
    <m/>
    <d v="2020-07-01T00:00:00"/>
    <d v="2020-07-01T00:00:00"/>
  </r>
  <r>
    <s v="Holdtech"/>
    <x v="0"/>
    <s v="Masivo"/>
    <s v="La Serena"/>
    <s v="17871670"/>
    <s v="0"/>
    <s v="17871670-0"/>
    <s v="LCGONZCO"/>
    <s v="LUZ CECILIA GONZALEZ CORTES"/>
    <s v="LUZ CECILIA "/>
    <s v="GONZALEZ CORTES "/>
    <x v="1"/>
    <x v="3"/>
    <s v="Renuncia"/>
    <s v="Renuncia voluntaria"/>
    <d v="2020-08-22T00:00:00"/>
    <m/>
    <m/>
    <m/>
    <m/>
    <m/>
    <d v="1991-06-18T00:00:00"/>
    <x v="7"/>
    <s v="17902552-3"/>
    <s v="ULISES LA ROSA PEREZ"/>
    <d v="2020-06-30T00:00:00"/>
    <d v="2020-07-10T00:00:00"/>
    <m/>
    <d v="2020-07-13T00:00:00"/>
    <s v="LCGONZCO"/>
    <s v="LCGONZCO"/>
    <n v="19095"/>
    <s v="luz.gonzalez@consultor.wom.cl"/>
    <m/>
    <m/>
    <n v="76"/>
    <s v="America Quinteros"/>
    <x v="1"/>
    <s v="Diurno"/>
    <n v="1"/>
    <d v="2021-03-01T00:00:00"/>
    <n v="231"/>
    <m/>
    <d v="2020-08-01T00:00:00"/>
    <d v="2020-07-01T00:00:00"/>
  </r>
  <r>
    <s v="Holdtech"/>
    <x v="0"/>
    <s v="Masivo"/>
    <s v="La Serena"/>
    <s v="19312438"/>
    <s v="0"/>
    <s v="19312438-0"/>
    <s v="SALOBOSR"/>
    <s v="SEFORA AYLEEN LOBOS ROJAS"/>
    <s v="SEFORA AYLEEN"/>
    <s v="LOBOS ROJAS "/>
    <x v="1"/>
    <x v="3"/>
    <s v="Desvinculación"/>
    <s v="Vencimiento de contrato"/>
    <d v="2020-08-26T00:00:00"/>
    <m/>
    <m/>
    <m/>
    <m/>
    <m/>
    <d v="1995-11-30T00:00:00"/>
    <x v="0"/>
    <s v="15054416-5"/>
    <s v="FRANCISCO JAVIER SUAREZ VEGA"/>
    <d v="2020-06-30T00:00:00"/>
    <d v="2020-07-10T00:00:00"/>
    <m/>
    <d v="2020-07-13T00:00:00"/>
    <s v="SALOBOSR"/>
    <s v="SALOBOSR"/>
    <n v="19264"/>
    <s v="sefora.lobos@consultor.wom.cl"/>
    <m/>
    <m/>
    <n v="76"/>
    <s v="America Quinteros"/>
    <x v="1"/>
    <s v="Diurno"/>
    <n v="1"/>
    <d v="2021-03-01T00:00:00"/>
    <n v="231"/>
    <m/>
    <d v="2020-08-01T00:00:00"/>
    <d v="2020-07-01T00:00:00"/>
  </r>
  <r>
    <s v="Holdtech"/>
    <x v="0"/>
    <s v="Masivo"/>
    <s v="La Serena"/>
    <s v="15571979"/>
    <s v="6"/>
    <s v="15571979-6"/>
    <s v="AEGAMBOB"/>
    <s v="ALAN ESTEBAN GAMBOA BELLSHAM"/>
    <s v="ALAN ESTEBAN"/>
    <s v="GAMBOA BELLSHAM "/>
    <x v="1"/>
    <x v="3"/>
    <s v="Desvinculación"/>
    <s v="No Concurrencia"/>
    <d v="2020-09-09T00:00:00"/>
    <m/>
    <m/>
    <m/>
    <m/>
    <m/>
    <d v="1983-06-22T00:00:00"/>
    <x v="8"/>
    <s v="13974946-4"/>
    <s v="FRANCISCO JAVIER SUAREZ VEGA"/>
    <d v="2020-07-06T00:00:00"/>
    <d v="2020-07-17T00:00:00"/>
    <m/>
    <d v="2020-07-20T00:00:00"/>
    <s v="AEGAMBOB"/>
    <s v="AEGAMBOB"/>
    <n v="19329"/>
    <s v="alan.gamboa@consultor.wom.cl"/>
    <m/>
    <m/>
    <n v="77"/>
    <s v="Leticia Cabrera"/>
    <x v="0"/>
    <s v="Diurno"/>
    <s v=""/>
    <d v="2021-03-01T00:00:00"/>
    <n v="224"/>
    <m/>
    <d v="2020-09-01T00:00:00"/>
    <d v="2020-07-01T00:00:00"/>
  </r>
  <r>
    <s v="Holdtech"/>
    <x v="0"/>
    <s v="Masivo"/>
    <s v="La Serena"/>
    <s v="19042049"/>
    <s v="3"/>
    <s v="19042049-3"/>
    <s v="CIARAYAP"/>
    <s v="CAMILO IGNACIO ARAYA PUENTES"/>
    <s v="CAMILO IGNACIO"/>
    <s v="ARAYA PUENTES "/>
    <x v="1"/>
    <x v="3"/>
    <s v="Desvinculación"/>
    <s v="No Concurrencia"/>
    <d v="2020-07-24T00:00:00"/>
    <m/>
    <m/>
    <m/>
    <m/>
    <m/>
    <d v="1995-11-04T00:00:00"/>
    <x v="22"/>
    <s v="18632202-9"/>
    <s v="WILLIAMS ENRIQUE DOMINGUEZ BARRADA"/>
    <d v="2020-07-06T00:00:00"/>
    <d v="2020-07-17T00:00:00"/>
    <m/>
    <d v="2020-07-20T00:00:00"/>
    <s v="CIARAYAP"/>
    <s v="CIARAYAP"/>
    <n v="19294"/>
    <s v="camilo.araya@consultor.wom.cl"/>
    <m/>
    <m/>
    <n v="77"/>
    <s v="Leticia Cabrera"/>
    <x v="0"/>
    <s v="Diurno"/>
    <s v=""/>
    <d v="2021-03-01T00:00:00"/>
    <n v="224"/>
    <m/>
    <d v="2020-07-01T00:00:00"/>
    <d v="2020-07-01T00:00:00"/>
  </r>
  <r>
    <s v="Holdtech"/>
    <x v="0"/>
    <s v="Empresas"/>
    <s v="La Serena"/>
    <s v="18984292"/>
    <s v="9"/>
    <s v="18984292-9"/>
    <s v="EDOYANAA"/>
    <s v="ESKARLEN DANIELA OYANADEL ANDRADES"/>
    <s v="ESKARLEN DANIELA"/>
    <s v="OYANADEL ANDRADES "/>
    <x v="1"/>
    <x v="3"/>
    <s v="Desvinculación"/>
    <s v="Vencimiento de contrato"/>
    <d v="2020-11-30T00:00:00"/>
    <m/>
    <m/>
    <m/>
    <m/>
    <m/>
    <d v="1994-11-22T00:00:00"/>
    <x v="27"/>
    <s v="17062133-6"/>
    <s v="YORMAN JOSE HERNANDEZ USECHE "/>
    <d v="2020-07-06T00:00:00"/>
    <d v="2020-07-17T00:00:00"/>
    <m/>
    <d v="2020-07-20T00:00:00"/>
    <s v="EDOYANAA"/>
    <s v="EDOYANAA"/>
    <n v="19323"/>
    <s v="eskarlen.oyanadel@consultor.wom.cl"/>
    <m/>
    <m/>
    <n v="77"/>
    <s v="Leticia Cabrera"/>
    <x v="1"/>
    <s v="Diurno"/>
    <n v="1"/>
    <d v="2021-03-01T00:00:00"/>
    <n v="224"/>
    <m/>
    <d v="2020-11-01T00:00:00"/>
    <d v="2020-07-01T00:00:00"/>
  </r>
  <r>
    <s v="Holdtech"/>
    <x v="0"/>
    <s v="Masivo"/>
    <s v="La Serena"/>
    <s v="19041665"/>
    <s v="8"/>
    <s v="19041665-8"/>
    <s v="FICORDEG"/>
    <s v="FELIPE IGNACIO CORDERO GALVEZ"/>
    <s v="FELIPE IGNACIO"/>
    <s v="CORDERO GALVEZ "/>
    <x v="1"/>
    <x v="3"/>
    <s v="Desvinculación"/>
    <s v="No Concurrencia"/>
    <d v="2020-08-31T00:00:00"/>
    <m/>
    <m/>
    <m/>
    <m/>
    <m/>
    <d v="1995-09-09T00:00:00"/>
    <x v="6"/>
    <s v="16732649-8"/>
    <s v="ULISES LA ROSA PEREZ"/>
    <d v="2020-07-06T00:00:00"/>
    <d v="2020-07-17T00:00:00"/>
    <m/>
    <d v="2020-07-20T00:00:00"/>
    <s v="FICORDEG"/>
    <s v="FICORDEG"/>
    <n v="19355"/>
    <s v="felipe.cordero@consultor.wom.cl"/>
    <m/>
    <m/>
    <n v="77"/>
    <s v="Leticia Cabrera"/>
    <x v="0"/>
    <s v="Diurno"/>
    <s v=""/>
    <d v="2021-03-01T00:00:00"/>
    <n v="224"/>
    <m/>
    <d v="2020-08-01T00:00:00"/>
    <d v="2020-07-01T00:00:00"/>
  </r>
  <r>
    <s v="Holdtech"/>
    <x v="0"/>
    <s v="Empresas"/>
    <s v="La Serena"/>
    <s v="20062440"/>
    <s v="8"/>
    <s v="20062440-8"/>
    <s v="FMESCOBD"/>
    <s v="FERNANDA MAUREEN ESCOBAR DUARTE"/>
    <s v="FERNANDA MAUREEN"/>
    <s v="ESCOBAR DUARTE "/>
    <x v="1"/>
    <x v="3"/>
    <s v="Desvinculación"/>
    <s v="No Concurrencia"/>
    <d v="2020-10-06T00:00:00"/>
    <m/>
    <m/>
    <m/>
    <m/>
    <m/>
    <d v="1998-09-10T00:00:00"/>
    <x v="5"/>
    <s v="14109923-K"/>
    <s v="WILLIAMS ENRIQUE DOMINGUEZ BARRADA"/>
    <d v="2020-07-06T00:00:00"/>
    <d v="2020-07-17T00:00:00"/>
    <m/>
    <d v="2020-07-20T00:00:00"/>
    <s v="FMESCOBD"/>
    <s v="FMESCOBD"/>
    <n v="19340"/>
    <s v="fernanda.escobar@consultor.wom.cl"/>
    <m/>
    <m/>
    <n v="77"/>
    <s v="Leticia Cabrera"/>
    <x v="0"/>
    <s v="Diurno"/>
    <s v=""/>
    <d v="2021-03-01T00:00:00"/>
    <n v="224"/>
    <m/>
    <d v="2020-10-01T00:00:00"/>
    <d v="2020-07-01T00:00:00"/>
  </r>
  <r>
    <s v="Holdtech"/>
    <x v="0"/>
    <s v="Masivo"/>
    <s v="La Serena"/>
    <s v="19660333"/>
    <s v="6"/>
    <s v="19660333-6"/>
    <s v="FMFIGUEA"/>
    <s v="FRANCISCA MONTSERRAT FIGUEROA ARANCIBIA"/>
    <s v="FRANCISCA MONTSERRAT"/>
    <s v="FIGUEROA ARANCIBIA "/>
    <x v="1"/>
    <x v="3"/>
    <s v="Renuncia"/>
    <s v="Renuncia voluntaria"/>
    <d v="2020-09-02T00:00:00"/>
    <m/>
    <m/>
    <m/>
    <m/>
    <m/>
    <d v="1997-06-10T00:00:00"/>
    <x v="2"/>
    <s v="15909479-0"/>
    <s v="ULISES LA ROSA PEREZ"/>
    <d v="2020-07-06T00:00:00"/>
    <d v="2020-07-17T00:00:00"/>
    <m/>
    <d v="2020-07-20T00:00:00"/>
    <s v="FMFIGUEA"/>
    <s v="FMFIGUEA"/>
    <n v="19307"/>
    <s v="francisca.figueroa@consultor.wom.cl"/>
    <m/>
    <m/>
    <n v="77"/>
    <s v="Leticia Cabrera"/>
    <x v="1"/>
    <s v="Diurno"/>
    <n v="1"/>
    <d v="2021-03-01T00:00:00"/>
    <n v="224"/>
    <m/>
    <d v="2020-09-01T00:00:00"/>
    <d v="2020-07-01T00:00:00"/>
  </r>
  <r>
    <s v="Holdtech"/>
    <x v="0"/>
    <s v="Masivo"/>
    <s v="La Serena"/>
    <s v="18633773"/>
    <s v="5"/>
    <s v="18633773-5"/>
    <s v="GIBORDOP"/>
    <s v="GIANCARLO IGNACIO BORDONARO PEÑAILILLO"/>
    <s v="GIANCARLO IGNACIO"/>
    <s v="BORDONARO PEÑAILILLO "/>
    <x v="1"/>
    <x v="3"/>
    <s v="Desvinculación"/>
    <s v="Vencimiento de contrato"/>
    <d v="2020-09-02T00:00:00"/>
    <m/>
    <m/>
    <m/>
    <m/>
    <m/>
    <d v="1994-07-14T00:00:00"/>
    <x v="0"/>
    <s v="15054416-5"/>
    <s v="FRANCISCO JAVIER SUAREZ VEGA"/>
    <d v="2020-07-06T00:00:00"/>
    <d v="2020-07-17T00:00:00"/>
    <m/>
    <d v="2020-07-20T00:00:00"/>
    <s v="GIBORDOP"/>
    <s v="GIBORDOP"/>
    <n v="19341"/>
    <s v="giancarlo.bordonaro@consultor.wom.cl"/>
    <m/>
    <m/>
    <n v="77"/>
    <s v="Leticia Cabrera"/>
    <x v="1"/>
    <s v="Diurno"/>
    <n v="1"/>
    <d v="2021-03-01T00:00:00"/>
    <n v="224"/>
    <m/>
    <d v="2020-09-01T00:00:00"/>
    <d v="2020-07-01T00:00:00"/>
  </r>
  <r>
    <s v="Holdtech"/>
    <x v="0"/>
    <s v="Masivo"/>
    <s v="La Serena"/>
    <s v="21035906"/>
    <s v="0"/>
    <s v="21035906-0"/>
    <s v="NIVEGAC"/>
    <s v="NOELIA ISABEL VEGA CORTES"/>
    <s v="NOELIA ISABEL"/>
    <s v="VEGA CORTES "/>
    <x v="1"/>
    <x v="3"/>
    <s v="Desvinculación"/>
    <s v="Necesidad de la empresa"/>
    <d v="2020-10-14T00:00:00"/>
    <m/>
    <m/>
    <m/>
    <m/>
    <m/>
    <d v="2002-07-02T00:00:00"/>
    <x v="24"/>
    <s v="15451219-5"/>
    <s v="ULISES LA ROSA PEREZ"/>
    <d v="2020-07-06T00:00:00"/>
    <d v="2020-07-17T00:00:00"/>
    <m/>
    <d v="2020-07-20T00:00:00"/>
    <s v="NIVEGAC"/>
    <s v="NIVEGAC"/>
    <n v="19354"/>
    <s v="noelia.vega@consultor.wom.cl"/>
    <m/>
    <m/>
    <n v="77"/>
    <s v="Leticia Cabrera"/>
    <x v="1"/>
    <s v="Diurno"/>
    <n v="1"/>
    <d v="2021-03-01T00:00:00"/>
    <n v="224"/>
    <m/>
    <d v="2020-10-01T00:00:00"/>
    <d v="2020-07-01T00:00:00"/>
  </r>
  <r>
    <s v="Holdtech"/>
    <x v="0"/>
    <s v="Masivo"/>
    <s v="La Serena"/>
    <s v="20168072"/>
    <s v="7"/>
    <s v="20168072-7"/>
    <s v="SNOYANEF"/>
    <s v="SEBASTIAN NICOLAS OYANEDEL FERNANDEZ"/>
    <s v="SEBASTIAN NICOLAS"/>
    <s v="OYANEDEL FERNANDEZ "/>
    <x v="1"/>
    <x v="3"/>
    <s v="Desvinculación"/>
    <s v="No Concurrencia"/>
    <d v="2020-07-25T00:00:00"/>
    <m/>
    <m/>
    <m/>
    <m/>
    <m/>
    <d v="1999-09-25T00:00:00"/>
    <x v="4"/>
    <s v="17016833-K"/>
    <s v="ULISES LA ROSA PEREZ"/>
    <d v="2020-07-06T00:00:00"/>
    <d v="2020-07-17T00:00:00"/>
    <m/>
    <d v="2020-07-20T00:00:00"/>
    <s v="SNOYANEF"/>
    <s v="SNOYANEF"/>
    <n v="19318"/>
    <s v="sebastian.oyanedel@consultor.wom.cl"/>
    <m/>
    <m/>
    <n v="77"/>
    <s v="Leticia Cabrera"/>
    <x v="1"/>
    <s v="Diurno"/>
    <n v="1"/>
    <d v="2021-03-01T00:00:00"/>
    <n v="224"/>
    <m/>
    <d v="2020-07-01T00:00:00"/>
    <d v="2020-07-01T00:00:00"/>
  </r>
  <r>
    <s v="Holdtech"/>
    <x v="0"/>
    <s v="Empresas"/>
    <s v="La Serena"/>
    <s v="17909942"/>
    <s v="K"/>
    <s v="17909942-K"/>
    <s v="VLMANCIP"/>
    <s v="VANIA LORENA MANCILLA PARDO"/>
    <s v="VANIA LORENA"/>
    <s v="MANCILLA PARDO "/>
    <x v="1"/>
    <x v="3"/>
    <s v="Renuncia"/>
    <s v="Renuncia voluntaria"/>
    <d v="2021-01-13T00:00:00"/>
    <m/>
    <m/>
    <m/>
    <m/>
    <m/>
    <d v="1992-10-31T00:00:00"/>
    <x v="2"/>
    <s v="15909479-0"/>
    <s v="ULISES LA ROSA PEREZ"/>
    <d v="2020-07-13T00:00:00"/>
    <d v="2020-07-24T00:00:00"/>
    <m/>
    <d v="2020-07-27T00:00:00"/>
    <s v="VLMANCIP"/>
    <s v="VLMANCIP"/>
    <n v="19391"/>
    <s v="vania.mancilla@consultor.wom.cl"/>
    <m/>
    <m/>
    <n v="78"/>
    <s v="Maria Fernanda Diaz"/>
    <x v="1"/>
    <s v="Diurno"/>
    <n v="1"/>
    <d v="2021-03-01T00:00:00"/>
    <n v="217"/>
    <m/>
    <d v="2021-01-01T00:00:00"/>
    <d v="2020-07-01T00:00:00"/>
  </r>
  <r>
    <s v="Holdtech"/>
    <x v="0"/>
    <s v="Masivo"/>
    <s v="La Serena"/>
    <s v="18036909"/>
    <s v="0"/>
    <s v="18036909-0"/>
    <s v="MIFEBREC"/>
    <s v="MACARENA ISABEL FEBRE CORTES"/>
    <s v="MACARENA ISABEL"/>
    <s v="FEBRE CORTES "/>
    <x v="1"/>
    <x v="3"/>
    <s v="Renuncia"/>
    <s v="Renuncia voluntaria"/>
    <d v="2021-01-04T00:00:00"/>
    <m/>
    <m/>
    <m/>
    <m/>
    <m/>
    <d v="1992-05-21T00:00:00"/>
    <x v="7"/>
    <s v="17762228-1"/>
    <s v="ULISES LA ROSA PEREZ"/>
    <d v="2020-07-13T00:00:00"/>
    <d v="2020-07-24T00:00:00"/>
    <m/>
    <d v="2020-07-27T00:00:00"/>
    <s v="MIFEBREC"/>
    <s v="MIFEBREC"/>
    <n v="19377"/>
    <s v="macarena.febre@consultor.wom.cl"/>
    <m/>
    <m/>
    <n v="78"/>
    <s v="Maria Fernanda Diaz"/>
    <x v="0"/>
    <s v="Diurno"/>
    <s v=""/>
    <d v="2021-03-01T00:00:00"/>
    <n v="217"/>
    <m/>
    <d v="2021-01-01T00:00:00"/>
    <d v="2020-07-01T00:00:00"/>
  </r>
  <r>
    <s v="Holdtech"/>
    <x v="0"/>
    <s v="Masivo"/>
    <s v="La Serena"/>
    <s v="18506242"/>
    <s v="2"/>
    <s v="18506242-2"/>
    <s v="CGARRIAC"/>
    <s v="CESAR GABRIEL ARRIAZA CEBALLOS"/>
    <s v="CESAR GABRIEL"/>
    <s v="ARRIAZA CEBALLOS "/>
    <x v="1"/>
    <x v="3"/>
    <s v="Renuncia"/>
    <s v="Renuncia voluntaria"/>
    <d v="2020-09-01T00:00:00"/>
    <m/>
    <m/>
    <m/>
    <m/>
    <m/>
    <d v="1993-06-01T00:00:00"/>
    <x v="6"/>
    <s v="16732649-8"/>
    <s v="ULISES LA ROSA PEREZ"/>
    <d v="2020-07-13T00:00:00"/>
    <d v="2020-07-24T00:00:00"/>
    <m/>
    <d v="2020-07-27T00:00:00"/>
    <s v="CGARRIAC"/>
    <s v="CGARRIAC"/>
    <n v="19381"/>
    <s v="cesar.arriaza@consultor.wom.cl"/>
    <m/>
    <m/>
    <n v="78"/>
    <s v="Maria Fernanda Diaz"/>
    <x v="1"/>
    <s v="Diurno"/>
    <n v="1"/>
    <d v="2021-03-01T00:00:00"/>
    <n v="217"/>
    <m/>
    <d v="2020-09-01T00:00:00"/>
    <d v="2020-07-01T00:00:00"/>
  </r>
  <r>
    <s v="Holdtech"/>
    <x v="0"/>
    <s v="Masivo"/>
    <s v="La Serena"/>
    <s v="18754406"/>
    <s v="8"/>
    <s v="18754406-8"/>
    <s v="FAVEJARM"/>
    <s v="FADEL ALFREDO VEJAR MILLA"/>
    <s v="FADEL ALFREDO"/>
    <s v="VEJAR MILLA "/>
    <x v="1"/>
    <x v="3"/>
    <s v="Renuncia"/>
    <s v="Renuncia voluntaria"/>
    <d v="2020-08-28T00:00:00"/>
    <m/>
    <m/>
    <m/>
    <m/>
    <m/>
    <d v="1994-03-18T00:00:00"/>
    <x v="7"/>
    <s v="17902552-3"/>
    <s v="ULISES LA ROSA PEREZ"/>
    <d v="2020-07-13T00:00:00"/>
    <d v="2020-07-24T00:00:00"/>
    <m/>
    <d v="2020-07-27T00:00:00"/>
    <s v="FAVEJARM"/>
    <s v="FAVEJARM"/>
    <n v="19389"/>
    <s v="fadel.vejar@consultor.wom.cl"/>
    <m/>
    <m/>
    <n v="78"/>
    <s v="Maria Fernanda Diaz"/>
    <x v="1"/>
    <s v="Diurno"/>
    <n v="1"/>
    <d v="2021-03-01T00:00:00"/>
    <n v="217"/>
    <m/>
    <d v="2020-08-01T00:00:00"/>
    <d v="2020-07-01T00:00:00"/>
  </r>
  <r>
    <s v="Holdtech"/>
    <x v="0"/>
    <s v="Masivo"/>
    <s v="La Serena"/>
    <s v="18012374"/>
    <s v="1"/>
    <s v="18012374-1"/>
    <s v="KLTELLOP"/>
    <s v="KATTY LYNN TELLO PIZARRO"/>
    <s v="KATTY LYNN"/>
    <s v="TELLO PIZARRO "/>
    <x v="1"/>
    <x v="3"/>
    <s v="Renuncia"/>
    <s v="Renuncia voluntaria"/>
    <d v="2020-08-03T00:00:00"/>
    <m/>
    <m/>
    <m/>
    <m/>
    <m/>
    <d v="1991-08-07T00:00:00"/>
    <x v="5"/>
    <s v="14109923-K"/>
    <s v="WILLIAMS ENRIQUE DOMINGUEZ BARRADA"/>
    <d v="2020-07-13T00:00:00"/>
    <d v="2020-07-24T00:00:00"/>
    <m/>
    <d v="2020-07-27T00:00:00"/>
    <s v="KLTELLOP"/>
    <s v="KLTELLOP"/>
    <n v="19213"/>
    <s v="katty.tello@consultor.wom.cl"/>
    <m/>
    <m/>
    <n v="78"/>
    <s v="Maria Fernanda Diaz"/>
    <x v="0"/>
    <s v="Diurno"/>
    <s v=""/>
    <d v="2021-03-01T00:00:00"/>
    <n v="217"/>
    <m/>
    <d v="2020-08-01T00:00:00"/>
    <d v="2020-07-01T00:00:00"/>
  </r>
  <r>
    <s v="Holdtech"/>
    <x v="0"/>
    <s v="Empresas"/>
    <s v="La Serena"/>
    <s v="17678521"/>
    <s v="7"/>
    <s v="17678521-7"/>
    <s v="LALINOT"/>
    <s v="LUIS ANGEL LINO TOBAR"/>
    <s v="LUIS ANGEL"/>
    <s v="LINO TOBAR "/>
    <x v="1"/>
    <x v="3"/>
    <s v="Desvinculación"/>
    <s v="No Concurrencia"/>
    <d v="2020-08-29T00:00:00"/>
    <m/>
    <m/>
    <m/>
    <m/>
    <m/>
    <d v="1991-06-30T00:00:00"/>
    <x v="7"/>
    <s v="17902552-3"/>
    <s v="ULISES LA ROSA PEREZ"/>
    <d v="2020-07-13T00:00:00"/>
    <d v="2020-07-24T00:00:00"/>
    <m/>
    <d v="2020-07-27T00:00:00"/>
    <s v="LALINOT"/>
    <s v="LALINOT"/>
    <n v="19384"/>
    <s v="luis.lino@consultor.wom.cl"/>
    <m/>
    <m/>
    <n v="78"/>
    <s v="Maria Fernanda Diaz"/>
    <x v="0"/>
    <s v="Diurno"/>
    <s v=""/>
    <d v="2021-03-01T00:00:00"/>
    <n v="217"/>
    <m/>
    <d v="2020-08-01T00:00:00"/>
    <d v="2020-07-01T00:00:00"/>
  </r>
  <r>
    <s v="Holdtech"/>
    <x v="0"/>
    <s v="Masivo"/>
    <s v="La Serena"/>
    <s v="18924219"/>
    <s v="0"/>
    <s v="18924219-0"/>
    <s v="SAVARGAA"/>
    <s v="STEPHANIE ANDREA VARGAS AGUIRRE"/>
    <s v="STEPHANIE ANDREA"/>
    <s v="VARGAS AGUIRRE "/>
    <x v="1"/>
    <x v="3"/>
    <s v="Desvinculación"/>
    <s v="Vencimiento de contrato"/>
    <d v="2020-10-01T00:00:00"/>
    <m/>
    <m/>
    <m/>
    <m/>
    <m/>
    <d v="1995-07-12T00:00:00"/>
    <x v="4"/>
    <s v="17016833-K"/>
    <s v="ULISES LA ROSA PEREZ"/>
    <d v="2020-07-13T00:00:00"/>
    <d v="2020-07-24T00:00:00"/>
    <m/>
    <d v="2020-07-27T00:00:00"/>
    <s v="SAVARGAA"/>
    <s v="SAVARGAA"/>
    <n v="19222"/>
    <s v="stephanie.vargas@consultor.wom.cl"/>
    <m/>
    <m/>
    <n v="78"/>
    <s v="Maria Fernanda Diaz"/>
    <x v="0"/>
    <s v="Diurno"/>
    <s v=""/>
    <d v="2021-03-01T00:00:00"/>
    <n v="217"/>
    <m/>
    <d v="2020-10-01T00:00:00"/>
    <d v="2020-07-01T00:00:00"/>
  </r>
  <r>
    <s v="Holdtech"/>
    <x v="0"/>
    <s v="Empresas"/>
    <s v="La Serena"/>
    <s v="19662124"/>
    <s v="5"/>
    <s v="19662124-5"/>
    <s v="CIGUTIEO"/>
    <s v="CAMILA IGNACIA GUTIERREZ OLIVARES"/>
    <s v="CAMILA IGNACIA"/>
    <s v="GUTIERREZ OLIVARES "/>
    <x v="1"/>
    <x v="3"/>
    <s v="Renuncia"/>
    <s v="Renuncia voluntaria"/>
    <d v="2021-02-01T00:00:00"/>
    <m/>
    <m/>
    <m/>
    <m/>
    <m/>
    <d v="1998-02-14T00:00:00"/>
    <x v="12"/>
    <s v="16893047-K"/>
    <s v="FRANCISCO JAVIER SUAREZ VEGA"/>
    <d v="2020-07-20T00:00:00"/>
    <d v="2020-07-30T00:00:00"/>
    <m/>
    <d v="2020-07-31T00:00:00"/>
    <s v="CIGUTIEO"/>
    <s v="CIGUTIEO"/>
    <n v="19412"/>
    <s v="camila.gutierrez.o@consultor.wom.cl"/>
    <m/>
    <m/>
    <n v="79"/>
    <s v="America Quinteros"/>
    <x v="1"/>
    <s v="Diurno"/>
    <n v="1"/>
    <d v="2021-03-01T00:00:00"/>
    <n v="213"/>
    <m/>
    <d v="2021-02-01T00:00:00"/>
    <d v="2020-07-01T00:00:00"/>
  </r>
  <r>
    <s v="Holdtech"/>
    <x v="0"/>
    <s v="Masivo"/>
    <s v="La Serena"/>
    <s v="19771065"/>
    <s v="9"/>
    <s v="19771065-9"/>
    <s v="BDMASSUF"/>
    <s v="BARBARA DEL PILAR MASSU FIGUEROA"/>
    <s v="BARBARA DEL PILAR"/>
    <s v="MASSU FIGUEROA "/>
    <x v="1"/>
    <x v="3"/>
    <s v="Renuncia"/>
    <s v="Renuncia voluntaria"/>
    <d v="2020-09-30T00:00:00"/>
    <m/>
    <m/>
    <m/>
    <m/>
    <m/>
    <d v="1998-04-07T00:00:00"/>
    <x v="12"/>
    <s v="16893047-K"/>
    <s v="FRANCISCO JAVIER SUAREZ VEGA"/>
    <d v="2020-07-20T00:00:00"/>
    <d v="2020-07-30T00:00:00"/>
    <m/>
    <d v="2020-07-31T00:00:00"/>
    <s v="BDMASSUF"/>
    <s v="BDMASSUF"/>
    <n v="19411"/>
    <s v="barbara.massu@consultor.wom.cl"/>
    <m/>
    <m/>
    <n v="79"/>
    <s v="America Quinteros"/>
    <x v="0"/>
    <s v="Diurno"/>
    <s v=""/>
    <d v="2021-03-01T00:00:00"/>
    <n v="213"/>
    <m/>
    <d v="2020-09-01T00:00:00"/>
    <d v="2020-07-01T00:00:00"/>
  </r>
  <r>
    <s v="Holdtech"/>
    <x v="0"/>
    <s v="Masivo"/>
    <s v="La Serena"/>
    <s v="20407230"/>
    <s v="2"/>
    <s v="20407230-2"/>
    <s v="EJCORTEO"/>
    <s v="ESTRELLA JAVIERA CORTES OSVEN"/>
    <s v="ESTRELLA JAVIERA"/>
    <s v="CORTES OSVEN "/>
    <x v="1"/>
    <x v="3"/>
    <s v="Desvinculación"/>
    <s v="Vencimiento de contrato"/>
    <d v="2020-09-11T00:00:00"/>
    <m/>
    <m/>
    <m/>
    <m/>
    <m/>
    <d v="2000-08-19T00:00:00"/>
    <x v="2"/>
    <s v="15909479-0"/>
    <s v="ULISES LA ROSA PEREZ"/>
    <d v="2020-07-20T00:00:00"/>
    <d v="2020-07-30T00:00:00"/>
    <m/>
    <d v="2020-07-31T00:00:00"/>
    <s v="EJCORTEO"/>
    <s v="EJCORTEO"/>
    <n v="19350"/>
    <s v="estrella.cortes@consultor.wom.cl"/>
    <m/>
    <m/>
    <n v="79"/>
    <s v="America Quinteros"/>
    <x v="0"/>
    <s v="Diurno"/>
    <s v=""/>
    <d v="2021-03-01T00:00:00"/>
    <n v="213"/>
    <m/>
    <d v="2020-09-01T00:00:00"/>
    <d v="2020-07-01T00:00:00"/>
  </r>
  <r>
    <s v="Holdtech"/>
    <x v="0"/>
    <s v="Empresas"/>
    <s v="La Serena"/>
    <s v="19352036"/>
    <s v="7"/>
    <s v="19352036-7"/>
    <s v="FIMANRIM"/>
    <s v="FABIAN IGNACIO MANRIQUEZ MANRIQUEZ"/>
    <s v="FABIAN IGNACIO"/>
    <s v="MANRIQUEZ MANRIQUEZ "/>
    <x v="1"/>
    <x v="3"/>
    <s v="Desvinculación"/>
    <s v="No Concurrencia"/>
    <d v="2020-09-07T00:00:00"/>
    <m/>
    <m/>
    <m/>
    <m/>
    <m/>
    <d v="1996-06-18T00:00:00"/>
    <x v="12"/>
    <s v="16893047-K"/>
    <s v="FRANCISCO JAVIER SUAREZ VEGA"/>
    <d v="2020-07-20T00:00:00"/>
    <d v="2020-07-30T00:00:00"/>
    <m/>
    <d v="2020-07-31T00:00:00"/>
    <s v="FIMANRIM"/>
    <s v="FIMANRIM"/>
    <n v="19397"/>
    <s v="fabian.manriquez@consultor.wom.cl"/>
    <m/>
    <m/>
    <n v="79"/>
    <s v="America Quinteros"/>
    <x v="1"/>
    <s v="Diurno"/>
    <n v="1"/>
    <d v="2021-03-01T00:00:00"/>
    <n v="213"/>
    <m/>
    <d v="2020-09-01T00:00:00"/>
    <d v="2020-07-01T00:00:00"/>
  </r>
  <r>
    <s v="Holdtech"/>
    <x v="0"/>
    <s v="Masivo"/>
    <s v="La Serena"/>
    <s v="17714145"/>
    <s v="3"/>
    <s v="17714145-3"/>
    <s v="LSPINTOA"/>
    <s v="LESLIE SOLEDAD PINTO ARAYA"/>
    <s v="LESLIE SOLEDAD"/>
    <s v="PINTO ARAYA "/>
    <x v="1"/>
    <x v="3"/>
    <s v="Desvinculación"/>
    <s v="No Concurrencia"/>
    <d v="2020-12-05T00:00:00"/>
    <m/>
    <m/>
    <m/>
    <m/>
    <m/>
    <d v="1991-06-09T00:00:00"/>
    <x v="12"/>
    <s v="16893047-K"/>
    <s v="FRANCISCO JAVIER SUAREZ VEGA"/>
    <d v="2020-07-20T00:00:00"/>
    <d v="2020-07-30T00:00:00"/>
    <m/>
    <d v="2020-07-31T00:00:00"/>
    <s v="LSPINTOA"/>
    <s v="LSPINTOA"/>
    <n v="19320"/>
    <s v="leslie.pinto@consultor.wom.cl"/>
    <m/>
    <m/>
    <n v="79"/>
    <s v="America Quinteros"/>
    <x v="0"/>
    <s v="Diurno"/>
    <s v=""/>
    <d v="2021-03-01T00:00:00"/>
    <n v="213"/>
    <m/>
    <d v="2020-12-01T00:00:00"/>
    <d v="2020-07-01T00:00:00"/>
  </r>
  <r>
    <s v="Holdtech"/>
    <x v="0"/>
    <s v="Masivo"/>
    <s v="La Serena"/>
    <s v="18169773"/>
    <s v="3"/>
    <s v="18169773-3"/>
    <s v="MAROJASM"/>
    <s v="MAURICIO ANDRES ROJAS MAUREIRA"/>
    <s v="MAURICIO ANDRES"/>
    <s v="ROJAS MAUREIRA "/>
    <x v="1"/>
    <x v="3"/>
    <s v="Renuncia"/>
    <s v="Renuncia voluntaria"/>
    <d v="2020-08-26T00:00:00"/>
    <m/>
    <m/>
    <m/>
    <m/>
    <m/>
    <d v="1992-10-26T00:00:00"/>
    <x v="29"/>
    <m/>
    <s v=""/>
    <d v="2020-07-20T00:00:00"/>
    <d v="2020-07-30T00:00:00"/>
    <m/>
    <d v="2020-07-31T00:00:00"/>
    <s v="MAROJASM"/>
    <s v="MAROJASM"/>
    <n v="19407"/>
    <s v="mauricio.rojas@consultor.wom.cl"/>
    <m/>
    <m/>
    <n v="79"/>
    <s v="America Quinteros"/>
    <x v="0"/>
    <s v="Diurno"/>
    <s v=""/>
    <d v="2021-03-01T00:00:00"/>
    <n v="213"/>
    <m/>
    <d v="2020-08-01T00:00:00"/>
    <d v="2020-07-01T00:00:00"/>
  </r>
  <r>
    <s v="Holdtech"/>
    <x v="0"/>
    <s v="Masivo"/>
    <s v="La Serena"/>
    <s v="18449936"/>
    <s v="3"/>
    <s v="18449936-3"/>
    <s v="THVERGAG"/>
    <s v="TAMARA HUGUETTE VERGARA GONZALEZ"/>
    <s v="TAMARA HUGUETTE"/>
    <s v="VERGARA GONZALEZ "/>
    <x v="1"/>
    <x v="3"/>
    <s v="Renuncia"/>
    <s v="Renuncia voluntaria"/>
    <d v="2020-09-11T00:00:00"/>
    <m/>
    <m/>
    <m/>
    <m/>
    <m/>
    <d v="1993-03-07T00:00:00"/>
    <x v="12"/>
    <s v="16893047-K"/>
    <s v="FRANCISCO JAVIER SUAREZ VEGA"/>
    <d v="2020-07-20T00:00:00"/>
    <d v="2020-07-30T00:00:00"/>
    <m/>
    <d v="2020-07-31T00:00:00"/>
    <s v="THVERGAG"/>
    <s v="THVERGAG"/>
    <n v="19395"/>
    <s v="tamara.vergara@consultor.wom.cl"/>
    <m/>
    <m/>
    <n v="79"/>
    <s v="America Quinteros"/>
    <x v="1"/>
    <s v="Diurno"/>
    <n v="1"/>
    <d v="2021-03-01T00:00:00"/>
    <n v="213"/>
    <m/>
    <d v="2020-09-01T00:00:00"/>
    <d v="2020-07-01T00:00:00"/>
  </r>
  <r>
    <s v="Holdtech"/>
    <x v="0"/>
    <s v="Masivo"/>
    <s v="La Serena"/>
    <s v="19661231"/>
    <s v="9"/>
    <s v="19661231-9"/>
    <s v="YCAVALOM"/>
    <s v="YARIKSA CAROLINA AVALOS MARIN"/>
    <s v="YARIKSA CAROLINA"/>
    <s v="AVALOS MARIN "/>
    <x v="1"/>
    <x v="3"/>
    <s v="Desvinculación"/>
    <s v="Vencimiento de contrato"/>
    <d v="2020-09-11T00:00:00"/>
    <m/>
    <m/>
    <m/>
    <m/>
    <m/>
    <d v="1997-10-14T00:00:00"/>
    <x v="12"/>
    <s v="16893047-K"/>
    <s v="FRANCISCO JAVIER SUAREZ VEGA"/>
    <d v="2020-07-20T00:00:00"/>
    <d v="2020-07-30T00:00:00"/>
    <m/>
    <d v="2020-07-31T00:00:00"/>
    <s v="YCAVALOM"/>
    <s v="YCAVALOM"/>
    <n v="19410"/>
    <s v="yariksa.avalos@consultor.wom.cl"/>
    <m/>
    <m/>
    <n v="79"/>
    <s v="America Quinteros"/>
    <x v="1"/>
    <s v="Diurno"/>
    <n v="1"/>
    <d v="2021-03-01T00:00:00"/>
    <n v="213"/>
    <m/>
    <d v="2020-09-01T00:00:00"/>
    <d v="2020-07-01T00:00:00"/>
  </r>
  <r>
    <s v="Holdtech"/>
    <x v="0"/>
    <s v="Masivo"/>
    <s v="La Serena"/>
    <s v="19349477"/>
    <s v="3"/>
    <s v="19349477-3"/>
    <s v="BJALDAYS"/>
    <s v="BYTIARE JESUS KIRMARY ALDAY SAVE"/>
    <s v="BYTIARE JESUS KIRMARY"/>
    <s v="ALDAY SAVE "/>
    <x v="1"/>
    <x v="3"/>
    <s v="Desvinculación"/>
    <s v="No Concurrencia"/>
    <d v="2020-09-28T00:00:00"/>
    <m/>
    <m/>
    <m/>
    <m/>
    <m/>
    <s v="26-10-1996"/>
    <x v="6"/>
    <s v="16732649-8"/>
    <s v="ULISES LA ROSA PEREZ"/>
    <d v="2020-07-27T00:00:00"/>
    <d v="2020-08-11T00:00:00"/>
    <m/>
    <d v="2020-08-12T00:00:00"/>
    <s v="BJALDAYS"/>
    <s v="BJALDAYS"/>
    <n v="19028"/>
    <s v="bytiare.alday@consultor.wom.cl"/>
    <m/>
    <m/>
    <n v="80"/>
    <s v="Leticia Cabrera"/>
    <x v="0"/>
    <s v="Diurno"/>
    <s v=""/>
    <d v="2021-03-01T00:00:00"/>
    <n v="201"/>
    <m/>
    <d v="2020-09-01T00:00:00"/>
    <d v="2020-08-01T00:00:00"/>
  </r>
  <r>
    <s v="Holdtech"/>
    <x v="0"/>
    <s v="Masivo"/>
    <s v="La Serena"/>
    <s v="13536356"/>
    <s v="1"/>
    <s v="13536356-1"/>
    <s v="CIMUNDAR"/>
    <s v="CESAR ISIDRO MUNDACA RIVERA"/>
    <s v="CESAR ISIDRO"/>
    <s v="MUNDACA RIVERA "/>
    <x v="1"/>
    <x v="3"/>
    <s v="Renuncia"/>
    <s v="Renuncia voluntaria"/>
    <d v="2020-08-14T00:00:00"/>
    <m/>
    <m/>
    <m/>
    <m/>
    <m/>
    <s v="24-02-1979"/>
    <x v="19"/>
    <m/>
    <s v=""/>
    <d v="2020-07-27T00:00:00"/>
    <d v="2020-08-11T00:00:00"/>
    <m/>
    <d v="2020-08-12T00:00:00"/>
    <s v="CIMUNDAR"/>
    <s v="CIMUNDAR"/>
    <n v="19417"/>
    <s v="cesar.mundaca@consultor.wom.cl"/>
    <m/>
    <m/>
    <n v="80"/>
    <s v="Leticia Cabrera"/>
    <x v="1"/>
    <s v="Diurno"/>
    <n v="1"/>
    <d v="2021-03-01T00:00:00"/>
    <n v="201"/>
    <m/>
    <d v="2020-08-01T00:00:00"/>
    <d v="2020-08-01T00:00:00"/>
  </r>
  <r>
    <s v="Holdtech"/>
    <x v="0"/>
    <s v="Masivo"/>
    <s v="La Serena"/>
    <s v="17979278"/>
    <s v="8"/>
    <s v="17979278-8"/>
    <s v="GEMOYAC"/>
    <s v="GUILLERMO ESTEBAN MOYA CORTES"/>
    <s v="GUILLERMO ESTEBAN"/>
    <s v="MOYA CORTES "/>
    <x v="1"/>
    <x v="3"/>
    <s v="Desvinculación"/>
    <s v="No Concurrencia"/>
    <d v="2020-08-29T00:00:00"/>
    <m/>
    <m/>
    <m/>
    <m/>
    <m/>
    <s v="15-07-1991"/>
    <x v="0"/>
    <s v="15054416-5"/>
    <s v="FRANCISCO JAVIER SUAREZ VEGA"/>
    <d v="2020-07-27T00:00:00"/>
    <d v="2020-08-11T00:00:00"/>
    <m/>
    <d v="2020-08-12T00:00:00"/>
    <s v="GEMOYAC"/>
    <s v="GEMOYAC"/>
    <n v="19206"/>
    <s v="guillermo.moya@consultor.wom.cl"/>
    <m/>
    <m/>
    <n v="80"/>
    <s v="Leticia Cabrera"/>
    <x v="1"/>
    <s v="Diurno"/>
    <n v="1"/>
    <d v="2021-03-01T00:00:00"/>
    <n v="201"/>
    <m/>
    <d v="2020-08-01T00:00:00"/>
    <d v="2020-08-01T00:00:00"/>
  </r>
  <r>
    <s v="Holdtech"/>
    <x v="0"/>
    <s v="Masivo"/>
    <s v="La Serena"/>
    <s v="19945358"/>
    <s v="0"/>
    <s v="19945358-0"/>
    <s v="NANAVIAR"/>
    <s v="NICOLAS ALEJANDRO NAVIA RETAMALES"/>
    <s v="NICOLAS ALEJANDRO"/>
    <s v="NAVIA RETAMALES "/>
    <x v="1"/>
    <x v="3"/>
    <s v="Desvinculación"/>
    <s v="No Concurrencia"/>
    <d v="2020-12-04T00:00:00"/>
    <m/>
    <m/>
    <m/>
    <m/>
    <m/>
    <s v="22-07-1998"/>
    <x v="2"/>
    <s v="15909479-0"/>
    <s v="ULISES LA ROSA PEREZ"/>
    <d v="2020-07-27T00:00:00"/>
    <d v="2020-08-11T00:00:00"/>
    <m/>
    <d v="2020-08-12T00:00:00"/>
    <s v="NANAVIAR"/>
    <s v="NANAVIAR"/>
    <n v="19318"/>
    <s v="nicolas.navia@consultor.wom.cl"/>
    <m/>
    <m/>
    <n v="80"/>
    <s v="Leticia Cabrera"/>
    <x v="1"/>
    <s v="Diurno"/>
    <n v="1"/>
    <d v="2021-03-01T00:00:00"/>
    <n v="201"/>
    <m/>
    <d v="2020-12-01T00:00:00"/>
    <d v="2020-08-01T00:00:00"/>
  </r>
  <r>
    <s v="Holdtech"/>
    <x v="0"/>
    <s v="Masivo"/>
    <s v="La Serena"/>
    <s v="19935332"/>
    <s v="2"/>
    <s v="19935332-2"/>
    <s v="SEMIRANQ"/>
    <s v="SONIA ELVIRA MIRANDA QUINAN"/>
    <s v="SONIA ELVIRA"/>
    <s v="MIRANDA QUINAN "/>
    <x v="1"/>
    <x v="3"/>
    <s v="Desvinculación"/>
    <s v="No Concurrencia"/>
    <d v="2020-08-29T00:00:00"/>
    <m/>
    <m/>
    <m/>
    <m/>
    <m/>
    <s v="09-05-1986"/>
    <x v="2"/>
    <s v="15909479-0"/>
    <s v="ULISES LA ROSA PEREZ"/>
    <d v="2020-07-27T00:00:00"/>
    <d v="2020-08-11T00:00:00"/>
    <m/>
    <d v="2020-08-12T00:00:00"/>
    <s v="SEMIRANQ"/>
    <s v="SEMIRANQ"/>
    <n v="19392"/>
    <s v="sonia.miranda@consultor.wom.cl"/>
    <m/>
    <m/>
    <n v="80"/>
    <s v="Leticia Cabrera"/>
    <x v="1"/>
    <s v="Diurno"/>
    <n v="1"/>
    <d v="2021-03-01T00:00:00"/>
    <n v="201"/>
    <m/>
    <d v="2020-08-01T00:00:00"/>
    <d v="2020-08-01T00:00:00"/>
  </r>
  <r>
    <s v="Holdtech"/>
    <x v="0"/>
    <s v="Masivo"/>
    <s v="La Serena"/>
    <s v="27101567"/>
    <s v="4"/>
    <s v="27101567-4"/>
    <s v="LCIRIARM"/>
    <s v="LOURDES CAROLINA IRIARTE MORILLO"/>
    <s v="LOURDES CAROLINA "/>
    <s v="IRIARTE MORILLO "/>
    <x v="1"/>
    <x v="3"/>
    <s v="Renuncia"/>
    <s v="Renuncia voluntaria"/>
    <d v="2021-01-19T00:00:00"/>
    <m/>
    <m/>
    <m/>
    <m/>
    <m/>
    <d v="1987-08-24T00:00:00"/>
    <x v="15"/>
    <s v="26728535-7"/>
    <s v="FRANCISCO JAVIER SUAREZ VEGA"/>
    <d v="2020-07-23T00:00:00"/>
    <d v="2020-08-06T00:00:00"/>
    <m/>
    <d v="2020-08-07T00:00:00"/>
    <s v="LCIRIARM"/>
    <s v="LCIRIARM"/>
    <n v="19423"/>
    <s v="lourdes.iriarte@consultor.wom.cl"/>
    <m/>
    <m/>
    <n v="81"/>
    <s v="Daniela Castillo"/>
    <x v="1"/>
    <s v="Diurno"/>
    <n v="1"/>
    <d v="2021-03-01T00:00:00"/>
    <n v="206"/>
    <d v="2020-10-13T00:00:00"/>
    <d v="2021-01-01T00:00:00"/>
    <d v="2020-08-01T00:00:00"/>
  </r>
  <r>
    <s v="Holdtech"/>
    <x v="0"/>
    <s v="Masivo"/>
    <s v="La Serena"/>
    <s v="20866529"/>
    <s v="4"/>
    <s v="20866529-4"/>
    <s v="DIFARIAA"/>
    <s v="DIEGO IGNACIO DE JESUS FARIAS ARAYA"/>
    <s v="DIEGO IGNACIO DE JESUS"/>
    <s v="FARIAS ARAYA "/>
    <x v="1"/>
    <x v="3"/>
    <s v="Renuncia"/>
    <s v="Renuncia voluntaria"/>
    <d v="2021-02-01T00:00:00"/>
    <m/>
    <m/>
    <m/>
    <m/>
    <m/>
    <d v="2001-12-03T00:00:00"/>
    <x v="14"/>
    <s v="17722969-5"/>
    <s v="ULISES LA ROSA PEREZ"/>
    <d v="2020-08-03T00:00:00"/>
    <d v="2020-08-19T00:00:00"/>
    <m/>
    <d v="2020-08-20T00:00:00"/>
    <s v="DIFARIAA"/>
    <s v="DIFARIAA"/>
    <n v="19441"/>
    <s v="diego.farias@consultor.wom.cl"/>
    <m/>
    <m/>
    <n v="82"/>
    <s v="Maria Fernanda Diaz"/>
    <x v="1"/>
    <s v="Diurno"/>
    <n v="1"/>
    <d v="2021-03-01T00:00:00"/>
    <n v="193"/>
    <m/>
    <d v="2021-02-01T00:00:00"/>
    <d v="2020-08-01T00:00:00"/>
  </r>
  <r>
    <s v="Holdtech"/>
    <x v="0"/>
    <s v="Masivo"/>
    <s v="La Serena"/>
    <s v="20151855"/>
    <s v="5"/>
    <s v="20151855-5"/>
    <s v="SAALDAYN"/>
    <s v="SEBASTIAN ANDRES ALDAY NUÑEZ"/>
    <s v="SEBASTIAN ANDRES"/>
    <s v="ALDAY NUÑEZ "/>
    <x v="1"/>
    <x v="3"/>
    <s v="Renuncia"/>
    <s v="Renuncia voluntaria"/>
    <d v="2021-01-13T00:00:00"/>
    <m/>
    <m/>
    <m/>
    <m/>
    <m/>
    <d v="1999-05-31T00:00:00"/>
    <x v="14"/>
    <s v="17722969-5"/>
    <s v="ULISES LA ROSA PEREZ"/>
    <d v="2020-08-03T00:00:00"/>
    <d v="2020-08-19T00:00:00"/>
    <m/>
    <d v="2020-08-20T00:00:00"/>
    <s v="SAALDAYN"/>
    <s v="SAALDAYN"/>
    <n v="19429"/>
    <s v="sebastian.alday@consultor.wom.cl"/>
    <m/>
    <m/>
    <n v="82"/>
    <s v="Maria Fernanda Diaz"/>
    <x v="0"/>
    <s v="Diurno"/>
    <s v=""/>
    <d v="2021-03-01T00:00:00"/>
    <n v="193"/>
    <m/>
    <d v="2021-01-01T00:00:00"/>
    <d v="2020-08-01T00:00:00"/>
  </r>
  <r>
    <s v="Holdtech"/>
    <x v="0"/>
    <s v="Masivo"/>
    <s v="La Serena"/>
    <s v="19770935"/>
    <s v="9"/>
    <s v="19770935-9"/>
    <s v="BGTELLOO"/>
    <s v="BYRON GUSTAVO TELLO ORTIZ"/>
    <s v="BYRON GUSTAVO"/>
    <s v="TELLO ORTIZ "/>
    <x v="1"/>
    <x v="3"/>
    <s v="Renuncia"/>
    <s v="Renuncia voluntaria"/>
    <d v="2020-08-31T00:00:00"/>
    <m/>
    <m/>
    <m/>
    <m/>
    <m/>
    <d v="1998-01-16T00:00:00"/>
    <x v="15"/>
    <s v="26728535-7"/>
    <s v="FRANCISCO JAVIER SUAREZ VEGA"/>
    <d v="2020-08-03T00:00:00"/>
    <d v="2020-08-19T00:00:00"/>
    <m/>
    <d v="2020-08-20T00:00:00"/>
    <s v="BGTELLOO"/>
    <s v="BGTELLOO"/>
    <n v="19443"/>
    <s v="byron.tello@consultor.wom.cl"/>
    <m/>
    <m/>
    <n v="82"/>
    <s v="Maria Fernanda Diaz"/>
    <x v="1"/>
    <s v="Diurno"/>
    <n v="1"/>
    <d v="2021-03-01T00:00:00"/>
    <n v="193"/>
    <m/>
    <d v="2020-08-01T00:00:00"/>
    <d v="2020-08-01T00:00:00"/>
  </r>
  <r>
    <s v="Holdtech"/>
    <x v="0"/>
    <s v="Masivo"/>
    <s v="La Serena"/>
    <s v="13763493"/>
    <s v="7"/>
    <s v="13763493-7"/>
    <s v="CACHAVEO"/>
    <s v="CAROLINA ANDREA CHAVEZ OLIVARES"/>
    <s v="CAROLINA ANDREA"/>
    <s v="CHAVEZ OLIVARES "/>
    <x v="1"/>
    <x v="3"/>
    <s v="Desvinculación"/>
    <s v="Necesidad de la empresa"/>
    <d v="2020-10-14T00:00:00"/>
    <m/>
    <m/>
    <m/>
    <m/>
    <m/>
    <d v="1979-09-21T00:00:00"/>
    <x v="14"/>
    <s v="17722969-5"/>
    <s v="ULISES LA ROSA PEREZ"/>
    <d v="2020-08-03T00:00:00"/>
    <d v="2020-08-19T00:00:00"/>
    <m/>
    <d v="2020-08-20T00:00:00"/>
    <s v="CACHAVEO"/>
    <s v="CACHAVEO"/>
    <n v="19458"/>
    <s v="carolina.chavez@consultor.wom.cl"/>
    <m/>
    <m/>
    <n v="82"/>
    <s v="Maria Fernanda Diaz"/>
    <x v="0"/>
    <s v="Diurno"/>
    <s v=""/>
    <d v="2021-03-01T00:00:00"/>
    <n v="193"/>
    <m/>
    <d v="2020-10-01T00:00:00"/>
    <d v="2020-08-01T00:00:00"/>
  </r>
  <r>
    <s v="Holdtech"/>
    <x v="0"/>
    <s v="Masivo"/>
    <s v="La Serena"/>
    <s v="17651937"/>
    <s v="1"/>
    <s v="17651937-1"/>
    <s v="CAQUINTR"/>
    <s v="CAROLINA ANDREA QUINTEROS RUIZ"/>
    <s v="CAROLINA ANDREA"/>
    <s v="QUINTEROS RUIZ "/>
    <x v="1"/>
    <x v="3"/>
    <s v="Renuncia"/>
    <s v="Renuncia voluntaria"/>
    <d v="2020-09-08T00:00:00"/>
    <m/>
    <m/>
    <m/>
    <m/>
    <m/>
    <d v="1991-02-26T00:00:00"/>
    <x v="15"/>
    <s v="26728535-7"/>
    <s v="FRANCISCO JAVIER SUAREZ VEGA"/>
    <d v="2020-08-03T00:00:00"/>
    <d v="2020-08-19T00:00:00"/>
    <m/>
    <d v="2020-08-20T00:00:00"/>
    <s v="CAQUINTR"/>
    <s v="CAQUINTR"/>
    <n v="19448"/>
    <s v="carolina.quinteros@consultor.wom.cl"/>
    <m/>
    <m/>
    <n v="82"/>
    <s v="Maria Fernanda Diaz"/>
    <x v="1"/>
    <s v="Diurno"/>
    <n v="1"/>
    <d v="2021-03-01T00:00:00"/>
    <n v="193"/>
    <m/>
    <d v="2020-09-01T00:00:00"/>
    <d v="2020-08-01T00:00:00"/>
  </r>
  <r>
    <s v="Holdtech"/>
    <x v="0"/>
    <s v="Masivo"/>
    <s v="La Serena"/>
    <s v="19662183"/>
    <s v="0"/>
    <s v="19662183-0"/>
    <s v="FASIERRJ"/>
    <s v="FABIAN ALEXIS SIERRA JUICA"/>
    <s v="FABIAN ALEXIS"/>
    <s v="SIERRA JUICA "/>
    <x v="1"/>
    <x v="3"/>
    <s v="Desvinculación"/>
    <s v="Renuncia voluntaria"/>
    <d v="2020-10-19T00:00:00"/>
    <m/>
    <m/>
    <m/>
    <m/>
    <m/>
    <d v="1998-02-18T00:00:00"/>
    <x v="14"/>
    <s v="17722969-5"/>
    <s v="ULISES LA ROSA PEREZ"/>
    <d v="2020-08-03T00:00:00"/>
    <d v="2020-08-19T00:00:00"/>
    <m/>
    <d v="2020-08-20T00:00:00"/>
    <s v="FASIERRJ"/>
    <s v="FASIERRJ"/>
    <n v="19213"/>
    <s v="fabian.sierra@consultor.wom.cl"/>
    <m/>
    <m/>
    <n v="82"/>
    <s v="Maria Fernanda Diaz"/>
    <x v="0"/>
    <s v="Diurno"/>
    <s v=""/>
    <d v="2021-03-01T00:00:00"/>
    <n v="193"/>
    <m/>
    <d v="2020-10-01T00:00:00"/>
    <d v="2020-08-01T00:00:00"/>
  </r>
  <r>
    <s v="Holdtech"/>
    <x v="0"/>
    <s v="Masivo"/>
    <s v="La Serena"/>
    <s v="13877978"/>
    <s v="5"/>
    <s v="13877978-5"/>
    <s v="JDMONZOC"/>
    <s v="JANET DARINKA MONZON CICKOVIC"/>
    <s v=" JANET DARINKA"/>
    <s v="MONZON CICKOVIC"/>
    <x v="1"/>
    <x v="3"/>
    <s v="Desvinculación"/>
    <s v="No Concurrencia"/>
    <d v="2020-09-08T00:00:00"/>
    <m/>
    <m/>
    <m/>
    <m/>
    <m/>
    <d v="1980-02-03T00:00:00"/>
    <x v="15"/>
    <s v="26728535-7"/>
    <s v="FRANCISCO JAVIER SUAREZ VEGA"/>
    <d v="2020-08-03T00:00:00"/>
    <d v="2020-08-19T00:00:00"/>
    <m/>
    <d v="2020-08-20T00:00:00"/>
    <s v="JDMONZOC"/>
    <s v="JDMONZOC"/>
    <n v="19427"/>
    <s v="janet.monzon@consultor.wom.cl"/>
    <m/>
    <m/>
    <n v="82"/>
    <s v="Maria Fernanda Diaz"/>
    <x v="1"/>
    <s v="Diurno"/>
    <n v="1"/>
    <d v="2021-03-01T00:00:00"/>
    <n v="193"/>
    <m/>
    <d v="2020-09-01T00:00:00"/>
    <d v="2020-08-01T00:00:00"/>
  </r>
  <r>
    <s v="Holdtech"/>
    <x v="0"/>
    <s v="Masivo"/>
    <s v="La Serena"/>
    <s v="18506286"/>
    <s v="4"/>
    <s v="18506286-4"/>
    <s v="PAPEREIS"/>
    <s v="PAMELA ALEJANDRA PEREIRA SALINAS"/>
    <s v="PAMELA ALEJANDRA"/>
    <s v="PEREIRA SALINAS "/>
    <x v="1"/>
    <x v="3"/>
    <s v="Renuncia"/>
    <s v="Renuncia voluntaria"/>
    <d v="2020-09-03T00:00:00"/>
    <m/>
    <m/>
    <m/>
    <m/>
    <m/>
    <d v="1993-01-14T00:00:00"/>
    <x v="15"/>
    <s v="26728535-7"/>
    <s v="FRANCISCO JAVIER SUAREZ VEGA"/>
    <d v="2020-08-03T00:00:00"/>
    <d v="2020-08-19T00:00:00"/>
    <m/>
    <d v="2020-08-20T00:00:00"/>
    <s v="PAPEREIS"/>
    <s v="PAPEREIS"/>
    <n v="19404"/>
    <s v="pamela.pereira@consultor.wom.cl"/>
    <m/>
    <m/>
    <n v="82"/>
    <s v="Maria Fernanda Diaz"/>
    <x v="1"/>
    <s v="Diurno"/>
    <n v="1"/>
    <d v="2021-03-01T00:00:00"/>
    <n v="193"/>
    <m/>
    <d v="2020-09-01T00:00:00"/>
    <d v="2020-08-01T00:00:00"/>
  </r>
  <r>
    <s v="Holdtech"/>
    <x v="0"/>
    <s v="Masivo"/>
    <s v="La Serena"/>
    <s v="19803054"/>
    <s v="6"/>
    <s v="19803054-6"/>
    <s v="VASALINK"/>
    <s v="VANIA ANDREA SALINAS KURTE"/>
    <s v="VANIA ANDREA"/>
    <s v="SALINAS KURTE "/>
    <x v="1"/>
    <x v="3"/>
    <s v="Renuncia"/>
    <s v="Renuncia voluntaria"/>
    <d v="2020-09-01T00:00:00"/>
    <m/>
    <m/>
    <m/>
    <m/>
    <m/>
    <d v="1998-02-06T00:00:00"/>
    <x v="15"/>
    <s v="26728535-7"/>
    <s v="FRANCISCO JAVIER SUAREZ VEGA"/>
    <d v="2020-08-03T00:00:00"/>
    <d v="2020-08-19T00:00:00"/>
    <m/>
    <d v="2020-08-20T00:00:00"/>
    <s v="VASALINK"/>
    <s v="VASALINK"/>
    <n v="19459"/>
    <s v="vania.salinas@consultor.wom.cl"/>
    <m/>
    <m/>
    <n v="82"/>
    <s v="Maria Fernanda Diaz"/>
    <x v="1"/>
    <s v="Diurno"/>
    <n v="1"/>
    <d v="2021-03-01T00:00:00"/>
    <n v="193"/>
    <m/>
    <d v="2020-09-01T00:00:00"/>
    <d v="2020-08-01T00:00:00"/>
  </r>
  <r>
    <s v="Holdtech"/>
    <x v="0"/>
    <s v="Masivo"/>
    <s v="La Serena"/>
    <s v="20228686"/>
    <s v="0"/>
    <s v="20228686-0"/>
    <s v="BIESTAYR"/>
    <s v="BASTIAN IGNACIO ESTAY RIVERA"/>
    <s v="BASTIAN IGNACIO "/>
    <s v="ESTAY RIVERA"/>
    <x v="1"/>
    <x v="3"/>
    <s v="Renuncia"/>
    <s v="Renuncia voluntaria"/>
    <d v="2020-12-07T00:00:00"/>
    <m/>
    <m/>
    <m/>
    <m/>
    <m/>
    <d v="1999-10-22T00:00:00"/>
    <x v="13"/>
    <s v="19207174-7"/>
    <s v="ULISES LA ROSA PEREZ"/>
    <d v="2020-08-11T00:00:00"/>
    <d v="2020-08-29T00:00:00"/>
    <m/>
    <d v="2020-08-31T00:00:00"/>
    <s v="BIESTAYR"/>
    <s v="BIESTAYR"/>
    <n v="19497"/>
    <s v="bastian.estay@consultor.wom.cl"/>
    <m/>
    <m/>
    <n v="83"/>
    <s v="America Quinteros"/>
    <x v="0"/>
    <s v="Diurno"/>
    <s v=""/>
    <d v="2021-03-01T00:00:00"/>
    <n v="182"/>
    <m/>
    <d v="2020-12-01T00:00:00"/>
    <d v="2020-08-01T00:00:00"/>
  </r>
  <r>
    <s v="Holdtech"/>
    <x v="0"/>
    <s v="Masivo"/>
    <s v="La Serena"/>
    <s v="16354833"/>
    <s v="K"/>
    <s v="16354833-K"/>
    <s v="CCGUERPE"/>
    <s v="CLAUDIO CESAR GUERRA PERALTA"/>
    <s v="CLAUDIO CESAR "/>
    <s v="GUERRA PERALTA"/>
    <x v="1"/>
    <x v="3"/>
    <s v="Renuncia"/>
    <s v="Renuncia voluntaria"/>
    <d v="2020-12-13T00:00:00"/>
    <m/>
    <m/>
    <m/>
    <m/>
    <m/>
    <d v="1985-10-19T00:00:00"/>
    <x v="2"/>
    <s v="15909479-0"/>
    <s v="ULISES LA ROSA PEREZ"/>
    <d v="2020-08-11T00:00:00"/>
    <d v="2020-08-29T00:00:00"/>
    <m/>
    <d v="2020-08-31T00:00:00"/>
    <s v="CCGUERPE"/>
    <s v="CCGUERPE"/>
    <n v="19492"/>
    <s v="claudio.guerra@consultor.wom.cl"/>
    <m/>
    <m/>
    <n v="83"/>
    <s v="America Quinteros"/>
    <x v="1"/>
    <s v="Diurno"/>
    <n v="1"/>
    <d v="2021-03-01T00:00:00"/>
    <n v="182"/>
    <m/>
    <d v="2020-12-01T00:00:00"/>
    <d v="2020-08-01T00:00:00"/>
  </r>
  <r>
    <s v="Holdtech"/>
    <x v="0"/>
    <s v="Masivo"/>
    <s v="La Serena"/>
    <s v="20718662"/>
    <s v="7"/>
    <s v="20718662-7"/>
    <s v="CJBRICEV"/>
    <s v="CESAR JEREMIAS BRICEÑO VALDERRAMA"/>
    <s v="CESAR JEREMIAS "/>
    <s v="BRICEÑO VALDERRAMA"/>
    <x v="1"/>
    <x v="3"/>
    <s v="Desvinculación"/>
    <s v="No Concurrencia"/>
    <d v="2020-09-07T00:00:00"/>
    <m/>
    <m/>
    <m/>
    <m/>
    <m/>
    <d v="2001-10-08T00:00:00"/>
    <x v="7"/>
    <s v="17902552-3"/>
    <s v="ULISES LA ROSA PEREZ"/>
    <d v="2020-08-11T00:00:00"/>
    <d v="2020-08-29T00:00:00"/>
    <m/>
    <d v="2020-08-31T00:00:00"/>
    <s v="CJBRICEV"/>
    <s v="CJBRICEV"/>
    <n v="19415"/>
    <s v="cesar.briceno@consultor.wom.cl"/>
    <m/>
    <m/>
    <n v="83"/>
    <s v="America Quinteros"/>
    <x v="0"/>
    <s v="Diurno"/>
    <s v=""/>
    <d v="2021-03-01T00:00:00"/>
    <n v="182"/>
    <m/>
    <d v="2020-09-01T00:00:00"/>
    <d v="2020-08-01T00:00:00"/>
  </r>
  <r>
    <s v="Holdtech"/>
    <x v="0"/>
    <s v="Masivo"/>
    <s v="La Serena"/>
    <s v="18450582"/>
    <s v="7"/>
    <s v="18450582-7"/>
    <s v="CJGONZAG"/>
    <s v="CARLOS JOHAN GONZALEZ GAETE"/>
    <s v="CARLOS JOHAN "/>
    <s v="GONZALEZ GAETE"/>
    <x v="1"/>
    <x v="3"/>
    <s v="Renuncia"/>
    <s v="Renuncia voluntaria"/>
    <d v="2020-09-20T00:00:00"/>
    <m/>
    <m/>
    <m/>
    <m/>
    <m/>
    <d v="1993-12-05T00:00:00"/>
    <x v="2"/>
    <s v="15909479-0"/>
    <s v="ULISES LA ROSA PEREZ"/>
    <d v="2020-08-11T00:00:00"/>
    <d v="2020-08-29T00:00:00"/>
    <m/>
    <d v="2020-08-31T00:00:00"/>
    <s v="CJGONZAG"/>
    <s v="CJGONZAG"/>
    <n v="19371"/>
    <s v="carlos.gonzalez@consultor.wom.cl"/>
    <m/>
    <m/>
    <n v="83"/>
    <s v="America Quinteros"/>
    <x v="0"/>
    <s v="Diurno"/>
    <s v=""/>
    <d v="2021-03-01T00:00:00"/>
    <n v="182"/>
    <m/>
    <d v="2020-09-01T00:00:00"/>
    <d v="2020-08-01T00:00:00"/>
  </r>
  <r>
    <s v="Holdtech"/>
    <x v="0"/>
    <s v="Masivo"/>
    <s v="La Serena"/>
    <s v="19661853"/>
    <s v="8"/>
    <s v="19661853-8"/>
    <s v="CVHUERTM"/>
    <s v="CONSTANZA VALENTINA HUERTA MUÑOZ"/>
    <s v="CONSTANZA VALENTINA "/>
    <s v="HUERTA MUÑOZ"/>
    <x v="1"/>
    <x v="3"/>
    <s v="Desvinculación"/>
    <s v="No Concurrencia"/>
    <d v="2020-10-01T00:00:00"/>
    <m/>
    <m/>
    <m/>
    <m/>
    <m/>
    <d v="1998-01-05T00:00:00"/>
    <x v="13"/>
    <s v="19207174-7"/>
    <s v="ULISES LA ROSA PEREZ"/>
    <d v="2020-08-11T00:00:00"/>
    <d v="2020-08-29T00:00:00"/>
    <m/>
    <d v="2020-08-31T00:00:00"/>
    <s v="CVHUERTM"/>
    <s v="CVHUERTM"/>
    <n v="19324"/>
    <s v="constanza.huerta@consultor.wom.cl"/>
    <m/>
    <m/>
    <n v="83"/>
    <s v="America Quinteros"/>
    <x v="0"/>
    <s v="Diurno"/>
    <s v=""/>
    <d v="2021-03-01T00:00:00"/>
    <n v="182"/>
    <m/>
    <d v="2020-10-01T00:00:00"/>
    <d v="2020-08-01T00:00:00"/>
  </r>
  <r>
    <s v="Holdtech"/>
    <x v="0"/>
    <s v="Masivo"/>
    <s v="La Serena"/>
    <s v="18179082"/>
    <s v="2"/>
    <s v="18179082-2"/>
    <s v="EAPEREZH"/>
    <s v="EDGARDO ALBERTO PEREZ HERRERA"/>
    <s v="EDGARDO ALBERTO "/>
    <s v="PEREZ HERRERA"/>
    <x v="1"/>
    <x v="3"/>
    <s v="Desvinculación"/>
    <s v="No Concurrencia"/>
    <d v="2020-10-23T00:00:00"/>
    <m/>
    <m/>
    <m/>
    <m/>
    <m/>
    <d v="1992-08-26T00:00:00"/>
    <x v="13"/>
    <s v="19207174-7"/>
    <s v="ULISES LA ROSA PEREZ"/>
    <d v="2020-08-11T00:00:00"/>
    <d v="2020-08-29T00:00:00"/>
    <m/>
    <d v="2020-08-31T00:00:00"/>
    <s v="EAPEREZH"/>
    <s v="EAPEREZH"/>
    <n v="19380"/>
    <s v="edgardo.perez@consultor.wom.cl"/>
    <m/>
    <m/>
    <n v="83"/>
    <s v="America Quinteros"/>
    <x v="1"/>
    <s v="Diurno"/>
    <n v="1"/>
    <d v="2021-03-01T00:00:00"/>
    <n v="182"/>
    <m/>
    <d v="2020-10-01T00:00:00"/>
    <d v="2020-08-01T00:00:00"/>
  </r>
  <r>
    <s v="Holdtech"/>
    <x v="0"/>
    <s v="Masivo"/>
    <s v="La Serena"/>
    <s v="13638994"/>
    <s v="7"/>
    <s v="13638994-7"/>
    <s v="HAROJASI"/>
    <s v="HECTOR ALFREDO ROJAS IZQUIERDO"/>
    <s v="HECTOR ALFREDO "/>
    <s v="ROJAS IZQUIERDO"/>
    <x v="1"/>
    <x v="3"/>
    <s v="Renuncia"/>
    <s v="Renuncia voluntaria"/>
    <d v="2020-10-05T00:00:00"/>
    <m/>
    <m/>
    <m/>
    <m/>
    <m/>
    <d v="1979-09-09T00:00:00"/>
    <x v="13"/>
    <s v="19207174-7"/>
    <s v="ULISES LA ROSA PEREZ"/>
    <d v="2020-08-11T00:00:00"/>
    <d v="2020-08-29T00:00:00"/>
    <m/>
    <d v="2020-08-31T00:00:00"/>
    <s v="HAROJASI"/>
    <s v="HAROJASI"/>
    <n v="19487"/>
    <s v="hector.rojas@consultor.wom.cl"/>
    <m/>
    <m/>
    <n v="83"/>
    <s v="America Quinteros"/>
    <x v="0"/>
    <s v="Diurno"/>
    <s v=""/>
    <d v="2021-03-01T00:00:00"/>
    <n v="182"/>
    <m/>
    <d v="2020-10-01T00:00:00"/>
    <d v="2020-08-01T00:00:00"/>
  </r>
  <r>
    <s v="Holdtech"/>
    <x v="0"/>
    <s v="Masivo"/>
    <s v="La Serena"/>
    <s v="19282769"/>
    <s v="8"/>
    <s v="19282769-8"/>
    <s v="IAZAPATP"/>
    <s v="IGNACIO ALEJANDRO ZAPATA POBLETE"/>
    <s v="IGNACIO ALEJANDRO "/>
    <s v="ZAPATA POBLETE"/>
    <x v="1"/>
    <x v="3"/>
    <s v="Renuncia"/>
    <s v="Renuncia voluntaria"/>
    <d v="2020-09-12T00:00:00"/>
    <m/>
    <m/>
    <m/>
    <m/>
    <m/>
    <d v="1996-04-06T00:00:00"/>
    <x v="13"/>
    <s v="19207174-7"/>
    <s v="ULISES LA ROSA PEREZ"/>
    <d v="2020-08-11T00:00:00"/>
    <d v="2020-08-29T00:00:00"/>
    <m/>
    <d v="2020-08-31T00:00:00"/>
    <s v="IAZAPATP"/>
    <s v="IAZAPATP"/>
    <n v="19485"/>
    <s v="ignacio.zapata@consultor.wom.cl"/>
    <m/>
    <m/>
    <n v="83"/>
    <s v="America Quinteros"/>
    <x v="0"/>
    <s v="Diurno"/>
    <s v=""/>
    <d v="2021-03-01T00:00:00"/>
    <n v="182"/>
    <m/>
    <d v="2020-09-01T00:00:00"/>
    <d v="2020-08-01T00:00:00"/>
  </r>
  <r>
    <s v="Holdtech"/>
    <x v="0"/>
    <s v="Masivo"/>
    <s v="La Serena"/>
    <s v="16552020"/>
    <s v="3"/>
    <s v="16552020-3"/>
    <s v="JIGODOIC"/>
    <s v="JOSE IGNACIO GODOI CABALLERO"/>
    <s v="JOSE IGNACIO "/>
    <s v="GODOI CABALLERO"/>
    <x v="1"/>
    <x v="3"/>
    <s v="Renuncia"/>
    <s v="Renuncia voluntaria"/>
    <d v="2020-09-28T00:00:00"/>
    <m/>
    <m/>
    <m/>
    <m/>
    <m/>
    <d v="1986-12-12T00:00:00"/>
    <x v="13"/>
    <s v="19207174-7"/>
    <s v="ULISES LA ROSA PEREZ"/>
    <d v="2020-08-11T00:00:00"/>
    <d v="2020-08-29T00:00:00"/>
    <m/>
    <d v="2020-08-31T00:00:00"/>
    <s v="JIGODOIC"/>
    <s v="JIGODOIC"/>
    <n v="19504"/>
    <s v="jose.godoi@consultor.wom.cl"/>
    <m/>
    <m/>
    <n v="83"/>
    <s v="America Quinteros"/>
    <x v="0"/>
    <s v="Diurno"/>
    <s v=""/>
    <d v="2021-03-01T00:00:00"/>
    <n v="182"/>
    <m/>
    <d v="2020-09-01T00:00:00"/>
    <d v="2020-08-01T00:00:00"/>
  </r>
  <r>
    <s v="Holdtech"/>
    <x v="0"/>
    <s v="Masivo"/>
    <s v="La Serena"/>
    <s v="17902703"/>
    <s v="8"/>
    <s v="17902703-8"/>
    <s v="JMCORTEG"/>
    <s v="JOSE MIGUEL CORTEZ GARCIA"/>
    <s v="JOSE MIGUEL "/>
    <s v="CORTEZ GARCIA"/>
    <x v="1"/>
    <x v="3"/>
    <s v="Renuncia"/>
    <s v="Renuncia voluntaria"/>
    <d v="2020-09-01T00:00:00"/>
    <m/>
    <m/>
    <m/>
    <m/>
    <m/>
    <d v="1992-01-06T00:00:00"/>
    <x v="29"/>
    <m/>
    <s v=""/>
    <d v="2020-08-11T00:00:00"/>
    <d v="2020-08-29T00:00:00"/>
    <m/>
    <d v="2020-08-31T00:00:00"/>
    <s v="JMCORTEG"/>
    <s v="JMCORTEG"/>
    <n v="19507"/>
    <s v="jose.cortez@consultor.wom.cl"/>
    <m/>
    <m/>
    <n v="83"/>
    <s v="America Quinteros"/>
    <x v="1"/>
    <s v="Diurno"/>
    <n v="1"/>
    <d v="2021-03-01T00:00:00"/>
    <n v="182"/>
    <m/>
    <d v="2020-09-01T00:00:00"/>
    <d v="2020-08-01T00:00:00"/>
  </r>
  <r>
    <s v="Holdtech"/>
    <x v="0"/>
    <s v="Masivo"/>
    <s v="La Serena"/>
    <s v="19046198"/>
    <s v="K"/>
    <s v="19046198-K"/>
    <s v="KFFLOREC"/>
    <s v="KEVIN FERNANDO FLORES CASTRO"/>
    <s v="KEVIN FERNANDO "/>
    <s v="FLORES CASTRO"/>
    <x v="1"/>
    <x v="3"/>
    <s v="Renuncia"/>
    <s v="Renuncia voluntaria"/>
    <d v="2020-09-22T00:00:00"/>
    <m/>
    <m/>
    <m/>
    <m/>
    <m/>
    <d v="1995-02-05T00:00:00"/>
    <x v="13"/>
    <s v="19207174-7"/>
    <s v="ULISES LA ROSA PEREZ"/>
    <d v="2020-08-11T00:00:00"/>
    <d v="2020-08-29T00:00:00"/>
    <m/>
    <d v="2020-08-31T00:00:00"/>
    <s v="KFFLOREC"/>
    <s v="KFFLOREC"/>
    <n v="19394"/>
    <s v="kevin.flores@consultor.wom.cl"/>
    <m/>
    <m/>
    <n v="83"/>
    <s v="America Quinteros"/>
    <x v="1"/>
    <s v="Diurno"/>
    <n v="1"/>
    <d v="2021-03-01T00:00:00"/>
    <n v="182"/>
    <m/>
    <d v="2020-09-01T00:00:00"/>
    <d v="2020-08-01T00:00:00"/>
  </r>
  <r>
    <s v="Holdtech"/>
    <x v="0"/>
    <s v="Masivo"/>
    <s v="La Serena"/>
    <s v="17036896"/>
    <s v="7"/>
    <s v="17036896-7"/>
    <s v="LJCERDAJ"/>
    <s v="LUCAS JULIAN CERDA JERALDO"/>
    <s v="LUCAS JULIAN "/>
    <s v="CERDA JERALDO"/>
    <x v="1"/>
    <x v="3"/>
    <s v="Renuncia"/>
    <s v="Renuncia voluntaria"/>
    <d v="2020-10-28T00:00:00"/>
    <m/>
    <m/>
    <m/>
    <m/>
    <m/>
    <d v="1989-01-13T00:00:00"/>
    <x v="13"/>
    <s v="19207174-7"/>
    <s v="ULISES LA ROSA PEREZ"/>
    <d v="2020-08-11T00:00:00"/>
    <d v="2020-08-29T00:00:00"/>
    <m/>
    <d v="2020-08-31T00:00:00"/>
    <s v="LJCERDAJ"/>
    <s v="LJCERDAJ"/>
    <n v="19481"/>
    <s v="lucas.cerda@consultor.wom.cl"/>
    <m/>
    <m/>
    <n v="83"/>
    <s v="America Quinteros"/>
    <x v="1"/>
    <s v="Diurno"/>
    <n v="1"/>
    <d v="2021-03-01T00:00:00"/>
    <n v="182"/>
    <m/>
    <d v="2020-10-01T00:00:00"/>
    <d v="2020-08-01T00:00:00"/>
  </r>
  <r>
    <s v="Holdtech"/>
    <x v="0"/>
    <s v="Masivo"/>
    <s v="La Serena"/>
    <s v="18003861"/>
    <s v="2"/>
    <s v="18003861-2"/>
    <s v="NACORTET"/>
    <s v="NICOLE ANDREA CORTES TORO"/>
    <s v="NICOLE ANDREA "/>
    <s v="CORTES TORO"/>
    <x v="1"/>
    <x v="3"/>
    <s v="Renuncia"/>
    <s v="Renuncia voluntaria"/>
    <d v="2020-09-02T00:00:00"/>
    <m/>
    <m/>
    <m/>
    <m/>
    <m/>
    <d v="1992-07-31T00:00:00"/>
    <x v="6"/>
    <s v="16732649-8"/>
    <s v="ULISES LA ROSA PEREZ"/>
    <d v="2020-08-11T00:00:00"/>
    <d v="2020-08-29T00:00:00"/>
    <m/>
    <d v="2020-08-31T00:00:00"/>
    <s v="NACORTET"/>
    <s v="NACORTET"/>
    <n v="19493"/>
    <s v="nicole.cortes@consultor.wom.cl"/>
    <m/>
    <m/>
    <n v="83"/>
    <s v="America Quinteros"/>
    <x v="1"/>
    <s v="Diurno"/>
    <n v="1"/>
    <d v="2021-03-01T00:00:00"/>
    <n v="182"/>
    <m/>
    <d v="2020-09-01T00:00:00"/>
    <d v="2020-08-01T00:00:00"/>
  </r>
  <r>
    <s v="Holdtech"/>
    <x v="0"/>
    <s v="Masivo"/>
    <s v="La Serena"/>
    <s v="13224091"/>
    <s v="4"/>
    <s v="13224091-4"/>
    <s v="RBEROJAS"/>
    <s v="ROXANA BEATRIZ ROJAS CARMONA"/>
    <s v="ROXANA BEATRIZ "/>
    <s v="ROJAS CARMONA"/>
    <x v="1"/>
    <x v="3"/>
    <s v="Renuncia"/>
    <s v="Renuncia voluntaria"/>
    <d v="2020-08-31T00:00:00"/>
    <m/>
    <m/>
    <m/>
    <m/>
    <m/>
    <d v="1977-05-15T00:00:00"/>
    <x v="29"/>
    <m/>
    <s v=""/>
    <d v="2020-08-11T00:00:00"/>
    <d v="2020-08-29T00:00:00"/>
    <m/>
    <d v="2020-08-31T00:00:00"/>
    <s v="RBEROJAS"/>
    <s v="RBEROJAS"/>
    <n v="19416"/>
    <s v="roxana.rojas@consultor.wom.cl"/>
    <m/>
    <m/>
    <n v="83"/>
    <s v="America Quinteros"/>
    <x v="1"/>
    <s v="Diurno"/>
    <n v="1"/>
    <d v="2021-03-01T00:00:00"/>
    <n v="182"/>
    <m/>
    <d v="2020-08-01T00:00:00"/>
    <d v="2020-08-01T00:00:00"/>
  </r>
  <r>
    <s v="Holdtech"/>
    <x v="0"/>
    <s v="Masivo"/>
    <s v="La Serena"/>
    <s v="20007063"/>
    <s v="1"/>
    <s v="20007063-1"/>
    <s v="RBURBINM"/>
    <s v="ROCIO BELEN URBINA MUÑOZ"/>
    <s v="ROCIO BELEN "/>
    <s v="URBINA MUÑOZ"/>
    <x v="1"/>
    <x v="3"/>
    <s v="Desvinculación"/>
    <s v="No Concurrencia"/>
    <d v="2020-10-20T00:00:00"/>
    <m/>
    <m/>
    <m/>
    <m/>
    <m/>
    <d v="1999-09-17T00:00:00"/>
    <x v="13"/>
    <s v="19207174-7"/>
    <s v="ULISES LA ROSA PEREZ"/>
    <d v="2020-08-11T00:00:00"/>
    <d v="2020-08-29T00:00:00"/>
    <m/>
    <d v="2020-08-31T00:00:00"/>
    <s v="RBURBINM"/>
    <s v="RBURBINM"/>
    <n v="19314"/>
    <s v="rocio.urbina@consultor.wom.cl"/>
    <m/>
    <m/>
    <n v="83"/>
    <s v="America Quinteros"/>
    <x v="0"/>
    <s v="Diurno"/>
    <s v=""/>
    <d v="2021-03-01T00:00:00"/>
    <n v="182"/>
    <m/>
    <d v="2020-10-01T00:00:00"/>
    <d v="2020-08-01T00:00:00"/>
  </r>
  <r>
    <s v="Holdtech"/>
    <x v="0"/>
    <s v="Masivo"/>
    <s v="La Serena"/>
    <s v="19546647"/>
    <s v="5"/>
    <s v="19546647-5"/>
    <s v="VARETAMR"/>
    <s v="VALERIA ANDREA RETAMALES RETAMALES"/>
    <s v="VALERIA ANDREA "/>
    <s v="RETAMALES RETAMALES"/>
    <x v="1"/>
    <x v="3"/>
    <s v="Desvinculación"/>
    <s v="No Concurrencia"/>
    <d v="2020-09-21T00:00:00"/>
    <m/>
    <m/>
    <m/>
    <m/>
    <m/>
    <d v="1997-03-07T00:00:00"/>
    <x v="13"/>
    <s v="19207174-7"/>
    <s v="ULISES LA ROSA PEREZ"/>
    <d v="2020-08-11T00:00:00"/>
    <d v="2020-08-29T00:00:00"/>
    <m/>
    <d v="2020-08-31T00:00:00"/>
    <s v="VARETAMR"/>
    <s v="VARETAMR"/>
    <n v="19379"/>
    <s v="valeria.retamales@consultor.wom.cl"/>
    <m/>
    <m/>
    <n v="83"/>
    <s v="America Quinteros"/>
    <x v="0"/>
    <s v="Diurno"/>
    <s v=""/>
    <d v="2021-03-01T00:00:00"/>
    <n v="182"/>
    <m/>
    <d v="2020-09-01T00:00:00"/>
    <d v="2020-08-01T00:00:00"/>
  </r>
  <r>
    <s v="Holdtech"/>
    <x v="0"/>
    <s v="Masivo"/>
    <s v="La Serena"/>
    <s v="18632954"/>
    <s v="6"/>
    <s v="18632954-6"/>
    <s v="AGBARRIL"/>
    <s v="ALBERTO GABRIEL BARRIOS LASALAS"/>
    <s v="ALBERTO GABRIEL "/>
    <s v="BARRIOS LASALAS"/>
    <x v="1"/>
    <x v="3"/>
    <s v="Renuncia"/>
    <s v="Renuncia voluntaria"/>
    <d v="2020-09-24T00:00:00"/>
    <m/>
    <m/>
    <m/>
    <m/>
    <m/>
    <s v="23-02-1994"/>
    <x v="22"/>
    <s v="18632202-9"/>
    <s v="WILLIAMS ENRIQUE DOMINGUEZ BARRADA"/>
    <d v="2020-08-17T00:00:00"/>
    <d v="2020-09-01T00:00:00"/>
    <m/>
    <d v="2020-09-02T00:00:00"/>
    <s v="AGBARRIL"/>
    <s v="AGBARRIL"/>
    <n v="19512"/>
    <s v="alberto.barrios@consultor.wom.cl"/>
    <m/>
    <m/>
    <n v="84"/>
    <s v="Leticia Cabrera"/>
    <x v="0"/>
    <s v="Diurno"/>
    <s v=""/>
    <d v="2021-03-01T00:00:00"/>
    <n v="180"/>
    <m/>
    <d v="2020-09-01T00:00:00"/>
    <d v="2020-09-01T00:00:00"/>
  </r>
  <r>
    <s v="Holdtech"/>
    <x v="0"/>
    <s v="Masivo"/>
    <s v="La Serena"/>
    <s v="18923093"/>
    <s v="1"/>
    <s v="18923093-1"/>
    <s v="CICORTEV"/>
    <s v="CESAR IGNACIO CORTES VERGARA"/>
    <s v="CESAR IGNACIO "/>
    <s v="CORTES VERGARA"/>
    <x v="1"/>
    <x v="3"/>
    <s v="Renuncia"/>
    <s v="Renuncia voluntaria"/>
    <d v="2020-09-11T00:00:00"/>
    <m/>
    <m/>
    <m/>
    <m/>
    <m/>
    <s v="09-12-1994"/>
    <x v="0"/>
    <s v="15054416-5"/>
    <s v="FRANCISCO JAVIER SUAREZ VEGA"/>
    <d v="2020-08-17T00:00:00"/>
    <d v="2020-09-01T00:00:00"/>
    <m/>
    <d v="2020-09-02T00:00:00"/>
    <s v="CICORTEV"/>
    <s v="CICORTEV"/>
    <n v="19144"/>
    <s v="cesar.cortes.v@consultor.wom.cl"/>
    <m/>
    <m/>
    <n v="84"/>
    <s v="Leticia Cabrera"/>
    <x v="1"/>
    <s v="Diurno"/>
    <n v="1"/>
    <d v="2021-03-01T00:00:00"/>
    <n v="180"/>
    <m/>
    <d v="2020-09-01T00:00:00"/>
    <d v="2020-09-01T00:00:00"/>
  </r>
  <r>
    <s v="Holdtech"/>
    <x v="0"/>
    <s v="Masivo"/>
    <s v="La Serena"/>
    <s v="18178183"/>
    <s v="1"/>
    <s v="18178183-1"/>
    <s v="FAVEGAR"/>
    <s v="FELIPE ANDRES VEGA ROMERO"/>
    <s v="FELIPE ANDRES "/>
    <s v="VEGA ROMERO"/>
    <x v="1"/>
    <x v="3"/>
    <s v="Renuncia"/>
    <s v="Renuncia voluntaria"/>
    <d v="2020-11-05T00:00:00"/>
    <m/>
    <m/>
    <m/>
    <m/>
    <m/>
    <s v="22-04-1992"/>
    <x v="14"/>
    <s v="17722969-5"/>
    <s v="ULISES LA ROSA PEREZ"/>
    <d v="2020-08-17T00:00:00"/>
    <d v="2020-09-01T00:00:00"/>
    <m/>
    <d v="2020-09-02T00:00:00"/>
    <s v="FAVEGAR"/>
    <s v="FAVEGAR"/>
    <n v="19514"/>
    <s v="felipe.vega@consultor.wom.cl"/>
    <m/>
    <m/>
    <n v="84"/>
    <s v="Leticia Cabrera"/>
    <x v="1"/>
    <s v="Diurno"/>
    <n v="1"/>
    <d v="2021-03-01T00:00:00"/>
    <n v="180"/>
    <m/>
    <d v="2020-11-01T00:00:00"/>
    <d v="2020-09-01T00:00:00"/>
  </r>
  <r>
    <s v="Holdtech"/>
    <x v="0"/>
    <s v="Masivo"/>
    <s v="La Serena"/>
    <s v="16313759"/>
    <s v="3"/>
    <s v="16313759-3"/>
    <s v="JDMONARV"/>
    <s v="JEAN DANIEL MONARDES VILLALOBOS"/>
    <s v="JEAN DANIEL "/>
    <s v="MONARDES VILLALOBOS"/>
    <x v="1"/>
    <x v="3"/>
    <s v="Desvinculación"/>
    <s v="No Concurrencia"/>
    <d v="2020-09-08T00:00:00"/>
    <m/>
    <m/>
    <m/>
    <m/>
    <m/>
    <s v="11-07-1986"/>
    <x v="5"/>
    <s v="14109923-K"/>
    <s v="WILLIAMS ENRIQUE DOMINGUEZ BARRADA"/>
    <d v="2020-08-17T00:00:00"/>
    <d v="2020-09-01T00:00:00"/>
    <m/>
    <d v="2020-09-02T00:00:00"/>
    <s v="JDMONARV"/>
    <s v="JDMONARV"/>
    <n v="19130"/>
    <s v="jean.monardes@consultor.wom.cl"/>
    <m/>
    <m/>
    <n v="84"/>
    <s v="Leticia Cabrera"/>
    <x v="1"/>
    <s v="Diurno"/>
    <n v="1"/>
    <d v="2021-03-01T00:00:00"/>
    <n v="180"/>
    <m/>
    <d v="2020-09-01T00:00:00"/>
    <d v="2020-09-01T00:00:00"/>
  </r>
  <r>
    <s v="Holdtech"/>
    <x v="0"/>
    <s v="Masivo"/>
    <s v="La Serena"/>
    <s v="19042367"/>
    <s v="0"/>
    <s v="19042367-0"/>
    <s v="JRBARRIL"/>
    <s v="JOSE RAMON BARRIOS LASALAS"/>
    <s v="JOSE RAMON "/>
    <s v="BARRIOS LASALAS"/>
    <x v="1"/>
    <x v="3"/>
    <s v="Desvinculación"/>
    <s v="Termino de contrato"/>
    <d v="2020-10-09T00:00:00"/>
    <m/>
    <m/>
    <m/>
    <m/>
    <m/>
    <s v="03-12-1995"/>
    <x v="2"/>
    <s v="15909479-0"/>
    <s v="ULISES LA ROSA PEREZ"/>
    <d v="2020-08-17T00:00:00"/>
    <d v="2020-09-01T00:00:00"/>
    <m/>
    <d v="2020-09-02T00:00:00"/>
    <s v="JRBARRIL"/>
    <s v="JRBARRIL"/>
    <n v="19509"/>
    <s v="jose.barrios@consultor.wom.cl"/>
    <m/>
    <m/>
    <n v="84"/>
    <s v="Leticia Cabrera"/>
    <x v="0"/>
    <s v="Diurno"/>
    <s v=""/>
    <d v="2021-03-01T00:00:00"/>
    <n v="180"/>
    <m/>
    <d v="2020-10-01T00:00:00"/>
    <d v="2020-09-01T00:00:00"/>
  </r>
  <r>
    <s v="Holdtech"/>
    <x v="0"/>
    <s v="Masivo"/>
    <s v="La Serena"/>
    <s v="13927393"/>
    <s v="1"/>
    <s v="13927393-1"/>
    <s v="KOJEDAA"/>
    <s v="KAROLA OJEDA ALVAREZ"/>
    <s v="KAROLA"/>
    <s v="OJEDA ALVAREZ "/>
    <x v="1"/>
    <x v="3"/>
    <s v="Desvinculación"/>
    <s v="No Concurrencia"/>
    <d v="2020-11-06T00:00:00"/>
    <m/>
    <m/>
    <m/>
    <m/>
    <m/>
    <s v="22-03-1980"/>
    <x v="8"/>
    <s v="13974946-4"/>
    <s v="FRANCISCO JAVIER SUAREZ VEGA"/>
    <d v="2020-08-17T00:00:00"/>
    <d v="2020-09-01T00:00:00"/>
    <m/>
    <d v="2020-09-02T00:00:00"/>
    <s v="KOJEDAA"/>
    <s v="KOJEDAA"/>
    <n v="19117"/>
    <s v="karola.ojeda@consultor.wom.cl"/>
    <m/>
    <m/>
    <n v="84"/>
    <s v="Leticia Cabrera"/>
    <x v="0"/>
    <s v="Diurno"/>
    <s v=""/>
    <d v="2021-03-01T00:00:00"/>
    <n v="180"/>
    <m/>
    <d v="2020-11-01T00:00:00"/>
    <d v="2020-09-01T00:00:00"/>
  </r>
  <r>
    <s v="Holdtech"/>
    <x v="0"/>
    <s v="Masivo"/>
    <s v="La Serena"/>
    <s v="19692887"/>
    <s v="1"/>
    <s v="19692887-1"/>
    <s v="NMCASTIN"/>
    <s v="NICOLAS MATIAS CASTILLO NUÑEZ"/>
    <s v="NICOLAS MATIAS "/>
    <s v="CASTILLO NUÑEZ"/>
    <x v="1"/>
    <x v="3"/>
    <s v="Renuncia"/>
    <s v="Renuncia voluntaria"/>
    <d v="2020-10-30T00:00:00"/>
    <m/>
    <m/>
    <m/>
    <m/>
    <m/>
    <s v="07-12-1997"/>
    <x v="24"/>
    <s v="15451219-5"/>
    <s v="ULISES LA ROSA PEREZ"/>
    <d v="2020-08-17T00:00:00"/>
    <d v="2020-09-01T00:00:00"/>
    <m/>
    <d v="2020-09-02T00:00:00"/>
    <s v="NMCASTIN"/>
    <s v="NMCASTIN"/>
    <n v="19508"/>
    <s v="nicolas.castillo@consultor.wom.cl"/>
    <m/>
    <m/>
    <n v="84"/>
    <s v="Leticia Cabrera"/>
    <x v="1"/>
    <s v="Diurno"/>
    <n v="1"/>
    <d v="2021-03-01T00:00:00"/>
    <n v="180"/>
    <m/>
    <d v="2020-10-01T00:00:00"/>
    <d v="2020-09-01T00:00:00"/>
  </r>
  <r>
    <s v="Holdtech"/>
    <x v="0"/>
    <s v="Masivo"/>
    <s v="La Serena"/>
    <s v="18632389"/>
    <s v="0"/>
    <s v="18632389-0"/>
    <s v="GAGALLEG"/>
    <s v="GIANNINA ANDREA GALLEGUILLOS GALLEGUILLOS"/>
    <s v="GIANNINA ANDREA "/>
    <s v="GALLEGUILLOS GALLEGUILLOS"/>
    <x v="1"/>
    <x v="3"/>
    <s v="Renuncia"/>
    <s v="Renuncia voluntaria"/>
    <d v="2021-02-20T00:00:00"/>
    <m/>
    <m/>
    <m/>
    <m/>
    <m/>
    <s v="06-12-1993"/>
    <x v="6"/>
    <s v="16732649-8"/>
    <s v="ULISES LA ROSA PEREZ"/>
    <d v="2020-08-24T00:00:00"/>
    <d v="2020-09-07T00:00:00"/>
    <m/>
    <d v="2020-09-08T00:00:00"/>
    <s v="GAGALLEG"/>
    <s v="GAGALLEG"/>
    <n v="19470"/>
    <s v="giannina.galleguillos@consultor.wom.cl"/>
    <m/>
    <m/>
    <n v="85"/>
    <s v="Maria Fernanda Diaz"/>
    <x v="0"/>
    <s v="Diurno"/>
    <s v=""/>
    <d v="2021-03-01T00:00:00"/>
    <n v="174"/>
    <m/>
    <d v="2021-02-01T00:00:00"/>
    <d v="2020-09-01T00:00:00"/>
  </r>
  <r>
    <s v="Holdtech"/>
    <x v="0"/>
    <s v="Masivo"/>
    <s v="La Serena"/>
    <s v="17919321"/>
    <s v="3"/>
    <s v="17919321-3"/>
    <s v="RAPUEBLG"/>
    <s v="RODRIGO ALBERTO PUEBLA GENERAL"/>
    <s v="RODRIGO ALBERTO "/>
    <s v="PUEBLA GENERAL"/>
    <x v="1"/>
    <x v="3"/>
    <s v="Renuncia"/>
    <s v="Renuncia voluntaria"/>
    <d v="2021-02-09T00:00:00"/>
    <m/>
    <m/>
    <m/>
    <m/>
    <m/>
    <s v="08-06-1991"/>
    <x v="7"/>
    <s v="17902552-3"/>
    <s v="ULISES LA ROSA PEREZ"/>
    <d v="2020-08-24T00:00:00"/>
    <d v="2020-09-07T00:00:00"/>
    <m/>
    <d v="2020-09-08T00:00:00"/>
    <s v="RAPUEBLG"/>
    <s v="RAPUEBLG"/>
    <n v="19518"/>
    <s v="rodrigo.puebla@consultor.wom.cl"/>
    <m/>
    <m/>
    <n v="85"/>
    <s v="Maria Fernanda Diaz"/>
    <x v="1"/>
    <s v="Diurno"/>
    <n v="1"/>
    <d v="2021-03-01T00:00:00"/>
    <n v="174"/>
    <m/>
    <d v="2021-02-01T00:00:00"/>
    <d v="2020-09-01T00:00:00"/>
  </r>
  <r>
    <s v="Holdtech"/>
    <x v="0"/>
    <s v="Masivo"/>
    <s v="La Serena"/>
    <s v="20447005"/>
    <s v="7"/>
    <s v="20447005-7"/>
    <s v="JCMARAMR"/>
    <s v="JOHAN CARLOS MARAMBIO RIVAS"/>
    <s v="JOHAN CARLOS "/>
    <s v="MARAMBIO RIVAS"/>
    <x v="1"/>
    <x v="3"/>
    <s v="Renuncia"/>
    <s v="Renuncia voluntaria"/>
    <d v="2020-11-02T00:00:00"/>
    <m/>
    <m/>
    <m/>
    <m/>
    <m/>
    <s v="13-03-2000"/>
    <x v="6"/>
    <s v="16732649-8"/>
    <s v="ULISES LA ROSA PEREZ"/>
    <d v="2020-08-24T00:00:00"/>
    <d v="2020-09-07T00:00:00"/>
    <m/>
    <d v="2020-09-08T00:00:00"/>
    <s v="JCMARAMR"/>
    <s v="JCMARAMR"/>
    <n v="19477"/>
    <s v="johan.marambio@consultor.wom.cl"/>
    <m/>
    <m/>
    <n v="85"/>
    <s v="Maria Fernanda Diaz"/>
    <x v="0"/>
    <s v="Diurno"/>
    <s v=""/>
    <d v="2021-03-01T00:00:00"/>
    <n v="174"/>
    <m/>
    <d v="2020-11-01T00:00:00"/>
    <d v="2020-09-01T00:00:00"/>
  </r>
  <r>
    <s v="Holdtech"/>
    <x v="0"/>
    <s v="Masivo"/>
    <s v="La Serena"/>
    <s v="16162446"/>
    <s v="2"/>
    <s v="16162446-2"/>
    <s v="JICERDAA"/>
    <s v="JUAN IGNACIO CERDA ASTUDILLO"/>
    <s v="JUAN IGNACIO "/>
    <s v="CERDA ASTUDILLO"/>
    <x v="1"/>
    <x v="3"/>
    <s v="Renuncia"/>
    <s v="Renuncia voluntaria"/>
    <d v="2020-09-10T00:00:00"/>
    <m/>
    <m/>
    <m/>
    <m/>
    <m/>
    <s v="05-10-1985"/>
    <x v="4"/>
    <s v="17016833-K"/>
    <s v="ULISES LA ROSA PEREZ"/>
    <d v="2020-08-24T00:00:00"/>
    <d v="2020-09-07T00:00:00"/>
    <m/>
    <d v="2020-09-08T00:00:00"/>
    <s v="JICERDAA"/>
    <s v="JICERDAA"/>
    <n v="19517"/>
    <s v="juan.cerda@consultor.wom.cl"/>
    <m/>
    <m/>
    <n v="85"/>
    <s v="Maria Fernanda Diaz"/>
    <x v="1"/>
    <s v="Diurno"/>
    <n v="1"/>
    <d v="2021-03-01T00:00:00"/>
    <n v="174"/>
    <m/>
    <d v="2020-09-01T00:00:00"/>
    <d v="2020-09-01T00:00:00"/>
  </r>
  <r>
    <s v="Holdtech"/>
    <x v="0"/>
    <s v="Masivo"/>
    <s v="La Serena"/>
    <s v="19052153"/>
    <s v="2"/>
    <s v="19052153-2"/>
    <s v="MRZAMBRI"/>
    <s v="MELANIE RAFAELA ZAMBRANO INOSTROZA"/>
    <s v="MELANIE RAFAELA "/>
    <s v="ZAMBRANO INOSTROZA"/>
    <x v="1"/>
    <x v="3"/>
    <s v="Renuncia"/>
    <s v="Renuncia voluntaria"/>
    <d v="2020-10-06T00:00:00"/>
    <m/>
    <m/>
    <m/>
    <m/>
    <m/>
    <s v="07-08-1995"/>
    <x v="4"/>
    <s v="17016833-K"/>
    <s v="ULISES LA ROSA PEREZ"/>
    <d v="2020-08-24T00:00:00"/>
    <d v="2020-09-07T00:00:00"/>
    <m/>
    <d v="2020-09-08T00:00:00"/>
    <s v="MRZAMBRI"/>
    <s v="MRZAMBRI"/>
    <n v="19012"/>
    <s v="melanie.zambrano@consultor.wom.cl"/>
    <m/>
    <m/>
    <n v="85"/>
    <s v="Maria Fernanda Diaz"/>
    <x v="0"/>
    <s v="Diurno"/>
    <s v=""/>
    <d v="2021-03-01T00:00:00"/>
    <n v="174"/>
    <m/>
    <d v="2020-10-01T00:00:00"/>
    <d v="2020-09-01T00:00:00"/>
  </r>
  <r>
    <s v="Holdtech"/>
    <x v="0"/>
    <s v="Masivo"/>
    <s v="La Serena"/>
    <s v="18632738"/>
    <s v="1"/>
    <s v="18632738-1"/>
    <s v="NCPACHEH"/>
    <s v="NATHALYA CONSTANZA IVANYA PACHECO HEREDIA"/>
    <s v="NATHALYA CONSTANZA IVANYA "/>
    <s v="PACHECO HEREDIA"/>
    <x v="1"/>
    <x v="3"/>
    <s v="Renuncia"/>
    <s v="Renuncia voluntaria"/>
    <d v="2020-10-06T00:00:00"/>
    <m/>
    <m/>
    <m/>
    <m/>
    <m/>
    <s v="23-01-1994"/>
    <x v="14"/>
    <s v="17722969-5"/>
    <s v="ULISES LA ROSA PEREZ"/>
    <d v="2020-08-24T00:00:00"/>
    <d v="2020-09-07T00:00:00"/>
    <m/>
    <d v="2020-09-08T00:00:00"/>
    <s v="NCPACHEH"/>
    <s v="NCPACHEH"/>
    <n v="19210"/>
    <s v="nathalya.pacheco@consultor.wom.cl"/>
    <m/>
    <m/>
    <n v="85"/>
    <s v="Maria Fernanda Diaz"/>
    <x v="0"/>
    <s v="Diurno"/>
    <s v=""/>
    <d v="2021-03-01T00:00:00"/>
    <n v="174"/>
    <m/>
    <d v="2020-10-01T00:00:00"/>
    <d v="2020-09-01T00:00:00"/>
  </r>
  <r>
    <s v="Holdtech"/>
    <x v="0"/>
    <s v="Masivo"/>
    <s v="La Serena"/>
    <s v="17721421"/>
    <s v="3"/>
    <s v="17721421-3"/>
    <s v="PVSOZAV"/>
    <s v="PRISCILLA VALESKA SOZA VALENCIA"/>
    <s v="PRISCILLA VALESKA "/>
    <s v="SOZA VALENCIA"/>
    <x v="1"/>
    <x v="3"/>
    <s v="Renuncia"/>
    <s v="Renuncia voluntaria"/>
    <d v="2020-10-02T00:00:00"/>
    <m/>
    <m/>
    <m/>
    <m/>
    <m/>
    <s v="08-10-1990"/>
    <x v="8"/>
    <s v="13974946-4"/>
    <s v="FRANCISCO JAVIER SUAREZ VEGA"/>
    <d v="2020-08-24T00:00:00"/>
    <d v="2020-09-07T00:00:00"/>
    <m/>
    <d v="2020-09-08T00:00:00"/>
    <s v="PVSOZAV"/>
    <s v="PVSOZAV"/>
    <n v="19520"/>
    <s v="priscilla.soza@consultor.wom.cl"/>
    <m/>
    <m/>
    <n v="85"/>
    <s v="Maria Fernanda Diaz"/>
    <x v="0"/>
    <s v="Diurno"/>
    <s v=""/>
    <d v="2021-03-01T00:00:00"/>
    <n v="174"/>
    <m/>
    <d v="2020-10-01T00:00:00"/>
    <d v="2020-09-01T00:00:00"/>
  </r>
  <r>
    <s v="Holdtech"/>
    <x v="0"/>
    <s v="Masivo"/>
    <s v="La Serena"/>
    <s v="20006608"/>
    <s v="1"/>
    <s v="20006608-1"/>
    <s v="RASALINM"/>
    <s v="ROCIO ALEJANDRA SALINAS MARAMBIO"/>
    <s v="ROCIO ALEJANDRA "/>
    <s v="SALINAS MARAMBIO"/>
    <x v="1"/>
    <x v="3"/>
    <s v="Desvinculación"/>
    <s v="No Concurrencia"/>
    <d v="2021-02-01T00:00:00"/>
    <m/>
    <m/>
    <m/>
    <m/>
    <m/>
    <s v="29-06-1999"/>
    <x v="18"/>
    <s v="17520360-5"/>
    <s v="ULISES LA ROSA PEREZ"/>
    <d v="2020-09-01T00:00:00"/>
    <d v="2020-09-14T00:00:00"/>
    <m/>
    <d v="2020-09-15T00:00:00"/>
    <s v="RASALINM"/>
    <s v="RASALINM"/>
    <n v="19453"/>
    <s v="rocio.salinas@consultor.wom.cl"/>
    <m/>
    <m/>
    <n v="86"/>
    <s v="America Quinteros"/>
    <x v="1"/>
    <s v="Diurno"/>
    <n v="1"/>
    <d v="2021-03-01T00:00:00"/>
    <n v="167"/>
    <m/>
    <d v="2021-02-01T00:00:00"/>
    <d v="2020-09-01T00:00:00"/>
  </r>
  <r>
    <s v="Holdtech"/>
    <x v="0"/>
    <s v="Masivo"/>
    <s v="La Serena"/>
    <s v="18907136"/>
    <s v="1"/>
    <s v="18907136-1"/>
    <s v="CAGALAZF"/>
    <s v="CONSTANZA ANDREA GALAZ FARIAS"/>
    <s v="CONSTANZA ANDREA "/>
    <s v="GALAZ FARIAS"/>
    <x v="1"/>
    <x v="3"/>
    <s v="Renuncia"/>
    <s v="Renuncia voluntaria"/>
    <d v="2020-10-05T00:00:00"/>
    <m/>
    <m/>
    <m/>
    <m/>
    <m/>
    <s v="24-11-1994"/>
    <x v="18"/>
    <s v="17520360-5"/>
    <s v="ULISES LA ROSA PEREZ"/>
    <d v="2020-09-01T00:00:00"/>
    <d v="2020-09-14T00:00:00"/>
    <m/>
    <d v="2020-09-15T00:00:00"/>
    <s v="CAGALAZF"/>
    <s v="CAGALAZF"/>
    <n v="19138"/>
    <s v="constanza.galaz@consultor.wom.cl"/>
    <m/>
    <m/>
    <n v="86"/>
    <s v="America Quinteros"/>
    <x v="1"/>
    <s v="Diurno"/>
    <n v="1"/>
    <d v="2021-03-01T00:00:00"/>
    <n v="167"/>
    <m/>
    <d v="2020-10-01T00:00:00"/>
    <d v="2020-09-01T00:00:00"/>
  </r>
  <r>
    <s v="Holdtech"/>
    <x v="0"/>
    <s v="Masivo"/>
    <s v="La Serena"/>
    <s v="17409770"/>
    <s v="4"/>
    <s v="17409770-4"/>
    <s v="HAJULIOC"/>
    <s v="HUMBERTO ANTONIO JULIO CONTRERAS"/>
    <s v="HUMBERTO ANTONIO "/>
    <s v="JULIO CONTRERAS"/>
    <x v="1"/>
    <x v="3"/>
    <s v="Desvinculación"/>
    <s v="No Concurrencia"/>
    <d v="2020-09-24T00:00:00"/>
    <m/>
    <m/>
    <m/>
    <m/>
    <m/>
    <s v="05-01-1990"/>
    <x v="18"/>
    <s v="17520360-5"/>
    <s v="ULISES LA ROSA PEREZ"/>
    <d v="2020-09-01T00:00:00"/>
    <d v="2020-09-14T00:00:00"/>
    <m/>
    <d v="2020-09-15T00:00:00"/>
    <s v="HAJULIOC"/>
    <s v="HAJULIOC"/>
    <n v="19414"/>
    <s v="humberto.julio@consultor.wom.cl"/>
    <m/>
    <m/>
    <n v="86"/>
    <s v="America Quinteros"/>
    <x v="1"/>
    <s v="Diurno"/>
    <n v="1"/>
    <d v="2021-03-01T00:00:00"/>
    <n v="167"/>
    <m/>
    <d v="2020-09-01T00:00:00"/>
    <d v="2020-09-01T00:00:00"/>
  </r>
  <r>
    <s v="Holdtech"/>
    <x v="0"/>
    <s v="Masivo"/>
    <s v="La Serena"/>
    <s v="19870968"/>
    <s v="9"/>
    <s v="19870968-9"/>
    <s v="MAARAYAS"/>
    <s v="MIGUEL ANGEL ARAYA SANTANDER"/>
    <s v="MIGUEL ANGEL "/>
    <s v="ARAYA SANTANDER"/>
    <x v="1"/>
    <x v="3"/>
    <s v="Desvinculación"/>
    <s v="Vencimiento de contrato"/>
    <d v="2020-10-23T00:00:00"/>
    <m/>
    <m/>
    <m/>
    <m/>
    <m/>
    <s v="06-12-1998"/>
    <x v="18"/>
    <s v="17520360-5"/>
    <s v="ULISES LA ROSA PEREZ"/>
    <d v="2020-09-01T00:00:00"/>
    <d v="2020-09-14T00:00:00"/>
    <m/>
    <d v="2020-09-15T00:00:00"/>
    <s v="MAARAYAS"/>
    <s v="MAARAYAS"/>
    <n v="19227"/>
    <s v="miguel.araya@consultor.wom.cl"/>
    <m/>
    <m/>
    <n v="86"/>
    <s v="America Quinteros"/>
    <x v="1"/>
    <s v="Diurno"/>
    <n v="1"/>
    <d v="2021-03-01T00:00:00"/>
    <n v="167"/>
    <m/>
    <d v="2020-10-01T00:00:00"/>
    <d v="2020-09-01T00:00:00"/>
  </r>
  <r>
    <s v="Holdtech"/>
    <x v="0"/>
    <s v="Masivo"/>
    <s v="La Serena"/>
    <s v="16838501"/>
    <s v="3"/>
    <s v="16838501-3"/>
    <s v="NMVASQUR"/>
    <s v="NATALIA MARIBEL VASQUEZ RETAMAL"/>
    <s v="NATALIA MARIBEL "/>
    <s v="VASQUEZ RETAMAL"/>
    <x v="1"/>
    <x v="3"/>
    <s v="Renuncia"/>
    <s v="Renuncia voluntaria"/>
    <d v="2020-11-12T00:00:00"/>
    <m/>
    <m/>
    <m/>
    <m/>
    <m/>
    <s v="30-03-1988"/>
    <x v="18"/>
    <s v="17520360-5"/>
    <s v="ULISES LA ROSA PEREZ"/>
    <d v="2020-09-01T00:00:00"/>
    <d v="2020-09-14T00:00:00"/>
    <m/>
    <d v="2020-09-15T00:00:00"/>
    <s v="NMVASQUR"/>
    <s v="NMVASQUR"/>
    <n v="19062"/>
    <s v="natalia.vasquez@consultor.wom.cl"/>
    <m/>
    <m/>
    <n v="86"/>
    <s v="America Quinteros"/>
    <x v="0"/>
    <s v="Diurno"/>
    <s v=""/>
    <d v="2021-03-01T00:00:00"/>
    <n v="167"/>
    <m/>
    <d v="2020-11-01T00:00:00"/>
    <d v="2020-09-01T00:00:00"/>
  </r>
  <r>
    <s v="Holdtech"/>
    <x v="0"/>
    <s v="Masivo"/>
    <s v="La Serena"/>
    <s v="18632878"/>
    <s v="7"/>
    <s v="18632878-7"/>
    <s v="VJZAMORP"/>
    <s v="VALENTINA JAVIERA ZAMORA PALMA"/>
    <s v="VALENTINA JAVIERA "/>
    <s v="ZAMORA PALMA"/>
    <x v="1"/>
    <x v="3"/>
    <s v="Renuncia"/>
    <s v="Renuncia voluntaria"/>
    <d v="2020-09-29T00:00:00"/>
    <m/>
    <m/>
    <m/>
    <m/>
    <m/>
    <s v="17-02-1994"/>
    <x v="18"/>
    <s v="17520360-5"/>
    <s v="ULISES LA ROSA PEREZ"/>
    <d v="2020-09-01T00:00:00"/>
    <d v="2020-09-14T00:00:00"/>
    <m/>
    <d v="2020-09-15T00:00:00"/>
    <s v="VJZAMORP"/>
    <s v="VJZAMORP"/>
    <n v="19095"/>
    <s v="valentina.zamora@consultor.wom.cl"/>
    <m/>
    <m/>
    <n v="86"/>
    <s v="America Quinteros"/>
    <x v="1"/>
    <s v="Diurno"/>
    <n v="1"/>
    <d v="2021-03-01T00:00:00"/>
    <n v="167"/>
    <m/>
    <d v="2020-09-01T00:00:00"/>
    <d v="2020-09-01T00:00:00"/>
  </r>
  <r>
    <s v="Holdtech"/>
    <x v="0"/>
    <s v="Masivo"/>
    <s v="La Serena"/>
    <s v="12871225"/>
    <s v="9"/>
    <s v="12871225-9"/>
    <s v="VSVARGAC"/>
    <s v="VIVIANA SOLEDAD VARGAS CAMPOS"/>
    <s v="VIVIANA SOLEDAD "/>
    <s v="VARGAS CAMPOS"/>
    <x v="1"/>
    <x v="3"/>
    <s v="Renuncia"/>
    <s v="Renuncia voluntaria"/>
    <d v="2020-10-02T00:00:00"/>
    <m/>
    <m/>
    <m/>
    <m/>
    <m/>
    <s v="11-07-1975"/>
    <x v="18"/>
    <s v="17520360-5"/>
    <s v="ULISES LA ROSA PEREZ"/>
    <d v="2020-09-01T00:00:00"/>
    <d v="2020-09-14T00:00:00"/>
    <m/>
    <d v="2020-09-15T00:00:00"/>
    <s v="VSVARGAC"/>
    <s v="BAUBEDAL"/>
    <n v="19355"/>
    <s v="viviana.vargas@consultor.wom.cl"/>
    <m/>
    <m/>
    <n v="86"/>
    <s v="America Quinteros"/>
    <x v="0"/>
    <s v="Diurno"/>
    <s v=""/>
    <d v="2021-03-01T00:00:00"/>
    <n v="167"/>
    <m/>
    <d v="2020-10-01T00:00:00"/>
    <d v="2020-09-01T00:00:00"/>
  </r>
  <r>
    <s v="Holdtech"/>
    <x v="0"/>
    <s v="Masivo"/>
    <s v="La Serena"/>
    <s v="20281309"/>
    <s v="7"/>
    <s v="20281309-7"/>
    <s v="JIPAILLA"/>
    <s v="JAVIERA IGNACIA PAILLALEF ACUÑA"/>
    <s v="JAVIERA IGNACIA "/>
    <s v="PAILLALEF ACUÑA"/>
    <x v="1"/>
    <x v="3"/>
    <s v="Desvinculación"/>
    <s v="No Concurrencia"/>
    <d v="2021-01-18T00:00:00"/>
    <m/>
    <m/>
    <m/>
    <m/>
    <m/>
    <s v="19-08-2000"/>
    <x v="12"/>
    <s v="16893047-K"/>
    <s v="FRANCISCO JAVIER SUAREZ VEGA"/>
    <d v="2020-09-07T00:00:00"/>
    <d v="2020-09-17T00:00:00"/>
    <m/>
    <d v="2020-09-18T00:00:00"/>
    <s v="JIPAILLA"/>
    <s v="JIPAILLA"/>
    <n v="19461"/>
    <s v="javiera.paillalef@consultor.wom.cl"/>
    <m/>
    <m/>
    <n v="87"/>
    <s v="Leticia Cabrera"/>
    <x v="0"/>
    <s v="Diurno"/>
    <s v=""/>
    <d v="2021-03-01T00:00:00"/>
    <n v="164"/>
    <m/>
    <d v="2021-01-01T00:00:00"/>
    <d v="2020-09-01T00:00:00"/>
  </r>
  <r>
    <s v="Holdtech"/>
    <x v="0"/>
    <s v="Masivo"/>
    <s v="La Serena"/>
    <s v="18006758"/>
    <s v="2"/>
    <s v="18006758-2"/>
    <s v="OACANETC"/>
    <s v="OSVALDO ANTONIO CAÑETE CANALES"/>
    <s v="OSVALDO ANTONIO "/>
    <s v="CAÑETE CANALES"/>
    <x v="1"/>
    <x v="3"/>
    <s v="Renuncia"/>
    <s v="Renuncia voluntaria"/>
    <d v="2021-01-07T00:00:00"/>
    <m/>
    <m/>
    <m/>
    <m/>
    <m/>
    <s v="14-07-1992"/>
    <x v="4"/>
    <s v="17016833-K"/>
    <s v="ULISES LA ROSA PEREZ"/>
    <d v="2020-09-07T00:00:00"/>
    <d v="2020-09-17T00:00:00"/>
    <m/>
    <d v="2020-09-18T00:00:00"/>
    <s v="OACANETC"/>
    <s v="OACANETC"/>
    <n v="19498"/>
    <s v="osvaldo.canete@consultor.wom.cl"/>
    <m/>
    <m/>
    <n v="87"/>
    <s v="Leticia Cabrera"/>
    <x v="0"/>
    <s v="Diurno"/>
    <s v=""/>
    <d v="2021-03-01T00:00:00"/>
    <n v="164"/>
    <m/>
    <d v="2021-01-01T00:00:00"/>
    <d v="2020-09-01T00:00:00"/>
  </r>
  <r>
    <s v="Holdtech"/>
    <x v="0"/>
    <s v="Masivo"/>
    <s v="La Serena"/>
    <s v="19849605"/>
    <s v="7"/>
    <s v="19849605-7"/>
    <s v="IKYAZIGM"/>
    <s v="IVY KRISTELL YAZIGI MONTESINOS"/>
    <s v="IVY KRISTELL "/>
    <s v="YAZIGI MONTESINOS"/>
    <x v="1"/>
    <x v="3"/>
    <s v="Renuncia"/>
    <s v="Renuncia voluntaria"/>
    <d v="2020-12-31T00:00:00"/>
    <m/>
    <m/>
    <m/>
    <m/>
    <m/>
    <s v="19-11-1997"/>
    <x v="8"/>
    <s v="13974946-4"/>
    <s v="FRANCISCO JAVIER SUAREZ VEGA"/>
    <d v="2020-09-07T00:00:00"/>
    <d v="2020-09-17T00:00:00"/>
    <m/>
    <d v="2020-09-18T00:00:00"/>
    <s v="IKYAZIGM"/>
    <s v="IKYAZIGM"/>
    <n v="19389"/>
    <s v="ivy.yazigi@consultor.wom.cl"/>
    <m/>
    <m/>
    <n v="87"/>
    <s v="Leticia Cabrera"/>
    <x v="0"/>
    <s v="Diurno"/>
    <s v=""/>
    <d v="2021-03-01T00:00:00"/>
    <n v="164"/>
    <m/>
    <d v="2020-12-01T00:00:00"/>
    <d v="2020-09-01T00:00:00"/>
  </r>
  <r>
    <s v="Holdtech"/>
    <x v="0"/>
    <s v="Masivo"/>
    <s v="La Serena"/>
    <s v="18632852"/>
    <s v="3"/>
    <s v="18632852-3"/>
    <s v="OAROJASL"/>
    <s v="OSCAR ANDRES ROJAS LAZO"/>
    <s v="OSCAR ANDRES "/>
    <s v="ROJAS LAZO"/>
    <x v="1"/>
    <x v="3"/>
    <s v="Renuncia"/>
    <s v="Renuncia voluntaria"/>
    <d v="2021-01-02T00:00:00"/>
    <m/>
    <m/>
    <m/>
    <m/>
    <m/>
    <s v="15-02-1994"/>
    <x v="6"/>
    <s v="17762228-1"/>
    <s v="ULISES LA ROSA PEREZ"/>
    <d v="2020-09-07T00:00:00"/>
    <d v="2020-09-17T00:00:00"/>
    <m/>
    <d v="2020-09-18T00:00:00"/>
    <s v="OAROJASL"/>
    <s v="OAROJASL"/>
    <n v="19400"/>
    <s v="oscar.rojas@consultor.wom.cl"/>
    <m/>
    <m/>
    <n v="87"/>
    <s v="Leticia Cabrera"/>
    <x v="1"/>
    <s v="Diurno"/>
    <n v="1"/>
    <d v="2021-03-01T00:00:00"/>
    <n v="164"/>
    <m/>
    <d v="2021-01-01T00:00:00"/>
    <d v="2020-09-01T00:00:00"/>
  </r>
  <r>
    <s v="Holdtech"/>
    <x v="0"/>
    <s v="Masivo"/>
    <s v="La Serena"/>
    <s v="20127188"/>
    <s v="6"/>
    <s v="20127188-6"/>
    <s v="AACORTEC"/>
    <s v="ALONDRA ANTONELLA CORTES CASTILLO"/>
    <s v="ALONDRA ANTONELLA "/>
    <s v="CORTES CASTILLO"/>
    <x v="1"/>
    <x v="3"/>
    <s v="Desvinculación"/>
    <s v="No Concurrencia"/>
    <d v="2020-11-04T00:00:00"/>
    <m/>
    <m/>
    <m/>
    <m/>
    <m/>
    <s v="25-08-1999"/>
    <x v="27"/>
    <s v="17062133-6"/>
    <s v="YORMAN JOSE HERNANDEZ USECHE "/>
    <d v="2020-09-07T00:00:00"/>
    <d v="2020-09-17T00:00:00"/>
    <m/>
    <d v="2020-09-18T00:00:00"/>
    <s v="AACORTEC"/>
    <s v="AACORTEC"/>
    <n v="19499"/>
    <s v="alondra.cortes@consultor.wom.cl"/>
    <m/>
    <m/>
    <n v="87"/>
    <s v="Leticia Cabrera"/>
    <x v="0"/>
    <s v="Diurno"/>
    <s v=""/>
    <d v="2021-03-01T00:00:00"/>
    <n v="164"/>
    <m/>
    <d v="2020-11-01T00:00:00"/>
    <d v="2020-09-01T00:00:00"/>
  </r>
  <r>
    <s v="Holdtech"/>
    <x v="0"/>
    <s v="Masivo"/>
    <s v="La Serena"/>
    <s v="17530584"/>
    <s v="K"/>
    <s v="17530584-K"/>
    <s v="AJMUNOZP"/>
    <s v="ALEX JAIR MUÑOZ PUENTE"/>
    <s v="ALEX JAIR "/>
    <s v="MUÑOZ PUENTE"/>
    <x v="1"/>
    <x v="3"/>
    <s v="Desvinculación"/>
    <s v="No Concurrencia"/>
    <d v="2020-10-05T00:00:00"/>
    <m/>
    <m/>
    <m/>
    <m/>
    <m/>
    <s v="04-12-1990"/>
    <x v="12"/>
    <s v="16893047-K"/>
    <s v="FRANCISCO JAVIER SUAREZ VEGA"/>
    <d v="2020-09-07T00:00:00"/>
    <d v="2020-09-17T00:00:00"/>
    <m/>
    <d v="2020-09-18T00:00:00"/>
    <s v="AJMUNOZP"/>
    <s v="AJMUNOZP"/>
    <n v="19506"/>
    <s v="alex.munoz@consultor.wom.cl"/>
    <m/>
    <m/>
    <n v="87"/>
    <s v="Leticia Cabrera"/>
    <x v="0"/>
    <s v="Diurno"/>
    <s v=""/>
    <d v="2021-03-01T00:00:00"/>
    <n v="164"/>
    <m/>
    <d v="2020-10-01T00:00:00"/>
    <d v="2020-09-01T00:00:00"/>
  </r>
  <r>
    <s v="Holdtech"/>
    <x v="0"/>
    <s v="Masivo"/>
    <s v="La Serena"/>
    <s v="19258137"/>
    <s v="0"/>
    <s v="19258137-0"/>
    <s v="CSTORREF"/>
    <s v="CAMILA SINAI TORRES FLORES"/>
    <s v="CAMILA SINAI "/>
    <s v="TORRES FLORES"/>
    <x v="1"/>
    <x v="3"/>
    <s v="Desvinculación"/>
    <s v="No Concurrencia"/>
    <d v="2020-09-28T00:00:00"/>
    <m/>
    <m/>
    <m/>
    <m/>
    <m/>
    <s v="09-08-1996"/>
    <x v="2"/>
    <s v="15909479-0"/>
    <s v="ULISES LA ROSA PEREZ"/>
    <d v="2020-09-07T00:00:00"/>
    <d v="2020-09-17T00:00:00"/>
    <m/>
    <d v="2020-09-18T00:00:00"/>
    <s v="CSTORREF"/>
    <s v="CSTORREF"/>
    <n v="19503"/>
    <s v="camila.torres.f@consultor.wom.cl"/>
    <m/>
    <m/>
    <n v="87"/>
    <s v="Leticia Cabrera"/>
    <x v="0"/>
    <s v="Diurno"/>
    <s v=""/>
    <d v="2021-03-01T00:00:00"/>
    <n v="164"/>
    <m/>
    <d v="2020-09-01T00:00:00"/>
    <d v="2020-09-01T00:00:00"/>
  </r>
  <r>
    <s v="Holdtech"/>
    <x v="0"/>
    <s v="Masivo"/>
    <s v="La Serena"/>
    <s v="19506238"/>
    <s v="2"/>
    <s v="19506238-2"/>
    <s v="EHFLOREM"/>
    <s v="ERIK HERNAN FLORES MUÑOZ"/>
    <s v="ERIK HERNAN "/>
    <s v="FLORES MUÑOZ"/>
    <x v="1"/>
    <x v="3"/>
    <s v="Renuncia"/>
    <s v="Renuncia voluntaria"/>
    <d v="2020-09-30T00:00:00"/>
    <m/>
    <m/>
    <m/>
    <m/>
    <m/>
    <s v="21-03-1997"/>
    <x v="15"/>
    <s v="26728535-7"/>
    <s v="FRANCISCO JAVIER SUAREZ VEGA"/>
    <d v="2020-09-07T00:00:00"/>
    <d v="2020-09-17T00:00:00"/>
    <m/>
    <d v="2020-09-18T00:00:00"/>
    <s v="EHFLOREM"/>
    <s v="EHFLOREM"/>
    <n v="19087"/>
    <s v="erikhernan.flores@consultor.wom.cl"/>
    <m/>
    <m/>
    <n v="87"/>
    <s v="Leticia Cabrera"/>
    <x v="0"/>
    <s v="Diurno"/>
    <s v=""/>
    <d v="2021-03-01T00:00:00"/>
    <n v="164"/>
    <m/>
    <d v="2020-09-01T00:00:00"/>
    <d v="2020-09-01T00:00:00"/>
  </r>
  <r>
    <s v="Holdtech"/>
    <x v="0"/>
    <s v="Masivo"/>
    <s v="La Serena"/>
    <s v="13949902"/>
    <s v="6"/>
    <s v="13949902-6"/>
    <s v="EODURANO"/>
    <s v="ELIZABETH OLIVIA DURAN ORTIZ"/>
    <s v="ELIZABETH OLIVIA "/>
    <s v="DURAN ORTIZ"/>
    <x v="1"/>
    <x v="3"/>
    <s v="Renuncia"/>
    <s v="Renuncia voluntaria"/>
    <d v="2020-09-24T00:00:00"/>
    <m/>
    <m/>
    <m/>
    <m/>
    <m/>
    <s v="08-06-1980"/>
    <x v="12"/>
    <s v="16893047-K"/>
    <s v="FRANCISCO JAVIER SUAREZ VEGA"/>
    <d v="2020-09-07T00:00:00"/>
    <d v="2020-09-17T00:00:00"/>
    <m/>
    <d v="2020-09-18T00:00:00"/>
    <s v="EODURANO"/>
    <s v="EODURANO"/>
    <n v="19488"/>
    <s v="elizabeth.duran.o@consultor.wom.cl"/>
    <m/>
    <m/>
    <n v="87"/>
    <s v="Leticia Cabrera"/>
    <x v="0"/>
    <s v="Diurno"/>
    <s v=""/>
    <d v="2021-03-01T00:00:00"/>
    <n v="164"/>
    <m/>
    <d v="2020-09-01T00:00:00"/>
    <d v="2020-09-01T00:00:00"/>
  </r>
  <r>
    <s v="Holdtech"/>
    <x v="0"/>
    <s v="Masivo"/>
    <s v="La Serena"/>
    <s v="20441791"/>
    <s v="1"/>
    <s v="20441791-1"/>
    <s v="MCBACHOO"/>
    <s v="MERY CAROLINA BACHO ORDENES"/>
    <s v="MERY CAROLINA "/>
    <s v="BACHO ORDENES"/>
    <x v="1"/>
    <x v="3"/>
    <s v="Renuncia"/>
    <s v="Renuncia voluntaria"/>
    <d v="2020-10-01T00:00:00"/>
    <m/>
    <m/>
    <m/>
    <m/>
    <m/>
    <s v="10-07-2000"/>
    <x v="15"/>
    <s v="26728535-7"/>
    <s v="FRANCISCO JAVIER SUAREZ VEGA"/>
    <d v="2020-09-07T00:00:00"/>
    <d v="2020-09-17T00:00:00"/>
    <m/>
    <d v="2020-09-18T00:00:00"/>
    <s v="MCBACHOO"/>
    <s v="MCBACHOO"/>
    <n v="19489"/>
    <s v="mery.bacho@consultor.wom.cl"/>
    <m/>
    <m/>
    <n v="87"/>
    <s v="Leticia Cabrera"/>
    <x v="1"/>
    <s v="Diurno"/>
    <n v="1"/>
    <d v="2021-03-01T00:00:00"/>
    <n v="164"/>
    <m/>
    <d v="2020-10-01T00:00:00"/>
    <d v="2020-09-01T00:00:00"/>
  </r>
  <r>
    <s v="Holdtech"/>
    <x v="0"/>
    <s v="Masivo"/>
    <s v="La Serena"/>
    <s v="18889598"/>
    <s v="0"/>
    <s v="18889598-0"/>
    <s v="SAALDUNQ"/>
    <s v="SEBASTIAN ANDRES ALDUNATE QUIROGA"/>
    <s v="SEBASTIAN ANDRES "/>
    <s v="ALDUNATE QUIROGA"/>
    <x v="1"/>
    <x v="3"/>
    <s v="Renuncia"/>
    <s v="Renuncia voluntaria"/>
    <d v="2020-11-20T00:00:00"/>
    <m/>
    <m/>
    <m/>
    <m/>
    <m/>
    <s v="22-11-1994"/>
    <x v="7"/>
    <s v="17902552-3"/>
    <s v="ULISES LA ROSA PEREZ"/>
    <d v="2020-09-07T00:00:00"/>
    <d v="2020-09-17T00:00:00"/>
    <m/>
    <d v="2020-09-18T00:00:00"/>
    <s v="SAALDUNQ"/>
    <s v="SAALDUNQ"/>
    <n v="19404"/>
    <s v="sebastian.aldunate@consultor.wom.cl"/>
    <m/>
    <m/>
    <n v="87"/>
    <s v="Leticia Cabrera"/>
    <x v="0"/>
    <s v="Diurno"/>
    <s v=""/>
    <d v="2021-03-01T00:00:00"/>
    <n v="164"/>
    <m/>
    <d v="2020-11-01T00:00:00"/>
    <d v="2020-09-01T00:00:00"/>
  </r>
  <r>
    <s v="Holdtech"/>
    <x v="0"/>
    <s v="Masivo"/>
    <s v="La Serena"/>
    <s v="20135507"/>
    <s v="9"/>
    <s v="20135507-9"/>
    <s v="SDROJASG"/>
    <s v="SCARLET DAYANA ROJAS GUERRERO"/>
    <s v="SCARLET DAYANA "/>
    <s v="ROJAS GUERRERO"/>
    <x v="1"/>
    <x v="3"/>
    <s v="Renuncia"/>
    <s v="Renuncia voluntaria"/>
    <d v="2020-09-22T00:00:00"/>
    <m/>
    <m/>
    <m/>
    <m/>
    <m/>
    <s v="25-10-1999"/>
    <x v="5"/>
    <s v="14109923-K"/>
    <s v="WILLIAMS ENRIQUE DOMINGUEZ BARRADA"/>
    <d v="2020-09-07T00:00:00"/>
    <d v="2020-09-17T00:00:00"/>
    <m/>
    <d v="2020-09-18T00:00:00"/>
    <s v="SDROJASG"/>
    <s v="SDROJASG"/>
    <n v="19384"/>
    <s v="scarlet.rojas@consultor.wom.cl"/>
    <m/>
    <m/>
    <n v="87"/>
    <s v="Leticia Cabrera"/>
    <x v="1"/>
    <s v="Diurno"/>
    <n v="1"/>
    <d v="2021-03-01T00:00:00"/>
    <n v="164"/>
    <m/>
    <d v="2020-09-01T00:00:00"/>
    <d v="2020-09-01T00:00:00"/>
  </r>
  <r>
    <s v="Holdtech"/>
    <x v="0"/>
    <s v="Masivo"/>
    <s v="La Serena"/>
    <s v="19350182"/>
    <s v="6"/>
    <s v="19350182-6"/>
    <s v="TBGAMBOR"/>
    <s v="TAMARA BELEN GAMBOA ROBLES"/>
    <s v="TAMARA BELEN "/>
    <s v="GAMBOA ROBLES"/>
    <x v="1"/>
    <x v="3"/>
    <s v="Desvinculación"/>
    <s v="No Concurrencia"/>
    <d v="2020-11-05T00:00:00"/>
    <m/>
    <m/>
    <m/>
    <m/>
    <m/>
    <s v="30-01-1997"/>
    <x v="18"/>
    <s v="17520360-5"/>
    <s v="ULISES LA ROSA PEREZ"/>
    <d v="2020-09-07T00:00:00"/>
    <d v="2020-09-17T00:00:00"/>
    <m/>
    <d v="2020-09-18T00:00:00"/>
    <s v="TBGAMBOR"/>
    <s v="TBGAMBOR"/>
    <n v="19484"/>
    <s v="tamara.gamboa@consultor.wom.cl"/>
    <m/>
    <m/>
    <n v="87"/>
    <s v="Leticia Cabrera"/>
    <x v="1"/>
    <s v="Diurno"/>
    <n v="1"/>
    <d v="2021-03-01T00:00:00"/>
    <n v="164"/>
    <m/>
    <d v="2020-11-01T00:00:00"/>
    <d v="2020-09-01T00:00:00"/>
  </r>
  <r>
    <s v="Holdtech"/>
    <x v="0"/>
    <s v="Masivo"/>
    <s v="La Serena"/>
    <s v="19442978"/>
    <s v="9"/>
    <s v="19442978-9"/>
    <s v="AIARANED"/>
    <s v="ANDRES ISRAEL ARANEDA DIAZ"/>
    <s v="ANDRES ISRAEL "/>
    <s v="ARANEDA DIAZ"/>
    <x v="1"/>
    <x v="3"/>
    <s v="Renuncia"/>
    <s v="Renuncia voluntaria"/>
    <d v="2021-01-18T00:00:00"/>
    <m/>
    <m/>
    <m/>
    <m/>
    <m/>
    <s v="16-03-1997"/>
    <x v="13"/>
    <s v="19207174-7"/>
    <s v="ULISES LA ROSA PEREZ"/>
    <d v="2020-09-22T00:00:00"/>
    <d v="2020-10-10T00:00:00"/>
    <m/>
    <d v="2020-10-13T00:00:00"/>
    <s v="AIARANED"/>
    <s v="AIARANED"/>
    <n v="19307"/>
    <s v="andres.araneda@consultor.wom.cl"/>
    <m/>
    <m/>
    <n v="88"/>
    <s v="Marcos Sanchez"/>
    <x v="0"/>
    <s v="Diurno"/>
    <s v=""/>
    <d v="2021-03-01T00:00:00"/>
    <n v="139"/>
    <m/>
    <d v="2021-01-01T00:00:00"/>
    <d v="2020-10-01T00:00:00"/>
  </r>
  <r>
    <s v="Holdtech"/>
    <x v="0"/>
    <s v="Masivo"/>
    <s v="La Serena"/>
    <s v="18632725"/>
    <s v="K"/>
    <s v="18632725-K"/>
    <s v="YSIBACEM"/>
    <s v="YESENIA SOLEDAD IBACETA MUÑOZ"/>
    <s v="YESENIA SOLEDAD "/>
    <s v="IBACETA MUÑOZ"/>
    <x v="1"/>
    <x v="3"/>
    <s v="Renuncia"/>
    <s v="Renuncia voluntaria"/>
    <d v="2021-01-18T00:00:00"/>
    <m/>
    <m/>
    <m/>
    <m/>
    <m/>
    <s v="21-01-1994"/>
    <x v="13"/>
    <s v="19207174-7"/>
    <s v="ULISES LA ROSA PEREZ"/>
    <d v="2020-09-22T00:00:00"/>
    <d v="2020-10-10T00:00:00"/>
    <m/>
    <d v="2020-10-13T00:00:00"/>
    <s v="YSIBACEM"/>
    <s v="YSIBACEM"/>
    <n v="19294"/>
    <s v="yesenia.ibaceta@consultor.wom.cl"/>
    <m/>
    <m/>
    <n v="88"/>
    <s v="Marcos Sanchez"/>
    <x v="1"/>
    <s v="Diurno"/>
    <n v="1"/>
    <d v="2021-03-01T00:00:00"/>
    <n v="139"/>
    <m/>
    <d v="2021-01-01T00:00:00"/>
    <d v="2020-10-01T00:00:00"/>
  </r>
  <r>
    <s v="Holdtech"/>
    <x v="0"/>
    <s v="Masivo"/>
    <s v="La Serena"/>
    <s v="13998294"/>
    <s v="0"/>
    <s v="13998294-0"/>
    <s v="ASMANCIL"/>
    <s v="ANDREA SOLEDAD MANCILLA LIZAMA"/>
    <s v="ANDREA SOLEDAD "/>
    <s v="MANCILLA LIZAMA"/>
    <x v="1"/>
    <x v="3"/>
    <s v="Renuncia"/>
    <s v="Renuncia voluntaria"/>
    <d v="2020-12-10T00:00:00"/>
    <m/>
    <m/>
    <m/>
    <m/>
    <m/>
    <s v="09-12-1980"/>
    <x v="15"/>
    <s v="26728535-7"/>
    <s v="FRANCISCO JAVIER SUAREZ VEGA"/>
    <d v="2020-09-22T00:00:00"/>
    <d v="2020-10-10T00:00:00"/>
    <m/>
    <d v="2020-10-13T00:00:00"/>
    <s v="ASMANCIL"/>
    <s v="ASMANCIL"/>
    <n v="19329"/>
    <s v="andrea.mancilla@consultor.wom.cl"/>
    <m/>
    <m/>
    <n v="88"/>
    <s v="Marcos Sanchez"/>
    <x v="1"/>
    <s v="Diurno"/>
    <n v="1"/>
    <d v="2021-03-01T00:00:00"/>
    <n v="139"/>
    <m/>
    <d v="2020-12-01T00:00:00"/>
    <d v="2020-10-01T00:00:00"/>
  </r>
  <r>
    <s v="Holdtech"/>
    <x v="0"/>
    <s v="Masivo"/>
    <s v="La Serena"/>
    <s v="18201052"/>
    <s v="9"/>
    <s v="18201052-9"/>
    <s v="FEACUNAC"/>
    <s v="FABIAN EDGARDO ACUÑA CODOCEO"/>
    <s v="FABIAN EDGARDO "/>
    <s v="ACUÑA CODOCEO"/>
    <x v="1"/>
    <x v="3"/>
    <s v="Renuncia"/>
    <s v="Renuncia voluntaria"/>
    <d v="2020-10-28T00:00:00"/>
    <m/>
    <m/>
    <m/>
    <m/>
    <m/>
    <s v="01-07-1992"/>
    <x v="13"/>
    <s v="19207174-7"/>
    <s v="ULISES LA ROSA PEREZ"/>
    <d v="2020-09-22T00:00:00"/>
    <d v="2020-10-10T00:00:00"/>
    <m/>
    <d v="2020-10-13T00:00:00"/>
    <s v="FEACUNAC"/>
    <s v="FEACUNAC"/>
    <n v="19280"/>
    <s v="fabian.acuna@consultor.wom.cl"/>
    <m/>
    <m/>
    <n v="88"/>
    <s v="Marcos Sanchez"/>
    <x v="1"/>
    <s v="Diurno"/>
    <n v="1"/>
    <d v="2021-03-01T00:00:00"/>
    <n v="139"/>
    <m/>
    <d v="2020-10-01T00:00:00"/>
    <d v="2020-10-01T00:00:00"/>
  </r>
  <r>
    <s v="Holdtech"/>
    <x v="0"/>
    <s v="Masivo"/>
    <s v="La Serena"/>
    <s v="16557534"/>
    <s v="2"/>
    <s v="16557534-2"/>
    <s v="HAMEDINC"/>
    <s v="HECTOR ANDRES MEDINA CHAVEZ"/>
    <s v="HECTOR ANDRES "/>
    <s v="MEDINA CHAVEZ"/>
    <x v="1"/>
    <x v="3"/>
    <s v="Desvinculación"/>
    <s v="No Concurrencia"/>
    <d v="2020-11-18T00:00:00"/>
    <m/>
    <m/>
    <m/>
    <m/>
    <m/>
    <s v="28-05-1987"/>
    <x v="18"/>
    <s v="17520360-5"/>
    <s v="ULISES LA ROSA PEREZ"/>
    <d v="2020-10-05T00:00:00"/>
    <d v="2020-10-26T00:00:00"/>
    <m/>
    <d v="2020-10-27T00:00:00"/>
    <s v="HAMEDINC"/>
    <s v="HAMEDINC"/>
    <n v="19012"/>
    <s v="hector.medina@consultor.wom.cl"/>
    <m/>
    <m/>
    <n v="89"/>
    <s v="Paola Dunn"/>
    <x v="0"/>
    <s v="Diurno"/>
    <s v=""/>
    <d v="2021-03-01T00:00:00"/>
    <n v="125"/>
    <m/>
    <d v="2020-11-01T00:00:00"/>
    <d v="2020-10-01T00:00:00"/>
  </r>
  <r>
    <s v="Holdtech"/>
    <x v="0"/>
    <s v="Masivo"/>
    <s v="La Serena"/>
    <s v="19951338"/>
    <s v="9"/>
    <s v="19951338-9"/>
    <s v="LCRODRIR"/>
    <s v="LUIS CRISTOBAL RODRIGUEZ ROJAS"/>
    <s v="LUIS CRISTOBAL "/>
    <s v="RODRIGUEZ ROJAS"/>
    <x v="1"/>
    <x v="3"/>
    <s v="Renuncia"/>
    <s v="Renuncia voluntaria"/>
    <d v="2020-12-11T00:00:00"/>
    <m/>
    <m/>
    <m/>
    <m/>
    <m/>
    <s v="27-06-1998"/>
    <x v="13"/>
    <s v="19207174-7"/>
    <s v="ULISES LA ROSA PEREZ"/>
    <d v="2020-10-05T00:00:00"/>
    <d v="2020-10-26T00:00:00"/>
    <m/>
    <d v="2020-10-27T00:00:00"/>
    <s v="LCRODRIR"/>
    <s v="LCRODRIR"/>
    <n v="19210"/>
    <s v="luis.rodriguez.c@consultor.wom.cl"/>
    <m/>
    <m/>
    <n v="89"/>
    <s v="Paola Dunn"/>
    <x v="1"/>
    <s v="Diurno"/>
    <n v="1"/>
    <d v="2021-03-01T00:00:00"/>
    <n v="125"/>
    <m/>
    <d v="2020-12-01T00:00:00"/>
    <d v="2020-10-01T00:00:00"/>
  </r>
  <r>
    <s v="Holdtech"/>
    <x v="0"/>
    <s v="Masivo"/>
    <s v="La Serena"/>
    <s v="20006758"/>
    <s v="4"/>
    <s v="20006758-4"/>
    <s v="NISALDIA"/>
    <s v="NAYARET ISABEL SALDIVAR ARQUEROS"/>
    <s v="NAYARET ISABEL "/>
    <s v="SALDIVAR ARQUEROS"/>
    <x v="1"/>
    <x v="3"/>
    <s v="Desvinculación"/>
    <s v="No Concurrencia"/>
    <d v="2020-11-17T00:00:00"/>
    <m/>
    <m/>
    <m/>
    <m/>
    <m/>
    <s v="27-07-1999"/>
    <x v="14"/>
    <s v="17722969-5"/>
    <s v="ULISES LA ROSA PEREZ"/>
    <d v="2020-10-05T00:00:00"/>
    <d v="2020-10-26T00:00:00"/>
    <m/>
    <d v="2020-10-27T00:00:00"/>
    <s v="NISALDIA"/>
    <s v="NISALDIA"/>
    <n v="19164"/>
    <s v="nayaret.saldivar@consultor.wom.cl"/>
    <m/>
    <m/>
    <n v="89"/>
    <s v="Paola Dunn"/>
    <x v="0"/>
    <s v="Diurno"/>
    <s v=""/>
    <d v="2021-03-01T00:00:00"/>
    <n v="125"/>
    <m/>
    <d v="2020-11-01T00:00:00"/>
    <d v="2020-10-01T00:00:00"/>
  </r>
  <r>
    <s v="Holdtech"/>
    <x v="0"/>
    <s v="Masivo"/>
    <s v="La Serena"/>
    <s v="18575053"/>
    <s v="1"/>
    <s v="18575053-1"/>
    <s v="YMVILLAH"/>
    <s v="YIMARA MABEL VILLALOBOS HENRIQUEZ"/>
    <s v="YIMARA MABEL "/>
    <s v="VILLALOBOS HENRIQUEZ"/>
    <x v="1"/>
    <x v="3"/>
    <s v="Renuncia"/>
    <s v="Renuncia voluntaria"/>
    <d v="2020-11-13T00:00:00"/>
    <m/>
    <m/>
    <m/>
    <m/>
    <m/>
    <s v="20-02-1994"/>
    <x v="13"/>
    <s v="19207174-7"/>
    <s v="ULISES LA ROSA PEREZ"/>
    <d v="2020-10-05T00:00:00"/>
    <d v="2020-10-26T00:00:00"/>
    <m/>
    <d v="2020-10-27T00:00:00"/>
    <s v="YMVILLAH"/>
    <s v="YMVILLAH"/>
    <n v="19087"/>
    <s v="yimara.villalobos@consultor.wom.cl"/>
    <m/>
    <m/>
    <n v="89"/>
    <s v="Paola Dunn"/>
    <x v="1"/>
    <s v="Diurno"/>
    <n v="1"/>
    <d v="2021-03-01T00:00:00"/>
    <n v="125"/>
    <m/>
    <d v="2020-11-01T00:00:00"/>
    <d v="2020-10-01T00:00:00"/>
  </r>
  <r>
    <s v="Holdtech"/>
    <x v="0"/>
    <s v="Masivo"/>
    <s v="La Serena"/>
    <s v="19353062"/>
    <s v="1"/>
    <s v="19353062-1"/>
    <s v="GAPINOR"/>
    <s v="GUILLERMO ANDRES PINO RAMOS"/>
    <s v="GUILLERMO ANDRES "/>
    <s v="PINO RAMOS"/>
    <x v="1"/>
    <x v="3"/>
    <s v="Renuncia"/>
    <s v="Renuncia voluntaria"/>
    <d v="2021-02-02T00:00:00"/>
    <m/>
    <m/>
    <m/>
    <m/>
    <m/>
    <s v="29-05-1996"/>
    <x v="14"/>
    <s v="17722969-5"/>
    <s v="ULISES LA ROSA PEREZ"/>
    <d v="2020-10-19T00:00:00"/>
    <d v="2020-11-07T00:00:00"/>
    <m/>
    <d v="2020-11-09T00:00:00"/>
    <s v="GAPINOR"/>
    <s v="GAPINOR"/>
    <n v="19314"/>
    <s v="guillermo.pino@consultor.wom.cl"/>
    <m/>
    <m/>
    <n v="90"/>
    <s v="Marcos Sanchez"/>
    <x v="1"/>
    <s v="Diurno"/>
    <n v="1"/>
    <d v="2021-03-01T00:00:00"/>
    <n v="112"/>
    <m/>
    <d v="2021-02-01T00:00:00"/>
    <d v="2020-11-01T00:00:00"/>
  </r>
  <r>
    <s v="Holdtech"/>
    <x v="0"/>
    <s v="Masivo"/>
    <s v="La Serena"/>
    <s v="18757927"/>
    <s v="9"/>
    <s v="18757927-9"/>
    <s v="BMCORREC"/>
    <s v="BRYAN MAXIMILIANO CORREA CASTRO"/>
    <s v="BRYAN MAXIMILIANO "/>
    <s v="CORREA CASTRO"/>
    <x v="1"/>
    <x v="3"/>
    <s v="Desvinculación"/>
    <s v="No Concurrencia"/>
    <d v="2020-12-30T00:00:00"/>
    <m/>
    <m/>
    <m/>
    <m/>
    <m/>
    <s v="28-06-1994"/>
    <x v="6"/>
    <s v="16732649-8"/>
    <s v="ULISES LA ROSA PEREZ"/>
    <d v="2020-10-19T00:00:00"/>
    <d v="2020-11-07T00:00:00"/>
    <m/>
    <d v="2020-11-09T00:00:00"/>
    <s v="BMCORREC"/>
    <s v="BMCORREC"/>
    <n v="19298"/>
    <s v="bryan.correa@consultor.wom.cl"/>
    <m/>
    <m/>
    <n v="90"/>
    <s v="Marcos Sanchez"/>
    <x v="1"/>
    <s v="Diurno"/>
    <n v="1"/>
    <d v="2021-03-01T00:00:00"/>
    <n v="112"/>
    <m/>
    <d v="2020-12-01T00:00:00"/>
    <d v="2020-11-01T00:00:00"/>
  </r>
  <r>
    <s v="Holdtech"/>
    <x v="0"/>
    <s v="Masivo"/>
    <s v="La Serena"/>
    <s v="17831241"/>
    <s v="3"/>
    <s v="17831241-3"/>
    <s v="CFORTIZA"/>
    <s v="CARLA FRANCISCA ORTIZ ACEVEDO"/>
    <s v="CARLA FRANCISCA "/>
    <s v="ORTIZ ACEVEDO"/>
    <x v="1"/>
    <x v="3"/>
    <s v="Renuncia"/>
    <s v="Renuncia voluntaria"/>
    <d v="2020-12-24T00:00:00"/>
    <m/>
    <m/>
    <m/>
    <m/>
    <m/>
    <s v="07-07-1991"/>
    <x v="4"/>
    <s v="17016833-K"/>
    <s v="ULISES LA ROSA PEREZ"/>
    <d v="2020-10-19T00:00:00"/>
    <d v="2020-11-07T00:00:00"/>
    <m/>
    <d v="2020-11-09T00:00:00"/>
    <s v="CFORTIZA"/>
    <s v="CFORTIZA"/>
    <n v="19300"/>
    <s v="carla.ortiz@consultor.wom.cl"/>
    <m/>
    <m/>
    <n v="90"/>
    <s v="Marcos Sanchez"/>
    <x v="1"/>
    <s v="Diurno"/>
    <n v="1"/>
    <d v="2021-03-01T00:00:00"/>
    <n v="112"/>
    <m/>
    <d v="2020-12-01T00:00:00"/>
    <d v="2020-11-01T00:00:00"/>
  </r>
  <r>
    <s v="Holdtech"/>
    <x v="0"/>
    <s v="Masivo"/>
    <s v="La Serena"/>
    <s v="18708096"/>
    <s v="7"/>
    <s v="18708096-7"/>
    <s v="CAZUNIGF"/>
    <s v="CAMILA ANDREA ZUÑIGA FUENTES"/>
    <s v="CAMILA ANDREA "/>
    <s v="ZUÑIGA FUENTES"/>
    <x v="1"/>
    <x v="3"/>
    <s v="Renuncia"/>
    <s v="Renuncia voluntaria"/>
    <d v="2020-12-21T00:00:00"/>
    <m/>
    <m/>
    <m/>
    <m/>
    <m/>
    <s v="06-11-1994"/>
    <x v="2"/>
    <s v="15909479-0"/>
    <s v="ULISES LA ROSA PEREZ"/>
    <d v="2020-10-19T00:00:00"/>
    <d v="2020-11-07T00:00:00"/>
    <m/>
    <d v="2020-11-09T00:00:00"/>
    <s v="CAZUNIGF"/>
    <s v="CAZUNIGF"/>
    <n v="19181"/>
    <s v="camila.zuniga@consultor.wom.cl"/>
    <m/>
    <m/>
    <n v="90"/>
    <s v="Marcos Sanchez"/>
    <x v="1"/>
    <s v="Diurno"/>
    <n v="1"/>
    <d v="2021-03-01T00:00:00"/>
    <n v="112"/>
    <m/>
    <d v="2020-12-01T00:00:00"/>
    <d v="2020-11-01T00:00:00"/>
  </r>
  <r>
    <s v="Holdtech"/>
    <x v="0"/>
    <s v="Masivo"/>
    <s v="La Serena"/>
    <s v="17643835"/>
    <s v="5"/>
    <s v="17643835-5"/>
    <s v="LVARRIAT"/>
    <s v="LEXYAN VALESKA ARRIAGADA TORRES"/>
    <s v="LEXYAN VALESKA "/>
    <s v="ARRIAGADA TORRES"/>
    <x v="1"/>
    <x v="3"/>
    <s v="Desvinculación"/>
    <s v="No Concurrencia"/>
    <d v="2020-12-18T00:00:00"/>
    <m/>
    <m/>
    <m/>
    <m/>
    <m/>
    <s v="12-05-1990"/>
    <x v="14"/>
    <s v="17722969-5"/>
    <s v="ULISES LA ROSA PEREZ"/>
    <d v="2020-10-19T00:00:00"/>
    <d v="2020-11-07T00:00:00"/>
    <m/>
    <d v="2020-11-09T00:00:00"/>
    <s v="LVARRIAT"/>
    <s v="LVARRIAT"/>
    <n v="19371"/>
    <s v="lexyan.arriagada@consultor.wom.cl"/>
    <m/>
    <m/>
    <n v="90"/>
    <s v="Marcos Sanchez"/>
    <x v="1"/>
    <s v="Diurno"/>
    <n v="1"/>
    <d v="2021-03-01T00:00:00"/>
    <n v="112"/>
    <m/>
    <d v="2020-12-01T00:00:00"/>
    <d v="2020-11-01T00:00:00"/>
  </r>
  <r>
    <s v="Holdtech"/>
    <x v="0"/>
    <s v="Masivo"/>
    <s v="La Serena"/>
    <s v="19666851"/>
    <s v="9"/>
    <s v="19666851-9"/>
    <s v="AALUNAC"/>
    <s v="ALEJANDRA ANDREA LUNA CORTES"/>
    <s v="ALEJANDRA ANDREA "/>
    <s v="LUNA CORTES"/>
    <x v="1"/>
    <x v="3"/>
    <s v="Desvinculación"/>
    <s v="No Concurrencia"/>
    <d v="2020-12-04T00:00:00"/>
    <m/>
    <m/>
    <m/>
    <m/>
    <m/>
    <s v="25-06-1997"/>
    <x v="12"/>
    <s v="16893047-K"/>
    <s v="FRANCISCO JAVIER SUAREZ VEGA"/>
    <d v="2020-10-19T00:00:00"/>
    <d v="2020-11-07T00:00:00"/>
    <m/>
    <d v="2020-11-09T00:00:00"/>
    <s v="AALUNAC"/>
    <s v="AALUNAC"/>
    <n v="19157"/>
    <s v="alejandra.luna@consultor.wom.cl"/>
    <m/>
    <m/>
    <n v="90"/>
    <s v="Marcos Sanchez"/>
    <x v="1"/>
    <s v="Diurno"/>
    <n v="1"/>
    <d v="2021-03-01T00:00:00"/>
    <n v="112"/>
    <m/>
    <d v="2020-12-01T00:00:00"/>
    <d v="2020-11-01T00:00:00"/>
  </r>
  <r>
    <s v="Holdtech"/>
    <x v="0"/>
    <s v="Masivo"/>
    <s v="La Serena"/>
    <s v="19463758"/>
    <s v="6"/>
    <s v="19463758-6"/>
    <s v="PBPLAZAS"/>
    <s v="PAULA BERNARDA PLAZA SALAS"/>
    <s v="PAULA BERNARDA "/>
    <s v="PLAZA SALAS"/>
    <x v="1"/>
    <x v="3"/>
    <s v="Renuncia"/>
    <s v="Renuncia voluntaria"/>
    <d v="2020-11-28T00:00:00"/>
    <m/>
    <m/>
    <m/>
    <m/>
    <m/>
    <s v="08-02-1998"/>
    <x v="14"/>
    <s v="17722969-5"/>
    <s v="ULISES LA ROSA PEREZ"/>
    <d v="2020-10-19T00:00:00"/>
    <d v="2020-11-07T00:00:00"/>
    <m/>
    <d v="2020-11-09T00:00:00"/>
    <s v="PBPLAZAS"/>
    <s v="PBPLAZAS"/>
    <n v="19264"/>
    <s v="paula.plaza@consultor.wom.cl"/>
    <m/>
    <m/>
    <n v="90"/>
    <s v="Marcos Sanchez"/>
    <x v="0"/>
    <s v="Diurno"/>
    <s v=""/>
    <d v="2021-03-01T00:00:00"/>
    <n v="112"/>
    <m/>
    <d v="2020-11-01T00:00:00"/>
    <d v="2020-11-01T00:00:00"/>
  </r>
  <r>
    <s v="Holdtech"/>
    <x v="0"/>
    <s v="Masivo"/>
    <s v="La Serena"/>
    <s v="18823524"/>
    <s v="7"/>
    <s v="18823524-7"/>
    <s v="SAHERREZ"/>
    <s v="SOLANGE ANDREA HERRERA ZAMORA"/>
    <s v="SOLANGE ANDREA "/>
    <s v="HERRERA ZAMORA"/>
    <x v="1"/>
    <x v="3"/>
    <s v="Desvinculación"/>
    <s v="No Concurrencia"/>
    <d v="2020-12-04T00:00:00"/>
    <m/>
    <m/>
    <m/>
    <m/>
    <m/>
    <s v="19-04-1994"/>
    <x v="18"/>
    <s v="17520360-5"/>
    <s v="ULISES LA ROSA PEREZ"/>
    <d v="2020-10-19T00:00:00"/>
    <d v="2020-11-07T00:00:00"/>
    <m/>
    <d v="2020-11-09T00:00:00"/>
    <s v="SAHERREZ"/>
    <s v="SAHERREZ"/>
    <n v="19277"/>
    <s v="solange.herrera@consultor.wom.cl"/>
    <m/>
    <m/>
    <n v="90"/>
    <s v="Marcos Sanchez"/>
    <x v="1"/>
    <s v="Diurno"/>
    <n v="1"/>
    <d v="2021-03-01T00:00:00"/>
    <n v="112"/>
    <m/>
    <d v="2020-12-01T00:00:00"/>
    <d v="2020-11-01T00:00:00"/>
  </r>
  <r>
    <s v="Holdtech"/>
    <x v="0"/>
    <s v="Masivo"/>
    <s v="La Serena"/>
    <s v="13358394"/>
    <s v="7"/>
    <s v="13358394-7"/>
    <s v="CMROJAS"/>
    <s v="CAROLINA MARISOL ROJAS CANTILLANA"/>
    <s v="CAROLINA MARISOL "/>
    <s v="ROJAS CANTILLANA"/>
    <x v="1"/>
    <x v="3"/>
    <s v="Renuncia"/>
    <s v="Renuncia voluntaria"/>
    <d v="2020-12-01T00:00:00"/>
    <m/>
    <m/>
    <m/>
    <m/>
    <m/>
    <s v="06-02-1978"/>
    <x v="12"/>
    <s v="16893047-K"/>
    <s v="FRANCISCO JAVIER SUAREZ VEGA"/>
    <d v="2020-10-26T00:00:00"/>
    <d v="2020-11-13T00:00:00"/>
    <m/>
    <d v="2020-11-16T00:00:00"/>
    <s v="CMROJASC"/>
    <s v="CMROJASC"/>
    <m/>
    <s v="carolina.rojas@consultor.wom.cl"/>
    <m/>
    <m/>
    <n v="91"/>
    <s v="Maria Fernanda Diaz"/>
    <x v="0"/>
    <s v="Diurno"/>
    <s v=""/>
    <d v="2021-03-01T00:00:00"/>
    <n v="105"/>
    <m/>
    <d v="2020-12-01T00:00:00"/>
    <d v="2020-11-01T00:00:00"/>
  </r>
  <r>
    <s v="Holdtech"/>
    <x v="0"/>
    <s v="Masivo"/>
    <s v="La Serena"/>
    <s v="20965720"/>
    <s v="1"/>
    <s v="20965720-1"/>
    <s v="FNHERNA"/>
    <s v="FRANCISCA NALLELY HERNANDEZ MONTERO"/>
    <s v="FRANCISCA NALLELY "/>
    <s v="HERNANDEZ MONTERO"/>
    <x v="1"/>
    <x v="3"/>
    <s v="Renuncia"/>
    <s v="Renuncia voluntaria"/>
    <d v="2020-12-07T00:00:00"/>
    <m/>
    <m/>
    <m/>
    <m/>
    <m/>
    <s v="20-01-2002"/>
    <x v="18"/>
    <s v="17520360-5"/>
    <s v="ULISES LA ROSA PEREZ"/>
    <d v="2020-10-26T00:00:00"/>
    <d v="2020-11-13T00:00:00"/>
    <m/>
    <d v="2020-11-16T00:00:00"/>
    <s v="FNHERNAM"/>
    <s v="FNHERNAM"/>
    <m/>
    <s v="francisca.hernandez@consultor.wom.cl"/>
    <m/>
    <m/>
    <n v="91"/>
    <s v="Maria Fernanda Diaz"/>
    <x v="0"/>
    <s v="Diurno"/>
    <s v=""/>
    <d v="2021-03-01T00:00:00"/>
    <n v="105"/>
    <m/>
    <d v="2020-12-01T00:00:00"/>
    <d v="2020-11-01T00:00:00"/>
  </r>
  <r>
    <s v="Holdtech"/>
    <x v="0"/>
    <s v="Masivo"/>
    <s v="La Serena"/>
    <s v="18654429"/>
    <s v="3"/>
    <s v="18654429-3"/>
    <s v="JCSALAS"/>
    <s v="JEIMY CONSTANZA SALAS ARAVENA"/>
    <s v="JEIMY CONSTANZA "/>
    <s v="SALAS ARAVENA"/>
    <x v="1"/>
    <x v="3"/>
    <s v="Renuncia"/>
    <s v="Renuncia voluntaria"/>
    <d v="2020-11-29T00:00:00"/>
    <m/>
    <m/>
    <m/>
    <m/>
    <m/>
    <s v="18-11-1993"/>
    <x v="12"/>
    <s v="16893047-K"/>
    <s v="FRANCISCO JAVIER SUAREZ VEGA"/>
    <d v="2020-10-26T00:00:00"/>
    <d v="2020-11-13T00:00:00"/>
    <m/>
    <d v="2020-11-16T00:00:00"/>
    <s v="JCSALASA"/>
    <s v="JCSALASA"/>
    <m/>
    <s v="jeimy.salas@consultor.wom.cl"/>
    <m/>
    <m/>
    <n v="91"/>
    <s v="Maria Fernanda Diaz"/>
    <x v="1"/>
    <s v="Diurno"/>
    <n v="1"/>
    <d v="2021-03-01T00:00:00"/>
    <n v="105"/>
    <m/>
    <d v="2020-11-01T00:00:00"/>
    <d v="2020-11-01T00:00:00"/>
  </r>
  <r>
    <s v="Holdtech"/>
    <x v="0"/>
    <s v="Masivo"/>
    <s v="La Serena"/>
    <s v="20407325"/>
    <s v="2"/>
    <s v="20407325-2"/>
    <s v="AILEDEZR"/>
    <s v="ALEXIS IGNACIO LEDEZMA RIVERA"/>
    <s v="ALEXIS IGNACIO "/>
    <s v="LEDEZMA RIVERA"/>
    <x v="1"/>
    <x v="3"/>
    <s v="Desvinculación"/>
    <s v="Vencimiento de contrato"/>
    <d v="2021-02-13T00:00:00"/>
    <m/>
    <m/>
    <m/>
    <m/>
    <m/>
    <s v="29-09-2000"/>
    <x v="12"/>
    <s v="16893047-K"/>
    <s v="FRANCISCO JAVIER SUAREZ VEGA"/>
    <d v="2020-11-09T00:00:00"/>
    <d v="2020-11-30T00:00:00"/>
    <m/>
    <d v="2020-12-01T00:00:00"/>
    <s v="AILEDEZR"/>
    <s v="AILEDEZR"/>
    <n v="19355"/>
    <s v="alexis.ledezma@consultor.wom.cl"/>
    <m/>
    <m/>
    <n v="92"/>
    <s v="Leticia Cabrera"/>
    <x v="1"/>
    <s v="Diurno"/>
    <n v="1"/>
    <d v="2021-03-01T00:00:00"/>
    <n v="90"/>
    <m/>
    <d v="2021-02-01T00:00:00"/>
    <d v="2020-12-01T00:00:00"/>
  </r>
  <r>
    <s v="Holdtech"/>
    <x v="0"/>
    <s v="Masivo"/>
    <s v="La Serena"/>
    <s v="19666203"/>
    <s v="0"/>
    <s v="19666203-0"/>
    <s v="NVVENEGC"/>
    <s v="NAYARETT VALENTINA VENEGAS CASTILLO"/>
    <s v="NAYARETT VALENTINA "/>
    <s v="VENEGAS CASTILLO"/>
    <x v="1"/>
    <x v="3"/>
    <s v="Renuncia"/>
    <s v="Renuncia voluntaria"/>
    <d v="2021-02-03T00:00:00"/>
    <m/>
    <m/>
    <m/>
    <m/>
    <m/>
    <s v="11-02-1997"/>
    <x v="5"/>
    <s v="14109923-K"/>
    <s v="WILLIAMS ENRIQUE DOMINGUEZ BARRADA"/>
    <d v="2020-11-09T00:00:00"/>
    <d v="2020-11-30T00:00:00"/>
    <m/>
    <d v="2020-12-01T00:00:00"/>
    <s v="NVVENEGC"/>
    <s v="NVVENEGC"/>
    <n v="19462"/>
    <s v="nayarett.venegas@consultor.wom.cl"/>
    <m/>
    <m/>
    <n v="92"/>
    <s v="Leticia Cabrera"/>
    <x v="1"/>
    <s v="Diurno"/>
    <n v="1"/>
    <d v="2021-03-01T00:00:00"/>
    <n v="90"/>
    <m/>
    <d v="2021-02-01T00:00:00"/>
    <d v="2020-12-01T00:00:00"/>
  </r>
  <r>
    <s v="Holdtech"/>
    <x v="0"/>
    <s v="Masivo"/>
    <s v="La Serena"/>
    <s v="19771969"/>
    <s v="9"/>
    <s v="19771969-9"/>
    <s v="ECROJASC"/>
    <s v="ELSA CATALINA ROJAS CORTES"/>
    <s v="ELSA CATALINA "/>
    <s v="ROJAS CORTES"/>
    <x v="1"/>
    <x v="3"/>
    <s v="Desvinculación"/>
    <s v="No Concurrencia"/>
    <d v="2021-01-22T00:00:00"/>
    <m/>
    <m/>
    <m/>
    <m/>
    <m/>
    <s v="12-09-1998"/>
    <x v="3"/>
    <s v="18632202-9"/>
    <s v="FRANCISCO JAVIER SUAREZ VEGA"/>
    <d v="2020-11-09T00:00:00"/>
    <d v="2020-11-30T00:00:00"/>
    <m/>
    <d v="2020-12-01T00:00:00"/>
    <s v="ECROJASC"/>
    <s v="ECROJASC"/>
    <n v="11511"/>
    <s v="elsa.rojas@consultor.wom.cl"/>
    <m/>
    <m/>
    <n v="92"/>
    <s v="Leticia Cabrera"/>
    <x v="1"/>
    <s v="Diurno"/>
    <n v="1"/>
    <d v="2021-03-01T00:00:00"/>
    <n v="90"/>
    <m/>
    <d v="2021-01-01T00:00:00"/>
    <d v="2020-12-01T00:00:00"/>
  </r>
  <r>
    <s v="Holdtech"/>
    <x v="0"/>
    <s v="Masivo"/>
    <s v="La Serena"/>
    <s v="17462668"/>
    <s v="5"/>
    <s v="17462668-5"/>
    <s v="MINAVARR"/>
    <s v="MARINA ISABEL NAVARRO RAMIREZ"/>
    <s v="MARINA ISABEL "/>
    <s v="NAVARRO RAMIREZ"/>
    <x v="1"/>
    <x v="3"/>
    <s v="Desvinculación"/>
    <s v="No Concurrencia"/>
    <d v="2020-12-11T00:00:00"/>
    <m/>
    <m/>
    <m/>
    <m/>
    <m/>
    <s v="23-12-1989"/>
    <x v="9"/>
    <s v="18631932-K"/>
    <s v="WILLIAMS ENRIQUE DOMINGUEZ BARRADA"/>
    <d v="2020-11-09T00:00:00"/>
    <d v="2020-11-30T00:00:00"/>
    <m/>
    <d v="2020-12-01T00:00:00"/>
    <s v="MINAVARR"/>
    <s v="MINAVARR"/>
    <n v="19384"/>
    <s v="marina.navarro@consultor.wom.cl"/>
    <m/>
    <m/>
    <n v="92"/>
    <s v="Leticia Cabrera"/>
    <x v="0"/>
    <s v="Diurno"/>
    <s v=""/>
    <d v="2021-03-01T00:00:00"/>
    <n v="90"/>
    <m/>
    <d v="2020-12-01T00:00:00"/>
    <d v="2020-12-01T00:00:00"/>
  </r>
  <r>
    <s v="Holdtech"/>
    <x v="0"/>
    <s v="Masivo"/>
    <s v="La Serena"/>
    <s v="18924274"/>
    <s v="3"/>
    <s v="18924274-3"/>
    <s v="KARIVERG"/>
    <s v="KATHERINE ALEXANDRA RIVERA GODOY"/>
    <s v="KATHERINE ALEXANDRA "/>
    <s v="RIVERA GODOY"/>
    <x v="1"/>
    <x v="3"/>
    <s v="Desvinculación"/>
    <s v="No Concurrencia"/>
    <d v="2021-02-19T00:00:00"/>
    <m/>
    <m/>
    <m/>
    <m/>
    <m/>
    <s v="18-07-1995"/>
    <x v="6"/>
    <s v="16732649-8"/>
    <s v="ULISES LA ROSA PEREZ"/>
    <d v="2020-11-23T00:00:00"/>
    <d v="2020-12-11T00:00:00"/>
    <m/>
    <d v="2020-12-14T00:00:00"/>
    <s v="KARIVERG"/>
    <s v="KARIVERG"/>
    <n v="19455"/>
    <s v="katherine.rivera@consultor.wom.cl"/>
    <m/>
    <m/>
    <n v="93"/>
    <s v="Marcos Sanchez"/>
    <x v="1"/>
    <s v="Diurno"/>
    <n v="1"/>
    <d v="2021-03-01T00:00:00"/>
    <n v="77"/>
    <m/>
    <d v="2021-02-01T00:00:00"/>
    <d v="2020-12-01T00:00:00"/>
  </r>
  <r>
    <s v="Holdtech"/>
    <x v="0"/>
    <s v="Masivo"/>
    <s v="La Serena"/>
    <s v="20459379"/>
    <s v="5"/>
    <s v="20459379-5"/>
    <s v="MNRIVERA"/>
    <s v="MATIAS NICOLAS RIVERA AGUIRRE"/>
    <s v="MATIAS NICOLAS "/>
    <s v="RIVERA AGUIRRE"/>
    <x v="1"/>
    <x v="3"/>
    <s v="Desvinculación"/>
    <s v="No Concurrencia"/>
    <d v="2021-02-19T00:00:00"/>
    <m/>
    <m/>
    <m/>
    <m/>
    <m/>
    <d v="2000-05-15T00:00:00"/>
    <x v="1"/>
    <s v="18354359-8"/>
    <s v="FRANCISCO JAVIER SUAREZ VEGA"/>
    <d v="2020-11-23T00:00:00"/>
    <d v="2020-12-21T00:00:00"/>
    <m/>
    <d v="2020-12-22T00:00:00"/>
    <s v="MNRIVERA"/>
    <s v="MNRIVERA"/>
    <n v="19483"/>
    <s v="matias.rivera@consultor.wom.cl"/>
    <m/>
    <m/>
    <n v="93"/>
    <s v="Marcos Sanchez"/>
    <x v="0"/>
    <s v="Diurno"/>
    <s v=""/>
    <d v="2021-03-01T00:00:00"/>
    <n v="69"/>
    <m/>
    <d v="2021-02-01T00:00:00"/>
    <d v="2020-12-01T00:00:00"/>
  </r>
  <r>
    <s v="Holdtech"/>
    <x v="0"/>
    <s v="Masivo"/>
    <s v="La Serena"/>
    <s v="20502755"/>
    <s v="6"/>
    <s v="20502755-6"/>
    <s v="JAPASTEF"/>
    <s v="JAVIERA ALEJANDRA PASTEN FLORES"/>
    <s v="JAVIERA ALEJANDRA "/>
    <s v="PASTEN FLORES"/>
    <x v="1"/>
    <x v="3"/>
    <s v="Renuncia"/>
    <s v="Renuncia voluntaria"/>
    <d v="2021-01-31T00:00:00"/>
    <m/>
    <m/>
    <m/>
    <m/>
    <m/>
    <s v="16-05-2001"/>
    <x v="12"/>
    <s v="16893047-K"/>
    <s v="FRANCISCO JAVIER SUAREZ VEGA"/>
    <d v="2020-11-23T00:00:00"/>
    <d v="2020-12-11T00:00:00"/>
    <m/>
    <d v="2020-12-14T00:00:00"/>
    <s v="JAPASTEF"/>
    <s v="JAPASTEF"/>
    <n v="19430"/>
    <s v="javiera.pasten.f@consultor.wom.cl"/>
    <m/>
    <m/>
    <n v="93"/>
    <s v="Marcos Sanchez"/>
    <x v="1"/>
    <s v="Diurno"/>
    <n v="1"/>
    <d v="2021-03-01T00:00:00"/>
    <n v="77"/>
    <m/>
    <d v="2021-01-01T00:00:00"/>
    <d v="2020-12-01T00:00:00"/>
  </r>
  <r>
    <s v="Holdtech"/>
    <x v="0"/>
    <s v="Masivo"/>
    <s v="La Serena"/>
    <s v="19134716"/>
    <s v="1"/>
    <s v="19134716-1"/>
    <s v="VVJARAI"/>
    <s v="VICTORIA VALENTINA JARA IBARRA"/>
    <s v="VICTORIA VALENTINA "/>
    <s v="JARA IBARRA"/>
    <x v="1"/>
    <x v="3"/>
    <s v="Renuncia"/>
    <s v="Renuncia voluntaria"/>
    <d v="2021-01-29T00:00:00"/>
    <m/>
    <m/>
    <m/>
    <m/>
    <m/>
    <s v="02-08-1995"/>
    <x v="5"/>
    <s v="14109923-K"/>
    <s v="WILLIAMS ENRIQUE DOMINGUEZ BARRADA"/>
    <d v="2020-11-23T00:00:00"/>
    <d v="2020-12-11T00:00:00"/>
    <m/>
    <d v="2020-12-14T00:00:00"/>
    <s v="VVJARAI"/>
    <s v="VVJARAI"/>
    <n v="19415"/>
    <s v="victoria.jara@consultor.wom.cl"/>
    <m/>
    <m/>
    <n v="93"/>
    <s v="Marcos Sanchez"/>
    <x v="1"/>
    <s v="Diurno"/>
    <n v="1"/>
    <d v="2021-03-01T00:00:00"/>
    <n v="77"/>
    <m/>
    <d v="2021-01-01T00:00:00"/>
    <d v="2020-12-01T00:00:00"/>
  </r>
  <r>
    <s v="Holdtech"/>
    <x v="0"/>
    <s v="Masivo"/>
    <s v="La Serena"/>
    <s v="15501184"/>
    <s v=" "/>
    <s v="15501184-k "/>
    <s v="LABASTIT"/>
    <s v="LORENA ANDREA BASTIAS TAPIA"/>
    <s v="LORENA ANDREA "/>
    <s v="BASTIAS TAPIA"/>
    <x v="1"/>
    <x v="3"/>
    <s v="Desvinculación"/>
    <s v="Vencimiento de contrato"/>
    <d v="2021-01-27T00:00:00"/>
    <m/>
    <m/>
    <m/>
    <m/>
    <m/>
    <s v="21-01-1983"/>
    <x v="18"/>
    <s v="17520360-5"/>
    <s v="ULISES LA ROSA PEREZ"/>
    <d v="2020-11-23T00:00:00"/>
    <d v="2020-12-11T00:00:00"/>
    <m/>
    <d v="2020-12-14T00:00:00"/>
    <s v="LABASTIT"/>
    <s v="LABASTIT"/>
    <n v="19460"/>
    <s v="lorena.bastias@consultor.wom.cl"/>
    <m/>
    <m/>
    <n v="93"/>
    <s v="Marcos Sanchez"/>
    <x v="0"/>
    <s v="Diurno"/>
    <s v=""/>
    <d v="2021-03-01T00:00:00"/>
    <n v="77"/>
    <m/>
    <d v="2021-01-01T00:00:00"/>
    <d v="2020-12-01T00:00:00"/>
  </r>
  <r>
    <s v="Holdtech"/>
    <x v="0"/>
    <s v="Masivo"/>
    <s v="La Serena"/>
    <s v="18757919"/>
    <s v="8"/>
    <s v="18757919-8"/>
    <s v="AAMARINA"/>
    <s v="ARACELY ANDREA MARIN ARAYA"/>
    <s v="ARACELY ANDREA "/>
    <s v="MARIN ARAYA"/>
    <x v="1"/>
    <x v="3"/>
    <s v="Renuncia"/>
    <s v="Renuncia voluntaria"/>
    <d v="2020-12-30T00:00:00"/>
    <m/>
    <m/>
    <m/>
    <m/>
    <m/>
    <s v="30-06-1994"/>
    <x v="9"/>
    <s v="18631932-K"/>
    <s v="WILLIAMS ENRIQUE DOMINGUEZ BARRADA"/>
    <d v="2020-11-23T00:00:00"/>
    <d v="2020-12-11T00:00:00"/>
    <m/>
    <d v="2020-12-14T00:00:00"/>
    <s v="AAMARINA"/>
    <s v="AAMARINA"/>
    <n v="19459"/>
    <s v="aracely.marin@consultor.wom.cl"/>
    <m/>
    <m/>
    <n v="93"/>
    <s v="Marcos Sanchez"/>
    <x v="1"/>
    <s v="Diurno"/>
    <n v="1"/>
    <d v="2021-03-01T00:00:00"/>
    <n v="77"/>
    <m/>
    <d v="2020-12-01T00:00:00"/>
    <d v="2020-12-01T00:00:00"/>
  </r>
  <r>
    <s v="Holdtech"/>
    <x v="0"/>
    <s v="Masivo"/>
    <s v="La Serena"/>
    <s v="18689642"/>
    <s v="4"/>
    <s v="18689642-4"/>
    <s v="DISAAVEC"/>
    <s v="DANIEL IGNACIO SAAVEDRA CORTES"/>
    <s v="DANIEL IGNACIO "/>
    <s v="SAAVEDRA CORTES"/>
    <x v="1"/>
    <x v="3"/>
    <s v="Renuncia"/>
    <s v="Renuncia voluntaria"/>
    <d v="2021-01-29T00:00:00"/>
    <m/>
    <m/>
    <m/>
    <m/>
    <m/>
    <s v="24-08-1994"/>
    <x v="2"/>
    <s v="15909479-0"/>
    <s v="ULISES LA ROSA PEREZ"/>
    <d v="2020-11-30T00:00:00"/>
    <d v="2020-12-21T00:00:00"/>
    <m/>
    <d v="2020-12-22T00:00:00"/>
    <s v="DISAAVEC"/>
    <s v="DISAAVEC"/>
    <n v="19499"/>
    <s v="daniel.saavedra@consultor.wom.cl"/>
    <m/>
    <m/>
    <n v="94"/>
    <s v="Paola Dunn"/>
    <x v="1"/>
    <s v="Diurno"/>
    <n v="1"/>
    <d v="2021-03-01T00:00:00"/>
    <n v="69"/>
    <m/>
    <d v="2021-01-01T00:00:00"/>
    <d v="2020-12-01T00:00:00"/>
  </r>
  <r>
    <s v="Holdtech"/>
    <x v="0"/>
    <s v="Masivo"/>
    <s v="La Serena"/>
    <s v="18362628"/>
    <s v="0"/>
    <s v="18362628-0"/>
    <s v="JAGONZAA"/>
    <s v="JAVIER ALBERTO GONZALEZ ABALOS"/>
    <s v="JAVIER ALBERTO "/>
    <s v="GONZALEZ ABALOS"/>
    <x v="1"/>
    <x v="3"/>
    <s v="Renuncia"/>
    <s v="Renuncia voluntaria"/>
    <d v="2021-02-04T00:00:00"/>
    <m/>
    <m/>
    <m/>
    <m/>
    <m/>
    <s v="06-04-1993"/>
    <x v="14"/>
    <s v="17722969-5"/>
    <s v="ULISES LA ROSA PEREZ"/>
    <d v="2020-11-30T00:00:00"/>
    <d v="2020-12-21T00:00:00"/>
    <m/>
    <d v="2020-12-22T00:00:00"/>
    <s v="JAGONZAA"/>
    <s v="JAGONZAA"/>
    <n v="19485"/>
    <s v="javier.gonzalez.a@consultor.wom.cl"/>
    <m/>
    <m/>
    <n v="94"/>
    <s v="Paola Dunn"/>
    <x v="0"/>
    <s v="Diurno"/>
    <s v=""/>
    <d v="2021-03-01T00:00:00"/>
    <n v="69"/>
    <m/>
    <d v="2021-02-01T00:00:00"/>
    <d v="2020-12-01T00:00:00"/>
  </r>
  <r>
    <s v="Holdtech"/>
    <x v="0"/>
    <s v="Masivo"/>
    <s v="La Serena"/>
    <s v="19770886"/>
    <s v="7"/>
    <s v="19770886-7"/>
    <s v="TJMARTIA"/>
    <s v="TOMAS JOAQUIN MARTINEZ ALVARADO"/>
    <s v="TOMAS JOAQUIN "/>
    <s v="MARTINEZ ALVARADO"/>
    <x v="1"/>
    <x v="3"/>
    <s v="Renuncia"/>
    <s v="Renuncia voluntaria"/>
    <d v="2021-01-22T00:00:00"/>
    <m/>
    <m/>
    <m/>
    <m/>
    <m/>
    <d v="1998-03-06T00:00:00"/>
    <x v="13"/>
    <s v="19207174-7"/>
    <s v="ULISES LA ROSA PEREZ"/>
    <d v="2020-11-30T00:00:00"/>
    <d v="2020-12-21T00:00:00"/>
    <m/>
    <d v="2020-12-22T00:00:00"/>
    <s v="TJMARTIA"/>
    <s v="TJMARTIA"/>
    <n v="19506"/>
    <s v="tomas.martinez@consultor.wom.cl"/>
    <m/>
    <m/>
    <n v="94"/>
    <s v="Paola Dunn"/>
    <x v="0"/>
    <s v="Diurno"/>
    <s v=""/>
    <d v="2021-03-01T00:00:00"/>
    <n v="69"/>
    <m/>
    <d v="2021-01-01T00:00:00"/>
    <d v="2020-12-01T00:00:00"/>
  </r>
  <r>
    <s v="Holdtech"/>
    <x v="0"/>
    <s v="Masivo"/>
    <s v="La Serena"/>
    <s v="20006563"/>
    <s v="8"/>
    <s v="20006563-8"/>
    <s v="FJPALACF"/>
    <s v="FRANCISCO JAVIER PALACIOS FLORES"/>
    <s v="FRANCISCO JAVIER "/>
    <s v="PALACIOS FLORES"/>
    <x v="1"/>
    <x v="3"/>
    <s v="Desvinculación"/>
    <s v="No Concurrencia"/>
    <d v="2020-12-31T00:00:00"/>
    <m/>
    <m/>
    <m/>
    <m/>
    <m/>
    <s v="21-06-1999"/>
    <x v="8"/>
    <s v="13974946-4"/>
    <s v="FRANCISCO JAVIER SUAREZ VEGA"/>
    <d v="2020-11-30T00:00:00"/>
    <d v="2020-12-21T00:00:00"/>
    <m/>
    <d v="2020-12-22T00:00:00"/>
    <s v="FJPALACF"/>
    <s v="FJPALACF"/>
    <n v="19481"/>
    <s v="francisco.palacios@consultor.wom.cl"/>
    <m/>
    <m/>
    <n v="94"/>
    <s v="Paola Dunn"/>
    <x v="0"/>
    <s v="Diurno"/>
    <s v=""/>
    <d v="2021-03-01T00:00:00"/>
    <n v="69"/>
    <m/>
    <d v="2020-12-01T00:00:00"/>
    <d v="2020-12-01T00:00:00"/>
  </r>
  <r>
    <s v="Holdtech"/>
    <x v="0"/>
    <s v="Masivo"/>
    <s v="La Serena"/>
    <s v="18484306"/>
    <s v="4"/>
    <s v="18484306-4"/>
    <s v="MPLILLOC"/>
    <s v="MARCELA PAZ LILLO CASTILLO"/>
    <s v="MARCELA PAZ "/>
    <s v="LILLO CASTILLO"/>
    <x v="1"/>
    <x v="3"/>
    <s v="Desvinculación"/>
    <s v="No Concurrencia"/>
    <d v="2020-12-31T00:00:00"/>
    <m/>
    <m/>
    <m/>
    <m/>
    <m/>
    <s v="09-03-1993"/>
    <x v="3"/>
    <s v="18632202-9"/>
    <s v="FRANCISCO JAVIER SUAREZ VEGA"/>
    <d v="2020-11-30T00:00:00"/>
    <d v="2020-12-21T00:00:00"/>
    <m/>
    <d v="2020-12-22T00:00:00"/>
    <s v="MPLILLOC"/>
    <s v="MPLILLOC"/>
    <n v="19493"/>
    <s v="marcela.lillo@consultor.wom.cl"/>
    <m/>
    <m/>
    <n v="94"/>
    <s v="Paola Dunn"/>
    <x v="0"/>
    <s v="Diurno"/>
    <s v=""/>
    <d v="2021-03-01T00:00:00"/>
    <n v="69"/>
    <m/>
    <d v="2020-12-01T00:00:00"/>
    <d v="2020-12-01T00:00:00"/>
  </r>
  <r>
    <s v="Holdtech"/>
    <x v="0"/>
    <s v="Masivo"/>
    <s v="La Serena"/>
    <s v="21146566"/>
    <s v="2"/>
    <s v="21146566-2"/>
    <s v="ZMRIVERM"/>
    <s v="ZACK MOURRICE RIVERS MONTESINOS"/>
    <s v="ZACK MOURRICE "/>
    <s v="RIVERS MONTESINOS"/>
    <x v="1"/>
    <x v="3"/>
    <s v="Renuncia"/>
    <s v="Renuncia voluntaria"/>
    <d v="2021-01-25T00:00:00"/>
    <m/>
    <m/>
    <m/>
    <m/>
    <m/>
    <d v="2002-10-12T00:00:00"/>
    <x v="9"/>
    <s v="18631932-K"/>
    <s v="WILLIAMS ENRIQUE DOMINGUEZ BARRADA"/>
    <d v="2020-12-07T00:00:00"/>
    <d v="2020-12-24T00:00:00"/>
    <m/>
    <d v="2020-12-25T00:00:00"/>
    <s v="ZMRIVERM"/>
    <s v="ZMRIVERM"/>
    <n v="19476"/>
    <s v="zack.rivers@consultor.wom.cl"/>
    <m/>
    <m/>
    <n v="95"/>
    <s v="Daniela Castillo"/>
    <x v="0"/>
    <s v="Diurno"/>
    <s v=""/>
    <d v="2021-03-01T00:00:00"/>
    <n v="66"/>
    <m/>
    <d v="2021-01-01T00:00:00"/>
    <d v="2020-12-01T00:00:00"/>
  </r>
  <r>
    <s v="Holdtech"/>
    <x v="0"/>
    <s v="Masivo"/>
    <s v="La Serena"/>
    <s v="17253129"/>
    <s v="6"/>
    <s v="17253129-6"/>
    <s v="FMSANCHA"/>
    <s v="FABIAN MATIAS SANCHA AGUILERA"/>
    <s v="FABIAN MATIAS "/>
    <s v="SANCHA AGUILERA"/>
    <x v="1"/>
    <x v="3"/>
    <s v="Desvinculación"/>
    <s v="No Concurrencia"/>
    <d v="2021-02-01T00:00:00"/>
    <m/>
    <m/>
    <m/>
    <m/>
    <m/>
    <s v="30-09-1989"/>
    <x v="6"/>
    <s v="16732649-8"/>
    <s v="ULISES LA ROSA PEREZ"/>
    <d v="2020-12-14T00:00:00"/>
    <d v="2021-01-05T00:00:00"/>
    <m/>
    <d v="2021-01-06T00:00:00"/>
    <s v="FMSANCHA"/>
    <s v="FMSANCHA"/>
    <n v="19012"/>
    <s v="fabian.sancha@consultor.wom.cl"/>
    <m/>
    <m/>
    <n v="96"/>
    <s v="Maria Fernanda Diaz"/>
    <x v="1"/>
    <s v="Diurno"/>
    <n v="1"/>
    <d v="2021-03-01T00:00:00"/>
    <n v="54"/>
    <m/>
    <d v="2021-02-01T00:00:00"/>
    <d v="2021-01-01T00:00:00"/>
  </r>
  <r>
    <s v="Holdtech"/>
    <x v="0"/>
    <s v="Masivo"/>
    <s v="Temuco"/>
    <s v="19224540"/>
    <s v="0"/>
    <s v="19224540-0"/>
    <s v="KVGONZAC"/>
    <s v="KAREN VANESSA GONZÁLEZ CASTILLO"/>
    <s v="KAREN VANESSA"/>
    <s v="GONZÁLEZ CASTILLO"/>
    <x v="1"/>
    <x v="3"/>
    <s v="Desvinculación"/>
    <s v="Necesidad de la empresa"/>
    <d v="2021-02-26T00:00:00"/>
    <m/>
    <m/>
    <m/>
    <m/>
    <m/>
    <d v="1995-12-16T00:00:00"/>
    <x v="16"/>
    <s v="17359740-1"/>
    <s v="WILLIAMS ENRIQUE DOMINGUEZ BARRADA"/>
    <d v="2021-01-04T00:00:00"/>
    <d v="2021-01-12T00:00:00"/>
    <m/>
    <d v="2021-01-13T00:00:00"/>
    <s v="KVGONZAC"/>
    <s v="KVGONZAC"/>
    <n v="15140"/>
    <s v="karen.gonzalez@consultor.wom.cl"/>
    <m/>
    <m/>
    <n v="98"/>
    <s v="Marcos Sanchez"/>
    <x v="0"/>
    <s v="Diurno"/>
    <s v=""/>
    <d v="2021-03-01T00:00:00"/>
    <n v="47"/>
    <m/>
    <d v="2021-02-01T00:00:00"/>
    <d v="2021-01-01T00:00:00"/>
  </r>
  <r>
    <s v="Holdtech"/>
    <x v="0"/>
    <s v="Masivo"/>
    <s v="La Serena"/>
    <s v="19256731"/>
    <s v="9"/>
    <s v="19256731-9"/>
    <s v="FDTRIGOP"/>
    <s v="FERNANDO DARIO TRIGO PIZARRO"/>
    <s v="FERNANDO DARIO"/>
    <s v=" TRIGO PIZARRO"/>
    <x v="1"/>
    <x v="3"/>
    <s v="Renuncia"/>
    <s v="Renuncia voluntaria"/>
    <d v="2021-02-08T00:00:00"/>
    <m/>
    <m/>
    <m/>
    <m/>
    <m/>
    <s v="27-12-1995"/>
    <x v="13"/>
    <s v="19207174-7"/>
    <s v="ULISES LA ROSA PEREZ"/>
    <d v="2021-01-05T00:00:00"/>
    <d v="2021-01-21T00:00:00"/>
    <m/>
    <d v="2021-01-22T00:00:00"/>
    <s v="FDTRIGOP"/>
    <s v="FDTRIGOP"/>
    <m/>
    <s v="fernando.trigo@consultor.wom.cl"/>
    <m/>
    <m/>
    <n v="99"/>
    <s v="Daniela Castillo"/>
    <x v="1"/>
    <s v="Diurno"/>
    <n v="1"/>
    <d v="2021-03-01T00:00:00"/>
    <n v="38"/>
    <m/>
    <d v="2021-02-01T00:00:00"/>
    <d v="2021-01-01T00:00:00"/>
  </r>
  <r>
    <s v="Holdtech"/>
    <x v="0"/>
    <s v="Masivo"/>
    <s v="La Serena"/>
    <s v="20964862"/>
    <s v="8"/>
    <s v="20964862-8"/>
    <s v="NLMUNOZO"/>
    <s v="NOELIA LEONILA MUÑOZ ORTIZ"/>
    <s v="NOELIA LEONILA"/>
    <s v="MUÑOZ ORTIZ"/>
    <x v="1"/>
    <x v="3"/>
    <s v="Desvinculación"/>
    <s v="No Concurrencia"/>
    <d v="2021-01-29T00:00:00"/>
    <m/>
    <m/>
    <m/>
    <m/>
    <m/>
    <s v="05-02-2002"/>
    <x v="12"/>
    <s v="16893047-K"/>
    <s v="FRANCISCO JAVIER SUAREZ VEGA"/>
    <d v="2021-01-05T00:00:00"/>
    <d v="2021-01-21T00:00:00"/>
    <m/>
    <d v="2021-01-22T00:00:00"/>
    <s v="NLMUNOZO"/>
    <s v="NLMUNOZO"/>
    <n v="19427"/>
    <s v="noelia.munoz@consultor.wom.cl"/>
    <m/>
    <m/>
    <n v="99"/>
    <s v="Daniela Castillo"/>
    <x v="0"/>
    <s v="Diurno"/>
    <s v=""/>
    <d v="2021-03-01T00:00:00"/>
    <n v="38"/>
    <m/>
    <d v="2021-01-01T00:00:00"/>
    <d v="2021-01-01T00:00:00"/>
  </r>
  <r>
    <s v="Holdtech"/>
    <x v="0"/>
    <s v="Masivo"/>
    <s v="La Serena"/>
    <s v="20317399"/>
    <s v="7"/>
    <s v="20317399-7"/>
    <s v="AIVEAST"/>
    <s v="ARRLYNSS IBETH VEAS TAPIA"/>
    <s v="ARRLYNSS IBETH "/>
    <s v="VEAS TAPIA"/>
    <x v="1"/>
    <x v="3"/>
    <s v="Desvinculación"/>
    <s v="No Concurrencia"/>
    <d v="2021-02-26T00:00:00"/>
    <m/>
    <m/>
    <m/>
    <m/>
    <m/>
    <s v="31-07-2000"/>
    <x v="7"/>
    <s v="17902552-3"/>
    <s v="ULISES LA ROSA PEREZ"/>
    <d v="2021-01-25T00:00:00"/>
    <d v="2021-01-11T00:00:00"/>
    <m/>
    <d v="2021-01-12T00:00:00"/>
    <s v="AIVEAST"/>
    <s v="AIVEAST"/>
    <n v="19423"/>
    <s v="arrlynss.veas@consultor.wom.cl"/>
    <m/>
    <m/>
    <n v="101"/>
    <s v="Marcos Sanchez"/>
    <x v="1"/>
    <s v="Diurno"/>
    <n v="1"/>
    <d v="2021-03-01T00:00:00"/>
    <n v="48"/>
    <m/>
    <d v="2021-02-01T00:00:00"/>
    <d v="2021-01-01T00:00:00"/>
  </r>
  <r>
    <s v="Holdtech"/>
    <x v="0"/>
    <s v="Masivo"/>
    <s v="La Serena"/>
    <s v="19660332"/>
    <s v="8"/>
    <s v="19660332-8"/>
    <s v="MYCORTEI"/>
    <s v="MACARENA YAMILET CORTES IRARRAZABAL"/>
    <s v="MACARENA YAMILET "/>
    <s v="CORTES IRARRAZABAL"/>
    <x v="1"/>
    <x v="3"/>
    <s v="Desvinculación"/>
    <s v="No Concurrencia"/>
    <d v="2021-02-26T00:00:00"/>
    <m/>
    <m/>
    <m/>
    <m/>
    <m/>
    <s v="14-06-1997"/>
    <x v="12"/>
    <s v="16893047-K"/>
    <s v="FRANCISCO JAVIER SUAREZ VEGA"/>
    <d v="2021-02-01T00:00:00"/>
    <d v="2021-02-15T00:00:00"/>
    <m/>
    <d v="2021-02-16T00:00:00"/>
    <s v="MYCORTEI"/>
    <s v="MYCORTEI"/>
    <n v="19359"/>
    <s v="macarena.cortes@consultor.wom.cl"/>
    <m/>
    <m/>
    <n v="102"/>
    <s v="Fabiola Zozaya"/>
    <x v="1"/>
    <s v="Diurno"/>
    <n v="1"/>
    <d v="2021-03-01T00:00:00"/>
    <n v="13"/>
    <m/>
    <d v="2021-02-01T00:00:00"/>
    <d v="2021-02-01T00:00:00"/>
  </r>
  <r>
    <s v="Holdtech"/>
    <x v="0"/>
    <s v="Masivo"/>
    <s v="La Serena"/>
    <s v="26840974"/>
    <s v="2"/>
    <s v="26840974-2"/>
    <s v="JCPANAIG"/>
    <s v="JUAN CARLOS PANAIT GUERRERO"/>
    <s v="JUAN CARLOS"/>
    <s v="PANAIT GUERRERO"/>
    <x v="1"/>
    <x v="3"/>
    <s v="Renuncia"/>
    <s v="Renuncia voluntaria"/>
    <d v="2021-02-05T00:00:00"/>
    <m/>
    <m/>
    <m/>
    <m/>
    <m/>
    <d v="1995-05-30T00:00:00"/>
    <x v="3"/>
    <s v="18632202-9"/>
    <s v="FRANCISCO JAVIER SUAREZ VEGA"/>
    <d v="2018-09-24T00:00:00"/>
    <d v="2018-10-10T00:00:00"/>
    <s v="S"/>
    <d v="2018-10-11T00:00:00"/>
    <s v="JCPANAIG"/>
    <s v="JCPANAIG"/>
    <n v="19245"/>
    <s v="juan.panait@consultor.wom.cl"/>
    <m/>
    <m/>
    <s v="04 RRSS"/>
    <s v="Gabriela Toro"/>
    <x v="1"/>
    <s v="Diurno"/>
    <n v="1"/>
    <d v="2021-03-01T00:00:00"/>
    <n v="872"/>
    <d v="2020-12-01T00:00:00"/>
    <d v="2021-02-01T00:00:00"/>
    <d v="2018-10-01T00:00:00"/>
  </r>
  <r>
    <s v="Holdtech"/>
    <x v="0"/>
    <s v="Masivo"/>
    <s v="La Serena"/>
    <s v="27157100"/>
    <s v="3"/>
    <s v="27157100-3"/>
    <s v="EJGARCIP"/>
    <s v="ELVIS JOSE GARCIA PEÑALOZA"/>
    <s v="ELVIS JOSE"/>
    <s v="GARCIA PEÑALOZA"/>
    <x v="1"/>
    <x v="3"/>
    <s v="Renuncia"/>
    <s v="Renuncia voluntaria"/>
    <d v="2021-02-26T00:00:00"/>
    <m/>
    <m/>
    <m/>
    <m/>
    <m/>
    <d v="1989-06-16T00:00:00"/>
    <x v="9"/>
    <s v="16838987-6"/>
    <s v="WILLIAMS ENRIQUE DOMINGUEZ BARRADA"/>
    <d v="2019-01-08T00:00:00"/>
    <d v="2019-01-23T00:00:00"/>
    <m/>
    <d v="2019-02-12T00:00:00"/>
    <s v="EJGARCIP"/>
    <s v="EJGARCIP"/>
    <n v="19251"/>
    <s v="elvis.garcia@consultor.wom.cl"/>
    <m/>
    <m/>
    <s v="09 RRSS"/>
    <s v="Gabriela Toro"/>
    <x v="1"/>
    <s v="Diurno"/>
    <n v="1"/>
    <d v="2021-03-01T00:00:00"/>
    <n v="748"/>
    <d v="2020-12-07T00:00:00"/>
    <d v="2021-02-01T00:00:00"/>
    <d v="2019-02-01T00:00:00"/>
  </r>
  <r>
    <s v="Holdtech"/>
    <x v="0"/>
    <s v="Masivo"/>
    <s v="La Serena"/>
    <s v="19257513"/>
    <s v="3"/>
    <s v="19257513-3"/>
    <s v="EPCRUZO"/>
    <s v="ELIZABETH PATRICIA CRUZ OLIVARES"/>
    <s v="ELIZABETH PATRICIA"/>
    <s v="CRUZ OLIVARES"/>
    <x v="1"/>
    <x v="3"/>
    <s v="Desvinculación"/>
    <s v="Vencimiento de contrato"/>
    <d v="2020-07-27T00:00:00"/>
    <s v="Reingreso Call Center"/>
    <m/>
    <m/>
    <m/>
    <m/>
    <s v="02-05-1996"/>
    <x v="22"/>
    <s v="18632202-9"/>
    <s v="WILLIAMS ENRIQUE DOMINGUEZ BARRADA"/>
    <d v="2020-02-24T00:00:00"/>
    <d v="2020-03-12T00:00:00"/>
    <m/>
    <d v="2020-03-16T00:00:00"/>
    <s v="EPCRUZO"/>
    <s v="EPCRUZO"/>
    <n v="19062"/>
    <s v="elizabeth.cruz@consultor.wom.cl"/>
    <m/>
    <m/>
    <s v="15 RRSS"/>
    <s v="Elizabeth Castillo"/>
    <x v="1"/>
    <s v="Diurno"/>
    <n v="1"/>
    <d v="2021-03-01T00:00:00"/>
    <n v="350"/>
    <d v="2020-06-17T00:00:00"/>
    <d v="2020-07-01T00:00:00"/>
    <d v="2020-03-01T00:00:00"/>
  </r>
  <r>
    <s v="Holdtech"/>
    <x v="0"/>
    <s v="Masivo"/>
    <s v="La Serena"/>
    <s v="20718286"/>
    <s v="9"/>
    <s v="20718286-9"/>
    <s v="RAROJASO"/>
    <s v="Rocio Alejandra Rojas Ortiz"/>
    <s v="Rocio Alejandra"/>
    <s v="Rojas Ortiz"/>
    <x v="1"/>
    <x v="3"/>
    <s v="Renuncia"/>
    <s v="Renuncia voluntaria"/>
    <d v="2020-06-29T00:00:00"/>
    <m/>
    <m/>
    <m/>
    <m/>
    <m/>
    <s v="26-07-2001"/>
    <x v="22"/>
    <s v="18632202-9"/>
    <s v="WILLIAMS ENRIQUE DOMINGUEZ BARRADA"/>
    <d v="2020-02-24T00:00:00"/>
    <d v="2020-03-12T00:00:00"/>
    <m/>
    <d v="2020-03-16T00:00:00"/>
    <s v="RAROJASO"/>
    <s v="RAROJASO"/>
    <n v="19054"/>
    <s v="rocio.rojas@consultor.wom.cl"/>
    <m/>
    <m/>
    <s v="15 RRSS"/>
    <s v="Elizabeth Castillo"/>
    <x v="1"/>
    <s v="Diurno"/>
    <n v="1"/>
    <d v="2021-03-01T00:00:00"/>
    <n v="350"/>
    <d v="2020-06-17T00:00:00"/>
    <d v="2020-06-01T00:00:00"/>
    <d v="2020-03-01T00:00:00"/>
  </r>
  <r>
    <s v="Holdtech"/>
    <x v="0"/>
    <s v="Masivo"/>
    <s v="La Serena"/>
    <s v="19242850"/>
    <s v="5"/>
    <s v="19242850-5"/>
    <s v="TILARRAA"/>
    <s v="Tomas Ignacio Larrain Araya"/>
    <s v="Tomas Ignacio "/>
    <s v="Larrain Araya"/>
    <x v="1"/>
    <x v="3"/>
    <s v="Renuncia"/>
    <s v="Renuncia voluntaria"/>
    <d v="2020-06-19T00:00:00"/>
    <s v="Reingreso Call Center"/>
    <m/>
    <m/>
    <m/>
    <m/>
    <s v="27-06-1995"/>
    <x v="0"/>
    <s v="18632202-9"/>
    <s v="FRANCISCO JAVIER SUAREZ VEGA"/>
    <d v="2020-02-24T00:00:00"/>
    <d v="2020-03-12T00:00:00"/>
    <m/>
    <d v="2020-03-16T00:00:00"/>
    <s v="TILARRAA"/>
    <s v="TILARRAA"/>
    <n v="19364"/>
    <s v="tomas.larrain@consultor.wom.cl"/>
    <m/>
    <m/>
    <s v="15 RRSS"/>
    <s v="Elizabeth Castillo"/>
    <x v="1"/>
    <s v="Diurno"/>
    <n v="1"/>
    <d v="2021-03-01T00:00:00"/>
    <n v="350"/>
    <d v="2020-06-17T00:00:00"/>
    <d v="2020-06-01T00:00:00"/>
    <d v="2020-03-01T00:00:00"/>
  </r>
  <r>
    <s v="Holdtech"/>
    <x v="0"/>
    <s v="Empresas"/>
    <s v="La Serena"/>
    <s v="19257934"/>
    <s v="1"/>
    <s v="19257934-1"/>
    <s v="YFFLOREV"/>
    <s v="Yojhan Fernando Flores Veliz"/>
    <s v="Yojhan Fernando "/>
    <s v="Flores Veliz"/>
    <x v="1"/>
    <x v="3"/>
    <s v="Renuncia"/>
    <s v="Renuncia voluntaria"/>
    <d v="2020-11-13T00:00:00"/>
    <m/>
    <m/>
    <m/>
    <m/>
    <m/>
    <s v="03-07-1996"/>
    <x v="6"/>
    <s v="16732649-8"/>
    <s v="ULISES LA ROSA PEREZ"/>
    <d v="2020-02-24T00:00:00"/>
    <d v="2020-03-12T00:00:00"/>
    <m/>
    <d v="2020-03-16T00:00:00"/>
    <s v="YFFLOREV"/>
    <s v="YFFLOREV"/>
    <n v="19216"/>
    <s v="yojhan.flores@consultor.wom.cl"/>
    <m/>
    <m/>
    <s v="15 RRSS"/>
    <s v="Elizabeth Castillo"/>
    <x v="0"/>
    <s v="Diurno"/>
    <s v=""/>
    <d v="2021-03-01T00:00:00"/>
    <n v="350"/>
    <d v="2020-07-02T00:00:00"/>
    <d v="2020-11-01T00:00:00"/>
    <d v="2020-03-01T00:00:00"/>
  </r>
  <r>
    <s v="Holdtech"/>
    <x v="0"/>
    <s v="Masivo"/>
    <s v="La Serena"/>
    <s v="18712742"/>
    <s v="4"/>
    <s v="18712742-4"/>
    <s v="SECRUCHQ"/>
    <s v="SEBASTIAN EDUARDO CRUCHAGA QUINTEROS"/>
    <s v="SEBASTIAN EDUARDO"/>
    <s v="CRUCHAGA QUINTEROS "/>
    <x v="1"/>
    <x v="3"/>
    <s v="Renuncia"/>
    <s v="Renuncia voluntaria"/>
    <d v="2021-02-16T00:00:00"/>
    <m/>
    <m/>
    <m/>
    <m/>
    <m/>
    <d v="1992-10-04T00:00:00"/>
    <x v="9"/>
    <s v="16838987-6"/>
    <s v="WILLIAMS ENRIQUE DOMINGUEZ BARRADA"/>
    <d v="2020-08-03T00:00:00"/>
    <d v="2020-08-18T00:00:00"/>
    <m/>
    <d v="2020-08-19T00:00:00"/>
    <s v="SECRUCHQ"/>
    <s v="SECRUCHQ"/>
    <n v="19472"/>
    <s v="sebastian.cruchaga@consultor.wom.cl"/>
    <m/>
    <m/>
    <s v="17 RRSS"/>
    <s v="Elizabeth Castillo"/>
    <x v="1"/>
    <s v="Diurno"/>
    <n v="1"/>
    <d v="2021-03-01T00:00:00"/>
    <n v="194"/>
    <d v="2020-12-07T00:00:00"/>
    <d v="2021-02-01T00:00:00"/>
    <d v="2020-08-01T00:00:00"/>
  </r>
  <r>
    <s v="Holdtech"/>
    <x v="0"/>
    <s v="Masivo"/>
    <s v="La Serena"/>
    <s v="18011644"/>
    <s v="3"/>
    <s v="18011644-3"/>
    <s v="JDTOROC"/>
    <s v="JEANS DANIEL TORO CAMPUSANO"/>
    <s v="JEANS DANIEL"/>
    <s v="TORO CAMPUSANO "/>
    <x v="1"/>
    <x v="3"/>
    <s v="Desvinculación"/>
    <s v="Vencimiento de contrato"/>
    <d v="2020-12-22T00:00:00"/>
    <m/>
    <m/>
    <m/>
    <m/>
    <m/>
    <d v="1992-04-18T00:00:00"/>
    <x v="9"/>
    <s v="18631932-K"/>
    <s v="WILLIAMS ENRIQUE DOMINGUEZ BARRADA"/>
    <d v="2020-08-03T00:00:00"/>
    <d v="2020-08-18T00:00:00"/>
    <m/>
    <d v="2020-08-19T00:00:00"/>
    <s v="JDTOROC"/>
    <s v="JDTOROC"/>
    <n v="19471"/>
    <s v="jeans.toro@consultor.wom.cl"/>
    <m/>
    <m/>
    <s v="17 RRSS"/>
    <s v="Elizabeth Castillo"/>
    <x v="1"/>
    <s v="Diurno"/>
    <n v="1"/>
    <d v="2021-03-01T00:00:00"/>
    <n v="194"/>
    <d v="2020-12-01T00:00:00"/>
    <d v="2020-12-01T00:00:00"/>
    <d v="2020-08-01T00:00:00"/>
  </r>
  <r>
    <s v="Holdtech"/>
    <x v="0"/>
    <s v="Masivo"/>
    <s v="La Serena"/>
    <s v="16133677"/>
    <s v="7"/>
    <s v="16133677-7"/>
    <s v="JAOPAZOC"/>
    <s v="JOSELYN ANDREA OPAZO CARDENAS"/>
    <s v="JOSELYN ANDREA"/>
    <s v="OPAZO CARDENAS "/>
    <x v="1"/>
    <x v="3"/>
    <s v="Renuncia"/>
    <s v="Renuncia voluntaria"/>
    <d v="2020-12-02T00:00:00"/>
    <m/>
    <m/>
    <m/>
    <m/>
    <m/>
    <d v="1985-06-20T00:00:00"/>
    <x v="9"/>
    <s v="18631932-K"/>
    <s v="WILLIAMS ENRIQUE DOMINGUEZ BARRADA"/>
    <d v="2020-08-03T00:00:00"/>
    <d v="2020-08-18T00:00:00"/>
    <m/>
    <d v="2020-08-19T00:00:00"/>
    <s v="JAOPAZOC"/>
    <s v="JAOPAZOC"/>
    <n v="19469"/>
    <s v="joselyn.opazo@consultor.wom.cl"/>
    <m/>
    <m/>
    <s v="17 RRSS"/>
    <s v="Elizabeth Castillo"/>
    <x v="0"/>
    <s v="Diurno"/>
    <s v=""/>
    <d v="2021-03-01T00:00:00"/>
    <n v="194"/>
    <d v="2020-12-01T00:00:00"/>
    <d v="2020-12-01T00:00:00"/>
    <d v="2020-08-01T00:00:00"/>
  </r>
  <r>
    <s v="Holdtech"/>
    <x v="0"/>
    <s v="Masivo"/>
    <s v="La Serena"/>
    <s v="17964667"/>
    <s v="6"/>
    <s v="17964667-6"/>
    <s v="FJALVARR"/>
    <s v="FRANCISCA JAVIERA ALVARADO RIVAS"/>
    <s v="FRANCISCA JAVIERA "/>
    <s v="ALVARADO RIVAS"/>
    <x v="1"/>
    <x v="3"/>
    <s v="Renuncia"/>
    <s v="Renuncia voluntaria"/>
    <d v="2021-02-24T00:00:00"/>
    <m/>
    <m/>
    <m/>
    <m/>
    <m/>
    <s v="14-07-1991"/>
    <x v="11"/>
    <s v="16838987-6"/>
    <s v="WILLIAMS ENRIQUE DOMINGUEZ BARRADA"/>
    <d v="2020-08-12T00:00:00"/>
    <d v="2020-08-27T00:00:00"/>
    <m/>
    <d v="2020-08-28T00:00:00"/>
    <s v="FJALVARR"/>
    <s v="FJALVARR"/>
    <n v="19496"/>
    <s v="francisca.alvarado@consultor.wom.cl"/>
    <m/>
    <m/>
    <s v="18 RRSS"/>
    <s v="Daniela Castillo"/>
    <x v="1"/>
    <s v="Diurno"/>
    <n v="1"/>
    <d v="2021-03-01T00:00:00"/>
    <n v="185"/>
    <d v="2020-12-01T00:00:00"/>
    <d v="2021-02-01T00:00:00"/>
    <d v="2020-08-01T00:00:00"/>
  </r>
  <r>
    <s v="Holdtech"/>
    <x v="0"/>
    <s v="Masivo"/>
    <s v="La Serena"/>
    <s v="24755304"/>
    <s v="5"/>
    <s v="24755304-5"/>
    <s v="MSCORREA"/>
    <s v="MAIDA SOFIA CORREA ANAYA"/>
    <s v="MAIDA SOFIA "/>
    <s v="CORREA ANAYA"/>
    <x v="1"/>
    <x v="3"/>
    <s v="Desvinculación"/>
    <s v="Vencimiento de contrato"/>
    <d v="2020-12-30T00:00:00"/>
    <m/>
    <m/>
    <m/>
    <m/>
    <m/>
    <s v="06-07-1986"/>
    <x v="15"/>
    <s v="26728535-7"/>
    <s v="FRANCISCO JAVIER SUAREZ VEGA"/>
    <d v="2020-08-12T00:00:00"/>
    <d v="2020-08-27T00:00:00"/>
    <m/>
    <d v="2020-08-28T00:00:00"/>
    <s v="MSCORREA"/>
    <s v="MSCORREA"/>
    <n v="19444"/>
    <s v="maida.correa@consultor.wom.cl"/>
    <m/>
    <m/>
    <s v="18 RRSS"/>
    <s v="Daniela Castillo"/>
    <x v="1"/>
    <s v="Diurno"/>
    <n v="1"/>
    <d v="2021-03-01T00:00:00"/>
    <n v="185"/>
    <d v="2020-10-13T00:00:00"/>
    <d v="2020-12-01T00:00:00"/>
    <d v="2020-08-01T00:00:00"/>
  </r>
  <r>
    <s v="Holdtech"/>
    <x v="0"/>
    <s v="Masivo"/>
    <s v="La Serena"/>
    <s v="18633878"/>
    <s v="2"/>
    <s v="18633878-2"/>
    <s v="MAGALLAC"/>
    <s v="MANUEL ANTONIO GALLARDO CASTILLO"/>
    <s v="MANUEL ANTONIO "/>
    <s v="GALLARDO CASTILLO"/>
    <x v="1"/>
    <x v="3"/>
    <s v="Desvinculación"/>
    <s v="Vencimiento de contrato"/>
    <d v="2020-12-30T00:00:00"/>
    <m/>
    <m/>
    <m/>
    <m/>
    <m/>
    <s v="28-07-1994"/>
    <x v="1"/>
    <s v="18354359-8"/>
    <s v="FRANCISCO JAVIER SUAREZ VEGA"/>
    <d v="2020-08-12T00:00:00"/>
    <d v="2020-08-27T00:00:00"/>
    <m/>
    <d v="2020-08-28T00:00:00"/>
    <s v="MAGALLAC"/>
    <s v="MAGALLAC"/>
    <n v="19450"/>
    <s v="manuel.gallardo@consultor.wom.cl"/>
    <m/>
    <m/>
    <s v="18 RRSS"/>
    <s v="Daniela Castillo"/>
    <x v="1"/>
    <s v="Diurno"/>
    <n v="1"/>
    <d v="2021-03-01T00:00:00"/>
    <n v="185"/>
    <d v="2020-12-07T00:00:00"/>
    <d v="2020-12-01T00:00:00"/>
    <d v="2020-08-01T00:00:00"/>
  </r>
  <r>
    <s v="Holdtech"/>
    <x v="0"/>
    <s v="Masivo"/>
    <s v="La Serena"/>
    <s v="16554667"/>
    <s v="9"/>
    <s v="16554667-9"/>
    <s v="VRTRIGOT"/>
    <s v="VALESKA ROMINA TRIGO TRUJILLO"/>
    <s v="VALESKA ROMINA "/>
    <s v="TRIGO TRUJILLO"/>
    <x v="1"/>
    <x v="3"/>
    <s v="Renuncia"/>
    <s v="Renuncia voluntaria"/>
    <d v="2020-12-24T00:00:00"/>
    <m/>
    <m/>
    <m/>
    <m/>
    <m/>
    <s v="19-12-1986"/>
    <x v="11"/>
    <s v="19505248-4"/>
    <s v="WILLIAMS ENRIQUE DOMINGUEZ BARRADA"/>
    <d v="2020-08-12T00:00:00"/>
    <d v="2020-08-27T00:00:00"/>
    <m/>
    <d v="2020-08-28T00:00:00"/>
    <s v="VRTRIGOT"/>
    <s v="VRTRIGOT"/>
    <n v="19451"/>
    <s v="valeska.trigo@consultor.wom.cl"/>
    <m/>
    <m/>
    <s v="18 RRSS"/>
    <s v="Daniela Castillo"/>
    <x v="1"/>
    <s v="Diurno"/>
    <n v="1"/>
    <d v="2021-03-01T00:00:00"/>
    <n v="185"/>
    <d v="2020-12-01T00:00:00"/>
    <d v="2020-12-01T00:00:00"/>
    <d v="2020-08-01T00:00:00"/>
  </r>
  <r>
    <s v="Holdtech"/>
    <x v="0"/>
    <s v="Masivo"/>
    <s v="La Serena"/>
    <s v="26268493"/>
    <s v="8"/>
    <s v="26268493-8"/>
    <s v="YCMATHET"/>
    <s v="YOVANA CAROLINA MATHEUS TORRES"/>
    <s v="YOVANA CAROLINA"/>
    <s v="MATHEUS TORRES"/>
    <x v="1"/>
    <x v="3"/>
    <s v="Desvinculación"/>
    <s v="No Concurrencia"/>
    <d v="2020-11-07T00:00:00"/>
    <m/>
    <m/>
    <m/>
    <m/>
    <m/>
    <s v="17-08-1990"/>
    <x v="15"/>
    <s v="26728535-7"/>
    <s v="FRANCISCO JAVIER SUAREZ VEGA"/>
    <d v="2020-08-12T00:00:00"/>
    <d v="2020-08-27T00:00:00"/>
    <m/>
    <d v="2020-08-28T00:00:00"/>
    <s v="YCMATHET"/>
    <s v="YCMATHET"/>
    <n v="19405"/>
    <s v="yovana.matheus@consultor.wom.cl"/>
    <m/>
    <m/>
    <s v="18 RRSS"/>
    <s v="Daniela Castillo"/>
    <x v="1"/>
    <s v="Diurno"/>
    <n v="1"/>
    <d v="2021-03-01T00:00:00"/>
    <n v="185"/>
    <d v="2020-10-13T00:00:00"/>
    <d v="2020-11-01T00:00:00"/>
    <d v="2020-08-01T00:00:00"/>
  </r>
  <r>
    <s v="Holdtech"/>
    <x v="0"/>
    <s v="Masivo"/>
    <s v="La Serena"/>
    <s v="27146837"/>
    <s v="7"/>
    <s v="27146837-7"/>
    <s v="ACVASQTR"/>
    <s v="ARIALIS CECILIA VÁSQUEZ TREMONT"/>
    <s v="ARIALIS CECILIA"/>
    <s v="VÁSQUEZ TREMONT"/>
    <x v="1"/>
    <x v="3"/>
    <s v="Renuncia"/>
    <s v="Renuncia voluntaria"/>
    <d v="2021-01-13T00:00:00"/>
    <s v="Reingreso RRSS"/>
    <m/>
    <m/>
    <m/>
    <m/>
    <s v="27/03/1992"/>
    <x v="3"/>
    <s v="18632202-9"/>
    <s v="FRANCISCO JAVIER SUAREZ VEGA"/>
    <d v="2019-12-11T00:00:00"/>
    <d v="2020-01-03T00:00:00"/>
    <m/>
    <d v="2020-07-17T00:00:00"/>
    <s v="ACVASQUT"/>
    <s v="ACVASQTR"/>
    <n v="19370"/>
    <s v="arialis.vasquez@consultor.wom.cl"/>
    <m/>
    <m/>
    <s v="REINGRESO"/>
    <s v="Elizabeth Castillo"/>
    <x v="0"/>
    <s v="Diurno"/>
    <s v=""/>
    <d v="2021-03-01T00:00:00"/>
    <n v="227"/>
    <d v="2020-12-07T00:00:00"/>
    <d v="2021-01-01T00:00:00"/>
    <d v="2020-07-01T00:00:00"/>
  </r>
  <r>
    <s v="Holdtech"/>
    <x v="0"/>
    <s v="Recambio"/>
    <s v="La Serena"/>
    <s v="19737617"/>
    <s v="1"/>
    <s v="19737617-1"/>
    <s v="VAVALENG"/>
    <s v="VANIA ALEJANDRA VALENZUELA GUERRERO"/>
    <s v="VANIA ALEJANDRA"/>
    <s v="VALENZUELA GUERRERO "/>
    <x v="1"/>
    <x v="3"/>
    <s v="Renuncia"/>
    <s v="Renuncia voluntaria"/>
    <d v="2021-01-04T00:00:00"/>
    <s v="Reingreso Call Center"/>
    <m/>
    <m/>
    <m/>
    <m/>
    <d v="1998-02-05T00:00:00"/>
    <x v="10"/>
    <s v="17762228-1"/>
    <s v="FRANCISCO JAVIER SUAREZ VEGA"/>
    <d v="2020-04-13T00:00:00"/>
    <d v="2020-04-18T00:00:00"/>
    <m/>
    <d v="2020-07-17T00:00:00"/>
    <s v="VAVALENG"/>
    <s v="VAVALENG"/>
    <n v="19361"/>
    <s v="vania.valenzuela@consultor.wom.cl"/>
    <m/>
    <m/>
    <s v="REINGRESO"/>
    <s v="Elizabeth Castillo"/>
    <x v="0"/>
    <s v="Diurno"/>
    <s v=""/>
    <d v="2021-03-01T00:00:00"/>
    <n v="227"/>
    <m/>
    <d v="2021-01-01T00:00:00"/>
    <d v="2020-07-01T00:00:00"/>
  </r>
  <r>
    <s v="Holdtech"/>
    <x v="0"/>
    <s v="Masivo"/>
    <s v="La Serena"/>
    <s v="15749239"/>
    <s v="K"/>
    <s v="15749239-K"/>
    <s v="EOCONCHH"/>
    <s v="EDUARDO OMAR CONCHA HERNANDEZ"/>
    <s v="EDUARDO OMAR"/>
    <s v="CONCHA HERNANDEZ "/>
    <x v="1"/>
    <x v="3"/>
    <s v="Renuncia"/>
    <s v="Renuncia voluntaria"/>
    <d v="2020-11-25T00:00:00"/>
    <s v="Reingreso Call Center"/>
    <m/>
    <m/>
    <m/>
    <m/>
    <d v="1984-04-01T00:00:00"/>
    <x v="5"/>
    <s v="14109923-K"/>
    <s v="WILLIAMS ENRIQUE DOMINGUEZ BARRADA"/>
    <d v="2019-12-09T00:00:00"/>
    <d v="2019-12-30T00:00:00"/>
    <m/>
    <d v="2020-07-17T00:00:00"/>
    <s v="EOCONCHH"/>
    <s v="EOCONCHH"/>
    <n v="19083"/>
    <s v="eduardo.concha@consultor.wom.cl"/>
    <m/>
    <m/>
    <s v="REINGRESO"/>
    <s v="Elizabeth Castillo"/>
    <x v="0"/>
    <s v="Diurno"/>
    <s v=""/>
    <d v="2021-03-01T00:00:00"/>
    <n v="227"/>
    <m/>
    <d v="2020-11-01T00:00:00"/>
    <d v="2020-07-01T00:00:00"/>
  </r>
  <r>
    <s v="Holdtech"/>
    <x v="0"/>
    <s v="Recambio"/>
    <s v="La Serena"/>
    <s v="16581986"/>
    <s v="1"/>
    <s v="16581986-1"/>
    <s v="MOARAYAA"/>
    <s v="MELISSA OLENKA ARAYA ALVAREZ"/>
    <s v="MELISSA OLENKA"/>
    <s v="ARAYA ALVAREZ"/>
    <x v="1"/>
    <x v="3"/>
    <s v="Desvinculación"/>
    <s v="Vencimiento de contrato"/>
    <d v="2020-11-27T00:00:00"/>
    <m/>
    <m/>
    <m/>
    <m/>
    <m/>
    <d v="1987-12-09T00:00:00"/>
    <x v="4"/>
    <s v="17016833-K"/>
    <s v="ULISES LA ROSA PEREZ"/>
    <d v="2020-03-18T00:00:00"/>
    <d v="2020-04-07T00:00:00"/>
    <m/>
    <d v="2020-07-17T00:00:00"/>
    <s v="MOARAYAA"/>
    <s v="MOARAYAA"/>
    <n v="19359"/>
    <s v="melissa.araya@consultor.wom.cl"/>
    <m/>
    <m/>
    <s v="REINGRESO"/>
    <s v="Elizabeth Castillo"/>
    <x v="0"/>
    <s v="Diurno"/>
    <s v=""/>
    <d v="2021-03-01T00:00:00"/>
    <n v="227"/>
    <m/>
    <d v="2020-11-01T00:00:00"/>
    <d v="2020-07-01T00:00:00"/>
  </r>
  <r>
    <s v="Holdtech"/>
    <x v="0"/>
    <s v="Masivo"/>
    <s v="Santiago"/>
    <s v="16710710"/>
    <s v="9"/>
    <s v="16710710-9"/>
    <s v="CCOVARG"/>
    <s v="CLAUDIA COVARRUBIAS GUERRERO"/>
    <s v="CLAUDIA"/>
    <s v="COVARRUBIAS GUERRERO"/>
    <x v="1"/>
    <x v="3"/>
    <s v="Renuncia"/>
    <s v="Renuncia voluntaria"/>
    <d v="2021-01-27T00:00:00"/>
    <m/>
    <m/>
    <m/>
    <m/>
    <m/>
    <d v="1987-09-26T00:00:00"/>
    <x v="16"/>
    <s v="17359740-1"/>
    <s v="WILLIAMS ENRIQUE DOMINGUEZ BARRADA"/>
    <d v="2021-01-18T00:00:00"/>
    <d v="2021-01-22T00:00:00"/>
    <m/>
    <d v="2021-01-25T00:00:00"/>
    <s v="CCOVARG"/>
    <s v="CCOVARG"/>
    <m/>
    <s v="claudia.covarrubias@consultor.wom.cl"/>
    <m/>
    <m/>
    <s v="T03"/>
    <s v="Marcos Sanchez"/>
    <x v="1"/>
    <s v="Diurno"/>
    <n v="1"/>
    <d v="2021-03-01T00:00:00"/>
    <n v="35"/>
    <m/>
    <d v="2021-01-01T00:00:00"/>
    <d v="2021-01-01T00:00:00"/>
  </r>
  <r>
    <s v="Holdtech"/>
    <x v="0"/>
    <s v="Masivo"/>
    <s v="Santiago"/>
    <s v="21275961"/>
    <s v="9"/>
    <s v="21275961-9"/>
    <s v="AIGARRIP"/>
    <s v="ADRIÁN IGNACIO GARRIDO PARRA"/>
    <s v="ADRIÁN IGNACIO"/>
    <s v="GARRIDO PARRA"/>
    <x v="1"/>
    <x v="3"/>
    <s v="Renuncia"/>
    <s v="Renuncia voluntaria"/>
    <d v="2021-01-27T00:00:00"/>
    <m/>
    <m/>
    <m/>
    <m/>
    <m/>
    <d v="1984-11-02T00:00:00"/>
    <x v="16"/>
    <s v="17359740-1"/>
    <s v="WILLIAMS ENRIQUE DOMINGUEZ BARRADA"/>
    <d v="2021-01-18T00:00:00"/>
    <d v="2021-01-22T00:00:00"/>
    <m/>
    <d v="2021-01-25T00:00:00"/>
    <s v="AIGARRIP"/>
    <s v="AIGARRIP"/>
    <m/>
    <s v="adrian.garrido@consultor.wom.cl"/>
    <m/>
    <m/>
    <s v="T03"/>
    <s v="Marcos Sanchez"/>
    <x v="0"/>
    <s v="Diurno"/>
    <s v=""/>
    <d v="2021-03-01T00:00:00"/>
    <n v="35"/>
    <m/>
    <d v="2021-01-01T00:00:00"/>
    <d v="2021-01-01T00:00:00"/>
  </r>
  <r>
    <s v="Holdtech"/>
    <x v="0"/>
    <s v="Masivo"/>
    <s v="Temuco"/>
    <s v="17914563"/>
    <s v="4"/>
    <s v="17914563-4"/>
    <s v="NMURIBEC"/>
    <s v="NICOLE MACARENA URIBE CARO URIBE CARO"/>
    <s v="NICOLE MACARENA URIBE CARO"/>
    <s v="URIBE CARO"/>
    <x v="1"/>
    <x v="3"/>
    <s v="Renuncia"/>
    <s v="Renuncia voluntaria"/>
    <d v="2021-02-13T00:00:00"/>
    <m/>
    <m/>
    <m/>
    <m/>
    <m/>
    <d v="1991-03-08T00:00:00"/>
    <x v="16"/>
    <s v="17359740-1"/>
    <s v="WILLIAMS ENRIQUE DOMINGUEZ BARRADA"/>
    <d v="2021-01-25T00:00:00"/>
    <d v="2021-01-29T00:00:00"/>
    <m/>
    <d v="2021-02-01T00:00:00"/>
    <s v="NMURIBEC"/>
    <s v="NMURIBEC"/>
    <n v="19184"/>
    <s v="nicole.uribe@consultor.wom.cl"/>
    <m/>
    <m/>
    <s v="T04"/>
    <s v="Daniela Castillo"/>
    <x v="0"/>
    <s v="Diurno"/>
    <s v=""/>
    <d v="2021-03-01T00:00:00"/>
    <n v="28"/>
    <m/>
    <d v="2021-02-01T00:00:00"/>
    <d v="2021-02-01T00:00:00"/>
  </r>
  <r>
    <s v="Holdtech"/>
    <x v="0"/>
    <s v="Masivo"/>
    <s v="La Serena"/>
    <s v="19133913"/>
    <s v="4"/>
    <s v="19133913-4"/>
    <s v="MASANTEV"/>
    <s v="MAXIMILIANO AGUSTIN SANTELICES VALENZUELA"/>
    <s v="MAXIMILIANO AGUSTIN"/>
    <s v="SANTELICES VALENZUELA"/>
    <x v="1"/>
    <x v="3"/>
    <s v="Renuncia"/>
    <m/>
    <d v="2019-05-07T00:00:00"/>
    <m/>
    <m/>
    <m/>
    <m/>
    <m/>
    <d v="1995-07-01T00:00:00"/>
    <x v="22"/>
    <s v="16780392-K"/>
    <s v="WILLIAMS ENRIQUE DOMINGUEZ BARRADA"/>
    <m/>
    <m/>
    <m/>
    <d v="2018-08-13T00:00:00"/>
    <s v="MASANTEV"/>
    <s v="MASANTEV"/>
    <n v="19103"/>
    <s v="maximiliano.santelices@consultor.wom.cl"/>
    <m/>
    <m/>
    <m/>
    <m/>
    <x v="1"/>
    <s v="Diurno"/>
    <n v="1"/>
    <d v="2021-03-01T00:00:00"/>
    <n v="931"/>
    <m/>
    <d v="2019-05-01T00:00:00"/>
    <d v="2018-08-01T00:00:00"/>
  </r>
  <r>
    <s v="Holdtech"/>
    <x v="0"/>
    <s v="Masivo"/>
    <s v="La Serena"/>
    <s v="12348040"/>
    <s v="6"/>
    <s v="12348040-6"/>
    <s v="JMFERNAC"/>
    <s v="JOHANNA MACARENA FERNANDEZ CASTILLO"/>
    <s v="JOHANNA MACARENA"/>
    <s v="FERNANDEZ CASTILLO"/>
    <x v="1"/>
    <x v="4"/>
    <s v="Desvinculación"/>
    <s v="No Concurrencia"/>
    <d v="2018-11-07T00:00:00"/>
    <m/>
    <m/>
    <m/>
    <m/>
    <m/>
    <d v="1973-04-09T00:00:00"/>
    <x v="22"/>
    <s v="16780392-K"/>
    <s v="WILLIAMS ENRIQUE DOMINGUEZ BARRADA"/>
    <d v="2018-04-03T00:00:00"/>
    <d v="2018-04-23T00:00:00"/>
    <s v="S"/>
    <d v="2018-04-25T00:00:00"/>
    <s v="JMFERNAC"/>
    <s v="JMFERNAC"/>
    <n v="19119"/>
    <s v="johanna.fernandez@consultor.wom.cl"/>
    <m/>
    <m/>
    <n v="26"/>
    <s v="Rocío Silva"/>
    <x v="1"/>
    <s v="Diurno"/>
    <n v="1"/>
    <d v="2021-03-01T00:00:00"/>
    <n v="1041"/>
    <m/>
    <d v="2018-11-01T00:00:00"/>
    <d v="2018-04-01T00:00:00"/>
  </r>
  <r>
    <s v="Holdtech"/>
    <x v="0"/>
    <s v="Masivo"/>
    <s v="La Serena"/>
    <s v="19666928"/>
    <s v="0"/>
    <s v="19666928-0"/>
    <s v="FIGONZAO"/>
    <s v="FABIAN IGNACIO GONZALEZ OLIVARES"/>
    <s v="FABIAN IGNACIO"/>
    <s v="GONZALEZ OLIVARES"/>
    <x v="1"/>
    <x v="4"/>
    <s v="Renuncia"/>
    <s v="Motivos personales"/>
    <d v="2018-12-14T00:00:00"/>
    <m/>
    <m/>
    <m/>
    <m/>
    <m/>
    <d v="1997-06-29T00:00:00"/>
    <x v="7"/>
    <s v="17902552-3"/>
    <s v="ULISES LA ROSA PEREZ"/>
    <d v="2018-08-08T00:00:00"/>
    <d v="2018-08-29T00:00:00"/>
    <s v="S"/>
    <d v="2018-09-03T00:00:00"/>
    <s v="FIGONZAO"/>
    <s v="FIGONZAO"/>
    <n v="19035"/>
    <s v="fabian.gonzalez@consultor.wom.cl"/>
    <m/>
    <m/>
    <n v="36"/>
    <s v="Julia Arancibia"/>
    <x v="0"/>
    <s v="Diurno"/>
    <s v=""/>
    <d v="2021-03-01T00:00:00"/>
    <n v="910"/>
    <m/>
    <d v="2018-12-01T00:00:00"/>
    <d v="2018-09-01T00:00:00"/>
  </r>
  <r>
    <s v="Holdtech"/>
    <x v="0"/>
    <s v="Masivo"/>
    <s v="La Serena"/>
    <s v="20025628"/>
    <s v="K"/>
    <s v="20025628-K"/>
    <s v="JSOSORIC"/>
    <s v="JAVIERA SOFIA OSORIO CASANGA"/>
    <s v="JAVIERA SOFIA"/>
    <s v="OSORIO CASANGA"/>
    <x v="1"/>
    <x v="4"/>
    <s v="Renuncia"/>
    <s v="Motivos personales"/>
    <d v="2018-12-10T00:00:00"/>
    <m/>
    <m/>
    <m/>
    <m/>
    <m/>
    <d v="1998-10-14T00:00:00"/>
    <x v="5"/>
    <s v="14109923-K"/>
    <s v="WILLIAMS ENRIQUE DOMINGUEZ BARRADA"/>
    <d v="2018-08-21T00:00:00"/>
    <d v="2018-09-10T00:00:00"/>
    <s v="S"/>
    <d v="2018-09-11T00:00:00"/>
    <s v="JSOSORIC"/>
    <s v="JSOSORIC"/>
    <n v="19114"/>
    <s v="javiera.osorio@consultor.wom.cl"/>
    <m/>
    <m/>
    <n v="37"/>
    <s v="Merelyn Marin"/>
    <x v="0"/>
    <s v="Diurno"/>
    <s v=""/>
    <d v="2021-03-01T00:00:00"/>
    <n v="902"/>
    <m/>
    <d v="2018-12-01T00:00:00"/>
    <d v="2018-09-01T00:00:00"/>
  </r>
  <r>
    <s v="Holdtech"/>
    <x v="0"/>
    <s v="Masivo"/>
    <s v="La Serena"/>
    <s v="9231081-"/>
    <s v="7"/>
    <s v="9231081-7"/>
    <s v=""/>
    <s v="ANA SILVIA MARZAL AGUAYO"/>
    <s v="ANA SILVIA"/>
    <s v="MARZAL AGUAYO"/>
    <x v="1"/>
    <x v="5"/>
    <s v="Abandono de PEI"/>
    <m/>
    <d v="2017-06-12T00:00:00"/>
    <m/>
    <m/>
    <m/>
    <m/>
    <m/>
    <d v="1961-10-25T00:00:00"/>
    <x v="20"/>
    <m/>
    <s v=""/>
    <d v="2017-06-12T00:00:00"/>
    <d v="2017-06-30T00:00:00"/>
    <s v="N"/>
    <m/>
    <s v=""/>
    <s v=""/>
    <m/>
    <m/>
    <m/>
    <m/>
    <n v="1"/>
    <s v="Monica Neculman"/>
    <x v="1"/>
    <m/>
    <n v="1"/>
    <d v="2021-03-01T00:00:00"/>
    <s v=""/>
    <m/>
    <d v="2017-06-01T00:00:00"/>
    <s v=""/>
  </r>
  <r>
    <s v="Holdtech"/>
    <x v="0"/>
    <s v="Masivo"/>
    <s v="La Serena"/>
    <s v="12946783"/>
    <s v="5"/>
    <s v="12946783-5"/>
    <s v=""/>
    <s v="ARACELI MARLENE BARRIENTOS AGUILERA"/>
    <s v="ARACELI MARLENE"/>
    <s v="BARRIENTOS AGUILERA"/>
    <x v="1"/>
    <x v="5"/>
    <s v="Abandono de PEI"/>
    <m/>
    <d v="2017-06-12T00:00:00"/>
    <m/>
    <m/>
    <m/>
    <m/>
    <m/>
    <d v="1976-08-06T00:00:00"/>
    <x v="20"/>
    <m/>
    <s v=""/>
    <d v="2017-06-12T00:00:00"/>
    <d v="2017-06-30T00:00:00"/>
    <s v="N"/>
    <m/>
    <s v=""/>
    <s v=""/>
    <m/>
    <m/>
    <m/>
    <m/>
    <n v="1"/>
    <s v="Monica Neculman"/>
    <x v="1"/>
    <m/>
    <n v="1"/>
    <d v="2021-03-01T00:00:00"/>
    <s v=""/>
    <m/>
    <d v="2017-06-01T00:00:00"/>
    <s v=""/>
  </r>
  <r>
    <s v="Holdtech"/>
    <x v="0"/>
    <s v="Masivo"/>
    <s v="La Serena"/>
    <s v="15968141"/>
    <s v="6"/>
    <s v="15968141-6"/>
    <s v=""/>
    <s v="CAROLINA ANDREA ACOSTA TORREJON"/>
    <s v="CAROLINA ANDREA"/>
    <s v="ACOSTA TORREJON"/>
    <x v="1"/>
    <x v="5"/>
    <s v="Abandono de PEI"/>
    <m/>
    <d v="2017-06-12T00:00:00"/>
    <m/>
    <m/>
    <m/>
    <m/>
    <m/>
    <d v="1984-04-15T00:00:00"/>
    <x v="20"/>
    <m/>
    <s v=""/>
    <d v="2017-06-12T00:00:00"/>
    <d v="2017-06-30T00:00:00"/>
    <s v="N"/>
    <m/>
    <s v=""/>
    <s v=""/>
    <m/>
    <m/>
    <m/>
    <m/>
    <n v="1"/>
    <s v="Monica Neculman"/>
    <x v="1"/>
    <m/>
    <n v="1"/>
    <d v="2021-03-01T00:00:00"/>
    <s v=""/>
    <m/>
    <d v="2017-06-01T00:00:00"/>
    <s v=""/>
  </r>
  <r>
    <s v="Holdtech"/>
    <x v="0"/>
    <s v="Masivo"/>
    <s v="La Serena"/>
    <s v="13878239"/>
    <s v="5"/>
    <s v="13878239-5"/>
    <s v=""/>
    <s v="MARIA CECILIA PEREZ SANTELICIES"/>
    <s v="MARIA CECILIA"/>
    <s v="PEREZ SANTELICIES"/>
    <x v="1"/>
    <x v="5"/>
    <s v="Abandono de PEI"/>
    <m/>
    <d v="2017-06-17T00:00:00"/>
    <m/>
    <m/>
    <m/>
    <m/>
    <m/>
    <d v="1980-01-09T00:00:00"/>
    <x v="20"/>
    <m/>
    <s v=""/>
    <d v="2017-06-12T00:00:00"/>
    <d v="2017-06-30T00:00:00"/>
    <s v="N"/>
    <m/>
    <s v=""/>
    <s v=""/>
    <m/>
    <m/>
    <m/>
    <m/>
    <n v="1"/>
    <s v="Monica Neculman"/>
    <x v="1"/>
    <m/>
    <n v="1"/>
    <d v="2021-03-01T00:00:00"/>
    <s v=""/>
    <m/>
    <d v="2017-06-01T00:00:00"/>
    <s v=""/>
  </r>
  <r>
    <s v="Holdtech"/>
    <x v="0"/>
    <s v="Masivo"/>
    <s v="La Serena"/>
    <s v="13648669"/>
    <s v="1"/>
    <s v="13648669-1"/>
    <s v=""/>
    <s v="ROBERT ANDRES MOLINA BRAVO"/>
    <s v="ROBERT ANDRES"/>
    <s v="MOLINA BRAVO"/>
    <x v="1"/>
    <x v="5"/>
    <s v="Abandono de PEI"/>
    <m/>
    <d v="2017-06-14T00:00:00"/>
    <m/>
    <m/>
    <m/>
    <m/>
    <m/>
    <d v="1979-01-09T00:00:00"/>
    <x v="20"/>
    <m/>
    <s v=""/>
    <d v="2017-06-12T00:00:00"/>
    <d v="2017-06-30T00:00:00"/>
    <s v="N"/>
    <m/>
    <s v=""/>
    <s v=""/>
    <m/>
    <m/>
    <m/>
    <m/>
    <n v="1"/>
    <s v="Monica Neculman"/>
    <x v="1"/>
    <m/>
    <n v="1"/>
    <d v="2021-03-01T00:00:00"/>
    <s v=""/>
    <m/>
    <d v="2017-06-01T00:00:00"/>
    <s v=""/>
  </r>
  <r>
    <s v="Holdtech"/>
    <x v="0"/>
    <s v="Masivo"/>
    <s v="La Serena"/>
    <s v="17626261"/>
    <s v="6"/>
    <s v="17626261-6"/>
    <s v=""/>
    <s v="VALENTINA BELEN GUERRA RAMIREZ"/>
    <s v="VALENTINA BELEN"/>
    <s v="GUERRA RAMIREZ"/>
    <x v="1"/>
    <x v="5"/>
    <s v="Abandono de PEI"/>
    <m/>
    <d v="2017-06-12T00:00:00"/>
    <m/>
    <m/>
    <m/>
    <m/>
    <m/>
    <d v="1991-02-04T00:00:00"/>
    <x v="20"/>
    <m/>
    <s v=""/>
    <d v="2017-06-12T00:00:00"/>
    <d v="2017-06-30T00:00:00"/>
    <s v="N"/>
    <m/>
    <s v=""/>
    <s v=""/>
    <m/>
    <m/>
    <m/>
    <m/>
    <n v="1"/>
    <s v="Monica Neculman"/>
    <x v="1"/>
    <m/>
    <n v="1"/>
    <d v="2021-03-01T00:00:00"/>
    <s v=""/>
    <m/>
    <d v="2017-06-01T00:00:00"/>
    <s v=""/>
  </r>
  <r>
    <s v="Holdtech"/>
    <x v="0"/>
    <s v="Masivo"/>
    <s v="La Serena"/>
    <s v="12570139"/>
    <s v="6"/>
    <s v="12570139-6"/>
    <s v="AOALIAGI"/>
    <s v="ALEXIS ORLANDO ALIAGA IRARRAZABAL"/>
    <s v="ALEXIS ORLANDO"/>
    <s v="ALIAGA IRARRAZABAL"/>
    <x v="1"/>
    <x v="5"/>
    <s v="Abandono de PEI"/>
    <m/>
    <d v="2017-06-19T00:00:00"/>
    <m/>
    <m/>
    <m/>
    <m/>
    <m/>
    <d v="1974-06-06T00:00:00"/>
    <x v="20"/>
    <m/>
    <s v=""/>
    <d v="2017-06-12T00:00:00"/>
    <d v="2017-06-30T00:00:00"/>
    <s v="N"/>
    <m/>
    <s v="AOALIAGI"/>
    <s v="AOALIAGI"/>
    <n v="19001"/>
    <s v="alexis.aliaga@consultor.wom.cl"/>
    <m/>
    <m/>
    <n v="1"/>
    <s v="Monica Neculman"/>
    <x v="1"/>
    <m/>
    <n v="1"/>
    <d v="2021-03-01T00:00:00"/>
    <s v=""/>
    <m/>
    <d v="2017-06-01T00:00:00"/>
    <s v=""/>
  </r>
  <r>
    <s v="Holdtech"/>
    <x v="0"/>
    <s v="Masivo"/>
    <s v="La Serena"/>
    <s v="13173990"/>
    <s v="7"/>
    <s v="13173990-7"/>
    <s v="BALOPEZG"/>
    <s v="BEXCY ALEJANDRA LOPEZ GARCIA"/>
    <s v="BEXCY ALEJANDRA"/>
    <s v="LOPEZ GARCIA"/>
    <x v="1"/>
    <x v="5"/>
    <s v="Abandono de PEI"/>
    <m/>
    <d v="2017-06-29T00:00:00"/>
    <m/>
    <m/>
    <m/>
    <m/>
    <m/>
    <d v="1977-05-21T00:00:00"/>
    <x v="20"/>
    <m/>
    <s v=""/>
    <d v="2017-06-12T00:00:00"/>
    <d v="2017-06-30T00:00:00"/>
    <s v="N"/>
    <m/>
    <s v="BALOPEZG"/>
    <s v="BALOPEZG"/>
    <n v="19029"/>
    <s v="bexcy.lopez@consultor.wom.cl"/>
    <m/>
    <m/>
    <n v="1"/>
    <s v="Monica Neculman"/>
    <x v="1"/>
    <m/>
    <n v="1"/>
    <d v="2021-03-01T00:00:00"/>
    <s v=""/>
    <m/>
    <d v="2017-06-01T00:00:00"/>
    <s v=""/>
  </r>
  <r>
    <s v="Holdtech"/>
    <x v="0"/>
    <s v="Masivo"/>
    <s v="La Serena"/>
    <s v="13643762"/>
    <s v="3"/>
    <s v="13643762-3"/>
    <s v="CGGANIFC"/>
    <s v="CRISTIAN GUILLERMO GANIFFO CATALAN"/>
    <s v="CRISTIAN GUILLERMO"/>
    <s v="GANIFFO CATALAN"/>
    <x v="1"/>
    <x v="5"/>
    <s v="Abandono de PEI"/>
    <m/>
    <d v="2017-06-22T00:00:00"/>
    <m/>
    <m/>
    <m/>
    <m/>
    <m/>
    <d v="1979-04-16T00:00:00"/>
    <x v="20"/>
    <m/>
    <s v=""/>
    <d v="2017-06-12T00:00:00"/>
    <d v="2017-06-30T00:00:00"/>
    <s v="N"/>
    <m/>
    <s v="CGGANIFC"/>
    <s v="CGGANIFC"/>
    <n v="19026"/>
    <s v="cristian.ganiffo@consultor.wom.cl"/>
    <m/>
    <m/>
    <n v="1"/>
    <s v="Monica Neculman"/>
    <x v="1"/>
    <m/>
    <n v="1"/>
    <d v="2021-03-01T00:00:00"/>
    <s v=""/>
    <m/>
    <d v="2017-06-01T00:00:00"/>
    <s v=""/>
  </r>
  <r>
    <s v="Holdtech"/>
    <x v="0"/>
    <s v="Masivo"/>
    <s v="La Serena"/>
    <s v="13424951"/>
    <s v="K"/>
    <s v="13424951-K"/>
    <s v="EMURRUTV"/>
    <s v="EVELYN MARCELA URRUTIA VELASQUEZ"/>
    <s v="EVELYN MARCELA"/>
    <s v="URRUTIA VELASQUEZ"/>
    <x v="1"/>
    <x v="5"/>
    <s v="Abandono de PEI"/>
    <m/>
    <d v="2017-06-15T00:00:00"/>
    <m/>
    <m/>
    <m/>
    <m/>
    <m/>
    <d v="1978-07-12T00:00:00"/>
    <x v="20"/>
    <m/>
    <s v=""/>
    <d v="2017-06-12T00:00:00"/>
    <d v="2017-06-30T00:00:00"/>
    <s v="N"/>
    <m/>
    <s v="EMURRUTV"/>
    <s v="EMURRUTV"/>
    <n v="19058"/>
    <s v="evelyn.urrutia@consultor.wom.cl"/>
    <m/>
    <m/>
    <n v="1"/>
    <s v="Monica Neculman"/>
    <x v="1"/>
    <m/>
    <n v="1"/>
    <d v="2021-03-01T00:00:00"/>
    <s v=""/>
    <m/>
    <d v="2017-06-01T00:00:00"/>
    <s v=""/>
  </r>
  <r>
    <s v="Holdtech"/>
    <x v="0"/>
    <s v="Masivo"/>
    <s v="La Serena"/>
    <s v="15028553"/>
    <s v="4"/>
    <s v="15028553-4"/>
    <s v="FELOPEZC"/>
    <s v="FRANCISCO ELIAS LOPEZ CORTES"/>
    <s v="FRANCISCO ELIAS"/>
    <s v="LOPEZ CORTES"/>
    <x v="1"/>
    <x v="5"/>
    <s v="Abandono de PEI"/>
    <m/>
    <d v="2017-06-23T00:00:00"/>
    <m/>
    <m/>
    <m/>
    <m/>
    <m/>
    <d v="1984-11-15T00:00:00"/>
    <x v="20"/>
    <m/>
    <s v=""/>
    <d v="2017-06-12T00:00:00"/>
    <d v="2017-06-30T00:00:00"/>
    <s v="N"/>
    <m/>
    <s v="FELOPEZC"/>
    <s v="FELOPEZC"/>
    <n v="19031"/>
    <s v="francisco.lopez@consultor.wom.cl"/>
    <m/>
    <m/>
    <n v="1"/>
    <s v="Monica Neculman"/>
    <x v="1"/>
    <m/>
    <n v="1"/>
    <d v="2021-03-01T00:00:00"/>
    <s v=""/>
    <m/>
    <d v="2017-06-01T00:00:00"/>
    <s v=""/>
  </r>
  <r>
    <s v="Holdtech"/>
    <x v="0"/>
    <s v="Masivo"/>
    <s v="La Serena"/>
    <s v="17302130"/>
    <s v="5"/>
    <s v="17302130-5"/>
    <s v="FLROBLES"/>
    <s v="FRANCISCA LORETO ROBLEDO SILVA"/>
    <s v="FRANCISCA LORETO"/>
    <s v="ROBLEDO SILVA"/>
    <x v="1"/>
    <x v="5"/>
    <s v="No Certifica"/>
    <s v="No Certifica"/>
    <d v="2017-06-30T00:00:00"/>
    <m/>
    <m/>
    <m/>
    <m/>
    <m/>
    <d v="1989-05-12T00:00:00"/>
    <x v="20"/>
    <m/>
    <s v=""/>
    <d v="2017-06-12T00:00:00"/>
    <d v="2017-06-30T00:00:00"/>
    <s v="N"/>
    <m/>
    <s v="FLROBLES"/>
    <s v="FLROBLES"/>
    <n v="19051"/>
    <s v="francisca.robledo@consultor.wom.cl"/>
    <m/>
    <m/>
    <n v="1"/>
    <s v="Monica Neculman"/>
    <x v="1"/>
    <m/>
    <n v="1"/>
    <d v="2021-03-01T00:00:00"/>
    <s v=""/>
    <m/>
    <d v="2017-06-01T00:00:00"/>
    <s v=""/>
  </r>
  <r>
    <s v="Holdtech"/>
    <x v="0"/>
    <s v="Masivo"/>
    <s v="La Serena"/>
    <s v="12576140"/>
    <s v="2"/>
    <s v="12576140-2"/>
    <s v="JAZEPEDA"/>
    <s v="JACQUELINE ANDREA ZEPEDA ANGEL"/>
    <s v="JACQUELINE ANDREA"/>
    <s v="ZEPEDA ANGEL"/>
    <x v="1"/>
    <x v="5"/>
    <s v="No Certifica"/>
    <s v="No Certifica"/>
    <d v="2017-06-30T00:00:00"/>
    <m/>
    <m/>
    <m/>
    <m/>
    <m/>
    <d v="1974-11-06T00:00:00"/>
    <x v="20"/>
    <m/>
    <s v=""/>
    <d v="2017-06-12T00:00:00"/>
    <d v="2017-06-30T00:00:00"/>
    <s v="N"/>
    <m/>
    <s v="JAZEPEDA"/>
    <s v="JAZEPEDA"/>
    <n v="19060"/>
    <s v="jacqueline.zepeda@consultor.wom.cl"/>
    <m/>
    <m/>
    <n v="1"/>
    <s v="Monica Neculman"/>
    <x v="1"/>
    <m/>
    <n v="1"/>
    <d v="2021-03-01T00:00:00"/>
    <s v=""/>
    <m/>
    <d v="2017-06-01T00:00:00"/>
    <s v=""/>
  </r>
  <r>
    <s v="Holdtech"/>
    <x v="0"/>
    <s v="Masivo"/>
    <s v="La Serena"/>
    <s v="17390688"/>
    <s v="9"/>
    <s v="17390688-9"/>
    <s v="MARAMOST"/>
    <s v="MIGUEL ANGEL RAMOS TAMBURINI"/>
    <s v="MIGUEL ANGEL"/>
    <s v="RAMOS TAMBURINI"/>
    <x v="1"/>
    <x v="5"/>
    <s v="Abandono de PEI"/>
    <m/>
    <d v="2017-06-14T00:00:00"/>
    <m/>
    <m/>
    <m/>
    <m/>
    <m/>
    <d v="1988-06-25T00:00:00"/>
    <x v="20"/>
    <m/>
    <s v=""/>
    <d v="2017-06-12T00:00:00"/>
    <d v="2017-06-30T00:00:00"/>
    <s v="N"/>
    <m/>
    <s v="MARAMOST"/>
    <s v="MARAMOST"/>
    <n v="19050"/>
    <s v="miguel.ramos@consultor.wom.cl"/>
    <m/>
    <m/>
    <n v="1"/>
    <s v="Monica Neculman"/>
    <x v="1"/>
    <m/>
    <n v="1"/>
    <d v="2021-03-01T00:00:00"/>
    <s v=""/>
    <m/>
    <d v="2017-06-01T00:00:00"/>
    <s v=""/>
  </r>
  <r>
    <s v="Holdtech"/>
    <x v="0"/>
    <s v="Masivo"/>
    <s v="La Serena"/>
    <s v="12842652"/>
    <s v="3"/>
    <s v="12842652-3"/>
    <s v="MEROJASC"/>
    <s v="MARCOS ESTEBAN ROJAS CORTES"/>
    <s v="MARCOS ESTEBAN"/>
    <s v="ROJAS CORTES"/>
    <x v="1"/>
    <x v="5"/>
    <s v="Abandono de PEI"/>
    <m/>
    <d v="2017-06-13T00:00:00"/>
    <m/>
    <m/>
    <m/>
    <m/>
    <m/>
    <d v="1975-02-19T00:00:00"/>
    <x v="20"/>
    <m/>
    <s v=""/>
    <d v="2017-06-12T00:00:00"/>
    <d v="2017-06-30T00:00:00"/>
    <s v="N"/>
    <m/>
    <s v="MEROJASC"/>
    <s v="MEROJASC"/>
    <n v="19053"/>
    <s v="marcos.rojas@consultor.wom.cl"/>
    <m/>
    <m/>
    <n v="1"/>
    <s v="Monica Neculman"/>
    <x v="1"/>
    <m/>
    <n v="1"/>
    <d v="2021-03-01T00:00:00"/>
    <s v=""/>
    <m/>
    <d v="2017-06-01T00:00:00"/>
    <s v=""/>
  </r>
  <r>
    <s v="Holdtech"/>
    <x v="0"/>
    <s v="Masivo"/>
    <s v="La Serena"/>
    <s v="17847124"/>
    <s v="4"/>
    <s v="17847124-4"/>
    <s v="MNMEDALG"/>
    <s v="MARJORIE NATALIE MEDALLA GODOY"/>
    <s v="MARJORIE NATALIE"/>
    <s v="MEDALLA GODOY"/>
    <x v="1"/>
    <x v="5"/>
    <s v="Abandono de PEI"/>
    <m/>
    <d v="2017-06-15T00:00:00"/>
    <m/>
    <m/>
    <m/>
    <m/>
    <m/>
    <d v="1991-09-07T00:00:00"/>
    <x v="20"/>
    <m/>
    <s v=""/>
    <d v="2017-06-12T00:00:00"/>
    <d v="2017-06-30T00:00:00"/>
    <s v="N"/>
    <m/>
    <s v="MNMEDALG"/>
    <s v="MNMEDALG"/>
    <n v="19041"/>
    <s v="marjorie.medalla@consultor.wom.cl"/>
    <m/>
    <m/>
    <n v="1"/>
    <s v="Monica Neculman"/>
    <x v="1"/>
    <m/>
    <n v="1"/>
    <d v="2021-03-01T00:00:00"/>
    <s v=""/>
    <m/>
    <d v="2017-06-01T00:00:00"/>
    <s v=""/>
  </r>
  <r>
    <s v="Holdtech"/>
    <x v="0"/>
    <s v="Masivo"/>
    <s v="La Serena"/>
    <s v="16581185"/>
    <s v="2"/>
    <s v="16581185-2"/>
    <s v="NAGONZAO"/>
    <s v="NICOLE ANDREA GONZALEZ ORREGO"/>
    <s v="NICOLE ANDREA"/>
    <s v="GONZALEZ ORREGO"/>
    <x v="1"/>
    <x v="5"/>
    <s v="Abandono de PEI"/>
    <m/>
    <d v="2017-06-16T00:00:00"/>
    <m/>
    <m/>
    <m/>
    <m/>
    <m/>
    <d v="1987-05-19T00:00:00"/>
    <x v="20"/>
    <m/>
    <s v=""/>
    <d v="2017-06-12T00:00:00"/>
    <d v="2017-06-30T00:00:00"/>
    <s v="N"/>
    <m/>
    <s v="NAGONZAO"/>
    <s v="NAGONZAO"/>
    <n v="19019"/>
    <s v="nicole.gonzalez@consultor.wom.cl"/>
    <m/>
    <m/>
    <n v="1"/>
    <s v="Monica Neculman"/>
    <x v="1"/>
    <m/>
    <n v="1"/>
    <d v="2021-03-01T00:00:00"/>
    <s v=""/>
    <m/>
    <d v="2017-06-01T00:00:00"/>
    <s v=""/>
  </r>
  <r>
    <s v="Holdtech"/>
    <x v="0"/>
    <s v="Masivo"/>
    <s v="La Serena"/>
    <s v="17979382"/>
    <s v="2"/>
    <s v="17979382-2"/>
    <s v="OAHUERTR"/>
    <s v="OLGA ALICIA HUERTA ROJAS"/>
    <s v="OLGA ALICIA"/>
    <s v="HUERTA ROJAS"/>
    <x v="1"/>
    <x v="5"/>
    <s v="No Certifica"/>
    <s v="No Certifica"/>
    <d v="2017-07-03T00:00:00"/>
    <m/>
    <m/>
    <m/>
    <m/>
    <m/>
    <d v="1991-08-28T00:00:00"/>
    <x v="20"/>
    <m/>
    <s v=""/>
    <d v="2017-06-12T00:00:00"/>
    <d v="2017-06-30T00:00:00"/>
    <s v="N"/>
    <m/>
    <s v="OAHUERTR"/>
    <s v="OAHUERTR"/>
    <n v="19027"/>
    <s v="olga.huerta@consultor.wom.cl"/>
    <m/>
    <m/>
    <n v="1"/>
    <s v="Monica Neculman"/>
    <x v="1"/>
    <m/>
    <n v="1"/>
    <d v="2021-03-01T00:00:00"/>
    <s v=""/>
    <m/>
    <d v="2017-07-01T00:00:00"/>
    <s v=""/>
  </r>
  <r>
    <s v="Holdtech"/>
    <x v="0"/>
    <s v="Masivo"/>
    <s v="La Serena"/>
    <s v="14371323"/>
    <s v="7"/>
    <s v="14371323-7"/>
    <s v="ODDINAMR"/>
    <s v="OLGA DEL CARMEN DINAMARCA ROJAS"/>
    <s v="OLGA DEL CARMEN"/>
    <s v="DINAMARCA ROJAS"/>
    <x v="1"/>
    <x v="5"/>
    <s v="Abandono de PEI"/>
    <m/>
    <d v="2017-06-19T00:00:00"/>
    <m/>
    <m/>
    <m/>
    <m/>
    <m/>
    <d v="1971-04-04T00:00:00"/>
    <x v="20"/>
    <m/>
    <s v=""/>
    <d v="2017-06-12T00:00:00"/>
    <d v="2017-06-30T00:00:00"/>
    <s v="N"/>
    <m/>
    <s v="ODDINAMR"/>
    <s v="ODDINAMR"/>
    <n v="19016"/>
    <s v="olga.dinamarca@consultor.wom.cl"/>
    <m/>
    <m/>
    <n v="1"/>
    <s v="Monica Neculman"/>
    <x v="1"/>
    <m/>
    <n v="1"/>
    <d v="2021-03-01T00:00:00"/>
    <s v=""/>
    <m/>
    <d v="2017-06-01T00:00:00"/>
    <s v=""/>
  </r>
  <r>
    <s v="Holdtech"/>
    <x v="0"/>
    <s v="Masivo"/>
    <s v="La Serena"/>
    <s v="13215840"/>
    <s v="1"/>
    <s v="13215840-1"/>
    <s v="PAGUERRD"/>
    <s v="PILAR ALEJANDRA GUERRERO DIAZ"/>
    <s v="PILAR ALEJANDRA"/>
    <s v="GUERRERO DIAZ"/>
    <x v="1"/>
    <x v="5"/>
    <s v="No Certifica"/>
    <s v="No Certifica"/>
    <d v="2017-06-30T00:00:00"/>
    <m/>
    <m/>
    <m/>
    <m/>
    <m/>
    <d v="1977-07-21T00:00:00"/>
    <x v="20"/>
    <m/>
    <s v=""/>
    <d v="2017-06-12T00:00:00"/>
    <d v="2017-06-30T00:00:00"/>
    <s v="N"/>
    <m/>
    <s v="PAGUERRD"/>
    <s v="PAGUERRD"/>
    <n v="19024"/>
    <s v="pilar.guerrero@consultor.wom.cl"/>
    <m/>
    <m/>
    <n v="1"/>
    <s v="Monica Neculman"/>
    <x v="1"/>
    <m/>
    <n v="1"/>
    <d v="2021-03-01T00:00:00"/>
    <s v=""/>
    <m/>
    <d v="2017-06-01T00:00:00"/>
    <s v=""/>
  </r>
  <r>
    <s v="Holdtech"/>
    <x v="0"/>
    <s v="Masivo"/>
    <s v="La Serena"/>
    <s v="7744976-"/>
    <s v="0"/>
    <s v="7744976-0"/>
    <s v="PMPEREZG"/>
    <s v="PATRICIA MARGARITA PEREZ GAETE"/>
    <s v="PATRICIA MARGARITA"/>
    <s v="PEREZ GAETE"/>
    <x v="1"/>
    <x v="5"/>
    <s v="Abandono de PEI"/>
    <m/>
    <d v="2017-06-29T00:00:00"/>
    <m/>
    <m/>
    <m/>
    <m/>
    <m/>
    <d v="1955-06-28T00:00:00"/>
    <x v="20"/>
    <m/>
    <s v=""/>
    <d v="2017-06-12T00:00:00"/>
    <d v="2017-06-30T00:00:00"/>
    <s v="N"/>
    <m/>
    <s v="PMPEREZG"/>
    <s v="PMPEREZG"/>
    <n v="19044"/>
    <s v="patricia.perez@consultor.wom.cl"/>
    <m/>
    <m/>
    <n v="1"/>
    <s v="Monica Neculman"/>
    <x v="1"/>
    <m/>
    <n v="1"/>
    <d v="2021-03-01T00:00:00"/>
    <s v=""/>
    <m/>
    <d v="2017-06-01T00:00:00"/>
    <s v=""/>
  </r>
  <r>
    <s v="Holdtech"/>
    <x v="0"/>
    <s v="Masivo"/>
    <s v="La Serena"/>
    <s v="14385447"/>
    <s v="7"/>
    <s v="14385447-7"/>
    <s v="SAHERREM"/>
    <s v="SILVIA ALEJADRA HERRERA MUÑOZ"/>
    <s v="SILVIA ALEJADRA"/>
    <s v="HERRERA MUÑOZ"/>
    <x v="1"/>
    <x v="5"/>
    <s v="Abandono de PEI"/>
    <m/>
    <d v="2017-06-29T00:00:00"/>
    <m/>
    <m/>
    <m/>
    <m/>
    <m/>
    <d v="1978-05-03T00:00:00"/>
    <x v="20"/>
    <m/>
    <s v=""/>
    <d v="2017-06-12T00:00:00"/>
    <d v="2017-06-30T00:00:00"/>
    <s v="N"/>
    <m/>
    <s v="SAHERREM"/>
    <s v="SAHERREM"/>
    <n v="19025"/>
    <s v="silvia.herrera@consultor.wom.cl"/>
    <m/>
    <m/>
    <n v="1"/>
    <s v="Monica Neculman"/>
    <x v="1"/>
    <m/>
    <n v="1"/>
    <d v="2021-03-01T00:00:00"/>
    <s v=""/>
    <m/>
    <d v="2017-06-01T00:00:00"/>
    <s v=""/>
  </r>
  <r>
    <s v="Holdtech"/>
    <x v="0"/>
    <s v="Masivo"/>
    <s v="La Serena"/>
    <s v="12003385"/>
    <s v="9"/>
    <s v="12003385-9"/>
    <s v="SRRODRIR"/>
    <s v="SANDRA ROMANE RODRIGUEZ RIVERA"/>
    <s v="SANDRA ROMANE"/>
    <s v="RODRIGUEZ RIVERA"/>
    <x v="1"/>
    <x v="5"/>
    <s v="Abandono de PEI"/>
    <m/>
    <d v="2017-06-14T00:00:00"/>
    <m/>
    <m/>
    <m/>
    <m/>
    <m/>
    <d v="1967-06-13T00:00:00"/>
    <x v="20"/>
    <m/>
    <s v=""/>
    <d v="2017-06-12T00:00:00"/>
    <d v="2017-06-30T00:00:00"/>
    <s v="N"/>
    <m/>
    <s v="SRRODRIR"/>
    <s v="SRRODRIR"/>
    <n v="19052"/>
    <s v="sandra.rodriguez@consultor.wom.cl"/>
    <m/>
    <m/>
    <n v="1"/>
    <s v="Monica Neculman"/>
    <x v="1"/>
    <m/>
    <n v="1"/>
    <d v="2021-03-01T00:00:00"/>
    <s v=""/>
    <m/>
    <d v="2017-06-01T00:00:00"/>
    <s v=""/>
  </r>
  <r>
    <s v="Holdtech"/>
    <x v="0"/>
    <s v="Masivo"/>
    <s v="La Serena"/>
    <s v="12793556"/>
    <s v="4"/>
    <s v="12793556-4"/>
    <s v="TACANALC"/>
    <s v="TEXIA ANDREA CANALES CONCHA"/>
    <s v="TEXIA ANDREA"/>
    <s v="CANALES CONCHA"/>
    <x v="1"/>
    <x v="5"/>
    <s v="Abandono de PEI"/>
    <m/>
    <d v="2017-06-15T00:00:00"/>
    <m/>
    <m/>
    <m/>
    <m/>
    <m/>
    <d v="1975-05-21T00:00:00"/>
    <x v="20"/>
    <m/>
    <s v=""/>
    <d v="2017-06-12T00:00:00"/>
    <d v="2017-06-30T00:00:00"/>
    <s v="N"/>
    <m/>
    <s v="TACANALC"/>
    <s v="TACANALC"/>
    <n v="19008"/>
    <s v="texia.canales@consultor.wom.cl"/>
    <m/>
    <m/>
    <n v="1"/>
    <s v="Monica Neculman"/>
    <x v="1"/>
    <m/>
    <n v="1"/>
    <d v="2021-03-01T00:00:00"/>
    <s v=""/>
    <m/>
    <d v="2017-06-01T00:00:00"/>
    <s v=""/>
  </r>
  <r>
    <s v="Holdtech"/>
    <x v="0"/>
    <s v="Masivo"/>
    <s v="La Serena"/>
    <s v="16162562"/>
    <s v="0"/>
    <s v="16162562-0"/>
    <s v="WAMORALD"/>
    <s v="WILLIANS ANTONIO MORALES DIAZ"/>
    <s v="WILLIANS ANTONIO"/>
    <s v="MORALES DIAZ"/>
    <x v="1"/>
    <x v="5"/>
    <s v="Abandono de PEI"/>
    <m/>
    <d v="2017-06-22T00:00:00"/>
    <m/>
    <m/>
    <m/>
    <m/>
    <m/>
    <d v="1986-01-19T00:00:00"/>
    <x v="20"/>
    <m/>
    <s v=""/>
    <d v="2017-06-12T00:00:00"/>
    <d v="2017-06-30T00:00:00"/>
    <s v="N"/>
    <m/>
    <s v="WAMORALD"/>
    <s v="WAMORALD"/>
    <n v="19034"/>
    <s v="williams.morales@consultor.wom.cl"/>
    <m/>
    <m/>
    <n v="1"/>
    <s v="Monica Neculman"/>
    <x v="1"/>
    <m/>
    <n v="1"/>
    <d v="2021-03-01T00:00:00"/>
    <s v=""/>
    <m/>
    <d v="2017-06-01T00:00:00"/>
    <s v=""/>
  </r>
  <r>
    <s v="Holdtech"/>
    <x v="0"/>
    <s v="Masivo"/>
    <s v="La Serena"/>
    <s v="12942175"/>
    <s v="4"/>
    <s v="12942175-4"/>
    <s v="FSARANCA"/>
    <s v="FELIX SESGUNDO ARANCIBIA ADONES"/>
    <s v="FELIX SESGUNDO"/>
    <s v="ARANCIBIA ADONES"/>
    <x v="1"/>
    <x v="5"/>
    <s v="Abandono de PEI"/>
    <m/>
    <d v="2017-06-28T00:00:00"/>
    <m/>
    <m/>
    <m/>
    <m/>
    <m/>
    <d v="1975-12-18T00:00:00"/>
    <x v="20"/>
    <m/>
    <s v=""/>
    <d v="2017-06-20T00:00:00"/>
    <d v="2017-07-10T00:00:00"/>
    <s v="N"/>
    <m/>
    <s v="FSARANCA"/>
    <s v="FSARANCA"/>
    <n v="19066"/>
    <s v="felix.arancibia@consultor.wom.cl"/>
    <m/>
    <m/>
    <n v="3"/>
    <s v="Deisy Carvajal"/>
    <x v="1"/>
    <m/>
    <n v="1"/>
    <d v="2021-03-01T00:00:00"/>
    <s v=""/>
    <m/>
    <d v="2017-06-01T00:00:00"/>
    <s v=""/>
  </r>
  <r>
    <s v="Holdtech"/>
    <x v="0"/>
    <s v="Masivo"/>
    <s v="La Serena"/>
    <s v="12625284"/>
    <s v="6"/>
    <s v="12625284-6"/>
    <s v="JCBUSTOB"/>
    <s v="JUAN CARLOS OCTAVIO BUSTOS BRITO"/>
    <s v="JUAN CARLOS OCTAVIO"/>
    <s v="BUSTOS BRITO"/>
    <x v="1"/>
    <x v="5"/>
    <s v="Baja en capacitación"/>
    <s v="Motivos personales"/>
    <d v="2017-07-27T00:00:00"/>
    <m/>
    <m/>
    <m/>
    <m/>
    <m/>
    <d v="1974-06-08T00:00:00"/>
    <x v="20"/>
    <m/>
    <s v=""/>
    <d v="2017-06-20T00:00:00"/>
    <d v="2017-07-10T00:00:00"/>
    <s v="N"/>
    <m/>
    <s v="JCBUSTOB"/>
    <s v="JCBUSTOB"/>
    <n v="19069"/>
    <s v="juan.bustos@consultor.wom.cl"/>
    <m/>
    <m/>
    <n v="3"/>
    <s v="Deisy Carvajal"/>
    <x v="1"/>
    <m/>
    <n v="1"/>
    <d v="2021-03-01T00:00:00"/>
    <s v=""/>
    <m/>
    <d v="2017-07-01T00:00:00"/>
    <s v=""/>
  </r>
  <r>
    <s v="Holdtech"/>
    <x v="0"/>
    <s v="Masivo"/>
    <s v="La Serena"/>
    <s v="14160851"/>
    <s v="7"/>
    <s v="14160851-7"/>
    <s v="JLLIRAL"/>
    <s v="JOSE LEONARDO LIRA LOPEZ"/>
    <s v="JOSE LEONARDO"/>
    <s v="LIRA LOPEZ"/>
    <x v="1"/>
    <x v="5"/>
    <s v="No Certifica"/>
    <s v="No Certifica"/>
    <d v="2017-07-10T00:00:00"/>
    <m/>
    <m/>
    <m/>
    <m/>
    <m/>
    <d v="1981-06-03T00:00:00"/>
    <x v="20"/>
    <m/>
    <s v=""/>
    <d v="2017-06-20T00:00:00"/>
    <d v="2017-07-10T00:00:00"/>
    <s v="N"/>
    <m/>
    <s v="JLLIRAL"/>
    <s v="JLLIRAL"/>
    <n v="19079"/>
    <s v="jose.lira@consultor.wom.cl"/>
    <m/>
    <m/>
    <n v="3"/>
    <s v="Deisy Carvajal"/>
    <x v="1"/>
    <m/>
    <n v="1"/>
    <d v="2021-03-01T00:00:00"/>
    <s v=""/>
    <m/>
    <d v="2017-07-01T00:00:00"/>
    <s v=""/>
  </r>
  <r>
    <s v="Holdtech"/>
    <x v="0"/>
    <s v="Masivo"/>
    <s v="La Serena"/>
    <s v="17111535"/>
    <s v="3"/>
    <s v="17111535-3"/>
    <s v="JSARAYAM"/>
    <s v="JUANITA SOLANGE ARAYA MARIN"/>
    <s v="JUANITA SOLANGE"/>
    <s v="ARAYA MARIN"/>
    <x v="1"/>
    <x v="5"/>
    <s v="Abandono de PEI"/>
    <m/>
    <d v="2017-06-20T00:00:00"/>
    <m/>
    <m/>
    <m/>
    <m/>
    <m/>
    <d v="1988-09-22T00:00:00"/>
    <x v="20"/>
    <m/>
    <s v=""/>
    <d v="2017-06-20T00:00:00"/>
    <d v="2017-07-10T00:00:00"/>
    <s v="N"/>
    <m/>
    <s v="JSARAYAM"/>
    <s v="JSARAYAM"/>
    <n v="19067"/>
    <s v="juanita.araya@consultor.wom.cl"/>
    <m/>
    <m/>
    <n v="3"/>
    <s v="Deisy Carvajal"/>
    <x v="1"/>
    <m/>
    <n v="1"/>
    <d v="2021-03-01T00:00:00"/>
    <s v=""/>
    <m/>
    <d v="2017-06-01T00:00:00"/>
    <s v=""/>
  </r>
  <r>
    <s v="Holdtech"/>
    <x v="0"/>
    <s v="Masivo"/>
    <s v="La Serena"/>
    <s v="17625185"/>
    <s v="9"/>
    <s v="17625185-9"/>
    <s v="MJBUGUER"/>
    <s v="MARIA JOSE BUGUEÑO RIVERA"/>
    <s v="MARIA JOSE"/>
    <s v="BUGUEÑO RIVERA"/>
    <x v="1"/>
    <x v="5"/>
    <s v="Abandono de PEI"/>
    <m/>
    <d v="2017-06-20T00:00:00"/>
    <m/>
    <m/>
    <m/>
    <m/>
    <m/>
    <d v="1990-09-01T00:00:00"/>
    <x v="20"/>
    <m/>
    <s v=""/>
    <d v="2017-06-20T00:00:00"/>
    <d v="2017-07-10T00:00:00"/>
    <s v="N"/>
    <m/>
    <s v="MJBUGUER"/>
    <s v="MJBUGUER"/>
    <n v="19068"/>
    <s v="maria.bugueno@consultor.wom.cl"/>
    <m/>
    <m/>
    <n v="3"/>
    <s v="Deisy Carvajal"/>
    <x v="1"/>
    <m/>
    <n v="1"/>
    <d v="2021-03-01T00:00:00"/>
    <s v=""/>
    <m/>
    <d v="2017-06-01T00:00:00"/>
    <s v=""/>
  </r>
  <r>
    <s v="Holdtech"/>
    <x v="0"/>
    <s v="Masivo"/>
    <s v="La Serena"/>
    <s v="11616081"/>
    <s v="1"/>
    <s v="11616081-1"/>
    <s v="MLRODRIG"/>
    <s v="MARIA LUISA RODRIGUEZ GONZALEZ"/>
    <s v="MARIA LUISA"/>
    <s v="RODRIGUEZ GONZALEZ"/>
    <x v="1"/>
    <x v="5"/>
    <s v="Abandono de PEI"/>
    <m/>
    <d v="2017-06-28T00:00:00"/>
    <m/>
    <m/>
    <m/>
    <m/>
    <m/>
    <d v="1970-09-18T00:00:00"/>
    <x v="20"/>
    <m/>
    <s v=""/>
    <d v="2017-06-20T00:00:00"/>
    <d v="2017-07-10T00:00:00"/>
    <s v="N"/>
    <m/>
    <s v="MLRODRIG"/>
    <s v="MLRODRIG"/>
    <n v="19087"/>
    <s v="maria.rodriguez.g@consultor.wom.cl"/>
    <m/>
    <m/>
    <n v="3"/>
    <s v="Deisy Carvajal"/>
    <x v="1"/>
    <m/>
    <n v="1"/>
    <d v="2021-03-01T00:00:00"/>
    <s v=""/>
    <m/>
    <d v="2017-06-01T00:00:00"/>
    <s v=""/>
  </r>
  <r>
    <s v="Holdtech"/>
    <x v="0"/>
    <s v="Masivo"/>
    <s v="La Serena"/>
    <s v="16253860"/>
    <s v="8"/>
    <s v="16253860-8"/>
    <s v="MPMORALM"/>
    <s v="MARIA PAZ MORALES MONTENEGRO"/>
    <s v="MARIA PAZ"/>
    <s v="MORALES MONTENEGRO"/>
    <x v="1"/>
    <x v="5"/>
    <s v="Abandono de PEI"/>
    <m/>
    <d v="2017-06-20T00:00:00"/>
    <m/>
    <m/>
    <m/>
    <m/>
    <m/>
    <d v="1986-07-05T00:00:00"/>
    <x v="20"/>
    <m/>
    <s v=""/>
    <d v="2017-06-20T00:00:00"/>
    <d v="2017-07-10T00:00:00"/>
    <s v="N"/>
    <m/>
    <s v="MPMORALM"/>
    <s v="MPMORALM"/>
    <n v="19081"/>
    <s v="maria.morales.m@consultor.wom.cl"/>
    <m/>
    <m/>
    <n v="3"/>
    <s v="Deisy Carvajal"/>
    <x v="1"/>
    <m/>
    <n v="1"/>
    <d v="2021-03-01T00:00:00"/>
    <s v=""/>
    <m/>
    <d v="2017-06-01T00:00:00"/>
    <s v=""/>
  </r>
  <r>
    <s v="Holdtech"/>
    <x v="0"/>
    <s v="Masivo"/>
    <s v="La Serena"/>
    <s v="8571940-"/>
    <s v="8"/>
    <s v="8571940-8"/>
    <s v="NGMALDOC"/>
    <s v="NELSON GUILLERMO MALDONADO CARDENAS"/>
    <s v="NELSON GUILLERMO"/>
    <s v="MALDONADO CARDENAS"/>
    <x v="1"/>
    <x v="5"/>
    <s v="Abandono de PEI"/>
    <m/>
    <d v="2017-07-03T00:00:00"/>
    <m/>
    <m/>
    <m/>
    <m/>
    <m/>
    <d v="1960-10-08T00:00:00"/>
    <x v="20"/>
    <m/>
    <s v=""/>
    <d v="2017-06-20T00:00:00"/>
    <d v="2017-07-10T00:00:00"/>
    <s v="N"/>
    <m/>
    <s v="NGMALDOC"/>
    <s v="NGMALDOC"/>
    <n v="19080"/>
    <s v="nelson.maldonado@consultor.wom.cl"/>
    <m/>
    <m/>
    <n v="3"/>
    <s v="Deisy Carvajal"/>
    <x v="1"/>
    <m/>
    <n v="1"/>
    <d v="2021-03-01T00:00:00"/>
    <s v=""/>
    <m/>
    <d v="2017-07-01T00:00:00"/>
    <s v=""/>
  </r>
  <r>
    <s v="Holdtech"/>
    <x v="0"/>
    <s v="Masivo"/>
    <s v="La Serena"/>
    <s v="8257664-"/>
    <s v="9"/>
    <s v="8257664-9"/>
    <s v="NIGAYOSA"/>
    <s v="NELSON IGOR GAYOSO ANACONA"/>
    <s v="NELSON IGOR"/>
    <s v="GAYOSO ANACONA"/>
    <x v="1"/>
    <x v="5"/>
    <s v="Abandono de PEI"/>
    <m/>
    <d v="2017-06-20T00:00:00"/>
    <m/>
    <m/>
    <m/>
    <m/>
    <m/>
    <d v="1959-12-06T00:00:00"/>
    <x v="20"/>
    <m/>
    <s v=""/>
    <d v="2017-06-20T00:00:00"/>
    <d v="2017-07-10T00:00:00"/>
    <s v="N"/>
    <m/>
    <s v="NIGAYOSA"/>
    <s v="NIGAYOSA"/>
    <n v="19077"/>
    <s v="nelson.gayoso@consultor.wom.cl"/>
    <m/>
    <m/>
    <n v="3"/>
    <s v="Deisy Carvajal"/>
    <x v="1"/>
    <m/>
    <n v="1"/>
    <d v="2021-03-01T00:00:00"/>
    <s v=""/>
    <m/>
    <d v="2017-06-01T00:00:00"/>
    <s v=""/>
  </r>
  <r>
    <s v="Holdtech"/>
    <x v="0"/>
    <s v="Masivo"/>
    <s v="La Serena"/>
    <s v="8511402-"/>
    <s v="6"/>
    <s v="8511402-6"/>
    <s v="PCRIVERC"/>
    <s v="PATRICIA CRISTINA RIVERA CORTES"/>
    <s v="PATRICIA CRISTINA"/>
    <s v="RIVERA CORTES"/>
    <x v="1"/>
    <x v="5"/>
    <s v="Abandono de PEI"/>
    <m/>
    <d v="2017-06-20T00:00:00"/>
    <m/>
    <m/>
    <m/>
    <m/>
    <m/>
    <d v="1964-07-24T00:00:00"/>
    <x v="20"/>
    <m/>
    <s v=""/>
    <d v="2017-06-20T00:00:00"/>
    <d v="2017-07-10T00:00:00"/>
    <s v="N"/>
    <m/>
    <s v="PCRIVERC"/>
    <s v="PCRIVERC"/>
    <n v="19091"/>
    <s v="patricia.rivera@consultor.wom.cl"/>
    <m/>
    <m/>
    <n v="3"/>
    <s v="Deisy Carvajal"/>
    <x v="1"/>
    <m/>
    <n v="1"/>
    <d v="2021-03-01T00:00:00"/>
    <s v=""/>
    <m/>
    <d v="2017-06-01T00:00:00"/>
    <s v=""/>
  </r>
  <r>
    <s v="Holdtech"/>
    <x v="0"/>
    <s v="Masivo"/>
    <s v="La Serena"/>
    <s v="17451969"/>
    <s v="2"/>
    <s v="17451969-2"/>
    <s v="PPARAYAA"/>
    <s v="PATRICIA PRISCILA ARAYA ARAYA"/>
    <s v="PATRICIA PRISCILA"/>
    <s v="ARAYA ARAYA"/>
    <x v="1"/>
    <x v="5"/>
    <s v="No Certifica"/>
    <s v="No Certifica"/>
    <d v="2017-07-10T00:00:00"/>
    <m/>
    <m/>
    <m/>
    <m/>
    <m/>
    <d v="1989-12-19T00:00:00"/>
    <x v="20"/>
    <m/>
    <s v=""/>
    <d v="2017-06-20T00:00:00"/>
    <d v="2017-07-10T00:00:00"/>
    <s v="N"/>
    <m/>
    <s v="PPARAYAA"/>
    <s v="PPARAYAA"/>
    <n v="19092"/>
    <s v="patricia.araya@consultor.wom.cl"/>
    <m/>
    <m/>
    <n v="3"/>
    <s v="Deisy Carvajal"/>
    <x v="1"/>
    <m/>
    <n v="1"/>
    <d v="2021-03-01T00:00:00"/>
    <s v=""/>
    <m/>
    <d v="2017-07-01T00:00:00"/>
    <s v=""/>
  </r>
  <r>
    <s v="Holdtech"/>
    <x v="0"/>
    <s v="Masivo"/>
    <s v="La Serena"/>
    <s v="17962556"/>
    <s v="1"/>
    <s v="17962556-1"/>
    <s v=""/>
    <s v="CARLOS IGNACIO LOPEZ DE LA PAZ"/>
    <s v="CARLOS IGNACIO"/>
    <s v="LOPEZ DE LA PAZ"/>
    <x v="1"/>
    <x v="5"/>
    <s v="Abandono de PEI"/>
    <m/>
    <d v="2017-07-06T00:00:00"/>
    <m/>
    <m/>
    <m/>
    <m/>
    <m/>
    <d v="1993-06-28T00:00:00"/>
    <x v="20"/>
    <m/>
    <s v=""/>
    <d v="2017-07-06T00:00:00"/>
    <d v="2017-07-26T00:00:00"/>
    <s v="N"/>
    <m/>
    <s v=""/>
    <s v=""/>
    <m/>
    <m/>
    <m/>
    <m/>
    <n v="4"/>
    <s v="Monica Neculman"/>
    <x v="1"/>
    <m/>
    <n v="1"/>
    <d v="2021-03-01T00:00:00"/>
    <s v=""/>
    <m/>
    <d v="2017-07-01T00:00:00"/>
    <s v=""/>
  </r>
  <r>
    <s v="Holdtech"/>
    <x v="0"/>
    <s v="Masivo"/>
    <s v="La Serena"/>
    <s v="14384956"/>
    <s v="2"/>
    <s v="14384956-2"/>
    <s v=""/>
    <s v="CLAUDIA ANGELICA GALARCE ZEPEDA"/>
    <s v="CLAUDIA ANGELICA"/>
    <s v="GALARCE ZEPEDA"/>
    <x v="1"/>
    <x v="5"/>
    <s v="Abandono de PEI"/>
    <m/>
    <d v="2017-07-06T00:00:00"/>
    <m/>
    <m/>
    <m/>
    <m/>
    <m/>
    <d v="1993-06-28T00:00:00"/>
    <x v="20"/>
    <m/>
    <s v=""/>
    <d v="2017-07-06T00:00:00"/>
    <d v="2017-07-26T00:00:00"/>
    <s v="N"/>
    <m/>
    <s v=""/>
    <s v=""/>
    <m/>
    <m/>
    <m/>
    <m/>
    <n v="4"/>
    <s v="Monica Neculman"/>
    <x v="1"/>
    <m/>
    <n v="1"/>
    <d v="2021-03-01T00:00:00"/>
    <s v=""/>
    <m/>
    <d v="2017-07-01T00:00:00"/>
    <s v=""/>
  </r>
  <r>
    <s v="Holdtech"/>
    <x v="0"/>
    <s v="Masivo"/>
    <s v="La Serena"/>
    <s v="11821315"/>
    <s v="7"/>
    <s v="11821315-7"/>
    <s v=""/>
    <s v="JUANA DEL CARMEN TAPIA CAMPOS"/>
    <s v="JUANA DEL CARMEN"/>
    <s v="TAPIA CAMPOS"/>
    <x v="1"/>
    <x v="5"/>
    <s v="Abandono de PEI"/>
    <m/>
    <d v="2017-07-06T00:00:00"/>
    <m/>
    <m/>
    <m/>
    <m/>
    <m/>
    <d v="1993-06-28T00:00:00"/>
    <x v="20"/>
    <m/>
    <s v=""/>
    <d v="2017-07-06T00:00:00"/>
    <d v="2017-07-26T00:00:00"/>
    <s v="N"/>
    <m/>
    <s v=""/>
    <s v=""/>
    <m/>
    <m/>
    <m/>
    <m/>
    <n v="4"/>
    <s v="Monica Neculman"/>
    <x v="1"/>
    <m/>
    <n v="1"/>
    <d v="2021-03-01T00:00:00"/>
    <s v=""/>
    <m/>
    <d v="2017-07-01T00:00:00"/>
    <s v=""/>
  </r>
  <r>
    <s v="Holdtech"/>
    <x v="0"/>
    <s v="Masivo"/>
    <s v="La Serena"/>
    <s v="9774588-"/>
    <s v="9"/>
    <s v="9774588-9"/>
    <s v=""/>
    <s v="JULIA ALICIA FLORES YAÑEZ"/>
    <s v="JULIA ALICIA"/>
    <s v="FLORES YAÑEZ"/>
    <x v="1"/>
    <x v="5"/>
    <s v="Abandono de PEI"/>
    <m/>
    <d v="2017-07-06T00:00:00"/>
    <m/>
    <m/>
    <m/>
    <m/>
    <m/>
    <d v="1993-06-28T00:00:00"/>
    <x v="20"/>
    <m/>
    <s v=""/>
    <d v="2017-07-06T00:00:00"/>
    <d v="2017-07-26T00:00:00"/>
    <s v="N"/>
    <m/>
    <s v=""/>
    <s v=""/>
    <m/>
    <m/>
    <m/>
    <m/>
    <n v="4"/>
    <s v="Monica Neculman"/>
    <x v="1"/>
    <m/>
    <n v="1"/>
    <d v="2021-03-01T00:00:00"/>
    <s v=""/>
    <m/>
    <d v="2017-07-01T00:00:00"/>
    <s v=""/>
  </r>
  <r>
    <s v="Holdtech"/>
    <x v="0"/>
    <s v="Masivo"/>
    <s v="La Serena"/>
    <s v="16346465"/>
    <s v="9"/>
    <s v="16346465-9"/>
    <s v=""/>
    <s v="PIA MACARENA MORALES ROJAS"/>
    <s v="PIA MACARENA"/>
    <s v="MORALES ROJAS"/>
    <x v="1"/>
    <x v="5"/>
    <s v="Abandono de PEI"/>
    <m/>
    <d v="2017-07-06T00:00:00"/>
    <m/>
    <m/>
    <m/>
    <m/>
    <m/>
    <d v="1993-06-28T00:00:00"/>
    <x v="20"/>
    <m/>
    <s v=""/>
    <d v="2017-07-06T00:00:00"/>
    <d v="2017-07-26T00:00:00"/>
    <s v="N"/>
    <m/>
    <s v=""/>
    <s v=""/>
    <m/>
    <m/>
    <m/>
    <m/>
    <n v="4"/>
    <s v="Monica Neculman"/>
    <x v="1"/>
    <m/>
    <n v="1"/>
    <d v="2021-03-01T00:00:00"/>
    <s v=""/>
    <m/>
    <d v="2017-07-01T00:00:00"/>
    <s v=""/>
  </r>
  <r>
    <s v="Holdtech"/>
    <x v="0"/>
    <s v="Masivo"/>
    <s v="La Serena"/>
    <s v="13639633"/>
    <s v="1"/>
    <s v="13639633-1"/>
    <s v=""/>
    <s v="VANESSA ANDREA MORALES MORALES"/>
    <s v="VANESSA ANDREA"/>
    <s v="MORALES MORALES"/>
    <x v="1"/>
    <x v="5"/>
    <s v="Abandono de PEI"/>
    <m/>
    <d v="2017-07-06T00:00:00"/>
    <m/>
    <m/>
    <m/>
    <m/>
    <m/>
    <d v="1979-12-02T00:00:00"/>
    <x v="20"/>
    <m/>
    <s v=""/>
    <d v="2017-07-06T00:00:00"/>
    <d v="2017-07-26T00:00:00"/>
    <s v="N"/>
    <m/>
    <s v=""/>
    <s v=""/>
    <m/>
    <m/>
    <m/>
    <m/>
    <n v="4"/>
    <s v="Monica Neculman"/>
    <x v="1"/>
    <m/>
    <n v="1"/>
    <d v="2021-03-01T00:00:00"/>
    <s v=""/>
    <m/>
    <d v="2017-07-01T00:00:00"/>
    <s v=""/>
  </r>
  <r>
    <s v="Holdtech"/>
    <x v="0"/>
    <s v="Masivo"/>
    <s v="La Serena"/>
    <s v="15338427"/>
    <s v="4"/>
    <s v="15338427-4"/>
    <s v="CEPRADET"/>
    <s v="CARLOS EDUARDO PRADENAS TORRES"/>
    <s v="CARLOS EDUARDO"/>
    <s v="PRADENAS TORRES"/>
    <x v="1"/>
    <x v="5"/>
    <s v="Baja en capacitación"/>
    <s v="Encontro otro trabajo"/>
    <d v="2017-07-12T00:00:00"/>
    <m/>
    <m/>
    <m/>
    <m/>
    <m/>
    <d v="1982-10-10T00:00:00"/>
    <x v="20"/>
    <m/>
    <s v=""/>
    <d v="2017-07-06T00:00:00"/>
    <d v="2017-07-26T00:00:00"/>
    <s v="N"/>
    <m/>
    <s v="CEPRADET"/>
    <s v="CEPRADET"/>
    <n v="19052"/>
    <s v="carlos.pradenas@consultor.wom.cl"/>
    <m/>
    <m/>
    <n v="4"/>
    <s v="Monica Neculman"/>
    <x v="1"/>
    <m/>
    <n v="1"/>
    <d v="2021-03-01T00:00:00"/>
    <s v=""/>
    <m/>
    <d v="2017-07-01T00:00:00"/>
    <s v=""/>
  </r>
  <r>
    <s v="Holdtech"/>
    <x v="0"/>
    <s v="Masivo"/>
    <s v="La Serena"/>
    <s v="16864161"/>
    <s v="3"/>
    <s v="16864161-3"/>
    <s v="GFULLOAS"/>
    <s v="GABRIEL FRANCISCO ULLOA SEPULVEDA"/>
    <s v="GABRIEL FRANCISCO"/>
    <s v="ULLOA SEPULVEDA"/>
    <x v="1"/>
    <x v="5"/>
    <s v="Baja en capacitación"/>
    <s v="Problemas personales"/>
    <d v="2017-07-14T00:00:00"/>
    <m/>
    <m/>
    <m/>
    <m/>
    <m/>
    <d v="1988-01-05T00:00:00"/>
    <x v="20"/>
    <m/>
    <s v=""/>
    <d v="2017-07-06T00:00:00"/>
    <d v="2017-07-26T00:00:00"/>
    <s v="N"/>
    <m/>
    <s v="GFULLOAS"/>
    <s v="GFULLOAS"/>
    <n v="19095"/>
    <s v="gabriel.ulloa@consultor.wom.cl"/>
    <m/>
    <m/>
    <n v="4"/>
    <s v="Monica Neculman"/>
    <x v="1"/>
    <m/>
    <n v="1"/>
    <d v="2021-03-01T00:00:00"/>
    <s v=""/>
    <m/>
    <d v="2017-07-01T00:00:00"/>
    <s v=""/>
  </r>
  <r>
    <s v="Holdtech"/>
    <x v="0"/>
    <s v="Masivo"/>
    <s v="La Serena"/>
    <s v="10920477"/>
    <s v="3"/>
    <s v="10920477-3"/>
    <s v="JEROMERB"/>
    <s v="JUANA ESTRELLA ROMERO BARRAZA"/>
    <s v="JUANA ESTRELLA"/>
    <s v="ROMERO BARRAZA"/>
    <x v="1"/>
    <x v="5"/>
    <s v="Baja en capacitación"/>
    <s v="Problemas de salud"/>
    <d v="2017-07-25T00:00:00"/>
    <m/>
    <m/>
    <m/>
    <m/>
    <m/>
    <d v="1968-12-21T00:00:00"/>
    <x v="20"/>
    <m/>
    <s v=""/>
    <d v="2017-07-06T00:00:00"/>
    <d v="2017-07-26T00:00:00"/>
    <s v="N"/>
    <m/>
    <s v="JEROMERB"/>
    <s v="JEROMERB"/>
    <n v="19058"/>
    <s v="juana.romero@consultor.wom.cl"/>
    <m/>
    <m/>
    <n v="4"/>
    <s v="Monica Neculman"/>
    <x v="1"/>
    <m/>
    <n v="1"/>
    <d v="2021-03-01T00:00:00"/>
    <s v=""/>
    <m/>
    <d v="2017-07-01T00:00:00"/>
    <s v=""/>
  </r>
  <r>
    <s v="Holdtech"/>
    <x v="0"/>
    <s v="Masivo"/>
    <s v="La Serena"/>
    <s v="17295498"/>
    <s v="7"/>
    <s v="17295498-7"/>
    <s v="RMTAPIAC"/>
    <s v="RODRIGO MAURICIO TAPIA CORTES"/>
    <s v="RODRIGO MAURICIO"/>
    <s v="TAPIA CORTES"/>
    <x v="1"/>
    <x v="5"/>
    <s v="Baja en capacitación"/>
    <s v="Problemas personales"/>
    <d v="2017-07-12T00:00:00"/>
    <m/>
    <m/>
    <m/>
    <m/>
    <m/>
    <d v="1990-03-13T00:00:00"/>
    <x v="20"/>
    <m/>
    <s v=""/>
    <d v="2017-07-06T00:00:00"/>
    <d v="2017-07-26T00:00:00"/>
    <s v="N"/>
    <m/>
    <s v="RMTAPIAC"/>
    <s v="RMTAPIAC"/>
    <n v="19060"/>
    <s v="rodrigo.tapia@consultor.wom.cl"/>
    <m/>
    <m/>
    <n v="4"/>
    <s v="Monica Neculman"/>
    <x v="1"/>
    <m/>
    <n v="1"/>
    <d v="2021-03-01T00:00:00"/>
    <s v=""/>
    <m/>
    <d v="2017-07-01T00:00:00"/>
    <s v=""/>
  </r>
  <r>
    <s v="Holdtech"/>
    <x v="0"/>
    <s v="Masivo"/>
    <s v="La Serena"/>
    <s v="8577088-"/>
    <s v="8"/>
    <s v="8577088-8"/>
    <s v="SLTAPIAR"/>
    <s v="SUSANA LIBERTAD TAPIA ROJAS"/>
    <s v="SUSANA LIBERTAD"/>
    <s v="TAPIA ROJAS"/>
    <x v="1"/>
    <x v="5"/>
    <s v="Baja en capacitación"/>
    <s v="Problemas personales"/>
    <d v="2017-07-24T00:00:00"/>
    <m/>
    <m/>
    <m/>
    <m/>
    <m/>
    <d v="1992-05-28T00:00:00"/>
    <x v="20"/>
    <m/>
    <s v=""/>
    <d v="2017-07-06T00:00:00"/>
    <d v="2017-07-26T00:00:00"/>
    <s v="N"/>
    <m/>
    <s v="SLTAPIAR"/>
    <s v="SLTAPIAR"/>
    <n v="19093"/>
    <s v="susana.tapia@consultor.wom.cl"/>
    <m/>
    <m/>
    <n v="4"/>
    <s v="Monica Neculman"/>
    <x v="1"/>
    <m/>
    <n v="1"/>
    <d v="2021-03-01T00:00:00"/>
    <s v=""/>
    <m/>
    <d v="2017-07-01T00:00:00"/>
    <s v=""/>
  </r>
  <r>
    <s v="Holdtech"/>
    <x v="0"/>
    <s v="Masivo"/>
    <s v="La Serena"/>
    <s v="9736828-"/>
    <s v="7"/>
    <s v="9736828-7"/>
    <s v="XPBREVIV"/>
    <s v="XIMENA PAZ BREVIS VASQUEZ"/>
    <s v="XIMENA PAZ"/>
    <s v="BREVIS VASQUEZ"/>
    <x v="1"/>
    <x v="5"/>
    <s v="No Certifica"/>
    <s v="No Certifica"/>
    <d v="2017-07-26T00:00:00"/>
    <m/>
    <m/>
    <m/>
    <m/>
    <m/>
    <d v="1964-06-22T00:00:00"/>
    <x v="20"/>
    <m/>
    <s v=""/>
    <d v="2017-07-06T00:00:00"/>
    <d v="2017-07-26T00:00:00"/>
    <s v="N"/>
    <m/>
    <s v="XPBREVIV"/>
    <s v="XPBREVIV"/>
    <n v="19016"/>
    <s v="ximena.brevis@consultor.wom.cl"/>
    <m/>
    <m/>
    <n v="4"/>
    <s v="Monica Neculman"/>
    <x v="1"/>
    <m/>
    <n v="1"/>
    <d v="2021-03-01T00:00:00"/>
    <s v=""/>
    <m/>
    <d v="2017-07-01T00:00:00"/>
    <s v=""/>
  </r>
  <r>
    <s v="Holdtech"/>
    <x v="0"/>
    <s v="Prepago"/>
    <s v="La Serena"/>
    <s v="18179396"/>
    <s v="1"/>
    <s v="18179396-1"/>
    <s v=""/>
    <s v="ARNOLD ANDRES CERDA MIRANDA"/>
    <s v="ARNOLD ANDRES"/>
    <s v="CERDA MIRANDA"/>
    <x v="1"/>
    <x v="5"/>
    <s v="Abandono de PEI"/>
    <m/>
    <d v="2017-07-20T00:00:00"/>
    <m/>
    <m/>
    <m/>
    <m/>
    <m/>
    <d v="1992-10-02T00:00:00"/>
    <x v="20"/>
    <m/>
    <s v=""/>
    <d v="2017-07-20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</r>
  <r>
    <s v="Holdtech"/>
    <x v="0"/>
    <s v="Prepago"/>
    <s v="La Serena"/>
    <s v="15714626"/>
    <s v="2"/>
    <s v="15714626-2"/>
    <s v=""/>
    <s v="CHRISTIAN ANDRES ARAVENA BRITO"/>
    <s v="CHRISTIAN ANDRES"/>
    <s v="ARAVENA BRITO"/>
    <x v="1"/>
    <x v="5"/>
    <s v="Abandono de PEI"/>
    <m/>
    <d v="2017-07-20T00:00:00"/>
    <m/>
    <m/>
    <m/>
    <m/>
    <m/>
    <d v="1983-11-14T00:00:00"/>
    <x v="20"/>
    <m/>
    <s v=""/>
    <d v="2017-07-20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</r>
  <r>
    <s v="Holdtech"/>
    <x v="0"/>
    <s v="Prepago"/>
    <s v="La Serena"/>
    <s v="19137249"/>
    <s v="2"/>
    <s v="19137249-2"/>
    <s v=""/>
    <s v="CONSTANZA ALEJANDRA JOFRE GALVEZ"/>
    <s v="CONSTANZA ALEJANDRA"/>
    <s v="JOFRE GALVEZ"/>
    <x v="1"/>
    <x v="5"/>
    <s v="Abandono de PEI"/>
    <m/>
    <d v="2017-07-20T00:00:00"/>
    <m/>
    <m/>
    <m/>
    <m/>
    <m/>
    <d v="1995-12-04T00:00:00"/>
    <x v="20"/>
    <m/>
    <s v=""/>
    <d v="2017-07-20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</r>
  <r>
    <s v="Holdtech"/>
    <x v="0"/>
    <s v="Prepago"/>
    <s v="La Serena"/>
    <s v="17625201"/>
    <s v="4"/>
    <s v="17625201-4"/>
    <s v=""/>
    <s v="CONSTANZA ROCIO FUENTES CHEPILLO"/>
    <s v="CONSTANZA ROCIO"/>
    <s v="FUENTES CHEPILLO"/>
    <x v="1"/>
    <x v="5"/>
    <s v="Abandono de PEI"/>
    <m/>
    <d v="2017-07-20T00:00:00"/>
    <m/>
    <m/>
    <m/>
    <m/>
    <m/>
    <d v="1990-09-18T00:00:00"/>
    <x v="20"/>
    <m/>
    <s v=""/>
    <d v="2017-07-20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</r>
  <r>
    <s v="Holdtech"/>
    <x v="0"/>
    <s v="Prepago"/>
    <s v="La Serena"/>
    <s v="18591363"/>
    <s v="5"/>
    <s v="18591363-5"/>
    <s v=""/>
    <s v="DIEGO ALBERTO GAVILAN CADAGAN"/>
    <s v="DIEGO ALBERTO"/>
    <s v="GAVILAN CADAGAN"/>
    <x v="1"/>
    <x v="5"/>
    <s v="Abandono de PEI"/>
    <m/>
    <d v="2017-07-20T00:00:00"/>
    <m/>
    <m/>
    <m/>
    <m/>
    <m/>
    <d v="1993-10-11T00:00:00"/>
    <x v="20"/>
    <m/>
    <s v=""/>
    <d v="2017-07-20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</r>
  <r>
    <s v="Holdtech"/>
    <x v="0"/>
    <s v="Prepago"/>
    <s v="La Serena"/>
    <s v="15574021"/>
    <s v="3"/>
    <s v="15574021-3"/>
    <s v=""/>
    <s v="EDITH MARLENE ROMERO MILLA"/>
    <s v="EDITH MARLENE"/>
    <s v="ROMERO MILLA"/>
    <x v="1"/>
    <x v="5"/>
    <s v="Abandono de PEI"/>
    <m/>
    <d v="2017-07-20T00:00:00"/>
    <m/>
    <m/>
    <m/>
    <m/>
    <m/>
    <d v="1985-09-08T00:00:00"/>
    <x v="20"/>
    <m/>
    <s v=""/>
    <d v="2017-07-20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</r>
  <r>
    <s v="Holdtech"/>
    <x v="0"/>
    <s v="Prepago"/>
    <s v="La Serena"/>
    <s v="13648614"/>
    <s v="4"/>
    <s v="13648614-4"/>
    <s v=""/>
    <s v="EVELYN CAROLINA CAMPAÑA OYANADER"/>
    <s v="EVELYN CAROLINA"/>
    <s v="CAMPAÑA OYANADER"/>
    <x v="1"/>
    <x v="5"/>
    <s v="Abandono de PEI"/>
    <m/>
    <d v="2017-07-20T00:00:00"/>
    <m/>
    <m/>
    <m/>
    <m/>
    <m/>
    <d v="1978-12-13T00:00:00"/>
    <x v="20"/>
    <m/>
    <s v=""/>
    <d v="2017-07-20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</r>
  <r>
    <s v="Holdtech"/>
    <x v="0"/>
    <s v="Prepago"/>
    <s v="La Serena"/>
    <s v="17293937"/>
    <s v="6"/>
    <s v="17293937-6"/>
    <s v=""/>
    <s v="FELIPE FERNANDO TAPIA ALVAREZ"/>
    <s v="FELIPE FERNANDO"/>
    <s v="TAPIA ALVAREZ"/>
    <x v="1"/>
    <x v="5"/>
    <s v="Abandono de PEI"/>
    <m/>
    <d v="2017-07-20T00:00:00"/>
    <m/>
    <m/>
    <m/>
    <m/>
    <m/>
    <d v="1989-08-14T00:00:00"/>
    <x v="20"/>
    <m/>
    <s v=""/>
    <d v="2017-07-20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</r>
  <r>
    <s v="Holdtech"/>
    <x v="0"/>
    <s v="Prepago"/>
    <s v="La Serena"/>
    <s v="14362834"/>
    <s v="5"/>
    <s v="14362834-5"/>
    <s v=""/>
    <s v="FRANCISCO ANTONIO JARA JARA"/>
    <s v="FRANCISCO ANTONIO"/>
    <s v="JARA JARA"/>
    <x v="1"/>
    <x v="5"/>
    <s v="Abandono de PEI"/>
    <m/>
    <d v="2017-07-20T00:00:00"/>
    <m/>
    <m/>
    <m/>
    <m/>
    <m/>
    <d v="1981-03-28T00:00:00"/>
    <x v="20"/>
    <m/>
    <s v=""/>
    <d v="2017-07-20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</r>
  <r>
    <s v="Holdtech"/>
    <x v="0"/>
    <s v="Prepago"/>
    <s v="La Serena"/>
    <s v="19253036"/>
    <s v="9"/>
    <s v="19253036-9"/>
    <s v=""/>
    <s v="GONZALO ANDRES GONZALEZ REYES"/>
    <s v="GONZALO ANDRES"/>
    <s v="GONZALEZ REYES"/>
    <x v="1"/>
    <x v="5"/>
    <s v="Abandono de PEI"/>
    <m/>
    <d v="2017-07-20T00:00:00"/>
    <m/>
    <m/>
    <m/>
    <m/>
    <m/>
    <d v="1996-07-02T00:00:00"/>
    <x v="20"/>
    <m/>
    <s v=""/>
    <d v="2017-07-20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</r>
  <r>
    <s v="Holdtech"/>
    <x v="0"/>
    <s v="Prepago"/>
    <s v="La Serena"/>
    <s v="17681653"/>
    <s v="8"/>
    <s v="17681653-8"/>
    <s v=""/>
    <s v="MARIA IGNACIA GUTIERREZ VARELA"/>
    <s v="MARIA IGNACIA"/>
    <s v="GUTIERREZ VARELA"/>
    <x v="1"/>
    <x v="5"/>
    <s v="Abandono de PEI"/>
    <m/>
    <d v="2017-07-20T00:00:00"/>
    <m/>
    <m/>
    <m/>
    <m/>
    <m/>
    <d v="1991-10-21T00:00:00"/>
    <x v="20"/>
    <m/>
    <s v=""/>
    <d v="2017-07-20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</r>
  <r>
    <s v="Holdtech"/>
    <x v="0"/>
    <s v="Prepago"/>
    <s v="La Serena"/>
    <s v="18369589"/>
    <s v="4"/>
    <s v="18369589-4"/>
    <s v=""/>
    <s v="NICOLAS ARMANDO PEÑA ROA"/>
    <s v="NICOLAS ARMANDO"/>
    <s v="PEÑA ROA"/>
    <x v="1"/>
    <x v="5"/>
    <s v="Abandono de PEI"/>
    <m/>
    <d v="2017-07-20T00:00:00"/>
    <m/>
    <m/>
    <m/>
    <m/>
    <m/>
    <d v="1993-06-01T00:00:00"/>
    <x v="20"/>
    <m/>
    <s v=""/>
    <d v="2017-07-20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</r>
  <r>
    <s v="Holdtech"/>
    <x v="0"/>
    <s v="Prepago"/>
    <s v="La Serena"/>
    <s v="19432689"/>
    <s v="0"/>
    <s v="19432689-0"/>
    <s v=""/>
    <s v="RUTH NOEMI AGUILERA BRICEÑO"/>
    <s v="RUTH NOEMI"/>
    <s v="AGUILERA BRICEÑO"/>
    <x v="1"/>
    <x v="5"/>
    <s v="Abandono de PEI"/>
    <m/>
    <d v="2017-07-20T00:00:00"/>
    <m/>
    <m/>
    <m/>
    <m/>
    <m/>
    <d v="1996-05-22T00:00:00"/>
    <x v="20"/>
    <m/>
    <s v=""/>
    <d v="2017-07-20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</r>
  <r>
    <s v="Holdtech"/>
    <x v="0"/>
    <s v="Prepago"/>
    <s v="La Serena"/>
    <s v="16773732"/>
    <s v="3"/>
    <s v="16773732-3"/>
    <s v=""/>
    <s v="CAMILO ANDRES ESPINOZA ROJAS"/>
    <s v="CAMILO ANDRES"/>
    <s v="ESPINOZA ROJAS"/>
    <x v="1"/>
    <x v="5"/>
    <s v="Abandono de PEI"/>
    <m/>
    <d v="2017-07-21T00:00:00"/>
    <m/>
    <m/>
    <m/>
    <m/>
    <m/>
    <d v="1986-10-28T00:00:00"/>
    <x v="20"/>
    <m/>
    <s v=""/>
    <d v="2017-07-21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</r>
  <r>
    <s v="Holdtech"/>
    <x v="0"/>
    <s v="Prepago"/>
    <s v="La Serena"/>
    <s v="13876119"/>
    <s v="3"/>
    <s v="13876119-3"/>
    <s v=""/>
    <s v="CLAUDIA ANDREA VERGARA CONTRERAS"/>
    <s v="CLAUDIA ANDREA"/>
    <s v="VERGARA CONTRERAS"/>
    <x v="1"/>
    <x v="5"/>
    <s v="Abandono de PEI"/>
    <m/>
    <d v="2017-07-21T00:00:00"/>
    <m/>
    <m/>
    <m/>
    <m/>
    <m/>
    <d v="1980-10-21T00:00:00"/>
    <x v="20"/>
    <m/>
    <s v=""/>
    <d v="2017-07-21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</r>
  <r>
    <s v="Holdtech"/>
    <x v="0"/>
    <s v="Prepago"/>
    <s v="La Serena"/>
    <s v="13749926"/>
    <s v="6"/>
    <s v="13749926-6"/>
    <s v=""/>
    <s v="JAVIER ARTURO ORELLANA CORTES"/>
    <s v="JAVIER ARTURO"/>
    <s v="ORELLANA CORTES"/>
    <x v="1"/>
    <x v="5"/>
    <s v="Abandono de PEI"/>
    <m/>
    <d v="2017-07-22T00:00:00"/>
    <m/>
    <m/>
    <m/>
    <m/>
    <m/>
    <d v="1980-02-21T00:00:00"/>
    <x v="20"/>
    <m/>
    <s v=""/>
    <d v="2017-07-21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</r>
  <r>
    <s v="Holdtech"/>
    <x v="0"/>
    <s v="Prepago"/>
    <s v="La Serena"/>
    <s v="18374193"/>
    <s v="4"/>
    <s v="18374193-4"/>
    <s v=""/>
    <s v="MIRNA GISSELLE CORVALAN RODRIGUEZ"/>
    <s v="MIRNA GISSELLE"/>
    <s v="CORVALAN RODRIGUEZ"/>
    <x v="1"/>
    <x v="5"/>
    <s v="Abandono de PEI"/>
    <m/>
    <d v="2017-07-21T00:00:00"/>
    <m/>
    <m/>
    <m/>
    <m/>
    <m/>
    <d v="1993-03-07T00:00:00"/>
    <x v="20"/>
    <m/>
    <s v=""/>
    <d v="2017-07-21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</r>
  <r>
    <s v="Holdtech"/>
    <x v="0"/>
    <s v="Prepago"/>
    <s v="La Serena"/>
    <s v="15398997"/>
    <s v="4"/>
    <s v="15398997-4"/>
    <s v=""/>
    <s v="VIVIANA ANDREA FERNANDEZ MEDINA"/>
    <s v="VIVIANA ANDREA"/>
    <s v="FERNANDEZ MEDINA"/>
    <x v="1"/>
    <x v="5"/>
    <s v="Abandono de PEI"/>
    <m/>
    <d v="2017-07-21T00:00:00"/>
    <m/>
    <m/>
    <m/>
    <m/>
    <m/>
    <d v="1982-08-28T00:00:00"/>
    <x v="20"/>
    <m/>
    <s v=""/>
    <d v="2017-07-21T00:00:00"/>
    <m/>
    <s v="N"/>
    <m/>
    <s v=""/>
    <s v=""/>
    <m/>
    <m/>
    <m/>
    <m/>
    <n v="5"/>
    <s v="Claudio Villafaña"/>
    <x v="1"/>
    <m/>
    <n v="1"/>
    <d v="2021-03-01T00:00:00"/>
    <s v=""/>
    <m/>
    <d v="2017-07-01T00:00:00"/>
    <s v=""/>
  </r>
  <r>
    <s v="Holdtech"/>
    <x v="0"/>
    <s v="Prepago"/>
    <s v="La Serena"/>
    <s v="17935912"/>
    <s v="K"/>
    <s v="17935912-K"/>
    <s v="CARIVERC"/>
    <s v="CAROLINA ANDREA RIVERA CODOCEO"/>
    <s v="CAROLINA ANDREA"/>
    <s v="RIVERA CODOCEO"/>
    <x v="1"/>
    <x v="5"/>
    <s v="Baja en capacitación"/>
    <s v="No quiso dar repechaje"/>
    <d v="2017-08-01T00:00:00"/>
    <m/>
    <m/>
    <m/>
    <m/>
    <m/>
    <d v="1991-03-16T00:00:00"/>
    <x v="20"/>
    <m/>
    <s v=""/>
    <d v="2017-07-21T00:00:00"/>
    <m/>
    <s v="N"/>
    <m/>
    <s v="CARIVERC"/>
    <s v="CARIVERC"/>
    <n v="19046"/>
    <s v="carolina.rivera@consultor.wom.cl"/>
    <m/>
    <m/>
    <n v="5"/>
    <s v="Claudio Villafaña"/>
    <x v="1"/>
    <m/>
    <n v="1"/>
    <d v="2021-03-01T00:00:00"/>
    <s v=""/>
    <m/>
    <d v="2017-08-01T00:00:00"/>
    <s v=""/>
  </r>
  <r>
    <s v="Holdtech"/>
    <x v="0"/>
    <s v="Prepago"/>
    <s v="La Serena"/>
    <s v="16307918"/>
    <s v="6"/>
    <s v="16307918-6"/>
    <s v="CINICOLM"/>
    <s v="CRISTIAN ISRAEL NICOLAO MARDONES"/>
    <s v="CRISTIAN ISRAEL"/>
    <s v="NICOLAO MARDONES"/>
    <x v="1"/>
    <x v="5"/>
    <s v="Abandono de PEI"/>
    <m/>
    <d v="2017-08-01T00:00:00"/>
    <m/>
    <m/>
    <m/>
    <m/>
    <m/>
    <d v="1986-07-08T00:00:00"/>
    <x v="20"/>
    <m/>
    <s v=""/>
    <d v="2017-07-21T00:00:00"/>
    <m/>
    <s v="N"/>
    <m/>
    <s v="CINICOLM"/>
    <s v="CINICOLM"/>
    <n v="19067"/>
    <s v="cristian.nicolao@consultor.wom.cl"/>
    <m/>
    <m/>
    <n v="5"/>
    <s v="Claudio Villafaña"/>
    <x v="1"/>
    <m/>
    <n v="1"/>
    <d v="2021-03-01T00:00:00"/>
    <s v=""/>
    <m/>
    <d v="2017-08-01T00:00:00"/>
    <s v=""/>
  </r>
  <r>
    <s v="Holdtech"/>
    <x v="0"/>
    <s v="Prepago"/>
    <s v="La Serena"/>
    <s v="14588730"/>
    <s v="5"/>
    <s v="14588730-5"/>
    <s v="EMLADROF"/>
    <s v="ELBA MARGARITA LADRON DE GUEVARA FUENTES"/>
    <s v="ELBA MARGARITA"/>
    <s v="LADRON DE GUEVARA FUENTES"/>
    <x v="1"/>
    <x v="5"/>
    <s v="Baja en capacitación"/>
    <s v="No quiso dar repechaje"/>
    <d v="2017-08-01T00:00:00"/>
    <m/>
    <m/>
    <m/>
    <m/>
    <m/>
    <d v="1981-08-15T00:00:00"/>
    <x v="20"/>
    <m/>
    <s v=""/>
    <d v="2017-07-20T00:00:00"/>
    <m/>
    <s v="N"/>
    <m/>
    <s v="EMLADROF"/>
    <s v="EMLADROF"/>
    <n v="19100"/>
    <s v="elba.ladrondeguevara@consultor.wom.cl"/>
    <m/>
    <m/>
    <n v="5"/>
    <s v="Claudio Villafaña"/>
    <x v="1"/>
    <m/>
    <n v="1"/>
    <d v="2021-03-01T00:00:00"/>
    <s v=""/>
    <m/>
    <d v="2017-08-01T00:00:00"/>
    <s v=""/>
  </r>
  <r>
    <s v="Holdtech"/>
    <x v="0"/>
    <s v="Prepago"/>
    <s v="La Serena"/>
    <s v="18754639"/>
    <s v="7"/>
    <s v="18754639-7"/>
    <s v="FIFIGUEB"/>
    <s v="FRANCISCO IGNACIO FIGUEROA BARRAZA"/>
    <s v="FRANCISCO IGNACIO"/>
    <s v="FIGUEROA BARRAZA"/>
    <x v="1"/>
    <x v="5"/>
    <s v="Baja en capacitación"/>
    <s v="No Certifica"/>
    <d v="2017-08-01T00:00:00"/>
    <m/>
    <m/>
    <m/>
    <m/>
    <m/>
    <d v="1994-05-10T00:00:00"/>
    <x v="20"/>
    <m/>
    <s v=""/>
    <d v="2017-07-20T00:00:00"/>
    <m/>
    <s v="N"/>
    <m/>
    <s v="FIFIGUEB"/>
    <s v="FIFIGUEB"/>
    <n v="19105"/>
    <s v="francisco.figueroa@consultor.wom.cl"/>
    <m/>
    <m/>
    <n v="5"/>
    <s v="Claudio Villafaña"/>
    <x v="1"/>
    <m/>
    <n v="1"/>
    <d v="2021-03-01T00:00:00"/>
    <s v=""/>
    <m/>
    <d v="2017-08-01T00:00:00"/>
    <s v=""/>
  </r>
  <r>
    <s v="Holdtech"/>
    <x v="0"/>
    <s v="Prepago"/>
    <s v="La Serena"/>
    <s v="18449957"/>
    <s v="6"/>
    <s v="18449957-6"/>
    <s v="HACORDOG"/>
    <s v="HELIER ANGEL CORDOVA GUERRA"/>
    <s v="HELIER ANGEL"/>
    <s v="CORDOVA GUERRA"/>
    <x v="1"/>
    <x v="5"/>
    <s v="Baja en capacitación"/>
    <s v="No Certifica"/>
    <d v="2017-08-01T00:00:00"/>
    <m/>
    <m/>
    <m/>
    <m/>
    <m/>
    <d v="1993-03-24T00:00:00"/>
    <x v="20"/>
    <m/>
    <s v=""/>
    <d v="2017-07-21T00:00:00"/>
    <m/>
    <s v="N"/>
    <m/>
    <s v="HACORDOG"/>
    <s v="HACORDOG"/>
    <n v="19047"/>
    <s v="helier.cordova@consultor.wom.cl"/>
    <m/>
    <m/>
    <n v="5"/>
    <s v="Claudio Villafaña"/>
    <x v="1"/>
    <m/>
    <n v="1"/>
    <d v="2021-03-01T00:00:00"/>
    <s v=""/>
    <m/>
    <d v="2017-08-01T00:00:00"/>
    <s v=""/>
  </r>
  <r>
    <s v="Holdtech"/>
    <x v="0"/>
    <s v="Prepago"/>
    <s v="La Serena"/>
    <s v="17331098"/>
    <s v="6"/>
    <s v="17331098-6"/>
    <s v="JEECHEGC"/>
    <s v="JORGE EDUARDO ECHEGOYEN COVARRUBIAS"/>
    <s v="JORGE EDUARDO"/>
    <s v="ECHEGOYEN COVARRUBIAS"/>
    <x v="1"/>
    <x v="5"/>
    <s v="Abandono de PEI"/>
    <m/>
    <d v="2017-07-31T00:00:00"/>
    <m/>
    <m/>
    <m/>
    <m/>
    <m/>
    <d v="1989-12-12T00:00:00"/>
    <x v="20"/>
    <m/>
    <s v=""/>
    <d v="2017-07-20T00:00:00"/>
    <m/>
    <s v="N"/>
    <m/>
    <s v="JEECHEGC"/>
    <s v="JEECHEGC"/>
    <n v="19107"/>
    <s v="jorge.echegoyen@consultor.wom.cl"/>
    <m/>
    <m/>
    <n v="5"/>
    <s v="Claudio Villafaña"/>
    <x v="1"/>
    <m/>
    <n v="1"/>
    <d v="2021-03-01T00:00:00"/>
    <s v=""/>
    <m/>
    <d v="2017-07-01T00:00:00"/>
    <s v=""/>
  </r>
  <r>
    <s v="Holdtech"/>
    <x v="0"/>
    <s v="Prepago"/>
    <s v="La Serena"/>
    <s v="13648838"/>
    <s v="4"/>
    <s v="13648838-4"/>
    <s v="SAVEGAC"/>
    <s v="SERGIO ANDRES VEGA CABRERA"/>
    <s v="SERGIO ANDRES"/>
    <s v="VEGA CABRERA"/>
    <x v="1"/>
    <x v="5"/>
    <s v="Baja en capacitación"/>
    <s v="No quiso dar repechaje"/>
    <d v="2017-08-01T00:00:00"/>
    <m/>
    <m/>
    <m/>
    <m/>
    <m/>
    <d v="1979-02-06T00:00:00"/>
    <x v="20"/>
    <m/>
    <s v=""/>
    <d v="2017-07-20T00:00:00"/>
    <m/>
    <s v="N"/>
    <m/>
    <s v="SAVEGAC"/>
    <s v="SAVEGAC"/>
    <n v="19081"/>
    <s v="sergio.vega@consultor.wom.cl"/>
    <m/>
    <m/>
    <n v="5"/>
    <s v="Claudio Villafaña"/>
    <x v="1"/>
    <m/>
    <n v="1"/>
    <d v="2021-03-01T00:00:00"/>
    <s v=""/>
    <m/>
    <d v="2017-08-01T00:00:00"/>
    <s v=""/>
  </r>
  <r>
    <s v="Holdtech"/>
    <x v="0"/>
    <s v="Prepago"/>
    <s v="La Serena"/>
    <s v="18317439"/>
    <s v="8"/>
    <s v="18317439-8"/>
    <s v="VCTORREP"/>
    <s v="VALERIA CRISTINA TORRES PEÑA"/>
    <s v="VALERIA CRISTINA"/>
    <s v="TORRES PEÑA"/>
    <x v="1"/>
    <x v="5"/>
    <s v="Baja en capacitación"/>
    <s v="No quiso dar repechaje"/>
    <d v="2017-08-01T00:00:00"/>
    <m/>
    <m/>
    <m/>
    <m/>
    <m/>
    <d v="1993-03-10T00:00:00"/>
    <x v="20"/>
    <m/>
    <s v=""/>
    <d v="2017-07-21T00:00:00"/>
    <m/>
    <s v="N"/>
    <m/>
    <s v="VCTORREP"/>
    <s v="VCTORREP"/>
    <n v="19080"/>
    <s v="valeria.torres.p@consultor.wom.cl"/>
    <m/>
    <m/>
    <n v="5"/>
    <s v="Claudio Villafaña"/>
    <x v="1"/>
    <m/>
    <n v="1"/>
    <d v="2021-03-01T00:00:00"/>
    <s v=""/>
    <m/>
    <d v="2017-08-01T00:00:00"/>
    <s v=""/>
  </r>
  <r>
    <s v="Holdtech"/>
    <x v="0"/>
    <s v="Prepago"/>
    <s v="La Serena"/>
    <s v="13649760"/>
    <s v="K"/>
    <s v="13649760-K"/>
    <s v="YPBRAVOC"/>
    <s v="YOSELYN PAOLA BRAVO CONTRERAS"/>
    <s v="YOSELYN PAOLA"/>
    <s v="BRAVO CONTRERAS"/>
    <x v="1"/>
    <x v="5"/>
    <s v="Baja en capacitación"/>
    <s v="No Certifica"/>
    <d v="2017-08-01T00:00:00"/>
    <m/>
    <m/>
    <m/>
    <m/>
    <m/>
    <d v="1979-07-29T00:00:00"/>
    <x v="20"/>
    <m/>
    <s v=""/>
    <d v="2017-07-20T00:00:00"/>
    <m/>
    <s v="N"/>
    <m/>
    <s v="YPBRAVOC"/>
    <s v="YPBRAVOC"/>
    <n v="19109"/>
    <s v="yoselyn.bravo@consultor.wom.cl"/>
    <m/>
    <m/>
    <n v="5"/>
    <s v="Claudio Villafaña"/>
    <x v="1"/>
    <m/>
    <n v="1"/>
    <d v="2021-03-01T00:00:00"/>
    <s v=""/>
    <m/>
    <d v="2017-08-01T00:00:00"/>
    <s v=""/>
  </r>
  <r>
    <s v="Holdtech"/>
    <x v="0"/>
    <s v="Masivo"/>
    <s v="La Serena"/>
    <s v="17132714"/>
    <s v="8"/>
    <s v="17132714-8"/>
    <s v=""/>
    <s v="ALFREDO ENRIQUE SEGOVIA BUGUEÑO"/>
    <s v="ALFREDO ENRIQUE"/>
    <s v="SEGOVIA BUGUEÑO"/>
    <x v="1"/>
    <x v="5"/>
    <s v="Abandono de PEI"/>
    <m/>
    <d v="2017-07-27T00:00:00"/>
    <m/>
    <m/>
    <m/>
    <m/>
    <m/>
    <d v="1989-03-14T00:00:00"/>
    <x v="20"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</r>
  <r>
    <s v="Holdtech"/>
    <x v="0"/>
    <s v="Masivo"/>
    <s v="La Serena"/>
    <s v="13010384"/>
    <s v="7"/>
    <s v="13010384-7"/>
    <s v=""/>
    <s v="ANA DE LAS MERCEDES DIAZ LOBOS"/>
    <s v="ANA DE LAS MERCEDES"/>
    <s v="DIAZ LOBOS"/>
    <x v="1"/>
    <x v="5"/>
    <s v="Abandono de PEI"/>
    <m/>
    <d v="2017-07-28T00:00:00"/>
    <m/>
    <m/>
    <m/>
    <m/>
    <m/>
    <d v="1976-03-22T00:00:00"/>
    <x v="20"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</r>
  <r>
    <s v="Holdtech"/>
    <x v="0"/>
    <s v="Masivo"/>
    <s v="La Serena"/>
    <s v="17015986"/>
    <s v="1"/>
    <s v="17015986-1"/>
    <s v=""/>
    <s v="ANA FERNANDA ZARRICUETA CARMONA"/>
    <s v="ANA FERNANDA"/>
    <s v="ZARRICUETA CARMONA"/>
    <x v="1"/>
    <x v="5"/>
    <s v="Abandono de PEI"/>
    <m/>
    <d v="2017-07-27T00:00:00"/>
    <m/>
    <m/>
    <m/>
    <m/>
    <m/>
    <d v="1989-01-03T00:00:00"/>
    <x v="20"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</r>
  <r>
    <s v="Holdtech"/>
    <x v="0"/>
    <s v="Masivo"/>
    <s v="La Serena"/>
    <s v="18756925"/>
    <s v="7"/>
    <s v="18756925-7"/>
    <s v=""/>
    <s v="ANGELO EDUARDO VILLALOBOS VELIZ"/>
    <s v="ANGELO EDUARDO"/>
    <s v="VILLALOBOS VELIZ"/>
    <x v="1"/>
    <x v="5"/>
    <s v="Abandono de PEI"/>
    <m/>
    <d v="2017-07-27T00:00:00"/>
    <m/>
    <m/>
    <m/>
    <m/>
    <m/>
    <d v="1994-01-26T00:00:00"/>
    <x v="20"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</r>
  <r>
    <s v="Holdtech"/>
    <x v="0"/>
    <s v="Masivo"/>
    <s v="La Serena"/>
    <s v="16579033"/>
    <s v="2"/>
    <s v="16579033-2"/>
    <s v=""/>
    <s v="AUGUSTO FELIPE ZARRICUETA CARMONA"/>
    <s v="AUGUSTO FELIPE"/>
    <s v="ZARRICUETA CARMONA"/>
    <x v="1"/>
    <x v="5"/>
    <s v="Abandono de PEI"/>
    <m/>
    <d v="2017-07-27T00:00:00"/>
    <m/>
    <m/>
    <m/>
    <m/>
    <m/>
    <d v="1987-07-09T00:00:00"/>
    <x v="20"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</r>
  <r>
    <s v="Holdtech"/>
    <x v="0"/>
    <s v="Masivo"/>
    <s v="La Serena"/>
    <s v="17466142"/>
    <s v="1"/>
    <s v="17466142-1"/>
    <s v=""/>
    <s v="CARLOS GABRIEL CASTRO OLIVARES"/>
    <s v="CARLOS GABRIEL"/>
    <s v="CASTRO OLIVARES"/>
    <x v="1"/>
    <x v="5"/>
    <s v="Abandono de PEI"/>
    <m/>
    <d v="2017-07-27T00:00:00"/>
    <m/>
    <m/>
    <m/>
    <m/>
    <m/>
    <d v="1988-02-19T00:00:00"/>
    <x v="20"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</r>
  <r>
    <s v="Holdtech"/>
    <x v="0"/>
    <s v="Masivo"/>
    <s v="La Serena"/>
    <s v="8540568-"/>
    <s v="3"/>
    <s v="8540568-3"/>
    <s v=""/>
    <s v="CAROLA SOLANGE MAUREIRA UREÑAS"/>
    <s v="CAROLA SOLANGE"/>
    <s v="MAUREIRA UREÑAS"/>
    <x v="1"/>
    <x v="5"/>
    <s v="Abandono de PEI"/>
    <m/>
    <d v="2017-07-27T00:00:00"/>
    <m/>
    <m/>
    <m/>
    <m/>
    <m/>
    <d v="1970-07-14T00:00:00"/>
    <x v="20"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</r>
  <r>
    <s v="Holdtech"/>
    <x v="0"/>
    <s v="Masivo"/>
    <s v="La Serena"/>
    <s v="15030831"/>
    <s v="3"/>
    <s v="15030831-3"/>
    <s v=""/>
    <s v="CAROLINA YANETT TARIFEÑO TAUCARE"/>
    <s v="CAROLINA YANETT"/>
    <s v="TARIFEÑO TAUCARE"/>
    <x v="1"/>
    <x v="5"/>
    <s v="Abandono de PEI"/>
    <m/>
    <d v="2017-07-27T00:00:00"/>
    <m/>
    <m/>
    <m/>
    <m/>
    <m/>
    <d v="1982-09-17T00:00:00"/>
    <x v="20"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</r>
  <r>
    <s v="Holdtech"/>
    <x v="0"/>
    <s v="Masivo"/>
    <s v="La Serena"/>
    <s v="17979723"/>
    <s v="2"/>
    <s v="17979723-2"/>
    <s v=""/>
    <s v="CONSTANZA ELISABET MAUNA MAUNA"/>
    <s v="CONSTANZA ELISABET"/>
    <s v="MAUNA MAUNA"/>
    <x v="1"/>
    <x v="5"/>
    <s v="Abandono de PEI"/>
    <m/>
    <d v="2017-07-28T00:00:00"/>
    <m/>
    <m/>
    <m/>
    <m/>
    <m/>
    <d v="1991-10-19T00:00:00"/>
    <x v="20"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</r>
  <r>
    <s v="Holdtech"/>
    <x v="0"/>
    <s v="Masivo"/>
    <s v="La Serena"/>
    <s v="17293682"/>
    <s v="2"/>
    <s v="17293682-2"/>
    <s v=""/>
    <s v="CYNTHIA PAMELA OLIVARES OLIVARES"/>
    <s v="CYNTHIA PAMELA"/>
    <s v="OLIVARES OLIVARES"/>
    <x v="1"/>
    <x v="5"/>
    <s v="Abandono de PEI"/>
    <m/>
    <d v="2017-07-27T00:00:00"/>
    <m/>
    <m/>
    <m/>
    <m/>
    <m/>
    <d v="1989-02-09T00:00:00"/>
    <x v="20"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</r>
  <r>
    <s v="Holdtech"/>
    <x v="0"/>
    <s v="Masivo"/>
    <s v="La Serena"/>
    <s v="18178053"/>
    <s v="3"/>
    <s v="18178053-3"/>
    <s v=""/>
    <s v="EDGARDO CRISTOPHER GALLEGUILLOS ARIAS"/>
    <s v="EDGARDO CRISTOPHER"/>
    <s v="GALLEGUILLOS ARIAS"/>
    <x v="1"/>
    <x v="5"/>
    <s v="Abandono de PEI"/>
    <m/>
    <d v="2017-07-27T00:00:00"/>
    <m/>
    <m/>
    <m/>
    <m/>
    <m/>
    <d v="1992-03-30T00:00:00"/>
    <x v="20"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</r>
  <r>
    <s v="Holdtech"/>
    <x v="0"/>
    <s v="Masivo"/>
    <s v="La Serena"/>
    <s v="13922307"/>
    <s v="1"/>
    <s v="13922307-1"/>
    <s v=""/>
    <s v="EFRAIN RODRIGO DIAZ AGUILERA"/>
    <s v="EFRAIN RODRIGO"/>
    <s v="DIAZ AGUILERA"/>
    <x v="1"/>
    <x v="5"/>
    <s v="Abandono de PEI"/>
    <m/>
    <d v="2017-07-27T00:00:00"/>
    <m/>
    <m/>
    <m/>
    <m/>
    <m/>
    <d v="1980-01-10T00:00:00"/>
    <x v="20"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</r>
  <r>
    <s v="Holdtech"/>
    <x v="0"/>
    <s v="Masivo"/>
    <s v="La Serena"/>
    <s v="15679542"/>
    <s v="9"/>
    <s v="15679542-9"/>
    <s v=""/>
    <s v="GANSIN FABIOLA CHUY CABRERA"/>
    <s v="GANSIN FABIOLA"/>
    <s v="CHUY CABRERA"/>
    <x v="1"/>
    <x v="5"/>
    <s v="Abandono de PEI"/>
    <m/>
    <d v="2017-07-27T00:00:00"/>
    <m/>
    <m/>
    <m/>
    <m/>
    <m/>
    <d v="1984-06-16T00:00:00"/>
    <x v="20"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</r>
  <r>
    <s v="Holdtech"/>
    <x v="0"/>
    <s v="Masivo"/>
    <s v="La Serena"/>
    <s v="13883794"/>
    <s v="7"/>
    <s v="13883794-7"/>
    <s v=""/>
    <s v="HECTOR PATRICIO VILLALOBOS CIFUENTES"/>
    <s v="HECTOR PATRICIO"/>
    <s v="VILLALOBOS CIFUENTES"/>
    <x v="1"/>
    <x v="5"/>
    <s v="Abandono de PEI"/>
    <m/>
    <d v="2017-07-27T00:00:00"/>
    <m/>
    <m/>
    <m/>
    <m/>
    <m/>
    <d v="1978-08-21T00:00:00"/>
    <x v="20"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</r>
  <r>
    <s v="Holdtech"/>
    <x v="0"/>
    <s v="Masivo"/>
    <s v="La Serena"/>
    <s v="18494864"/>
    <s v="8"/>
    <s v="18494864-8"/>
    <s v=""/>
    <s v="ISABEL ANAYD ABALOS LEON"/>
    <s v="ISABEL ANAYD"/>
    <s v="ABALOS LEON"/>
    <x v="1"/>
    <x v="5"/>
    <s v="Abandono de PEI"/>
    <m/>
    <d v="2017-08-01T00:00:00"/>
    <m/>
    <m/>
    <m/>
    <m/>
    <m/>
    <d v="1993-09-06T00:00:00"/>
    <x v="20"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8-01T00:00:00"/>
    <s v=""/>
  </r>
  <r>
    <s v="Holdtech"/>
    <x v="0"/>
    <s v="Masivo"/>
    <s v="La Serena"/>
    <s v="17737397"/>
    <s v="4"/>
    <s v="17737397-4"/>
    <s v=""/>
    <s v="JAVIER RODRIGO MORIS OLAVARRIA"/>
    <s v="JAVIER RODRIGO"/>
    <s v="MORIS OLAVARRIA"/>
    <x v="1"/>
    <x v="5"/>
    <s v="Abandono de PEI"/>
    <m/>
    <d v="2017-07-27T00:00:00"/>
    <m/>
    <m/>
    <m/>
    <m/>
    <m/>
    <d v="1990-09-17T00:00:00"/>
    <x v="20"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</r>
  <r>
    <s v="Holdtech"/>
    <x v="0"/>
    <s v="Masivo"/>
    <s v="La Serena"/>
    <s v="18632290"/>
    <s v="8"/>
    <s v="18632290-8"/>
    <s v=""/>
    <s v="JEYSON ALEJANDRO BERRIOS ROJAS"/>
    <s v="JEYSON ALEJANDRO"/>
    <s v="BERRIOS ROJAS"/>
    <x v="1"/>
    <x v="5"/>
    <s v="Abandono de PEI"/>
    <m/>
    <d v="2017-07-27T00:00:00"/>
    <m/>
    <m/>
    <m/>
    <m/>
    <m/>
    <d v="1993-11-12T00:00:00"/>
    <x v="20"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</r>
  <r>
    <s v="Holdtech"/>
    <x v="0"/>
    <s v="Masivo"/>
    <s v="La Serena"/>
    <s v="17625591"/>
    <s v="9"/>
    <s v="17625591-9"/>
    <s v=""/>
    <s v="JOSE ANGEL CARDENAS GARCIA"/>
    <s v="JOSE ANGEL"/>
    <s v="CARDENAS GARCIA"/>
    <x v="1"/>
    <x v="5"/>
    <s v="Abandono de PEI"/>
    <m/>
    <d v="2017-07-27T00:00:00"/>
    <m/>
    <m/>
    <m/>
    <m/>
    <m/>
    <d v="1990-10-31T00:00:00"/>
    <x v="20"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</r>
  <r>
    <s v="Holdtech"/>
    <x v="0"/>
    <s v="Masivo"/>
    <s v="La Serena"/>
    <s v="14099339"/>
    <s v="5"/>
    <s v="14099339-5"/>
    <s v=""/>
    <s v="MARIA SOLEDAD LIRA CARMONA"/>
    <s v="MARIA SOLEDAD"/>
    <s v="LIRA CARMONA"/>
    <x v="1"/>
    <x v="5"/>
    <s v="Abandono de PEI"/>
    <m/>
    <d v="2017-07-27T00:00:00"/>
    <m/>
    <m/>
    <m/>
    <m/>
    <m/>
    <d v="1982-05-06T00:00:00"/>
    <x v="20"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</r>
  <r>
    <s v="Holdtech"/>
    <x v="0"/>
    <s v="Masivo"/>
    <s v="La Serena"/>
    <s v="17762095"/>
    <s v="5"/>
    <s v="17762095-5"/>
    <s v=""/>
    <s v="MARIANELA FRANSHESKA VARELA VALENCIA"/>
    <s v="MARIANELA FRANSHESKA"/>
    <s v="VARELA VALENCIA"/>
    <x v="1"/>
    <x v="5"/>
    <s v="Abandono de PEI"/>
    <m/>
    <d v="2017-07-27T00:00:00"/>
    <m/>
    <m/>
    <m/>
    <m/>
    <m/>
    <d v="1991-04-20T00:00:00"/>
    <x v="20"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</r>
  <r>
    <s v="Holdtech"/>
    <x v="0"/>
    <s v="Masivo"/>
    <s v="La Serena"/>
    <s v="13531304"/>
    <s v="1"/>
    <s v="13531304-1"/>
    <s v=""/>
    <s v="MARLEN ALEJANDRA ADASME MUÑOZ"/>
    <s v="MARLEN ALEJANDRA"/>
    <s v="ADASME MUÑOZ"/>
    <x v="1"/>
    <x v="5"/>
    <s v="Abandono de PEI"/>
    <m/>
    <d v="2017-07-27T00:00:00"/>
    <m/>
    <m/>
    <m/>
    <m/>
    <m/>
    <d v="1979-09-01T00:00:00"/>
    <x v="20"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</r>
  <r>
    <s v="Holdtech"/>
    <x v="0"/>
    <s v="Masivo"/>
    <s v="La Serena"/>
    <s v="19145569"/>
    <s v="K"/>
    <s v="19145569-k"/>
    <s v=""/>
    <s v="MATIAS NICOLAS SOZA GUAMAN"/>
    <s v="MATIAS NICOLAS"/>
    <s v="SOZA GUAMAN"/>
    <x v="1"/>
    <x v="5"/>
    <s v="Abandono de PEI"/>
    <m/>
    <d v="2017-07-27T00:00:00"/>
    <m/>
    <m/>
    <m/>
    <m/>
    <m/>
    <d v="1996-03-17T00:00:00"/>
    <x v="20"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</r>
  <r>
    <s v="Holdtech"/>
    <x v="0"/>
    <s v="Masivo"/>
    <s v="La Serena"/>
    <s v="15913111"/>
    <s v="4"/>
    <s v="15913111-4"/>
    <s v=""/>
    <s v="OMAR EDUARDO DIAZ LEDEZMA"/>
    <s v="OMAR EDUARDO"/>
    <s v="DIAZ LEDEZMA"/>
    <x v="1"/>
    <x v="5"/>
    <s v="Abandono de PEI"/>
    <m/>
    <d v="2017-07-27T00:00:00"/>
    <m/>
    <m/>
    <m/>
    <m/>
    <m/>
    <d v="1984-11-16T00:00:00"/>
    <x v="20"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</r>
  <r>
    <s v="Holdtech"/>
    <x v="0"/>
    <s v="Masivo"/>
    <s v="La Serena"/>
    <s v="13329672"/>
    <s v="7"/>
    <s v="13329672-7"/>
    <s v=""/>
    <s v="WENDY CAROLINA MELLADO PEREZ"/>
    <s v="WENDY CAROLINA"/>
    <s v="MELLADO PEREZ"/>
    <x v="1"/>
    <x v="5"/>
    <s v="Abandono de PEI"/>
    <m/>
    <d v="2017-07-27T00:00:00"/>
    <m/>
    <m/>
    <m/>
    <m/>
    <m/>
    <d v="1978-06-22T00:00:00"/>
    <x v="20"/>
    <m/>
    <s v=""/>
    <d v="2017-07-27T00:00:00"/>
    <d v="2017-08-18T00:00:00"/>
    <s v="N"/>
    <m/>
    <s v=""/>
    <s v=""/>
    <m/>
    <m/>
    <m/>
    <m/>
    <n v="6"/>
    <s v="Monica Neculman"/>
    <x v="1"/>
    <m/>
    <n v="1"/>
    <d v="2021-03-01T00:00:00"/>
    <s v=""/>
    <m/>
    <d v="2017-07-01T00:00:00"/>
    <s v=""/>
  </r>
  <r>
    <s v="Holdtech"/>
    <x v="0"/>
    <s v="Masivo"/>
    <s v="La Serena"/>
    <s v="16687426"/>
    <s v="2"/>
    <s v="16687426-2"/>
    <s v="AONAREAR"/>
    <s v="ARIEL ORLANDO NAREA ROJAS"/>
    <s v="ARIEL ORLANDO"/>
    <s v="NAREA ROJAS"/>
    <x v="1"/>
    <x v="5"/>
    <s v="Abandono de PEI"/>
    <m/>
    <d v="2017-08-16T00:00:00"/>
    <m/>
    <m/>
    <m/>
    <m/>
    <m/>
    <d v="1987-10-20T00:00:00"/>
    <x v="20"/>
    <m/>
    <s v=""/>
    <d v="2017-07-27T00:00:00"/>
    <d v="2017-08-18T00:00:00"/>
    <s v="N"/>
    <m/>
    <s v="AONAREAR"/>
    <s v="AONAREAR"/>
    <n v="19058"/>
    <s v="ariel.narea@consultor.wom.cl"/>
    <m/>
    <m/>
    <n v="6"/>
    <s v="Monica Neculman"/>
    <x v="1"/>
    <m/>
    <n v="1"/>
    <d v="2021-03-01T00:00:00"/>
    <s v=""/>
    <m/>
    <d v="2017-08-01T00:00:00"/>
    <s v=""/>
  </r>
  <r>
    <s v="Holdtech"/>
    <x v="0"/>
    <s v="Masivo"/>
    <s v="La Serena"/>
    <s v="18117448"/>
    <s v="K"/>
    <s v="18117448-K"/>
    <s v="DACURINR"/>
    <s v="DOMINIQUE ANDREA CURINAO RETAMAL"/>
    <s v="DOMINIQUE ANDREA"/>
    <s v="CURINAO RETAMAL"/>
    <x v="1"/>
    <x v="5"/>
    <s v="Abandono de PEI"/>
    <m/>
    <d v="2017-08-18T00:00:00"/>
    <m/>
    <m/>
    <m/>
    <m/>
    <m/>
    <d v="1992-02-12T00:00:00"/>
    <x v="20"/>
    <m/>
    <s v=""/>
    <d v="2017-07-27T00:00:00"/>
    <d v="2017-08-18T00:00:00"/>
    <s v="N"/>
    <m/>
    <s v="DACURINR"/>
    <s v="DACURINR"/>
    <n v="19127"/>
    <s v="dominique.curinao@consultor.wom.cl"/>
    <m/>
    <m/>
    <n v="6"/>
    <s v="Monica Neculman"/>
    <x v="1"/>
    <m/>
    <n v="1"/>
    <d v="2021-03-01T00:00:00"/>
    <s v=""/>
    <m/>
    <d v="2017-08-01T00:00:00"/>
    <s v=""/>
  </r>
  <r>
    <s v="Holdtech"/>
    <x v="0"/>
    <s v="Masivo"/>
    <s v="La Serena"/>
    <s v="16081769"/>
    <s v="0"/>
    <s v="16081769-0"/>
    <s v="JEBARAHR"/>
    <s v="JORGE EDUARDO BARAHONA ROJAS"/>
    <s v="JORGE EDUARDO"/>
    <s v="BARAHONA ROJAS"/>
    <x v="1"/>
    <x v="5"/>
    <s v="No Certifica"/>
    <s v="No Certifica"/>
    <d v="2017-08-18T00:00:00"/>
    <m/>
    <m/>
    <m/>
    <m/>
    <m/>
    <d v="1985-04-27T00:00:00"/>
    <x v="20"/>
    <m/>
    <s v=""/>
    <d v="2017-07-27T00:00:00"/>
    <d v="2017-08-18T00:00:00"/>
    <s v="N"/>
    <m/>
    <s v="JEBARAHR"/>
    <s v="JEBARAHR"/>
    <n v="19122"/>
    <s v="jorge.barahona@consultor.wom.cl"/>
    <m/>
    <m/>
    <n v="6"/>
    <s v="Monica Neculman"/>
    <x v="1"/>
    <m/>
    <n v="1"/>
    <d v="2021-03-01T00:00:00"/>
    <s v=""/>
    <m/>
    <d v="2017-08-01T00:00:00"/>
    <s v=""/>
  </r>
  <r>
    <s v="Holdtech"/>
    <x v="0"/>
    <s v="Masivo"/>
    <s v="La Serena"/>
    <s v="18665265"/>
    <s v="7"/>
    <s v="18665265-7"/>
    <s v="MFMORALP"/>
    <s v="MARIO FABIAN MORALES PACHECO"/>
    <s v="MARIO FABIAN"/>
    <s v="MORALES PACHECO"/>
    <x v="1"/>
    <x v="5"/>
    <s v="No Certifica"/>
    <s v="No Certifica"/>
    <d v="2017-08-18T00:00:00"/>
    <m/>
    <m/>
    <m/>
    <m/>
    <m/>
    <d v="1994-01-29T00:00:00"/>
    <x v="20"/>
    <m/>
    <s v=""/>
    <d v="2017-07-27T00:00:00"/>
    <d v="2017-08-18T00:00:00"/>
    <s v="N"/>
    <m/>
    <s v="MFMORALP"/>
    <s v="MFMORALP"/>
    <n v="19126"/>
    <s v="mario.morales@consultor.wom.cl"/>
    <m/>
    <m/>
    <n v="6"/>
    <s v="Monica Neculman"/>
    <x v="1"/>
    <m/>
    <n v="1"/>
    <d v="2021-03-01T00:00:00"/>
    <s v=""/>
    <m/>
    <d v="2017-08-01T00:00:00"/>
    <s v=""/>
  </r>
  <r>
    <s v="Holdtech"/>
    <x v="0"/>
    <s v="Masivo"/>
    <s v="La Serena"/>
    <s v="8445238-"/>
    <s v="6"/>
    <s v="8445238-6"/>
    <s v="OBFERNAD"/>
    <s v="OLLIVET BESSON CARL FERNANDEZ DAVILA"/>
    <s v="OLLIVET BESSON CARL"/>
    <s v="FERNANDEZ DAVILA"/>
    <x v="1"/>
    <x v="5"/>
    <s v="Abandono de PEI"/>
    <m/>
    <d v="2017-08-14T00:00:00"/>
    <m/>
    <m/>
    <m/>
    <m/>
    <m/>
    <d v="1962-02-23T00:00:00"/>
    <x v="20"/>
    <m/>
    <s v=""/>
    <d v="2017-07-27T00:00:00"/>
    <d v="2017-08-18T00:00:00"/>
    <s v="N"/>
    <m/>
    <s v="OBFERNAD"/>
    <s v="OBFERNAD"/>
    <n v="19117"/>
    <s v="ollivet.fernandez@consultor.wom.cl"/>
    <m/>
    <m/>
    <n v="6"/>
    <s v="Monica Neculman"/>
    <x v="1"/>
    <m/>
    <n v="1"/>
    <d v="2021-03-01T00:00:00"/>
    <s v=""/>
    <m/>
    <d v="2017-08-01T00:00:00"/>
    <s v=""/>
  </r>
  <r>
    <s v="Holdtech"/>
    <x v="0"/>
    <s v="Masivo"/>
    <s v="La Serena"/>
    <s v="17059319"/>
    <s v="7"/>
    <s v="17059319-7"/>
    <s v="ADCACERD"/>
    <s v="ANGELA DEL CARMEN CACERES DIAZ"/>
    <s v="ANGELA DEL CARMEN"/>
    <s v="CACERES DIAZ"/>
    <x v="1"/>
    <x v="5"/>
    <s v="Abandono de PEI"/>
    <m/>
    <d v="2017-08-01T00:00:00"/>
    <m/>
    <m/>
    <m/>
    <m/>
    <m/>
    <d v="1989-08-17T00:00:00"/>
    <x v="20"/>
    <m/>
    <s v=""/>
    <d v="2017-08-01T00:00:00"/>
    <m/>
    <s v="N"/>
    <m/>
    <s v="ADCACERD"/>
    <s v="ADCACERD"/>
    <n v="19168"/>
    <s v="angela.caceres@consultor.wom.cl"/>
    <m/>
    <m/>
    <n v="7"/>
    <s v="Katterine Cuadra"/>
    <x v="1"/>
    <m/>
    <n v="1"/>
    <d v="2021-03-01T00:00:00"/>
    <s v=""/>
    <m/>
    <d v="2017-08-01T00:00:00"/>
    <s v=""/>
  </r>
  <r>
    <s v="Holdtech"/>
    <x v="0"/>
    <s v="Masivo"/>
    <s v="La Serena"/>
    <s v="12942574"/>
    <s v="1"/>
    <s v="12942574-1"/>
    <s v="AFBALANR"/>
    <s v="ALEJANDRA FABIOLA BALANDA RIQUELME"/>
    <s v="ALEJANDRA FABIOLA"/>
    <s v="BALANDA RIQUELME"/>
    <x v="1"/>
    <x v="5"/>
    <s v="Abandono de PEI"/>
    <m/>
    <d v="2017-08-01T00:00:00"/>
    <m/>
    <m/>
    <m/>
    <m/>
    <m/>
    <d v="1976-04-05T00:00:00"/>
    <x v="20"/>
    <m/>
    <s v=""/>
    <d v="2017-08-01T00:00:00"/>
    <m/>
    <s v="N"/>
    <m/>
    <s v="AFBALANR"/>
    <s v="AFBALANR"/>
    <n v="19142"/>
    <s v="alejandra.balanda@consultor.wom.cl"/>
    <m/>
    <m/>
    <n v="7"/>
    <s v="Katterine Cuadra"/>
    <x v="1"/>
    <m/>
    <n v="1"/>
    <d v="2021-03-01T00:00:00"/>
    <s v=""/>
    <m/>
    <d v="2017-08-01T00:00:00"/>
    <s v=""/>
  </r>
  <r>
    <s v="Holdtech"/>
    <x v="0"/>
    <s v="Masivo"/>
    <s v="La Serena"/>
    <s v="16760637"/>
    <s v="7"/>
    <s v="16760637-7"/>
    <s v="APORTEGA"/>
    <s v="ANGELA PAOLA ORTEGA ARRIAGADA"/>
    <s v="ANGELA PAOLA"/>
    <s v="ORTEGA ARRIAGADA"/>
    <x v="1"/>
    <x v="5"/>
    <s v="No Certifica"/>
    <s v="No Certifica"/>
    <d v="2017-08-22T00:00:00"/>
    <m/>
    <m/>
    <m/>
    <m/>
    <m/>
    <d v="1986-09-03T00:00:00"/>
    <x v="20"/>
    <m/>
    <s v=""/>
    <d v="2017-08-01T00:00:00"/>
    <m/>
    <s v="N"/>
    <m/>
    <s v="APORTEGA"/>
    <s v="APORTEGA"/>
    <n v="19099"/>
    <s v="angela.ortega@consultor.wom.cl"/>
    <m/>
    <m/>
    <n v="7"/>
    <s v="Katterine Cuadra"/>
    <x v="1"/>
    <m/>
    <n v="1"/>
    <d v="2021-03-01T00:00:00"/>
    <s v=""/>
    <m/>
    <d v="2017-08-01T00:00:00"/>
    <s v=""/>
  </r>
  <r>
    <s v="Holdtech"/>
    <x v="0"/>
    <s v="Masivo"/>
    <s v="La Serena"/>
    <s v="19256223"/>
    <s v="6"/>
    <s v="19256223-6"/>
    <s v="CACUELLR"/>
    <s v="CONSTANZA ANDREA CUELLAR RAMIREZ"/>
    <s v="CONSTANZA ANDREA"/>
    <s v="CUELLAR RAMIREZ"/>
    <x v="1"/>
    <x v="5"/>
    <s v="No Certifica"/>
    <s v="No Certifica"/>
    <d v="2017-08-22T00:00:00"/>
    <m/>
    <m/>
    <m/>
    <m/>
    <m/>
    <d v="1995-10-10T00:00:00"/>
    <x v="20"/>
    <m/>
    <s v=""/>
    <d v="2017-08-01T00:00:00"/>
    <m/>
    <s v="N"/>
    <m/>
    <s v="CACUELLR"/>
    <s v="CACUELLR"/>
    <n v="19158"/>
    <s v="constanza.cuellar@consultor.wom.cl"/>
    <m/>
    <m/>
    <n v="7"/>
    <s v="Katterine Cuadra"/>
    <x v="1"/>
    <m/>
    <n v="1"/>
    <d v="2021-03-01T00:00:00"/>
    <s v=""/>
    <m/>
    <d v="2017-08-01T00:00:00"/>
    <s v=""/>
  </r>
  <r>
    <s v="Holdtech"/>
    <x v="0"/>
    <s v="Masivo"/>
    <s v="La Serena"/>
    <s v="16385310"/>
    <s v="8"/>
    <s v="16385310-8"/>
    <s v="CADIAZV"/>
    <s v="CRISTIAN ANDRES DIAZ VILLALOBOS"/>
    <s v="CRISTIAN ANDRES"/>
    <s v="DIAZ VILLALOBOS"/>
    <x v="1"/>
    <x v="5"/>
    <s v="No Certifica"/>
    <s v="No Certifica"/>
    <d v="2017-08-22T00:00:00"/>
    <m/>
    <m/>
    <m/>
    <m/>
    <m/>
    <d v="1986-11-29T00:00:00"/>
    <x v="20"/>
    <m/>
    <s v=""/>
    <d v="2017-08-01T00:00:00"/>
    <m/>
    <s v="N"/>
    <m/>
    <s v="CADIAZV"/>
    <s v="CADIAZV"/>
    <n v="19145"/>
    <s v="cristian.diaz.v@consultor.wom.cl"/>
    <m/>
    <m/>
    <n v="7"/>
    <s v="Katterine Cuadra"/>
    <x v="1"/>
    <m/>
    <n v="1"/>
    <d v="2021-03-01T00:00:00"/>
    <s v=""/>
    <m/>
    <d v="2017-08-01T00:00:00"/>
    <s v=""/>
  </r>
  <r>
    <s v="Holdtech"/>
    <x v="0"/>
    <s v="Masivo"/>
    <s v="La Serena"/>
    <s v="11204359"/>
    <s v="4"/>
    <s v="11204359-4"/>
    <s v="EDBONILZ"/>
    <s v="ESAU DAVID BONILLA ZEPEDA"/>
    <s v="ESAU DAVID"/>
    <s v="BONILLA ZEPEDA"/>
    <x v="1"/>
    <x v="5"/>
    <s v="No Certifica"/>
    <s v="No Certifica"/>
    <d v="2017-08-22T00:00:00"/>
    <m/>
    <m/>
    <m/>
    <m/>
    <m/>
    <d v="1968-01-06T00:00:00"/>
    <x v="20"/>
    <m/>
    <s v=""/>
    <d v="2017-08-01T00:00:00"/>
    <m/>
    <s v="N"/>
    <m/>
    <s v="EDBONILZ"/>
    <s v="EDBONILZ"/>
    <n v="19161"/>
    <s v="esau.bonilla@consultor.wom.cl"/>
    <m/>
    <m/>
    <n v="7"/>
    <s v="Katterine Cuadra"/>
    <x v="1"/>
    <m/>
    <n v="1"/>
    <d v="2021-03-01T00:00:00"/>
    <s v=""/>
    <m/>
    <d v="2017-08-01T00:00:00"/>
    <s v=""/>
  </r>
  <r>
    <s v="Holdtech"/>
    <x v="0"/>
    <s v="Masivo"/>
    <s v="La Serena"/>
    <s v="18465833"/>
    <s v="K"/>
    <s v="18465833-K"/>
    <s v="FATOLMOT"/>
    <s v="FRANCISCA ANDREA TOLMO TOLMO"/>
    <s v="FRANCISCA ANDREA"/>
    <s v="TOLMO TOLMO"/>
    <x v="1"/>
    <x v="5"/>
    <s v="Baja en capacitación"/>
    <m/>
    <d v="2017-08-01T00:00:00"/>
    <m/>
    <m/>
    <m/>
    <m/>
    <m/>
    <d v="1993-11-15T00:00:00"/>
    <x v="20"/>
    <m/>
    <s v=""/>
    <d v="2017-08-01T00:00:00"/>
    <m/>
    <s v="N"/>
    <m/>
    <s v="FATOLMOT"/>
    <s v="FATOLMOT"/>
    <n v="19153"/>
    <s v="francisca.tolmo@consultor.wom.cl"/>
    <m/>
    <m/>
    <n v="7"/>
    <s v="Katterine Cuadra"/>
    <x v="1"/>
    <m/>
    <n v="1"/>
    <d v="2021-03-01T00:00:00"/>
    <s v=""/>
    <m/>
    <d v="2017-08-01T00:00:00"/>
    <s v=""/>
  </r>
  <r>
    <s v="Holdtech"/>
    <x v="0"/>
    <s v="Masivo"/>
    <s v="La Serena"/>
    <s v="16723536"/>
    <s v="0"/>
    <s v="16723536-0"/>
    <s v="FEDIAZH"/>
    <s v="FELIPE EDUARDO DIAZ HERNANDEZ"/>
    <s v="FELIPE EDUARDO"/>
    <s v="DIAZ HERNANDEZ"/>
    <x v="1"/>
    <x v="5"/>
    <s v="Abandono de PEI"/>
    <m/>
    <d v="2017-08-17T00:00:00"/>
    <m/>
    <m/>
    <m/>
    <m/>
    <m/>
    <d v="1988-03-08T00:00:00"/>
    <x v="20"/>
    <m/>
    <s v=""/>
    <d v="2017-08-01T00:00:00"/>
    <m/>
    <s v="N"/>
    <m/>
    <s v="FEDIAZH"/>
    <s v="FEDIAZH"/>
    <n v="19133"/>
    <s v="felipe.diaz@consultor.wom.cl"/>
    <m/>
    <m/>
    <n v="7"/>
    <s v="Katterine Cuadra"/>
    <x v="1"/>
    <m/>
    <n v="1"/>
    <d v="2021-03-01T00:00:00"/>
    <s v=""/>
    <m/>
    <d v="2017-08-01T00:00:00"/>
    <s v=""/>
  </r>
  <r>
    <s v="Holdtech"/>
    <x v="0"/>
    <s v="Masivo"/>
    <s v="La Serena"/>
    <s v="18633996"/>
    <s v="7"/>
    <s v="18633996-7"/>
    <s v="GIGONZAO"/>
    <s v="GUSTAVO IGNACIO GONZALEZ OLIVARES"/>
    <s v="GUSTAVO IGNACIO"/>
    <s v="GONZALEZ OLIVARES"/>
    <x v="1"/>
    <x v="5"/>
    <s v="Baja en capacitación"/>
    <m/>
    <d v="2017-08-01T00:00:00"/>
    <m/>
    <m/>
    <m/>
    <m/>
    <m/>
    <d v="1994-08-19T00:00:00"/>
    <x v="20"/>
    <m/>
    <s v=""/>
    <d v="2017-08-01T00:00:00"/>
    <m/>
    <s v="N"/>
    <m/>
    <s v="GIGONZAO"/>
    <s v="GIGONZAO"/>
    <n v="19169"/>
    <s v="gustavo.gonzalez@consultor.wom.cl"/>
    <m/>
    <m/>
    <n v="7"/>
    <s v="Katterine Cuadra"/>
    <x v="1"/>
    <m/>
    <n v="1"/>
    <d v="2021-03-01T00:00:00"/>
    <s v=""/>
    <m/>
    <d v="2017-08-01T00:00:00"/>
    <s v=""/>
  </r>
  <r>
    <s v="Holdtech"/>
    <x v="0"/>
    <s v="Masivo"/>
    <s v="La Serena"/>
    <s v="13698081"/>
    <s v="5"/>
    <s v="13698081-5"/>
    <s v="GIREYESG"/>
    <s v="GONZALO IGNACIO REYES GISSELEIRE"/>
    <s v="GONZALO IGNACIO"/>
    <s v="REYES GISSELEIRE"/>
    <x v="1"/>
    <x v="5"/>
    <s v="Baja en capacitación"/>
    <m/>
    <d v="2017-08-16T00:00:00"/>
    <m/>
    <m/>
    <m/>
    <m/>
    <m/>
    <d v="1979-04-30T00:00:00"/>
    <x v="20"/>
    <m/>
    <s v=""/>
    <d v="2017-08-01T00:00:00"/>
    <m/>
    <s v="N"/>
    <m/>
    <s v="GIREYESG"/>
    <s v="GIREYESG"/>
    <n v="19141"/>
    <s v="gonzalo.reyes@consultor.wom.cl"/>
    <m/>
    <m/>
    <n v="7"/>
    <s v="Katterine Cuadra"/>
    <x v="1"/>
    <m/>
    <n v="1"/>
    <d v="2021-03-01T00:00:00"/>
    <s v=""/>
    <m/>
    <d v="2017-08-01T00:00:00"/>
    <s v=""/>
  </r>
  <r>
    <s v="Holdtech"/>
    <x v="0"/>
    <s v="Masivo"/>
    <s v="La Serena"/>
    <s v="12950135"/>
    <s v="9"/>
    <s v="12950135-9"/>
    <s v="JAABARCC"/>
    <s v="JOSE ANTONIO ABARCA CARVAJAL"/>
    <s v="JOSE ANTONIO"/>
    <s v="ABARCA CARVAJAL"/>
    <x v="1"/>
    <x v="5"/>
    <s v="Baja en capacitación"/>
    <s v="Encontró otro trabajo"/>
    <d v="2017-08-18T00:00:00"/>
    <m/>
    <m/>
    <m/>
    <m/>
    <m/>
    <d v="1976-06-11T00:00:00"/>
    <x v="20"/>
    <m/>
    <s v=""/>
    <d v="2017-08-01T00:00:00"/>
    <m/>
    <s v="N"/>
    <m/>
    <s v="JAABARCC"/>
    <s v="JAABARCC"/>
    <n v="19143"/>
    <s v="jose.abarca@consultor.wom.cl"/>
    <m/>
    <m/>
    <n v="7"/>
    <s v="Katterine Cuadra"/>
    <x v="1"/>
    <m/>
    <n v="1"/>
    <d v="2021-03-01T00:00:00"/>
    <s v=""/>
    <m/>
    <d v="2017-08-01T00:00:00"/>
    <s v=""/>
  </r>
  <r>
    <s v="Holdtech"/>
    <x v="0"/>
    <s v="Masivo"/>
    <s v="La Serena"/>
    <s v="18003588"/>
    <s v="5"/>
    <s v="18003588-5"/>
    <s v="JABRIZUC"/>
    <s v="JORGE ANTONIO BRIZUELA CARMONA"/>
    <s v="JORGE ANTONIO"/>
    <s v="BRIZUELA CARMONA"/>
    <x v="1"/>
    <x v="5"/>
    <s v="Abandono de PEI"/>
    <m/>
    <d v="2017-08-07T00:00:00"/>
    <m/>
    <m/>
    <m/>
    <m/>
    <m/>
    <d v="1992-03-27T00:00:00"/>
    <x v="20"/>
    <m/>
    <s v=""/>
    <d v="2017-08-01T00:00:00"/>
    <m/>
    <s v="N"/>
    <m/>
    <s v="JABRIZUC"/>
    <s v="JABRIZUC"/>
    <n v="19160"/>
    <s v="jorge.brizuela@consultor.wom.cl"/>
    <m/>
    <m/>
    <n v="7"/>
    <s v="Katterine Cuadra"/>
    <x v="1"/>
    <m/>
    <n v="1"/>
    <d v="2021-03-01T00:00:00"/>
    <s v=""/>
    <m/>
    <d v="2017-08-01T00:00:00"/>
    <s v=""/>
  </r>
  <r>
    <s v="Holdtech"/>
    <x v="0"/>
    <s v="Masivo"/>
    <s v="La Serena"/>
    <s v="12939405"/>
    <s v="6"/>
    <s v="12939405-6"/>
    <s v="JACASTIN"/>
    <s v="JAVIER ALEXIS CASTILLO NUÑEZ"/>
    <s v="JAVIER ALEXIS"/>
    <s v="CASTILLO NUÑEZ"/>
    <x v="1"/>
    <x v="5"/>
    <s v="Abandono de PEI"/>
    <m/>
    <d v="2017-08-01T00:00:00"/>
    <m/>
    <m/>
    <m/>
    <m/>
    <m/>
    <d v="1976-04-28T00:00:00"/>
    <x v="20"/>
    <m/>
    <s v=""/>
    <d v="2017-08-01T00:00:00"/>
    <m/>
    <s v="N"/>
    <m/>
    <s v="JACASTIN"/>
    <s v="JACASTIN"/>
    <n v="19147"/>
    <s v="javier.castillo@consultor.wom.cl"/>
    <m/>
    <m/>
    <n v="7"/>
    <s v="Katterine Cuadra"/>
    <x v="1"/>
    <m/>
    <n v="1"/>
    <d v="2021-03-01T00:00:00"/>
    <s v=""/>
    <m/>
    <d v="2017-08-01T00:00:00"/>
    <s v=""/>
  </r>
  <r>
    <s v="Holdtech"/>
    <x v="0"/>
    <s v="Masivo"/>
    <s v="La Serena"/>
    <s v="15733630"/>
    <s v="4"/>
    <s v="15733630-4"/>
    <s v="JECASTIH"/>
    <s v="JESSICA ELENA CASTILLO HUERTA"/>
    <s v="JESSICA ELENA"/>
    <s v="CASTILLO HUERTA"/>
    <x v="1"/>
    <x v="5"/>
    <s v="Abandono de PEI"/>
    <m/>
    <d v="2017-08-01T00:00:00"/>
    <m/>
    <m/>
    <m/>
    <m/>
    <m/>
    <d v="1983-09-20T00:00:00"/>
    <x v="20"/>
    <m/>
    <s v=""/>
    <d v="2017-08-01T00:00:00"/>
    <m/>
    <s v="N"/>
    <m/>
    <s v="JECASTIH"/>
    <s v="JECASTIH"/>
    <n v="19152"/>
    <s v="jessica.castillo@consultor.wom.cl"/>
    <m/>
    <m/>
    <n v="7"/>
    <s v="Katterine Cuadra"/>
    <x v="1"/>
    <m/>
    <n v="1"/>
    <d v="2021-03-01T00:00:00"/>
    <s v=""/>
    <m/>
    <d v="2017-08-01T00:00:00"/>
    <s v=""/>
  </r>
  <r>
    <s v="Holdtech"/>
    <x v="0"/>
    <s v="Masivo"/>
    <s v="La Serena"/>
    <s v="11379108"/>
    <s v="K"/>
    <s v="11379108-K"/>
    <s v="LECORTEV"/>
    <s v="LUZ ELIANA CORTES VIERA"/>
    <s v="LUZ ELIANA"/>
    <s v="CORTES VIERA"/>
    <x v="1"/>
    <x v="5"/>
    <s v="Abandono de PEI"/>
    <m/>
    <d v="2017-08-02T00:00:00"/>
    <m/>
    <m/>
    <m/>
    <m/>
    <m/>
    <d v="1967-10-06T00:00:00"/>
    <x v="20"/>
    <m/>
    <s v=""/>
    <d v="2017-08-01T00:00:00"/>
    <m/>
    <s v="N"/>
    <m/>
    <s v="LECORTEV"/>
    <s v="LECORTEV"/>
    <n v="19134"/>
    <s v="luz.cortes@consultor.wom.cl"/>
    <m/>
    <m/>
    <n v="7"/>
    <s v="Katterine Cuadra"/>
    <x v="1"/>
    <m/>
    <n v="1"/>
    <d v="2021-03-01T00:00:00"/>
    <s v=""/>
    <m/>
    <d v="2017-08-01T00:00:00"/>
    <s v=""/>
  </r>
  <r>
    <s v="Holdtech"/>
    <x v="0"/>
    <s v="Masivo"/>
    <s v="La Serena"/>
    <s v="13253982"/>
    <s v="0"/>
    <s v="13253982-0"/>
    <s v="LHLAGOSF"/>
    <s v="LUIS HERNAN LAGOS FEEST"/>
    <s v="LUIS HERNAN"/>
    <s v="LAGOS FEEST"/>
    <x v="1"/>
    <x v="5"/>
    <s v="Baja en capacitación"/>
    <m/>
    <d v="2017-08-01T00:00:00"/>
    <m/>
    <m/>
    <m/>
    <m/>
    <m/>
    <d v="1974-12-02T00:00:00"/>
    <x v="20"/>
    <m/>
    <s v=""/>
    <d v="2017-08-01T00:00:00"/>
    <m/>
    <s v="N"/>
    <m/>
    <s v="LHLAGOSF"/>
    <s v="LHLAGOSF"/>
    <n v="19140"/>
    <s v="luis.lagos@consultor.wom.cl"/>
    <m/>
    <m/>
    <n v="7"/>
    <s v="Katterine Cuadra"/>
    <x v="1"/>
    <m/>
    <n v="1"/>
    <d v="2021-03-01T00:00:00"/>
    <s v=""/>
    <m/>
    <d v="2017-08-01T00:00:00"/>
    <s v=""/>
  </r>
  <r>
    <s v="Holdtech"/>
    <x v="0"/>
    <s v="Masivo"/>
    <s v="La Serena"/>
    <s v="14116987"/>
    <s v="4"/>
    <s v="14116987-4"/>
    <s v="MATOROT"/>
    <s v="MARCELA ANDREA TORO TORO"/>
    <s v="MARCELA ANDREA"/>
    <s v="TORO TORO"/>
    <x v="1"/>
    <x v="5"/>
    <s v="Baja en capacitación"/>
    <m/>
    <d v="2017-08-01T00:00:00"/>
    <m/>
    <m/>
    <m/>
    <m/>
    <m/>
    <d v="1980-07-10T00:00:00"/>
    <x v="20"/>
    <m/>
    <s v=""/>
    <d v="2017-08-01T00:00:00"/>
    <m/>
    <s v="N"/>
    <m/>
    <s v="MATOROT"/>
    <s v="MATOROT"/>
    <n v="19151"/>
    <s v="marcela.toro@consultor.wom.cl"/>
    <m/>
    <m/>
    <n v="7"/>
    <s v="Katterine Cuadra"/>
    <x v="1"/>
    <m/>
    <n v="1"/>
    <d v="2021-03-01T00:00:00"/>
    <s v=""/>
    <m/>
    <d v="2017-08-01T00:00:00"/>
    <s v=""/>
  </r>
  <r>
    <s v="Holdtech"/>
    <x v="0"/>
    <s v="Masivo"/>
    <s v="La Serena"/>
    <s v="14116243"/>
    <s v="8"/>
    <s v="14116243-8"/>
    <s v="MMESPINA"/>
    <s v="MIRIAM MARCELA ESPINOSA ARDILES"/>
    <s v="MIRIAM MARCELA"/>
    <s v="ESPINOSA ARDILES"/>
    <x v="1"/>
    <x v="5"/>
    <s v="Baja en capacitación"/>
    <s v="Problemas personales"/>
    <d v="2017-08-18T00:00:00"/>
    <m/>
    <m/>
    <m/>
    <m/>
    <m/>
    <d v="1978-07-18T00:00:00"/>
    <x v="20"/>
    <m/>
    <s v=""/>
    <d v="2017-08-01T00:00:00"/>
    <m/>
    <s v="N"/>
    <m/>
    <s v="MMESPINA"/>
    <s v="MMESPINA"/>
    <n v="19132"/>
    <s v="miriam.espinosa@consultor.wom.cl"/>
    <m/>
    <m/>
    <n v="7"/>
    <s v="Katterine Cuadra"/>
    <x v="1"/>
    <m/>
    <n v="1"/>
    <d v="2021-03-01T00:00:00"/>
    <s v=""/>
    <m/>
    <d v="2017-08-01T00:00:00"/>
    <s v=""/>
  </r>
  <r>
    <s v="Holdtech"/>
    <x v="0"/>
    <s v="Masivo"/>
    <s v="La Serena"/>
    <s v="17486474"/>
    <s v="8"/>
    <s v="17486474-8"/>
    <s v="NASILVAM"/>
    <s v="NICOLE ANDREA SILVA MARQUEZ"/>
    <s v="NICOLE ANDREA"/>
    <s v="SILVA MARQUEZ"/>
    <x v="1"/>
    <x v="5"/>
    <s v="No Certifica"/>
    <s v="No Certifica"/>
    <d v="2017-08-22T00:00:00"/>
    <m/>
    <m/>
    <m/>
    <m/>
    <m/>
    <d v="1990-07-11T00:00:00"/>
    <x v="20"/>
    <m/>
    <s v=""/>
    <d v="2017-08-01T00:00:00"/>
    <m/>
    <s v="N"/>
    <m/>
    <s v="NASILVAM"/>
    <s v="NASILVAM"/>
    <n v="19144"/>
    <s v="nicole.silva@consultor.wom.cl"/>
    <m/>
    <m/>
    <n v="7"/>
    <s v="Katterine Cuadra"/>
    <x v="1"/>
    <m/>
    <n v="1"/>
    <d v="2021-03-01T00:00:00"/>
    <s v=""/>
    <m/>
    <d v="2017-08-01T00:00:00"/>
    <s v=""/>
  </r>
  <r>
    <s v="Holdtech"/>
    <x v="0"/>
    <s v="Masivo"/>
    <s v="La Serena"/>
    <s v="16608096"/>
    <s v="7"/>
    <s v="16608096-7"/>
    <s v="NNGAJARA"/>
    <s v="NATALIE NICOLE GAJARDO ACEVEDO"/>
    <s v="NATALIE NICOLE"/>
    <s v="GAJARDO ACEVEDO"/>
    <x v="1"/>
    <x v="5"/>
    <s v="Baja en capacitación"/>
    <m/>
    <d v="2017-08-02T00:00:00"/>
    <m/>
    <m/>
    <m/>
    <m/>
    <m/>
    <d v="1988-03-25T00:00:00"/>
    <x v="20"/>
    <m/>
    <s v=""/>
    <d v="2017-08-01T00:00:00"/>
    <m/>
    <s v="N"/>
    <m/>
    <s v="NNGAJARA"/>
    <s v="NNGAJARA"/>
    <n v="19157"/>
    <s v="natalie.gajardo@consultor.wom.cl"/>
    <m/>
    <m/>
    <n v="7"/>
    <s v="Katterine Cuadra"/>
    <x v="1"/>
    <m/>
    <n v="1"/>
    <d v="2021-03-01T00:00:00"/>
    <s v=""/>
    <m/>
    <d v="2017-08-01T00:00:00"/>
    <s v=""/>
  </r>
  <r>
    <s v="Holdtech"/>
    <x v="0"/>
    <s v="Masivo"/>
    <s v="La Serena"/>
    <s v="14280195"/>
    <s v="7"/>
    <s v="14280195-7"/>
    <s v="NSPACHES"/>
    <s v="NEDILA SABINA PACHECO SALINAS"/>
    <s v="NEDILA SABINA"/>
    <s v="PACHECO SALINAS"/>
    <x v="1"/>
    <x v="5"/>
    <s v="Baja en capacitación"/>
    <m/>
    <d v="2017-08-01T00:00:00"/>
    <m/>
    <m/>
    <m/>
    <m/>
    <m/>
    <d v="1973-07-24T00:00:00"/>
    <x v="20"/>
    <m/>
    <s v=""/>
    <d v="2017-08-01T00:00:00"/>
    <m/>
    <s v="N"/>
    <m/>
    <s v="NSPACHES"/>
    <s v="NSPACHES"/>
    <n v="19159"/>
    <s v="nedila.pacheco@consultor.wom.cl"/>
    <m/>
    <m/>
    <n v="7"/>
    <s v="Katterine Cuadra"/>
    <x v="1"/>
    <m/>
    <n v="1"/>
    <d v="2021-03-01T00:00:00"/>
    <s v=""/>
    <m/>
    <d v="2017-08-01T00:00:00"/>
    <s v=""/>
  </r>
  <r>
    <s v="Holdtech"/>
    <x v="0"/>
    <s v="Masivo"/>
    <s v="La Serena"/>
    <s v="17390013"/>
    <s v="9"/>
    <s v="17390013-9"/>
    <s v="ODECHEVP"/>
    <s v="OLGA DEL CARMEN ECHEVERRIA PUENTES"/>
    <s v="OLGA DEL CARMEN"/>
    <s v="ECHEVERRIA PUENTES"/>
    <x v="1"/>
    <x v="5"/>
    <m/>
    <m/>
    <d v="2017-12-22T00:00:00"/>
    <m/>
    <m/>
    <m/>
    <m/>
    <m/>
    <d v="1989-12-24T00:00:00"/>
    <x v="20"/>
    <m/>
    <s v=""/>
    <d v="2017-08-01T00:00:00"/>
    <m/>
    <s v="N"/>
    <m/>
    <s v="ODECHEVP"/>
    <s v="ODECHEVP"/>
    <n v="19150"/>
    <s v="olga.echeverria@consultor.wom.cl"/>
    <m/>
    <m/>
    <n v="7"/>
    <s v="Katterine Cuadra"/>
    <x v="1"/>
    <m/>
    <n v="1"/>
    <d v="2021-03-01T00:00:00"/>
    <s v=""/>
    <m/>
    <d v="2017-12-01T00:00:00"/>
    <s v=""/>
  </r>
  <r>
    <s v="Holdtech"/>
    <x v="0"/>
    <s v="Masivo"/>
    <s v="La Serena"/>
    <s v="16052990"/>
    <s v="3"/>
    <s v="16052990-3"/>
    <s v="RAHIDALA"/>
    <s v="RICARDO ANTONIO HIDALGO ALVAREZ"/>
    <s v="RICARDO ANTONIO"/>
    <s v="HIDALGO ALVAREZ"/>
    <x v="1"/>
    <x v="5"/>
    <s v="Baja en capacitación"/>
    <m/>
    <d v="2017-08-01T00:00:00"/>
    <m/>
    <m/>
    <m/>
    <m/>
    <m/>
    <d v="1985-03-07T00:00:00"/>
    <x v="20"/>
    <m/>
    <s v=""/>
    <d v="2017-08-01T00:00:00"/>
    <m/>
    <s v="N"/>
    <m/>
    <s v="RAHIDALA"/>
    <s v="RAHIDALA"/>
    <n v="19148"/>
    <s v="ricardo.hidalgo@consultor.wom.cl"/>
    <m/>
    <m/>
    <n v="7"/>
    <s v="Katterine Cuadra"/>
    <x v="1"/>
    <m/>
    <n v="1"/>
    <d v="2021-03-01T00:00:00"/>
    <s v=""/>
    <m/>
    <d v="2017-08-01T00:00:00"/>
    <s v=""/>
  </r>
  <r>
    <s v="Holdtech"/>
    <x v="0"/>
    <s v="Masivo"/>
    <s v="La Serena"/>
    <s v="13973914"/>
    <s v="0"/>
    <s v="13973914-0"/>
    <s v="SAMARAMF"/>
    <s v="SERGIO ARTURO MARAMBIO FLORES"/>
    <s v="SERGIO ARTURO"/>
    <s v="MARAMBIO FLORES"/>
    <x v="1"/>
    <x v="5"/>
    <s v="Baja en capacitación"/>
    <m/>
    <d v="2017-08-01T00:00:00"/>
    <m/>
    <m/>
    <m/>
    <m/>
    <m/>
    <d v="1981-08-16T00:00:00"/>
    <x v="20"/>
    <m/>
    <s v=""/>
    <d v="2017-08-01T00:00:00"/>
    <m/>
    <s v="N"/>
    <m/>
    <s v="SAMARAMF"/>
    <s v="SAMARAMF"/>
    <n v="19156"/>
    <s v="sergio.marambio@consultor.wom.cl"/>
    <m/>
    <m/>
    <n v="7"/>
    <s v="Katterine Cuadra"/>
    <x v="1"/>
    <m/>
    <n v="1"/>
    <d v="2021-03-01T00:00:00"/>
    <s v=""/>
    <m/>
    <d v="2017-08-01T00:00:00"/>
    <s v=""/>
  </r>
  <r>
    <s v="Holdtech"/>
    <x v="0"/>
    <s v="Masivo"/>
    <s v="La Serena"/>
    <s v="12805256"/>
    <s v="9"/>
    <s v="12805256-9"/>
    <s v="SDFLOREC"/>
    <s v="SANDRA DEL CARMEN FLORES CANTULIANO"/>
    <s v="SANDRA DEL CARMEN"/>
    <s v="FLORES CANTULIANO"/>
    <x v="1"/>
    <x v="5"/>
    <s v="Baja en capacitación"/>
    <m/>
    <d v="2017-08-17T00:00:00"/>
    <m/>
    <m/>
    <m/>
    <m/>
    <m/>
    <d v="1974-12-21T00:00:00"/>
    <x v="20"/>
    <m/>
    <s v=""/>
    <d v="2017-08-01T00:00:00"/>
    <m/>
    <s v="N"/>
    <m/>
    <s v="SDFLOREC"/>
    <s v="SDFLOREC"/>
    <n v="19138"/>
    <s v="sandra.flores@consultor.wom.cl"/>
    <m/>
    <m/>
    <n v="7"/>
    <s v="Katterine Cuadra"/>
    <x v="1"/>
    <m/>
    <n v="1"/>
    <d v="2021-03-01T00:00:00"/>
    <s v=""/>
    <m/>
    <d v="2017-08-01T00:00:00"/>
    <s v=""/>
  </r>
  <r>
    <s v="Holdtech"/>
    <x v="0"/>
    <s v="Masivo"/>
    <s v="La Serena"/>
    <s v="13760430"/>
    <s v="2"/>
    <s v="13760430-2"/>
    <s v="YCRODRIS"/>
    <s v="YANETT CAROLINA RODRIGUEZ SAPIAIN"/>
    <s v="YANETT CAROLINA"/>
    <s v="RODRIGUEZ SAPIAIN"/>
    <x v="1"/>
    <x v="5"/>
    <s v="Baja en capacitación"/>
    <m/>
    <d v="2017-08-18T00:00:00"/>
    <m/>
    <m/>
    <m/>
    <m/>
    <m/>
    <d v="1980-06-06T00:00:00"/>
    <x v="20"/>
    <m/>
    <s v=""/>
    <d v="2017-08-01T00:00:00"/>
    <m/>
    <s v="N"/>
    <m/>
    <s v="YCRODRIS"/>
    <s v="YCRODRIS"/>
    <n v="19066"/>
    <s v="yanett.rodriguez@consultor.wom.cl"/>
    <m/>
    <m/>
    <n v="7"/>
    <s v="Katterine Cuadra"/>
    <x v="1"/>
    <m/>
    <n v="1"/>
    <d v="2021-03-01T00:00:00"/>
    <s v=""/>
    <m/>
    <d v="2017-08-01T00:00:00"/>
    <s v=""/>
  </r>
  <r>
    <s v="Holdtech"/>
    <x v="0"/>
    <s v="Prepago"/>
    <s v="La Serena"/>
    <s v="18923799"/>
    <s v="5"/>
    <s v="18923799-5"/>
    <s v="ARSEGOVS"/>
    <s v="ALEXANDRA ROSE SEGOVIA SAN MARTIN"/>
    <s v="ALEXANDRA ROSE"/>
    <s v="SEGOVIA SAN MARTIN"/>
    <x v="1"/>
    <x v="5"/>
    <s v="Baja en capacitación"/>
    <m/>
    <d v="2017-10-04T00:00:00"/>
    <m/>
    <m/>
    <m/>
    <m/>
    <m/>
    <d v="1995-04-25T00:00:00"/>
    <x v="20"/>
    <m/>
    <s v=""/>
    <d v="2017-09-25T00:00:00"/>
    <d v="2017-10-05T00:00:00"/>
    <s v="N"/>
    <m/>
    <s v="ARSEGOVS"/>
    <s v="ARSEGOVS"/>
    <n v="19047"/>
    <s v="alexandra.segovia@consultor.wom.cl"/>
    <m/>
    <m/>
    <n v="9"/>
    <s v="Daniela Gonzalez"/>
    <x v="0"/>
    <m/>
    <s v=""/>
    <d v="2021-03-01T00:00:00"/>
    <s v=""/>
    <m/>
    <d v="2017-10-01T00:00:00"/>
    <s v=""/>
  </r>
  <r>
    <s v="Holdtech"/>
    <x v="0"/>
    <s v="Prepago"/>
    <s v="La Serena"/>
    <s v="10764365"/>
    <s v="6"/>
    <s v="10764365-6"/>
    <s v="CAESPINA"/>
    <s v="CARLINA AMADORA ESPINOZA ARANÍZ"/>
    <s v="CARLINA AMADORA"/>
    <s v="ESPINOZA ARANÍZ"/>
    <x v="1"/>
    <x v="5"/>
    <s v="Baja en capacitación"/>
    <m/>
    <d v="2017-10-02T00:00:00"/>
    <m/>
    <m/>
    <m/>
    <m/>
    <m/>
    <d v="1967-07-11T00:00:00"/>
    <x v="20"/>
    <m/>
    <s v=""/>
    <d v="2017-09-25T00:00:00"/>
    <d v="2017-10-05T00:00:00"/>
    <s v="N"/>
    <m/>
    <s v="CAESPINA"/>
    <s v="CAESPINA"/>
    <n v="19107"/>
    <s v="carlina.espinoza@consultor.wom.cl"/>
    <m/>
    <m/>
    <n v="9"/>
    <s v="Daniela Gonzalez"/>
    <x v="0"/>
    <m/>
    <s v=""/>
    <d v="2021-03-01T00:00:00"/>
    <s v=""/>
    <m/>
    <d v="2017-10-01T00:00:00"/>
    <s v=""/>
  </r>
  <r>
    <s v="Holdtech"/>
    <x v="0"/>
    <s v="Prepago"/>
    <s v="La Serena"/>
    <s v="14117921"/>
    <s v="7"/>
    <s v="14117921-7"/>
    <s v="CPPACHER"/>
    <s v="CARLA POLETT PACHECO RIVERA"/>
    <s v="CARLA POLETT"/>
    <s v="PACHECO RIVERA"/>
    <x v="1"/>
    <x v="5"/>
    <s v="Baja en capacitación"/>
    <m/>
    <d v="2017-10-03T00:00:00"/>
    <m/>
    <m/>
    <m/>
    <m/>
    <m/>
    <d v="1981-07-10T00:00:00"/>
    <x v="20"/>
    <m/>
    <s v=""/>
    <d v="2017-09-25T00:00:00"/>
    <d v="2017-10-05T00:00:00"/>
    <s v="N"/>
    <m/>
    <s v="CPPACHER"/>
    <s v="CPPACHER"/>
    <n v="19074"/>
    <s v="carla.pacheco@consultor.wom.cl"/>
    <m/>
    <m/>
    <n v="9"/>
    <s v="Daniela Gonzalez"/>
    <x v="0"/>
    <m/>
    <s v=""/>
    <d v="2021-03-01T00:00:00"/>
    <s v=""/>
    <m/>
    <d v="2017-10-01T00:00:00"/>
    <s v=""/>
  </r>
  <r>
    <s v="Holdtech"/>
    <x v="0"/>
    <s v="Prepago"/>
    <s v="La Serena"/>
    <s v="13328148"/>
    <s v="7"/>
    <s v="13328148-7"/>
    <s v="GEVEGAG"/>
    <s v="GIPSY ELENA VEGA GODOY"/>
    <s v="GIPSY ELENA"/>
    <s v="VEGA GODOY"/>
    <x v="1"/>
    <x v="5"/>
    <s v="Baja en capacitación"/>
    <m/>
    <d v="2017-10-03T00:00:00"/>
    <m/>
    <m/>
    <m/>
    <m/>
    <m/>
    <d v="1978-08-18T00:00:00"/>
    <x v="20"/>
    <m/>
    <s v=""/>
    <d v="2017-09-25T00:00:00"/>
    <d v="2017-10-05T00:00:00"/>
    <s v="N"/>
    <m/>
    <s v="GEVEGAG"/>
    <s v="GEVEGAG"/>
    <n v="19067"/>
    <s v="gipsy.vega@consultor.wom.cl"/>
    <m/>
    <m/>
    <n v="9"/>
    <s v="Daniela Gonzalez"/>
    <x v="0"/>
    <m/>
    <s v=""/>
    <d v="2021-03-01T00:00:00"/>
    <s v=""/>
    <m/>
    <d v="2017-10-01T00:00:00"/>
    <s v=""/>
  </r>
  <r>
    <s v="Holdtech"/>
    <x v="0"/>
    <s v="Prepago"/>
    <s v="La Serena"/>
    <s v="18001960"/>
    <s v="K"/>
    <s v="18001960-K"/>
    <s v="JCROJASC"/>
    <s v="JENIFER CONSTANZA ROJAS CERDA"/>
    <s v="JENIFER CONSTANZA"/>
    <s v="ROJAS CERDA"/>
    <x v="1"/>
    <x v="5"/>
    <s v="Baja en capacitación"/>
    <m/>
    <d v="2017-09-25T00:00:00"/>
    <m/>
    <m/>
    <m/>
    <m/>
    <m/>
    <d v="1991-09-27T00:00:00"/>
    <x v="20"/>
    <m/>
    <s v=""/>
    <d v="2017-09-25T00:00:00"/>
    <d v="2017-10-05T00:00:00"/>
    <s v="N"/>
    <m/>
    <s v="JCROJASC"/>
    <s v="JCROJASC"/>
    <n v="19076"/>
    <s v="jenifer.rojas@consultor.wom.cl"/>
    <m/>
    <m/>
    <n v="9"/>
    <s v="Daniela Gonzalez"/>
    <x v="0"/>
    <m/>
    <s v=""/>
    <d v="2021-03-01T00:00:00"/>
    <s v=""/>
    <m/>
    <d v="2017-09-01T00:00:00"/>
    <s v=""/>
  </r>
  <r>
    <s v="Holdtech"/>
    <x v="0"/>
    <s v="Prepago"/>
    <s v="La Serena"/>
    <s v="10685997"/>
    <s v="3"/>
    <s v="10685997-3"/>
    <s v="JDMATAMS"/>
    <s v="JEANETTE DAMIANA MATAMOROS SALDIVAR"/>
    <s v="JEANETTE DAMIANA"/>
    <s v="MATAMOROS SALDIVAR"/>
    <x v="1"/>
    <x v="5"/>
    <s v="Baja en capacitación"/>
    <m/>
    <d v="2017-10-02T00:00:00"/>
    <m/>
    <m/>
    <m/>
    <m/>
    <m/>
    <d v="1973-02-17T00:00:00"/>
    <x v="20"/>
    <m/>
    <s v=""/>
    <d v="2017-09-25T00:00:00"/>
    <d v="2017-10-05T00:00:00"/>
    <s v="N"/>
    <m/>
    <s v="JDMATAMS"/>
    <s v="JDMATAMS"/>
    <n v="19080"/>
    <s v="jeanette.matamoros@consultor.wom.cl"/>
    <m/>
    <m/>
    <n v="9"/>
    <s v="Daniela Gonzalez"/>
    <x v="0"/>
    <m/>
    <s v=""/>
    <d v="2021-03-01T00:00:00"/>
    <s v=""/>
    <m/>
    <d v="2017-10-01T00:00:00"/>
    <s v=""/>
  </r>
  <r>
    <s v="Holdtech"/>
    <x v="0"/>
    <s v="Prepago"/>
    <s v="La Serena"/>
    <s v="14626233"/>
    <s v="3"/>
    <s v="14626233-3"/>
    <s v="KPROJAST"/>
    <s v="KAREN PATRICIA ROJAS TAPIA"/>
    <s v="KAREN PATRICIA"/>
    <s v="ROJAS TAPIA"/>
    <x v="1"/>
    <x v="5"/>
    <s v="Baja en capacitación"/>
    <s v="Motivos personales"/>
    <d v="2017-09-28T00:00:00"/>
    <m/>
    <m/>
    <m/>
    <m/>
    <m/>
    <d v="1981-06-25T00:00:00"/>
    <x v="20"/>
    <m/>
    <s v=""/>
    <d v="2017-09-25T00:00:00"/>
    <d v="2017-10-05T00:00:00"/>
    <s v="N"/>
    <m/>
    <s v="KPROJAST"/>
    <s v="KPROJAST"/>
    <n v="19003"/>
    <s v="karen.rojas.t@consultor.wom.cl"/>
    <m/>
    <m/>
    <n v="9"/>
    <s v="Daniela Gonzalez"/>
    <x v="0"/>
    <m/>
    <s v=""/>
    <d v="2021-03-01T00:00:00"/>
    <s v=""/>
    <m/>
    <d v="2017-09-01T00:00:00"/>
    <s v=""/>
  </r>
  <r>
    <s v="Holdtech"/>
    <x v="0"/>
    <s v="Prepago"/>
    <s v="La Serena"/>
    <s v="12646359"/>
    <s v="6"/>
    <s v="12646359-6"/>
    <s v="LBLARAB"/>
    <s v="LORENA BEATRIZ LARA BRITO"/>
    <s v="LORENA BEATRIZ"/>
    <s v="LARA BRITO"/>
    <x v="1"/>
    <x v="5"/>
    <s v="Baja en capacitación"/>
    <s v="Motivos personales"/>
    <d v="2017-09-28T00:00:00"/>
    <m/>
    <m/>
    <m/>
    <m/>
    <m/>
    <d v="1974-07-27T00:00:00"/>
    <x v="20"/>
    <m/>
    <s v=""/>
    <d v="2017-09-25T00:00:00"/>
    <d v="2017-10-05T00:00:00"/>
    <s v="N"/>
    <m/>
    <s v="LBLARAB"/>
    <s v="LBLARAB"/>
    <n v="19094"/>
    <s v="lorena.lara.b@consultor.wom.cl"/>
    <m/>
    <m/>
    <n v="9"/>
    <s v="Daniela Gonzalez"/>
    <x v="0"/>
    <m/>
    <s v=""/>
    <d v="2021-03-01T00:00:00"/>
    <s v=""/>
    <m/>
    <d v="2017-09-01T00:00:00"/>
    <s v=""/>
  </r>
  <r>
    <s v="Holdtech"/>
    <x v="0"/>
    <s v="Prepago"/>
    <s v="La Serena"/>
    <s v="17173642"/>
    <s v="0"/>
    <s v="17173642-0"/>
    <s v="MFGAHONR"/>
    <s v="MILKO GAHONA GAHONA ROJAS"/>
    <s v="MILKO GAHONA"/>
    <s v="GAHONA ROJAS"/>
    <x v="1"/>
    <x v="5"/>
    <s v="Baja en capacitación"/>
    <s v="No Certifica"/>
    <d v="2017-10-04T00:00:00"/>
    <m/>
    <m/>
    <m/>
    <m/>
    <m/>
    <d v="1989-01-04T00:00:00"/>
    <x v="20"/>
    <m/>
    <s v=""/>
    <d v="2017-09-25T00:00:00"/>
    <d v="2017-10-05T00:00:00"/>
    <s v="N"/>
    <m/>
    <s v="MFGAHONR"/>
    <s v="MFGAHONR"/>
    <n v="19025"/>
    <s v="milko.gahona@consultor.wom.cl"/>
    <m/>
    <m/>
    <n v="9"/>
    <s v="Daniela Gonzalez"/>
    <x v="0"/>
    <m/>
    <s v=""/>
    <d v="2021-03-01T00:00:00"/>
    <s v=""/>
    <m/>
    <d v="2017-10-01T00:00:00"/>
    <s v=""/>
  </r>
  <r>
    <s v="Holdtech"/>
    <x v="0"/>
    <s v="Prepago"/>
    <s v="La Serena"/>
    <s v="9377367-"/>
    <s v="5"/>
    <s v="9377367-5"/>
    <s v="OEANAVAC"/>
    <s v="ORIANA EVELYN ANAVALÓN CALDERON"/>
    <s v="ORIANA EVELYN"/>
    <s v="ANAVALÓN CALDERON"/>
    <x v="1"/>
    <x v="5"/>
    <s v="Baja en capacitación"/>
    <s v="No Certifica"/>
    <d v="2017-10-04T00:00:00"/>
    <m/>
    <m/>
    <m/>
    <m/>
    <m/>
    <d v="1963-10-20T00:00:00"/>
    <x v="20"/>
    <m/>
    <s v=""/>
    <d v="2017-09-25T00:00:00"/>
    <d v="2017-10-05T00:00:00"/>
    <s v="N"/>
    <m/>
    <s v="OEANAVAC"/>
    <s v="OEANAVAC"/>
    <n v="19021"/>
    <s v="oriana.anavalon@consultor.wom.cl"/>
    <m/>
    <m/>
    <n v="9"/>
    <s v="Daniela Gonzalez"/>
    <x v="0"/>
    <m/>
    <s v=""/>
    <d v="2021-03-01T00:00:00"/>
    <s v=""/>
    <m/>
    <d v="2017-10-01T00:00:00"/>
    <s v=""/>
  </r>
  <r>
    <s v="Holdtech"/>
    <x v="0"/>
    <s v="Prepago"/>
    <s v="La Serena"/>
    <s v="15912578"/>
    <s v="5"/>
    <s v="15912578-5"/>
    <s v="RACOLLAT"/>
    <s v="ROBERTO ALEJANDRO COLLAO TABILO"/>
    <s v="ROBERTO ALEJANDRO"/>
    <s v="COLLAO TABILO"/>
    <x v="1"/>
    <x v="5"/>
    <s v="Baja en capacitación"/>
    <m/>
    <d v="2017-09-25T00:00:00"/>
    <m/>
    <m/>
    <m/>
    <m/>
    <m/>
    <d v="1984-07-25T00:00:00"/>
    <x v="20"/>
    <m/>
    <s v=""/>
    <d v="2017-09-25T00:00:00"/>
    <d v="2017-10-05T00:00:00"/>
    <s v="N"/>
    <m/>
    <s v="RACOLLAT"/>
    <s v="RACOLLAT"/>
    <n v="19101"/>
    <s v="roberto.collao@consultor.wom.cl"/>
    <m/>
    <m/>
    <n v="9"/>
    <s v="Daniela Gonzalez"/>
    <x v="0"/>
    <m/>
    <s v=""/>
    <d v="2021-03-01T00:00:00"/>
    <s v=""/>
    <m/>
    <d v="2017-09-01T00:00:00"/>
    <s v=""/>
  </r>
  <r>
    <s v="Holdtech"/>
    <x v="0"/>
    <s v="Prepago"/>
    <s v="La Serena"/>
    <s v="17492536"/>
    <s v="4"/>
    <s v="17492536-4"/>
    <s v="SADUENAG"/>
    <s v="SEBASTIAN ANDRES DUEÑAS GODOY"/>
    <s v="SEBASTIAN ANDRES"/>
    <s v="DUEÑAS GODOY"/>
    <x v="1"/>
    <x v="5"/>
    <s v="Baja en capacitación"/>
    <m/>
    <d v="2017-09-25T00:00:00"/>
    <m/>
    <m/>
    <m/>
    <m/>
    <m/>
    <d v="1990-04-07T00:00:00"/>
    <x v="20"/>
    <m/>
    <s v=""/>
    <d v="2017-09-25T00:00:00"/>
    <d v="2017-10-05T00:00:00"/>
    <s v="N"/>
    <m/>
    <s v="SADUENAG"/>
    <s v="SADUENAG"/>
    <n v="19058"/>
    <s v="sebastian.duenas@consultor.wom.cl"/>
    <m/>
    <m/>
    <n v="9"/>
    <s v="Daniela Gonzalez"/>
    <x v="0"/>
    <m/>
    <s v=""/>
    <d v="2021-03-01T00:00:00"/>
    <s v=""/>
    <m/>
    <d v="2017-09-01T00:00:00"/>
    <s v=""/>
  </r>
  <r>
    <s v="Holdtech"/>
    <x v="0"/>
    <s v="Masivo"/>
    <s v="La Serena"/>
    <s v="16012552"/>
    <s v="7"/>
    <s v="16012552-7"/>
    <s v="AAORTIZR"/>
    <s v="ALFONSINA ANDREA ORTIZ RAMIREZ"/>
    <s v="ALFONSINA ANDREA"/>
    <s v="ORTIZ RAMIREZ"/>
    <x v="1"/>
    <x v="5"/>
    <s v="Baja en capacitación"/>
    <m/>
    <d v="2017-11-02T00:00:00"/>
    <m/>
    <m/>
    <m/>
    <m/>
    <m/>
    <d v="1985-09-26T00:00:00"/>
    <x v="20"/>
    <m/>
    <s v=""/>
    <d v="2017-10-06T00:00:00"/>
    <d v="2017-10-27T00:00:00"/>
    <s v="N"/>
    <m/>
    <s v="AAORTIZR"/>
    <s v="AAORTIZR"/>
    <n v="19134"/>
    <s v="alfonsina.ortiz@consultor.wom.cl"/>
    <m/>
    <m/>
    <n v="10"/>
    <s v="Katterine Cuadra"/>
    <x v="0"/>
    <m/>
    <s v=""/>
    <d v="2021-03-01T00:00:00"/>
    <s v=""/>
    <m/>
    <d v="2017-11-01T00:00:00"/>
    <s v=""/>
  </r>
  <r>
    <s v="Holdtech"/>
    <x v="0"/>
    <s v="Masivo"/>
    <s v="La Serena"/>
    <s v="16442966"/>
    <s v="0"/>
    <s v="16442966-0"/>
    <s v="ANSALASS"/>
    <s v="ALBERT NICOLAS SALAS SALAS"/>
    <s v="ALBERT NICOLAS"/>
    <s v="SALAS SALAS"/>
    <x v="1"/>
    <x v="5"/>
    <s v="Baja en capacitación"/>
    <s v="No se presenta después de certificación"/>
    <d v="2017-11-10T00:00:00"/>
    <m/>
    <m/>
    <m/>
    <m/>
    <m/>
    <d v="1986-12-04T00:00:00"/>
    <x v="20"/>
    <m/>
    <s v=""/>
    <d v="2017-10-06T00:00:00"/>
    <d v="2017-10-27T00:00:00"/>
    <s v="N"/>
    <m/>
    <s v="ANSALASS"/>
    <s v="ANSALASS"/>
    <n v="19008"/>
    <s v="albert.salas@consultor.wom.cl"/>
    <m/>
    <m/>
    <n v="10"/>
    <s v="Katterine Cuadra"/>
    <x v="0"/>
    <m/>
    <s v=""/>
    <d v="2021-03-01T00:00:00"/>
    <s v=""/>
    <m/>
    <d v="2017-11-01T00:00:00"/>
    <s v=""/>
  </r>
  <r>
    <s v="Holdtech"/>
    <x v="0"/>
    <s v="Masivo"/>
    <s v="La Serena"/>
    <s v="11619018"/>
    <s v="4"/>
    <s v="11619018-4"/>
    <s v="CPTORREH"/>
    <s v="CECILIA PAOLA TORRES HEREDIA"/>
    <s v="CECILIA PAOLA"/>
    <s v="TORRES HEREDIA"/>
    <x v="1"/>
    <x v="5"/>
    <s v="Baja en capacitación"/>
    <m/>
    <d v="2017-10-24T00:00:00"/>
    <m/>
    <m/>
    <m/>
    <m/>
    <m/>
    <d v="1970-08-15T00:00:00"/>
    <x v="20"/>
    <m/>
    <s v=""/>
    <d v="2017-10-06T00:00:00"/>
    <d v="2017-10-27T00:00:00"/>
    <s v="N"/>
    <m/>
    <s v="CPTORREH"/>
    <s v="CPTORREH"/>
    <n v="19094"/>
    <s v="cecilia.torres@consultor.wom.cl"/>
    <m/>
    <m/>
    <n v="10"/>
    <s v="Katterine Cuadra"/>
    <x v="0"/>
    <m/>
    <s v=""/>
    <d v="2021-03-01T00:00:00"/>
    <s v=""/>
    <m/>
    <d v="2017-10-01T00:00:00"/>
    <s v=""/>
  </r>
  <r>
    <s v="Holdtech"/>
    <x v="0"/>
    <s v="Masivo"/>
    <s v="La Serena"/>
    <s v="15223512"/>
    <s v="7"/>
    <s v="15223512-7"/>
    <s v="CSBUSTOP"/>
    <s v="CARLOS SEBASTIAN BUSTOS PRADENAS"/>
    <s v="CARLOS SEBASTIAN"/>
    <s v="BUSTOS PRADENAS"/>
    <x v="1"/>
    <x v="5"/>
    <s v="Baja en capacitación"/>
    <m/>
    <d v="2017-11-02T00:00:00"/>
    <m/>
    <m/>
    <m/>
    <m/>
    <m/>
    <d v="1983-01-19T00:00:00"/>
    <x v="20"/>
    <m/>
    <s v=""/>
    <d v="2017-10-06T00:00:00"/>
    <d v="2017-10-27T00:00:00"/>
    <s v="N"/>
    <m/>
    <s v="CSBUSTOP"/>
    <s v="CSBUSTOP"/>
    <n v="19045"/>
    <s v="carlos.bustos@consultor.wom.cl"/>
    <m/>
    <m/>
    <n v="10"/>
    <s v="Katterine Cuadra"/>
    <x v="0"/>
    <m/>
    <s v=""/>
    <d v="2021-03-01T00:00:00"/>
    <s v=""/>
    <m/>
    <d v="2017-11-01T00:00:00"/>
    <s v=""/>
  </r>
  <r>
    <s v="Holdtech"/>
    <x v="0"/>
    <s v="Masivo"/>
    <s v="La Serena"/>
    <s v="18941213"/>
    <s v="4"/>
    <s v="18941213-4"/>
    <s v="EOORTEGA"/>
    <s v="EMMANUEL ORLANDO ORTEGA ARRIAGADA"/>
    <s v="EMMANUEL ORLANDO"/>
    <s v="ORTEGA ARRIAGADA"/>
    <x v="1"/>
    <x v="5"/>
    <s v="Baja en capacitación"/>
    <m/>
    <d v="2017-10-02T00:00:00"/>
    <m/>
    <m/>
    <m/>
    <m/>
    <m/>
    <d v="1995-05-15T00:00:00"/>
    <x v="20"/>
    <m/>
    <s v=""/>
    <d v="2017-10-06T00:00:00"/>
    <d v="2017-10-27T00:00:00"/>
    <s v="N"/>
    <m/>
    <s v="EOORTEGA"/>
    <s v="EOORTEGA"/>
    <n v="19131"/>
    <s v="emmanuel.ortega@consultor.wom.cl"/>
    <m/>
    <m/>
    <n v="10"/>
    <s v="Katterine Cuadra"/>
    <x v="0"/>
    <m/>
    <s v=""/>
    <d v="2021-03-01T00:00:00"/>
    <s v=""/>
    <m/>
    <d v="2017-10-01T00:00:00"/>
    <s v=""/>
  </r>
  <r>
    <s v="Holdtech"/>
    <x v="0"/>
    <s v="Masivo"/>
    <s v="La Serena"/>
    <s v="15016060"/>
    <s v="K"/>
    <s v="15016060-K"/>
    <s v="ERLEONR"/>
    <s v="EVELYN ROXANA LEON ROSAS"/>
    <s v="EVELYN ROXANA"/>
    <s v="LEON ROSAS"/>
    <x v="1"/>
    <x v="5"/>
    <s v="Baja en capacitación"/>
    <m/>
    <d v="2017-10-25T00:00:00"/>
    <m/>
    <m/>
    <m/>
    <m/>
    <m/>
    <d v="1983-04-11T00:00:00"/>
    <x v="20"/>
    <m/>
    <s v=""/>
    <d v="2017-10-06T00:00:00"/>
    <d v="2017-10-27T00:00:00"/>
    <s v="N"/>
    <m/>
    <s v="ERLEONR"/>
    <s v="ERLEONR"/>
    <n v="19110"/>
    <s v="evelyn.leon@consultor.wom.cl"/>
    <m/>
    <m/>
    <n v="10"/>
    <s v="Katterine Cuadra"/>
    <x v="0"/>
    <m/>
    <s v=""/>
    <d v="2021-03-01T00:00:00"/>
    <s v=""/>
    <m/>
    <d v="2017-10-01T00:00:00"/>
    <s v=""/>
  </r>
  <r>
    <s v="Holdtech"/>
    <x v="0"/>
    <s v="Masivo"/>
    <s v="La Serena"/>
    <s v="18985666"/>
    <s v="0"/>
    <s v="18985666-0"/>
    <s v="FNBUSTOA"/>
    <s v="FRANK NICHOLAS BUSTOS ARAYA"/>
    <s v="FRANK NICHOLAS"/>
    <s v="BUSTOS ARAYA"/>
    <x v="1"/>
    <x v="5"/>
    <s v="Baja en capacitación"/>
    <s v="No se presenta después de certificación"/>
    <d v="2017-11-10T00:00:00"/>
    <m/>
    <m/>
    <m/>
    <m/>
    <m/>
    <d v="1995-06-25T00:00:00"/>
    <x v="20"/>
    <m/>
    <s v=""/>
    <d v="2017-10-06T00:00:00"/>
    <d v="2017-10-27T00:00:00"/>
    <s v="N"/>
    <m/>
    <s v="FNBUSTOA"/>
    <s v="FNBUSTOA"/>
    <n v="19021"/>
    <s v="frank.bustos@consultor.wom.cl"/>
    <m/>
    <m/>
    <n v="10"/>
    <s v="Katterine Cuadra"/>
    <x v="0"/>
    <m/>
    <s v=""/>
    <d v="2021-03-01T00:00:00"/>
    <s v=""/>
    <m/>
    <d v="2017-11-01T00:00:00"/>
    <s v=""/>
  </r>
  <r>
    <s v="Holdtech"/>
    <x v="0"/>
    <s v="Masivo"/>
    <s v="La Serena"/>
    <s v="12595688"/>
    <s v="2"/>
    <s v="12595688-2"/>
    <s v="IFLEDEZR"/>
    <s v="INGRID FABIOLA LEDEZMA ROJAS"/>
    <s v="INGRID FABIOLA"/>
    <s v="LEDEZMA ROJAS"/>
    <x v="1"/>
    <x v="5"/>
    <s v="Baja en capacitación"/>
    <s v="Motivos personales"/>
    <d v="2017-10-13T00:00:00"/>
    <m/>
    <m/>
    <m/>
    <m/>
    <m/>
    <d v="1974-03-11T00:00:00"/>
    <x v="20"/>
    <m/>
    <s v=""/>
    <d v="2017-10-06T00:00:00"/>
    <d v="2017-10-27T00:00:00"/>
    <s v="N"/>
    <m/>
    <s v="IFLEDEZR"/>
    <s v="IFLEDEZR"/>
    <n v="19092"/>
    <s v="ingrid.ledezma@consultor.wom.cl"/>
    <m/>
    <m/>
    <n v="10"/>
    <s v="Katterine Cuadra"/>
    <x v="0"/>
    <m/>
    <s v=""/>
    <d v="2021-03-01T00:00:00"/>
    <s v=""/>
    <m/>
    <d v="2017-10-01T00:00:00"/>
    <s v=""/>
  </r>
  <r>
    <s v="Holdtech"/>
    <x v="0"/>
    <s v="Masivo"/>
    <s v="La Serena"/>
    <s v="10113465"/>
    <s v="2"/>
    <s v="10113465-2"/>
    <s v="LDMONDAA"/>
    <s v="LORENZO DEL ROSARIO MONDACA ALUCEMA"/>
    <s v="LORENZO DEL ROSARIO"/>
    <s v="MONDACA ALUCEMA"/>
    <x v="1"/>
    <x v="5"/>
    <s v="Baja en capacitación"/>
    <m/>
    <d v="2017-10-24T00:00:00"/>
    <m/>
    <m/>
    <m/>
    <m/>
    <m/>
    <d v="1968-05-20T00:00:00"/>
    <x v="20"/>
    <m/>
    <s v=""/>
    <d v="2017-10-06T00:00:00"/>
    <d v="2017-10-27T00:00:00"/>
    <s v="N"/>
    <m/>
    <s v="LDMONDAA"/>
    <s v="LDMONDAA"/>
    <n v="19101"/>
    <s v="lorenzo.mondaca@consultor.wom.cl"/>
    <m/>
    <m/>
    <n v="10"/>
    <s v="Katterine Cuadra"/>
    <x v="0"/>
    <m/>
    <s v=""/>
    <d v="2021-03-01T00:00:00"/>
    <s v=""/>
    <m/>
    <d v="2017-10-01T00:00:00"/>
    <s v=""/>
  </r>
  <r>
    <s v="Holdtech"/>
    <x v="0"/>
    <s v="Masivo"/>
    <s v="La Serena"/>
    <s v="17937731"/>
    <s v="4"/>
    <s v="17937731-4"/>
    <s v="LFRODRIB"/>
    <s v="LORENA FRANCISCA RODRIGUEZ BONILLA"/>
    <s v="LORENA FRANCISCA"/>
    <s v="RODRIGUEZ BONILLA"/>
    <x v="1"/>
    <x v="5"/>
    <s v="Baja en capacitación"/>
    <m/>
    <d v="2017-10-20T00:00:00"/>
    <m/>
    <m/>
    <m/>
    <m/>
    <m/>
    <d v="1991-09-20T00:00:00"/>
    <x v="20"/>
    <m/>
    <s v=""/>
    <d v="2017-10-06T00:00:00"/>
    <d v="2017-10-27T00:00:00"/>
    <s v="N"/>
    <m/>
    <s v="LFRODRIB"/>
    <s v="LFRODRIB"/>
    <n v="19119"/>
    <s v="lorena.rodriguez@consultor.wom.cl"/>
    <m/>
    <m/>
    <n v="10"/>
    <s v="Katterine Cuadra"/>
    <x v="0"/>
    <m/>
    <s v=""/>
    <d v="2021-03-01T00:00:00"/>
    <s v=""/>
    <m/>
    <d v="2017-10-01T00:00:00"/>
    <s v=""/>
  </r>
  <r>
    <s v="Holdtech"/>
    <x v="0"/>
    <s v="Masivo"/>
    <s v="La Serena"/>
    <s v="13328197"/>
    <s v="5"/>
    <s v="13328197-5"/>
    <s v="MAARDILM"/>
    <s v="MARIANNE ALEJANDRA ARDILES MORALES"/>
    <s v="MARIANNE ALEJANDRA"/>
    <s v="ARDILES MORALES"/>
    <x v="1"/>
    <x v="5"/>
    <s v="Baja en capacitación"/>
    <m/>
    <d v="2017-10-19T00:00:00"/>
    <m/>
    <m/>
    <m/>
    <m/>
    <m/>
    <d v="1978-07-23T00:00:00"/>
    <x v="20"/>
    <m/>
    <s v=""/>
    <d v="2017-10-06T00:00:00"/>
    <d v="2017-10-27T00:00:00"/>
    <s v="N"/>
    <m/>
    <s v="MAARDILM"/>
    <s v="MAARDILM"/>
    <n v="19113"/>
    <s v="marianne.ardiles@consultor.wom.cl"/>
    <m/>
    <m/>
    <n v="10"/>
    <s v="Katterine Cuadra"/>
    <x v="0"/>
    <m/>
    <s v=""/>
    <d v="2021-03-01T00:00:00"/>
    <s v=""/>
    <m/>
    <d v="2017-10-01T00:00:00"/>
    <s v=""/>
  </r>
  <r>
    <s v="Holdtech"/>
    <x v="0"/>
    <s v="Masivo"/>
    <s v="La Serena"/>
    <s v="16891739"/>
    <s v="2"/>
    <s v="16891739-2"/>
    <s v="MDYANEZS"/>
    <s v="MARICEL DEL CARMEN YAÑEZ SANTANDER"/>
    <s v="MARICEL DEL CARMEN"/>
    <s v="YAÑEZ SANTANDER"/>
    <x v="1"/>
    <x v="5"/>
    <s v="Baja en capacitación"/>
    <m/>
    <d v="2017-10-16T00:00:00"/>
    <m/>
    <m/>
    <m/>
    <m/>
    <m/>
    <d v="1987-11-04T00:00:00"/>
    <x v="20"/>
    <m/>
    <s v=""/>
    <d v="2017-10-06T00:00:00"/>
    <d v="2017-10-27T00:00:00"/>
    <s v="N"/>
    <m/>
    <s v="MDYANEZS"/>
    <s v="MDYANEZS"/>
    <n v="19118"/>
    <s v="maricel.yanez@consultor.wom.cl"/>
    <m/>
    <m/>
    <n v="10"/>
    <s v="Katterine Cuadra"/>
    <x v="0"/>
    <m/>
    <s v=""/>
    <d v="2021-03-01T00:00:00"/>
    <s v=""/>
    <m/>
    <d v="2017-10-01T00:00:00"/>
    <s v=""/>
  </r>
  <r>
    <s v="Holdtech"/>
    <x v="0"/>
    <s v="Masivo"/>
    <s v="La Serena"/>
    <s v="15975606"/>
    <s v="8"/>
    <s v="15975606-8"/>
    <s v="NSRIVERC"/>
    <s v="NILSA SOLANGE RIVERA CARVAJAL"/>
    <s v="NILSA SOLANGE"/>
    <s v="RIVERA CARVAJAL"/>
    <x v="1"/>
    <x v="5"/>
    <s v="Baja en capacitación"/>
    <m/>
    <d v="2017-10-24T00:00:00"/>
    <m/>
    <m/>
    <m/>
    <m/>
    <m/>
    <d v="1985-02-02T00:00:00"/>
    <x v="20"/>
    <m/>
    <s v=""/>
    <d v="2017-10-06T00:00:00"/>
    <d v="2017-10-27T00:00:00"/>
    <s v="N"/>
    <m/>
    <s v="NSRIVERC"/>
    <s v="NSRIVERC"/>
    <n v="19144"/>
    <s v="nilsa.rivera@consultor.wom.cl"/>
    <m/>
    <m/>
    <n v="10"/>
    <s v="Katterine Cuadra"/>
    <x v="0"/>
    <m/>
    <s v=""/>
    <d v="2021-03-01T00:00:00"/>
    <s v=""/>
    <m/>
    <d v="2017-10-01T00:00:00"/>
    <s v=""/>
  </r>
  <r>
    <s v="Holdtech"/>
    <x v="0"/>
    <s v="Masivo"/>
    <s v="La Serena"/>
    <s v="6484946-"/>
    <s v="8"/>
    <s v="6484946-8"/>
    <s v="YEHACINP"/>
    <s v="YAMIL EMILIO HACIN PIZARRO"/>
    <s v="YAMIL EMILIO"/>
    <s v="HACIN PIZARRO"/>
    <x v="1"/>
    <x v="5"/>
    <s v="Baja en capacitación"/>
    <s v="Motivos personales"/>
    <d v="2017-10-12T00:00:00"/>
    <m/>
    <m/>
    <m/>
    <m/>
    <m/>
    <d v="1957-08-25T00:00:00"/>
    <x v="20"/>
    <m/>
    <s v=""/>
    <d v="2017-10-06T00:00:00"/>
    <d v="2017-10-27T00:00:00"/>
    <s v="N"/>
    <m/>
    <s v="YEHACINP"/>
    <s v="YEHACINP"/>
    <n v="19009"/>
    <s v="yamil.hacin@consultor.wom.cl"/>
    <m/>
    <m/>
    <n v="10"/>
    <s v="Katterine Cuadra"/>
    <x v="0"/>
    <m/>
    <s v=""/>
    <d v="2021-03-01T00:00:00"/>
    <s v=""/>
    <m/>
    <d v="2017-10-01T00:00:00"/>
    <s v=""/>
  </r>
  <r>
    <s v="Holdtech"/>
    <x v="0"/>
    <s v="Masivo"/>
    <s v="La Serena"/>
    <s v="18160361"/>
    <s v="5"/>
    <s v="18160361-5"/>
    <s v="YEURRUTU"/>
    <s v="YULIA EMELY URRUTIA URRUTIA"/>
    <s v="YULIA EMELY"/>
    <s v="URRUTIA URRUTIA"/>
    <x v="1"/>
    <x v="5"/>
    <s v="Baja en capacitación"/>
    <m/>
    <d v="2017-10-13T00:00:00"/>
    <m/>
    <m/>
    <m/>
    <m/>
    <m/>
    <d v="1984-03-03T00:00:00"/>
    <x v="20"/>
    <m/>
    <s v=""/>
    <d v="2017-10-06T00:00:00"/>
    <d v="2017-10-27T00:00:00"/>
    <s v="N"/>
    <m/>
    <s v="YEURRUTU"/>
    <s v="YEURRUTU"/>
    <n v="19133"/>
    <s v="yulia.urrutia@consultor.wom.cl"/>
    <m/>
    <m/>
    <n v="10"/>
    <s v="Katterine Cuadra"/>
    <x v="0"/>
    <m/>
    <s v=""/>
    <d v="2021-03-01T00:00:00"/>
    <s v=""/>
    <m/>
    <d v="2017-10-01T00:00:00"/>
    <s v=""/>
  </r>
  <r>
    <s v="Holdtech"/>
    <x v="0"/>
    <s v="Masivo"/>
    <s v="La Serena"/>
    <s v="18210331"/>
    <s v="4"/>
    <s v="18210331-4"/>
    <s v="GMGARATS"/>
    <s v="GABRIEL MATIAS GARATE SEPULVEDA"/>
    <s v="GABRIEL MATIAS"/>
    <s v="GARATE SEPULVEDA"/>
    <x v="1"/>
    <x v="5"/>
    <s v="No Certifica"/>
    <s v="No Certifica"/>
    <d v="2017-11-06T00:00:00"/>
    <m/>
    <m/>
    <m/>
    <m/>
    <m/>
    <d v="1992-05-26T00:00:00"/>
    <x v="20"/>
    <m/>
    <s v=""/>
    <d v="2017-10-13T00:00:00"/>
    <d v="2017-11-06T00:00:00"/>
    <s v="N"/>
    <m/>
    <s v="GMGARATS"/>
    <s v="GMGARATS"/>
    <n v="19140"/>
    <s v="gabriel.garate@consultor.wom.cl"/>
    <m/>
    <m/>
    <n v="11"/>
    <s v="Daniela Gonzalez"/>
    <x v="0"/>
    <m/>
    <s v=""/>
    <d v="2021-03-01T00:00:00"/>
    <s v=""/>
    <m/>
    <d v="2017-11-01T00:00:00"/>
    <s v=""/>
  </r>
  <r>
    <s v="Holdtech"/>
    <x v="0"/>
    <s v="Masivo"/>
    <s v="La Serena"/>
    <s v="18923239"/>
    <s v="K"/>
    <s v="18923239-K"/>
    <s v="KEROJARA"/>
    <s v="KIMBERLYN ESTEFANIA ROJAS RAMIREZ"/>
    <s v="KIMBERLYN ESTEFANIA"/>
    <s v="ROJAS RAMIREZ"/>
    <x v="1"/>
    <x v="5"/>
    <s v="Baja en capacitación"/>
    <s v="Motivos personales"/>
    <d v="2017-10-18T00:00:00"/>
    <m/>
    <m/>
    <m/>
    <m/>
    <m/>
    <d v="1994-06-09T00:00:00"/>
    <x v="20"/>
    <m/>
    <s v=""/>
    <d v="2017-10-13T00:00:00"/>
    <d v="2017-11-06T00:00:00"/>
    <s v="N"/>
    <m/>
    <s v="KEROJARA"/>
    <s v="KEROJARA"/>
    <n v="19048"/>
    <s v="kimberlyn.rojas@consultor.wom.cl"/>
    <m/>
    <m/>
    <n v="11"/>
    <s v="Daniela Gonzalez"/>
    <x v="0"/>
    <m/>
    <s v=""/>
    <d v="2021-03-01T00:00:00"/>
    <s v=""/>
    <m/>
    <d v="2017-10-01T00:00:00"/>
    <s v=""/>
  </r>
  <r>
    <s v="Holdtech"/>
    <x v="0"/>
    <s v="Masivo"/>
    <s v="La Serena"/>
    <s v="15673503"/>
    <s v="5"/>
    <s v="15673503-5"/>
    <s v="MJVARGAV"/>
    <s v="MARIA JOSE VARGAS VARGAS"/>
    <s v="MARIA JOSE"/>
    <s v="VARGAS VARGAS"/>
    <x v="1"/>
    <x v="5"/>
    <s v="Baja en capacitación"/>
    <m/>
    <d v="2017-11-03T00:00:00"/>
    <m/>
    <m/>
    <m/>
    <m/>
    <m/>
    <d v="1983-09-26T00:00:00"/>
    <x v="20"/>
    <m/>
    <s v=""/>
    <d v="2017-10-13T00:00:00"/>
    <d v="2017-11-06T00:00:00"/>
    <s v="N"/>
    <m/>
    <s v="MJVARGAV"/>
    <s v="MJVARGAV"/>
    <n v="19135"/>
    <s v="maria.vargas@consultor.wom.cl"/>
    <m/>
    <m/>
    <n v="11"/>
    <s v="Daniela Gonzalez"/>
    <x v="0"/>
    <m/>
    <s v=""/>
    <d v="2021-03-01T00:00:00"/>
    <s v=""/>
    <m/>
    <d v="2017-11-01T00:00:00"/>
    <s v=""/>
  </r>
  <r>
    <s v="Holdtech"/>
    <x v="0"/>
    <s v="Masivo"/>
    <s v="La Serena"/>
    <s v="17846954"/>
    <s v="1"/>
    <s v="17846954-1"/>
    <s v="RIAYALAA"/>
    <s v="RODRIGO IGNACIO AYALA ARAYA"/>
    <s v="RODRIGO IGNACIO"/>
    <s v="AYALA ARAYA"/>
    <x v="1"/>
    <x v="5"/>
    <s v="Baja en capacitación"/>
    <m/>
    <d v="2017-10-26T00:00:00"/>
    <m/>
    <m/>
    <m/>
    <m/>
    <m/>
    <d v="1991-06-24T00:00:00"/>
    <x v="20"/>
    <m/>
    <s v=""/>
    <d v="2017-10-13T00:00:00"/>
    <d v="2017-11-06T00:00:00"/>
    <s v="N"/>
    <m/>
    <s v="RIAYALAA"/>
    <s v="RIAYALAA"/>
    <n v="19078"/>
    <s v="rodrigo.ayala@consultor.wom.cl"/>
    <m/>
    <m/>
    <n v="11"/>
    <s v="Daniela Gonzalez"/>
    <x v="0"/>
    <m/>
    <s v=""/>
    <d v="2021-03-01T00:00:00"/>
    <s v=""/>
    <m/>
    <d v="2017-10-01T00:00:00"/>
    <s v=""/>
  </r>
  <r>
    <s v="Holdtech"/>
    <x v="0"/>
    <s v="Masivo"/>
    <s v="La Serena"/>
    <s v="19660969"/>
    <s v="5"/>
    <s v="19660969-5"/>
    <s v="SGBASTIG"/>
    <s v="SUSAN GABRIELA BASTIAS GARCIA"/>
    <s v="SUSAN GABRIELA"/>
    <s v="BASTIAS GARCIA"/>
    <x v="1"/>
    <x v="5"/>
    <s v="No Certifica"/>
    <s v="No Certifica"/>
    <d v="2017-11-06T00:00:00"/>
    <m/>
    <m/>
    <m/>
    <m/>
    <m/>
    <d v="1997-09-07T00:00:00"/>
    <x v="20"/>
    <m/>
    <s v=""/>
    <d v="2017-10-13T00:00:00"/>
    <d v="2017-11-06T00:00:00"/>
    <s v="N"/>
    <m/>
    <s v="SGBASTIG"/>
    <s v="SGBASTIG"/>
    <n v="19100"/>
    <s v="susan.bastias@consultor.wom.cl"/>
    <m/>
    <m/>
    <n v="11"/>
    <s v="Daniela Gonzalez"/>
    <x v="0"/>
    <m/>
    <s v=""/>
    <d v="2021-03-01T00:00:00"/>
    <s v=""/>
    <m/>
    <d v="2017-11-01T00:00:00"/>
    <s v=""/>
  </r>
  <r>
    <s v="Holdtech"/>
    <x v="0"/>
    <s v="Masivo"/>
    <s v="La Serena"/>
    <s v="11298815"/>
    <s v="7"/>
    <s v="11298815-7"/>
    <s v="SIARCOSC"/>
    <s v="SUSANA INES ARCOS CORROTEA"/>
    <s v="SUSANA INES"/>
    <s v="ARCOS CORROTEA"/>
    <x v="1"/>
    <x v="5"/>
    <s v="Baja en capacitación"/>
    <m/>
    <d v="2017-11-06T00:00:00"/>
    <m/>
    <m/>
    <m/>
    <m/>
    <m/>
    <d v="1968-11-16T00:00:00"/>
    <x v="20"/>
    <m/>
    <s v=""/>
    <d v="2017-10-13T00:00:00"/>
    <d v="2017-11-06T00:00:00"/>
    <s v="N"/>
    <m/>
    <s v="SIARCOSC"/>
    <s v="SIARCOSC"/>
    <n v="19060"/>
    <s v="susana.arcos@consultor.wom.cl"/>
    <m/>
    <m/>
    <n v="11"/>
    <s v="Daniela Gonzalez"/>
    <x v="0"/>
    <m/>
    <s v=""/>
    <d v="2021-03-01T00:00:00"/>
    <s v=""/>
    <m/>
    <d v="2017-11-01T00:00:00"/>
    <s v=""/>
  </r>
  <r>
    <s v="Holdtech"/>
    <x v="0"/>
    <s v="Masivo"/>
    <s v="La Serena"/>
    <s v="19661541"/>
    <s v="5"/>
    <s v="19661541-5"/>
    <s v="YFURQUIM"/>
    <s v="YAMILA FERNANDA URQUIETA MUÑOZ"/>
    <s v="YAMILA FERNANDA"/>
    <s v="URQUIETA MUÑOZ"/>
    <x v="1"/>
    <x v="5"/>
    <s v="Baja en capacitación"/>
    <m/>
    <d v="2017-10-18T00:00:00"/>
    <m/>
    <m/>
    <m/>
    <m/>
    <m/>
    <d v="1997-11-25T00:00:00"/>
    <x v="20"/>
    <m/>
    <s v=""/>
    <d v="2017-10-13T00:00:00"/>
    <d v="2017-11-06T00:00:00"/>
    <s v="N"/>
    <m/>
    <s v="YFURQUIM"/>
    <s v="YFURQUIM"/>
    <n v="19142"/>
    <s v="yamila.urquieta@consultor.wom.cl"/>
    <m/>
    <m/>
    <n v="11"/>
    <s v="Daniela Gonzalez"/>
    <x v="0"/>
    <m/>
    <s v=""/>
    <d v="2021-03-01T00:00:00"/>
    <s v=""/>
    <m/>
    <d v="2017-10-01T00:00:00"/>
    <s v=""/>
  </r>
  <r>
    <s v="Holdtech"/>
    <x v="0"/>
    <s v="Masivo"/>
    <s v="La Serena"/>
    <s v="15768344"/>
    <s v="6"/>
    <s v="15768344-6"/>
    <s v="ADCASTIM"/>
    <s v="ANGELA DANIELA CASTILLO MARIN"/>
    <s v="ANGELA DANIELA"/>
    <s v="CASTILLO MARIN"/>
    <x v="1"/>
    <x v="5"/>
    <s v="No Certifica"/>
    <s v="No Certifica"/>
    <d v="2017-11-24T00:00:00"/>
    <m/>
    <m/>
    <m/>
    <m/>
    <m/>
    <d v="1984-12-24T00:00:00"/>
    <x v="20"/>
    <m/>
    <s v=""/>
    <d v="2017-11-08T00:00:00"/>
    <d v="2017-11-24T00:00:00"/>
    <s v="N"/>
    <m/>
    <s v="ADCASTIM"/>
    <s v="ADCASTIM"/>
    <n v="19062"/>
    <s v="angela.castillo@consultor.wom.cl"/>
    <m/>
    <m/>
    <n v="12"/>
    <s v="Julia Arancibia"/>
    <x v="1"/>
    <m/>
    <n v="1"/>
    <d v="2021-03-01T00:00:00"/>
    <s v=""/>
    <m/>
    <d v="2017-11-01T00:00:00"/>
    <s v=""/>
  </r>
  <r>
    <s v="Holdtech"/>
    <x v="0"/>
    <s v="Masivo"/>
    <s v="La Serena"/>
    <s v="9244311-"/>
    <s v="6"/>
    <s v="9244311-6"/>
    <s v="AOVARGAS"/>
    <s v="AGUEDA OLGA VARGAS SAEZ"/>
    <s v="AGUEDA OLGA"/>
    <s v="VARGAS SAEZ"/>
    <x v="1"/>
    <x v="5"/>
    <s v="Baja en capacitación"/>
    <s v="No entrega motivos"/>
    <d v="2017-11-24T00:00:00"/>
    <m/>
    <m/>
    <m/>
    <m/>
    <m/>
    <d v="1960-07-30T00:00:00"/>
    <x v="20"/>
    <m/>
    <s v=""/>
    <d v="2017-11-08T00:00:00"/>
    <d v="2017-11-24T00:00:00"/>
    <s v="N"/>
    <m/>
    <s v="AOVARGAS"/>
    <s v="AOVARGAS"/>
    <n v="19131"/>
    <s v="agueda.vargas@consultor.wom.cl"/>
    <m/>
    <m/>
    <n v="12"/>
    <s v="Julia Arancibia"/>
    <x v="1"/>
    <m/>
    <n v="1"/>
    <d v="2021-03-01T00:00:00"/>
    <s v=""/>
    <m/>
    <d v="2017-11-01T00:00:00"/>
    <s v=""/>
  </r>
  <r>
    <s v="Holdtech"/>
    <x v="0"/>
    <s v="Masivo"/>
    <s v="La Serena"/>
    <s v="19042149"/>
    <s v="K"/>
    <s v="19042149-K"/>
    <s v="CAROJASS"/>
    <s v="CONSTANZA ANDREA ROJAS SALIINAS"/>
    <s v="CONSTANZA ANDREA"/>
    <s v="ROJAS SALIINAS"/>
    <x v="1"/>
    <x v="5"/>
    <s v="Baja en capacitación"/>
    <s v="No entrega motivos"/>
    <d v="2017-11-13T00:00:00"/>
    <m/>
    <m/>
    <m/>
    <m/>
    <m/>
    <d v="1995-11-15T00:00:00"/>
    <x v="20"/>
    <m/>
    <s v=""/>
    <d v="2017-11-08T00:00:00"/>
    <d v="2017-11-24T00:00:00"/>
    <s v="N"/>
    <m/>
    <s v="CAROJASS"/>
    <s v="CAROJASS"/>
    <n v="19134"/>
    <s v="constanza.rojas@consultor.wom.cl"/>
    <m/>
    <m/>
    <n v="12"/>
    <s v="Julia Arancibia"/>
    <x v="1"/>
    <m/>
    <n v="1"/>
    <d v="2021-03-01T00:00:00"/>
    <s v=""/>
    <m/>
    <d v="2017-11-01T00:00:00"/>
    <s v=""/>
  </r>
  <r>
    <s v="Holdtech"/>
    <x v="0"/>
    <s v="Masivo"/>
    <s v="La Serena"/>
    <s v="18317435"/>
    <s v="5"/>
    <s v="18317435-5"/>
    <s v="CMDONOSD"/>
    <s v="CINDY MAKARENA DONOSO DIAZ"/>
    <s v="CINDY MAKARENA"/>
    <s v="DONOSO DIAZ"/>
    <x v="1"/>
    <x v="5"/>
    <s v="Baja en capacitación"/>
    <s v="Baja por Enfermedad"/>
    <d v="2017-11-13T00:00:00"/>
    <m/>
    <m/>
    <m/>
    <m/>
    <m/>
    <d v="1993-03-06T00:00:00"/>
    <x v="20"/>
    <m/>
    <s v=""/>
    <d v="2017-11-08T00:00:00"/>
    <d v="2017-11-24T00:00:00"/>
    <s v="N"/>
    <m/>
    <s v="CMDONOSD"/>
    <s v="CMDONOSD"/>
    <n v="19018"/>
    <s v="cindy.donoso@consultor.wom.cl"/>
    <m/>
    <m/>
    <n v="12"/>
    <s v="Julia Arancibia"/>
    <x v="1"/>
    <m/>
    <n v="1"/>
    <d v="2021-03-01T00:00:00"/>
    <s v=""/>
    <m/>
    <d v="2017-11-01T00:00:00"/>
    <s v=""/>
  </r>
  <r>
    <s v="Holdtech"/>
    <x v="0"/>
    <s v="Masivo"/>
    <s v="La Serena"/>
    <s v="17957149"/>
    <s v="8"/>
    <s v="17957149-8"/>
    <s v="GAMUNIZR"/>
    <s v="GABRIELA ANDREA MUNIZAGA ROSAS"/>
    <s v="GABRIELA ANDREA"/>
    <s v="MUNIZAGA ROSAS"/>
    <x v="1"/>
    <x v="5"/>
    <s v="Baja en capacitación"/>
    <s v="Problemas personales"/>
    <d v="2017-11-22T00:00:00"/>
    <m/>
    <m/>
    <m/>
    <m/>
    <m/>
    <d v="1991-02-16T00:00:00"/>
    <x v="20"/>
    <m/>
    <s v=""/>
    <d v="2017-11-08T00:00:00"/>
    <d v="2017-11-24T00:00:00"/>
    <s v="N"/>
    <m/>
    <s v="GAMUNIZR"/>
    <s v="GAMUNIZR"/>
    <n v="19110"/>
    <s v="gabriela.munizaga@consultor.wom.cl"/>
    <m/>
    <m/>
    <n v="12"/>
    <s v="Julia Arancibia"/>
    <x v="1"/>
    <m/>
    <n v="1"/>
    <d v="2021-03-01T00:00:00"/>
    <s v=""/>
    <m/>
    <d v="2017-11-01T00:00:00"/>
    <s v=""/>
  </r>
  <r>
    <s v="Holdtech"/>
    <x v="0"/>
    <s v="Masivo"/>
    <s v="La Serena"/>
    <s v="15050687"/>
    <s v="5"/>
    <s v="15050687-5"/>
    <s v="JEVEGAC"/>
    <s v="JORDAN ESTEBAN VEGA CORTES"/>
    <s v="JORDAN ESTEBAN"/>
    <s v="VEGA CORTES"/>
    <x v="1"/>
    <x v="5"/>
    <s v="Baja en capacitación"/>
    <s v="Problemas personales"/>
    <d v="2017-11-15T00:00:00"/>
    <m/>
    <m/>
    <m/>
    <m/>
    <m/>
    <d v="1981-12-05T00:00:00"/>
    <x v="20"/>
    <m/>
    <s v=""/>
    <d v="2017-11-08T00:00:00"/>
    <d v="2017-11-24T00:00:00"/>
    <s v="N"/>
    <m/>
    <s v="JEVEGAC"/>
    <s v="JEVEGAC"/>
    <n v="19111"/>
    <s v="jordan.vega@consultor.wom.cl"/>
    <m/>
    <m/>
    <n v="12"/>
    <s v="Julia Arancibia"/>
    <x v="1"/>
    <m/>
    <n v="1"/>
    <d v="2021-03-01T00:00:00"/>
    <s v=""/>
    <m/>
    <d v="2017-11-01T00:00:00"/>
    <s v=""/>
  </r>
  <r>
    <s v="Holdtech"/>
    <x v="0"/>
    <s v="Masivo"/>
    <s v="La Serena"/>
    <s v="11824109"/>
    <s v="6"/>
    <s v="11824109-6"/>
    <s v="KSARENAA"/>
    <s v="KARINA SOLEDAD ARENA ARGANDOÑA"/>
    <s v="KARINA SOLEDAD"/>
    <s v="ARENA ARGANDOÑA"/>
    <x v="1"/>
    <x v="5"/>
    <s v="Baja en capacitación"/>
    <s v="Otra oferta laboral"/>
    <d v="2017-11-13T00:00:00"/>
    <m/>
    <m/>
    <m/>
    <m/>
    <m/>
    <d v="1971-11-04T00:00:00"/>
    <x v="20"/>
    <m/>
    <s v=""/>
    <d v="2017-11-08T00:00:00"/>
    <d v="2017-11-24T00:00:00"/>
    <s v="N"/>
    <m/>
    <s v="KSARENAA"/>
    <s v="KSARENAA"/>
    <n v="19017"/>
    <s v="karina.arenas@consultor.wom.cl"/>
    <m/>
    <m/>
    <n v="12"/>
    <s v="Julia Arancibia"/>
    <x v="1"/>
    <m/>
    <n v="1"/>
    <d v="2021-03-01T00:00:00"/>
    <s v=""/>
    <m/>
    <d v="2017-11-01T00:00:00"/>
    <s v=""/>
  </r>
  <r>
    <s v="Holdtech"/>
    <x v="0"/>
    <s v="Masivo"/>
    <s v="La Serena"/>
    <s v="10174097"/>
    <s v="8"/>
    <s v="10174097-8"/>
    <s v="MIDIAZR"/>
    <s v="MILENKA ISABEL DIAZ ROJAS"/>
    <s v="MILENKA ISABEL"/>
    <s v="DIAZ ROJAS"/>
    <x v="1"/>
    <x v="5"/>
    <s v="Baja en capacitación"/>
    <s v="No entrega motivos"/>
    <d v="2017-11-24T00:00:00"/>
    <m/>
    <m/>
    <m/>
    <m/>
    <m/>
    <d v="1969-02-13T00:00:00"/>
    <x v="20"/>
    <m/>
    <s v=""/>
    <d v="2017-11-08T00:00:00"/>
    <d v="2017-11-24T00:00:00"/>
    <s v="N"/>
    <m/>
    <s v="MIDIAZR"/>
    <s v="MIDIAZR"/>
    <n v="19117"/>
    <s v="milenka.diaz@consultor.wom.cl"/>
    <m/>
    <m/>
    <n v="12"/>
    <s v="Julia Arancibia"/>
    <x v="1"/>
    <m/>
    <n v="1"/>
    <d v="2021-03-01T00:00:00"/>
    <s v=""/>
    <m/>
    <d v="2017-11-01T00:00:00"/>
    <s v=""/>
  </r>
  <r>
    <s v="Holdtech"/>
    <x v="0"/>
    <s v="Masivo"/>
    <s v="La Serena"/>
    <s v="12570245"/>
    <s v="7"/>
    <s v="12570245-7"/>
    <s v="NEMUNOZR"/>
    <s v="NELLY ESTRELLA MUÑOZ RAMOS"/>
    <s v="NELLY ESTRELLA"/>
    <s v="MUÑOZ RAMOS"/>
    <x v="1"/>
    <x v="5"/>
    <s v="Baja en capacitación"/>
    <s v="No entrega motivos"/>
    <d v="2017-11-11T00:00:00"/>
    <m/>
    <m/>
    <m/>
    <m/>
    <m/>
    <d v="1974-06-12T00:00:00"/>
    <x v="20"/>
    <m/>
    <s v=""/>
    <d v="2017-11-08T00:00:00"/>
    <d v="2017-11-24T00:00:00"/>
    <s v="N"/>
    <m/>
    <s v="NEMUNOZR"/>
    <s v="NEMUNOZR"/>
    <n v="19003"/>
    <s v="nelly.munoz@consultor.wom.cl"/>
    <m/>
    <m/>
    <n v="12"/>
    <s v="Julia Arancibia"/>
    <x v="1"/>
    <m/>
    <n v="1"/>
    <d v="2021-03-01T00:00:00"/>
    <s v=""/>
    <m/>
    <d v="2017-11-01T00:00:00"/>
    <s v=""/>
  </r>
  <r>
    <s v="Holdtech"/>
    <x v="0"/>
    <s v="Masivo"/>
    <s v="La Serena"/>
    <s v="13649420"/>
    <s v="1"/>
    <s v="13649420-1"/>
    <s v="NEROJASS"/>
    <s v="NATALIA ELIZABETH ROJAS SAAVEDRA"/>
    <s v="NATALIA ELIZABETH"/>
    <s v="ROJAS SAAVEDRA"/>
    <x v="1"/>
    <x v="5"/>
    <s v="Baja en capacitación"/>
    <s v="Otra oferta laboral"/>
    <d v="2017-11-22T00:00:00"/>
    <m/>
    <m/>
    <m/>
    <m/>
    <m/>
    <d v="1979-04-29T00:00:00"/>
    <x v="20"/>
    <m/>
    <s v=""/>
    <d v="2017-11-08T00:00:00"/>
    <d v="2017-11-24T00:00:00"/>
    <s v="N"/>
    <m/>
    <s v="NEROJASS"/>
    <s v="NEROJASS"/>
    <n v="19120"/>
    <s v="natalia.rojas@consultor.wom.cl"/>
    <m/>
    <m/>
    <n v="12"/>
    <s v="Julia Arancibia"/>
    <x v="1"/>
    <m/>
    <n v="1"/>
    <d v="2021-03-01T00:00:00"/>
    <s v=""/>
    <m/>
    <d v="2017-11-01T00:00:00"/>
    <s v=""/>
  </r>
  <r>
    <s v="Holdtech"/>
    <x v="0"/>
    <s v="Masivo"/>
    <s v="La Serena"/>
    <s v="18687474"/>
    <s v="9"/>
    <s v="18687474-9"/>
    <s v="PMVEGAB"/>
    <s v="PATRICIA MARGARITA VEGA BADILLA"/>
    <s v="PATRICIA MARGARITA"/>
    <s v="VEGA BADILLA"/>
    <x v="1"/>
    <x v="5"/>
    <s v="Baja en capacitación"/>
    <s v="No entrega motivos"/>
    <d v="2017-11-22T00:00:00"/>
    <m/>
    <m/>
    <m/>
    <m/>
    <m/>
    <d v="1973-02-11T00:00:00"/>
    <x v="20"/>
    <m/>
    <s v=""/>
    <d v="2017-11-08T00:00:00"/>
    <d v="2017-11-24T00:00:00"/>
    <s v="N"/>
    <m/>
    <s v="PMVEGAB"/>
    <s v="PMVEGAB"/>
    <n v="19147"/>
    <s v="patricia.vega@consultor.wom.cl"/>
    <m/>
    <m/>
    <n v="12"/>
    <s v="Julia Arancibia"/>
    <x v="1"/>
    <m/>
    <n v="1"/>
    <d v="2021-03-01T00:00:00"/>
    <s v=""/>
    <m/>
    <d v="2017-11-01T00:00:00"/>
    <s v=""/>
  </r>
  <r>
    <s v="Holdtech"/>
    <x v="0"/>
    <s v="Masivo"/>
    <s v="La Serena"/>
    <s v="17100590"/>
    <s v="6"/>
    <s v="17100590-6"/>
    <s v="SAMINDEG"/>
    <s v="STEPHANIA ANDREA MINDER GUTIERREZ"/>
    <s v="STEPHANIA ANDREA"/>
    <s v="MINDER GUTIERREZ"/>
    <x v="1"/>
    <x v="5"/>
    <s v="Baja en capacitación"/>
    <s v="No entrega motivos"/>
    <d v="2017-11-15T00:00:00"/>
    <m/>
    <m/>
    <m/>
    <m/>
    <m/>
    <d v="1988-11-13T00:00:00"/>
    <x v="20"/>
    <m/>
    <s v=""/>
    <d v="2017-11-08T00:00:00"/>
    <d v="2017-11-24T00:00:00"/>
    <s v="N"/>
    <m/>
    <s v="SAMINDEG"/>
    <s v="SAMINDEG"/>
    <n v="19089"/>
    <s v="stephania.minder@consultor.wom.cl"/>
    <m/>
    <m/>
    <n v="12"/>
    <s v="Julia Arancibia"/>
    <x v="1"/>
    <m/>
    <n v="1"/>
    <d v="2021-03-01T00:00:00"/>
    <s v=""/>
    <m/>
    <d v="2017-11-01T00:00:00"/>
    <s v=""/>
  </r>
  <r>
    <s v="Holdtech"/>
    <x v="0"/>
    <s v="Masivo"/>
    <s v="La Serena"/>
    <s v="13222774"/>
    <s v="8"/>
    <s v="13222774-8"/>
    <s v="APALCAIB"/>
    <s v="ANTONIO PAOLO ALCAINO BERRIOS"/>
    <s v="ANTONIO PAOLO"/>
    <s v="ALCAINO BERRIOS"/>
    <x v="1"/>
    <x v="5"/>
    <s v="Baja en capacitación"/>
    <m/>
    <d v="2017-11-29T00:00:00"/>
    <m/>
    <m/>
    <m/>
    <m/>
    <m/>
    <d v="1977-11-14T00:00:00"/>
    <x v="20"/>
    <m/>
    <s v=""/>
    <d v="2017-11-09T00:00:00"/>
    <d v="2017-11-29T00:00:00"/>
    <s v="N"/>
    <m/>
    <s v="APALCAIB"/>
    <s v="APALCAIB"/>
    <n v="19037"/>
    <s v="antonio.alcaino@consultor.wom.cl"/>
    <m/>
    <m/>
    <n v="13"/>
    <s v="Daniela Gonzalez"/>
    <x v="1"/>
    <m/>
    <n v="1"/>
    <d v="2021-03-01T00:00:00"/>
    <s v=""/>
    <m/>
    <d v="2017-11-01T00:00:00"/>
    <s v=""/>
  </r>
  <r>
    <s v="Holdtech"/>
    <x v="0"/>
    <s v="Masivo"/>
    <s v="La Serena"/>
    <s v="12152331"/>
    <s v="0"/>
    <s v="12152331-0"/>
    <s v="CPVALDEM"/>
    <s v="CAROLINA PIA VALDES MELLA"/>
    <s v="CAROLINA PIA"/>
    <s v="VALDES MELLA"/>
    <x v="1"/>
    <x v="5"/>
    <s v="Baja en capacitación"/>
    <m/>
    <d v="2017-11-29T00:00:00"/>
    <m/>
    <m/>
    <m/>
    <m/>
    <m/>
    <d v="1978-06-01T00:00:00"/>
    <x v="20"/>
    <m/>
    <s v=""/>
    <d v="2017-11-09T00:00:00"/>
    <d v="2017-11-29T00:00:00"/>
    <s v="N"/>
    <m/>
    <s v="CPVALDEM"/>
    <s v="CPVALDEM"/>
    <n v="19160"/>
    <s v="carolina.valdes@consultor.wom.cl"/>
    <m/>
    <m/>
    <n v="13"/>
    <s v="Daniela Gonzalez"/>
    <x v="1"/>
    <m/>
    <n v="1"/>
    <d v="2021-03-01T00:00:00"/>
    <s v=""/>
    <m/>
    <d v="2017-11-01T00:00:00"/>
    <s v=""/>
  </r>
  <r>
    <s v="Holdtech"/>
    <x v="0"/>
    <s v="Masivo"/>
    <s v="La Serena"/>
    <s v="19505683"/>
    <s v="8"/>
    <s v="19505683-8"/>
    <s v="ENMONROV"/>
    <s v="ESTEFANY NOEMI MONROY VARELA"/>
    <s v="ESTEFANY NOEMI"/>
    <s v="MONROY VARELA"/>
    <x v="1"/>
    <x v="5"/>
    <s v="Baja en capacitación"/>
    <s v="No entrega motivos"/>
    <d v="2017-11-15T00:00:00"/>
    <m/>
    <m/>
    <m/>
    <m/>
    <m/>
    <d v="1996-12-24T00:00:00"/>
    <x v="20"/>
    <m/>
    <s v=""/>
    <d v="2017-11-09T00:00:00"/>
    <d v="2017-11-29T00:00:00"/>
    <s v="N"/>
    <m/>
    <s v="ENMONROV"/>
    <s v="ENMONROV"/>
    <n v="19170"/>
    <s v="estefany.monroy@consultor.wom.cl"/>
    <m/>
    <m/>
    <n v="13"/>
    <s v="Daniela Gonzalez"/>
    <x v="1"/>
    <m/>
    <n v="1"/>
    <d v="2021-03-01T00:00:00"/>
    <s v=""/>
    <m/>
    <d v="2017-11-01T00:00:00"/>
    <s v=""/>
  </r>
  <r>
    <s v="Holdtech"/>
    <x v="0"/>
    <s v="Masivo"/>
    <s v="La Serena"/>
    <s v="18313124"/>
    <s v="9"/>
    <s v="18313124-9"/>
    <s v="JAALVARS"/>
    <s v="JORDY ANDRES ALVAREZ SARAVIA"/>
    <s v="JORDY ANDRES"/>
    <s v="ALVAREZ SARAVIA"/>
    <x v="1"/>
    <x v="5"/>
    <s v="Baja en capacitación"/>
    <m/>
    <d v="2017-11-29T00:00:00"/>
    <m/>
    <m/>
    <m/>
    <m/>
    <m/>
    <d v="1992-09-23T00:00:00"/>
    <x v="20"/>
    <m/>
    <s v=""/>
    <d v="2017-11-09T00:00:00"/>
    <d v="2017-11-29T00:00:00"/>
    <s v="N"/>
    <m/>
    <s v="JAALVARS"/>
    <s v="JAALVARS"/>
    <n v="19152"/>
    <s v="jordy.alvarez@consultor.wom.cl"/>
    <m/>
    <m/>
    <n v="13"/>
    <s v="Daniela Gonzalez"/>
    <x v="1"/>
    <m/>
    <n v="1"/>
    <d v="2021-03-01T00:00:00"/>
    <s v=""/>
    <m/>
    <d v="2017-11-01T00:00:00"/>
    <s v=""/>
  </r>
  <r>
    <s v="Holdtech"/>
    <x v="0"/>
    <s v="Masivo"/>
    <s v="La Serena"/>
    <s v="13271354"/>
    <s v="5"/>
    <s v="13271354-5"/>
    <s v="KASALASS"/>
    <s v="KARINA ANDREA SALAS SOZA"/>
    <s v="KARINA ANDREA"/>
    <s v="SALAS SOZA"/>
    <x v="1"/>
    <x v="5"/>
    <s v="No Certifica"/>
    <s v="No Certifica"/>
    <d v="2017-11-29T00:00:00"/>
    <m/>
    <m/>
    <m/>
    <m/>
    <m/>
    <d v="1976-10-21T00:00:00"/>
    <x v="20"/>
    <m/>
    <s v=""/>
    <d v="2017-11-09T00:00:00"/>
    <d v="2017-11-29T00:00:00"/>
    <s v="N"/>
    <m/>
    <s v="KASALASS"/>
    <s v="KASALASS"/>
    <n v="19168"/>
    <s v="karina.salas@consultor.wom.cl"/>
    <m/>
    <m/>
    <n v="13"/>
    <s v="Daniela Gonzalez"/>
    <x v="1"/>
    <m/>
    <n v="1"/>
    <d v="2021-03-01T00:00:00"/>
    <s v=""/>
    <m/>
    <d v="2017-11-01T00:00:00"/>
    <s v=""/>
  </r>
  <r>
    <s v="Holdtech"/>
    <x v="0"/>
    <s v="Masivo"/>
    <s v="La Serena"/>
    <s v="16443916"/>
    <s v="K"/>
    <s v="16443916-k"/>
    <s v="MAROJAST"/>
    <s v="MIGUEL ANGEL ROJAS TORRES"/>
    <s v="MIGUEL ANGEL"/>
    <s v="ROJAS TORRES"/>
    <x v="1"/>
    <x v="5"/>
    <s v="Baja en capacitación"/>
    <m/>
    <d v="2017-11-29T00:00:00"/>
    <m/>
    <m/>
    <m/>
    <m/>
    <m/>
    <d v="1987-05-16T00:00:00"/>
    <x v="20"/>
    <m/>
    <s v=""/>
    <d v="2017-11-09T00:00:00"/>
    <d v="2017-11-29T00:00:00"/>
    <s v="N"/>
    <m/>
    <s v="MAROJAST"/>
    <s v="MAROJAST"/>
    <n v="19153"/>
    <s v="miguel.rojas@consultor.wom.cl"/>
    <m/>
    <m/>
    <n v="13"/>
    <s v="Daniela Gonzalez"/>
    <x v="1"/>
    <m/>
    <n v="1"/>
    <d v="2021-03-01T00:00:00"/>
    <s v=""/>
    <m/>
    <d v="2017-11-01T00:00:00"/>
    <s v=""/>
  </r>
  <r>
    <s v="Holdtech"/>
    <x v="0"/>
    <s v="Masivo"/>
    <s v="La Serena"/>
    <s v="15025179"/>
    <s v="6"/>
    <s v="15025179-6"/>
    <s v="MJOLIVAG"/>
    <s v="MARIA JOSE AYLEEN OLIVARES GALLARDO"/>
    <s v="MARIA JOSE AYLEEN"/>
    <s v="OLIVARES GALLARDO"/>
    <x v="1"/>
    <x v="5"/>
    <s v="Baja en capacitación"/>
    <s v="No se presenta después de certificación"/>
    <d v="2017-12-01T00:00:00"/>
    <m/>
    <m/>
    <m/>
    <m/>
    <m/>
    <d v="1985-10-22T00:00:00"/>
    <x v="20"/>
    <m/>
    <s v=""/>
    <d v="2017-11-09T00:00:00"/>
    <d v="2017-11-29T00:00:00"/>
    <s v="N"/>
    <m/>
    <s v="MJOLIVAG"/>
    <s v="MJOLIVAG"/>
    <n v="19158"/>
    <s v="maria.olivares@consultor.wom.cl"/>
    <m/>
    <m/>
    <n v="13"/>
    <s v="Daniela Gonzalez"/>
    <x v="1"/>
    <m/>
    <n v="1"/>
    <d v="2021-03-01T00:00:00"/>
    <s v=""/>
    <m/>
    <d v="2017-12-01T00:00:00"/>
    <s v=""/>
  </r>
  <r>
    <s v="Holdtech"/>
    <x v="0"/>
    <s v="Masivo"/>
    <s v="La Serena"/>
    <s v="14110602"/>
    <s v="3"/>
    <s v="14110602-3"/>
    <s v="MSMARINF"/>
    <s v="MARIA SOLEDAD ANDREA MARINO FLORES"/>
    <s v="MARIA SOLEDAD ANDREA"/>
    <s v="MARINO FLORES"/>
    <x v="1"/>
    <x v="5"/>
    <s v="No Certifica"/>
    <s v="No Certifica"/>
    <d v="2017-11-29T00:00:00"/>
    <m/>
    <m/>
    <m/>
    <m/>
    <m/>
    <d v="1981-02-02T00:00:00"/>
    <x v="20"/>
    <m/>
    <s v=""/>
    <d v="2017-11-09T00:00:00"/>
    <d v="2017-11-29T00:00:00"/>
    <s v="N"/>
    <m/>
    <s v="MSMARINF"/>
    <s v="MSMARINF"/>
    <n v="19151"/>
    <s v="maria.marino@consultor.wom.cl"/>
    <m/>
    <m/>
    <n v="13"/>
    <s v="Daniela Gonzalez"/>
    <x v="1"/>
    <m/>
    <n v="1"/>
    <d v="2021-03-01T00:00:00"/>
    <s v=""/>
    <m/>
    <d v="2017-11-01T00:00:00"/>
    <s v=""/>
  </r>
  <r>
    <s v="Holdtech"/>
    <x v="0"/>
    <s v="Masivo"/>
    <s v="La Serena"/>
    <s v="19770673"/>
    <s v="2"/>
    <s v="19770673-2"/>
    <s v="YATAPIAD"/>
    <s v="YESSENIA ANDREA TAPIA DIAZ"/>
    <s v="YESSENIA ANDREA"/>
    <s v="TAPIA DIAZ"/>
    <x v="1"/>
    <x v="5"/>
    <s v="No Certifica"/>
    <s v="No Certifica"/>
    <d v="2017-11-29T00:00:00"/>
    <m/>
    <m/>
    <m/>
    <m/>
    <m/>
    <d v="1998-01-21T00:00:00"/>
    <x v="20"/>
    <m/>
    <s v=""/>
    <d v="2017-11-09T00:00:00"/>
    <d v="2017-11-29T00:00:00"/>
    <s v="N"/>
    <m/>
    <s v="YATAPIAD"/>
    <s v="YATAPIAD"/>
    <n v="19013"/>
    <s v="yessenia.tapia@consultor.wom.cl"/>
    <m/>
    <m/>
    <n v="13"/>
    <s v="Daniela Gonzalez"/>
    <x v="1"/>
    <m/>
    <n v="1"/>
    <d v="2021-03-01T00:00:00"/>
    <s v=""/>
    <m/>
    <d v="2017-11-01T00:00:00"/>
    <s v=""/>
  </r>
  <r>
    <s v="Holdtech"/>
    <x v="0"/>
    <s v="Masivo"/>
    <s v="La Serena"/>
    <s v="14156292"/>
    <s v="4"/>
    <s v="14156292-4"/>
    <s v="LLPIZARD"/>
    <s v="LILIAN LORETO PIZARRO DIAZ"/>
    <s v="LILIAN LORETO"/>
    <s v="PIZARRO DIAZ"/>
    <x v="1"/>
    <x v="5"/>
    <s v="Baja en capacitación"/>
    <s v="No Certifica"/>
    <d v="2017-12-15T00:00:00"/>
    <m/>
    <m/>
    <m/>
    <m/>
    <m/>
    <d v="1981-01-09T00:00:00"/>
    <x v="20"/>
    <m/>
    <s v=""/>
    <d v="2017-11-27T00:00:00"/>
    <d v="2017-11-27T00:00:00"/>
    <s v="N"/>
    <m/>
    <s v="LLPIZARD"/>
    <s v="LLPIZARD"/>
    <n v="19181"/>
    <s v="lilian.pizarro@consultor.wom.cl"/>
    <m/>
    <m/>
    <n v="14"/>
    <s v="Katterine Cuadra"/>
    <x v="1"/>
    <m/>
    <n v="1"/>
    <d v="2021-03-01T00:00:00"/>
    <s v=""/>
    <m/>
    <d v="2017-12-01T00:00:00"/>
    <s v=""/>
  </r>
  <r>
    <s v="Holdtech"/>
    <x v="0"/>
    <s v="Masivo"/>
    <s v="La Serena"/>
    <s v="18922605"/>
    <s v="5"/>
    <s v="18922605-5"/>
    <s v="POMARAMM"/>
    <s v="PEDRO ORLANDO JOEL MARAMBIO MARANBIO"/>
    <s v="PEDRO ORLANDO JOEL"/>
    <s v="MARAMBIO MARANBIO"/>
    <x v="1"/>
    <x v="5"/>
    <s v="Baja en capacitación"/>
    <s v="No Certifica"/>
    <d v="2017-12-18T00:00:00"/>
    <m/>
    <m/>
    <m/>
    <m/>
    <m/>
    <d v="1994-10-03T00:00:00"/>
    <x v="0"/>
    <s v="15054416-5"/>
    <s v="FRANCISCO JAVIER SUAREZ VEGA"/>
    <d v="2017-11-27T00:00:00"/>
    <d v="2017-11-27T00:00:00"/>
    <s v="N"/>
    <m/>
    <s v="POMARAMM"/>
    <s v="POMARAMM"/>
    <n v="19178"/>
    <s v="pedro.marambio@consultor.wom.cl"/>
    <m/>
    <m/>
    <n v="14"/>
    <s v="Katterine Cuadra"/>
    <x v="1"/>
    <m/>
    <n v="1"/>
    <d v="2021-03-01T00:00:00"/>
    <s v=""/>
    <m/>
    <d v="2017-12-01T00:00:00"/>
    <s v=""/>
  </r>
  <r>
    <s v="Holdtech"/>
    <x v="0"/>
    <s v="Masivo"/>
    <s v="La Serena"/>
    <s v="10925670"/>
    <s v="6"/>
    <s v="10925670-6"/>
    <s v="CFROJASJ"/>
    <s v="CARLA FABIOLA ROJAS JIMENEZ"/>
    <s v="CARLA FABIOLA"/>
    <s v="ROJAS JIMENEZ"/>
    <x v="1"/>
    <x v="5"/>
    <s v="Baja en capacitación"/>
    <s v="Certifica pero no se presenta"/>
    <d v="2018-01-05T00:00:00"/>
    <m/>
    <m/>
    <m/>
    <m/>
    <m/>
    <d v="1978-07-15T00:00:00"/>
    <x v="20"/>
    <m/>
    <s v=""/>
    <d v="2017-12-13T00:00:00"/>
    <d v="2017-12-04T00:00:00"/>
    <s v="N"/>
    <m/>
    <s v="CFROJASJ"/>
    <s v="CFROJASJ"/>
    <n v="19176"/>
    <s v="carla.rojas@consultor.wom.cl"/>
    <m/>
    <m/>
    <n v="15"/>
    <s v="Daniela Gonzalez"/>
    <x v="0"/>
    <m/>
    <s v=""/>
    <d v="2021-03-01T00:00:00"/>
    <s v=""/>
    <m/>
    <d v="2018-01-01T00:00:00"/>
    <s v=""/>
  </r>
  <r>
    <s v="Holdtech"/>
    <x v="0"/>
    <s v="Masivo"/>
    <s v="La Serena"/>
    <s v="18007506"/>
    <s v="2"/>
    <s v="18007506-2"/>
    <s v="BYSAAVEL"/>
    <s v="BARBARA YANIN SAAVEDRA LINCOPAN"/>
    <s v="BARBARA YANIN"/>
    <s v="SAAVEDRA LINCOPAN"/>
    <x v="1"/>
    <x v="5"/>
    <s v="Baja en capacitación"/>
    <m/>
    <d v="2018-01-05T00:00:00"/>
    <m/>
    <m/>
    <m/>
    <m/>
    <m/>
    <d v="1992-09-27T00:00:00"/>
    <x v="20"/>
    <m/>
    <s v=""/>
    <d v="2017-12-20T00:00:00"/>
    <d v="2017-12-11T00:00:00"/>
    <s v="N"/>
    <m/>
    <s v="BYSAAVEL"/>
    <s v="BYSAAVEL"/>
    <n v="19109"/>
    <s v="barbara.saavedra@consultor.wom.cl"/>
    <m/>
    <m/>
    <n v="16"/>
    <s v="Julia Arancibia"/>
    <x v="1"/>
    <m/>
    <n v="1"/>
    <d v="2021-03-01T00:00:00"/>
    <s v=""/>
    <m/>
    <d v="2018-01-01T00:00:00"/>
    <s v=""/>
  </r>
  <r>
    <s v="Holdtech"/>
    <x v="0"/>
    <s v="Masivo"/>
    <s v="La Serena"/>
    <s v="15574915"/>
    <s v="6"/>
    <s v="15574915-6"/>
    <s v="CBORTIZM"/>
    <s v="CONSTANCIA BERNANDITA ORTIZ MEDINA"/>
    <s v="CONSTANCIA BERNANDITA"/>
    <s v="ORTIZ MEDINA"/>
    <x v="1"/>
    <x v="5"/>
    <s v="Baja en capacitación"/>
    <m/>
    <d v="2017-12-28T00:00:00"/>
    <m/>
    <m/>
    <m/>
    <m/>
    <m/>
    <d v="1992-02-17T00:00:00"/>
    <x v="20"/>
    <m/>
    <s v=""/>
    <d v="2017-12-20T00:00:00"/>
    <d v="2017-12-11T00:00:00"/>
    <s v="N"/>
    <m/>
    <s v="CBORTIZM"/>
    <s v="CBORTIZM"/>
    <n v="19186"/>
    <s v="constancia.ortiz@consultor.wom.cl"/>
    <m/>
    <m/>
    <n v="16"/>
    <s v="Julia Arancibia"/>
    <x v="1"/>
    <m/>
    <n v="1"/>
    <d v="2021-03-01T00:00:00"/>
    <s v=""/>
    <m/>
    <d v="2017-12-01T00:00:00"/>
    <s v=""/>
  </r>
  <r>
    <s v="Holdtech"/>
    <x v="0"/>
    <s v="Masivo"/>
    <s v="La Serena"/>
    <s v="17333400"/>
    <s v="1"/>
    <s v="17333400-1"/>
    <s v="DNVILOR"/>
    <s v="DIEGO NICOLAS VILO RIQUELME"/>
    <s v="DIEGO NICOLAS"/>
    <s v="VILO RIQUELME"/>
    <x v="1"/>
    <x v="5"/>
    <s v="Baja en capacitación"/>
    <m/>
    <d v="2018-01-03T00:00:00"/>
    <m/>
    <m/>
    <m/>
    <m/>
    <m/>
    <d v="1989-09-13T00:00:00"/>
    <x v="20"/>
    <m/>
    <s v=""/>
    <d v="2017-12-20T00:00:00"/>
    <d v="2017-12-11T00:00:00"/>
    <s v="N"/>
    <m/>
    <s v="DNVILOR"/>
    <s v="DNVILOR"/>
    <n v="19188"/>
    <s v="diego.vilo@consultor.wom.cl"/>
    <m/>
    <m/>
    <n v="16"/>
    <s v="Julia Arancibia"/>
    <x v="1"/>
    <m/>
    <n v="1"/>
    <d v="2021-03-01T00:00:00"/>
    <s v=""/>
    <m/>
    <d v="2018-01-01T00:00:00"/>
    <s v=""/>
  </r>
  <r>
    <s v="Holdtech"/>
    <x v="0"/>
    <s v="Prepago"/>
    <s v="La Serena"/>
    <s v="18246833"/>
    <s v="9"/>
    <s v="18246833-9"/>
    <s v="BATOLEDM"/>
    <s v="BARBARA ALEJANDRA TOLEDO MUÑOZ"/>
    <s v="BARBARA ALEJANDRA"/>
    <s v="TOLEDO MUÑOZ"/>
    <x v="1"/>
    <x v="5"/>
    <s v="Baja en capacitación"/>
    <m/>
    <d v="2018-01-12T00:00:00"/>
    <m/>
    <m/>
    <m/>
    <m/>
    <m/>
    <d v="1992-10-06T00:00:00"/>
    <x v="20"/>
    <m/>
    <s v=""/>
    <d v="2018-01-05T00:00:00"/>
    <d v="2018-01-19T00:00:00"/>
    <s v="N"/>
    <m/>
    <s v="BATOLEDM"/>
    <s v="BATOLEDM"/>
    <n v="19173"/>
    <s v="barbara.toledo@consultor.wom.cl"/>
    <m/>
    <m/>
    <n v="17"/>
    <s v="Katterine Cuadra"/>
    <x v="0"/>
    <m/>
    <s v=""/>
    <d v="2021-03-01T00:00:00"/>
    <s v=""/>
    <m/>
    <d v="2018-01-01T00:00:00"/>
    <s v=""/>
  </r>
  <r>
    <s v="Holdtech"/>
    <x v="0"/>
    <s v="Prepago"/>
    <s v="La Serena"/>
    <s v="18317640"/>
    <s v="4"/>
    <s v="18317640-4"/>
    <s v="CCDIAZA"/>
    <s v="CAMILA CONSTANZA DIAZ AHUMADA"/>
    <s v="CAMILA CONSTANZA"/>
    <s v="DIAZ AHUMADA"/>
    <x v="1"/>
    <x v="5"/>
    <m/>
    <m/>
    <m/>
    <m/>
    <m/>
    <m/>
    <m/>
    <m/>
    <d v="1993-04-07T00:00:00"/>
    <x v="20"/>
    <m/>
    <s v=""/>
    <d v="2018-01-05T00:00:00"/>
    <d v="2018-01-19T00:00:00"/>
    <s v="N"/>
    <m/>
    <s v="CCDIAZA"/>
    <s v="CCDIAZA"/>
    <n v="19016"/>
    <s v="camila.diaz@consultor.wom.cl"/>
    <m/>
    <m/>
    <n v="17"/>
    <s v="Katterine Cuadra"/>
    <x v="0"/>
    <m/>
    <s v=""/>
    <d v="2021-03-01T00:00:00"/>
    <s v=""/>
    <m/>
    <s v=""/>
    <s v=""/>
  </r>
  <r>
    <s v="Holdtech"/>
    <x v="0"/>
    <s v="Prepago"/>
    <s v="La Serena"/>
    <s v="17004390"/>
    <s v="1"/>
    <s v="17004390-1"/>
    <s v="FJURIBEA"/>
    <s v="FRANCISCO JAVIER URIBE ALVAREZ"/>
    <s v="FRANCISCO JAVIER"/>
    <s v="URIBE ALVAREZ"/>
    <x v="1"/>
    <x v="5"/>
    <s v="Baja en capacitación"/>
    <m/>
    <m/>
    <m/>
    <m/>
    <m/>
    <m/>
    <m/>
    <d v="1988-07-17T00:00:00"/>
    <x v="20"/>
    <m/>
    <s v=""/>
    <d v="2018-01-05T00:00:00"/>
    <d v="2018-01-19T00:00:00"/>
    <s v="N"/>
    <m/>
    <s v="FJURIBEA"/>
    <s v="FJURIBEA"/>
    <n v="19035"/>
    <s v="francisco.uribe@consultor.wom.cl"/>
    <m/>
    <m/>
    <n v="17"/>
    <s v="Katterine Cuadra"/>
    <x v="0"/>
    <m/>
    <s v=""/>
    <d v="2021-03-01T00:00:00"/>
    <s v=""/>
    <m/>
    <s v=""/>
    <s v=""/>
  </r>
  <r>
    <s v="Holdtech"/>
    <x v="0"/>
    <s v="Prepago"/>
    <s v="La Serena"/>
    <s v="19350037"/>
    <s v="4"/>
    <s v="19350037-4"/>
    <s v="PAGONZAO"/>
    <s v="PAULA ANDREA GONZALEZ OPAZO"/>
    <s v="PAULA ANDREA"/>
    <s v="GONZALEZ OPAZO"/>
    <x v="1"/>
    <x v="5"/>
    <s v="No Certifica"/>
    <s v="No Certifica"/>
    <d v="2018-01-19T00:00:00"/>
    <m/>
    <m/>
    <m/>
    <m/>
    <m/>
    <d v="1997-01-08T00:00:00"/>
    <x v="20"/>
    <m/>
    <s v=""/>
    <d v="2018-01-05T00:00:00"/>
    <d v="2018-01-19T00:00:00"/>
    <s v="N"/>
    <m/>
    <s v="PAGONZAO"/>
    <s v="PAGONZAO"/>
    <n v="19204"/>
    <s v="paula.andrea@consultor.wom.cl"/>
    <m/>
    <m/>
    <n v="17"/>
    <s v="Katterine Cuadra"/>
    <x v="0"/>
    <m/>
    <s v=""/>
    <d v="2021-03-01T00:00:00"/>
    <s v=""/>
    <m/>
    <d v="2018-01-01T00:00:00"/>
    <s v=""/>
  </r>
  <r>
    <s v="Holdtech"/>
    <x v="0"/>
    <s v="Prepago"/>
    <s v="La Serena"/>
    <s v="12225691"/>
    <s v="K"/>
    <s v="12225691-k"/>
    <s v="PINUNEZG"/>
    <s v="PAMELA IVONNE NUÑEZ GALLEGOS"/>
    <s v="PAMELA IVONNE"/>
    <s v="NUÑEZ GALLEGOS"/>
    <x v="1"/>
    <x v="5"/>
    <s v="Baja en capacitación"/>
    <m/>
    <d v="2018-01-10T00:00:00"/>
    <m/>
    <m/>
    <m/>
    <m/>
    <m/>
    <d v="1972-03-05T00:00:00"/>
    <x v="20"/>
    <m/>
    <s v=""/>
    <d v="2018-01-05T00:00:00"/>
    <d v="2018-01-19T00:00:00"/>
    <s v="N"/>
    <m/>
    <s v="PINUNEZG"/>
    <s v="PINUNEZG"/>
    <n v="19194"/>
    <s v="pamela.nunez@consultor.wom.cl"/>
    <m/>
    <m/>
    <n v="17"/>
    <s v="Katterine Cuadra"/>
    <x v="0"/>
    <m/>
    <s v=""/>
    <d v="2021-03-01T00:00:00"/>
    <s v=""/>
    <m/>
    <d v="2018-01-01T00:00:00"/>
    <s v=""/>
  </r>
  <r>
    <s v="Holdtech"/>
    <x v="0"/>
    <s v="Prepago"/>
    <s v="La Serena"/>
    <s v="18003380"/>
    <s v="7"/>
    <s v="18003380-7"/>
    <s v="VISANDOU"/>
    <s v="VALESKA ISAMAR SANDOVAL URIBE"/>
    <s v="VALESKA ISAMAR"/>
    <s v="SANDOVAL URIBE"/>
    <x v="1"/>
    <x v="5"/>
    <s v="Baja en capacitación"/>
    <m/>
    <d v="2018-01-09T00:00:00"/>
    <m/>
    <m/>
    <m/>
    <m/>
    <m/>
    <d v="1992-05-13T00:00:00"/>
    <x v="20"/>
    <m/>
    <s v=""/>
    <d v="2018-01-05T00:00:00"/>
    <d v="2018-01-19T00:00:00"/>
    <s v="N"/>
    <m/>
    <s v="VISANDOU"/>
    <s v="VISANDOU"/>
    <n v="19207"/>
    <s v="valeska.sandoval@consultor.wom.cl"/>
    <m/>
    <m/>
    <n v="17"/>
    <s v="Katterine Cuadra"/>
    <x v="0"/>
    <m/>
    <s v=""/>
    <d v="2021-03-01T00:00:00"/>
    <s v=""/>
    <m/>
    <d v="2018-01-01T00:00:00"/>
    <s v=""/>
  </r>
  <r>
    <s v="Holdtech"/>
    <x v="0"/>
    <s v="Masivo"/>
    <s v="La Serena"/>
    <s v="16054653"/>
    <s v="0"/>
    <s v="16054653-0"/>
    <s v=""/>
    <s v="DANIELA PATRICIA ALRRINGO ALCAYAGA"/>
    <s v="DANIELA PATRICIA"/>
    <s v="ALRRINGO ALCAYAGA"/>
    <x v="1"/>
    <x v="5"/>
    <s v="Baja en capacitación"/>
    <m/>
    <d v="2018-01-24T00:00:00"/>
    <m/>
    <m/>
    <m/>
    <m/>
    <m/>
    <d v="1986-01-08T00:00:00"/>
    <x v="20"/>
    <m/>
    <s v=""/>
    <d v="2018-01-24T00:00:00"/>
    <d v="2018-02-14T00:00:00"/>
    <s v="N"/>
    <m/>
    <s v=""/>
    <s v=""/>
    <m/>
    <m/>
    <m/>
    <m/>
    <n v="18"/>
    <s v="Daniela Gonzalez"/>
    <x v="1"/>
    <m/>
    <n v="1"/>
    <d v="2021-03-01T00:00:00"/>
    <s v=""/>
    <m/>
    <d v="2018-01-01T00:00:00"/>
    <s v=""/>
  </r>
  <r>
    <s v="Holdtech"/>
    <x v="0"/>
    <s v="Masivo"/>
    <s v="La Serena"/>
    <s v="18494061"/>
    <s v="2"/>
    <s v="18494061-2"/>
    <s v=""/>
    <s v="MARIA JOSE QUIROZ SILVA"/>
    <s v="MARIA JOSE"/>
    <s v="QUIROZ SILVA"/>
    <x v="1"/>
    <x v="5"/>
    <s v="Abandono de PEI"/>
    <m/>
    <d v="2018-01-24T00:00:00"/>
    <m/>
    <m/>
    <m/>
    <m/>
    <m/>
    <d v="1993-05-17T00:00:00"/>
    <x v="20"/>
    <m/>
    <s v=""/>
    <d v="2018-01-24T00:00:00"/>
    <d v="2018-02-14T00:00:00"/>
    <s v="N"/>
    <m/>
    <s v=""/>
    <s v=""/>
    <m/>
    <m/>
    <m/>
    <m/>
    <n v="18"/>
    <s v="Daniela Gonzalez"/>
    <x v="1"/>
    <m/>
    <n v="1"/>
    <d v="2021-03-01T00:00:00"/>
    <s v=""/>
    <m/>
    <d v="2018-01-01T00:00:00"/>
    <s v=""/>
  </r>
  <r>
    <s v="Holdtech"/>
    <x v="0"/>
    <s v="Masivo"/>
    <s v="La Serena"/>
    <s v="17973716"/>
    <s v="7"/>
    <s v="17973716-7"/>
    <s v=""/>
    <s v="YASNA YISSEL VELIZ CANALES"/>
    <s v="YASNA YISSEL"/>
    <s v="VELIZ CANALES"/>
    <x v="1"/>
    <x v="5"/>
    <s v="Abandono de PEI"/>
    <m/>
    <d v="2018-01-24T00:00:00"/>
    <m/>
    <m/>
    <m/>
    <m/>
    <m/>
    <d v="1991-06-03T00:00:00"/>
    <x v="20"/>
    <m/>
    <s v=""/>
    <d v="2018-01-24T00:00:00"/>
    <d v="2018-02-14T00:00:00"/>
    <s v="N"/>
    <m/>
    <s v=""/>
    <s v=""/>
    <m/>
    <m/>
    <m/>
    <m/>
    <n v="18"/>
    <s v="Daniela Gonzalez"/>
    <x v="1"/>
    <m/>
    <n v="1"/>
    <d v="2021-03-01T00:00:00"/>
    <s v=""/>
    <m/>
    <d v="2018-01-01T00:00:00"/>
    <s v=""/>
  </r>
  <r>
    <s v="Holdtech"/>
    <x v="0"/>
    <s v="Masivo"/>
    <s v="La Serena"/>
    <s v="19258002"/>
    <s v="1"/>
    <s v="19258002-1"/>
    <s v="AAGIORDO"/>
    <s v="ARIEL ALEJANDRO GIORDANO ORELLANA"/>
    <s v="ARIEL ALEJANDRO"/>
    <s v="GIORDANO ORELLANA"/>
    <x v="1"/>
    <x v="5"/>
    <s v="Baja en capacitación"/>
    <m/>
    <d v="2018-02-07T00:00:00"/>
    <m/>
    <m/>
    <m/>
    <m/>
    <m/>
    <d v="1996-07-11T00:00:00"/>
    <x v="20"/>
    <m/>
    <s v=""/>
    <d v="2018-01-24T00:00:00"/>
    <d v="2018-02-14T00:00:00"/>
    <s v="N"/>
    <m/>
    <s v="AAGIORDO"/>
    <s v="AAGIORDO"/>
    <n v="19188"/>
    <s v="ariel.giordano@consultor.wom.cl"/>
    <m/>
    <m/>
    <n v="18"/>
    <s v="Daniela Gonzalez"/>
    <x v="1"/>
    <m/>
    <n v="1"/>
    <d v="2021-03-01T00:00:00"/>
    <s v=""/>
    <m/>
    <d v="2018-02-01T00:00:00"/>
    <s v=""/>
  </r>
  <r>
    <s v="Holdtech"/>
    <x v="0"/>
    <s v="Masivo"/>
    <s v="La Serena"/>
    <s v="13057004"/>
    <s v="6"/>
    <s v="13057004-6"/>
    <s v="AKHODGSM"/>
    <s v="ANGIE KAREN HODGSON MENDOZA"/>
    <s v="ANGIE KAREN"/>
    <s v="HODGSON MENDOZA"/>
    <x v="1"/>
    <x v="5"/>
    <s v="Baja en capacitación"/>
    <m/>
    <d v="2018-02-14T00:00:00"/>
    <m/>
    <m/>
    <m/>
    <m/>
    <m/>
    <d v="1976-08-30T00:00:00"/>
    <x v="20"/>
    <m/>
    <s v=""/>
    <d v="2018-01-24T00:00:00"/>
    <d v="2018-02-14T00:00:00"/>
    <s v="N"/>
    <m/>
    <s v="AKHODGSM"/>
    <s v="AKHODGSM"/>
    <n v="19215"/>
    <s v="angie.hodgson@consultor.wom.cl"/>
    <m/>
    <m/>
    <n v="18"/>
    <s v="Daniela Gonzalez"/>
    <x v="1"/>
    <m/>
    <n v="1"/>
    <d v="2021-03-01T00:00:00"/>
    <s v=""/>
    <m/>
    <d v="2018-02-01T00:00:00"/>
    <s v=""/>
  </r>
  <r>
    <s v="Holdtech"/>
    <x v="0"/>
    <s v="Masivo"/>
    <s v="La Serena"/>
    <s v="11934788"/>
    <s v="2"/>
    <s v="11934788-2"/>
    <s v="AMAGUILL"/>
    <s v="ANA MARIA AGUILERA LAGUES"/>
    <s v="ANA MARIA"/>
    <s v="AGUILERA LAGUES"/>
    <x v="1"/>
    <x v="5"/>
    <s v="Baja en capacitación"/>
    <s v="No Certifica"/>
    <d v="2018-02-16T00:00:00"/>
    <m/>
    <m/>
    <m/>
    <m/>
    <m/>
    <d v="1970-05-24T00:00:00"/>
    <x v="20"/>
    <m/>
    <s v=""/>
    <d v="2018-01-24T00:00:00"/>
    <d v="2018-02-14T00:00:00"/>
    <s v="N"/>
    <m/>
    <s v="AMAGUILL"/>
    <s v="AMAGUILL"/>
    <n v="19176"/>
    <s v="ana.aguilera@consultor.wom.cl"/>
    <m/>
    <m/>
    <n v="18"/>
    <s v="Daniela Gonzalez"/>
    <x v="1"/>
    <m/>
    <n v="1"/>
    <d v="2021-03-01T00:00:00"/>
    <s v=""/>
    <m/>
    <d v="2018-02-01T00:00:00"/>
    <s v=""/>
  </r>
  <r>
    <s v="Holdtech"/>
    <x v="0"/>
    <s v="Masivo"/>
    <s v="La Serena"/>
    <s v="19948158"/>
    <s v="4"/>
    <s v="19948158-4"/>
    <s v="AMDINAMD"/>
    <s v="ALISON MELISSA DINAMARCA DOLL"/>
    <s v="ALISON MELISSA"/>
    <s v="DINAMARCA DOLL"/>
    <x v="1"/>
    <x v="5"/>
    <s v="Baja en capacitación"/>
    <s v="No Certifica"/>
    <d v="2018-02-16T00:00:00"/>
    <m/>
    <m/>
    <m/>
    <m/>
    <m/>
    <d v="1998-07-16T00:00:00"/>
    <x v="20"/>
    <m/>
    <s v=""/>
    <d v="2018-01-24T00:00:00"/>
    <d v="2018-02-14T00:00:00"/>
    <s v="N"/>
    <m/>
    <s v="AMDINAMD"/>
    <s v="AMDINAMD"/>
    <n v="19214"/>
    <s v="alison.dinamarca@consultor.wom.cl"/>
    <m/>
    <m/>
    <n v="18"/>
    <s v="Daniela Gonzalez"/>
    <x v="1"/>
    <m/>
    <n v="1"/>
    <d v="2021-03-01T00:00:00"/>
    <s v=""/>
    <m/>
    <d v="2018-02-01T00:00:00"/>
    <s v=""/>
  </r>
  <r>
    <s v="Holdtech"/>
    <x v="0"/>
    <s v="Masivo"/>
    <s v="La Serena"/>
    <s v="16026739"/>
    <s v="9"/>
    <s v="16026739-9"/>
    <s v="AMHENRIC"/>
    <s v="AIDA MARGARITA HENRIQUEZ CASANOVA"/>
    <s v="AIDA MARGARITA"/>
    <s v="HENRIQUEZ CASANOVA"/>
    <x v="1"/>
    <x v="5"/>
    <s v="Baja en capacitación"/>
    <m/>
    <d v="2018-02-06T00:00:00"/>
    <m/>
    <m/>
    <m/>
    <m/>
    <m/>
    <d v="1985-01-08T00:00:00"/>
    <x v="20"/>
    <m/>
    <s v=""/>
    <d v="2018-01-24T00:00:00"/>
    <d v="2018-02-14T00:00:00"/>
    <s v="N"/>
    <m/>
    <s v="AMHENRIC"/>
    <s v="AMHENRIC"/>
    <n v="19045"/>
    <s v="aida.henriquez@consultor.wom.cl"/>
    <m/>
    <m/>
    <n v="18"/>
    <s v="Daniela Gonzalez"/>
    <x v="1"/>
    <m/>
    <n v="1"/>
    <d v="2021-03-01T00:00:00"/>
    <s v=""/>
    <m/>
    <d v="2018-02-01T00:00:00"/>
    <s v=""/>
  </r>
  <r>
    <s v="Holdtech"/>
    <x v="0"/>
    <s v="Masivo"/>
    <s v="La Serena"/>
    <s v="17114079"/>
    <s v="K"/>
    <s v="17114079-K"/>
    <s v="CAJARAM"/>
    <s v="CAROLINA ANDREA JARA MOYA"/>
    <s v="CAROLINA ANDREA"/>
    <s v="JARA MOYA"/>
    <x v="1"/>
    <x v="5"/>
    <s v="Baja en capacitación"/>
    <m/>
    <d v="2018-02-14T00:00:00"/>
    <m/>
    <m/>
    <m/>
    <m/>
    <m/>
    <d v="1989-05-10T00:00:00"/>
    <x v="20"/>
    <m/>
    <s v=""/>
    <d v="2018-01-24T00:00:00"/>
    <d v="2018-02-14T00:00:00"/>
    <s v="N"/>
    <m/>
    <s v="CAJARAM"/>
    <s v="CAJARAM"/>
    <n v="19211"/>
    <s v="carolina.jara@consultor.wom.cl"/>
    <m/>
    <m/>
    <n v="18"/>
    <s v="Daniela Gonzalez"/>
    <x v="1"/>
    <m/>
    <n v="1"/>
    <d v="2021-03-01T00:00:00"/>
    <s v=""/>
    <m/>
    <d v="2018-02-01T00:00:00"/>
    <s v=""/>
  </r>
  <r>
    <s v="Holdtech"/>
    <x v="0"/>
    <s v="Masivo"/>
    <s v="La Serena"/>
    <s v="19500331"/>
    <s v="9"/>
    <s v="19500331-9"/>
    <s v="CAPEREID"/>
    <s v="CRISTIAN ANGEL PEREIRA DROGUETT "/>
    <s v="CRISTIAN ANGEL"/>
    <s v="PEREIRA DROGUETT "/>
    <x v="1"/>
    <x v="5"/>
    <m/>
    <m/>
    <m/>
    <m/>
    <m/>
    <m/>
    <m/>
    <m/>
    <d v="1997-05-29T00:00:00"/>
    <x v="20"/>
    <m/>
    <s v=""/>
    <d v="2018-01-24T00:00:00"/>
    <d v="2018-02-14T00:00:00"/>
    <s v="N"/>
    <m/>
    <s v="CAPEREID"/>
    <s v="CAPEREID"/>
    <n v="19186"/>
    <s v="cristian.pereira@consultor.wom.cl"/>
    <m/>
    <m/>
    <n v="18"/>
    <s v="Daniela Gonzalez"/>
    <x v="1"/>
    <m/>
    <n v="1"/>
    <d v="2021-03-01T00:00:00"/>
    <s v=""/>
    <m/>
    <s v=""/>
    <s v=""/>
  </r>
  <r>
    <s v="Holdtech"/>
    <x v="0"/>
    <s v="Masivo"/>
    <s v="La Serena"/>
    <s v="16687654"/>
    <s v="0"/>
    <s v="16687654-0"/>
    <s v="FLMIRANS"/>
    <s v="FELIX LEONARDO MIRANDA SANDOVAL "/>
    <s v="FELIX LEONARDO"/>
    <s v="MIRANDA SANDOVAL "/>
    <x v="1"/>
    <x v="5"/>
    <s v="Baja en capacitación"/>
    <m/>
    <d v="2018-02-14T00:00:00"/>
    <m/>
    <m/>
    <m/>
    <m/>
    <m/>
    <d v="1987-11-13T00:00:00"/>
    <x v="20"/>
    <m/>
    <s v=""/>
    <d v="2018-01-24T00:00:00"/>
    <d v="2018-02-14T00:00:00"/>
    <s v="N"/>
    <m/>
    <s v="FLMIRANS"/>
    <s v="FLMIRANS"/>
    <n v="19130"/>
    <s v="felix.miranda@consultor.wom.cl"/>
    <m/>
    <m/>
    <n v="18"/>
    <s v="Daniela Gonzalez"/>
    <x v="1"/>
    <m/>
    <n v="1"/>
    <d v="2021-03-01T00:00:00"/>
    <s v=""/>
    <m/>
    <d v="2018-02-01T00:00:00"/>
    <s v=""/>
  </r>
  <r>
    <s v="Holdtech"/>
    <x v="0"/>
    <s v="Masivo"/>
    <s v="La Serena"/>
    <s v="19950460"/>
    <s v="6"/>
    <s v="19950460-6"/>
    <s v="FNVALDIV"/>
    <s v="FRANCO NICHOLAS MATIAS VALDIVIA VALENCIA"/>
    <s v="FRANCO NICHOLAS MATIAS"/>
    <s v="VALDIVIA VALENCIA"/>
    <x v="1"/>
    <x v="5"/>
    <s v="Baja en capacitación"/>
    <m/>
    <d v="2018-01-29T00:00:00"/>
    <m/>
    <m/>
    <m/>
    <m/>
    <m/>
    <d v="1998-04-08T00:00:00"/>
    <x v="20"/>
    <m/>
    <s v=""/>
    <d v="2018-01-24T00:00:00"/>
    <d v="2018-02-14T00:00:00"/>
    <s v="N"/>
    <m/>
    <s v="FNVALDIV"/>
    <s v="FNVALDIV"/>
    <n v="19208"/>
    <s v="franco.valdivia@consultor.wom.cl"/>
    <m/>
    <m/>
    <n v="18"/>
    <s v="Daniela Gonzalez"/>
    <x v="1"/>
    <m/>
    <n v="1"/>
    <d v="2021-03-01T00:00:00"/>
    <s v=""/>
    <m/>
    <d v="2018-01-01T00:00:00"/>
    <s v=""/>
  </r>
  <r>
    <s v="Holdtech"/>
    <x v="0"/>
    <s v="Masivo"/>
    <s v="La Serena"/>
    <s v="9075213-"/>
    <s v="8"/>
    <s v="9075213-8"/>
    <s v="GAIBACEM"/>
    <s v="GLADYS ANGELICA IBACETA MOYA"/>
    <s v="GLADYS ANGELICA"/>
    <s v="IBACETA MOYA"/>
    <x v="1"/>
    <x v="5"/>
    <s v="Baja en capacitación"/>
    <m/>
    <d v="2018-02-14T00:00:00"/>
    <m/>
    <m/>
    <m/>
    <m/>
    <m/>
    <d v="1964-04-18T00:00:00"/>
    <x v="20"/>
    <m/>
    <s v=""/>
    <d v="2018-01-24T00:00:00"/>
    <d v="2018-02-14T00:00:00"/>
    <s v="N"/>
    <m/>
    <s v="GAIBACEM"/>
    <s v="GAIBACEM"/>
    <n v="19057"/>
    <s v="gladys.ibaceta@consultor.wom.cl"/>
    <m/>
    <m/>
    <n v="18"/>
    <s v="Daniela Gonzalez"/>
    <x v="1"/>
    <m/>
    <n v="1"/>
    <d v="2021-03-01T00:00:00"/>
    <s v=""/>
    <m/>
    <d v="2018-02-01T00:00:00"/>
    <s v=""/>
  </r>
  <r>
    <s v="Holdtech"/>
    <x v="0"/>
    <s v="Masivo"/>
    <s v="La Serena"/>
    <s v="18889766"/>
    <s v="5"/>
    <s v="18889766-5"/>
    <s v="JEJIMENF"/>
    <s v="JOAQUIN ENRIQUE JIMENEZ FUENTES"/>
    <s v="JOAQUIN ENRIQUE"/>
    <s v="JIMENEZ FUENTES"/>
    <x v="1"/>
    <x v="5"/>
    <s v="Baja en capacitación"/>
    <m/>
    <d v="2018-02-02T00:00:00"/>
    <m/>
    <m/>
    <m/>
    <m/>
    <m/>
    <d v="1995-04-14T00:00:00"/>
    <x v="20"/>
    <m/>
    <s v=""/>
    <d v="2018-01-24T00:00:00"/>
    <d v="2018-02-14T00:00:00"/>
    <s v="N"/>
    <m/>
    <s v="JEJIMENF"/>
    <s v="JEJIMENF"/>
    <n v="19103"/>
    <s v="joaquin.jimenez@consultor.wom.cl"/>
    <m/>
    <m/>
    <n v="18"/>
    <s v="Daniela Gonzalez"/>
    <x v="1"/>
    <m/>
    <n v="1"/>
    <d v="2021-03-01T00:00:00"/>
    <s v=""/>
    <m/>
    <d v="2018-02-01T00:00:00"/>
    <s v=""/>
  </r>
  <r>
    <s v="Holdtech"/>
    <x v="0"/>
    <s v="Masivo"/>
    <s v="La Serena"/>
    <s v="13827996"/>
    <s v="0"/>
    <s v="13827996-0"/>
    <s v="KJHENRIC"/>
    <s v="KAREN JULIETTE HENRIQUEZ CASANOVA"/>
    <s v="KAREN JULIETTE"/>
    <s v="HENRIQUEZ CASANOVA"/>
    <x v="1"/>
    <x v="5"/>
    <s v="Baja en capacitación"/>
    <m/>
    <d v="2018-02-14T00:00:00"/>
    <m/>
    <m/>
    <m/>
    <m/>
    <m/>
    <d v="1980-11-08T00:00:00"/>
    <x v="20"/>
    <m/>
    <s v=""/>
    <d v="2018-01-24T00:00:00"/>
    <d v="2018-02-14T00:00:00"/>
    <s v="N"/>
    <m/>
    <s v="KJHENRIC"/>
    <s v="KJHENRIC"/>
    <n v="19095"/>
    <s v="karen.henriquez@consultor.wom.cl"/>
    <m/>
    <m/>
    <n v="18"/>
    <s v="Daniela Gonzalez"/>
    <x v="1"/>
    <m/>
    <n v="1"/>
    <d v="2021-03-01T00:00:00"/>
    <s v=""/>
    <m/>
    <d v="2018-02-01T00:00:00"/>
    <s v=""/>
  </r>
  <r>
    <s v="Holdtech"/>
    <x v="0"/>
    <s v="Masivo"/>
    <s v="La Serena"/>
    <s v="11056531"/>
    <s v="3"/>
    <s v="11056531-3"/>
    <s v="MLMATAMM"/>
    <s v="MONICA LORENA MATAMALA MENA"/>
    <s v="MONICA LORENA"/>
    <s v="MATAMALA MENA"/>
    <x v="1"/>
    <x v="5"/>
    <s v="Abandono de PEI"/>
    <m/>
    <d v="2018-02-06T00:00:00"/>
    <m/>
    <m/>
    <m/>
    <m/>
    <m/>
    <d v="1966-04-26T00:00:00"/>
    <x v="20"/>
    <m/>
    <s v=""/>
    <d v="2018-01-24T00:00:00"/>
    <d v="2018-02-14T00:00:00"/>
    <s v="N"/>
    <m/>
    <s v="MLMATAMM"/>
    <s v="MLMATAMM"/>
    <n v="19135"/>
    <s v="monica.matamala@consultor.wom.cl"/>
    <m/>
    <m/>
    <n v="18"/>
    <s v="Daniela Gonzalez"/>
    <x v="1"/>
    <m/>
    <n v="1"/>
    <d v="2021-03-01T00:00:00"/>
    <s v=""/>
    <m/>
    <d v="2018-02-01T00:00:00"/>
    <s v=""/>
  </r>
  <r>
    <s v="Holdtech"/>
    <x v="0"/>
    <s v="Masivo"/>
    <s v="La Serena"/>
    <s v="17174219"/>
    <s v="6"/>
    <s v="17174219-6"/>
    <s v="MRMARAMF"/>
    <s v="MONICA ROCIO MARAMBIO FUENTES"/>
    <s v="MONICA ROCIO"/>
    <s v="MARAMBIO FUENTES"/>
    <x v="1"/>
    <x v="5"/>
    <s v="Abandono de PEI"/>
    <m/>
    <d v="2018-01-25T00:00:00"/>
    <m/>
    <m/>
    <m/>
    <m/>
    <m/>
    <d v="1989-05-04T00:00:00"/>
    <x v="20"/>
    <m/>
    <s v=""/>
    <d v="2018-01-24T00:00:00"/>
    <d v="2018-02-14T00:00:00"/>
    <s v="N"/>
    <m/>
    <s v="MRMARAMF"/>
    <s v="MRMARAMF"/>
    <n v="19212"/>
    <s v="monica.marambio@consultor.wom.cl"/>
    <m/>
    <m/>
    <n v="18"/>
    <s v="Daniela Gonzalez"/>
    <x v="1"/>
    <m/>
    <n v="1"/>
    <d v="2021-03-01T00:00:00"/>
    <s v=""/>
    <m/>
    <d v="2018-01-01T00:00:00"/>
    <s v=""/>
  </r>
  <r>
    <s v="Holdtech"/>
    <x v="0"/>
    <s v="Masivo"/>
    <s v="La Serena"/>
    <s v="18235572"/>
    <s v="0"/>
    <s v="18235572-0"/>
    <s v="NEMORALZ"/>
    <s v="NATALIA ELIZABETH MORALES ZULETA"/>
    <s v="NATALIA ELIZABETH"/>
    <s v="MORALES ZULETA"/>
    <x v="1"/>
    <x v="5"/>
    <s v="Abandono de PEI"/>
    <m/>
    <d v="2018-01-25T00:00:00"/>
    <m/>
    <m/>
    <m/>
    <m/>
    <m/>
    <d v="1993-04-21T00:00:00"/>
    <x v="20"/>
    <m/>
    <s v=""/>
    <d v="2018-01-24T00:00:00"/>
    <d v="2018-02-14T00:00:00"/>
    <s v="N"/>
    <m/>
    <s v="NEMORALZ"/>
    <s v="NEMORALZ"/>
    <n v="19217"/>
    <s v="natalia.morales@consultor.wom.cl"/>
    <m/>
    <m/>
    <n v="18"/>
    <s v="Daniela Gonzalez"/>
    <x v="1"/>
    <m/>
    <n v="1"/>
    <d v="2021-03-01T00:00:00"/>
    <s v=""/>
    <m/>
    <d v="2018-01-01T00:00:00"/>
    <s v=""/>
  </r>
  <r>
    <s v="Holdtech"/>
    <x v="0"/>
    <s v="Masivo"/>
    <s v="La Serena"/>
    <s v="13974968"/>
    <s v="5"/>
    <s v="13974968-5"/>
    <s v="PACASTIC"/>
    <s v="PAULA ANTONIA CASTILLO CASTILLO"/>
    <s v="PAULA ANTONIA"/>
    <s v="CASTILLO CASTILLO"/>
    <x v="1"/>
    <x v="5"/>
    <s v="Abandono de PEI"/>
    <m/>
    <d v="2018-02-14T00:00:00"/>
    <m/>
    <m/>
    <m/>
    <m/>
    <m/>
    <d v="1979-07-29T00:00:00"/>
    <x v="20"/>
    <m/>
    <s v=""/>
    <d v="2018-01-24T00:00:00"/>
    <d v="2018-02-14T00:00:00"/>
    <s v="N"/>
    <m/>
    <s v="PACASTIC"/>
    <s v="PACASTIC"/>
    <n v="19086"/>
    <s v="paula.castillo@consultor.wom.cl"/>
    <m/>
    <m/>
    <n v="18"/>
    <s v="Daniela Gonzalez"/>
    <x v="1"/>
    <m/>
    <n v="1"/>
    <d v="2021-03-01T00:00:00"/>
    <s v=""/>
    <m/>
    <d v="2018-02-01T00:00:00"/>
    <s v=""/>
  </r>
  <r>
    <s v="Holdtech"/>
    <x v="0"/>
    <s v="Masivo"/>
    <s v="La Serena"/>
    <s v="19947884"/>
    <s v="2"/>
    <s v="19947884-2"/>
    <s v="PFFUENTI"/>
    <s v="PAOLA FRANCISCA FUENTES IBACACHE"/>
    <s v="PAOLA FRANCISCA"/>
    <s v="FUENTES IBACACHE"/>
    <x v="1"/>
    <x v="5"/>
    <m/>
    <m/>
    <m/>
    <m/>
    <m/>
    <m/>
    <m/>
    <m/>
    <d v="1998-06-09T00:00:00"/>
    <x v="20"/>
    <m/>
    <s v=""/>
    <d v="2018-01-24T00:00:00"/>
    <d v="2018-02-14T00:00:00"/>
    <s v="N"/>
    <m/>
    <s v="PFFUENTI"/>
    <s v="PFFUENTI"/>
    <n v="19124"/>
    <s v="paola.fuentes@consultor.wom.cl"/>
    <m/>
    <m/>
    <n v="18"/>
    <s v="Daniela Gonzalez"/>
    <x v="1"/>
    <m/>
    <n v="1"/>
    <d v="2021-03-01T00:00:00"/>
    <s v=""/>
    <m/>
    <s v=""/>
    <s v=""/>
  </r>
  <r>
    <s v="Holdtech"/>
    <x v="0"/>
    <s v="Masivo"/>
    <s v="La Serena"/>
    <s v="17888000"/>
    <s v="4"/>
    <s v="17888000-4"/>
    <s v="RMALFARG"/>
    <s v="ROMINA MARISEL ROJAS ROJAS"/>
    <s v="ROMINA MARISEL"/>
    <s v="ROJAS ROJAS"/>
    <x v="1"/>
    <x v="5"/>
    <s v="Abandono de PEI"/>
    <m/>
    <d v="2018-02-14T00:00:00"/>
    <m/>
    <m/>
    <m/>
    <m/>
    <m/>
    <d v="1991-10-08T00:00:00"/>
    <x v="20"/>
    <m/>
    <s v=""/>
    <d v="2018-01-24T00:00:00"/>
    <d v="2018-02-14T00:00:00"/>
    <s v="N"/>
    <m/>
    <s v="RMALFARG"/>
    <s v="RMALFARG"/>
    <n v="19216"/>
    <s v="rocio.alfaro@consultor.wom.cl"/>
    <m/>
    <m/>
    <n v="18"/>
    <s v="Daniela Gonzalez"/>
    <x v="1"/>
    <m/>
    <n v="1"/>
    <d v="2021-03-01T00:00:00"/>
    <s v=""/>
    <m/>
    <d v="2018-02-01T00:00:00"/>
    <s v=""/>
  </r>
  <r>
    <s v="Holdtech"/>
    <x v="0"/>
    <s v="Masivo"/>
    <s v="La Serena"/>
    <s v="18397843"/>
    <s v="8"/>
    <s v="18397843-8"/>
    <s v="RMROJASR"/>
    <s v="ROSSANA JAVIERA ANGEL CABALLERO"/>
    <s v="ROSSANA JAVIERA"/>
    <s v="ANGEL CABALLERO"/>
    <x v="1"/>
    <x v="5"/>
    <s v="Abandono de PEI"/>
    <m/>
    <d v="2018-02-12T00:00:00"/>
    <m/>
    <m/>
    <m/>
    <m/>
    <m/>
    <d v="1993-02-19T00:00:00"/>
    <x v="20"/>
    <m/>
    <s v=""/>
    <d v="2018-01-24T00:00:00"/>
    <d v="2018-02-14T00:00:00"/>
    <s v="N"/>
    <m/>
    <s v="RMROJASR"/>
    <s v="RMROJASR"/>
    <n v="19178"/>
    <s v="romina.rojas@consultor.wom.cl"/>
    <m/>
    <m/>
    <n v="18"/>
    <s v="Daniela Gonzalez"/>
    <x v="1"/>
    <m/>
    <n v="1"/>
    <d v="2021-03-01T00:00:00"/>
    <s v=""/>
    <m/>
    <d v="2018-02-01T00:00:00"/>
    <s v=""/>
  </r>
  <r>
    <s v="Holdtech"/>
    <x v="0"/>
    <s v="Masivo"/>
    <s v="La Serena"/>
    <s v="18922616"/>
    <s v="0"/>
    <s v="18922616-0"/>
    <s v="SVZUNIGC"/>
    <s v="SOFIA VALERIA ZUÑIGA CARVAJAL"/>
    <s v="SOFIA VALERIA"/>
    <s v="ZUÑIGA CARVAJAL"/>
    <x v="1"/>
    <x v="5"/>
    <s v="Abandono de PEI"/>
    <m/>
    <d v="2018-02-19T00:00:00"/>
    <m/>
    <m/>
    <m/>
    <m/>
    <m/>
    <d v="1994-10-11T00:00:00"/>
    <x v="20"/>
    <m/>
    <s v=""/>
    <d v="2018-01-24T00:00:00"/>
    <d v="2018-02-14T00:00:00"/>
    <s v="N"/>
    <m/>
    <s v="SVZUNIGC"/>
    <s v="SVZUNIGC"/>
    <n v="19218"/>
    <s v="sofia.zuniga@consultor.wom.cl"/>
    <m/>
    <m/>
    <n v="18"/>
    <s v="Daniela Gonzalez"/>
    <x v="1"/>
    <m/>
    <n v="1"/>
    <d v="2021-03-01T00:00:00"/>
    <s v=""/>
    <m/>
    <d v="2018-02-01T00:00:00"/>
    <s v=""/>
  </r>
  <r>
    <s v="Holdtech"/>
    <x v="0"/>
    <s v="Masivo"/>
    <s v="La Serena"/>
    <s v="17016593"/>
    <s v="4"/>
    <s v="17016593-4"/>
    <s v="YVVARGAC"/>
    <s v="YESSENIA VALESKA VARGAS CASTRO"/>
    <s v="YESSENIA VALESKA"/>
    <s v="VARGAS CASTRO"/>
    <x v="1"/>
    <x v="5"/>
    <s v="Abandono de PEI"/>
    <m/>
    <d v="2018-02-02T00:00:00"/>
    <m/>
    <m/>
    <m/>
    <m/>
    <m/>
    <d v="1989-02-28T00:00:00"/>
    <x v="20"/>
    <m/>
    <s v=""/>
    <d v="2018-01-24T00:00:00"/>
    <d v="2018-02-14T00:00:00"/>
    <s v="N"/>
    <m/>
    <s v="YVVARGAC"/>
    <s v="YVVARGAC"/>
    <n v="19213"/>
    <s v="yessenia.vargas@consultor.wom.cl"/>
    <m/>
    <m/>
    <n v="18"/>
    <s v="Daniela Gonzalez"/>
    <x v="1"/>
    <m/>
    <n v="1"/>
    <d v="2021-03-01T00:00:00"/>
    <s v=""/>
    <m/>
    <d v="2018-02-01T00:00:00"/>
    <s v=""/>
  </r>
  <r>
    <s v="Holdtech"/>
    <x v="0"/>
    <s v="Masivo"/>
    <s v="La Serena"/>
    <s v="20005929"/>
    <s v="8"/>
    <s v="20005929-8"/>
    <s v="ALCAMPAI"/>
    <s v="ANA LUISA CAMPAÑA IBACACHE"/>
    <s v="ANA LUISA"/>
    <s v="CAMPAÑA IBACACHE"/>
    <x v="1"/>
    <x v="5"/>
    <s v="Baja en capacitación"/>
    <m/>
    <d v="2018-02-16T00:00:00"/>
    <m/>
    <m/>
    <m/>
    <m/>
    <m/>
    <d v="1999-02-13T00:00:00"/>
    <x v="20"/>
    <m/>
    <s v=""/>
    <d v="2018-02-05T00:00:00"/>
    <d v="2018-02-23T00:00:00"/>
    <s v="N"/>
    <m/>
    <s v="ALCAMPAI"/>
    <s v="ALCAMPAI"/>
    <n v="19232"/>
    <s v="ana.campana@consultor.wom.cl"/>
    <m/>
    <m/>
    <n v="19"/>
    <s v="Julia Arancibia"/>
    <x v="1"/>
    <m/>
    <n v="1"/>
    <d v="2021-03-01T00:00:00"/>
    <s v=""/>
    <m/>
    <d v="2018-02-01T00:00:00"/>
    <s v=""/>
  </r>
  <r>
    <s v="Holdtech"/>
    <x v="0"/>
    <s v="Masivo"/>
    <s v="La Serena"/>
    <s v="11724636"/>
    <s v="1"/>
    <s v="11724636-1"/>
    <s v="CPBRILLB"/>
    <s v="CLAUDIA PAOLA BRILLADERO BRILLADERO"/>
    <s v="CLAUDIA PAOLA"/>
    <s v="BRILLADERO BRILLADERO"/>
    <x v="1"/>
    <x v="5"/>
    <s v="Baja en capacitación"/>
    <m/>
    <d v="2018-02-26T00:00:00"/>
    <m/>
    <m/>
    <m/>
    <m/>
    <m/>
    <d v="1971-03-13T00:00:00"/>
    <x v="20"/>
    <m/>
    <s v=""/>
    <d v="2018-02-05T00:00:00"/>
    <d v="2018-02-23T00:00:00"/>
    <s v="N"/>
    <m/>
    <s v="CPBRILLB"/>
    <s v="CPBRILLB"/>
    <n v="19033"/>
    <s v="claudia.brilladero@consultor.wom.cl"/>
    <m/>
    <m/>
    <n v="19"/>
    <s v="Julia Arancibia"/>
    <x v="1"/>
    <m/>
    <n v="1"/>
    <d v="2021-03-01T00:00:00"/>
    <s v=""/>
    <m/>
    <d v="2018-02-01T00:00:00"/>
    <s v=""/>
  </r>
  <r>
    <s v="Holdtech"/>
    <x v="0"/>
    <s v="Masivo"/>
    <s v="La Serena"/>
    <s v="19285222"/>
    <s v="6"/>
    <s v="19285222-6"/>
    <s v="EAANTINA"/>
    <s v="EVELYN ANDREA ANTINAO ANTINAO"/>
    <s v="EVELYN ANDREA"/>
    <s v="ANTINAO ANTINAO"/>
    <x v="1"/>
    <x v="5"/>
    <s v="Baja en capacitación"/>
    <m/>
    <d v="2018-02-23T00:00:00"/>
    <m/>
    <m/>
    <m/>
    <m/>
    <m/>
    <d v="1996-09-22T00:00:00"/>
    <x v="20"/>
    <m/>
    <s v=""/>
    <d v="2018-02-05T00:00:00"/>
    <d v="2018-02-23T00:00:00"/>
    <s v="N"/>
    <m/>
    <s v="EAANTINA"/>
    <s v="EAANTINA"/>
    <n v="19229"/>
    <s v="evelyn.antinao@consultor.wom.cl"/>
    <m/>
    <m/>
    <n v="19"/>
    <s v="Julia Arancibia"/>
    <x v="1"/>
    <m/>
    <n v="1"/>
    <d v="2021-03-01T00:00:00"/>
    <s v=""/>
    <m/>
    <d v="2018-02-01T00:00:00"/>
    <s v=""/>
  </r>
  <r>
    <s v="Holdtech"/>
    <x v="0"/>
    <s v="Masivo"/>
    <s v="La Serena"/>
    <s v="15673030"/>
    <s v="0"/>
    <s v="15673030-0"/>
    <s v="FACHAVEG"/>
    <s v="FRANCO ALEXIS CHAVEZ GOMEZ"/>
    <s v="FRANCO ALEXIS"/>
    <s v="CHAVEZ GOMEZ"/>
    <x v="1"/>
    <x v="5"/>
    <s v="No Certifica"/>
    <s v="No Certifica"/>
    <d v="2018-02-26T00:00:00"/>
    <m/>
    <m/>
    <m/>
    <m/>
    <m/>
    <d v="1983-07-21T00:00:00"/>
    <x v="20"/>
    <m/>
    <s v=""/>
    <d v="2018-02-05T00:00:00"/>
    <d v="2018-02-23T00:00:00"/>
    <s v="N"/>
    <m/>
    <s v="FACHAVEG"/>
    <s v="FACHAVEG"/>
    <n v="19190"/>
    <s v="franco.chavez@consultor.wom.cl"/>
    <m/>
    <m/>
    <n v="19"/>
    <s v="Julia Arancibia"/>
    <x v="1"/>
    <m/>
    <n v="1"/>
    <d v="2021-03-01T00:00:00"/>
    <s v=""/>
    <m/>
    <d v="2018-02-01T00:00:00"/>
    <s v=""/>
  </r>
  <r>
    <s v="Holdtech"/>
    <x v="0"/>
    <s v="Masivo"/>
    <s v="La Serena"/>
    <s v="12659977"/>
    <s v="3"/>
    <s v="12659977-3"/>
    <s v="IPGARCIY"/>
    <s v="INGRID PATRICIA GARCIA YAÑEZ"/>
    <s v="INGRID PATRICIA"/>
    <s v="GARCIA YAÑEZ"/>
    <x v="1"/>
    <x v="5"/>
    <s v="Baja en capacitación"/>
    <m/>
    <d v="2018-02-26T00:00:00"/>
    <m/>
    <m/>
    <m/>
    <m/>
    <m/>
    <d v="1974-03-20T00:00:00"/>
    <x v="20"/>
    <m/>
    <s v=""/>
    <d v="2018-02-05T00:00:00"/>
    <d v="2018-02-23T00:00:00"/>
    <s v="N"/>
    <m/>
    <s v="IPGARCIY"/>
    <s v="IPGARCIY"/>
    <n v="19051"/>
    <s v="ingrid.garcia@consultor.wom.cl"/>
    <m/>
    <m/>
    <n v="19"/>
    <s v="Julia Arancibia"/>
    <x v="1"/>
    <m/>
    <n v="1"/>
    <d v="2021-03-01T00:00:00"/>
    <s v=""/>
    <m/>
    <d v="2018-02-01T00:00:00"/>
    <s v=""/>
  </r>
  <r>
    <s v="Holdtech"/>
    <x v="0"/>
    <s v="Masivo"/>
    <s v="La Serena"/>
    <s v="12570211"/>
    <s v="2"/>
    <s v="12570211-2"/>
    <s v="KAMUNOZJ"/>
    <s v="KARINA ANGELICA MUÑOZ JOFRE"/>
    <s v="KARINA ANGELICA"/>
    <s v="MUÑOZ JOFRE"/>
    <x v="1"/>
    <x v="5"/>
    <s v="Baja en capacitación"/>
    <m/>
    <d v="2018-02-23T00:00:00"/>
    <m/>
    <m/>
    <m/>
    <m/>
    <m/>
    <d v="1974-06-14T00:00:00"/>
    <x v="20"/>
    <m/>
    <s v=""/>
    <d v="2018-02-05T00:00:00"/>
    <d v="2018-02-23T00:00:00"/>
    <s v="N"/>
    <m/>
    <s v="KAMUNOZJ"/>
    <s v="KAMUNOZJ"/>
    <n v="19194"/>
    <s v="karina.munoz@consultor.wom.cl"/>
    <m/>
    <m/>
    <n v="19"/>
    <s v="Julia Arancibia"/>
    <x v="1"/>
    <m/>
    <n v="1"/>
    <d v="2021-03-01T00:00:00"/>
    <s v=""/>
    <m/>
    <d v="2018-02-01T00:00:00"/>
    <s v=""/>
  </r>
  <r>
    <s v="Holdtech"/>
    <x v="0"/>
    <s v="Masivo"/>
    <s v="La Serena"/>
    <s v="18923228"/>
    <s v="4"/>
    <s v="18923228-4"/>
    <s v="KNMUNOZT"/>
    <s v="KATHERINE NICOLE MUÑOZ TORRES"/>
    <s v="KATHERINE NICOLE"/>
    <s v="MUÑOZ TORRES"/>
    <x v="1"/>
    <x v="5"/>
    <s v="Baja en capacitación"/>
    <m/>
    <d v="2018-02-16T00:00:00"/>
    <m/>
    <m/>
    <m/>
    <m/>
    <m/>
    <d v="1994-12-13T00:00:00"/>
    <x v="20"/>
    <m/>
    <s v=""/>
    <d v="2018-02-05T00:00:00"/>
    <d v="2018-02-23T00:00:00"/>
    <s v="N"/>
    <m/>
    <s v="KNMUNOZT"/>
    <s v="KNMUNOZT"/>
    <n v="19235"/>
    <s v="katherine.munoz@consultor.wom.cl"/>
    <m/>
    <m/>
    <n v="19"/>
    <s v="Julia Arancibia"/>
    <x v="1"/>
    <m/>
    <n v="1"/>
    <d v="2021-03-01T00:00:00"/>
    <s v=""/>
    <m/>
    <d v="2018-02-01T00:00:00"/>
    <s v=""/>
  </r>
  <r>
    <s v="Holdtech"/>
    <x v="0"/>
    <s v="Masivo"/>
    <s v="La Serena"/>
    <s v="19950027"/>
    <s v="9"/>
    <s v="19950027-9"/>
    <s v="LKCASTIF"/>
    <s v="LESLY KAROL CASTILLO FLORES"/>
    <s v="LESLY KAROL"/>
    <s v="CASTILLO FLORES"/>
    <x v="1"/>
    <x v="5"/>
    <s v="Baja en capacitación"/>
    <m/>
    <d v="2018-02-23T00:00:00"/>
    <m/>
    <m/>
    <m/>
    <m/>
    <m/>
    <d v="1999-03-04T00:00:00"/>
    <x v="20"/>
    <m/>
    <s v=""/>
    <d v="2018-02-05T00:00:00"/>
    <d v="2018-02-23T00:00:00"/>
    <s v="N"/>
    <m/>
    <s v="LKCASTIF"/>
    <s v="LKCASTIF"/>
    <n v="19231"/>
    <s v="lesly.castillo@consultor.wom.cl"/>
    <m/>
    <m/>
    <n v="19"/>
    <s v="Julia Arancibia"/>
    <x v="1"/>
    <m/>
    <n v="1"/>
    <d v="2021-03-01T00:00:00"/>
    <s v=""/>
    <m/>
    <d v="2018-02-01T00:00:00"/>
    <s v=""/>
  </r>
  <r>
    <s v="Holdtech"/>
    <x v="0"/>
    <s v="Masivo"/>
    <s v="La Serena"/>
    <s v="18397360"/>
    <s v="6"/>
    <s v="18397360-6"/>
    <s v="RAPASTET"/>
    <s v="RODRIGO ANDRES PASTEN TOLEDO"/>
    <s v="RODRIGO ANDRES"/>
    <s v="PASTEN TOLEDO"/>
    <x v="1"/>
    <x v="5"/>
    <s v="Baja en capacitación"/>
    <m/>
    <d v="2018-02-23T00:00:00"/>
    <m/>
    <m/>
    <m/>
    <m/>
    <m/>
    <d v="1993-01-30T00:00:00"/>
    <x v="20"/>
    <m/>
    <s v=""/>
    <d v="2018-02-05T00:00:00"/>
    <d v="2018-02-23T00:00:00"/>
    <s v="N"/>
    <m/>
    <s v="RAPASTET"/>
    <s v="RAPASTET"/>
    <n v="19230"/>
    <s v="rodrigo.pasten@consultor.wom.cl"/>
    <m/>
    <m/>
    <n v="19"/>
    <s v="Julia Arancibia"/>
    <x v="1"/>
    <m/>
    <n v="1"/>
    <d v="2021-03-01T00:00:00"/>
    <s v=""/>
    <m/>
    <d v="2018-02-01T00:00:00"/>
    <s v=""/>
  </r>
  <r>
    <s v="Holdtech"/>
    <x v="0"/>
    <s v="Masivo"/>
    <s v="La Serena"/>
    <s v="19442447"/>
    <s v="7"/>
    <s v="19442447-7"/>
    <s v="TACONTRC"/>
    <s v="TAMARA ALEJANDRA CONTRERAS CORTES"/>
    <s v="TAMARA ALEJANDRA"/>
    <s v="CONTRERAS CORTES"/>
    <x v="1"/>
    <x v="5"/>
    <s v="Baja en capacitación"/>
    <m/>
    <d v="2018-02-23T00:00:00"/>
    <m/>
    <m/>
    <m/>
    <m/>
    <m/>
    <d v="1997-02-07T00:00:00"/>
    <x v="20"/>
    <m/>
    <s v=""/>
    <d v="2018-02-05T00:00:00"/>
    <d v="2018-02-23T00:00:00"/>
    <s v="N"/>
    <m/>
    <s v="TACONTRC"/>
    <s v="TACONTRC"/>
    <n v="19227"/>
    <s v="tamara.contreras@consultor.wom.cl"/>
    <m/>
    <m/>
    <n v="19"/>
    <s v="Julia Arancibia"/>
    <x v="1"/>
    <m/>
    <n v="1"/>
    <d v="2021-03-01T00:00:00"/>
    <s v=""/>
    <m/>
    <d v="2018-02-01T00:00:00"/>
    <s v=""/>
  </r>
  <r>
    <s v="Holdtech"/>
    <x v="0"/>
    <s v="Masivo"/>
    <s v="La Serena"/>
    <s v="17493128"/>
    <s v="3"/>
    <s v="17493128-3"/>
    <s v="YNGALLAM"/>
    <s v="YESENIA NICOLE GALLARDO MORALES"/>
    <s v="YESENIA NICOLE"/>
    <s v="GALLARDO MORALES"/>
    <x v="1"/>
    <x v="5"/>
    <s v="Baja en capacitación"/>
    <m/>
    <d v="2018-02-06T00:00:00"/>
    <m/>
    <m/>
    <m/>
    <m/>
    <m/>
    <d v="1990-06-16T00:00:00"/>
    <x v="20"/>
    <m/>
    <s v=""/>
    <d v="2018-02-05T00:00:00"/>
    <d v="2018-02-23T00:00:00"/>
    <s v="N"/>
    <m/>
    <s v="YNGALLAM"/>
    <s v="YNGALLAM"/>
    <n v="19012"/>
    <s v="yesenia.gallardo@consultor.wom.cl"/>
    <m/>
    <m/>
    <n v="19"/>
    <s v="Julia Arancibia"/>
    <x v="1"/>
    <m/>
    <n v="1"/>
    <d v="2021-03-01T00:00:00"/>
    <s v=""/>
    <m/>
    <d v="2018-02-01T00:00:00"/>
    <s v=""/>
  </r>
  <r>
    <s v="Holdtech"/>
    <x v="0"/>
    <s v="Masivo"/>
    <s v="La Serena"/>
    <s v="17999161"/>
    <s v="6"/>
    <s v="17999161-6"/>
    <s v="KAVEGAA"/>
    <s v="KARIME ANDREA VEGA ANAIS"/>
    <s v="KARIME ANDREA"/>
    <s v="VEGA ANAIS"/>
    <x v="1"/>
    <x v="5"/>
    <m/>
    <m/>
    <m/>
    <m/>
    <m/>
    <m/>
    <m/>
    <m/>
    <d v="1992-12-22T00:00:00"/>
    <x v="20"/>
    <m/>
    <s v=""/>
    <d v="2017-03-05T00:00:00"/>
    <d v="2018-03-23T00:00:00"/>
    <s v="N"/>
    <m/>
    <s v="KAVEGAA"/>
    <s v="KAVEGAA"/>
    <n v="19231"/>
    <s v="karime.vega@consultor.wom.cl"/>
    <m/>
    <m/>
    <n v="22"/>
    <s v="Rocío Silva"/>
    <x v="3"/>
    <m/>
    <s v=""/>
    <d v="2021-03-01T00:00:00"/>
    <s v=""/>
    <m/>
    <s v=""/>
    <s v=""/>
  </r>
  <r>
    <s v="Holdtech"/>
    <x v="0"/>
    <s v="Masivo"/>
    <s v="La Serena"/>
    <s v="19207262"/>
    <s v="K"/>
    <s v="19207262-K"/>
    <s v="LBNUNEZG"/>
    <s v="LUIS BYRON ALAN NUÑEZ GUTIERREZ"/>
    <s v="LUIS BYRON ALAN"/>
    <s v="NUÑEZ GUTIERREZ"/>
    <x v="1"/>
    <x v="5"/>
    <m/>
    <m/>
    <m/>
    <m/>
    <m/>
    <m/>
    <m/>
    <m/>
    <d v="1993-12-21T00:00:00"/>
    <x v="20"/>
    <m/>
    <s v=""/>
    <d v="2018-02-21T00:00:00"/>
    <d v="2018-03-12T00:00:00"/>
    <s v="N"/>
    <m/>
    <s v="LBNUNEZG"/>
    <s v="LBNUNEZG"/>
    <n v="19022"/>
    <s v="luis.nunez@consultor.wom.cl"/>
    <m/>
    <m/>
    <n v="22"/>
    <s v="Rocío Silva"/>
    <x v="3"/>
    <m/>
    <s v=""/>
    <d v="2021-03-01T00:00:00"/>
    <s v=""/>
    <m/>
    <s v=""/>
    <s v=""/>
  </r>
  <r>
    <s v="Holdtech"/>
    <x v="0"/>
    <s v="Masivo"/>
    <s v="La Serena"/>
    <s v="18278360"/>
    <s v="9"/>
    <s v="18278360-9"/>
    <s v="LIOSSESA"/>
    <s v="LETICIA ISABEL OSSES ARAVENA"/>
    <s v="LETICIA ISABEL"/>
    <s v="OSSES ARAVENA"/>
    <x v="1"/>
    <x v="5"/>
    <m/>
    <m/>
    <m/>
    <m/>
    <m/>
    <m/>
    <m/>
    <m/>
    <d v="1992-06-13T00:00:00"/>
    <x v="20"/>
    <m/>
    <s v=""/>
    <d v="2017-03-05T00:00:00"/>
    <d v="2018-03-23T00:00:00"/>
    <s v="N"/>
    <m/>
    <s v="LIOSSESA"/>
    <s v="LIOSSESA"/>
    <n v="19235"/>
    <s v="leticia.osses@consultor.wom.cl"/>
    <m/>
    <m/>
    <n v="22"/>
    <s v="Rocío Silva"/>
    <x v="3"/>
    <m/>
    <s v=""/>
    <d v="2021-03-01T00:00:00"/>
    <s v=""/>
    <m/>
    <s v=""/>
    <s v=""/>
  </r>
  <r>
    <s v="Holdtech"/>
    <x v="0"/>
    <s v="Masivo"/>
    <s v="La Serena"/>
    <s v="18183249"/>
    <s v="5"/>
    <s v="18183249-5"/>
    <s v="PATEJADC"/>
    <s v="PALOMA ANDREA TEJADA CORTES"/>
    <s v="PALOMA ANDREA"/>
    <s v="TEJADA CORTES"/>
    <x v="1"/>
    <x v="5"/>
    <m/>
    <m/>
    <m/>
    <m/>
    <m/>
    <m/>
    <m/>
    <m/>
    <d v="1992-07-30T00:00:00"/>
    <x v="20"/>
    <m/>
    <s v=""/>
    <d v="2017-03-05T00:00:00"/>
    <d v="2018-03-23T00:00:00"/>
    <s v="N"/>
    <m/>
    <s v="PATEJADC"/>
    <s v="PATEJADC"/>
    <n v="19223"/>
    <s v="paloma.tejada@consultor.wom.cl"/>
    <m/>
    <m/>
    <n v="22"/>
    <s v="Rocío Silva"/>
    <x v="3"/>
    <m/>
    <s v=""/>
    <d v="2021-03-01T00:00:00"/>
    <s v=""/>
    <m/>
    <s v=""/>
    <s v=""/>
  </r>
  <r>
    <s v="Holdtech"/>
    <x v="0"/>
    <s v="Masivo"/>
    <s v="La Serena"/>
    <s v="19660110"/>
    <s v="4"/>
    <s v="19660110-4"/>
    <s v="AACORTEF"/>
    <s v="ARIEL ALEJANDRO CORTES FLORES"/>
    <s v="ARIEL ALEJANDRO"/>
    <s v="CORTES FLORES"/>
    <x v="1"/>
    <x v="5"/>
    <m/>
    <m/>
    <m/>
    <m/>
    <m/>
    <m/>
    <m/>
    <m/>
    <d v="1987-05-10T00:00:00"/>
    <x v="20"/>
    <m/>
    <s v=""/>
    <d v="2018-03-12T00:00:00"/>
    <d v="2018-04-02T00:00:00"/>
    <s v="N"/>
    <m/>
    <s v="AACORTEF"/>
    <s v="AACORTEF"/>
    <n v="19272"/>
    <s v="ariel.cortes@consultor.wom.cl"/>
    <m/>
    <m/>
    <n v="23"/>
    <s v="Julia Arancibia"/>
    <x v="3"/>
    <m/>
    <s v=""/>
    <d v="2021-03-01T00:00:00"/>
    <s v=""/>
    <m/>
    <s v=""/>
    <s v=""/>
  </r>
  <r>
    <s v="Holdtech"/>
    <x v="0"/>
    <s v="Masivo"/>
    <s v="La Serena"/>
    <s v="18002444"/>
    <s v="1"/>
    <s v="18002444-1"/>
    <s v="AAGARCIZ"/>
    <s v="ANGELLO ANDRES GARCIA ZEPEDA"/>
    <s v="ANGELLO ANDRES"/>
    <s v="GARCIA ZEPEDA"/>
    <x v="1"/>
    <x v="5"/>
    <m/>
    <m/>
    <m/>
    <m/>
    <m/>
    <m/>
    <m/>
    <m/>
    <d v="1991-11-26T00:00:00"/>
    <x v="20"/>
    <m/>
    <s v=""/>
    <d v="2018-03-12T00:00:00"/>
    <d v="2018-04-02T00:00:00"/>
    <s v="N"/>
    <m/>
    <s v="AAGARCIZ"/>
    <s v="AAGARCIZ"/>
    <n v="19267"/>
    <s v="angello.garcia@consultor.wom.cl"/>
    <m/>
    <m/>
    <n v="23"/>
    <s v="Julia Arancibia"/>
    <x v="3"/>
    <m/>
    <s v=""/>
    <d v="2021-03-01T00:00:00"/>
    <s v=""/>
    <m/>
    <s v=""/>
    <s v=""/>
  </r>
  <r>
    <s v="Holdtech"/>
    <x v="0"/>
    <s v="Masivo"/>
    <s v="La Serena"/>
    <s v="18136063"/>
    <s v="1"/>
    <s v="18136063-1"/>
    <s v="BEVERAC"/>
    <s v="BARBARA EDITH VERA CASTILLO"/>
    <s v="BARBARA EDITH"/>
    <s v="VERA CASTILLO"/>
    <x v="1"/>
    <x v="5"/>
    <m/>
    <m/>
    <m/>
    <m/>
    <m/>
    <m/>
    <m/>
    <m/>
    <d v="1991-11-06T00:00:00"/>
    <x v="20"/>
    <m/>
    <s v=""/>
    <d v="2018-03-12T00:00:00"/>
    <d v="2018-04-02T00:00:00"/>
    <s v="N"/>
    <m/>
    <s v="BEVERAC"/>
    <s v="BEVERAC"/>
    <n v="19259"/>
    <s v="barbara.vera@consultor.wom.cl"/>
    <m/>
    <m/>
    <n v="23"/>
    <s v="Julia Arancibia"/>
    <x v="3"/>
    <m/>
    <s v=""/>
    <d v="2021-03-01T00:00:00"/>
    <s v=""/>
    <m/>
    <s v=""/>
    <s v=""/>
  </r>
  <r>
    <s v="Holdtech"/>
    <x v="0"/>
    <s v="Masivo"/>
    <s v="La Serena"/>
    <s v="18179702"/>
    <s v="9"/>
    <s v="18179702-9"/>
    <s v="BLBRAVOV"/>
    <s v="BRAYAMS LEONARDO BRAVO VARGAS"/>
    <s v="BRAYAMS LEONARDO"/>
    <s v="BRAVO VARGAS"/>
    <x v="1"/>
    <x v="5"/>
    <m/>
    <m/>
    <m/>
    <m/>
    <m/>
    <m/>
    <m/>
    <m/>
    <d v="1992-11-25T00:00:00"/>
    <x v="20"/>
    <m/>
    <s v=""/>
    <d v="2018-03-12T00:00:00"/>
    <d v="2018-04-02T00:00:00"/>
    <s v="N"/>
    <m/>
    <s v="BLBRAVOV"/>
    <s v="BLBRAVOV"/>
    <n v="19269"/>
    <s v="brayams.bravo@consultor.wom.cl"/>
    <m/>
    <m/>
    <n v="23"/>
    <s v="Julia Arancibia"/>
    <x v="3"/>
    <m/>
    <s v=""/>
    <d v="2021-03-01T00:00:00"/>
    <s v=""/>
    <m/>
    <s v=""/>
    <s v=""/>
  </r>
  <r>
    <s v="Holdtech"/>
    <x v="0"/>
    <s v="Masivo"/>
    <s v="La Serena"/>
    <s v="17146680"/>
    <s v="6"/>
    <s v="17146680-6"/>
    <s v="CDCERDAA"/>
    <s v="CLAUDIA DEL PILAR CERDA ARRIAGADA"/>
    <s v="CLAUDIA DEL PILAR"/>
    <s v="CERDA ARRIAGADA"/>
    <x v="1"/>
    <x v="5"/>
    <m/>
    <m/>
    <m/>
    <m/>
    <m/>
    <m/>
    <m/>
    <m/>
    <d v="1988-10-17T00:00:00"/>
    <x v="20"/>
    <m/>
    <s v=""/>
    <d v="2018-03-12T00:00:00"/>
    <d v="2018-04-02T00:00:00"/>
    <s v="N"/>
    <m/>
    <s v="CDCERDAA"/>
    <s v="CDCERDAA"/>
    <n v="19260"/>
    <s v="claudia.cerda@consultor.wom.cl"/>
    <m/>
    <m/>
    <n v="23"/>
    <s v="Julia Arancibia"/>
    <x v="0"/>
    <m/>
    <s v=""/>
    <d v="2021-03-01T00:00:00"/>
    <s v=""/>
    <m/>
    <s v=""/>
    <s v=""/>
  </r>
  <r>
    <s v="Holdtech"/>
    <x v="0"/>
    <s v="Masivo"/>
    <s v="La Serena"/>
    <s v="16622416"/>
    <s v="0"/>
    <s v="16622416-0"/>
    <s v="CESIEGLP"/>
    <s v="CRISTOPHER EDUARDO SIEGLER PARRA"/>
    <s v="CRISTOPHER EDUARDO"/>
    <s v="SIEGLER PARRA"/>
    <x v="1"/>
    <x v="5"/>
    <m/>
    <m/>
    <m/>
    <m/>
    <m/>
    <m/>
    <m/>
    <m/>
    <d v="1987-03-31T00:00:00"/>
    <x v="20"/>
    <m/>
    <s v=""/>
    <d v="2018-03-12T00:00:00"/>
    <d v="2018-04-02T00:00:00"/>
    <s v="N"/>
    <m/>
    <s v="CESIEGLP"/>
    <s v="CESIEGLP"/>
    <n v="19277"/>
    <s v="cristopher.siegler@consultor.wom.cl"/>
    <m/>
    <m/>
    <n v="23"/>
    <s v="Julia Arancibia"/>
    <x v="3"/>
    <m/>
    <s v=""/>
    <d v="2021-03-01T00:00:00"/>
    <s v=""/>
    <m/>
    <s v=""/>
    <s v=""/>
  </r>
  <r>
    <s v="Holdtech"/>
    <x v="0"/>
    <s v="Masivo"/>
    <s v="La Serena"/>
    <s v="19771055"/>
    <s v="1"/>
    <s v="19771055-1"/>
    <s v="CJCORTEO"/>
    <s v="CRISTOFER JOSE CORTES OLIVARES"/>
    <s v="CRISTOFER JOSE"/>
    <s v="CORTES OLIVARES"/>
    <x v="1"/>
    <x v="5"/>
    <m/>
    <m/>
    <m/>
    <m/>
    <m/>
    <m/>
    <m/>
    <m/>
    <d v="1998-03-28T00:00:00"/>
    <x v="20"/>
    <m/>
    <s v=""/>
    <d v="2018-03-12T00:00:00"/>
    <d v="2018-04-02T00:00:00"/>
    <s v="N"/>
    <m/>
    <s v="CJCORTEO"/>
    <s v="CJCORTEO"/>
    <n v="19274"/>
    <s v="cristofer.cortes@consultor.wom.cl"/>
    <m/>
    <m/>
    <n v="23"/>
    <s v="Julia Arancibia"/>
    <x v="3"/>
    <m/>
    <s v=""/>
    <d v="2021-03-01T00:00:00"/>
    <s v=""/>
    <m/>
    <s v=""/>
    <s v=""/>
  </r>
  <r>
    <s v="Holdtech"/>
    <x v="0"/>
    <s v="Masivo"/>
    <s v="La Serena"/>
    <s v="19461017"/>
    <s v="3"/>
    <s v="19461017-3"/>
    <s v="CUCURINI"/>
    <s v="CRISTOPHER ULISES CURINAO INOSTROZA"/>
    <s v="CRISTOPHER ULISES"/>
    <s v="CURINAO INOSTROZA"/>
    <x v="1"/>
    <x v="5"/>
    <m/>
    <m/>
    <m/>
    <m/>
    <m/>
    <m/>
    <m/>
    <m/>
    <d v="1996-05-08T00:00:00"/>
    <x v="20"/>
    <m/>
    <s v=""/>
    <d v="2018-03-12T00:00:00"/>
    <d v="2018-04-02T00:00:00"/>
    <s v="N"/>
    <m/>
    <s v="CUCURINI"/>
    <s v="CUCURINI"/>
    <n v="19256"/>
    <s v="cristopher.curinao@consultor.wom.cl"/>
    <m/>
    <m/>
    <n v="23"/>
    <s v="Julia Arancibia"/>
    <x v="3"/>
    <m/>
    <s v=""/>
    <d v="2021-03-01T00:00:00"/>
    <s v=""/>
    <m/>
    <s v=""/>
    <s v=""/>
  </r>
  <r>
    <s v="Holdtech"/>
    <x v="0"/>
    <s v="Masivo"/>
    <s v="La Serena"/>
    <s v="17998640"/>
    <s v="K"/>
    <s v="17998640-K"/>
    <s v="FECERDAA"/>
    <s v="FRANCISCA ESTEFANY CERDA ARRIAGADA"/>
    <s v="FRANCISCA ESTEFANY"/>
    <s v="CERDA ARRIAGADA"/>
    <x v="1"/>
    <x v="5"/>
    <m/>
    <m/>
    <m/>
    <m/>
    <m/>
    <m/>
    <m/>
    <m/>
    <d v="1992-05-31T00:00:00"/>
    <x v="20"/>
    <m/>
    <s v=""/>
    <d v="2018-03-12T00:00:00"/>
    <d v="2018-04-02T00:00:00"/>
    <s v="N"/>
    <m/>
    <s v="FECERDAA"/>
    <s v="FECERDAA"/>
    <n v="19279"/>
    <s v="francisca.cerda@consultor.wom.cl"/>
    <m/>
    <m/>
    <n v="23"/>
    <s v="Julia Arancibia"/>
    <x v="3"/>
    <m/>
    <s v=""/>
    <d v="2021-03-01T00:00:00"/>
    <s v=""/>
    <m/>
    <s v=""/>
    <s v=""/>
  </r>
  <r>
    <s v="Holdtech"/>
    <x v="0"/>
    <s v="Masivo"/>
    <s v="La Serena"/>
    <s v="17452215"/>
    <s v="4"/>
    <s v="17452215-4"/>
    <s v="HJVELIZL"/>
    <s v="HANS JOHN VELIZ LARCO"/>
    <s v="HANS JOHN"/>
    <s v="VELIZ LARCO"/>
    <x v="1"/>
    <x v="5"/>
    <m/>
    <m/>
    <m/>
    <m/>
    <m/>
    <m/>
    <m/>
    <m/>
    <d v="1990-01-14T00:00:00"/>
    <x v="20"/>
    <m/>
    <s v=""/>
    <d v="2018-03-12T00:00:00"/>
    <d v="2018-04-02T00:00:00"/>
    <s v="N"/>
    <m/>
    <s v="HJVELIZL"/>
    <s v="HJVELIZL"/>
    <n v="19270"/>
    <s v="hans.veliz@consultor.wom.cl"/>
    <m/>
    <m/>
    <n v="23"/>
    <s v="Julia Arancibia"/>
    <x v="3"/>
    <m/>
    <s v=""/>
    <d v="2021-03-01T00:00:00"/>
    <s v=""/>
    <m/>
    <s v=""/>
    <s v=""/>
  </r>
  <r>
    <s v="Holdtech"/>
    <x v="0"/>
    <s v="Masivo"/>
    <s v="La Serena"/>
    <s v="12945995"/>
    <s v="6"/>
    <s v="12945995-6"/>
    <s v="DJALVARB"/>
    <s v="DICCIA JACOBA ALVAREZ BRAVO"/>
    <s v="DICCIA JACOBA"/>
    <s v="ALVAREZ BRAVO"/>
    <x v="1"/>
    <x v="5"/>
    <s v="Baja en capacitación"/>
    <m/>
    <m/>
    <m/>
    <m/>
    <m/>
    <m/>
    <m/>
    <d v="1976-10-26T00:00:00"/>
    <x v="20"/>
    <m/>
    <s v=""/>
    <d v="2018-03-13T00:00:00"/>
    <d v="2018-04-09T00:00:00"/>
    <s v="N"/>
    <m/>
    <s v="DJALVARB"/>
    <s v="DJALVARB"/>
    <n v="19240"/>
    <s v="diccia.alvarez@consultor.wom.cl"/>
    <m/>
    <m/>
    <n v="24"/>
    <s v="Katterine Cuadra"/>
    <x v="1"/>
    <m/>
    <n v="1"/>
    <d v="2021-03-01T00:00:00"/>
    <s v=""/>
    <m/>
    <s v=""/>
    <s v=""/>
  </r>
  <r>
    <s v="Holdtech"/>
    <x v="0"/>
    <s v="Masivo"/>
    <s v="La Serena"/>
    <s v="18746005"/>
    <s v="0"/>
    <s v="18746005-0"/>
    <s v="HLBURGOL"/>
    <s v="HECTOR LEONEL BURGOS LEAL"/>
    <s v="HECTOR LEONEL"/>
    <s v="BURGOS LEAL"/>
    <x v="1"/>
    <x v="5"/>
    <m/>
    <m/>
    <m/>
    <m/>
    <m/>
    <m/>
    <m/>
    <m/>
    <d v="1995-01-04T00:00:00"/>
    <x v="20"/>
    <m/>
    <s v=""/>
    <d v="2018-03-13T00:00:00"/>
    <d v="2018-04-03T00:00:00"/>
    <s v="N"/>
    <m/>
    <s v="HLBURGOL"/>
    <s v="HLBURGOL"/>
    <n v="19011"/>
    <s v="hector.burgos@consultor.wom.cl"/>
    <m/>
    <m/>
    <n v="24"/>
    <s v="Katterine Cuadra"/>
    <x v="3"/>
    <m/>
    <s v=""/>
    <d v="2021-03-01T00:00:00"/>
    <s v=""/>
    <m/>
    <s v=""/>
    <s v=""/>
  </r>
  <r>
    <s v="Holdtech"/>
    <x v="0"/>
    <s v="Masivo"/>
    <s v="La Serena"/>
    <s v="14401931"/>
    <s v="8"/>
    <s v="14401931-8"/>
    <s v="HLCUELLA"/>
    <s v="HERMAN LUIS CUELLO ALLENDE"/>
    <s v="HERMAN LUIS"/>
    <s v="CUELLO ALLENDE"/>
    <x v="1"/>
    <x v="5"/>
    <m/>
    <m/>
    <m/>
    <m/>
    <m/>
    <m/>
    <m/>
    <m/>
    <d v="1979-12-12T00:00:00"/>
    <x v="20"/>
    <m/>
    <s v=""/>
    <d v="2018-03-13T00:00:00"/>
    <d v="2018-04-03T00:00:00"/>
    <s v="N"/>
    <m/>
    <s v="HLCUELLA"/>
    <s v="HLCUELLA"/>
    <n v="19244"/>
    <s v="herman.cuello@consultor.wom.cl"/>
    <m/>
    <m/>
    <n v="24"/>
    <s v="Katterine Cuadra"/>
    <x v="3"/>
    <m/>
    <s v=""/>
    <d v="2021-03-01T00:00:00"/>
    <s v=""/>
    <m/>
    <s v=""/>
    <s v=""/>
  </r>
  <r>
    <s v="Holdtech"/>
    <x v="0"/>
    <s v="Masivo"/>
    <s v="La Serena"/>
    <s v="16565045"/>
    <s v="K"/>
    <s v="16565045-K"/>
    <s v="NAALBORM"/>
    <s v="NICOLS ALEJANDRA ALBORNOZ MORAN"/>
    <s v="NICOLS ALEJANDRA"/>
    <s v="ALBORNOZ MORAN"/>
    <x v="1"/>
    <x v="5"/>
    <s v="Baja en capacitación"/>
    <m/>
    <m/>
    <m/>
    <m/>
    <m/>
    <m/>
    <m/>
    <d v="1986-12-06T00:00:00"/>
    <x v="20"/>
    <m/>
    <s v=""/>
    <d v="2018-03-13T00:00:00"/>
    <d v="2018-04-09T00:00:00"/>
    <s v="N"/>
    <m/>
    <s v="NAALBORM"/>
    <s v="NAALBORM"/>
    <n v="19236"/>
    <s v="nicols.albornoz@consultor.wom.cl"/>
    <m/>
    <m/>
    <n v="24"/>
    <s v="Katterine Cuadra"/>
    <x v="3"/>
    <m/>
    <s v=""/>
    <d v="2021-03-01T00:00:00"/>
    <s v=""/>
    <m/>
    <s v=""/>
    <s v=""/>
  </r>
  <r>
    <s v="Holdtech"/>
    <x v="0"/>
    <s v="Masivo"/>
    <s v="La Serena"/>
    <s v="15354508"/>
    <s v="1"/>
    <s v="15354508-1"/>
    <s v="ASAHUMAS"/>
    <s v="ANDREA STEPHANIE AHUMADA SEYMOUR"/>
    <s v="ANDREA STEPHANIE"/>
    <s v="AHUMADA SEYMOUR"/>
    <x v="1"/>
    <x v="5"/>
    <s v="Baja en capacitación"/>
    <m/>
    <m/>
    <m/>
    <m/>
    <m/>
    <m/>
    <m/>
    <d v="1983-01-08T00:00:00"/>
    <x v="20"/>
    <m/>
    <s v=""/>
    <d v="2018-03-19T00:00:00"/>
    <d v="2018-04-09T00:00:00"/>
    <s v="N"/>
    <m/>
    <s v="ASAHUMAS"/>
    <s v="ASAHUMAS"/>
    <e v="#N/A"/>
    <s v="andrea.ahumada@consultor.wom.cl"/>
    <m/>
    <m/>
    <n v="25"/>
    <s v="Claudio Villafaña"/>
    <x v="1"/>
    <m/>
    <n v="1"/>
    <d v="2021-03-01T00:00:00"/>
    <s v=""/>
    <m/>
    <s v=""/>
    <s v=""/>
  </r>
  <r>
    <s v="Holdtech"/>
    <x v="0"/>
    <s v="Masivo"/>
    <s v="La Serena"/>
    <s v="19703748"/>
    <s v="2"/>
    <s v="19703748-2"/>
    <s v="CDLALUTN"/>
    <s v="CHRISTOPHER DUVANCET LALUT NARANJO"/>
    <s v="CHRISTOPHER DUVANCET"/>
    <s v="LALUT NARANJO"/>
    <x v="1"/>
    <x v="5"/>
    <s v="Baja en capacitación"/>
    <m/>
    <m/>
    <m/>
    <m/>
    <m/>
    <m/>
    <m/>
    <d v="1997-07-12T00:00:00"/>
    <x v="20"/>
    <m/>
    <s v=""/>
    <d v="2018-03-19T00:00:00"/>
    <d v="2018-04-09T00:00:00"/>
    <s v="N"/>
    <m/>
    <s v="CDLALUTN"/>
    <s v="CDLALUTN"/>
    <e v="#N/A"/>
    <s v="christopher.lalut@consultor.wom.cl"/>
    <m/>
    <m/>
    <n v="25"/>
    <s v="Claudio Villafaña"/>
    <x v="1"/>
    <m/>
    <n v="1"/>
    <d v="2021-03-01T00:00:00"/>
    <s v=""/>
    <m/>
    <s v=""/>
    <s v=""/>
  </r>
  <r>
    <s v="Holdtech"/>
    <x v="0"/>
    <s v="Masivo"/>
    <s v="La Serena"/>
    <s v="18315784"/>
    <s v="1"/>
    <s v="18315784-1"/>
    <s v="DEMACKEC"/>
    <s v="DAVID ESTEBAN MACKENNA CASTRO"/>
    <s v="DAVID ESTEBAN"/>
    <s v="MACKENNA CASTRO"/>
    <x v="1"/>
    <x v="5"/>
    <s v="Baja en capacitación"/>
    <m/>
    <m/>
    <m/>
    <m/>
    <m/>
    <m/>
    <m/>
    <d v="1993-07-01T00:00:00"/>
    <x v="20"/>
    <m/>
    <s v=""/>
    <d v="2018-03-19T00:00:00"/>
    <d v="2018-04-09T00:00:00"/>
    <s v="N"/>
    <m/>
    <s v="DEMACKEC"/>
    <s v="DEMACKEC"/>
    <e v="#N/A"/>
    <s v="david.mackenna@consultor.wom.cl"/>
    <m/>
    <m/>
    <n v="25"/>
    <s v="Claudio Villafaña"/>
    <x v="1"/>
    <m/>
    <n v="1"/>
    <d v="2021-03-01T00:00:00"/>
    <s v=""/>
    <m/>
    <s v=""/>
    <s v=""/>
  </r>
  <r>
    <s v="Holdtech"/>
    <x v="0"/>
    <s v="Masivo"/>
    <s v="La Serena"/>
    <s v="16687336"/>
    <s v="3"/>
    <s v="16687336-3"/>
    <s v="SABRUNAL"/>
    <s v="SERGIO ALFONSO BRUNA LEDEZMA "/>
    <s v="SERGIO ALFONSO"/>
    <s v="BRUNA LEDEZMA "/>
    <x v="1"/>
    <x v="5"/>
    <s v="Baja en capacitación"/>
    <m/>
    <m/>
    <m/>
    <m/>
    <m/>
    <m/>
    <m/>
    <d v="1987-10-03T00:00:00"/>
    <x v="20"/>
    <m/>
    <s v=""/>
    <d v="2018-03-19T00:00:00"/>
    <d v="2018-04-09T00:00:00"/>
    <s v="N"/>
    <m/>
    <s v="SABRUNAL"/>
    <s v="SABRUNAL"/>
    <e v="#N/A"/>
    <s v="sergio.bruna@consultor.wom.cl"/>
    <m/>
    <m/>
    <n v="25"/>
    <s v="Claudio Villafaña"/>
    <x v="1"/>
    <m/>
    <n v="1"/>
    <d v="2021-03-01T00:00:00"/>
    <s v=""/>
    <m/>
    <s v=""/>
    <s v=""/>
  </r>
  <r>
    <s v="Holdtech"/>
    <x v="0"/>
    <s v="Masivo"/>
    <s v="La Serena"/>
    <s v="18179699"/>
    <s v="5"/>
    <s v="18179699-5"/>
    <s v="YBCHACAZ"/>
    <s v="YOCELYN BEATRIZ CHACANA ZAPATA "/>
    <s v="YOCELYN BEATRIZ"/>
    <s v="CHACANA ZAPATA "/>
    <x v="1"/>
    <x v="5"/>
    <s v="Baja en capacitación"/>
    <m/>
    <m/>
    <m/>
    <m/>
    <m/>
    <m/>
    <m/>
    <d v="1992-11-21T00:00:00"/>
    <x v="20"/>
    <m/>
    <s v=""/>
    <d v="2018-03-19T00:00:00"/>
    <d v="2018-04-09T00:00:00"/>
    <s v="N"/>
    <m/>
    <s v="YBCHACAZ"/>
    <s v="YBCHACAZ"/>
    <e v="#N/A"/>
    <s v="yocelyn.chacana@consultor.wom.cl"/>
    <m/>
    <m/>
    <n v="25"/>
    <s v="Claudio Villafaña"/>
    <x v="1"/>
    <m/>
    <n v="1"/>
    <d v="2021-03-01T00:00:00"/>
    <s v=""/>
    <m/>
    <s v=""/>
    <s v=""/>
  </r>
  <r>
    <s v="Holdtech"/>
    <x v="0"/>
    <s v="Masivo"/>
    <s v="La Serena"/>
    <s v="20006689"/>
    <s v="8"/>
    <s v="20006689-8"/>
    <s v="YNCONTRD"/>
    <s v="YENIFER NATALIA CONTRERAS DIAZ"/>
    <s v="YENIFER NATALIA"/>
    <s v="CONTRERAS DIAZ"/>
    <x v="1"/>
    <x v="5"/>
    <s v="Baja en capacitación"/>
    <m/>
    <m/>
    <m/>
    <m/>
    <m/>
    <m/>
    <m/>
    <d v="1999-07-13T00:00:00"/>
    <x v="20"/>
    <m/>
    <s v=""/>
    <d v="2018-03-19T00:00:00"/>
    <d v="2018-04-09T00:00:00"/>
    <s v="N"/>
    <m/>
    <s v="YNCONTRD"/>
    <s v="YNCONTRD"/>
    <e v="#N/A"/>
    <s v="yenifer.contreras@consultor.wom.cl"/>
    <m/>
    <m/>
    <n v="25"/>
    <s v="Claudio Villafaña"/>
    <x v="1"/>
    <m/>
    <n v="1"/>
    <d v="2021-03-01T00:00:00"/>
    <s v=""/>
    <m/>
    <s v=""/>
    <s v=""/>
  </r>
  <r>
    <s v="Holdtech"/>
    <x v="0"/>
    <s v="Masivo"/>
    <s v="La Serena"/>
    <s v="20309151"/>
    <s v="6"/>
    <s v="20309151-6"/>
    <s v="CADIADZ"/>
    <s v="CAMILA ANDREA DIAZ DIAZ"/>
    <s v="CAMILA ANDREA"/>
    <s v="DIAZ DIAZ"/>
    <x v="1"/>
    <x v="5"/>
    <m/>
    <m/>
    <m/>
    <m/>
    <m/>
    <m/>
    <m/>
    <m/>
    <d v="1999-02-10T00:00:00"/>
    <x v="20"/>
    <m/>
    <s v=""/>
    <d v="2018-04-03T00:00:00"/>
    <d v="2018-04-23T00:00:00"/>
    <s v="N"/>
    <m/>
    <s v="CADIADZ"/>
    <s v="CADIADZ"/>
    <n v="19050"/>
    <s v="camila.diaz.d@consultor.wom.cl"/>
    <m/>
    <m/>
    <n v="26"/>
    <s v="Rocío Silva"/>
    <x v="3"/>
    <m/>
    <s v=""/>
    <d v="2021-03-01T00:00:00"/>
    <s v=""/>
    <m/>
    <s v=""/>
    <s v=""/>
  </r>
  <r>
    <s v="Holdtech"/>
    <x v="0"/>
    <s v="Masivo"/>
    <s v="La Serena"/>
    <s v="17782974"/>
    <s v="9"/>
    <s v="17782974-9"/>
    <s v="CVTRAMOL"/>
    <s v="CONSTANZA VALERIA MELISSA TRAMOLAO LICANQUEO"/>
    <s v="CONSTANZA VALERIA MELISSA"/>
    <s v="TRAMOLAO LICANQUEO"/>
    <x v="1"/>
    <x v="5"/>
    <m/>
    <m/>
    <m/>
    <m/>
    <m/>
    <m/>
    <m/>
    <m/>
    <d v="1991-04-20T00:00:00"/>
    <x v="20"/>
    <m/>
    <s v=""/>
    <d v="2018-04-03T00:00:00"/>
    <d v="2018-04-23T00:00:00"/>
    <s v="N"/>
    <m/>
    <s v="CVTRAMOL"/>
    <s v="CVTRAMOL"/>
    <n v="19094"/>
    <s v="constanza.tramolao@consultor.wom.cl"/>
    <m/>
    <m/>
    <n v="26"/>
    <s v="Rocío Silva"/>
    <x v="3"/>
    <m/>
    <s v=""/>
    <d v="2021-03-01T00:00:00"/>
    <s v=""/>
    <m/>
    <s v=""/>
    <s v=""/>
  </r>
  <r>
    <s v="Holdtech"/>
    <x v="0"/>
    <s v="Masivo"/>
    <s v="La Serena"/>
    <s v="19506984"/>
    <s v="0"/>
    <s v="19506984-0"/>
    <s v="DABUGUEM"/>
    <s v="DANIEL ALEJANDRO BUGUEÑO MUÑOZ"/>
    <s v="DANIEL ALEJANDRO"/>
    <s v="BUGUEÑO MUÑOZ"/>
    <x v="1"/>
    <x v="5"/>
    <m/>
    <m/>
    <m/>
    <m/>
    <m/>
    <m/>
    <m/>
    <m/>
    <d v="1997-07-25T00:00:00"/>
    <x v="20"/>
    <m/>
    <s v=""/>
    <d v="2018-04-03T00:00:00"/>
    <d v="2018-04-23T00:00:00"/>
    <s v="N"/>
    <m/>
    <s v="DABUGUEM"/>
    <s v="DABUGUEM"/>
    <n v="19107"/>
    <s v="daniel.bugueno@consultor.wom.cl"/>
    <m/>
    <m/>
    <n v="26"/>
    <s v="Rocío Silva"/>
    <x v="3"/>
    <m/>
    <s v=""/>
    <d v="2021-03-01T00:00:00"/>
    <s v=""/>
    <m/>
    <s v=""/>
    <s v=""/>
  </r>
  <r>
    <s v="Holdtech"/>
    <x v="0"/>
    <s v="Masivo"/>
    <s v="La Serena"/>
    <s v="19100186"/>
    <s v="9"/>
    <s v="19100186-9"/>
    <s v="FIGUERRV"/>
    <s v="FELIPE IGNACIO GUERRERO VASQUEZ"/>
    <s v="FELIPE IGNACIO"/>
    <s v="GUERRERO VASQUEZ"/>
    <x v="1"/>
    <x v="5"/>
    <m/>
    <m/>
    <m/>
    <m/>
    <m/>
    <m/>
    <m/>
    <m/>
    <d v="1996-04-11T00:00:00"/>
    <x v="20"/>
    <m/>
    <s v=""/>
    <d v="2018-04-03T00:00:00"/>
    <d v="2018-04-23T00:00:00"/>
    <s v="N"/>
    <m/>
    <s v="FIGUERRV"/>
    <s v="FIGUERRV"/>
    <n v="19110"/>
    <s v="felipe.guerrero@consultor.wom.cl"/>
    <m/>
    <m/>
    <n v="26"/>
    <s v="Rocío Silva"/>
    <x v="3"/>
    <m/>
    <s v=""/>
    <d v="2021-03-01T00:00:00"/>
    <s v=""/>
    <m/>
    <s v=""/>
    <s v=""/>
  </r>
  <r>
    <s v="Holdtech"/>
    <x v="0"/>
    <s v="Masivo"/>
    <s v="La Serena"/>
    <s v="19144955"/>
    <s v="K"/>
    <s v="19144955-k"/>
    <s v="FJCASTRB"/>
    <s v="FRANCISCO JESUS CASTRO BUGUEÑO"/>
    <s v="FRANCISCO JESUS"/>
    <s v="CASTRO BUGUEÑO"/>
    <x v="1"/>
    <x v="5"/>
    <m/>
    <m/>
    <m/>
    <m/>
    <m/>
    <m/>
    <m/>
    <m/>
    <d v="1995-05-11T00:00:00"/>
    <x v="20"/>
    <m/>
    <s v=""/>
    <d v="2018-04-03T00:00:00"/>
    <d v="2018-04-23T00:00:00"/>
    <s v="N"/>
    <m/>
    <s v="FJCASTRB"/>
    <s v="FJCASTRB"/>
    <n v="19111"/>
    <s v="francisco.castro@consultor.wom.cl"/>
    <m/>
    <m/>
    <n v="26"/>
    <s v="Rocío Silva"/>
    <x v="3"/>
    <m/>
    <s v=""/>
    <d v="2021-03-01T00:00:00"/>
    <s v=""/>
    <m/>
    <s v=""/>
    <s v=""/>
  </r>
  <r>
    <s v="Holdtech"/>
    <x v="0"/>
    <s v="Masivo"/>
    <s v="La Serena"/>
    <s v="19444460"/>
    <s v="5"/>
    <s v="19444460-5"/>
    <s v="JAPERALK"/>
    <s v="JAVIER ANDRES PERALTA KASIC"/>
    <s v="JAVIER ANDRES"/>
    <s v="PERALTA KASIC"/>
    <x v="1"/>
    <x v="5"/>
    <m/>
    <m/>
    <m/>
    <m/>
    <m/>
    <m/>
    <m/>
    <m/>
    <d v="1996-09-23T00:00:00"/>
    <x v="20"/>
    <m/>
    <s v=""/>
    <d v="2018-04-03T00:00:00"/>
    <d v="2018-04-23T00:00:00"/>
    <s v="N"/>
    <m/>
    <s v="JAPERALK"/>
    <s v="JAPERALK"/>
    <n v="19113"/>
    <s v="javier.peralta@consultor.wom.cl"/>
    <m/>
    <m/>
    <n v="26"/>
    <s v="Rocío Silva"/>
    <x v="3"/>
    <m/>
    <s v=""/>
    <d v="2021-03-01T00:00:00"/>
    <s v=""/>
    <m/>
    <s v=""/>
    <s v=""/>
  </r>
  <r>
    <s v="Holdtech"/>
    <x v="0"/>
    <s v="Masivo"/>
    <s v="La Serena"/>
    <s v="17974207"/>
    <s v="1"/>
    <s v="17974207-1"/>
    <s v="JCDURANA"/>
    <s v="JOHAN CAMILA DURAN ARAYA"/>
    <s v="JOHAN CAMILA"/>
    <s v="DURAN ARAYA"/>
    <x v="1"/>
    <x v="5"/>
    <m/>
    <m/>
    <m/>
    <m/>
    <m/>
    <m/>
    <m/>
    <m/>
    <d v="1991-09-16T00:00:00"/>
    <x v="20"/>
    <m/>
    <s v=""/>
    <d v="2018-04-03T00:00:00"/>
    <d v="2018-04-23T00:00:00"/>
    <s v="N"/>
    <m/>
    <s v="JCDURANA"/>
    <s v="JCDURANA"/>
    <n v="19024"/>
    <s v="johan.duran@consultor.wom.cl"/>
    <m/>
    <m/>
    <n v="26"/>
    <s v="Rocío Silva"/>
    <x v="3"/>
    <m/>
    <s v=""/>
    <d v="2021-03-01T00:00:00"/>
    <s v=""/>
    <m/>
    <s v=""/>
    <s v=""/>
  </r>
  <r>
    <s v="Holdtech"/>
    <x v="0"/>
    <s v="Masivo"/>
    <s v="La Serena"/>
    <s v="17998517"/>
    <s v="9"/>
    <s v="17998517-9"/>
    <s v="JGGALLEM"/>
    <s v="JOAN GABRIEL GALLEGUILLOS MUÑIZ"/>
    <s v="JOAN GABRIEL"/>
    <s v="GALLEGUILLOS MUÑIZ"/>
    <x v="1"/>
    <x v="5"/>
    <m/>
    <m/>
    <m/>
    <m/>
    <m/>
    <m/>
    <m/>
    <m/>
    <d v="1992-04-22T00:00:00"/>
    <x v="20"/>
    <m/>
    <s v=""/>
    <d v="2018-04-03T00:00:00"/>
    <d v="2018-04-23T00:00:00"/>
    <s v="N"/>
    <m/>
    <s v="JGGALLEM"/>
    <s v="JGGALLEM"/>
    <n v="19118"/>
    <s v="joan.galleguillos@consultor.wom.cl"/>
    <m/>
    <m/>
    <n v="26"/>
    <s v="Rocío Silva"/>
    <x v="3"/>
    <m/>
    <s v=""/>
    <d v="2021-03-01T00:00:00"/>
    <s v=""/>
    <m/>
    <s v=""/>
    <s v=""/>
  </r>
  <r>
    <s v="Holdtech"/>
    <x v="0"/>
    <s v="Masivo"/>
    <s v="La Serena"/>
    <s v="17721899"/>
    <s v="5"/>
    <s v="17721899-5"/>
    <s v="JPSAAVER"/>
    <s v="JONATHAN PATRICIO SAAVEDRA RIVERA"/>
    <s v="JONATHAN PATRICIO"/>
    <s v="SAAVEDRA RIVERA"/>
    <x v="1"/>
    <x v="5"/>
    <m/>
    <m/>
    <m/>
    <m/>
    <m/>
    <m/>
    <m/>
    <m/>
    <d v="1990-12-14T00:00:00"/>
    <x v="20"/>
    <m/>
    <s v=""/>
    <d v="2018-04-03T00:00:00"/>
    <d v="2018-04-23T00:00:00"/>
    <s v="N"/>
    <m/>
    <s v="JPSAAVER"/>
    <s v="JPSAAVER"/>
    <n v="19120"/>
    <s v="jonathan.saavedra@consultor.wom.cl"/>
    <m/>
    <m/>
    <n v="26"/>
    <s v="Rocío Silva"/>
    <x v="3"/>
    <m/>
    <s v=""/>
    <d v="2021-03-01T00:00:00"/>
    <s v=""/>
    <m/>
    <s v=""/>
    <s v=""/>
  </r>
  <r>
    <s v="Holdtech"/>
    <x v="0"/>
    <s v="Masivo"/>
    <s v="La Serena"/>
    <s v="19945099"/>
    <s v="9"/>
    <s v="19945099-9"/>
    <s v="LIPEREIP"/>
    <s v="LISET IVONNE PEREIRA PEREIRA"/>
    <s v="LISET IVONNE"/>
    <s v="PEREIRA PEREIRA"/>
    <x v="1"/>
    <x v="5"/>
    <m/>
    <m/>
    <m/>
    <m/>
    <m/>
    <m/>
    <m/>
    <m/>
    <d v="1998-05-15T00:00:00"/>
    <x v="20"/>
    <m/>
    <s v=""/>
    <d v="2018-04-03T00:00:00"/>
    <d v="2018-04-23T00:00:00"/>
    <s v="N"/>
    <m/>
    <s v="LIPEREIP"/>
    <s v="LIPEREIP"/>
    <n v="19127"/>
    <s v="liset.pereira@consultor.wom.cl"/>
    <m/>
    <m/>
    <n v="26"/>
    <s v="Rocío Silva"/>
    <x v="3"/>
    <m/>
    <s v=""/>
    <d v="2021-03-01T00:00:00"/>
    <s v=""/>
    <m/>
    <s v=""/>
    <s v=""/>
  </r>
  <r>
    <s v="Holdtech"/>
    <x v="0"/>
    <s v="Masivo"/>
    <s v="La Serena"/>
    <s v="18631846"/>
    <s v="3"/>
    <s v="18631846-3"/>
    <s v="MATRIGOQ"/>
    <s v="MARIA ALEJANDRA TRIGO QUEZADA"/>
    <s v="MARIA ALEJANDRA"/>
    <s v="TRIGO QUEZADA"/>
    <x v="1"/>
    <x v="5"/>
    <m/>
    <m/>
    <m/>
    <m/>
    <m/>
    <m/>
    <m/>
    <m/>
    <d v="1993-09-05T00:00:00"/>
    <x v="20"/>
    <m/>
    <s v=""/>
    <d v="2018-04-03T00:00:00"/>
    <d v="2018-04-23T00:00:00"/>
    <s v="N"/>
    <m/>
    <s v="MATRIGOQ"/>
    <s v="MATRIGOQ"/>
    <n v="19131"/>
    <s v="maria.trigo@consultor.wom.cl"/>
    <m/>
    <m/>
    <n v="26"/>
    <s v="Rocío Silva"/>
    <x v="3"/>
    <m/>
    <s v=""/>
    <d v="2021-03-01T00:00:00"/>
    <s v=""/>
    <m/>
    <s v=""/>
    <s v=""/>
  </r>
  <r>
    <s v="Holdtech"/>
    <x v="0"/>
    <s v="Masivo"/>
    <s v="La Serena"/>
    <s v="18489304"/>
    <s v="5"/>
    <s v="18489304-5"/>
    <s v="MDFAUNDP"/>
    <s v="MARICELA DEL CARMEN FAUNDEZ PARRA"/>
    <s v="MARICELA DEL CARMEN"/>
    <s v="FAUNDEZ PARRA"/>
    <x v="1"/>
    <x v="5"/>
    <m/>
    <m/>
    <m/>
    <m/>
    <m/>
    <m/>
    <m/>
    <m/>
    <d v="1993-02-10T00:00:00"/>
    <x v="20"/>
    <m/>
    <s v=""/>
    <d v="2018-04-03T00:00:00"/>
    <d v="2018-04-23T00:00:00"/>
    <s v="N"/>
    <m/>
    <s v="MDFAUNDP"/>
    <s v="MDFAUNDP"/>
    <n v="19133"/>
    <s v="maricela.faundez@consultor.wom.cl"/>
    <m/>
    <m/>
    <n v="26"/>
    <s v="Rocío Silva"/>
    <x v="3"/>
    <m/>
    <s v=""/>
    <d v="2021-03-01T00:00:00"/>
    <s v=""/>
    <m/>
    <s v=""/>
    <s v=""/>
  </r>
  <r>
    <s v="Holdtech"/>
    <x v="0"/>
    <s v="Masivo"/>
    <s v="La Serena"/>
    <s v="18316869"/>
    <s v="K"/>
    <s v="18316869-k"/>
    <s v="RALEDEZR"/>
    <s v="RICARDO ANDRES LEDEZMA ROJAS"/>
    <s v="RICARDO ANDRES"/>
    <s v="LEDEZMA ROJAS"/>
    <x v="1"/>
    <x v="5"/>
    <m/>
    <m/>
    <m/>
    <m/>
    <m/>
    <m/>
    <m/>
    <m/>
    <d v="1992-12-15T00:00:00"/>
    <x v="20"/>
    <m/>
    <s v=""/>
    <d v="2018-04-03T00:00:00"/>
    <d v="2018-04-23T00:00:00"/>
    <s v="N"/>
    <m/>
    <s v="RALEDEZR"/>
    <s v="RALEDEZR"/>
    <n v="19140"/>
    <s v="ricardo.ledezma@consultor.wom.cl"/>
    <m/>
    <m/>
    <n v="26"/>
    <s v="Rocío Silva"/>
    <x v="3"/>
    <m/>
    <s v=""/>
    <d v="2021-03-01T00:00:00"/>
    <s v=""/>
    <m/>
    <s v=""/>
    <s v=""/>
  </r>
  <r>
    <s v="Holdtech"/>
    <x v="0"/>
    <s v="Masivo"/>
    <s v="La Serena"/>
    <s v="19662309"/>
    <s v="4"/>
    <s v="19662309-4"/>
    <s v="SAHIDALO"/>
    <s v="SOFIA ALEJANDRA HIDALGO ORTEGA"/>
    <s v="SOFIA ALEJANDRA"/>
    <s v="HIDALGO ORTEGA"/>
    <x v="1"/>
    <x v="5"/>
    <m/>
    <m/>
    <m/>
    <m/>
    <m/>
    <m/>
    <m/>
    <m/>
    <d v="1998-03-04T00:00:00"/>
    <x v="20"/>
    <m/>
    <s v=""/>
    <d v="2018-04-03T00:00:00"/>
    <d v="2018-04-23T00:00:00"/>
    <s v="N"/>
    <m/>
    <s v="SAHIDALO"/>
    <s v="SAHIDALO"/>
    <n v="19142"/>
    <s v="sofia.hidalgo@consultor.wom.cl"/>
    <m/>
    <m/>
    <n v="26"/>
    <s v="Rocío Silva"/>
    <x v="3"/>
    <m/>
    <s v=""/>
    <d v="2021-03-01T00:00:00"/>
    <s v=""/>
    <m/>
    <s v=""/>
    <s v=""/>
  </r>
  <r>
    <s v="Holdtech"/>
    <x v="0"/>
    <s v="Masivo"/>
    <s v="La Serena"/>
    <s v="21019943"/>
    <s v="8"/>
    <s v="21019943-8"/>
    <s v="TMREYESM"/>
    <s v="THANIA MARGOT REYES MAMANI"/>
    <s v="THANIA MARGOT"/>
    <s v="REYES MAMANI"/>
    <x v="1"/>
    <x v="5"/>
    <m/>
    <m/>
    <m/>
    <m/>
    <m/>
    <m/>
    <m/>
    <m/>
    <d v="1996-11-06T00:00:00"/>
    <x v="20"/>
    <m/>
    <s v=""/>
    <d v="2018-04-03T00:00:00"/>
    <d v="2018-04-23T00:00:00"/>
    <s v="N"/>
    <m/>
    <s v="TMREYESM"/>
    <s v="TMREYESM"/>
    <n v="19144"/>
    <s v="thania.reyes@consultor.wom.cl"/>
    <m/>
    <m/>
    <n v="26"/>
    <s v="Rocío Silva"/>
    <x v="3"/>
    <m/>
    <s v=""/>
    <d v="2021-03-01T00:00:00"/>
    <s v=""/>
    <m/>
    <s v=""/>
    <s v=""/>
  </r>
  <r>
    <s v="Holdtech"/>
    <x v="0"/>
    <s v="Masivo"/>
    <s v="La Serena"/>
    <s v="18633243"/>
    <s v="1"/>
    <s v="18633243-1"/>
    <s v=""/>
    <s v="CESAR GIOVANNI MEDO CISTERNAS"/>
    <s v="CESAR GIOVANNI"/>
    <s v="MEDO CISTERNAS"/>
    <x v="1"/>
    <x v="5"/>
    <m/>
    <m/>
    <m/>
    <m/>
    <m/>
    <m/>
    <m/>
    <m/>
    <d v="1994-04-13T00:00:00"/>
    <x v="20"/>
    <m/>
    <s v=""/>
    <d v="2018-04-09T00:00:00"/>
    <d v="2018-04-26T00:00:00"/>
    <s v="N"/>
    <m/>
    <s v=""/>
    <s v=""/>
    <m/>
    <s v="SINCORREO@WOM.CL"/>
    <m/>
    <m/>
    <n v="27"/>
    <s v="Julia Arancibia"/>
    <x v="3"/>
    <m/>
    <s v=""/>
    <d v="2021-03-01T00:00:00"/>
    <s v=""/>
    <m/>
    <s v=""/>
    <s v=""/>
  </r>
  <r>
    <s v="Holdtech"/>
    <x v="0"/>
    <s v="Masivo"/>
    <s v="La Serena"/>
    <s v="18179248"/>
    <s v="5"/>
    <s v="18179248-5"/>
    <s v=""/>
    <s v="FRANCISCA ANDREA GALLEGUILLOS CANTO"/>
    <s v="FRANCISCA ANDREA"/>
    <s v="GALLEGUILLOS CANTO"/>
    <x v="1"/>
    <x v="5"/>
    <m/>
    <m/>
    <m/>
    <m/>
    <m/>
    <m/>
    <m/>
    <m/>
    <d v="1992-09-23T00:00:00"/>
    <x v="20"/>
    <m/>
    <s v=""/>
    <d v="2018-04-09T00:00:00"/>
    <d v="2018-04-26T00:00:00"/>
    <s v="N"/>
    <m/>
    <s v=""/>
    <s v=""/>
    <m/>
    <s v="SINCORREO@WOM.CL"/>
    <m/>
    <m/>
    <n v="27"/>
    <s v="Julia Arancibia"/>
    <x v="3"/>
    <m/>
    <s v=""/>
    <d v="2021-03-01T00:00:00"/>
    <s v=""/>
    <m/>
    <s v=""/>
    <s v=""/>
  </r>
  <r>
    <s v="Holdtech"/>
    <x v="0"/>
    <s v="Masivo"/>
    <s v="La Serena"/>
    <s v="12802305"/>
    <s v="4"/>
    <s v="12802305-4"/>
    <s v=""/>
    <s v="GLADYS ALEJANDRA TAPIA PAEZ"/>
    <s v="GLADYS ALEJANDRA"/>
    <s v="TAPIA PAEZ"/>
    <x v="1"/>
    <x v="5"/>
    <m/>
    <m/>
    <m/>
    <m/>
    <m/>
    <m/>
    <m/>
    <m/>
    <d v="1975-05-24T00:00:00"/>
    <x v="20"/>
    <m/>
    <s v=""/>
    <d v="2018-04-09T00:00:00"/>
    <d v="2018-04-26T00:00:00"/>
    <s v="N"/>
    <m/>
    <s v=""/>
    <s v=""/>
    <m/>
    <s v="SINCORREO@WOM.CL"/>
    <m/>
    <m/>
    <n v="27"/>
    <s v="Julia Arancibia"/>
    <x v="3"/>
    <m/>
    <s v=""/>
    <d v="2021-03-01T00:00:00"/>
    <s v=""/>
    <m/>
    <s v=""/>
    <s v=""/>
  </r>
  <r>
    <s v="Holdtech"/>
    <x v="0"/>
    <s v="Masivo"/>
    <s v="La Serena"/>
    <s v="18509177"/>
    <s v="5"/>
    <s v="18509177-5"/>
    <s v=""/>
    <s v="JENNIFER CAROLINA MUÑOZ ALEGRE"/>
    <s v="JENNIFER CAROLINA"/>
    <s v="MUÑOZ ALEGRE"/>
    <x v="1"/>
    <x v="5"/>
    <m/>
    <m/>
    <m/>
    <m/>
    <m/>
    <m/>
    <m/>
    <m/>
    <d v="1993-11-12T00:00:00"/>
    <x v="20"/>
    <m/>
    <s v=""/>
    <d v="2018-04-09T00:00:00"/>
    <d v="2018-04-26T00:00:00"/>
    <s v="N"/>
    <m/>
    <s v=""/>
    <s v=""/>
    <m/>
    <s v="SINCORREO@WOM.CL"/>
    <m/>
    <m/>
    <n v="27"/>
    <s v="Julia Arancibia"/>
    <x v="3"/>
    <m/>
    <s v=""/>
    <d v="2021-03-01T00:00:00"/>
    <s v=""/>
    <m/>
    <s v=""/>
    <s v=""/>
  </r>
  <r>
    <s v="Holdtech"/>
    <x v="0"/>
    <s v="Masivo"/>
    <s v="La Serena"/>
    <s v="19949928"/>
    <s v="9"/>
    <s v="19949928-9"/>
    <s v=""/>
    <s v="JOSE IGNACIO BERRIOS CORTES"/>
    <s v="JOSE IGNACIO"/>
    <s v="BERRIOS CORTES"/>
    <x v="1"/>
    <x v="5"/>
    <m/>
    <m/>
    <m/>
    <m/>
    <m/>
    <m/>
    <m/>
    <m/>
    <d v="1999-02-28T00:00:00"/>
    <x v="20"/>
    <m/>
    <s v=""/>
    <d v="2018-04-09T00:00:00"/>
    <d v="2018-04-26T00:00:00"/>
    <s v="N"/>
    <m/>
    <s v=""/>
    <s v=""/>
    <m/>
    <s v="SINCORREO@WOM.CL"/>
    <m/>
    <m/>
    <n v="27"/>
    <s v="Julia Arancibia"/>
    <x v="3"/>
    <m/>
    <s v=""/>
    <d v="2021-03-01T00:00:00"/>
    <s v=""/>
    <m/>
    <s v=""/>
    <s v=""/>
  </r>
  <r>
    <s v="Holdtech"/>
    <x v="0"/>
    <s v="Masivo"/>
    <s v="La Serena"/>
    <s v="13745428"/>
    <s v="9"/>
    <s v="13745428-9"/>
    <s v=""/>
    <s v="MICHEL SANDY ARANCIBIA LEAÑOS"/>
    <s v="MICHEL SANDY"/>
    <s v="ARANCIBIA LEAÑOS"/>
    <x v="1"/>
    <x v="5"/>
    <m/>
    <m/>
    <m/>
    <m/>
    <m/>
    <m/>
    <m/>
    <m/>
    <d v="1978-01-31T00:00:00"/>
    <x v="20"/>
    <m/>
    <s v=""/>
    <d v="2018-04-09T00:00:00"/>
    <d v="2018-04-26T00:00:00"/>
    <s v="N"/>
    <m/>
    <s v=""/>
    <s v=""/>
    <m/>
    <s v="SINCORREO@WOM.CL"/>
    <m/>
    <m/>
    <n v="27"/>
    <s v="Julia Arancibia"/>
    <x v="3"/>
    <m/>
    <s v=""/>
    <d v="2021-03-01T00:00:00"/>
    <s v=""/>
    <m/>
    <s v=""/>
    <s v=""/>
  </r>
  <r>
    <s v="Holdtech"/>
    <x v="0"/>
    <s v="Masivo"/>
    <s v="La Serena"/>
    <s v="17014632"/>
    <s v="8"/>
    <s v="17014632-8"/>
    <s v=""/>
    <s v="NATALIE MARGARITA ROJAS GOMEZ"/>
    <s v="NATALIE MARGARITA"/>
    <s v="ROJAS GOMEZ"/>
    <x v="1"/>
    <x v="5"/>
    <m/>
    <m/>
    <m/>
    <m/>
    <m/>
    <m/>
    <m/>
    <m/>
    <d v="1988-07-10T00:00:00"/>
    <x v="20"/>
    <m/>
    <s v=""/>
    <d v="2018-04-09T00:00:00"/>
    <d v="2018-04-26T00:00:00"/>
    <s v="N"/>
    <m/>
    <s v=""/>
    <s v=""/>
    <m/>
    <s v="SINCORREO@WOM.CL"/>
    <m/>
    <m/>
    <n v="27"/>
    <s v="Julia Arancibia"/>
    <x v="3"/>
    <m/>
    <s v=""/>
    <d v="2021-03-01T00:00:00"/>
    <s v=""/>
    <m/>
    <s v=""/>
    <s v=""/>
  </r>
  <r>
    <s v="Holdtech"/>
    <x v="0"/>
    <s v="Masivo"/>
    <s v="La Serena"/>
    <s v="19771546"/>
    <s v="4"/>
    <s v="19771546-4"/>
    <s v=""/>
    <s v="PEDRO IGNASIO CAMPUSANO CARDENAS"/>
    <s v="PEDRO IGNASIO"/>
    <s v="CAMPUSANO CARDENAS"/>
    <x v="1"/>
    <x v="5"/>
    <m/>
    <m/>
    <m/>
    <m/>
    <m/>
    <m/>
    <m/>
    <m/>
    <d v="1998-07-01T00:00:00"/>
    <x v="20"/>
    <m/>
    <s v=""/>
    <d v="2018-04-09T00:00:00"/>
    <d v="2018-04-26T00:00:00"/>
    <s v="N"/>
    <m/>
    <s v=""/>
    <s v=""/>
    <m/>
    <s v="SINCORREO@WOM.CL"/>
    <m/>
    <m/>
    <n v="27"/>
    <s v="Julia Arancibia"/>
    <x v="3"/>
    <m/>
    <s v=""/>
    <d v="2021-03-01T00:00:00"/>
    <s v=""/>
    <m/>
    <s v=""/>
    <s v=""/>
  </r>
  <r>
    <s v="Holdtech"/>
    <x v="0"/>
    <s v="Masivo"/>
    <s v="La Serena"/>
    <s v="12620009"/>
    <s v="9"/>
    <s v="12620009-9"/>
    <s v=""/>
    <s v="YASNA LORETO POLANCO GONZALEZ"/>
    <s v="YASNA LORETO"/>
    <s v="POLANCO GONZALEZ"/>
    <x v="1"/>
    <x v="5"/>
    <m/>
    <m/>
    <m/>
    <m/>
    <m/>
    <m/>
    <m/>
    <m/>
    <d v="1974-07-17T00:00:00"/>
    <x v="20"/>
    <m/>
    <s v=""/>
    <d v="2018-04-09T00:00:00"/>
    <d v="2018-04-26T00:00:00"/>
    <s v="N"/>
    <m/>
    <s v=""/>
    <s v=""/>
    <m/>
    <s v="SINCORREO@WOM.CL"/>
    <m/>
    <m/>
    <n v="27"/>
    <s v="Julia Arancibia"/>
    <x v="3"/>
    <m/>
    <s v=""/>
    <d v="2021-03-01T00:00:00"/>
    <s v=""/>
    <m/>
    <s v=""/>
    <s v=""/>
  </r>
  <r>
    <s v="Holdtech"/>
    <x v="0"/>
    <s v="Masivo"/>
    <s v="La Serena"/>
    <s v="15028960"/>
    <s v="2"/>
    <s v="15028960-2"/>
    <s v="RABARRIV"/>
    <s v="RICARDO ANDRES BARRIOS VERGARA"/>
    <s v="RICARDO ANDRES"/>
    <s v="BARRIOS VERGARA"/>
    <x v="1"/>
    <x v="5"/>
    <m/>
    <m/>
    <m/>
    <m/>
    <m/>
    <m/>
    <m/>
    <m/>
    <d v="1983-08-19T00:00:00"/>
    <x v="20"/>
    <m/>
    <s v=""/>
    <d v="2018-04-09T00:00:00"/>
    <d v="2018-04-26T00:00:00"/>
    <s v="N"/>
    <m/>
    <s v="RABARRIV"/>
    <s v="RABARRIV"/>
    <n v="19149"/>
    <s v="SINCORREO@WOM.CL"/>
    <m/>
    <m/>
    <n v="27"/>
    <s v="Julia Arancibia"/>
    <x v="3"/>
    <m/>
    <s v=""/>
    <d v="2021-03-01T00:00:00"/>
    <s v=""/>
    <m/>
    <s v=""/>
    <s v=""/>
  </r>
  <r>
    <s v="Holdtech"/>
    <x v="0"/>
    <s v="Masivo"/>
    <s v="La Serena"/>
    <s v="14134489"/>
    <s v="7"/>
    <s v="14134489-7"/>
    <s v=""/>
    <s v="LUIS FELIPE SALINAS ESQUIVEL"/>
    <s v="LUIS FELIPE"/>
    <s v="SALINAS ESQUIVEL"/>
    <x v="1"/>
    <x v="5"/>
    <m/>
    <m/>
    <m/>
    <m/>
    <m/>
    <m/>
    <m/>
    <m/>
    <m/>
    <x v="20"/>
    <m/>
    <s v=""/>
    <d v="2018-04-26T00:00:00"/>
    <d v="2018-05-17T00:00:00"/>
    <s v="N"/>
    <m/>
    <s v=""/>
    <s v=""/>
    <m/>
    <m/>
    <m/>
    <m/>
    <n v="28"/>
    <s v="Merelyn Marin"/>
    <x v="3"/>
    <m/>
    <s v=""/>
    <d v="2021-03-01T00:00:00"/>
    <s v=""/>
    <m/>
    <s v=""/>
    <s v=""/>
  </r>
  <r>
    <s v="Holdtech"/>
    <x v="0"/>
    <s v="Masivo"/>
    <s v="La Serena"/>
    <s v="12595663"/>
    <s v="7"/>
    <s v="12595663-7"/>
    <s v=""/>
    <s v="MARITZA JASMINE RIVERA PASTEN"/>
    <s v="MARITZA JASMINE"/>
    <s v="RIVERA PASTEN"/>
    <x v="1"/>
    <x v="5"/>
    <m/>
    <m/>
    <m/>
    <m/>
    <m/>
    <m/>
    <m/>
    <m/>
    <m/>
    <x v="20"/>
    <m/>
    <s v=""/>
    <d v="2018-04-26T00:00:00"/>
    <d v="2018-05-17T00:00:00"/>
    <s v="N"/>
    <m/>
    <s v=""/>
    <s v=""/>
    <m/>
    <m/>
    <m/>
    <m/>
    <n v="28"/>
    <s v="Merelyn Marin"/>
    <x v="3"/>
    <m/>
    <s v=""/>
    <d v="2021-03-01T00:00:00"/>
    <s v=""/>
    <m/>
    <s v=""/>
    <s v=""/>
  </r>
  <r>
    <s v="Holdtech"/>
    <x v="0"/>
    <s v="Masivo"/>
    <s v="La Serena"/>
    <s v="16253720"/>
    <s v="2"/>
    <s v="16253720-2"/>
    <s v=""/>
    <s v="NATALIA GIANINNA ARREDONDO CARVAJAL"/>
    <s v="NATALIA GIANINNA"/>
    <s v="ARREDONDO CARVAJAL"/>
    <x v="1"/>
    <x v="5"/>
    <m/>
    <m/>
    <m/>
    <m/>
    <m/>
    <m/>
    <m/>
    <m/>
    <m/>
    <x v="20"/>
    <m/>
    <s v=""/>
    <d v="2018-04-26T00:00:00"/>
    <d v="2018-05-17T00:00:00"/>
    <s v="N"/>
    <m/>
    <s v=""/>
    <s v=""/>
    <m/>
    <m/>
    <m/>
    <m/>
    <n v="28"/>
    <s v="Merelyn Marin"/>
    <x v="3"/>
    <m/>
    <s v=""/>
    <d v="2021-03-01T00:00:00"/>
    <s v=""/>
    <m/>
    <s v=""/>
    <s v=""/>
  </r>
  <r>
    <s v="Holdtech"/>
    <x v="0"/>
    <s v="Masivo"/>
    <s v="La Serena"/>
    <s v="12614737"/>
    <s v="6"/>
    <s v="12614737-6"/>
    <s v=""/>
    <s v="ROSA CRUZ NUÑEZ VARAS"/>
    <s v="ROSA CRUZ"/>
    <s v="NUÑEZ VARAS"/>
    <x v="1"/>
    <x v="5"/>
    <m/>
    <m/>
    <m/>
    <m/>
    <m/>
    <m/>
    <m/>
    <m/>
    <m/>
    <x v="20"/>
    <m/>
    <s v=""/>
    <d v="2018-04-26T00:00:00"/>
    <d v="2018-05-17T00:00:00"/>
    <s v="N"/>
    <m/>
    <s v=""/>
    <s v=""/>
    <m/>
    <m/>
    <m/>
    <m/>
    <n v="28"/>
    <s v="Merelyn Marin"/>
    <x v="3"/>
    <m/>
    <s v=""/>
    <d v="2021-03-01T00:00:00"/>
    <s v=""/>
    <m/>
    <s v=""/>
    <s v=""/>
  </r>
  <r>
    <s v="Holdtech"/>
    <x v="0"/>
    <s v="Masivo"/>
    <s v="La Serena"/>
    <s v="12425595"/>
    <s v="3"/>
    <s v="12425595-3"/>
    <s v=""/>
    <s v="ROSA DEL CARMEN FREDES HIDALGO"/>
    <s v="ROSA DEL CARMEN"/>
    <s v="FREDES HIDALGO"/>
    <x v="1"/>
    <x v="5"/>
    <m/>
    <m/>
    <m/>
    <m/>
    <m/>
    <m/>
    <m/>
    <m/>
    <m/>
    <x v="20"/>
    <m/>
    <s v=""/>
    <d v="2018-04-26T00:00:00"/>
    <d v="2018-05-17T00:00:00"/>
    <s v="N"/>
    <m/>
    <s v=""/>
    <s v=""/>
    <m/>
    <m/>
    <m/>
    <m/>
    <n v="28"/>
    <s v="Merelyn Marin"/>
    <x v="3"/>
    <m/>
    <s v=""/>
    <d v="2021-03-01T00:00:00"/>
    <s v=""/>
    <m/>
    <s v=""/>
    <s v=""/>
  </r>
  <r>
    <s v="Holdtech"/>
    <x v="0"/>
    <s v="Masivo"/>
    <s v="La Serena"/>
    <s v="17452423"/>
    <s v="8"/>
    <s v="17452423-8"/>
    <s v="ABLARAS"/>
    <s v="ALEX BRIAN LARA SAEZ"/>
    <s v="ALEX BRIAN"/>
    <s v="LARA SAEZ"/>
    <x v="1"/>
    <x v="5"/>
    <m/>
    <m/>
    <m/>
    <m/>
    <m/>
    <m/>
    <m/>
    <m/>
    <m/>
    <x v="20"/>
    <m/>
    <s v=""/>
    <d v="2018-04-26T00:00:00"/>
    <d v="2018-05-17T00:00:00"/>
    <s v="N"/>
    <m/>
    <s v="ABLARAS"/>
    <s v="ABLARAS"/>
    <n v="19177"/>
    <m/>
    <m/>
    <m/>
    <n v="28"/>
    <s v="Merelyn Marin"/>
    <x v="3"/>
    <m/>
    <s v=""/>
    <d v="2021-03-01T00:00:00"/>
    <s v=""/>
    <m/>
    <s v=""/>
    <s v=""/>
  </r>
  <r>
    <s v="Holdtech"/>
    <x v="0"/>
    <s v="Masivo"/>
    <s v="La Serena"/>
    <s v="18318125"/>
    <s v="4"/>
    <s v="18318125-4"/>
    <s v="JECORTET"/>
    <s v="JOSELINE ESTHER CORTES TORREJON"/>
    <s v="JOSELINE ESTHER"/>
    <s v="CORTES TORREJON"/>
    <x v="1"/>
    <x v="5"/>
    <m/>
    <m/>
    <m/>
    <m/>
    <m/>
    <m/>
    <m/>
    <m/>
    <m/>
    <x v="20"/>
    <m/>
    <s v=""/>
    <d v="2018-04-26T00:00:00"/>
    <d v="2018-05-17T00:00:00"/>
    <s v="N"/>
    <m/>
    <s v="JECORTET"/>
    <s v="JECORTET"/>
    <n v="19215"/>
    <m/>
    <m/>
    <m/>
    <n v="28"/>
    <s v="Merelyn Marin"/>
    <x v="3"/>
    <m/>
    <s v=""/>
    <d v="2021-03-01T00:00:00"/>
    <s v=""/>
    <m/>
    <s v=""/>
    <s v=""/>
  </r>
  <r>
    <s v="Holdtech"/>
    <x v="0"/>
    <s v="Masivo"/>
    <s v="La Serena"/>
    <s v="18316923"/>
    <s v="8"/>
    <s v="18316923-8"/>
    <s v="JFTHOMPC"/>
    <s v="JOSEP FRANCO THOMPSON CORTES"/>
    <s v="JOSEP FRANCO"/>
    <s v="THOMPSON CORTES"/>
    <x v="1"/>
    <x v="5"/>
    <m/>
    <m/>
    <m/>
    <m/>
    <m/>
    <m/>
    <m/>
    <m/>
    <m/>
    <x v="20"/>
    <m/>
    <s v=""/>
    <d v="2018-04-26T00:00:00"/>
    <d v="2018-05-17T00:00:00"/>
    <s v="N"/>
    <m/>
    <s v="JFTHOMPC"/>
    <s v="JFTHOMPC"/>
    <n v="19190"/>
    <m/>
    <m/>
    <m/>
    <n v="28"/>
    <s v="Merelyn Marin"/>
    <x v="3"/>
    <m/>
    <s v=""/>
    <d v="2021-03-01T00:00:00"/>
    <s v=""/>
    <m/>
    <s v=""/>
    <s v=""/>
  </r>
  <r>
    <s v="Holdtech"/>
    <x v="0"/>
    <s v="Masivo"/>
    <s v="La Serena"/>
    <s v="12219119"/>
    <s v="2"/>
    <s v="12219119-2"/>
    <s v="OFCARVAA"/>
    <s v="OLGA FABIOLA CARVAJAL ARAYA"/>
    <s v="OLGA FABIOLA"/>
    <s v="CARVAJAL ARAYA"/>
    <x v="1"/>
    <x v="5"/>
    <m/>
    <m/>
    <m/>
    <m/>
    <m/>
    <m/>
    <m/>
    <m/>
    <m/>
    <x v="20"/>
    <m/>
    <s v=""/>
    <d v="2018-04-26T00:00:00"/>
    <d v="2018-05-17T00:00:00"/>
    <s v="N"/>
    <m/>
    <s v="OFCARVAA"/>
    <s v="OFCARVAA"/>
    <n v="19188"/>
    <m/>
    <m/>
    <m/>
    <n v="28"/>
    <s v="Merelyn Marin"/>
    <x v="3"/>
    <m/>
    <s v=""/>
    <d v="2021-03-01T00:00:00"/>
    <s v=""/>
    <m/>
    <s v=""/>
    <s v=""/>
  </r>
  <r>
    <s v="Holdtech"/>
    <x v="0"/>
    <s v="Masivo"/>
    <s v="La Serena"/>
    <s v="20172494"/>
    <s v="5"/>
    <s v="20172494-5"/>
    <s v="RJROJASV"/>
    <s v="ROMANET JUDITH ROJAS VALLADARES"/>
    <s v="ROMANET JUDITH"/>
    <s v="ROJAS VALLADARES"/>
    <x v="1"/>
    <x v="5"/>
    <m/>
    <m/>
    <m/>
    <m/>
    <m/>
    <m/>
    <m/>
    <m/>
    <m/>
    <x v="20"/>
    <m/>
    <s v=""/>
    <d v="2018-04-26T00:00:00"/>
    <d v="2018-05-17T00:00:00"/>
    <s v="N"/>
    <m/>
    <s v="RJROJASV"/>
    <s v="DVVERGAH"/>
    <n v="19223"/>
    <m/>
    <m/>
    <m/>
    <n v="28"/>
    <s v="Merelyn Marin"/>
    <x v="3"/>
    <m/>
    <s v=""/>
    <d v="2021-03-01T00:00:00"/>
    <s v=""/>
    <m/>
    <s v=""/>
    <s v=""/>
  </r>
  <r>
    <s v="Holdtech"/>
    <x v="0"/>
    <s v="Masivo"/>
    <s v="La Serena"/>
    <s v="16892505"/>
    <s v="0"/>
    <s v="16892505-0"/>
    <s v="VAMORALJ"/>
    <s v="VICENTE ANDRES MORALES JOPIA"/>
    <s v="VICENTE ANDRES"/>
    <s v="MORALES JOPIA"/>
    <x v="1"/>
    <x v="5"/>
    <m/>
    <m/>
    <m/>
    <m/>
    <m/>
    <m/>
    <m/>
    <m/>
    <m/>
    <x v="20"/>
    <m/>
    <s v=""/>
    <d v="2018-04-26T00:00:00"/>
    <d v="2018-05-17T00:00:00"/>
    <s v="N"/>
    <m/>
    <s v="VAMORALJ"/>
    <s v="VAMORALJ"/>
    <n v="19042"/>
    <m/>
    <m/>
    <m/>
    <n v="28"/>
    <s v="Merelyn Marin"/>
    <x v="3"/>
    <m/>
    <s v=""/>
    <d v="2021-03-01T00:00:00"/>
    <s v=""/>
    <m/>
    <s v=""/>
    <s v=""/>
  </r>
  <r>
    <s v="Holdtech"/>
    <x v="0"/>
    <s v="Masivo"/>
    <s v="La Serena"/>
    <s v="18984618"/>
    <s v="5"/>
    <s v="18984618-5"/>
    <s v="VCCONTRG"/>
    <s v="VIVIANA CARMEN CONTRERAS GALLARDO"/>
    <s v="VIVIANA CARMEN"/>
    <s v="CONTRERAS GALLARDO"/>
    <x v="1"/>
    <x v="5"/>
    <m/>
    <m/>
    <m/>
    <m/>
    <m/>
    <m/>
    <m/>
    <m/>
    <m/>
    <x v="20"/>
    <m/>
    <s v=""/>
    <d v="2018-04-26T00:00:00"/>
    <d v="2018-05-17T00:00:00"/>
    <s v="N"/>
    <m/>
    <s v="VCCONTRG"/>
    <s v="VCCONTRG"/>
    <n v="19211"/>
    <m/>
    <m/>
    <m/>
    <n v="28"/>
    <s v="Merelyn Marin"/>
    <x v="3"/>
    <m/>
    <s v=""/>
    <d v="2021-03-01T00:00:00"/>
    <s v=""/>
    <m/>
    <s v=""/>
    <s v=""/>
  </r>
  <r>
    <s v="Holdtech"/>
    <x v="0"/>
    <s v="Masivo"/>
    <s v="La Serena"/>
    <s v="15595097"/>
    <s v="8"/>
    <s v="15595097-8"/>
    <s v="CACATAGL"/>
    <s v="CLAUDIO ALEXIS CATALDO GATICA"/>
    <s v="CLAUDIO ALEXIS"/>
    <s v="CATALDO GATICA"/>
    <x v="1"/>
    <x v="5"/>
    <m/>
    <m/>
    <m/>
    <m/>
    <m/>
    <m/>
    <m/>
    <m/>
    <m/>
    <x v="20"/>
    <m/>
    <s v=""/>
    <d v="2018-05-09T00:00:00"/>
    <d v="2018-05-29T00:00:00"/>
    <s v="N"/>
    <m/>
    <s v="CACATAGL"/>
    <s v="CACATAGL"/>
    <n v="19266"/>
    <s v="claudio.cataldo@consultor.wom.cl"/>
    <m/>
    <m/>
    <n v="29"/>
    <s v="Julia Arancibia"/>
    <x v="3"/>
    <m/>
    <s v=""/>
    <d v="2021-03-01T00:00:00"/>
    <s v=""/>
    <m/>
    <s v=""/>
    <s v=""/>
  </r>
  <r>
    <s v="Holdtech"/>
    <x v="0"/>
    <s v="Masivo"/>
    <s v="La Serena"/>
    <s v="18502943"/>
    <s v="3"/>
    <s v="18502943-3"/>
    <s v="FNCOLLAL"/>
    <s v="FERNANDA NICOLE COLLADO LUNA"/>
    <s v="FERNANDA NICOLE"/>
    <s v="COLLADO LUNA"/>
    <x v="1"/>
    <x v="5"/>
    <m/>
    <m/>
    <m/>
    <m/>
    <m/>
    <m/>
    <m/>
    <m/>
    <m/>
    <x v="20"/>
    <m/>
    <s v=""/>
    <d v="2018-05-09T00:00:00"/>
    <d v="2018-05-29T00:00:00"/>
    <s v="N"/>
    <m/>
    <s v="FNCOLLAL"/>
    <s v="FNCOLLAL"/>
    <n v="19277"/>
    <s v="fernanda.collado@consultor.wom.cl"/>
    <m/>
    <m/>
    <n v="29"/>
    <s v="Julia Arancibia"/>
    <x v="3"/>
    <m/>
    <s v=""/>
    <d v="2021-03-01T00:00:00"/>
    <s v=""/>
    <m/>
    <s v=""/>
    <s v=""/>
  </r>
  <r>
    <s v="Holdtech"/>
    <x v="0"/>
    <s v="Masivo"/>
    <s v="La Serena"/>
    <s v="16442848"/>
    <s v="6"/>
    <s v="16442848-6"/>
    <s v="FPQUINOA"/>
    <s v="FRANCIA PAOLA QUIÑONES ARAVENA"/>
    <s v="FRANCIA PAOLA"/>
    <s v="QUIÑONES ARAVENA"/>
    <x v="1"/>
    <x v="5"/>
    <m/>
    <m/>
    <m/>
    <m/>
    <m/>
    <m/>
    <m/>
    <m/>
    <m/>
    <x v="20"/>
    <m/>
    <s v=""/>
    <d v="2018-05-09T00:00:00"/>
    <d v="2018-05-29T00:00:00"/>
    <s v="N"/>
    <m/>
    <s v="FPQUINOA"/>
    <s v="FPQUINOA"/>
    <n v="19274"/>
    <s v="francia.quinones@consultor.wom.cl"/>
    <m/>
    <m/>
    <n v="29"/>
    <s v="Julia Arancibia"/>
    <x v="3"/>
    <m/>
    <s v=""/>
    <d v="2021-03-01T00:00:00"/>
    <s v=""/>
    <m/>
    <s v=""/>
    <s v=""/>
  </r>
  <r>
    <s v="Holdtech"/>
    <x v="0"/>
    <s v="Masivo"/>
    <s v="La Serena"/>
    <s v="15045034"/>
    <s v="9"/>
    <s v="15045034-9"/>
    <s v="HABORDIT"/>
    <s v="HILDA ANDREA BORDILLO TAPIA"/>
    <s v="HILDA ANDREA"/>
    <s v="BORDILLO TAPIA"/>
    <x v="1"/>
    <x v="5"/>
    <m/>
    <m/>
    <m/>
    <m/>
    <m/>
    <m/>
    <m/>
    <m/>
    <m/>
    <x v="20"/>
    <m/>
    <s v=""/>
    <d v="2018-05-09T00:00:00"/>
    <d v="2018-05-29T00:00:00"/>
    <s v="N"/>
    <m/>
    <s v="HABORDIT"/>
    <s v="HABORDIT"/>
    <n v="19270"/>
    <s v="hilda.bordillo@consultor.wom.cl"/>
    <m/>
    <m/>
    <n v="29"/>
    <s v="Julia Arancibia"/>
    <x v="3"/>
    <m/>
    <s v=""/>
    <d v="2021-03-01T00:00:00"/>
    <s v=""/>
    <m/>
    <s v=""/>
    <s v=""/>
  </r>
  <r>
    <s v="Holdtech"/>
    <x v="0"/>
    <s v="Masivo"/>
    <s v="La Serena"/>
    <s v="12447240"/>
    <s v="7"/>
    <s v="12447240-7"/>
    <s v="JFROJASR"/>
    <s v="JUAN FRANCISCO ROJAS ROJAS"/>
    <s v="JUAN FRANCISCO"/>
    <s v="ROJAS ROJAS"/>
    <x v="1"/>
    <x v="5"/>
    <m/>
    <m/>
    <m/>
    <m/>
    <m/>
    <m/>
    <m/>
    <m/>
    <m/>
    <x v="20"/>
    <m/>
    <s v=""/>
    <d v="2018-05-09T00:00:00"/>
    <d v="2018-05-29T00:00:00"/>
    <s v="N"/>
    <m/>
    <s v="JFROJASR"/>
    <s v="JFROJASR"/>
    <n v="19265"/>
    <s v="juan.rojas@consultor.wom.cl"/>
    <m/>
    <m/>
    <n v="29"/>
    <s v="Julia Arancibia"/>
    <x v="3"/>
    <m/>
    <s v=""/>
    <d v="2021-03-01T00:00:00"/>
    <s v=""/>
    <m/>
    <s v=""/>
    <s v=""/>
  </r>
  <r>
    <s v="Holdtech"/>
    <x v="0"/>
    <s v="Masivo"/>
    <s v="La Serena"/>
    <s v="19396175"/>
    <s v="4"/>
    <s v="19396175-4"/>
    <s v="MAFLOREF"/>
    <s v="MICHELLE ALEXSANDRA FLORES FLORES"/>
    <s v="MICHELLE ALEXSANDRA"/>
    <s v="FLORES FLORES"/>
    <x v="1"/>
    <x v="5"/>
    <m/>
    <m/>
    <m/>
    <m/>
    <m/>
    <m/>
    <m/>
    <m/>
    <m/>
    <x v="20"/>
    <m/>
    <s v=""/>
    <d v="2018-05-09T00:00:00"/>
    <d v="2018-05-29T00:00:00"/>
    <s v="N"/>
    <m/>
    <s v="MAFLOREF"/>
    <s v="MAFLOREF"/>
    <n v="19272"/>
    <s v="michelle.flores@consultor.wom.cl"/>
    <m/>
    <m/>
    <n v="29"/>
    <s v="Julia Arancibia"/>
    <x v="3"/>
    <m/>
    <s v=""/>
    <d v="2021-03-01T00:00:00"/>
    <s v=""/>
    <m/>
    <s v=""/>
    <s v=""/>
  </r>
  <r>
    <s v="Holdtech"/>
    <x v="0"/>
    <s v="Masivo"/>
    <s v="La Serena"/>
    <s v="18002870"/>
    <s v="6"/>
    <s v="18002870-6"/>
    <s v="NCDIAZC"/>
    <s v="NATHALI CONSTANZA DIAZ CORTES"/>
    <s v="NATHALI CONSTANZA"/>
    <s v="DIAZ CORTES"/>
    <x v="1"/>
    <x v="5"/>
    <m/>
    <m/>
    <m/>
    <m/>
    <m/>
    <m/>
    <m/>
    <m/>
    <m/>
    <x v="20"/>
    <m/>
    <s v=""/>
    <d v="2018-05-09T00:00:00"/>
    <d v="2018-05-29T00:00:00"/>
    <s v="N"/>
    <m/>
    <s v="NCDIAZC"/>
    <s v="NCDIAZC"/>
    <n v="19243"/>
    <s v="nathali.diaz@consultor.wom.cl"/>
    <m/>
    <m/>
    <n v="29"/>
    <s v="Julia Arancibia"/>
    <x v="3"/>
    <m/>
    <s v=""/>
    <d v="2021-03-01T00:00:00"/>
    <s v=""/>
    <m/>
    <s v=""/>
    <s v=""/>
  </r>
  <r>
    <s v="Holdtech"/>
    <x v="0"/>
    <s v="Masivo"/>
    <s v="La Serena"/>
    <s v="18923139"/>
    <s v="3"/>
    <s v="18923139-3"/>
    <s v="NSCOLLAC"/>
    <s v="NAVENKA STEPHANIE COLLADO CORTES"/>
    <s v="NAVENKA STEPHANIE"/>
    <s v="COLLADO CORTES"/>
    <x v="1"/>
    <x v="5"/>
    <m/>
    <m/>
    <d v="2018-06-05T00:00:00"/>
    <m/>
    <m/>
    <m/>
    <m/>
    <m/>
    <d v="1994-12-31T00:00:00"/>
    <x v="30"/>
    <m/>
    <s v=""/>
    <d v="2018-05-09T00:00:00"/>
    <d v="2018-05-29T00:00:00"/>
    <m/>
    <m/>
    <s v="_x0009_NSCOLLAC"/>
    <s v="NSCOLLAC"/>
    <n v="19029"/>
    <s v="navenka.collado@consultor.wom.cl"/>
    <m/>
    <m/>
    <n v="29"/>
    <s v="Julia Arancibia"/>
    <x v="1"/>
    <m/>
    <n v="1"/>
    <d v="2021-03-01T00:00:00"/>
    <s v=""/>
    <m/>
    <d v="2018-06-01T00:00:00"/>
    <s v=""/>
  </r>
  <r>
    <s v="Holdtech"/>
    <x v="0"/>
    <s v="Masivo"/>
    <s v="La Serena"/>
    <s v="13173992"/>
    <s v="3"/>
    <s v="13173992-3"/>
    <s v="RAMOUKAR"/>
    <s v="RODRIGO ALEJANDRO MOUKARZEL RODRIGUEZ"/>
    <s v="RODRIGO ALEJANDRO"/>
    <s v="MOUKARZEL RODRIGUEZ"/>
    <x v="1"/>
    <x v="5"/>
    <m/>
    <m/>
    <m/>
    <m/>
    <m/>
    <m/>
    <m/>
    <m/>
    <m/>
    <x v="20"/>
    <m/>
    <s v=""/>
    <d v="2018-05-09T00:00:00"/>
    <d v="2018-05-29T00:00:00"/>
    <s v="N"/>
    <m/>
    <s v="RAMOUKAR"/>
    <s v="RAMOUKAR"/>
    <n v="19252"/>
    <s v="rodrigo.moukarzel@consultor.wom.cl"/>
    <m/>
    <m/>
    <n v="29"/>
    <s v="Julia Arancibia"/>
    <x v="3"/>
    <m/>
    <s v=""/>
    <d v="2021-03-01T00:00:00"/>
    <s v=""/>
    <m/>
    <s v=""/>
    <s v=""/>
  </r>
  <r>
    <s v="Holdtech"/>
    <x v="0"/>
    <s v="Masivo"/>
    <s v="La Serena"/>
    <s v="9946483-"/>
    <s v="6"/>
    <s v="9946483-6"/>
    <s v="RDVILLAD"/>
    <s v="RAQUEL DEL CARMEN VILLABLANCA"/>
    <s v="RAQUEL DEL CARMEN"/>
    <s v="VILLABLANCA"/>
    <x v="1"/>
    <x v="5"/>
    <m/>
    <m/>
    <m/>
    <m/>
    <m/>
    <m/>
    <m/>
    <m/>
    <m/>
    <x v="20"/>
    <m/>
    <s v=""/>
    <d v="2018-05-09T00:00:00"/>
    <d v="2018-05-29T00:00:00"/>
    <s v="N"/>
    <m/>
    <s v="RDVILLAD"/>
    <s v="RDVILLAD"/>
    <n v="19283"/>
    <s v="raquel.villablanca@consultor.wom.cl"/>
    <m/>
    <m/>
    <n v="29"/>
    <s v="Julia Arancibia"/>
    <x v="3"/>
    <m/>
    <s v=""/>
    <d v="2021-03-01T00:00:00"/>
    <s v=""/>
    <m/>
    <s v=""/>
    <s v=""/>
  </r>
  <r>
    <s v="Holdtech"/>
    <x v="0"/>
    <s v="Masivo"/>
    <s v="La Serena"/>
    <s v="19505209"/>
    <s v="3"/>
    <s v="19505209-3"/>
    <s v="VICORTEF"/>
    <s v="VALERIA ISABEL CORTES FLORES"/>
    <s v="VALERIA ISABEL"/>
    <s v="CORTES FLORES"/>
    <x v="1"/>
    <x v="5"/>
    <m/>
    <m/>
    <m/>
    <m/>
    <m/>
    <m/>
    <m/>
    <m/>
    <m/>
    <x v="20"/>
    <m/>
    <s v=""/>
    <d v="2018-05-09T00:00:00"/>
    <d v="2018-05-29T00:00:00"/>
    <s v="N"/>
    <m/>
    <s v="VICORTEF"/>
    <s v="VICORTEF"/>
    <n v="19244"/>
    <s v="valeria.cortes@consultor.wom.cl"/>
    <m/>
    <m/>
    <n v="29"/>
    <s v="Julia Arancibia"/>
    <x v="3"/>
    <m/>
    <s v=""/>
    <d v="2021-03-01T00:00:00"/>
    <s v=""/>
    <m/>
    <s v=""/>
    <s v=""/>
  </r>
  <r>
    <s v="Holdtech"/>
    <x v="0"/>
    <s v="Masivo"/>
    <s v="La Serena"/>
    <s v="11204826"/>
    <s v="K"/>
    <s v="11204826-K"/>
    <s v="VIGALLAE"/>
    <s v="VIOLETA INES GALLARDO ESPINOZA"/>
    <s v="VIOLETA INES"/>
    <s v="GALLARDO ESPINOZA"/>
    <x v="1"/>
    <x v="5"/>
    <m/>
    <m/>
    <m/>
    <m/>
    <m/>
    <m/>
    <m/>
    <m/>
    <m/>
    <x v="20"/>
    <m/>
    <s v=""/>
    <d v="2018-05-09T00:00:00"/>
    <d v="2018-05-29T00:00:00"/>
    <s v="N"/>
    <m/>
    <s v="VIGALLAE"/>
    <s v="VIGALLAE"/>
    <n v="19284"/>
    <s v="violeta.gallardo@consultor.wom.cl"/>
    <m/>
    <m/>
    <n v="29"/>
    <s v="Julia Arancibia"/>
    <x v="3"/>
    <m/>
    <s v=""/>
    <d v="2021-03-01T00:00:00"/>
    <s v=""/>
    <m/>
    <s v=""/>
    <s v=""/>
  </r>
  <r>
    <s v="Holdtech"/>
    <x v="0"/>
    <s v="Masivo"/>
    <s v="La Serena"/>
    <s v="18001782"/>
    <s v="8"/>
    <s v="18001782-8"/>
    <s v="FAREYESG"/>
    <s v="FERNANDO ALBERTO REYES GUTIERREZ"/>
    <s v="FERNANDO ALBERTO"/>
    <s v="REYES GUTIERREZ"/>
    <x v="1"/>
    <x v="5"/>
    <m/>
    <m/>
    <m/>
    <m/>
    <m/>
    <m/>
    <m/>
    <m/>
    <m/>
    <x v="20"/>
    <m/>
    <s v=""/>
    <d v="2018-05-11T00:00:00"/>
    <d v="2018-05-31T00:00:00"/>
    <s v="N"/>
    <m/>
    <s v="FAREYESG"/>
    <s v="FAREYESG"/>
    <n v="19176"/>
    <s v="fernando.reyes@consultor.wom.cl"/>
    <m/>
    <m/>
    <n v="30"/>
    <s v="Katterine Cuadra"/>
    <x v="3"/>
    <m/>
    <s v=""/>
    <d v="2021-03-01T00:00:00"/>
    <s v=""/>
    <m/>
    <s v=""/>
    <s v=""/>
  </r>
  <r>
    <s v="Holdtech"/>
    <x v="0"/>
    <s v="Masivo"/>
    <s v="La Serena"/>
    <s v="19654466"/>
    <s v="6"/>
    <s v="19654466-6"/>
    <s v="FJOYANAA"/>
    <s v="FRANCISCO JAVIER OYANADEL ABALLAY"/>
    <s v="FRANCISCO JAVIER"/>
    <s v="OYANADEL ABALLAY"/>
    <x v="1"/>
    <x v="5"/>
    <m/>
    <m/>
    <m/>
    <m/>
    <m/>
    <m/>
    <m/>
    <m/>
    <m/>
    <x v="20"/>
    <m/>
    <s v=""/>
    <d v="2018-05-11T00:00:00"/>
    <d v="2018-05-31T00:00:00"/>
    <s v="N"/>
    <m/>
    <s v="FJOYANAA"/>
    <s v="FJOYANAA"/>
    <n v="19215"/>
    <s v="francisco.oyanadel@consultor.wom.cl"/>
    <m/>
    <m/>
    <n v="30"/>
    <s v="Katterine Cuadra"/>
    <x v="3"/>
    <m/>
    <s v=""/>
    <d v="2021-03-01T00:00:00"/>
    <s v=""/>
    <m/>
    <s v=""/>
    <s v=""/>
  </r>
  <r>
    <s v="Holdtech"/>
    <x v="0"/>
    <s v="Masivo"/>
    <s v="La Serena"/>
    <s v="15768776"/>
    <s v="K"/>
    <s v="15768776-K"/>
    <s v="JATOROR"/>
    <s v="JAIME ARMANDO TORO RODRIGUEZ"/>
    <s v="JAIME ARMANDO"/>
    <s v="TORO RODRIGUEZ"/>
    <x v="1"/>
    <x v="5"/>
    <m/>
    <m/>
    <m/>
    <m/>
    <m/>
    <m/>
    <m/>
    <m/>
    <m/>
    <x v="20"/>
    <m/>
    <s v=""/>
    <d v="2018-05-11T00:00:00"/>
    <d v="2018-05-31T00:00:00"/>
    <s v="N"/>
    <m/>
    <s v="JATOROR"/>
    <s v="JATOROR"/>
    <n v="19177"/>
    <s v="jaime.toro@consultor.wom.cl"/>
    <m/>
    <m/>
    <n v="30"/>
    <s v="Katterine Cuadra"/>
    <x v="3"/>
    <m/>
    <s v=""/>
    <d v="2021-03-01T00:00:00"/>
    <s v=""/>
    <m/>
    <s v=""/>
    <s v=""/>
  </r>
  <r>
    <s v="Holdtech"/>
    <x v="0"/>
    <s v="Masivo"/>
    <s v="La Serena"/>
    <s v="19770731"/>
    <s v="3"/>
    <s v="19770731-3"/>
    <s v="JMGALLEN"/>
    <s v="JOSE MIGUEL GALLEGUILLOS NUÑEZ"/>
    <s v="JOSE MIGUEL"/>
    <s v="GALLEGUILLOS NUÑEZ"/>
    <x v="1"/>
    <x v="5"/>
    <m/>
    <m/>
    <m/>
    <m/>
    <m/>
    <m/>
    <m/>
    <m/>
    <m/>
    <x v="20"/>
    <m/>
    <s v=""/>
    <d v="2018-05-11T00:00:00"/>
    <d v="2018-05-31T00:00:00"/>
    <s v="N"/>
    <m/>
    <s v="JMGALLEN"/>
    <s v="JMGALLEN"/>
    <n v="19252"/>
    <s v="jose.galleguillos@consultor.wom.cl"/>
    <m/>
    <m/>
    <n v="30"/>
    <s v="Katterine Cuadra"/>
    <x v="3"/>
    <m/>
    <s v=""/>
    <d v="2021-03-01T00:00:00"/>
    <s v=""/>
    <m/>
    <s v=""/>
    <s v=""/>
  </r>
  <r>
    <s v="Holdtech"/>
    <x v="0"/>
    <s v="Masivo"/>
    <s v="La Serena"/>
    <s v="10633084"/>
    <s v="0"/>
    <s v="10633084-0"/>
    <s v="KMPALLAA"/>
    <s v="KAREN MARCELA PALLANTE ARACENA"/>
    <s v="KAREN MARCELA"/>
    <s v="PALLANTE ARACENA"/>
    <x v="1"/>
    <x v="5"/>
    <m/>
    <m/>
    <m/>
    <m/>
    <m/>
    <m/>
    <m/>
    <m/>
    <m/>
    <x v="20"/>
    <m/>
    <s v=""/>
    <d v="2018-05-11T00:00:00"/>
    <d v="2018-05-31T00:00:00"/>
    <s v="N"/>
    <m/>
    <s v="KMPALLAA"/>
    <s v="KMPALLAA"/>
    <n v="19011"/>
    <s v="karen.pallante@consultor.wom.cl"/>
    <m/>
    <m/>
    <n v="30"/>
    <s v="Katterine Cuadra"/>
    <x v="3"/>
    <m/>
    <s v=""/>
    <d v="2021-03-01T00:00:00"/>
    <s v=""/>
    <m/>
    <s v=""/>
    <s v=""/>
  </r>
  <r>
    <s v="Holdtech"/>
    <x v="0"/>
    <s v="Masivo"/>
    <s v="La Serena"/>
    <s v="19045690"/>
    <s v="0"/>
    <s v="19045690-0"/>
    <s v="LAGONZAG"/>
    <s v="LEYLA ANGELICA GONZALEZ GONZALEZ"/>
    <s v="LEYLA ANGELICA"/>
    <s v="GONZALEZ GONZALEZ"/>
    <x v="1"/>
    <x v="5"/>
    <m/>
    <m/>
    <m/>
    <m/>
    <m/>
    <m/>
    <m/>
    <m/>
    <m/>
    <x v="20"/>
    <m/>
    <s v=""/>
    <d v="2018-05-11T00:00:00"/>
    <d v="2018-05-31T00:00:00"/>
    <s v="N"/>
    <m/>
    <s v="LAGONZAG"/>
    <s v="LAGONZAG"/>
    <n v="19025"/>
    <s v="leila.gonzalez@consultor.wom.cl"/>
    <m/>
    <m/>
    <n v="30"/>
    <s v="Katterine Cuadra"/>
    <x v="3"/>
    <m/>
    <s v=""/>
    <d v="2021-03-01T00:00:00"/>
    <s v=""/>
    <m/>
    <s v=""/>
    <s v=""/>
  </r>
  <r>
    <s v="Holdtech"/>
    <x v="0"/>
    <s v="Masivo"/>
    <s v="La Serena"/>
    <s v="17174074"/>
    <s v="6"/>
    <s v="17174074-6"/>
    <s v="LCVALLEM"/>
    <s v="LESLY VALLE MERCADO"/>
    <s v="LESLY"/>
    <s v="VALLE MERCADO"/>
    <x v="1"/>
    <x v="5"/>
    <m/>
    <m/>
    <m/>
    <m/>
    <m/>
    <m/>
    <m/>
    <m/>
    <m/>
    <x v="20"/>
    <m/>
    <s v=""/>
    <d v="2018-05-11T00:00:00"/>
    <d v="2018-05-31T00:00:00"/>
    <s v="N"/>
    <m/>
    <s v="LCVALLEM"/>
    <s v="LCVALLEM"/>
    <n v="19284"/>
    <m/>
    <m/>
    <m/>
    <n v="30"/>
    <s v="Katterine Cuadra"/>
    <x v="3"/>
    <m/>
    <s v=""/>
    <d v="2021-03-01T00:00:00"/>
    <s v=""/>
    <m/>
    <s v=""/>
    <s v=""/>
  </r>
  <r>
    <s v="Holdtech"/>
    <x v="0"/>
    <s v="Masivo"/>
    <s v="La Serena"/>
    <s v="16451067"/>
    <s v="0"/>
    <s v="16451067-0"/>
    <s v="LVVALLEP"/>
    <s v="LAURA VANESSA VALLEJOS PAYACAN"/>
    <s v="LAURA VANESSA"/>
    <s v="VALLEJOS PAYACAN"/>
    <x v="1"/>
    <x v="5"/>
    <m/>
    <m/>
    <m/>
    <m/>
    <m/>
    <m/>
    <m/>
    <m/>
    <m/>
    <x v="20"/>
    <m/>
    <s v=""/>
    <d v="2018-05-11T00:00:00"/>
    <d v="2018-05-31T00:00:00"/>
    <s v="N"/>
    <m/>
    <s v="LVVALLEP"/>
    <s v="LVVALLEP"/>
    <n v="19223"/>
    <s v="laura.vallejos@consultor.wom.cl"/>
    <m/>
    <m/>
    <n v="30"/>
    <s v="Katterine Cuadra"/>
    <x v="3"/>
    <m/>
    <s v=""/>
    <d v="2021-03-01T00:00:00"/>
    <s v=""/>
    <m/>
    <s v=""/>
    <s v=""/>
  </r>
  <r>
    <s v="Holdtech"/>
    <x v="0"/>
    <s v="Masivo"/>
    <s v="La Serena"/>
    <s v="18688093"/>
    <s v="5"/>
    <s v="18688093-5"/>
    <s v="PAGARCIP"/>
    <s v="PEDRO ANTONIO GARCIA PALTA"/>
    <s v="PEDRO ANTONIO"/>
    <s v="GARCIA PALTA"/>
    <x v="1"/>
    <x v="5"/>
    <m/>
    <m/>
    <m/>
    <m/>
    <m/>
    <m/>
    <m/>
    <m/>
    <m/>
    <x v="20"/>
    <m/>
    <s v=""/>
    <d v="2018-05-11T00:00:00"/>
    <d v="2018-05-31T00:00:00"/>
    <s v="N"/>
    <m/>
    <s v="PAGARCIP"/>
    <s v="PAGARCIP"/>
    <n v="19220"/>
    <s v="pedro.garcia@consultor.wom.cl"/>
    <m/>
    <m/>
    <n v="30"/>
    <s v="Katterine Cuadra"/>
    <x v="3"/>
    <m/>
    <s v=""/>
    <d v="2021-03-01T00:00:00"/>
    <s v=""/>
    <m/>
    <s v=""/>
    <s v=""/>
  </r>
  <r>
    <s v="Holdtech"/>
    <x v="0"/>
    <s v="Masivo"/>
    <s v="La Serena"/>
    <s v="16811102"/>
    <s v="9"/>
    <s v="16811102-9"/>
    <s v="SAARENAB"/>
    <s v="SOLANGE ANDREA ARENAS BURGOS"/>
    <s v="SOLANGE ANDREA"/>
    <s v="ARENAS BURGOS"/>
    <x v="1"/>
    <x v="5"/>
    <m/>
    <m/>
    <m/>
    <m/>
    <m/>
    <m/>
    <m/>
    <m/>
    <m/>
    <x v="20"/>
    <m/>
    <s v=""/>
    <d v="2018-05-11T00:00:00"/>
    <d v="2018-05-31T00:00:00"/>
    <s v="N"/>
    <m/>
    <s v="SAARENAB"/>
    <s v="SAARENAB"/>
    <n v="19114"/>
    <s v="solange.arenas@consultor.wom.cl"/>
    <m/>
    <m/>
    <n v="30"/>
    <s v="Katterine Cuadra"/>
    <x v="3"/>
    <m/>
    <s v=""/>
    <d v="2021-03-01T00:00:00"/>
    <s v=""/>
    <m/>
    <s v=""/>
    <s v=""/>
  </r>
  <r>
    <s v="Holdtech"/>
    <x v="0"/>
    <s v="Masivo"/>
    <s v="La Serena"/>
    <s v="19040105"/>
    <s v="7"/>
    <s v="19040105-7"/>
    <s v=""/>
    <s v="BIANCA VALESKA ESPINDOLA NUÑEZ"/>
    <s v="BIANCA VALESKA"/>
    <s v="ESPINDOLA NUÑEZ"/>
    <x v="1"/>
    <x v="5"/>
    <s v="Baja en capacitación"/>
    <s v="Se retira sin indicar motivo. No se logra contactar"/>
    <m/>
    <m/>
    <m/>
    <m/>
    <m/>
    <m/>
    <d v="1995-02-12T00:00:00"/>
    <x v="32"/>
    <m/>
    <s v=""/>
    <d v="2017-06-04T00:00:00"/>
    <d v="2018-06-22T00:00:00"/>
    <m/>
    <m/>
    <m/>
    <m/>
    <m/>
    <m/>
    <m/>
    <m/>
    <n v="31"/>
    <s v="Gabriela Toro"/>
    <x v="3"/>
    <m/>
    <s v=""/>
    <d v="2021-03-01T00:00:00"/>
    <s v=""/>
    <m/>
    <s v=""/>
    <s v=""/>
  </r>
  <r>
    <s v="Holdtech"/>
    <x v="0"/>
    <s v="Masivo"/>
    <s v="La Serena"/>
    <s v="19322165"/>
    <s v="3"/>
    <s v="19322165-3"/>
    <s v=""/>
    <s v="DEMETRIO ANTONIO DIAZ CARVAJAL"/>
    <s v="DEMETRIO ANTONIO"/>
    <s v="DIAZ CARVAJAL"/>
    <x v="1"/>
    <x v="5"/>
    <s v="Abandono de PEI"/>
    <m/>
    <d v="2018-06-14T00:00:00"/>
    <m/>
    <m/>
    <m/>
    <m/>
    <m/>
    <d v="1996-09-21T00:00:00"/>
    <x v="32"/>
    <m/>
    <s v=""/>
    <d v="2017-06-04T00:00:00"/>
    <d v="2018-06-22T00:00:00"/>
    <m/>
    <m/>
    <m/>
    <m/>
    <m/>
    <m/>
    <m/>
    <m/>
    <n v="31"/>
    <s v="Gabriela Toro"/>
    <x v="3"/>
    <m/>
    <s v=""/>
    <d v="2021-03-01T00:00:00"/>
    <s v=""/>
    <m/>
    <d v="2018-06-01T00:00:00"/>
    <s v=""/>
  </r>
  <r>
    <s v="Holdtech"/>
    <x v="0"/>
    <s v="Masivo"/>
    <s v="La Serena"/>
    <s v="9242719-"/>
    <s v="6"/>
    <s v="9242719-6"/>
    <s v=""/>
    <s v="NELLY MARGARITA IGLESIAS LEIVA"/>
    <s v="NELLY MARGARITA"/>
    <s v="IGLESIAS LEIVA"/>
    <x v="1"/>
    <x v="5"/>
    <s v="Desempeño"/>
    <s v="Bajo rendiemiento y baja calificación cualitativa"/>
    <d v="2018-06-15T00:00:00"/>
    <m/>
    <m/>
    <m/>
    <m/>
    <m/>
    <d v="1963-09-26T00:00:00"/>
    <x v="32"/>
    <m/>
    <s v=""/>
    <d v="2017-06-04T00:00:00"/>
    <d v="2018-06-22T00:00:00"/>
    <m/>
    <m/>
    <m/>
    <m/>
    <m/>
    <m/>
    <m/>
    <m/>
    <n v="31"/>
    <s v="Gabriela Toro"/>
    <x v="3"/>
    <m/>
    <s v=""/>
    <d v="2021-03-01T00:00:00"/>
    <s v=""/>
    <m/>
    <d v="2018-06-01T00:00:00"/>
    <s v=""/>
  </r>
  <r>
    <s v="Holdtech"/>
    <x v="0"/>
    <s v="Masivo"/>
    <s v="La Serena"/>
    <s v="9949722-"/>
    <s v="K"/>
    <s v="9949722-K"/>
    <s v=""/>
    <s v="TERESA JACQUELINE MUÑOZ ADAROS"/>
    <s v="TERESA JACQUELINE"/>
    <s v="MUÑOZ ADAROS"/>
    <x v="1"/>
    <x v="5"/>
    <s v="Mejor oferta laboral"/>
    <s v="Consigue mejor oferta laboral"/>
    <d v="2018-06-21T00:00:00"/>
    <m/>
    <m/>
    <m/>
    <m/>
    <m/>
    <d v="1963-12-21T00:00:00"/>
    <x v="32"/>
    <m/>
    <s v=""/>
    <d v="2017-06-04T00:00:00"/>
    <d v="2018-06-25T00:00:00"/>
    <m/>
    <m/>
    <m/>
    <m/>
    <m/>
    <m/>
    <m/>
    <m/>
    <n v="31"/>
    <s v="Gabriela Toro"/>
    <x v="3"/>
    <m/>
    <s v=""/>
    <d v="2021-03-01T00:00:00"/>
    <s v=""/>
    <m/>
    <d v="2018-06-01T00:00:00"/>
    <s v=""/>
  </r>
  <r>
    <s v="Holdtech"/>
    <x v="0"/>
    <s v="Masivo"/>
    <s v="La Serena"/>
    <s v="19506776"/>
    <s v="7"/>
    <s v="19506776-7"/>
    <s v="DLGARCIG"/>
    <s v="DANISA LORETO GARCIA GOMEZ"/>
    <s v="DANISA LORETO"/>
    <s v="GARCIA GOMEZ"/>
    <x v="1"/>
    <x v="5"/>
    <s v="Abandono de PEI"/>
    <m/>
    <d v="2018-06-25T00:00:00"/>
    <m/>
    <m/>
    <m/>
    <m/>
    <m/>
    <d v="1997-06-23T00:00:00"/>
    <x v="32"/>
    <m/>
    <s v=""/>
    <d v="2017-06-04T00:00:00"/>
    <d v="2018-06-25T00:00:00"/>
    <m/>
    <m/>
    <s v="DLGARCIG"/>
    <s v="DLGARCIG"/>
    <n v="19199"/>
    <s v="danisa.garcia@consultor.wom.cl"/>
    <m/>
    <m/>
    <n v="31"/>
    <s v="Gabriela Toro"/>
    <x v="3"/>
    <m/>
    <s v=""/>
    <d v="2021-03-01T00:00:00"/>
    <s v=""/>
    <m/>
    <d v="2018-06-01T00:00:00"/>
    <s v=""/>
  </r>
  <r>
    <s v="Holdtech"/>
    <x v="0"/>
    <s v="Masivo"/>
    <s v="La Serena"/>
    <s v="14111541"/>
    <s v="3"/>
    <s v="14111541-3"/>
    <s v="DNCORTEP"/>
    <s v="DAYAN NOEMY CORTES PASTEN"/>
    <s v="DAYAN NOEMY"/>
    <s v="CORTES PASTEN"/>
    <x v="1"/>
    <x v="5"/>
    <s v="Reprobado"/>
    <s v="Reprueba PEI"/>
    <d v="2018-06-25T00:00:00"/>
    <m/>
    <m/>
    <m/>
    <m/>
    <m/>
    <d v="1981-06-09T00:00:00"/>
    <x v="32"/>
    <m/>
    <s v=""/>
    <d v="2017-06-04T00:00:00"/>
    <d v="2018-06-25T00:00:00"/>
    <m/>
    <m/>
    <s v="DNCORTEP"/>
    <s v="DNCORTEP"/>
    <n v="19030"/>
    <s v="dayan.cortes@consultor.wom.cl"/>
    <m/>
    <m/>
    <n v="31"/>
    <s v="Gabriela Toro"/>
    <x v="3"/>
    <m/>
    <s v=""/>
    <d v="2021-03-01T00:00:00"/>
    <s v=""/>
    <m/>
    <d v="2018-06-01T00:00:00"/>
    <s v=""/>
  </r>
  <r>
    <s v="Holdtech"/>
    <x v="0"/>
    <s v="Masivo"/>
    <s v="La Serena"/>
    <s v="19505330"/>
    <s v="8"/>
    <s v="19505330-8"/>
    <s v="EAGONZAZ"/>
    <s v="ESTEBAN ALEJANDRO GONZALEZ ZEPEDA"/>
    <s v="ESTEBAN ALEJANDRO"/>
    <s v="GONZALEZ ZEPEDA"/>
    <x v="1"/>
    <x v="5"/>
    <s v="Abandono de PEI"/>
    <m/>
    <d v="2018-06-25T00:00:00"/>
    <m/>
    <m/>
    <m/>
    <m/>
    <m/>
    <d v="1996-11-01T00:00:00"/>
    <x v="32"/>
    <m/>
    <s v=""/>
    <d v="2017-06-04T00:00:00"/>
    <d v="2018-06-25T00:00:00"/>
    <m/>
    <m/>
    <s v="EAGONZAZ"/>
    <s v="EAGONZAZ"/>
    <n v="19238"/>
    <s v="esteban.gonzalez@consultor.wom.cl"/>
    <m/>
    <m/>
    <n v="31"/>
    <s v="Gabriela Toro"/>
    <x v="3"/>
    <m/>
    <s v=""/>
    <d v="2021-03-01T00:00:00"/>
    <s v=""/>
    <m/>
    <d v="2018-06-01T00:00:00"/>
    <s v=""/>
  </r>
  <r>
    <s v="Holdtech"/>
    <x v="0"/>
    <s v="Masivo"/>
    <s v="La Serena"/>
    <s v="19348931"/>
    <s v="1"/>
    <s v="19348931-1"/>
    <s v="GJBARREC"/>
    <s v="GISSELLE JAMILETTE BARRERA CONTRERAS"/>
    <s v="GISSELLE JAMILETTE"/>
    <s v="BARRERA CONTRERAS"/>
    <x v="1"/>
    <x v="5"/>
    <s v="Abandono de PEI"/>
    <m/>
    <d v="2018-06-25T00:00:00"/>
    <m/>
    <m/>
    <m/>
    <m/>
    <m/>
    <d v="1996-08-23T00:00:00"/>
    <x v="32"/>
    <m/>
    <s v=""/>
    <d v="2017-06-04T00:00:00"/>
    <d v="2018-06-25T00:00:00"/>
    <m/>
    <m/>
    <s v="GJBARREC"/>
    <s v="GJBARREC"/>
    <n v="19245"/>
    <s v="gisselle.barrera@consultor.wom.cl"/>
    <m/>
    <m/>
    <n v="31"/>
    <s v="Gabriela Toro"/>
    <x v="3"/>
    <m/>
    <s v=""/>
    <d v="2021-03-01T00:00:00"/>
    <s v=""/>
    <m/>
    <d v="2018-06-01T00:00:00"/>
    <s v=""/>
  </r>
  <r>
    <s v="Holdtech"/>
    <x v="0"/>
    <s v="Masivo"/>
    <s v="La Serena"/>
    <s v="16688658"/>
    <s v="9"/>
    <s v="16688658-9"/>
    <s v="JACAMPUC"/>
    <s v="JOHANA ARACELY CAMPUSANO CUELLO"/>
    <s v="JOHANA ARACELY"/>
    <s v="CAMPUSANO CUELLO"/>
    <x v="1"/>
    <x v="5"/>
    <s v="Reprobado"/>
    <s v="Reprueba PEI"/>
    <d v="2018-06-25T00:00:00"/>
    <m/>
    <m/>
    <m/>
    <m/>
    <m/>
    <d v="1988-04-07T00:00:00"/>
    <x v="32"/>
    <m/>
    <s v=""/>
    <d v="2017-06-04T00:00:00"/>
    <d v="2018-06-25T00:00:00"/>
    <m/>
    <m/>
    <s v="JACAMPUC"/>
    <s v="JACAMPUC"/>
    <n v="19274"/>
    <s v="johana.campusano@consultor.wom.cl"/>
    <m/>
    <m/>
    <n v="31"/>
    <s v="Gabriela Toro"/>
    <x v="3"/>
    <m/>
    <s v=""/>
    <d v="2021-03-01T00:00:00"/>
    <s v=""/>
    <m/>
    <d v="2018-06-01T00:00:00"/>
    <s v=""/>
  </r>
  <r>
    <s v="Holdtech"/>
    <x v="0"/>
    <s v="Masivo"/>
    <s v="La Serena"/>
    <s v="20091541"/>
    <s v="0"/>
    <s v="20091541-0"/>
    <s v="MAVILLAG"/>
    <s v="MACARENA ALEJANDRA VILLAGRAN GOMEZ"/>
    <s v="MACARENA ALEJANDRA"/>
    <s v="VILLAGRAN GOMEZ"/>
    <x v="1"/>
    <x v="5"/>
    <s v="Reprobado"/>
    <s v="Reprueba PEI"/>
    <d v="2018-06-25T00:00:00"/>
    <m/>
    <m/>
    <m/>
    <m/>
    <m/>
    <d v="1999-01-20T00:00:00"/>
    <x v="32"/>
    <m/>
    <s v=""/>
    <d v="2017-06-04T00:00:00"/>
    <d v="2018-06-25T00:00:00"/>
    <m/>
    <m/>
    <s v="MAVILLAG"/>
    <s v="MAVILLAG"/>
    <n v="19280"/>
    <s v="macarena.villagran@consultor.wom.cl"/>
    <m/>
    <m/>
    <n v="31"/>
    <s v="Gabriela Toro"/>
    <x v="3"/>
    <m/>
    <s v=""/>
    <d v="2021-03-01T00:00:00"/>
    <s v=""/>
    <m/>
    <d v="2018-06-01T00:00:00"/>
    <s v=""/>
  </r>
  <r>
    <s v="Holdtech"/>
    <x v="0"/>
    <s v="Masivo"/>
    <s v="La Serena"/>
    <s v="9222143-"/>
    <s v="1"/>
    <s v="9222143-1"/>
    <s v="MLBUIGLV"/>
    <s v="MONICA LEONOR BUIGLEY VALDES"/>
    <s v="MONICA LEONOR"/>
    <s v="BUIGLEY VALDES"/>
    <x v="1"/>
    <x v="5"/>
    <s v="Reprobado"/>
    <s v="Reprueba PEI"/>
    <d v="2018-06-25T00:00:00"/>
    <m/>
    <m/>
    <m/>
    <m/>
    <m/>
    <d v="1963-04-08T00:00:00"/>
    <x v="32"/>
    <m/>
    <s v=""/>
    <d v="2017-06-04T00:00:00"/>
    <d v="2018-06-25T00:00:00"/>
    <m/>
    <m/>
    <s v="MLBUIGLV"/>
    <s v="MLBUIGLV"/>
    <n v="19281"/>
    <s v="monica.buigley@consultor.wom.cl"/>
    <m/>
    <m/>
    <n v="31"/>
    <s v="Gabriela Toro"/>
    <x v="3"/>
    <m/>
    <s v=""/>
    <d v="2021-03-01T00:00:00"/>
    <s v=""/>
    <m/>
    <d v="2018-06-01T00:00:00"/>
    <s v=""/>
  </r>
  <r>
    <s v="Holdtech"/>
    <x v="0"/>
    <s v="Masivo"/>
    <s v="La Serena"/>
    <s v="18180094"/>
    <s v="1"/>
    <s v="18180094-1"/>
    <s v="NERAMIRJ"/>
    <s v="NICOLAS ELIAS RAMIREZ JAURIAT"/>
    <s v="NICOLAS ELIAS"/>
    <s v="RAMIREZ JAURIAT"/>
    <x v="1"/>
    <x v="5"/>
    <m/>
    <m/>
    <d v="2018-06-20T00:00:00"/>
    <m/>
    <m/>
    <m/>
    <m/>
    <m/>
    <d v="1993-01-25T00:00:00"/>
    <x v="32"/>
    <m/>
    <s v=""/>
    <d v="2017-06-04T00:00:00"/>
    <d v="2018-06-25T00:00:00"/>
    <m/>
    <m/>
    <s v="NERAMIRJ"/>
    <s v="NERAMIRJ"/>
    <n v="19092"/>
    <s v="nicolas.ramirez@consultor.wom.cl"/>
    <m/>
    <m/>
    <n v="31"/>
    <s v="Gabriela Toro"/>
    <x v="3"/>
    <m/>
    <s v=""/>
    <d v="2021-03-01T00:00:00"/>
    <s v=""/>
    <m/>
    <d v="2018-06-01T00:00:00"/>
    <s v=""/>
  </r>
  <r>
    <s v="Holdtech"/>
    <x v="0"/>
    <s v="Masivo"/>
    <s v="La Serena"/>
    <s v="18316126"/>
    <s v="1"/>
    <s v="18316126-1"/>
    <s v="RACASTRA"/>
    <s v="RODRIGO ANTONIO CASTRO ALFARO"/>
    <s v="RODRIGO ANTONIO"/>
    <s v="CASTRO ALFARO"/>
    <x v="1"/>
    <x v="5"/>
    <s v="Reprobado"/>
    <s v="Reprueba PEI"/>
    <d v="2018-06-25T00:00:00"/>
    <m/>
    <m/>
    <m/>
    <m/>
    <m/>
    <d v="1992-08-11T00:00:00"/>
    <x v="32"/>
    <m/>
    <s v=""/>
    <d v="2017-06-04T00:00:00"/>
    <d v="2018-06-25T00:00:00"/>
    <m/>
    <m/>
    <s v="RACASTRA"/>
    <s v="RACASTRA"/>
    <n v="19286"/>
    <s v="rodrigo.castro@consultor.wom.cl"/>
    <m/>
    <m/>
    <n v="31"/>
    <s v="Gabriela Toro"/>
    <x v="3"/>
    <m/>
    <s v=""/>
    <d v="2021-03-01T00:00:00"/>
    <s v=""/>
    <m/>
    <d v="2018-06-01T00:00:00"/>
    <s v=""/>
  </r>
  <r>
    <s v="Holdtech"/>
    <x v="0"/>
    <s v="Masivo"/>
    <s v="La Serena"/>
    <s v="17625243"/>
    <s v="K"/>
    <s v="17625243-K"/>
    <s v="SABRAVOB"/>
    <s v="SEBASTIAN ALBERTO BRAVO BARRAZA"/>
    <s v="SEBASTIAN ALBERTO"/>
    <s v="BRAVO BARRAZA"/>
    <x v="1"/>
    <x v="5"/>
    <s v="Reprobado"/>
    <s v="Reprueba PEI"/>
    <d v="2018-06-25T00:00:00"/>
    <m/>
    <m/>
    <m/>
    <m/>
    <m/>
    <d v="1990-09-03T00:00:00"/>
    <x v="32"/>
    <m/>
    <s v=""/>
    <d v="2017-06-04T00:00:00"/>
    <d v="2018-06-25T00:00:00"/>
    <m/>
    <m/>
    <s v="SABRAVOB"/>
    <s v="SABRAVOB"/>
    <n v="19287"/>
    <s v="sebastian.bravo@consultor.wom.cl"/>
    <m/>
    <m/>
    <n v="31"/>
    <s v="Gabriela Toro"/>
    <x v="3"/>
    <m/>
    <s v=""/>
    <d v="2021-03-01T00:00:00"/>
    <s v=""/>
    <m/>
    <d v="2018-06-01T00:00:00"/>
    <s v=""/>
  </r>
  <r>
    <s v="Holdtech"/>
    <x v="0"/>
    <s v="Masivo"/>
    <s v="La Serena"/>
    <s v="15042452"/>
    <s v="6"/>
    <s v="15042452-6"/>
    <s v="SICHACOA"/>
    <s v="SANTIAGO IGNACIO DE JESUS CHACON ACUÑA"/>
    <s v="SANTIAGO IGNACIO DE JESUS"/>
    <s v="CHACON ACUÑA"/>
    <x v="1"/>
    <x v="5"/>
    <s v="Abandono de PEI"/>
    <s v="Abandona PEI por no sentirse preparado"/>
    <d v="2018-06-25T00:00:00"/>
    <m/>
    <m/>
    <m/>
    <m/>
    <m/>
    <d v="1990-12-13T00:00:00"/>
    <x v="32"/>
    <m/>
    <s v=""/>
    <d v="2017-06-04T00:00:00"/>
    <d v="2018-06-25T00:00:00"/>
    <m/>
    <m/>
    <s v="SICHACOA"/>
    <s v="SICHACOA"/>
    <n v="19251"/>
    <s v="santiago.chacon@consultor.wom.cl"/>
    <m/>
    <m/>
    <n v="31"/>
    <s v="Gabriela Toro"/>
    <x v="3"/>
    <m/>
    <s v=""/>
    <d v="2021-03-01T00:00:00"/>
    <s v=""/>
    <m/>
    <d v="2018-06-01T00:00:00"/>
    <s v=""/>
  </r>
  <r>
    <s v="Holdtech"/>
    <x v="0"/>
    <s v="Masivo"/>
    <s v="La Serena"/>
    <s v="11935688"/>
    <s v="1"/>
    <s v="11935688-1"/>
    <s v="YPBUGUEV"/>
    <s v="YENNY PAMELA BUGUEÑO VEGA"/>
    <s v="YENNY PAMELA"/>
    <s v="BUGUEÑO VEGA"/>
    <x v="1"/>
    <x v="5"/>
    <s v="Abandono de PEI"/>
    <m/>
    <d v="2018-06-25T00:00:00"/>
    <m/>
    <m/>
    <m/>
    <m/>
    <m/>
    <d v="1972-02-10T00:00:00"/>
    <x v="32"/>
    <m/>
    <s v=""/>
    <d v="2017-06-04T00:00:00"/>
    <d v="2018-06-25T00:00:00"/>
    <m/>
    <m/>
    <s v="YPBUGUEV"/>
    <s v="YPBUGUEV"/>
    <n v="19155"/>
    <s v="yenny.bugueno@consultor.wom.cl"/>
    <m/>
    <m/>
    <n v="31"/>
    <s v="Gabriela Toro"/>
    <x v="3"/>
    <m/>
    <s v=""/>
    <d v="2021-03-01T00:00:00"/>
    <s v=""/>
    <m/>
    <d v="2018-06-01T00:00:00"/>
    <s v=""/>
  </r>
  <r>
    <s v="Holdtech"/>
    <x v="0"/>
    <s v="Masivo"/>
    <s v="La Serena"/>
    <s v="19661738"/>
    <s v="8"/>
    <s v="19661738-8"/>
    <s v=""/>
    <s v="ANTONIO ESTEBAN ROSAS GONZALEZ"/>
    <s v="ANTONIO ESTEBAN"/>
    <s v="ROSAS GONZALEZ"/>
    <x v="1"/>
    <x v="5"/>
    <m/>
    <m/>
    <d v="2018-07-03T00:00:00"/>
    <m/>
    <m/>
    <m/>
    <m/>
    <m/>
    <d v="1997-12-20T00:00:00"/>
    <x v="33"/>
    <m/>
    <s v=""/>
    <d v="2018-06-28T00:00:00"/>
    <d v="2018-07-20T00:00:00"/>
    <m/>
    <m/>
    <m/>
    <m/>
    <m/>
    <m/>
    <m/>
    <m/>
    <n v="33"/>
    <s v="Rocío Silva"/>
    <x v="0"/>
    <m/>
    <s v=""/>
    <d v="2021-03-01T00:00:00"/>
    <s v=""/>
    <m/>
    <d v="2018-07-01T00:00:00"/>
    <s v=""/>
  </r>
  <r>
    <s v="Holdtech"/>
    <x v="0"/>
    <s v="Masivo"/>
    <s v="La Serena"/>
    <s v="12619137"/>
    <s v="5"/>
    <s v="12619137-5"/>
    <s v=""/>
    <s v="CAROLINA DEL PILAR MORALES PAVEZ"/>
    <s v="CAROLINA DEL PILAR"/>
    <s v="MORALES PAVEZ"/>
    <x v="1"/>
    <x v="5"/>
    <m/>
    <m/>
    <d v="2018-07-03T00:00:00"/>
    <m/>
    <m/>
    <m/>
    <m/>
    <m/>
    <d v="1974-02-12T00:00:00"/>
    <x v="33"/>
    <m/>
    <s v=""/>
    <d v="2018-06-28T00:00:00"/>
    <d v="2018-07-20T00:00:00"/>
    <m/>
    <m/>
    <m/>
    <m/>
    <m/>
    <m/>
    <m/>
    <m/>
    <n v="33"/>
    <s v="Rocío Silva"/>
    <x v="0"/>
    <m/>
    <s v=""/>
    <d v="2021-03-01T00:00:00"/>
    <s v=""/>
    <m/>
    <d v="2018-07-01T00:00:00"/>
    <s v=""/>
  </r>
  <r>
    <s v="Holdtech"/>
    <x v="0"/>
    <s v="Masivo"/>
    <s v="La Serena"/>
    <s v="18179135"/>
    <s v="7"/>
    <s v="18179135-7"/>
    <s v=""/>
    <s v="CONSTANZA BELEN VARGAS GONZALEZ"/>
    <s v="CONSTANZA BELEN"/>
    <s v="VARGAS GONZALEZ"/>
    <x v="1"/>
    <x v="5"/>
    <m/>
    <m/>
    <d v="2018-07-06T00:00:00"/>
    <m/>
    <m/>
    <m/>
    <m/>
    <m/>
    <d v="1992-07-23T00:00:00"/>
    <x v="33"/>
    <m/>
    <s v=""/>
    <d v="2018-06-28T00:00:00"/>
    <d v="2018-07-20T00:00:00"/>
    <m/>
    <m/>
    <m/>
    <m/>
    <m/>
    <m/>
    <m/>
    <m/>
    <n v="33"/>
    <s v="Rocío Silva"/>
    <x v="0"/>
    <m/>
    <s v=""/>
    <d v="2021-03-01T00:00:00"/>
    <s v=""/>
    <m/>
    <d v="2018-07-01T00:00:00"/>
    <s v=""/>
  </r>
  <r>
    <s v="Holdtech"/>
    <x v="0"/>
    <s v="Masivo"/>
    <s v="La Serena"/>
    <s v="18758336"/>
    <s v="5"/>
    <s v="18758336-5"/>
    <s v=""/>
    <s v="JOSE FERNANDO ARAYA OLIVARES"/>
    <s v="JOSE FERNANDO"/>
    <s v="ARAYA OLIVARES"/>
    <x v="1"/>
    <x v="5"/>
    <m/>
    <m/>
    <d v="2018-07-04T00:00:00"/>
    <m/>
    <m/>
    <m/>
    <m/>
    <m/>
    <d v="1994-08-24T00:00:00"/>
    <x v="33"/>
    <m/>
    <s v=""/>
    <d v="2018-06-28T00:00:00"/>
    <d v="2018-07-20T00:00:00"/>
    <m/>
    <m/>
    <m/>
    <m/>
    <m/>
    <m/>
    <m/>
    <m/>
    <n v="33"/>
    <s v="Rocío Silva"/>
    <x v="0"/>
    <m/>
    <s v=""/>
    <d v="2021-03-01T00:00:00"/>
    <s v=""/>
    <m/>
    <d v="2018-07-01T00:00:00"/>
    <s v=""/>
  </r>
  <r>
    <s v="Holdtech"/>
    <x v="0"/>
    <s v="Masivo"/>
    <s v="La Serena"/>
    <s v="17846660"/>
    <s v="7"/>
    <s v="17846660-7"/>
    <s v=""/>
    <s v="KATHIA NICOL GARCIA GALVEZ"/>
    <s v="KATHIA NICOL"/>
    <s v="GARCIA GALVEZ"/>
    <x v="1"/>
    <x v="5"/>
    <m/>
    <m/>
    <d v="2018-07-18T00:00:00"/>
    <m/>
    <m/>
    <m/>
    <m/>
    <m/>
    <d v="1991-02-14T00:00:00"/>
    <x v="33"/>
    <m/>
    <s v=""/>
    <d v="2018-06-28T00:00:00"/>
    <d v="2018-07-20T00:00:00"/>
    <m/>
    <m/>
    <m/>
    <m/>
    <m/>
    <m/>
    <m/>
    <m/>
    <n v="33"/>
    <s v="Rocío Silva"/>
    <x v="0"/>
    <m/>
    <s v=""/>
    <d v="2021-03-01T00:00:00"/>
    <s v=""/>
    <m/>
    <d v="2018-07-01T00:00:00"/>
    <s v=""/>
  </r>
  <r>
    <s v="Holdtech"/>
    <x v="0"/>
    <s v="Masivo"/>
    <s v="La Serena"/>
    <s v="10304033"/>
    <s v="7"/>
    <s v="10304033-7"/>
    <s v=""/>
    <s v="MARIA LIVIA OJEDA AZOCAR"/>
    <s v="MARIA LIVIA"/>
    <s v="OJEDA AZOCAR"/>
    <x v="1"/>
    <x v="5"/>
    <m/>
    <m/>
    <d v="2018-06-29T00:00:00"/>
    <m/>
    <m/>
    <m/>
    <m/>
    <m/>
    <d v="1965-01-20T00:00:00"/>
    <x v="33"/>
    <m/>
    <s v=""/>
    <d v="2018-06-28T00:00:00"/>
    <d v="2018-07-20T00:00:00"/>
    <m/>
    <m/>
    <m/>
    <m/>
    <m/>
    <m/>
    <m/>
    <m/>
    <n v="33"/>
    <s v="Rocío Silva"/>
    <x v="0"/>
    <m/>
    <s v=""/>
    <d v="2021-03-01T00:00:00"/>
    <s v=""/>
    <m/>
    <d v="2018-06-01T00:00:00"/>
    <s v=""/>
  </r>
  <r>
    <s v="Holdtech"/>
    <x v="0"/>
    <s v="Masivo"/>
    <s v="La Serena"/>
    <s v="16891980"/>
    <s v="8"/>
    <s v="16891980-8"/>
    <s v=""/>
    <s v="MARITZA CECILIA CORTES MIRANDA"/>
    <s v="MARITZA CECILIA"/>
    <s v="CORTES MIRANDA"/>
    <x v="1"/>
    <x v="5"/>
    <m/>
    <m/>
    <d v="2018-07-03T00:00:00"/>
    <m/>
    <m/>
    <m/>
    <m/>
    <m/>
    <d v="1988-03-10T00:00:00"/>
    <x v="33"/>
    <m/>
    <s v=""/>
    <d v="2018-06-28T00:00:00"/>
    <d v="2018-07-20T00:00:00"/>
    <m/>
    <m/>
    <m/>
    <m/>
    <m/>
    <m/>
    <m/>
    <m/>
    <n v="33"/>
    <s v="Rocío Silva"/>
    <x v="0"/>
    <m/>
    <s v=""/>
    <d v="2021-03-01T00:00:00"/>
    <s v=""/>
    <m/>
    <d v="2018-07-01T00:00:00"/>
    <s v=""/>
  </r>
  <r>
    <s v="Holdtech"/>
    <x v="0"/>
    <s v="Masivo"/>
    <s v="La Serena"/>
    <s v="11193121"/>
    <s v="6"/>
    <s v="11193121-6"/>
    <s v=""/>
    <s v="MONICA VICTORIA GUZMAN CANDIA"/>
    <s v="MONICA VICTORIA"/>
    <s v="GUZMAN CANDIA"/>
    <x v="1"/>
    <x v="5"/>
    <m/>
    <m/>
    <d v="2018-07-18T00:00:00"/>
    <m/>
    <m/>
    <m/>
    <m/>
    <m/>
    <d v="1967-10-11T00:00:00"/>
    <x v="33"/>
    <m/>
    <s v=""/>
    <d v="2018-06-28T00:00:00"/>
    <d v="2018-07-20T00:00:00"/>
    <m/>
    <m/>
    <m/>
    <m/>
    <m/>
    <m/>
    <m/>
    <m/>
    <n v="33"/>
    <s v="Rocío Silva"/>
    <x v="0"/>
    <m/>
    <s v=""/>
    <d v="2021-03-01T00:00:00"/>
    <s v=""/>
    <m/>
    <d v="2018-07-01T00:00:00"/>
    <s v=""/>
  </r>
  <r>
    <s v="Holdtech"/>
    <x v="0"/>
    <s v="Masivo"/>
    <s v="La Serena"/>
    <s v="19505932"/>
    <s v="2"/>
    <s v="19505932-2"/>
    <s v=""/>
    <s v="PEDRO NICOLAS AGUIRRE ROJAS"/>
    <s v="PEDRO NICOLAS"/>
    <s v="AGUIRRE ROJAS"/>
    <x v="1"/>
    <x v="5"/>
    <s v="Reprobado"/>
    <m/>
    <d v="2018-07-23T00:00:00"/>
    <m/>
    <m/>
    <m/>
    <m/>
    <m/>
    <d v="1997-02-05T00:00:00"/>
    <x v="33"/>
    <m/>
    <s v=""/>
    <d v="2018-06-28T00:00:00"/>
    <d v="2018-07-20T00:00:00"/>
    <m/>
    <m/>
    <m/>
    <m/>
    <m/>
    <m/>
    <m/>
    <m/>
    <n v="33"/>
    <s v="Rocío Silva"/>
    <x v="0"/>
    <m/>
    <s v=""/>
    <d v="2021-03-01T00:00:00"/>
    <s v=""/>
    <m/>
    <d v="2018-07-01T00:00:00"/>
    <s v=""/>
  </r>
  <r>
    <s v="Holdtech"/>
    <x v="0"/>
    <s v="Masivo"/>
    <s v="La Serena"/>
    <s v="16549985"/>
    <s v="9"/>
    <s v="16549985-9"/>
    <s v="CAFIGUEV"/>
    <s v="CAROLINA ANDREA FIGUEROA VERA"/>
    <s v="CAROLINA ANDREA"/>
    <s v="FIGUEROA VERA"/>
    <x v="1"/>
    <x v="5"/>
    <m/>
    <m/>
    <m/>
    <m/>
    <m/>
    <m/>
    <m/>
    <m/>
    <d v="1986-10-30T00:00:00"/>
    <x v="34"/>
    <m/>
    <s v=""/>
    <d v="2018-07-22T00:00:00"/>
    <d v="2018-07-31T00:00:00"/>
    <m/>
    <m/>
    <m/>
    <m/>
    <m/>
    <m/>
    <m/>
    <m/>
    <n v="34"/>
    <s v="Katterine Cuadra"/>
    <x v="0"/>
    <m/>
    <s v=""/>
    <d v="2021-03-01T00:00:00"/>
    <s v=""/>
    <m/>
    <s v=""/>
    <s v=""/>
  </r>
  <r>
    <s v="Holdtech"/>
    <x v="0"/>
    <s v="Masivo"/>
    <s v="La Serena"/>
    <s v="18179135"/>
    <s v="7"/>
    <s v="18179135-7"/>
    <s v="CBVARGAG"/>
    <s v="CONSTANZA BELEN VARGAS GONZALES"/>
    <s v="CONSTANZA BELEN"/>
    <s v="VARGAS GONZALES"/>
    <x v="1"/>
    <x v="5"/>
    <m/>
    <m/>
    <m/>
    <m/>
    <m/>
    <m/>
    <m/>
    <m/>
    <d v="1992-07-23T00:00:00"/>
    <x v="34"/>
    <m/>
    <s v=""/>
    <d v="2018-08-01T00:00:00"/>
    <d v="2018-07-31T00:00:00"/>
    <m/>
    <m/>
    <m/>
    <m/>
    <m/>
    <m/>
    <m/>
    <m/>
    <n v="34"/>
    <s v="Katterine Cuadra"/>
    <x v="0"/>
    <m/>
    <s v=""/>
    <d v="2021-03-01T00:00:00"/>
    <s v=""/>
    <m/>
    <s v=""/>
    <s v=""/>
  </r>
  <r>
    <s v="Holdtech"/>
    <x v="0"/>
    <s v="Masivo"/>
    <s v="La Serena"/>
    <s v="17907200"/>
    <s v="9"/>
    <s v="17907200-9"/>
    <s v="CDDIAZM"/>
    <s v="CINDY DEL CARMEN DIAZ MUÑOZ"/>
    <s v="CINDY DEL CARMEN"/>
    <s v="DIAZ MUÑOZ"/>
    <x v="1"/>
    <x v="5"/>
    <m/>
    <m/>
    <m/>
    <m/>
    <m/>
    <m/>
    <m/>
    <m/>
    <d v="1991-09-28T00:00:00"/>
    <x v="34"/>
    <m/>
    <s v=""/>
    <d v="2018-07-18T00:00:00"/>
    <d v="2018-07-31T00:00:00"/>
    <m/>
    <m/>
    <m/>
    <m/>
    <m/>
    <m/>
    <m/>
    <m/>
    <n v="34"/>
    <s v="Katterine Cuadra"/>
    <x v="0"/>
    <m/>
    <s v=""/>
    <d v="2021-03-01T00:00:00"/>
    <s v=""/>
    <m/>
    <s v=""/>
    <s v=""/>
  </r>
  <r>
    <s v="Holdtech"/>
    <x v="0"/>
    <s v="Masivo"/>
    <s v="La Serena"/>
    <s v="19733305"/>
    <s v="7"/>
    <s v="19733305-7"/>
    <s v="DEROJASC"/>
    <s v="DAMARIS ESTER ROJAS CASTILLO"/>
    <s v="DAMARIS ESTER"/>
    <s v="ROJAS CASTILLO"/>
    <x v="1"/>
    <x v="5"/>
    <m/>
    <m/>
    <m/>
    <m/>
    <m/>
    <m/>
    <m/>
    <m/>
    <d v="1997-08-12T00:00:00"/>
    <x v="34"/>
    <m/>
    <s v=""/>
    <d v="2018-07-11T00:00:00"/>
    <d v="2018-07-31T00:00:00"/>
    <m/>
    <m/>
    <m/>
    <m/>
    <m/>
    <m/>
    <m/>
    <m/>
    <n v="34"/>
    <s v="Katterine Cuadra"/>
    <x v="0"/>
    <m/>
    <s v=""/>
    <d v="2021-03-01T00:00:00"/>
    <s v=""/>
    <m/>
    <s v=""/>
    <s v=""/>
  </r>
  <r>
    <s v="Holdtech"/>
    <x v="0"/>
    <s v="Masivo"/>
    <s v="La Serena"/>
    <s v="18792543"/>
    <s v="6"/>
    <s v="18792543-6"/>
    <s v="FACORTES"/>
    <s v="FRANCHESCA ALEXANDRA CORTES SALMON"/>
    <s v="FRANCHESCA ALEXANDRA"/>
    <s v="CORTES SALMON"/>
    <x v="1"/>
    <x v="5"/>
    <m/>
    <m/>
    <m/>
    <m/>
    <m/>
    <m/>
    <m/>
    <m/>
    <d v="1994-09-08T00:00:00"/>
    <x v="34"/>
    <m/>
    <s v=""/>
    <d v="2018-08-02T00:00:00"/>
    <d v="2018-07-31T00:00:00"/>
    <m/>
    <m/>
    <m/>
    <m/>
    <m/>
    <m/>
    <m/>
    <m/>
    <n v="34"/>
    <s v="Katterine Cuadra"/>
    <x v="0"/>
    <m/>
    <s v=""/>
    <d v="2021-03-01T00:00:00"/>
    <s v=""/>
    <m/>
    <s v=""/>
    <s v=""/>
  </r>
  <r>
    <s v="Holdtech"/>
    <x v="0"/>
    <s v="Masivo"/>
    <s v="La Serena"/>
    <s v="18758336"/>
    <s v="5"/>
    <s v="18758336-5"/>
    <s v="JFARAYAO"/>
    <s v="JOSE FERNANDO ARAYA OLIVARES"/>
    <s v="JOSE FERNANDO"/>
    <s v="ARAYA OLIVARES"/>
    <x v="1"/>
    <x v="5"/>
    <m/>
    <m/>
    <m/>
    <m/>
    <m/>
    <m/>
    <m/>
    <m/>
    <d v="1994-08-24T00:00:00"/>
    <x v="34"/>
    <m/>
    <s v=""/>
    <d v="2018-07-31T00:00:00"/>
    <d v="2018-07-31T00:00:00"/>
    <m/>
    <m/>
    <m/>
    <m/>
    <m/>
    <m/>
    <m/>
    <m/>
    <n v="34"/>
    <s v="Katterine Cuadra"/>
    <x v="0"/>
    <m/>
    <s v=""/>
    <d v="2021-03-01T00:00:00"/>
    <s v=""/>
    <m/>
    <s v=""/>
    <s v=""/>
  </r>
  <r>
    <s v="Holdtech"/>
    <x v="0"/>
    <s v="Masivo"/>
    <s v="La Serena"/>
    <s v="14515647"/>
    <s v="5"/>
    <s v="14515647-5"/>
    <s v="MAPIZARV"/>
    <s v="MARY ANDREA PIZARRO VEGA"/>
    <s v="MARY ANDREA"/>
    <s v="PIZARRO VEGA"/>
    <x v="1"/>
    <x v="5"/>
    <m/>
    <m/>
    <m/>
    <m/>
    <m/>
    <m/>
    <m/>
    <m/>
    <d v="1975-05-20T00:00:00"/>
    <x v="34"/>
    <m/>
    <s v=""/>
    <d v="2018-07-24T00:00:00"/>
    <d v="2018-07-31T00:00:00"/>
    <m/>
    <m/>
    <m/>
    <m/>
    <m/>
    <m/>
    <m/>
    <m/>
    <n v="34"/>
    <s v="Katterine Cuadra"/>
    <x v="0"/>
    <m/>
    <s v=""/>
    <d v="2021-03-01T00:00:00"/>
    <s v=""/>
    <m/>
    <s v=""/>
    <s v=""/>
  </r>
  <r>
    <s v="Holdtech"/>
    <x v="0"/>
    <s v="Masivo"/>
    <s v="La Serena"/>
    <s v="19948611"/>
    <s v="K"/>
    <s v="19948611-K"/>
    <s v="MJRIVERC"/>
    <s v="MATIAS JESUS FERNANDO RIVERA CASTILLO"/>
    <s v="MATIAS JESUS FERNANDO"/>
    <s v="RIVERA CASTILLO"/>
    <x v="1"/>
    <x v="5"/>
    <m/>
    <m/>
    <m/>
    <m/>
    <m/>
    <m/>
    <m/>
    <m/>
    <d v="1998-09-12T00:00:00"/>
    <x v="34"/>
    <m/>
    <s v=""/>
    <d v="2018-07-17T00:00:00"/>
    <d v="2018-07-31T00:00:00"/>
    <m/>
    <m/>
    <m/>
    <m/>
    <m/>
    <m/>
    <m/>
    <m/>
    <n v="34"/>
    <s v="Katterine Cuadra"/>
    <x v="0"/>
    <m/>
    <s v=""/>
    <d v="2021-03-01T00:00:00"/>
    <s v=""/>
    <m/>
    <s v=""/>
    <s v=""/>
  </r>
  <r>
    <s v="Holdtech"/>
    <x v="0"/>
    <s v="Masivo"/>
    <s v="La Serena"/>
    <s v="20142282"/>
    <s v="5"/>
    <s v="20142282-5"/>
    <s v="RIQUINTS"/>
    <s v="RAUL IGNACIO QUINTANILLA SOLIS"/>
    <s v="RAUL IGNACIO"/>
    <s v="QUINTANILLA SOLIS"/>
    <x v="1"/>
    <x v="5"/>
    <m/>
    <m/>
    <m/>
    <m/>
    <m/>
    <m/>
    <m/>
    <m/>
    <d v="1999-10-05T00:00:00"/>
    <x v="34"/>
    <m/>
    <s v=""/>
    <d v="2018-07-30T00:00:00"/>
    <d v="2018-07-31T00:00:00"/>
    <m/>
    <m/>
    <m/>
    <m/>
    <m/>
    <m/>
    <m/>
    <m/>
    <n v="34"/>
    <s v="Katterine Cuadra"/>
    <x v="0"/>
    <m/>
    <s v=""/>
    <d v="2021-03-01T00:00:00"/>
    <s v=""/>
    <m/>
    <s v=""/>
    <s v=""/>
  </r>
  <r>
    <s v="Holdtech"/>
    <x v="0"/>
    <s v="Masivo"/>
    <s v="La Serena"/>
    <s v="17663487"/>
    <s v="1"/>
    <s v="17663487-1"/>
    <s v="SARIQUEB"/>
    <s v="STEPHANIE ARACELLI RIQUELME BORLANDO"/>
    <s v="STEPHANIE ARACELLI"/>
    <s v="RIQUELME BORLANDO"/>
    <x v="1"/>
    <x v="5"/>
    <m/>
    <m/>
    <m/>
    <m/>
    <m/>
    <m/>
    <m/>
    <m/>
    <d v="1990-10-23T00:00:00"/>
    <x v="34"/>
    <m/>
    <s v=""/>
    <d v="2018-07-25T00:00:00"/>
    <d v="2018-07-31T00:00:00"/>
    <m/>
    <m/>
    <m/>
    <m/>
    <m/>
    <m/>
    <m/>
    <m/>
    <n v="34"/>
    <s v="Katterine Cuadra"/>
    <x v="0"/>
    <m/>
    <s v=""/>
    <d v="2021-03-01T00:00:00"/>
    <s v=""/>
    <m/>
    <s v=""/>
    <s v=""/>
  </r>
  <r>
    <s v="Holdtech"/>
    <x v="0"/>
    <s v="Masivo"/>
    <s v="La Serena"/>
    <s v="19036674"/>
    <s v="K"/>
    <s v="19036674-K"/>
    <s v="SFSAAVEG"/>
    <s v="STEFANIE FRANCISCA SAAVEDRA GONZALEZ"/>
    <s v="STEFANIE FRANCISCA"/>
    <s v="SAAVEDRA GONZALEZ"/>
    <x v="1"/>
    <x v="5"/>
    <m/>
    <m/>
    <m/>
    <m/>
    <m/>
    <m/>
    <m/>
    <m/>
    <d v="1994-10-24T00:00:00"/>
    <x v="34"/>
    <m/>
    <s v=""/>
    <d v="2018-07-20T00:00:00"/>
    <d v="2018-07-31T00:00:00"/>
    <m/>
    <m/>
    <m/>
    <m/>
    <m/>
    <m/>
    <m/>
    <m/>
    <n v="34"/>
    <s v="Katterine Cuadra"/>
    <x v="0"/>
    <m/>
    <s v=""/>
    <d v="2021-03-01T00:00:00"/>
    <s v=""/>
    <m/>
    <s v=""/>
    <s v=""/>
  </r>
  <r>
    <s v="Holdtech"/>
    <x v="0"/>
    <s v="Prepago"/>
    <s v="La Serena"/>
    <s v="16443021"/>
    <s v="9"/>
    <s v="16443021-9"/>
    <s v="FAMUNDAC"/>
    <s v="FELIPE ALEJANDRO MUNDACA CRAIG"/>
    <s v="FELIPE ALEJANDRO"/>
    <s v="MUNDACA CRAIG"/>
    <x v="1"/>
    <x v="5"/>
    <s v="Reprobado"/>
    <m/>
    <m/>
    <m/>
    <m/>
    <m/>
    <m/>
    <m/>
    <d v="1985-12-28T00:00:00"/>
    <x v="35"/>
    <m/>
    <s v=""/>
    <d v="2018-07-30T00:00:00"/>
    <d v="2018-08-13T00:00:00"/>
    <s v="N"/>
    <m/>
    <s v="FAMUNDAC"/>
    <s v="FAMUNDAC"/>
    <n v="19094"/>
    <s v="felipe.mundaca@consultor.wom.cl"/>
    <m/>
    <m/>
    <n v="35"/>
    <s v="Merelyn Marin"/>
    <x v="0"/>
    <m/>
    <s v=""/>
    <d v="2021-03-01T00:00:00"/>
    <s v=""/>
    <m/>
    <s v=""/>
    <s v=""/>
  </r>
  <r>
    <s v="Holdtech"/>
    <x v="0"/>
    <s v="Prepago"/>
    <s v="La Serena"/>
    <s v="16912945"/>
    <s v="2"/>
    <s v="16912945-2"/>
    <s v="NAORELLC"/>
    <s v="NATALIE ANDREE ORELLANA CASTRO"/>
    <s v="NATALIE ANDREE"/>
    <s v="ORELLANA CASTRO"/>
    <x v="1"/>
    <x v="5"/>
    <m/>
    <m/>
    <d v="2018-08-10T00:00:00"/>
    <m/>
    <m/>
    <m/>
    <m/>
    <m/>
    <d v="1985-12-28T00:00:00"/>
    <x v="35"/>
    <m/>
    <s v=""/>
    <d v="2018-07-30T00:00:00"/>
    <d v="2018-08-13T00:00:00"/>
    <m/>
    <m/>
    <s v="NAORELLC"/>
    <s v="NAORELLC"/>
    <n v="19092"/>
    <s v="natalie.orellana@consultor.wom.cl"/>
    <m/>
    <m/>
    <n v="35"/>
    <s v="Merelyn Marin"/>
    <x v="0"/>
    <m/>
    <s v=""/>
    <d v="2021-03-01T00:00:00"/>
    <s v=""/>
    <m/>
    <d v="2018-08-01T00:00:00"/>
    <s v=""/>
  </r>
  <r>
    <s v="Holdtech"/>
    <x v="0"/>
    <s v="Masivo"/>
    <s v="La Serena"/>
    <s v="18493568"/>
    <s v="6"/>
    <s v="18493568-6"/>
    <s v="CGRODRIA"/>
    <s v="CARLOS GABRIEL JUNIOR RODRIGUEZ ALFARO"/>
    <s v="CARLOS GABRIEL JUNIOR"/>
    <s v="RODRIGUEZ ALFARO"/>
    <x v="1"/>
    <x v="5"/>
    <m/>
    <m/>
    <d v="2018-08-30T00:00:00"/>
    <m/>
    <m/>
    <m/>
    <m/>
    <m/>
    <d v="1993-03-02T00:00:00"/>
    <x v="30"/>
    <m/>
    <s v=""/>
    <d v="2018-08-08T00:00:00"/>
    <d v="2018-08-29T00:00:00"/>
    <m/>
    <m/>
    <s v="CGRODRIA"/>
    <s v="CGRODRIA"/>
    <n v="19166"/>
    <s v="carlos.rodriguez@consultor.wom.cl"/>
    <m/>
    <m/>
    <n v="36"/>
    <s v="Julia Arancibia"/>
    <x v="3"/>
    <m/>
    <s v=""/>
    <d v="2021-03-01T00:00:00"/>
    <s v=""/>
    <m/>
    <d v="2018-08-01T00:00:00"/>
    <s v=""/>
  </r>
  <r>
    <s v="Holdtech"/>
    <x v="0"/>
    <s v="Masivo"/>
    <s v="La Serena"/>
    <s v="17364320"/>
    <s v="9"/>
    <s v="17364320-9"/>
    <s v="DUGALLAD"/>
    <s v="DANIEL ULISES GALLARDO DIAZ"/>
    <s v="DANIEL ULISES"/>
    <s v="GALLARDO DIAZ"/>
    <x v="1"/>
    <x v="5"/>
    <m/>
    <m/>
    <d v="2018-08-10T00:00:00"/>
    <m/>
    <m/>
    <m/>
    <m/>
    <m/>
    <d v="1990-04-24T00:00:00"/>
    <x v="30"/>
    <m/>
    <s v=""/>
    <d v="2018-08-08T00:00:00"/>
    <d v="2018-08-29T00:00:00"/>
    <m/>
    <m/>
    <s v="DUGALLAD"/>
    <s v="DUGALLAD"/>
    <n v="19120"/>
    <s v="daniel.gallardo.d@consultor.wom.cl"/>
    <m/>
    <m/>
    <n v="36"/>
    <s v="Julia Arancibia"/>
    <x v="3"/>
    <m/>
    <s v=""/>
    <d v="2021-03-01T00:00:00"/>
    <s v=""/>
    <m/>
    <d v="2018-08-01T00:00:00"/>
    <s v=""/>
  </r>
  <r>
    <s v="Holdtech"/>
    <x v="0"/>
    <s v="Masivo"/>
    <s v="La Serena"/>
    <s v="19491177"/>
    <s v="7"/>
    <s v="19491177-7"/>
    <s v="FECASTIA"/>
    <s v="FRANCISCA ELISA CASTILLO ARANCIBIA"/>
    <s v="FRANCISCA ELISA"/>
    <s v="CASTILLO ARANCIBIA"/>
    <x v="1"/>
    <x v="5"/>
    <m/>
    <m/>
    <d v="2018-08-28T00:00:00"/>
    <m/>
    <m/>
    <m/>
    <m/>
    <m/>
    <d v="1996-12-26T00:00:00"/>
    <x v="30"/>
    <m/>
    <s v=""/>
    <d v="2018-08-08T00:00:00"/>
    <d v="2018-08-29T00:00:00"/>
    <m/>
    <m/>
    <s v="FECASTIA"/>
    <s v="FECASTIA"/>
    <n v="19133"/>
    <s v="francisca.castillo.a@consultor.wom.cl"/>
    <m/>
    <m/>
    <n v="36"/>
    <s v="Julia Arancibia"/>
    <x v="3"/>
    <m/>
    <s v=""/>
    <d v="2021-03-01T00:00:00"/>
    <s v=""/>
    <m/>
    <d v="2018-08-01T00:00:00"/>
    <s v=""/>
  </r>
  <r>
    <s v="Holdtech"/>
    <x v="0"/>
    <s v="Masivo"/>
    <s v="La Serena"/>
    <s v="15008141"/>
    <s v="6"/>
    <s v="15008141-6"/>
    <s v="LJAGUIRG"/>
    <s v="LENKA JESSENIA AGUIRRE GALAZ"/>
    <s v="LENKA JESSENIA"/>
    <s v="AGUIRRE GALAZ"/>
    <x v="1"/>
    <x v="5"/>
    <s v="Reprobado"/>
    <m/>
    <d v="2018-08-30T00:00:00"/>
    <m/>
    <m/>
    <m/>
    <m/>
    <m/>
    <d v="1983-01-27T00:00:00"/>
    <x v="30"/>
    <m/>
    <s v=""/>
    <d v="2018-08-08T00:00:00"/>
    <d v="2018-08-29T00:00:00"/>
    <m/>
    <m/>
    <s v="LJAGUIRG"/>
    <s v="LJAGUIRG"/>
    <n v="19139"/>
    <s v="lenka.aguirre@consultor.wom.cl"/>
    <m/>
    <m/>
    <n v="36"/>
    <s v="Julia Arancibia"/>
    <x v="3"/>
    <m/>
    <s v=""/>
    <d v="2021-03-01T00:00:00"/>
    <s v=""/>
    <m/>
    <d v="2018-08-01T00:00:00"/>
    <s v=""/>
  </r>
  <r>
    <s v="Holdtech"/>
    <x v="0"/>
    <s v="Masivo"/>
    <s v="La Serena"/>
    <s v="17554698"/>
    <s v="7"/>
    <s v="17554698-7"/>
    <s v="MAARREDS"/>
    <s v="MARCOS ANDRES ARREDONDO SEPULVEDA"/>
    <s v="MARCOS ANDRES"/>
    <s v="ARREDONDO SEPULVEDA"/>
    <x v="1"/>
    <x v="5"/>
    <m/>
    <m/>
    <d v="2018-08-14T00:00:00"/>
    <m/>
    <m/>
    <m/>
    <m/>
    <m/>
    <d v="1991-10-26T00:00:00"/>
    <x v="30"/>
    <m/>
    <s v=""/>
    <d v="2018-08-08T00:00:00"/>
    <d v="2018-08-29T00:00:00"/>
    <m/>
    <m/>
    <s v="MAARREDS"/>
    <s v="MAARREDS"/>
    <n v="19175"/>
    <s v="marcos.arredondo@consultor.wom.cl"/>
    <m/>
    <m/>
    <n v="36"/>
    <s v="Julia Arancibia"/>
    <x v="3"/>
    <m/>
    <s v=""/>
    <d v="2021-03-01T00:00:00"/>
    <s v=""/>
    <m/>
    <d v="2018-08-01T00:00:00"/>
    <s v=""/>
  </r>
  <r>
    <s v="Holdtech"/>
    <x v="0"/>
    <s v="Masivo"/>
    <s v="La Serena"/>
    <s v="9881796-"/>
    <s v="4"/>
    <s v="9881796-4"/>
    <s v="RDSEPULZ"/>
    <s v="ROSA DEL ROSARIO SEPULVEDA ZEPEDA"/>
    <s v="ROSA DEL ROSARIO"/>
    <s v="SEPULVEDA ZEPEDA"/>
    <x v="1"/>
    <x v="5"/>
    <m/>
    <m/>
    <d v="2018-08-13T00:00:00"/>
    <m/>
    <m/>
    <m/>
    <m/>
    <m/>
    <d v="1965-09-29T00:00:00"/>
    <x v="30"/>
    <m/>
    <s v=""/>
    <d v="2018-08-08T00:00:00"/>
    <d v="2018-08-29T00:00:00"/>
    <m/>
    <m/>
    <s v="RDSEPULZ"/>
    <s v="RDSEPULZ"/>
    <n v="19101"/>
    <s v="rosa.sepulveda@consultor.wom.cl"/>
    <m/>
    <m/>
    <n v="36"/>
    <s v="Julia Arancibia"/>
    <x v="3"/>
    <m/>
    <s v=""/>
    <d v="2021-03-01T00:00:00"/>
    <s v=""/>
    <m/>
    <d v="2018-08-01T00:00:00"/>
    <s v=""/>
  </r>
  <r>
    <s v="Holdtech"/>
    <x v="0"/>
    <s v="Masivo"/>
    <s v="La Serena"/>
    <s v="13869208"/>
    <s v="6"/>
    <s v="13869208-6"/>
    <s v="SPFLOREV"/>
    <s v="SILVIA PATRICIA FLORES VIDELA"/>
    <s v="SILVIA PATRICIA"/>
    <s v="FLORES VIDELA"/>
    <x v="1"/>
    <x v="5"/>
    <m/>
    <m/>
    <d v="2018-08-20T00:00:00"/>
    <m/>
    <m/>
    <m/>
    <m/>
    <m/>
    <d v="1980-03-29T00:00:00"/>
    <x v="30"/>
    <m/>
    <s v=""/>
    <d v="2018-08-08T00:00:00"/>
    <d v="2018-08-29T00:00:00"/>
    <m/>
    <m/>
    <s v="SPFLOREV"/>
    <s v="SPFLOREV"/>
    <n v="19155"/>
    <s v="silvia.flores@consultor.wom.cl"/>
    <m/>
    <m/>
    <n v="36"/>
    <s v="Julia Arancibia"/>
    <x v="3"/>
    <m/>
    <s v=""/>
    <d v="2021-03-01T00:00:00"/>
    <s v=""/>
    <m/>
    <d v="2018-08-01T00:00:00"/>
    <s v=""/>
  </r>
  <r>
    <s v="Holdtech"/>
    <x v="0"/>
    <s v="Masivo"/>
    <s v="La Serena"/>
    <s v="19040490"/>
    <s v="0"/>
    <s v="19040490-0"/>
    <s v="BCALVARD"/>
    <s v="BARBARA CAMILA ALVAREZ DROGUETT"/>
    <s v="BARBARA CAMILA"/>
    <s v="ALVAREZ DROGUETT"/>
    <x v="1"/>
    <x v="5"/>
    <m/>
    <m/>
    <d v="2018-08-10T00:00:00"/>
    <m/>
    <m/>
    <m/>
    <m/>
    <m/>
    <d v="1995-04-10T00:00:00"/>
    <x v="35"/>
    <m/>
    <s v=""/>
    <d v="2018-08-21T00:00:00"/>
    <d v="2018-09-10T00:00:00"/>
    <m/>
    <m/>
    <s v="BCALVARD"/>
    <s v="BCALVARD"/>
    <n v="19199"/>
    <s v="barbara.alvarez@consultor.wom.cl"/>
    <m/>
    <m/>
    <n v="37"/>
    <s v="Merelyn Marin"/>
    <x v="3"/>
    <m/>
    <s v=""/>
    <d v="2021-03-01T00:00:00"/>
    <s v=""/>
    <m/>
    <d v="2018-08-01T00:00:00"/>
    <s v=""/>
  </r>
  <r>
    <s v="Holdtech"/>
    <x v="0"/>
    <s v="Masivo"/>
    <s v="La Serena"/>
    <s v="16687829"/>
    <s v="2"/>
    <s v="16687829-2"/>
    <s v="BNZAMBRL"/>
    <s v="BARBARA NATALIA ZAMBRA LOBOS"/>
    <s v="BARBARA NATALIA"/>
    <s v="ZAMBRA LOBOS"/>
    <x v="1"/>
    <x v="5"/>
    <m/>
    <m/>
    <d v="2018-09-03T00:00:00"/>
    <m/>
    <m/>
    <m/>
    <m/>
    <m/>
    <d v="1987-11-30T00:00:00"/>
    <x v="35"/>
    <m/>
    <s v=""/>
    <d v="2018-08-21T00:00:00"/>
    <d v="2018-09-10T00:00:00"/>
    <m/>
    <m/>
    <s v="BNZAMBRL"/>
    <s v="BNZAMBRL"/>
    <n v="19200"/>
    <s v="barbara.zambra@consultor.wom.cl"/>
    <m/>
    <m/>
    <n v="37"/>
    <s v="Merelyn Marin"/>
    <x v="3"/>
    <m/>
    <s v=""/>
    <d v="2021-03-01T00:00:00"/>
    <s v=""/>
    <m/>
    <d v="2018-09-01T00:00:00"/>
    <s v=""/>
  </r>
  <r>
    <s v="Holdtech"/>
    <x v="0"/>
    <s v="Masivo"/>
    <s v="La Serena"/>
    <s v="18449707"/>
    <s v="7"/>
    <s v="18449707-7"/>
    <s v="CIDIAZA"/>
    <s v="CONSTANZA INES DE LOURDES DIAZ AHUMADA"/>
    <s v="CONSTANZA INES DE LOURDES"/>
    <s v="DIAZ AHUMADA"/>
    <x v="1"/>
    <x v="5"/>
    <m/>
    <m/>
    <d v="2018-09-07T00:00:00"/>
    <m/>
    <m/>
    <m/>
    <m/>
    <m/>
    <d v="1994-11-16T00:00:00"/>
    <x v="35"/>
    <m/>
    <s v=""/>
    <d v="2018-08-21T00:00:00"/>
    <d v="2018-09-10T00:00:00"/>
    <m/>
    <m/>
    <s v="CIDIAZA"/>
    <s v="CIDIAZA"/>
    <n v="19092"/>
    <s v="constancia.diaz@consultor.wom.cl"/>
    <m/>
    <m/>
    <n v="37"/>
    <s v="Merelyn Marin"/>
    <x v="3"/>
    <m/>
    <s v=""/>
    <d v="2021-03-01T00:00:00"/>
    <s v=""/>
    <m/>
    <d v="2018-09-01T00:00:00"/>
    <s v=""/>
  </r>
  <r>
    <s v="Holdtech"/>
    <x v="0"/>
    <s v="Masivo"/>
    <s v="La Serena"/>
    <s v="18317127"/>
    <s v="5"/>
    <s v="18317127-5"/>
    <s v="GASALAZP"/>
    <s v="GISELLE ALEJANDRA SALAZAR PIZARRO"/>
    <s v="GISELLE ALEJANDRA"/>
    <s v="SALAZAR PIZARRO"/>
    <x v="1"/>
    <x v="5"/>
    <m/>
    <m/>
    <d v="2018-08-30T00:00:00"/>
    <m/>
    <m/>
    <m/>
    <m/>
    <m/>
    <d v="1993-01-17T00:00:00"/>
    <x v="35"/>
    <m/>
    <s v=""/>
    <d v="2018-08-21T00:00:00"/>
    <d v="2018-09-10T00:00:00"/>
    <m/>
    <m/>
    <s v="GASALAZP"/>
    <s v="GASALAZP"/>
    <n v="19208"/>
    <s v="giselle.salazar@consultor.wom.cl"/>
    <m/>
    <m/>
    <n v="37"/>
    <s v="Merelyn Marin"/>
    <x v="3"/>
    <m/>
    <s v=""/>
    <d v="2021-03-01T00:00:00"/>
    <s v=""/>
    <m/>
    <d v="2018-08-01T00:00:00"/>
    <s v=""/>
  </r>
  <r>
    <s v="Holdtech"/>
    <x v="0"/>
    <s v="Masivo"/>
    <s v="La Serena"/>
    <s v="14114800"/>
    <s v="1"/>
    <s v="14114800-1"/>
    <s v="HAOLIVAA"/>
    <s v="HERNAN ANDRES OLIVARES ALFARO"/>
    <s v="HERNAN ANDRES"/>
    <s v="OLIVARES ALFARO"/>
    <x v="1"/>
    <x v="5"/>
    <m/>
    <m/>
    <d v="2018-09-07T00:00:00"/>
    <m/>
    <m/>
    <m/>
    <m/>
    <m/>
    <d v="1981-05-04T00:00:00"/>
    <x v="35"/>
    <m/>
    <s v=""/>
    <d v="2018-08-21T00:00:00"/>
    <d v="2018-09-10T00:00:00"/>
    <m/>
    <m/>
    <s v="HAOLIVAA"/>
    <s v="HAOLIVAA"/>
    <n v="19198"/>
    <s v="hernan.olivares@consultor.wom.cl"/>
    <m/>
    <m/>
    <n v="37"/>
    <s v="Merelyn Marin"/>
    <x v="3"/>
    <m/>
    <s v=""/>
    <d v="2021-03-01T00:00:00"/>
    <s v=""/>
    <m/>
    <d v="2018-09-01T00:00:00"/>
    <s v=""/>
  </r>
  <r>
    <s v="Holdtech"/>
    <x v="0"/>
    <s v="Masivo"/>
    <s v="La Serena"/>
    <s v="11345543"/>
    <s v="8"/>
    <s v="11345543-8"/>
    <s v="HDHEUWIC"/>
    <s v="HUMBERTO DARWIN HEUWITTE CANALES"/>
    <s v="HUMBERTO DARWIN"/>
    <s v="HEUWITTE CANALES"/>
    <x v="1"/>
    <x v="5"/>
    <m/>
    <m/>
    <d v="2018-08-29T00:00:00"/>
    <m/>
    <m/>
    <m/>
    <m/>
    <m/>
    <d v="1968-05-08T00:00:00"/>
    <x v="35"/>
    <m/>
    <s v=""/>
    <d v="2018-08-21T00:00:00"/>
    <d v="2018-09-10T00:00:00"/>
    <m/>
    <m/>
    <s v="HDHEUWIC"/>
    <s v="HDHEUWIC"/>
    <n v="19223"/>
    <s v="humberto.heuwitte@consultor.wom.cl"/>
    <m/>
    <m/>
    <n v="37"/>
    <s v="Merelyn Marin"/>
    <x v="3"/>
    <m/>
    <s v=""/>
    <d v="2021-03-01T00:00:00"/>
    <s v=""/>
    <m/>
    <d v="2018-08-01T00:00:00"/>
    <s v=""/>
  </r>
  <r>
    <s v="Holdtech"/>
    <x v="0"/>
    <s v="Masivo"/>
    <s v="La Serena"/>
    <s v="18633836"/>
    <s v="7"/>
    <s v="18633836-7"/>
    <s v="KAYANEZG"/>
    <s v="KATHERINE ANDREA YAÑEZ GARCIA"/>
    <s v="KATHERINE ANDREA"/>
    <s v="YAÑEZ GARCIA"/>
    <x v="1"/>
    <x v="5"/>
    <m/>
    <m/>
    <d v="2018-08-30T00:00:00"/>
    <m/>
    <m/>
    <m/>
    <m/>
    <m/>
    <d v="1994-06-15T00:00:00"/>
    <x v="35"/>
    <m/>
    <s v=""/>
    <d v="2018-08-21T00:00:00"/>
    <d v="2018-09-10T00:00:00"/>
    <m/>
    <m/>
    <s v="KAYANEZG"/>
    <s v="KAYANEZG"/>
    <n v="19202"/>
    <s v="katherine.yanez@consultor.wom.cl"/>
    <m/>
    <m/>
    <n v="37"/>
    <s v="Merelyn Marin"/>
    <x v="3"/>
    <m/>
    <s v=""/>
    <d v="2021-03-01T00:00:00"/>
    <s v=""/>
    <m/>
    <d v="2018-08-01T00:00:00"/>
    <s v=""/>
  </r>
  <r>
    <s v="Holdtech"/>
    <x v="0"/>
    <s v="Masivo"/>
    <s v="La Serena"/>
    <s v="17475274"/>
    <s v="5"/>
    <s v="17475274-5"/>
    <s v="LMCAMPOU"/>
    <s v="LISSETTE MADELAINE CAMPOS URRA"/>
    <s v="LISSETTE MADELAINE"/>
    <s v="CAMPOS URRA"/>
    <x v="1"/>
    <x v="5"/>
    <m/>
    <m/>
    <d v="2018-08-22T00:00:00"/>
    <m/>
    <m/>
    <m/>
    <m/>
    <m/>
    <d v="1990-05-23T00:00:00"/>
    <x v="35"/>
    <m/>
    <s v=""/>
    <d v="2018-08-21T00:00:00"/>
    <d v="2018-09-10T00:00:00"/>
    <m/>
    <m/>
    <s v="LMCAMPOU"/>
    <s v="LMCAMPOU"/>
    <n v="19099"/>
    <s v="lissette.campos@consultor.wom.cl"/>
    <m/>
    <m/>
    <n v="37"/>
    <s v="Merelyn Marin"/>
    <x v="3"/>
    <m/>
    <s v=""/>
    <d v="2021-03-01T00:00:00"/>
    <s v=""/>
    <m/>
    <d v="2018-08-01T00:00:00"/>
    <s v=""/>
  </r>
  <r>
    <s v="Holdtech"/>
    <x v="0"/>
    <s v="Masivo"/>
    <s v="La Serena"/>
    <s v="13648609"/>
    <s v="8"/>
    <s v="13648609-8"/>
    <s v="MPVILLAB"/>
    <s v="MILENKA PAOLA VILLALOBOS BRICEÑO"/>
    <s v="MILENKA PAOLA"/>
    <s v="VILLALOBOS BRICEÑO"/>
    <x v="1"/>
    <x v="5"/>
    <m/>
    <m/>
    <d v="2018-08-27T00:00:00"/>
    <m/>
    <m/>
    <m/>
    <m/>
    <m/>
    <d v="1978-10-17T00:00:00"/>
    <x v="35"/>
    <m/>
    <s v=""/>
    <d v="2018-08-21T00:00:00"/>
    <d v="2018-09-10T00:00:00"/>
    <m/>
    <m/>
    <s v="MPVILLAB"/>
    <s v="MPVILLAB"/>
    <n v="19179"/>
    <s v="milenka.villalobos@consultor.wom.cl"/>
    <m/>
    <m/>
    <n v="37"/>
    <s v="Merelyn Marin"/>
    <x v="3"/>
    <m/>
    <s v=""/>
    <d v="2021-03-01T00:00:00"/>
    <s v=""/>
    <m/>
    <d v="2018-08-01T00:00:00"/>
    <s v=""/>
  </r>
  <r>
    <s v="Holdtech"/>
    <x v="0"/>
    <s v="Masivo"/>
    <s v="La Serena"/>
    <s v="16184500"/>
    <s v="0"/>
    <s v="16184500-0"/>
    <s v="VJBARRIV"/>
    <s v="VICTOR JONATHAN BARRIOS VARAS"/>
    <s v="VICTOR JONATHAN"/>
    <s v="BARRIOS VARAS"/>
    <x v="1"/>
    <x v="5"/>
    <m/>
    <m/>
    <d v="2018-08-30T00:00:00"/>
    <m/>
    <m/>
    <m/>
    <m/>
    <m/>
    <d v="1986-03-22T00:00:00"/>
    <x v="35"/>
    <m/>
    <s v=""/>
    <d v="2018-08-21T00:00:00"/>
    <d v="2018-09-10T00:00:00"/>
    <m/>
    <m/>
    <s v="VJBARRIV"/>
    <s v="VJBARRIV"/>
    <n v="19213"/>
    <s v="victor.barrios@consultor.wom.cl"/>
    <m/>
    <m/>
    <n v="37"/>
    <s v="Merelyn Marin"/>
    <x v="3"/>
    <m/>
    <s v=""/>
    <d v="2021-03-01T00:00:00"/>
    <s v=""/>
    <m/>
    <d v="2018-08-01T00:00:00"/>
    <s v=""/>
  </r>
  <r>
    <s v="Holdtech"/>
    <x v="0"/>
    <s v="Masivo"/>
    <s v="La Serena"/>
    <s v="17294572"/>
    <s v="4"/>
    <s v="17294572-4"/>
    <s v=""/>
    <s v="DAVID ALEJANDRO TORRES TORRES"/>
    <s v="DAVID ALEJANDRO"/>
    <s v="TORRES TORRES"/>
    <x v="1"/>
    <x v="5"/>
    <s v="Baja en capacitación"/>
    <m/>
    <d v="2018-10-09T00:00:00"/>
    <m/>
    <m/>
    <m/>
    <m/>
    <m/>
    <d v="1989-10-21T00:00:00"/>
    <x v="30"/>
    <m/>
    <s v=""/>
    <d v="2018-10-01T00:00:00"/>
    <d v="2018-10-19T00:00:00"/>
    <m/>
    <m/>
    <m/>
    <m/>
    <m/>
    <m/>
    <m/>
    <m/>
    <n v="40"/>
    <s v="Julia Arancibia"/>
    <x v="3"/>
    <m/>
    <s v=""/>
    <d v="2021-03-01T00:00:00"/>
    <s v=""/>
    <m/>
    <d v="2018-10-01T00:00:00"/>
    <s v=""/>
  </r>
  <r>
    <s v="Holdtech"/>
    <x v="0"/>
    <s v="Masivo"/>
    <s v="La Serena"/>
    <s v="19771328"/>
    <s v="3"/>
    <s v="19771328-3"/>
    <s v=""/>
    <s v="KASSANDRA ANDREA CASTRO FLORES"/>
    <s v="KASSANDRA ANDREA"/>
    <s v="CASTRO FLORES"/>
    <x v="1"/>
    <x v="5"/>
    <s v="Baja en capacitación"/>
    <m/>
    <d v="2018-10-09T00:00:00"/>
    <m/>
    <m/>
    <m/>
    <m/>
    <m/>
    <d v="1998-05-20T00:00:00"/>
    <x v="30"/>
    <m/>
    <s v=""/>
    <d v="2018-10-01T00:00:00"/>
    <d v="2018-10-19T00:00:00"/>
    <m/>
    <m/>
    <m/>
    <m/>
    <m/>
    <m/>
    <m/>
    <m/>
    <n v="40"/>
    <s v="Julia Arancibia"/>
    <x v="3"/>
    <m/>
    <s v=""/>
    <d v="2021-03-01T00:00:00"/>
    <s v=""/>
    <m/>
    <d v="2018-10-01T00:00:00"/>
    <s v=""/>
  </r>
  <r>
    <s v="Holdtech"/>
    <x v="0"/>
    <s v="Masivo"/>
    <s v="La Serena"/>
    <s v="17655875"/>
    <s v="K"/>
    <s v="17655875-K"/>
    <s v=""/>
    <s v="SEBASTIAN ANDRES PLAZA ALVAREZ"/>
    <s v="SEBASTIAN ANDRES"/>
    <s v="PLAZA ALVAREZ"/>
    <x v="1"/>
    <x v="5"/>
    <s v="Baja en capacitación"/>
    <m/>
    <d v="2018-10-08T00:00:00"/>
    <m/>
    <m/>
    <m/>
    <m/>
    <m/>
    <d v="1991-03-14T00:00:00"/>
    <x v="30"/>
    <m/>
    <s v=""/>
    <d v="2018-10-01T00:00:00"/>
    <d v="2018-10-19T00:00:00"/>
    <m/>
    <m/>
    <m/>
    <m/>
    <m/>
    <m/>
    <m/>
    <m/>
    <n v="40"/>
    <s v="Julia Arancibia"/>
    <x v="3"/>
    <m/>
    <s v=""/>
    <d v="2021-03-01T00:00:00"/>
    <s v=""/>
    <m/>
    <d v="2018-10-01T00:00:00"/>
    <s v=""/>
  </r>
  <r>
    <s v="Holdtech"/>
    <x v="0"/>
    <s v="Masivo"/>
    <s v="La Serena"/>
    <s v="18201008"/>
    <s v="1"/>
    <s v="18201008-1"/>
    <s v=""/>
    <s v="VALENTINA VALESKA CASTAGNOLI BARAHONA"/>
    <s v="VALENTINA VALESKA"/>
    <s v="CASTAGNOLI BARAHONA"/>
    <x v="1"/>
    <x v="5"/>
    <s v="Baja en capacitación"/>
    <m/>
    <d v="2018-10-08T00:00:00"/>
    <m/>
    <m/>
    <m/>
    <m/>
    <m/>
    <d v="1989-12-29T00:00:00"/>
    <x v="30"/>
    <m/>
    <s v=""/>
    <d v="2018-10-01T00:00:00"/>
    <d v="2018-10-19T00:00:00"/>
    <m/>
    <m/>
    <m/>
    <m/>
    <m/>
    <m/>
    <m/>
    <m/>
    <n v="40"/>
    <s v="Julia Arancibia"/>
    <x v="3"/>
    <m/>
    <s v=""/>
    <d v="2021-03-01T00:00:00"/>
    <s v=""/>
    <m/>
    <d v="2018-10-01T00:00:00"/>
    <s v=""/>
  </r>
  <r>
    <s v="Holdtech"/>
    <x v="0"/>
    <s v="Masivo"/>
    <s v="La Serena"/>
    <s v="8654309-"/>
    <s v="5"/>
    <s v="8654309-5"/>
    <s v=""/>
    <s v="XIMENA PATRICIA ORDENES FERNANDEZ"/>
    <s v="XIMENA PATRICIA"/>
    <s v="ORDENES FERNANDEZ"/>
    <x v="1"/>
    <x v="5"/>
    <s v="Baja en capacitación"/>
    <m/>
    <d v="2018-09-26T00:00:00"/>
    <m/>
    <m/>
    <m/>
    <m/>
    <m/>
    <d v="1961-05-23T00:00:00"/>
    <x v="30"/>
    <m/>
    <s v=""/>
    <d v="2018-10-01T00:00:00"/>
    <d v="2018-10-19T00:00:00"/>
    <m/>
    <m/>
    <m/>
    <m/>
    <m/>
    <m/>
    <m/>
    <m/>
    <n v="40"/>
    <s v="Julia Arancibia"/>
    <x v="3"/>
    <m/>
    <s v=""/>
    <d v="2021-03-01T00:00:00"/>
    <s v=""/>
    <m/>
    <d v="2018-09-01T00:00:00"/>
    <s v=""/>
  </r>
  <r>
    <s v="Holdtech"/>
    <x v="0"/>
    <s v="Masivo"/>
    <s v="La Serena"/>
    <s v="19458484"/>
    <s v="9"/>
    <s v="19458484-9"/>
    <s v="ASMANCIG"/>
    <s v="ANGELICA SOLANGE MANCILLA GONZALEZ"/>
    <s v="ANGELICA SOLANGE"/>
    <s v="MANCILLA GONZALEZ"/>
    <x v="1"/>
    <x v="5"/>
    <s v="Reprobado"/>
    <m/>
    <d v="2018-10-15T00:00:00"/>
    <m/>
    <m/>
    <m/>
    <m/>
    <m/>
    <d v="1996-07-12T00:00:00"/>
    <x v="30"/>
    <m/>
    <s v=""/>
    <d v="2018-10-01T00:00:00"/>
    <d v="2018-10-19T00:00:00"/>
    <m/>
    <m/>
    <s v="ASMANCIG"/>
    <s v="ASMANCIG"/>
    <n v="19030"/>
    <s v="angelica.mancilla@consultor.wom.cl"/>
    <m/>
    <m/>
    <n v="40"/>
    <s v="Julia Arancibia"/>
    <x v="3"/>
    <m/>
    <s v=""/>
    <d v="2021-03-01T00:00:00"/>
    <s v=""/>
    <m/>
    <d v="2018-10-01T00:00:00"/>
    <s v=""/>
  </r>
  <r>
    <s v="Holdtech"/>
    <x v="0"/>
    <s v="Masivo"/>
    <s v="La Serena"/>
    <s v="19257204"/>
    <s v="5"/>
    <s v="19257204-5"/>
    <s v="CAROJAST"/>
    <s v="CRISTIAN ALEJANDRO ROJAS TAPIA"/>
    <s v="CRISTIAN ALEJANDRO"/>
    <s v="ROJAS TAPIA"/>
    <x v="1"/>
    <x v="5"/>
    <s v="Baja en capacitación"/>
    <m/>
    <d v="2018-10-16T00:00:00"/>
    <m/>
    <m/>
    <m/>
    <m/>
    <m/>
    <d v="1996-01-23T00:00:00"/>
    <x v="30"/>
    <m/>
    <s v=""/>
    <d v="2018-10-01T00:00:00"/>
    <d v="2018-10-19T00:00:00"/>
    <m/>
    <m/>
    <s v="CAROJAST"/>
    <s v="CAROJAST"/>
    <n v="19149"/>
    <s v="cristian.rojas.t@consultor.wom.cl"/>
    <m/>
    <m/>
    <n v="40"/>
    <s v="Julia Arancibia"/>
    <x v="3"/>
    <m/>
    <s v=""/>
    <d v="2021-03-01T00:00:00"/>
    <s v=""/>
    <m/>
    <d v="2018-10-01T00:00:00"/>
    <s v=""/>
  </r>
  <r>
    <s v="Holdtech"/>
    <x v="0"/>
    <s v="Masivo"/>
    <s v="La Serena"/>
    <s v="11506615"/>
    <s v="3"/>
    <s v="11506615-3"/>
    <s v="CGODOYR"/>
    <s v="CLAUDIA GODOY RAMOS"/>
    <s v="CLAUDIA"/>
    <s v="GODOY RAMOS"/>
    <x v="1"/>
    <x v="5"/>
    <s v="Reprobado"/>
    <m/>
    <m/>
    <m/>
    <m/>
    <m/>
    <m/>
    <m/>
    <d v="1970-07-12T00:00:00"/>
    <x v="30"/>
    <m/>
    <s v=""/>
    <d v="2018-10-01T00:00:00"/>
    <d v="2018-10-19T00:00:00"/>
    <m/>
    <m/>
    <s v="CGODOYR"/>
    <s v="CGODOYR"/>
    <n v="19021"/>
    <s v="claudia.godoy@consultor.wom.cl"/>
    <m/>
    <m/>
    <n v="40"/>
    <s v="Julia Arancibia"/>
    <x v="3"/>
    <m/>
    <s v=""/>
    <d v="2021-03-01T00:00:00"/>
    <s v=""/>
    <m/>
    <s v=""/>
    <s v=""/>
  </r>
  <r>
    <s v="Holdtech"/>
    <x v="0"/>
    <s v="Masivo"/>
    <s v="La Serena"/>
    <s v="18633973"/>
    <s v="8"/>
    <s v="18633973-8"/>
    <s v="FPLARAG"/>
    <s v="FELIX PATRICIO LARA GUERRA"/>
    <s v="FELIX PATRICIO"/>
    <s v="LARA GUERRA"/>
    <x v="1"/>
    <x v="5"/>
    <s v="Baja en capacitación"/>
    <m/>
    <d v="2018-10-18T00:00:00"/>
    <m/>
    <m/>
    <m/>
    <m/>
    <m/>
    <d v="1994-08-12T00:00:00"/>
    <x v="30"/>
    <m/>
    <s v=""/>
    <d v="2018-10-01T00:00:00"/>
    <d v="2018-10-19T00:00:00"/>
    <m/>
    <m/>
    <s v="FPLARAG"/>
    <s v="FPLARAG"/>
    <n v="19244"/>
    <s v="felix.lara@consultor.wom.cl"/>
    <m/>
    <m/>
    <n v="40"/>
    <s v="Julia Arancibia"/>
    <x v="3"/>
    <m/>
    <s v=""/>
    <d v="2021-03-01T00:00:00"/>
    <s v=""/>
    <m/>
    <d v="2018-10-01T00:00:00"/>
    <s v=""/>
  </r>
  <r>
    <s v="Holdtech"/>
    <x v="0"/>
    <s v="Masivo"/>
    <s v="La Serena"/>
    <s v="14082791"/>
    <s v="6"/>
    <s v="14082791-6"/>
    <s v="JASANHUL"/>
    <s v="JONATHAN ALEXIS SANHUEZA LOPEZ"/>
    <s v="JONATHAN ALEXIS"/>
    <s v="SANHUEZA LOPEZ"/>
    <x v="1"/>
    <x v="5"/>
    <s v="Baja en capacitación"/>
    <m/>
    <d v="2018-10-11T00:00:00"/>
    <m/>
    <m/>
    <m/>
    <m/>
    <m/>
    <d v="1981-07-10T00:00:00"/>
    <x v="30"/>
    <m/>
    <s v=""/>
    <d v="2018-10-01T00:00:00"/>
    <d v="2018-10-19T00:00:00"/>
    <m/>
    <m/>
    <s v="JASANHUL"/>
    <s v="JASANHUL"/>
    <n v="19223"/>
    <s v="jonathan.sanhueza@consultor.wom.cl"/>
    <m/>
    <m/>
    <n v="40"/>
    <s v="Julia Arancibia"/>
    <x v="3"/>
    <m/>
    <s v=""/>
    <d v="2021-03-01T00:00:00"/>
    <s v=""/>
    <m/>
    <d v="2018-10-01T00:00:00"/>
    <s v=""/>
  </r>
  <r>
    <s v="Holdtech"/>
    <x v="0"/>
    <s v="Masivo"/>
    <s v="La Serena"/>
    <s v="19772060"/>
    <s v="3"/>
    <s v="19772060-3"/>
    <s v="JECASTRA"/>
    <s v="JENIFFER ESTEFANI CASTRO ARDILES"/>
    <s v="JENIFFER ESTEFANI"/>
    <s v="CASTRO ARDILES"/>
    <x v="1"/>
    <x v="5"/>
    <s v="Baja en capacitación"/>
    <m/>
    <d v="2018-10-16T00:00:00"/>
    <m/>
    <m/>
    <m/>
    <m/>
    <m/>
    <d v="1998-09-19T00:00:00"/>
    <x v="30"/>
    <m/>
    <s v=""/>
    <d v="2018-10-01T00:00:00"/>
    <d v="2018-10-19T00:00:00"/>
    <m/>
    <m/>
    <s v="JECASTRA"/>
    <s v="JECASTRA"/>
    <n v="19071"/>
    <s v="jeniffer.castro@consultor.wom.cl"/>
    <m/>
    <m/>
    <n v="40"/>
    <s v="Julia Arancibia"/>
    <x v="3"/>
    <m/>
    <s v=""/>
    <d v="2021-03-01T00:00:00"/>
    <s v=""/>
    <m/>
    <d v="2018-10-01T00:00:00"/>
    <s v=""/>
  </r>
  <r>
    <s v="Holdtech"/>
    <x v="0"/>
    <s v="Masivo"/>
    <s v="La Serena"/>
    <s v="11381880"/>
    <s v="8"/>
    <s v="11381880-8"/>
    <s v="YMAGUILJ"/>
    <s v="YASNA MACIEL DEL CARMEN AGUILERA JULIO"/>
    <s v="YASNA MACIEL DEL CARMEN"/>
    <s v="AGUILERA JULIO"/>
    <x v="1"/>
    <x v="5"/>
    <s v="Baja en capacitación"/>
    <m/>
    <d v="2018-10-18T00:00:00"/>
    <m/>
    <m/>
    <m/>
    <m/>
    <m/>
    <d v="1969-02-07T00:00:00"/>
    <x v="30"/>
    <m/>
    <s v=""/>
    <d v="2018-10-01T00:00:00"/>
    <d v="2018-10-19T00:00:00"/>
    <m/>
    <m/>
    <s v="YMAGUILJ"/>
    <s v="YMAGUILJ"/>
    <n v="19127"/>
    <s v="yasna.aguilera@consultor.wom.cl"/>
    <m/>
    <m/>
    <n v="40"/>
    <s v="Julia Arancibia"/>
    <x v="3"/>
    <m/>
    <s v=""/>
    <d v="2021-03-01T00:00:00"/>
    <s v=""/>
    <m/>
    <d v="2018-10-01T00:00:00"/>
    <s v=""/>
  </r>
  <r>
    <s v="Holdtech"/>
    <x v="0"/>
    <s v="Masivo"/>
    <s v="La Serena"/>
    <s v="16053501"/>
    <s v="6"/>
    <s v="16053501-6"/>
    <s v="CJGONZAL"/>
    <s v="CONSTANZA JULIA STEPHANIE GONZALEZ LARRANDO"/>
    <s v="CONSTANZA JULIA STEPHANIE"/>
    <s v="GONZALEZ LARRANDO"/>
    <x v="1"/>
    <x v="5"/>
    <s v="Baja en capacitación"/>
    <m/>
    <d v="2018-10-11T00:00:00"/>
    <m/>
    <m/>
    <m/>
    <m/>
    <m/>
    <d v="1985-06-10T00:00:00"/>
    <x v="35"/>
    <m/>
    <s v=""/>
    <d v="2018-10-08T00:00:00"/>
    <d v="2018-10-25T00:00:00"/>
    <m/>
    <m/>
    <m/>
    <m/>
    <m/>
    <m/>
    <m/>
    <m/>
    <n v="41"/>
    <s v="Merelyn Marin"/>
    <x v="3"/>
    <m/>
    <s v=""/>
    <d v="2021-03-01T00:00:00"/>
    <s v=""/>
    <m/>
    <d v="2018-10-01T00:00:00"/>
    <s v=""/>
  </r>
  <r>
    <s v="Holdtech"/>
    <x v="0"/>
    <s v="Masivo"/>
    <s v="La Serena"/>
    <s v="15593858"/>
    <s v="7"/>
    <s v="15593858-7"/>
    <s v="EAGARCIA"/>
    <s v="ELIAS ALBERTO GARCIA AVALOS"/>
    <s v="ELIAS ALBERTO"/>
    <s v="GARCIA AVALOS"/>
    <x v="1"/>
    <x v="5"/>
    <s v="Baja en capacitación"/>
    <m/>
    <m/>
    <m/>
    <m/>
    <m/>
    <m/>
    <m/>
    <d v="1983-03-30T00:00:00"/>
    <x v="35"/>
    <m/>
    <s v=""/>
    <d v="2018-10-08T00:00:00"/>
    <d v="2018-10-25T00:00:00"/>
    <m/>
    <m/>
    <m/>
    <m/>
    <m/>
    <m/>
    <m/>
    <m/>
    <n v="41"/>
    <s v="Merelyn Marin"/>
    <x v="3"/>
    <m/>
    <s v=""/>
    <d v="2021-03-01T00:00:00"/>
    <s v=""/>
    <m/>
    <s v=""/>
    <s v=""/>
  </r>
  <r>
    <s v="Holdtech"/>
    <x v="0"/>
    <s v="Masivo"/>
    <s v="La Serena"/>
    <s v="17629223"/>
    <s v="7"/>
    <s v="17629223-7"/>
    <s v="JVPEREZA"/>
    <s v="JULIE VALESKA PEREZ AGUILAR"/>
    <s v="JULIE VALESKA"/>
    <s v="PEREZ AGUILAR"/>
    <x v="1"/>
    <x v="5"/>
    <s v="Baja en capacitación"/>
    <m/>
    <m/>
    <m/>
    <m/>
    <m/>
    <m/>
    <m/>
    <d v="1990-12-17T00:00:00"/>
    <x v="35"/>
    <m/>
    <s v=""/>
    <d v="2018-10-08T00:00:00"/>
    <d v="2018-10-25T00:00:00"/>
    <m/>
    <m/>
    <m/>
    <m/>
    <m/>
    <m/>
    <m/>
    <m/>
    <n v="41"/>
    <s v="Merelyn Marin"/>
    <x v="3"/>
    <m/>
    <s v=""/>
    <d v="2021-03-01T00:00:00"/>
    <s v=""/>
    <m/>
    <s v=""/>
    <s v=""/>
  </r>
  <r>
    <s v="Holdtech"/>
    <x v="0"/>
    <s v="Masivo"/>
    <s v="La Serena"/>
    <s v="18969141"/>
    <s v="6"/>
    <s v="18969141-6"/>
    <s v="MGMONTEG"/>
    <s v="MATIAS GERARDO MONTECINOS GONZALEZ"/>
    <s v="MATIAS GERARDO"/>
    <s v="MONTECINOS GONZALEZ"/>
    <x v="1"/>
    <x v="5"/>
    <s v="Baja en capacitación"/>
    <m/>
    <m/>
    <m/>
    <m/>
    <m/>
    <m/>
    <m/>
    <d v="1995-04-09T00:00:00"/>
    <x v="35"/>
    <m/>
    <s v=""/>
    <d v="2018-10-08T00:00:00"/>
    <d v="2018-10-25T00:00:00"/>
    <m/>
    <m/>
    <m/>
    <m/>
    <m/>
    <m/>
    <m/>
    <m/>
    <n v="41"/>
    <s v="Merelyn Marin"/>
    <x v="3"/>
    <m/>
    <s v=""/>
    <d v="2021-03-01T00:00:00"/>
    <s v=""/>
    <m/>
    <s v=""/>
    <s v=""/>
  </r>
  <r>
    <s v="Holdtech"/>
    <x v="0"/>
    <s v="Masivo"/>
    <s v="La Serena"/>
    <s v="20005844"/>
    <s v="5"/>
    <s v="20005844-5"/>
    <s v="NAJARAC"/>
    <s v="NICOLAS ANDRES JARA CARMONA"/>
    <s v="NICOLAS ANDRES"/>
    <s v="JARA CARMONA"/>
    <x v="1"/>
    <x v="5"/>
    <s v="Reprobado"/>
    <m/>
    <d v="2018-10-30T00:00:00"/>
    <m/>
    <m/>
    <m/>
    <m/>
    <m/>
    <d v="1999-01-22T00:00:00"/>
    <x v="35"/>
    <m/>
    <s v=""/>
    <d v="2018-10-08T00:00:00"/>
    <d v="2018-10-25T00:00:00"/>
    <m/>
    <m/>
    <m/>
    <m/>
    <m/>
    <m/>
    <m/>
    <m/>
    <n v="41"/>
    <s v="Merelyn Marin"/>
    <x v="3"/>
    <m/>
    <s v=""/>
    <d v="2021-03-01T00:00:00"/>
    <s v=""/>
    <m/>
    <d v="2018-10-01T00:00:00"/>
    <s v=""/>
  </r>
  <r>
    <s v="Holdtech"/>
    <x v="0"/>
    <s v="Masivo"/>
    <s v="La Serena"/>
    <s v="18980673"/>
    <s v="6"/>
    <s v="18980673-6"/>
    <s v="SLCORDET"/>
    <s v="SAVKA LAYS CORDERO TELLO"/>
    <s v="SAVKA LAYS"/>
    <s v="CORDERO TELLO"/>
    <x v="1"/>
    <x v="5"/>
    <s v="Baja en capacitación"/>
    <m/>
    <d v="2018-10-12T00:00:00"/>
    <m/>
    <m/>
    <m/>
    <m/>
    <m/>
    <d v="1995-02-08T00:00:00"/>
    <x v="35"/>
    <m/>
    <s v=""/>
    <d v="2018-10-08T00:00:00"/>
    <d v="2018-10-25T00:00:00"/>
    <m/>
    <m/>
    <m/>
    <m/>
    <m/>
    <m/>
    <m/>
    <m/>
    <n v="41"/>
    <s v="Merelyn Marin"/>
    <x v="3"/>
    <m/>
    <s v=""/>
    <d v="2021-03-01T00:00:00"/>
    <s v=""/>
    <m/>
    <d v="2018-10-01T00:00:00"/>
    <s v=""/>
  </r>
  <r>
    <s v="Holdtech"/>
    <x v="0"/>
    <s v="Masivo"/>
    <s v="La Serena"/>
    <s v="19668782"/>
    <s v="3"/>
    <s v="19668782-3"/>
    <s v="VFCONTAV"/>
    <s v="VALENTIN FRANCISCO CONTADOR VALENZUELA"/>
    <s v="VALENTIN FRANCISCO"/>
    <s v="CONTADOR VALENZUELA"/>
    <x v="1"/>
    <x v="5"/>
    <s v="Baja en capacitación"/>
    <m/>
    <m/>
    <m/>
    <m/>
    <m/>
    <m/>
    <m/>
    <d v="1997-03-19T00:00:00"/>
    <x v="35"/>
    <m/>
    <s v=""/>
    <d v="2018-10-08T00:00:00"/>
    <d v="2018-10-25T00:00:00"/>
    <m/>
    <m/>
    <m/>
    <m/>
    <m/>
    <m/>
    <m/>
    <m/>
    <n v="41"/>
    <s v="Merelyn Marin"/>
    <x v="3"/>
    <m/>
    <s v=""/>
    <d v="2021-03-01T00:00:00"/>
    <s v=""/>
    <m/>
    <s v=""/>
    <s v=""/>
  </r>
  <r>
    <s v="Holdtech"/>
    <x v="0"/>
    <s v="Masivo"/>
    <s v="La Serena"/>
    <s v="17851087"/>
    <s v="8"/>
    <s v="17851087-8"/>
    <s v="VJURRIOR"/>
    <s v="VALERIA JUDITH URRIOLA REYES"/>
    <s v="VALERIA JUDITH"/>
    <s v="URRIOLA REYES"/>
    <x v="1"/>
    <x v="5"/>
    <s v="Baja en capacitación"/>
    <m/>
    <m/>
    <m/>
    <m/>
    <m/>
    <m/>
    <m/>
    <d v="1991-05-25T00:00:00"/>
    <x v="35"/>
    <m/>
    <s v=""/>
    <d v="2018-10-08T00:00:00"/>
    <d v="2018-10-25T00:00:00"/>
    <m/>
    <m/>
    <m/>
    <m/>
    <m/>
    <m/>
    <m/>
    <m/>
    <n v="41"/>
    <s v="Merelyn Marin"/>
    <x v="3"/>
    <m/>
    <s v=""/>
    <d v="2021-03-01T00:00:00"/>
    <s v=""/>
    <m/>
    <s v=""/>
    <s v=""/>
  </r>
  <r>
    <s v="Holdtech"/>
    <x v="0"/>
    <s v="Masivo"/>
    <s v="La Serena"/>
    <s v="15425377"/>
    <s v="7"/>
    <s v="15425377-7"/>
    <m/>
    <s v="MAGALY DEL CARMEN GOMEZ GOMEZ"/>
    <s v="MAGALY DEL CARMEN"/>
    <s v="GOMEZ GOMEZ"/>
    <x v="1"/>
    <x v="5"/>
    <s v="Baja en capacitación"/>
    <m/>
    <m/>
    <m/>
    <m/>
    <m/>
    <m/>
    <m/>
    <d v="1982-11-02T00:00:00"/>
    <x v="35"/>
    <m/>
    <s v=""/>
    <d v="2018-10-08T00:00:00"/>
    <d v="2018-10-25T00:00:00"/>
    <m/>
    <m/>
    <m/>
    <m/>
    <m/>
    <m/>
    <m/>
    <m/>
    <n v="41"/>
    <s v="Merelyn Marin"/>
    <x v="3"/>
    <m/>
    <s v=""/>
    <d v="2021-03-01T00:00:00"/>
    <s v=""/>
    <m/>
    <s v=""/>
    <s v=""/>
  </r>
  <r>
    <s v="Holdtech"/>
    <x v="0"/>
    <s v="Masivo"/>
    <s v="La Serena"/>
    <s v="11931643"/>
    <s v="K"/>
    <s v="11931643-K"/>
    <s v="AANUNEZG"/>
    <s v="ALMA ANAIS NUÑEZ GALLEGUILLOS"/>
    <s v="ALMA ANAIS"/>
    <s v="NUÑEZ GALLEGUILLOS"/>
    <x v="1"/>
    <x v="5"/>
    <s v="Abandono de PEI"/>
    <m/>
    <d v="2018-11-15T00:00:00"/>
    <m/>
    <m/>
    <m/>
    <m/>
    <m/>
    <d v="1972-10-02T00:00:00"/>
    <x v="28"/>
    <m/>
    <s v=""/>
    <d v="2018-10-22T00:00:00"/>
    <d v="2018-11-13T00:00:00"/>
    <m/>
    <m/>
    <s v="AANUNEZG"/>
    <s v="AANUNEZG"/>
    <n v="19063"/>
    <s v="alma.nunez@consultor.wom.cl"/>
    <m/>
    <m/>
    <n v="42"/>
    <m/>
    <x v="3"/>
    <m/>
    <s v=""/>
    <d v="2021-03-01T00:00:00"/>
    <s v=""/>
    <m/>
    <d v="2018-11-01T00:00:00"/>
    <s v=""/>
  </r>
  <r>
    <s v="Holdtech"/>
    <x v="0"/>
    <s v="Masivo"/>
    <s v="La Serena"/>
    <s v="11619202"/>
    <s v="0"/>
    <s v="11619202-0"/>
    <s v="CACARTES"/>
    <s v="CARLOS ALBERTO CARTES SANTOS"/>
    <s v="CARLOS ALBERTO"/>
    <s v="CARTES SANTOS"/>
    <x v="1"/>
    <x v="5"/>
    <s v="Abandono de PEI"/>
    <m/>
    <d v="2018-10-30T00:00:00"/>
    <m/>
    <m/>
    <m/>
    <m/>
    <m/>
    <d v="1970-09-21T00:00:00"/>
    <x v="28"/>
    <m/>
    <s v=""/>
    <d v="2018-10-22T00:00:00"/>
    <d v="2018-11-13T00:00:00"/>
    <m/>
    <m/>
    <s v="CACARTES"/>
    <s v="CACARTES"/>
    <n v="19051"/>
    <s v="carlos.cartes@consultor.wom.cl"/>
    <m/>
    <m/>
    <n v="42"/>
    <m/>
    <x v="3"/>
    <m/>
    <s v=""/>
    <d v="2021-03-01T00:00:00"/>
    <s v=""/>
    <m/>
    <d v="2018-10-01T00:00:00"/>
    <s v=""/>
  </r>
  <r>
    <s v="Holdtech"/>
    <x v="0"/>
    <s v="Masivo"/>
    <s v="La Serena"/>
    <s v="17846525"/>
    <s v="2"/>
    <s v="17846525-2"/>
    <s v="CASIMONS"/>
    <s v="CAMILA ARLETT SIMON SEGOVIA"/>
    <s v="CAMILA ARLETT"/>
    <s v="SIMON SEGOVIA"/>
    <x v="1"/>
    <x v="5"/>
    <s v="Reprobado"/>
    <m/>
    <d v="2018-11-14T00:00:00"/>
    <m/>
    <m/>
    <m/>
    <m/>
    <m/>
    <d v="1990-11-22T00:00:00"/>
    <x v="28"/>
    <m/>
    <s v=""/>
    <d v="2018-10-22T00:00:00"/>
    <d v="2018-11-13T00:00:00"/>
    <m/>
    <m/>
    <s v="CASIMONS"/>
    <s v="CASIMONS"/>
    <n v="19242"/>
    <s v="camila.simon@consultor.wom.cl"/>
    <m/>
    <m/>
    <n v="42"/>
    <m/>
    <x v="3"/>
    <m/>
    <s v=""/>
    <d v="2021-03-01T00:00:00"/>
    <s v=""/>
    <m/>
    <d v="2018-11-01T00:00:00"/>
    <s v=""/>
  </r>
  <r>
    <s v="Holdtech"/>
    <x v="0"/>
    <s v="Masivo"/>
    <s v="La Serena"/>
    <s v="18631988"/>
    <s v="5"/>
    <s v="18631988-5"/>
    <s v="CSCORREG"/>
    <s v="CATHERINE SCARLETTE CORREA GOMEZ"/>
    <s v="CATHERINE SCARLETTE"/>
    <s v="CORREA GOMEZ"/>
    <x v="1"/>
    <x v="5"/>
    <s v="Abandono de PEI"/>
    <m/>
    <d v="2018-11-08T00:00:00"/>
    <m/>
    <m/>
    <m/>
    <m/>
    <m/>
    <d v="1993-10-07T00:00:00"/>
    <x v="28"/>
    <m/>
    <s v=""/>
    <d v="2018-10-22T00:00:00"/>
    <d v="2018-11-13T00:00:00"/>
    <m/>
    <m/>
    <s v="CSCORREG"/>
    <s v="CSCORREG"/>
    <n v="19080"/>
    <s v="catherine.correa@consultor.wom.cl"/>
    <m/>
    <m/>
    <n v="42"/>
    <m/>
    <x v="3"/>
    <m/>
    <s v=""/>
    <d v="2021-03-01T00:00:00"/>
    <s v=""/>
    <m/>
    <d v="2018-11-01T00:00:00"/>
    <s v=""/>
  </r>
  <r>
    <s v="Holdtech"/>
    <x v="0"/>
    <s v="Masivo"/>
    <s v="La Serena"/>
    <s v="19507062"/>
    <s v="8"/>
    <s v="19507062-8"/>
    <s v="JCPADILS"/>
    <s v="JOSSELYN ANDREA GOMEZ FUENTES"/>
    <s v="JOSSELYN ANDREA"/>
    <s v="GOMEZ FUENTES"/>
    <x v="1"/>
    <x v="5"/>
    <s v="Abandono de PEI"/>
    <m/>
    <d v="2018-11-07T00:00:00"/>
    <m/>
    <m/>
    <m/>
    <m/>
    <m/>
    <d v="1997-07-18T00:00:00"/>
    <x v="28"/>
    <m/>
    <s v=""/>
    <d v="2018-10-22T00:00:00"/>
    <d v="2018-11-13T00:00:00"/>
    <m/>
    <m/>
    <s v="JCPADILS"/>
    <s v="JCPADILS"/>
    <n v="19273"/>
    <s v="jocelyn.gomez@consultor.wom.cl"/>
    <m/>
    <m/>
    <n v="42"/>
    <m/>
    <x v="3"/>
    <m/>
    <s v=""/>
    <d v="2021-03-01T00:00:00"/>
    <s v=""/>
    <m/>
    <d v="2018-11-01T00:00:00"/>
    <s v=""/>
  </r>
  <r>
    <s v="Holdtech"/>
    <x v="0"/>
    <s v="Masivo"/>
    <s v="La Serena"/>
    <s v="18757031"/>
    <s v="K"/>
    <s v="18757031-K"/>
    <s v="KPALEGRM"/>
    <s v="KATHARIN PRISCILA DE LOS ANDES ALEGRIA MOLINA"/>
    <s v="KATHARIN PRISCILA DE LOS ANDES"/>
    <s v="ALEGRIA MOLINA"/>
    <x v="1"/>
    <x v="5"/>
    <s v="Abandono de PEI"/>
    <m/>
    <d v="2018-10-26T00:00:00"/>
    <m/>
    <m/>
    <m/>
    <m/>
    <m/>
    <d v="1994-01-28T00:00:00"/>
    <x v="28"/>
    <m/>
    <s v=""/>
    <d v="2018-10-22T00:00:00"/>
    <d v="2018-11-13T00:00:00"/>
    <m/>
    <m/>
    <s v="KPALEGRM"/>
    <s v="KPALEGRM"/>
    <n v="19090"/>
    <s v="katharin.alegria@consultor.wom.cl"/>
    <m/>
    <m/>
    <n v="42"/>
    <m/>
    <x v="3"/>
    <m/>
    <s v=""/>
    <d v="2021-03-01T00:00:00"/>
    <s v=""/>
    <m/>
    <d v="2018-10-01T00:00:00"/>
    <s v=""/>
  </r>
  <r>
    <s v="Holdtech"/>
    <x v="0"/>
    <s v="Masivo"/>
    <s v="La Serena"/>
    <s v="17553901"/>
    <s v="8"/>
    <s v="17553901-8"/>
    <s v="MIMORUNA"/>
    <s v=" MAKARENA ISAMAR MORUNA ARRIAGADA"/>
    <s v=" MAKARENA ISAMAR"/>
    <s v="MORUNA ARRIAGADA"/>
    <x v="1"/>
    <x v="5"/>
    <s v="Abandono de PEI"/>
    <m/>
    <d v="2018-10-26T00:00:00"/>
    <m/>
    <m/>
    <m/>
    <m/>
    <m/>
    <d v="1991-09-10T00:00:00"/>
    <x v="28"/>
    <m/>
    <s v=""/>
    <d v="2018-10-22T00:00:00"/>
    <d v="2018-11-13T00:00:00"/>
    <m/>
    <m/>
    <s v="MIMORUNA"/>
    <s v="MIMORUNA"/>
    <n v="19266"/>
    <s v="makarena.moruna@consultor.wom.cl"/>
    <m/>
    <m/>
    <n v="42"/>
    <m/>
    <x v="3"/>
    <m/>
    <s v=""/>
    <d v="2021-03-01T00:00:00"/>
    <s v=""/>
    <m/>
    <d v="2018-10-01T00:00:00"/>
    <s v=""/>
  </r>
  <r>
    <s v="Holdtech"/>
    <x v="0"/>
    <s v="Masivo"/>
    <s v="La Serena"/>
    <s v="15054034"/>
    <s v="8"/>
    <s v="15054034-8"/>
    <s v="NAMADRIR"/>
    <s v="NOLVIA ALEJANDRA MADRID ROBLES"/>
    <s v="NOLVIA ALEJANDRA"/>
    <s v="MADRID ROBLES"/>
    <x v="1"/>
    <x v="5"/>
    <s v="Abandono de PEI"/>
    <m/>
    <d v="2018-11-08T00:00:00"/>
    <m/>
    <m/>
    <m/>
    <m/>
    <m/>
    <d v="1982-01-25T00:00:00"/>
    <x v="28"/>
    <m/>
    <s v=""/>
    <d v="2018-10-22T00:00:00"/>
    <d v="2018-11-13T00:00:00"/>
    <m/>
    <m/>
    <s v="NAMADRIR"/>
    <s v="NAMADRIR"/>
    <n v="19223"/>
    <s v="nolvia.madrid@consultor.wom.cl"/>
    <m/>
    <m/>
    <n v="42"/>
    <m/>
    <x v="3"/>
    <m/>
    <s v=""/>
    <d v="2021-03-01T00:00:00"/>
    <s v=""/>
    <m/>
    <d v="2018-11-01T00:00:00"/>
    <s v=""/>
  </r>
  <r>
    <s v="Holdtech"/>
    <x v="0"/>
    <s v="Masivo"/>
    <s v="La Serena"/>
    <s v="19465310"/>
    <s v="7"/>
    <s v="19465310-7"/>
    <s v="NSCARVAA"/>
    <s v="NICOLE STEFANY CARVAJAL ARAYA"/>
    <s v="NICOLE STEFANY"/>
    <s v="CARVAJAL ARAYA"/>
    <x v="1"/>
    <x v="5"/>
    <s v="Abandono de PEI"/>
    <m/>
    <d v="2018-11-06T00:00:00"/>
    <m/>
    <m/>
    <m/>
    <m/>
    <m/>
    <d v="1996-06-13T00:00:00"/>
    <x v="28"/>
    <m/>
    <s v=""/>
    <d v="2018-10-22T00:00:00"/>
    <d v="2018-11-13T00:00:00"/>
    <m/>
    <m/>
    <s v="NSCARVAA"/>
    <s v="NSCARVAA"/>
    <n v="19276"/>
    <s v="nicole.carvajal.a@consultor.wom.cl"/>
    <m/>
    <m/>
    <n v="42"/>
    <m/>
    <x v="3"/>
    <m/>
    <s v=""/>
    <d v="2021-03-01T00:00:00"/>
    <s v=""/>
    <m/>
    <d v="2018-11-01T00:00:00"/>
    <s v=""/>
  </r>
  <r>
    <s v="Holdtech"/>
    <x v="0"/>
    <s v="Masivo"/>
    <s v="La Serena"/>
    <s v="18301161"/>
    <s v="8"/>
    <s v="18301161-8"/>
    <s v="PKPIZARS"/>
    <s v="PATRICIA KAROLAY PIZARRO SVENDSEN"/>
    <s v="PATRICIA KAROLAY"/>
    <s v="PIZARRO SVENDSEN"/>
    <x v="1"/>
    <x v="5"/>
    <s v="Abandono de PEI"/>
    <m/>
    <d v="2018-11-07T00:00:00"/>
    <m/>
    <m/>
    <m/>
    <m/>
    <m/>
    <d v="1990-11-02T00:00:00"/>
    <x v="28"/>
    <m/>
    <s v=""/>
    <d v="2018-10-22T00:00:00"/>
    <d v="2018-11-13T00:00:00"/>
    <m/>
    <m/>
    <s v="PKPIZARS"/>
    <s v="PKPIZARS"/>
    <n v="19095"/>
    <s v="patricia.pizarro@consultor.wom.cl"/>
    <m/>
    <m/>
    <n v="42"/>
    <m/>
    <x v="3"/>
    <m/>
    <s v=""/>
    <d v="2021-03-01T00:00:00"/>
    <s v=""/>
    <m/>
    <d v="2018-11-01T00:00:00"/>
    <s v=""/>
  </r>
  <r>
    <s v="Holdtech"/>
    <x v="0"/>
    <s v="Masivo"/>
    <s v="La Serena"/>
    <s v="17174207"/>
    <s v="2"/>
    <s v="17174207-2"/>
    <s v="PSARAYAV"/>
    <s v="PRISCILLA SOLEDAD ARAYA VELASQUEZ"/>
    <s v="PRISCILLA SOLEDAD"/>
    <s v="ARAYA VELASQUEZ"/>
    <x v="1"/>
    <x v="5"/>
    <s v="Reprobado"/>
    <m/>
    <d v="2018-11-14T00:00:00"/>
    <m/>
    <m/>
    <m/>
    <m/>
    <m/>
    <d v="1989-04-30T00:00:00"/>
    <x v="28"/>
    <m/>
    <s v=""/>
    <d v="2018-10-22T00:00:00"/>
    <d v="2018-11-13T00:00:00"/>
    <m/>
    <m/>
    <s v="PSARAYAV"/>
    <s v="PSARAYAV"/>
    <n v="19281"/>
    <s v="priscilla.araya@consultor.wom.cl"/>
    <m/>
    <m/>
    <n v="42"/>
    <m/>
    <x v="3"/>
    <m/>
    <s v=""/>
    <d v="2021-03-01T00:00:00"/>
    <s v=""/>
    <m/>
    <d v="2018-11-01T00:00:00"/>
    <s v=""/>
  </r>
  <r>
    <s v="Holdtech"/>
    <x v="0"/>
    <s v="Masivo"/>
    <s v="La Serena"/>
    <s v="15469721"/>
    <s v="7"/>
    <s v="15469721-7"/>
    <s v="PVSALAZT"/>
    <s v="PAMELA VALERIA SALAZAR TAPIA"/>
    <s v="PAMELA VALERIA"/>
    <s v="SALAZAR TAPIA"/>
    <x v="1"/>
    <x v="5"/>
    <s v="Abandono de PEI"/>
    <m/>
    <d v="2018-11-05T00:00:00"/>
    <m/>
    <m/>
    <m/>
    <m/>
    <m/>
    <d v="1982-05-27T00:00:00"/>
    <x v="28"/>
    <m/>
    <s v=""/>
    <d v="2018-10-22T00:00:00"/>
    <d v="2018-11-13T00:00:00"/>
    <m/>
    <m/>
    <s v="PVSALAZT"/>
    <s v="PVSALAZT"/>
    <n v="19228"/>
    <s v="pamela.salazar@consultor.wom.cl"/>
    <m/>
    <m/>
    <n v="42"/>
    <m/>
    <x v="3"/>
    <m/>
    <s v=""/>
    <d v="2021-03-01T00:00:00"/>
    <s v=""/>
    <m/>
    <d v="2018-11-01T00:00:00"/>
    <s v=""/>
  </r>
  <r>
    <s v="Holdtech"/>
    <x v="0"/>
    <s v="Masivo"/>
    <s v="La Serena"/>
    <s v="17294316"/>
    <s v="0"/>
    <s v="17294316-0"/>
    <s v="RFALVARL"/>
    <s v="RODRIGO FELIPE ALVAREZ LA TORRE"/>
    <s v="RODRIGO FELIPE"/>
    <s v="ALVAREZ LA TORRE"/>
    <x v="1"/>
    <x v="5"/>
    <s v="Reprobado"/>
    <m/>
    <d v="2018-11-14T00:00:00"/>
    <m/>
    <m/>
    <m/>
    <m/>
    <m/>
    <d v="1989-10-06T00:00:00"/>
    <x v="28"/>
    <m/>
    <s v=""/>
    <d v="2018-10-22T00:00:00"/>
    <d v="2018-11-13T00:00:00"/>
    <m/>
    <m/>
    <s v="RFALVARL"/>
    <s v="RFALVARL"/>
    <n v="19067"/>
    <s v="rodrigo.alvarez@consultor.wom.cl"/>
    <m/>
    <m/>
    <n v="42"/>
    <m/>
    <x v="3"/>
    <m/>
    <s v=""/>
    <d v="2021-03-01T00:00:00"/>
    <s v=""/>
    <m/>
    <d v="2018-11-01T00:00:00"/>
    <s v=""/>
  </r>
  <r>
    <s v="Holdtech"/>
    <x v="0"/>
    <s v="Masivo"/>
    <s v="La Serena"/>
    <s v="19771586"/>
    <s v="3"/>
    <s v="19771586-3"/>
    <s v="TBBUGUEV"/>
    <s v="TIARE BELEN BUGUEÑO VEGA"/>
    <s v="TIARE BELEN"/>
    <s v="BUGUEÑO VEGA"/>
    <x v="1"/>
    <x v="5"/>
    <s v="Abandono de PEI"/>
    <m/>
    <d v="2018-11-05T00:00:00"/>
    <m/>
    <m/>
    <m/>
    <m/>
    <m/>
    <d v="1998-07-03T00:00:00"/>
    <x v="28"/>
    <m/>
    <s v=""/>
    <d v="2018-10-22T00:00:00"/>
    <d v="2018-11-13T00:00:00"/>
    <m/>
    <m/>
    <s v="TBBUGUEV"/>
    <s v="TBBUGUEV"/>
    <n v="19277"/>
    <s v="tiare.bugueno@consultor.wom.cl"/>
    <m/>
    <m/>
    <n v="42"/>
    <m/>
    <x v="3"/>
    <m/>
    <s v=""/>
    <d v="2021-03-01T00:00:00"/>
    <s v=""/>
    <m/>
    <d v="2018-11-01T00:00:00"/>
    <s v=""/>
  </r>
  <r>
    <s v="Holdtech"/>
    <x v="0"/>
    <s v="Masivo"/>
    <s v="La Serena"/>
    <s v="10627652"/>
    <s v="8"/>
    <s v="10627652-8"/>
    <s v="VAPORTIG"/>
    <s v="VERONICA ALEJANDRA PORTILLA GODOY"/>
    <s v="VERONICA ALEJANDRA"/>
    <s v="PORTILLA GODOY"/>
    <x v="1"/>
    <x v="5"/>
    <s v="Reprobado"/>
    <m/>
    <d v="2018-11-14T00:00:00"/>
    <m/>
    <m/>
    <m/>
    <m/>
    <m/>
    <d v="1977-12-19T00:00:00"/>
    <x v="28"/>
    <m/>
    <s v=""/>
    <d v="2018-10-22T00:00:00"/>
    <d v="2018-11-13T00:00:00"/>
    <m/>
    <m/>
    <s v="VAPORTIG"/>
    <s v="VAPORTIG"/>
    <n v="19149"/>
    <s v="veronica.portilla@consultor.wom.cl"/>
    <m/>
    <m/>
    <n v="42"/>
    <m/>
    <x v="3"/>
    <m/>
    <s v=""/>
    <d v="2021-03-01T00:00:00"/>
    <s v=""/>
    <m/>
    <d v="2018-11-01T00:00:00"/>
    <s v=""/>
  </r>
  <r>
    <s v="Holdtech"/>
    <x v="0"/>
    <s v="Masivo"/>
    <s v="La Serena"/>
    <s v="11364189"/>
    <s v="4"/>
    <s v="11364189-4"/>
    <s v="VLLOBOSJ"/>
    <s v="VALERIA LILIETT LOBOS JIMENEZ"/>
    <s v="VALERIA LILIETT"/>
    <s v="LOBOS JIMENEZ"/>
    <x v="1"/>
    <x v="5"/>
    <s v="Reprobado"/>
    <m/>
    <d v="2018-11-14T00:00:00"/>
    <m/>
    <m/>
    <m/>
    <m/>
    <m/>
    <d v="1969-06-30T00:00:00"/>
    <x v="28"/>
    <m/>
    <s v=""/>
    <d v="2018-10-22T00:00:00"/>
    <d v="2018-11-13T00:00:00"/>
    <m/>
    <m/>
    <s v="VLLOBOSJ"/>
    <s v="VLLOBOSJ"/>
    <n v="19071"/>
    <s v="valeria.lobos@consultor.wom.cl"/>
    <m/>
    <m/>
    <n v="42"/>
    <m/>
    <x v="3"/>
    <m/>
    <s v=""/>
    <d v="2021-03-01T00:00:00"/>
    <s v=""/>
    <m/>
    <d v="2018-11-01T00:00:00"/>
    <s v=""/>
  </r>
  <r>
    <s v="Holdtech"/>
    <x v="0"/>
    <s v="Masivo"/>
    <s v="La Serena"/>
    <s v="15052155"/>
    <s v="6"/>
    <s v="15052155-6"/>
    <s v="CAVALDIV"/>
    <s v="CRISTIAN ALBERTO VALDIVIA VALDIVIA"/>
    <s v="CRISTIAN ALBERTO"/>
    <s v="VALDIVIA VALDIVIA"/>
    <x v="1"/>
    <x v="5"/>
    <m/>
    <s v="Mejor oferta laboral"/>
    <d v="2018-11-14T00:00:00"/>
    <m/>
    <m/>
    <m/>
    <m/>
    <m/>
    <d v="1982-09-25T00:00:00"/>
    <x v="35"/>
    <m/>
    <s v=""/>
    <d v="2018-11-05T00:00:00"/>
    <d v="2018-11-23T00:00:00"/>
    <m/>
    <m/>
    <s v="CAVALDIV"/>
    <s v="CAVALDIV"/>
    <n v="19178"/>
    <s v="cristian.valdivia@consultor.wom.cl"/>
    <m/>
    <m/>
    <n v="43"/>
    <m/>
    <x v="3"/>
    <m/>
    <s v=""/>
    <d v="2021-03-01T00:00:00"/>
    <s v=""/>
    <m/>
    <d v="2018-11-01T00:00:00"/>
    <s v=""/>
  </r>
  <r>
    <s v="Holdtech"/>
    <x v="0"/>
    <s v="Masivo"/>
    <s v="La Serena"/>
    <s v="18003888"/>
    <s v="4"/>
    <s v="18003888-4"/>
    <s v="DUALBURD"/>
    <s v="DANIELA UBERLINDA ALBURQUENQUE DIAZ"/>
    <s v="DANIELA UBERLINDA"/>
    <s v="ALBURQUENQUE DIAZ"/>
    <x v="1"/>
    <x v="5"/>
    <s v="Reprobado"/>
    <m/>
    <d v="2018-12-06T00:00:00"/>
    <m/>
    <m/>
    <m/>
    <m/>
    <m/>
    <d v="1992-07-14T00:00:00"/>
    <x v="35"/>
    <m/>
    <s v=""/>
    <d v="2018-11-05T00:00:00"/>
    <d v="2018-11-23T00:00:00"/>
    <s v="N"/>
    <m/>
    <s v="DUALBURD"/>
    <s v="DUALBURD"/>
    <n v="19227"/>
    <s v="daniela.alburquenque@consultor.wom.cl"/>
    <m/>
    <m/>
    <n v="43"/>
    <m/>
    <x v="3"/>
    <s v="Diurno"/>
    <s v=""/>
    <d v="2021-03-01T00:00:00"/>
    <s v=""/>
    <m/>
    <d v="2018-12-01T00:00:00"/>
    <s v=""/>
  </r>
  <r>
    <s v="Holdtech"/>
    <x v="0"/>
    <s v="Masivo"/>
    <s v="La Serena"/>
    <s v="15015760"/>
    <s v="9"/>
    <s v="15015760-9"/>
    <s v="FJVALENC"/>
    <s v="FRANCISCO JAVIER VALENCIA CORREA"/>
    <s v="FRANCISCO JAVIER"/>
    <s v="VALENCIA CORREA"/>
    <x v="1"/>
    <x v="5"/>
    <m/>
    <s v="Mejor oferta laboral"/>
    <d v="2018-11-20T00:00:00"/>
    <m/>
    <m/>
    <m/>
    <m/>
    <m/>
    <d v="1983-02-09T00:00:00"/>
    <x v="35"/>
    <m/>
    <s v=""/>
    <d v="2018-11-05T00:00:00"/>
    <d v="2018-11-23T00:00:00"/>
    <m/>
    <m/>
    <s v="FJVALENC"/>
    <s v="FJVALENC"/>
    <n v="19210"/>
    <s v="francisco.valencia@consultor.wom.cl"/>
    <m/>
    <m/>
    <n v="43"/>
    <m/>
    <x v="3"/>
    <s v="Diurno"/>
    <s v=""/>
    <d v="2021-03-01T00:00:00"/>
    <s v=""/>
    <m/>
    <d v="2018-11-01T00:00:00"/>
    <s v=""/>
  </r>
  <r>
    <s v="Holdtech"/>
    <x v="0"/>
    <s v="Masivo"/>
    <s v="La Serena"/>
    <s v="18450114"/>
    <s v="7"/>
    <s v="18450114-7"/>
    <s v="FNTAPIAP"/>
    <s v="FANNY NOEMI TAPIA PIZARRO"/>
    <s v="FANNY NOEMI"/>
    <s v="TAPIA PIZARRO"/>
    <x v="1"/>
    <x v="5"/>
    <s v="Reprobado"/>
    <m/>
    <d v="2018-12-06T00:00:00"/>
    <m/>
    <m/>
    <m/>
    <m/>
    <m/>
    <d v="1993-05-19T00:00:00"/>
    <x v="35"/>
    <m/>
    <s v=""/>
    <d v="2018-11-05T00:00:00"/>
    <d v="2018-11-23T00:00:00"/>
    <s v="N"/>
    <m/>
    <s v="FNTAPIAP"/>
    <s v="FNTAPIAP"/>
    <n v="19229"/>
    <s v="fanny.tapia@consultor.wom.cl"/>
    <m/>
    <m/>
    <n v="43"/>
    <m/>
    <x v="3"/>
    <s v="Diurno"/>
    <s v=""/>
    <d v="2021-03-01T00:00:00"/>
    <s v=""/>
    <m/>
    <d v="2018-12-01T00:00:00"/>
    <s v=""/>
  </r>
  <r>
    <s v="Holdtech"/>
    <x v="0"/>
    <s v="Masivo"/>
    <s v="La Serena"/>
    <s v="18141514"/>
    <s v="2"/>
    <s v="18141514-2"/>
    <s v="GACASTIO"/>
    <s v="GISSELLA ANDREA CASTILLO OLIVARES"/>
    <s v="GISSELLA ANDREA "/>
    <s v="CASTILLO OLIVARES"/>
    <x v="1"/>
    <x v="5"/>
    <m/>
    <s v="Sin Motivo"/>
    <d v="2018-11-13T00:00:00"/>
    <m/>
    <m/>
    <m/>
    <m/>
    <m/>
    <d v="1992-08-15T00:00:00"/>
    <x v="35"/>
    <m/>
    <s v=""/>
    <d v="2018-11-05T00:00:00"/>
    <d v="2018-11-23T00:00:00"/>
    <m/>
    <m/>
    <s v="GACASTIO"/>
    <s v="GACASTIO"/>
    <n v="19266"/>
    <s v="gissella.castillo@consultor.wom.cl"/>
    <m/>
    <m/>
    <n v="43"/>
    <m/>
    <x v="3"/>
    <m/>
    <s v=""/>
    <d v="2021-03-01T00:00:00"/>
    <s v=""/>
    <m/>
    <d v="2018-11-01T00:00:00"/>
    <s v=""/>
  </r>
  <r>
    <s v="Holdtech"/>
    <x v="0"/>
    <s v="Masivo"/>
    <s v="La Serena"/>
    <s v="17781748"/>
    <s v="1"/>
    <s v="17781748-1"/>
    <s v="KPMENDEC"/>
    <s v="KATHERINE PAOLA MENDEZ CAMARGO"/>
    <s v="KATHERINE PAOLA"/>
    <s v="MENDEZ CAMARGO"/>
    <x v="1"/>
    <x v="5"/>
    <m/>
    <s v="Mejor oferta laboral"/>
    <d v="2018-11-13T00:00:00"/>
    <m/>
    <m/>
    <m/>
    <m/>
    <m/>
    <d v="1991-04-16T00:00:00"/>
    <x v="35"/>
    <m/>
    <s v=""/>
    <d v="2018-11-05T00:00:00"/>
    <d v="2018-11-23T00:00:00"/>
    <m/>
    <m/>
    <s v="KPMENDEC"/>
    <s v="KPMENDEC"/>
    <n v="19090"/>
    <s v="katherine.mendez@consultor.wom.cl"/>
    <m/>
    <m/>
    <n v="43"/>
    <m/>
    <x v="3"/>
    <m/>
    <s v=""/>
    <d v="2021-03-01T00:00:00"/>
    <s v=""/>
    <m/>
    <d v="2018-11-01T00:00:00"/>
    <s v=""/>
  </r>
  <r>
    <s v="Holdtech"/>
    <x v="0"/>
    <s v="Masivo"/>
    <s v="La Serena"/>
    <s v="15725498"/>
    <s v="7"/>
    <s v="15725498-7"/>
    <s v="MAURRUTC"/>
    <s v="MONICA AURORA URRUTIA CASTRO"/>
    <s v="MONICA AURORA"/>
    <s v="URRUTIA CASTRO"/>
    <x v="1"/>
    <x v="5"/>
    <s v="Reprobado"/>
    <m/>
    <d v="2018-12-06T00:00:00"/>
    <m/>
    <m/>
    <m/>
    <m/>
    <m/>
    <d v="1983-07-06T00:00:00"/>
    <x v="35"/>
    <m/>
    <s v=""/>
    <d v="2018-11-05T00:00:00"/>
    <d v="2018-11-23T00:00:00"/>
    <s v="N"/>
    <m/>
    <s v="MAURRUTC"/>
    <s v="MAURRUTC"/>
    <n v="19247"/>
    <s v="monica.urrutia@consultor.wom.cl"/>
    <m/>
    <m/>
    <n v="43"/>
    <m/>
    <x v="3"/>
    <s v="Diurno"/>
    <s v=""/>
    <d v="2021-03-01T00:00:00"/>
    <s v=""/>
    <m/>
    <d v="2018-12-01T00:00:00"/>
    <s v=""/>
  </r>
  <r>
    <s v="Holdtech"/>
    <x v="0"/>
    <s v="Masivo"/>
    <s v="La Serena"/>
    <s v="19708401"/>
    <s v="4"/>
    <s v="19708401-4"/>
    <s v="NFROBLER"/>
    <s v="NICOLAS FERNANDO ROBLES ROJAS"/>
    <s v="NICOLAS FERNANDO"/>
    <s v="ROBLES ROJAS"/>
    <x v="1"/>
    <x v="5"/>
    <m/>
    <s v="Sin Motivo"/>
    <d v="2018-11-09T00:00:00"/>
    <m/>
    <m/>
    <m/>
    <m/>
    <m/>
    <d v="1996-08-11T00:00:00"/>
    <x v="35"/>
    <m/>
    <s v=""/>
    <d v="2018-11-05T00:00:00"/>
    <d v="2018-11-23T00:00:00"/>
    <m/>
    <m/>
    <s v="NFROBLER"/>
    <s v="NFROBLER"/>
    <n v="19021"/>
    <s v="nicolas.robles@consultor.wom.cl"/>
    <m/>
    <m/>
    <n v="43"/>
    <m/>
    <x v="3"/>
    <m/>
    <s v=""/>
    <d v="2021-03-01T00:00:00"/>
    <s v=""/>
    <m/>
    <d v="2018-11-01T00:00:00"/>
    <s v=""/>
  </r>
  <r>
    <s v="Holdtech"/>
    <x v="0"/>
    <s v="Masivo"/>
    <s v="La Serena"/>
    <s v="18752137"/>
    <s v="8"/>
    <s v="18752137-8"/>
    <s v="APCOLLAN"/>
    <s v="ALEXANDRA PATRICIA COLLAO NUÑEZ"/>
    <s v="ALEXANDRA PATRICIA"/>
    <s v="COLLAO NUÑEZ"/>
    <x v="1"/>
    <x v="5"/>
    <m/>
    <s v=" baja por problemas personales"/>
    <d v="2018-11-26T00:00:00"/>
    <m/>
    <m/>
    <m/>
    <m/>
    <m/>
    <d v="1994-11-03T00:00:00"/>
    <x v="28"/>
    <m/>
    <s v=""/>
    <d v="2018-11-22T00:00:00"/>
    <d v="2018-12-12T00:00:00"/>
    <m/>
    <m/>
    <s v="APCOLLAN"/>
    <s v="APCOLLAN"/>
    <n v="19070"/>
    <s v="alexandra.collao@consultor.wom.cl"/>
    <m/>
    <m/>
    <n v="44"/>
    <s v="Yesenia Sepulveda"/>
    <x v="3"/>
    <m/>
    <s v=""/>
    <d v="2021-03-01T00:00:00"/>
    <s v=""/>
    <m/>
    <d v="2018-11-01T00:00:00"/>
    <s v=""/>
  </r>
  <r>
    <s v="Holdtech"/>
    <x v="0"/>
    <s v="Masivo"/>
    <s v="La Serena"/>
    <s v="12582278"/>
    <s v="9"/>
    <s v="12582278-9"/>
    <s v="APMOLINC"/>
    <s v="ANGELA PAMELA MOLINA CARVAJAL"/>
    <s v="ANGELA PAMELA"/>
    <s v="MOLINA CARVAJAL"/>
    <x v="1"/>
    <x v="5"/>
    <m/>
    <s v="baja por desición personal"/>
    <d v="2018-11-27T00:00:00"/>
    <m/>
    <m/>
    <m/>
    <m/>
    <m/>
    <d v="1974-09-05T00:00:00"/>
    <x v="28"/>
    <m/>
    <s v=""/>
    <d v="2018-11-22T00:00:00"/>
    <d v="2018-12-12T00:00:00"/>
    <m/>
    <m/>
    <s v="APMOLINC"/>
    <s v="APMOLINC"/>
    <n v="19090"/>
    <s v="angela.molina@consultor.wom.cl"/>
    <m/>
    <m/>
    <n v="44"/>
    <s v="Yesenia Sepulveda"/>
    <x v="3"/>
    <m/>
    <s v=""/>
    <d v="2021-03-01T00:00:00"/>
    <s v=""/>
    <m/>
    <d v="2018-11-01T00:00:00"/>
    <s v=""/>
  </r>
  <r>
    <s v="Holdtech"/>
    <x v="0"/>
    <s v="Masivo"/>
    <s v="La Serena"/>
    <s v="15481724"/>
    <s v="7"/>
    <s v="15481724-7"/>
    <s v="BAMAULEP"/>
    <s v="BARBARA ANDREA MAULEN POMBET"/>
    <s v="BARBARA ANDREA"/>
    <s v="MAULEN POMBET"/>
    <x v="1"/>
    <x v="5"/>
    <m/>
    <m/>
    <d v="2018-12-03T00:00:00"/>
    <m/>
    <m/>
    <m/>
    <m/>
    <m/>
    <d v="1982-03-29T00:00:00"/>
    <x v="28"/>
    <m/>
    <s v=""/>
    <d v="2018-11-22T00:00:00"/>
    <d v="2018-12-12T00:00:00"/>
    <m/>
    <m/>
    <s v="BAMAULEP"/>
    <s v="BAMAULEP"/>
    <n v="19021"/>
    <s v="barbara.maulen@consultor.wom.cl"/>
    <m/>
    <m/>
    <n v="44"/>
    <s v="Yesenia Sepulveda"/>
    <x v="3"/>
    <m/>
    <s v=""/>
    <d v="2021-03-01T00:00:00"/>
    <s v=""/>
    <m/>
    <d v="2018-12-01T00:00:00"/>
    <s v=""/>
  </r>
  <r>
    <s v="Holdtech"/>
    <x v="0"/>
    <s v="Masivo"/>
    <s v="La Serena"/>
    <s v="16653416"/>
    <s v="K"/>
    <s v="16653416-K"/>
    <s v="CAMUNOZP"/>
    <s v="CAROLINA ANDREA MUÑOZ PEÑA"/>
    <s v="CAROLINA ANDREA"/>
    <s v="MUÑOZ PEÑA"/>
    <x v="1"/>
    <x v="5"/>
    <m/>
    <s v="baja por problemas personales"/>
    <d v="2018-11-28T00:00:00"/>
    <m/>
    <m/>
    <m/>
    <m/>
    <m/>
    <d v="1987-10-26T00:00:00"/>
    <x v="28"/>
    <m/>
    <s v=""/>
    <d v="2018-11-22T00:00:00"/>
    <d v="2018-12-12T00:00:00"/>
    <m/>
    <m/>
    <s v="CAMUNOZP"/>
    <s v="CAMUNOZP"/>
    <n v="19063"/>
    <s v="carolina.munoz@consultor.wom.cl"/>
    <m/>
    <m/>
    <n v="44"/>
    <s v="Yesenia Sepulveda"/>
    <x v="3"/>
    <m/>
    <s v=""/>
    <d v="2021-03-01T00:00:00"/>
    <s v=""/>
    <m/>
    <d v="2018-11-01T00:00:00"/>
    <s v=""/>
  </r>
  <r>
    <s v="Holdtech"/>
    <x v="0"/>
    <s v="Masivo"/>
    <s v="La Serena"/>
    <s v="14401665"/>
    <s v="3"/>
    <s v="14401665-3"/>
    <s v="CAPINTOR"/>
    <s v="CHRISTIAN ALEJANDRO PINTO ROA"/>
    <s v="CHRISTIAN ALEJANDRO"/>
    <s v="PINTO ROA"/>
    <x v="1"/>
    <x v="5"/>
    <m/>
    <s v="mejor oferta laboral"/>
    <d v="2018-11-26T00:00:00"/>
    <m/>
    <m/>
    <m/>
    <m/>
    <m/>
    <d v="1979-10-11T00:00:00"/>
    <x v="28"/>
    <m/>
    <s v=""/>
    <d v="2018-11-22T00:00:00"/>
    <d v="2018-12-12T00:00:00"/>
    <m/>
    <m/>
    <s v="CAPINTOR"/>
    <s v="CAPINTOR"/>
    <n v="19097"/>
    <s v="christian.pinto@consultor.wom.cl"/>
    <m/>
    <m/>
    <n v="44"/>
    <s v="Yesenia Sepulveda"/>
    <x v="3"/>
    <m/>
    <s v=""/>
    <d v="2021-03-01T00:00:00"/>
    <s v=""/>
    <m/>
    <d v="2018-11-01T00:00:00"/>
    <s v=""/>
  </r>
  <r>
    <s v="Holdtech"/>
    <x v="0"/>
    <s v="Masivo"/>
    <s v="La Serena"/>
    <s v="12572796"/>
    <s v="4"/>
    <s v="12572796-4"/>
    <s v="CCESPINF"/>
    <s v="CAROLA CECILIA ESPINOZA FLORES"/>
    <s v="CAROLA CECILIA"/>
    <s v="ESPINOZA FLORES"/>
    <x v="1"/>
    <x v="5"/>
    <m/>
    <m/>
    <d v="2018-12-11T00:00:00"/>
    <m/>
    <m/>
    <m/>
    <m/>
    <m/>
    <d v="1974-11-02T00:00:00"/>
    <x v="28"/>
    <m/>
    <s v=""/>
    <d v="2018-11-22T00:00:00"/>
    <d v="2018-12-12T00:00:00"/>
    <m/>
    <m/>
    <s v="CCESPINF"/>
    <s v="CCESPINF"/>
    <n v="19276"/>
    <s v="carola.espinoza@consultor.wom.cl"/>
    <m/>
    <m/>
    <n v="44"/>
    <s v="Yesenia Sepulveda"/>
    <x v="3"/>
    <m/>
    <s v=""/>
    <d v="2021-03-01T00:00:00"/>
    <s v=""/>
    <m/>
    <d v="2018-12-01T00:00:00"/>
    <s v=""/>
  </r>
  <r>
    <s v="Holdtech"/>
    <x v="0"/>
    <s v="Masivo"/>
    <s v="La Serena"/>
    <s v="16202907"/>
    <s v="K"/>
    <s v="16202907-K"/>
    <s v="DACHAVEM"/>
    <s v="DANIELA ANDREA CHAVEZ MALEBRAN"/>
    <s v="DANIELA ANDREA"/>
    <s v="CHAVEZ MALEBRAN"/>
    <x v="1"/>
    <x v="5"/>
    <m/>
    <m/>
    <d v="2018-12-11T00:00:00"/>
    <m/>
    <m/>
    <m/>
    <m/>
    <m/>
    <d v="1985-08-13T00:00:00"/>
    <x v="28"/>
    <m/>
    <s v=""/>
    <d v="2018-11-22T00:00:00"/>
    <d v="2018-12-12T00:00:00"/>
    <m/>
    <m/>
    <s v="DACHAVEM"/>
    <s v="DACHAVEM"/>
    <n v="19266"/>
    <s v="daniela.chavez@consultor.wom.cl"/>
    <m/>
    <m/>
    <n v="44"/>
    <s v="Yesenia Sepulveda"/>
    <x v="3"/>
    <m/>
    <s v=""/>
    <d v="2021-03-01T00:00:00"/>
    <s v=""/>
    <m/>
    <d v="2018-12-01T00:00:00"/>
    <s v=""/>
  </r>
  <r>
    <s v="Holdtech"/>
    <x v="0"/>
    <s v="Masivo"/>
    <s v="La Serena"/>
    <s v="16450261"/>
    <s v="9"/>
    <s v="16450261-9"/>
    <s v="DPMORALR"/>
    <s v="DANIELA PAULINA MORALES RIQUELME"/>
    <s v="DANIELA PAULINA"/>
    <s v="MORALES RIQUELME"/>
    <x v="1"/>
    <x v="5"/>
    <m/>
    <m/>
    <d v="2018-12-10T00:00:00"/>
    <m/>
    <m/>
    <m/>
    <m/>
    <m/>
    <d v="1986-08-25T00:00:00"/>
    <x v="28"/>
    <m/>
    <s v=""/>
    <d v="2018-11-22T00:00:00"/>
    <d v="2018-12-12T00:00:00"/>
    <m/>
    <m/>
    <s v="DPMORALR"/>
    <s v="DPMORALR"/>
    <n v="19084"/>
    <s v="daniela.morales@consultor.wom.cl"/>
    <m/>
    <m/>
    <n v="44"/>
    <s v="Yesenia Sepulveda"/>
    <x v="3"/>
    <m/>
    <s v=""/>
    <d v="2021-03-01T00:00:00"/>
    <s v=""/>
    <m/>
    <d v="2018-12-01T00:00:00"/>
    <s v=""/>
  </r>
  <r>
    <s v="Holdtech"/>
    <x v="0"/>
    <s v="Masivo"/>
    <s v="La Serena"/>
    <s v="15044268"/>
    <s v="0"/>
    <s v="15044268-0"/>
    <s v="HEALFARC"/>
    <s v="HEIDY EDITH ALFARO CASTRO"/>
    <s v="HEIDY EDITH"/>
    <s v="ALFARO CASTRO"/>
    <x v="1"/>
    <x v="5"/>
    <m/>
    <s v="baja por mejor oferta laboral"/>
    <d v="2018-12-03T00:00:00"/>
    <m/>
    <m/>
    <m/>
    <m/>
    <m/>
    <d v="1982-03-10T00:00:00"/>
    <x v="28"/>
    <m/>
    <s v=""/>
    <d v="2018-11-22T00:00:00"/>
    <d v="2018-12-12T00:00:00"/>
    <m/>
    <m/>
    <s v="HEALFARC"/>
    <s v="HEALFARC"/>
    <n v="19017"/>
    <s v="heidy.alfaro@consultor.wom.cl"/>
    <m/>
    <m/>
    <n v="44"/>
    <s v="Yesenia Sepulveda"/>
    <x v="3"/>
    <m/>
    <s v=""/>
    <d v="2021-03-01T00:00:00"/>
    <s v=""/>
    <m/>
    <d v="2018-12-01T00:00:00"/>
    <s v=""/>
  </r>
  <r>
    <s v="Holdtech"/>
    <x v="0"/>
    <s v="Masivo"/>
    <s v="La Serena"/>
    <s v="17662364"/>
    <s v="0"/>
    <s v="17662364-0"/>
    <s v="IJFIGUEC"/>
    <s v="IVONNE JOHANNA FIGUEROA CABRERA"/>
    <s v="IVONNE JOHANNA "/>
    <s v="FIGUEROA CABRERA"/>
    <x v="1"/>
    <x v="5"/>
    <m/>
    <s v="baja quien no informa motivo"/>
    <d v="2018-11-27T00:00:00"/>
    <m/>
    <m/>
    <m/>
    <m/>
    <m/>
    <d v="1989-12-18T00:00:00"/>
    <x v="28"/>
    <m/>
    <s v=""/>
    <d v="2018-11-22T00:00:00"/>
    <d v="2018-12-12T00:00:00"/>
    <m/>
    <m/>
    <s v="IJFIGUEC"/>
    <s v="IJFIGUEC"/>
    <n v="19016"/>
    <s v="ivonne.figueroa@consultor.wom.cl"/>
    <m/>
    <m/>
    <n v="44"/>
    <s v="Yesenia Sepulveda"/>
    <x v="3"/>
    <m/>
    <s v=""/>
    <d v="2021-03-01T00:00:00"/>
    <s v=""/>
    <m/>
    <d v="2018-11-01T00:00:00"/>
    <s v=""/>
  </r>
  <r>
    <s v="Holdtech"/>
    <x v="0"/>
    <s v="Masivo"/>
    <s v="La Serena"/>
    <s v="18002300"/>
    <s v="3"/>
    <s v="18002300-3"/>
    <s v="JPGOMEZG"/>
    <s v="JESUS PATRICIO GOMEZ GOMEZ"/>
    <s v="JESUS PATRICIO"/>
    <s v="GOMEZ GOMEZ"/>
    <x v="1"/>
    <x v="5"/>
    <m/>
    <s v="baja por actitud."/>
    <d v="2018-12-04T00:00:00"/>
    <m/>
    <m/>
    <m/>
    <m/>
    <m/>
    <d v="1991-11-09T00:00:00"/>
    <x v="28"/>
    <m/>
    <s v=""/>
    <d v="2018-11-22T00:00:00"/>
    <d v="2018-12-12T00:00:00"/>
    <m/>
    <m/>
    <s v="JPGOMEZG"/>
    <s v="JPGOMEZG"/>
    <n v="19235"/>
    <s v="jesus.gomez@consultor.wom.cl"/>
    <m/>
    <m/>
    <n v="44"/>
    <s v="Yesenia Sepulveda"/>
    <x v="3"/>
    <m/>
    <s v=""/>
    <d v="2021-03-01T00:00:00"/>
    <s v=""/>
    <m/>
    <d v="2018-12-01T00:00:00"/>
    <s v=""/>
  </r>
  <r>
    <s v="Holdtech"/>
    <x v="0"/>
    <s v="Masivo"/>
    <s v="La Serena"/>
    <s v="16815718"/>
    <s v="5"/>
    <s v="16815718-5"/>
    <s v="LAARDILA"/>
    <s v="LORENA ADRIANA ARDILES ARDILES"/>
    <s v="LORENA ADRIANA"/>
    <s v="ARDILES ARDILES"/>
    <x v="1"/>
    <x v="5"/>
    <m/>
    <s v="baja por problemas personales"/>
    <d v="2018-11-29T00:00:00"/>
    <m/>
    <m/>
    <m/>
    <m/>
    <m/>
    <d v="1988-05-22T00:00:00"/>
    <x v="28"/>
    <m/>
    <s v=""/>
    <d v="2018-11-22T00:00:00"/>
    <d v="2018-12-12T00:00:00"/>
    <m/>
    <m/>
    <s v="LAARDILA"/>
    <s v="LAARDILA"/>
    <n v="19071"/>
    <s v="lorena.ardiles@consultor.wom.cl"/>
    <m/>
    <m/>
    <n v="44"/>
    <s v="Yesenia Sepulveda"/>
    <x v="3"/>
    <m/>
    <s v=""/>
    <d v="2021-03-01T00:00:00"/>
    <s v=""/>
    <m/>
    <d v="2018-11-01T00:00:00"/>
    <s v=""/>
  </r>
  <r>
    <s v="Holdtech"/>
    <x v="0"/>
    <s v="Masivo"/>
    <s v="La Serena"/>
    <s v="18179030"/>
    <s v="K"/>
    <s v="18179030-K"/>
    <s v="MDLEMUSC"/>
    <s v="MARIANA DEL ROSARIO LEMUS CHEPILLO"/>
    <s v="MARIANA DEL ROSARIO"/>
    <s v="LEMUS CHEPILLO"/>
    <x v="1"/>
    <x v="5"/>
    <s v="Reprobado"/>
    <m/>
    <d v="2018-12-12T00:00:00"/>
    <m/>
    <m/>
    <m/>
    <m/>
    <m/>
    <d v="1992-08-19T00:00:00"/>
    <x v="28"/>
    <m/>
    <s v=""/>
    <d v="2018-11-22T00:00:00"/>
    <d v="2018-12-12T00:00:00"/>
    <m/>
    <m/>
    <s v="MDLEMUSC"/>
    <s v="MDLEMUSC"/>
    <n v="19095"/>
    <s v="mariana.lemus@consultor.wom.cl"/>
    <m/>
    <m/>
    <n v="44"/>
    <s v="Yesenia Sepulveda"/>
    <x v="3"/>
    <m/>
    <s v=""/>
    <d v="2021-03-01T00:00:00"/>
    <s v=""/>
    <m/>
    <d v="2018-12-01T00:00:00"/>
    <s v=""/>
  </r>
  <r>
    <s v="Holdtech"/>
    <x v="0"/>
    <s v="Masivo"/>
    <s v="La Serena"/>
    <s v="15038917"/>
    <s v="8"/>
    <s v="15038917-8"/>
    <s v="CSGODOYP"/>
    <s v="CRISTINA SOLANGE GODOY PIÑONES"/>
    <s v="CRISTINA SOLANGE"/>
    <s v="GODOY PIÑONES"/>
    <x v="1"/>
    <x v="5"/>
    <m/>
    <m/>
    <d v="2018-11-10T00:00:00"/>
    <m/>
    <m/>
    <m/>
    <m/>
    <m/>
    <d v="1986-12-03T00:00:00"/>
    <x v="30"/>
    <m/>
    <s v=""/>
    <d v="2018-11-29T00:00:00"/>
    <d v="2018-12-17T00:00:00"/>
    <m/>
    <m/>
    <s v="CSGODOYP"/>
    <s v="CSGODOYP"/>
    <n v="19210"/>
    <s v="cristina.godoy@consultor.wom.cl"/>
    <m/>
    <m/>
    <n v="45"/>
    <s v="Julia Arancibia"/>
    <x v="3"/>
    <m/>
    <s v=""/>
    <d v="2021-03-01T00:00:00"/>
    <s v=""/>
    <m/>
    <d v="2018-11-01T00:00:00"/>
    <s v=""/>
  </r>
  <r>
    <s v="Holdtech"/>
    <x v="0"/>
    <s v="Masivo"/>
    <s v="La Serena"/>
    <s v="14615918"/>
    <s v="4"/>
    <s v="14615918-4"/>
    <s v="KABRIONP"/>
    <s v="KAREN ANDREA BRIONES PEREIRA"/>
    <s v="KAREN ANDREA"/>
    <s v="BRIONES PEREIRA"/>
    <x v="1"/>
    <x v="5"/>
    <m/>
    <m/>
    <d v="2018-11-10T00:00:00"/>
    <m/>
    <m/>
    <m/>
    <m/>
    <m/>
    <d v="1983-08-29T00:00:00"/>
    <x v="30"/>
    <m/>
    <s v=""/>
    <d v="2018-11-29T00:00:00"/>
    <d v="2018-12-17T00:00:00"/>
    <m/>
    <m/>
    <s v="KABRIONP"/>
    <s v="KABRIONP"/>
    <n v="19144"/>
    <s v="karen.briones@consultor.wom.cl"/>
    <m/>
    <m/>
    <n v="45"/>
    <s v="Julia Arancibia"/>
    <x v="3"/>
    <m/>
    <s v=""/>
    <d v="2021-03-01T00:00:00"/>
    <s v=""/>
    <m/>
    <d v="2018-11-01T00:00:00"/>
    <s v=""/>
  </r>
  <r>
    <s v="Holdtech"/>
    <x v="0"/>
    <s v="Masivo"/>
    <s v="La Serena"/>
    <s v="18757138"/>
    <s v="3"/>
    <s v="18757138-3"/>
    <s v="NEGONZAP"/>
    <s v="NICOLE ESTEFANIA GONZALEZ PEREZ"/>
    <s v="NICOLE ESTEFANIA"/>
    <s v="GONZALEZ PEREZ"/>
    <x v="1"/>
    <x v="5"/>
    <m/>
    <m/>
    <d v="2018-11-30T00:00:00"/>
    <m/>
    <m/>
    <m/>
    <m/>
    <m/>
    <d v="1994-03-05T00:00:00"/>
    <x v="30"/>
    <m/>
    <s v=""/>
    <d v="2018-11-29T00:00:00"/>
    <d v="2018-12-17T00:00:00"/>
    <m/>
    <m/>
    <s v="NEGONZAP"/>
    <s v="NEGONZAP"/>
    <n v="19090"/>
    <s v="nicole.gonzalez.p@consultor.wom.cl"/>
    <m/>
    <m/>
    <n v="45"/>
    <s v="Julia Arancibia"/>
    <x v="3"/>
    <m/>
    <s v=""/>
    <d v="2021-03-01T00:00:00"/>
    <s v=""/>
    <m/>
    <d v="2018-11-01T00:00:00"/>
    <s v=""/>
  </r>
  <r>
    <s v="Holdtech"/>
    <x v="0"/>
    <s v="Masivo"/>
    <s v="La Serena"/>
    <s v="13789721"/>
    <s v="0"/>
    <s v="13789721-0"/>
    <s v="PCCARCAV"/>
    <s v="PAULO CESAR CARCAMO VASQUEZ"/>
    <s v="PAULO CESAR "/>
    <s v="CARCAMO VASQUEZ"/>
    <x v="1"/>
    <x v="5"/>
    <m/>
    <m/>
    <d v="2018-11-10T00:00:00"/>
    <m/>
    <m/>
    <m/>
    <m/>
    <m/>
    <d v="1980-06-07T00:00:00"/>
    <x v="30"/>
    <m/>
    <s v=""/>
    <d v="2018-11-29T00:00:00"/>
    <d v="2018-12-17T00:00:00"/>
    <m/>
    <m/>
    <s v="PCCARCAV"/>
    <s v="PCCARCAV"/>
    <n v="19063"/>
    <s v="paulo.carcamo@consultor.wom.cl"/>
    <m/>
    <m/>
    <n v="45"/>
    <s v="Julia Arancibia"/>
    <x v="3"/>
    <m/>
    <s v=""/>
    <d v="2021-03-01T00:00:00"/>
    <s v=""/>
    <m/>
    <d v="2018-11-01T00:00:00"/>
    <s v=""/>
  </r>
  <r>
    <s v="Holdtech"/>
    <x v="0"/>
    <s v="Masivo"/>
    <s v="La Serena"/>
    <s v="10863599"/>
    <s v="1"/>
    <s v="10863599-1"/>
    <s v="RDCORNEA"/>
    <s v="ROSARIO DE LAS MERCEDES CORNEJO AGUIRRE"/>
    <s v="ROSARIO DE LAS MERCEDES"/>
    <s v="CORNEJO AGUIRRE"/>
    <x v="1"/>
    <x v="5"/>
    <m/>
    <m/>
    <d v="2018-11-10T00:00:00"/>
    <m/>
    <m/>
    <m/>
    <m/>
    <m/>
    <d v="1977-02-18T00:00:00"/>
    <x v="30"/>
    <m/>
    <s v=""/>
    <d v="2018-11-29T00:00:00"/>
    <d v="2018-12-17T00:00:00"/>
    <m/>
    <m/>
    <s v="RDCORNEA"/>
    <s v="RDCORNEA"/>
    <n v="19017"/>
    <s v="rosario.cornejo@consultor.wom.cl"/>
    <m/>
    <m/>
    <n v="45"/>
    <s v="Julia Arancibia"/>
    <x v="3"/>
    <m/>
    <s v=""/>
    <d v="2021-03-01T00:00:00"/>
    <s v=""/>
    <m/>
    <d v="2018-11-01T00:00:00"/>
    <s v=""/>
  </r>
  <r>
    <s v="Holdtech"/>
    <x v="0"/>
    <s v="Masivo"/>
    <s v="La Serena"/>
    <s v="18177708"/>
    <s v="7"/>
    <s v="18177708-7"/>
    <s v="VIRODRIC"/>
    <s v="VALESKA ISABEL RODRIGUEZ CORTES"/>
    <s v="VALESKA ISABEL"/>
    <s v="RODRIGUEZ CORTES"/>
    <x v="1"/>
    <x v="5"/>
    <m/>
    <m/>
    <d v="2018-12-06T00:00:00"/>
    <m/>
    <m/>
    <m/>
    <m/>
    <m/>
    <d v="1992-02-04T00:00:00"/>
    <x v="30"/>
    <m/>
    <s v=""/>
    <d v="2018-11-29T00:00:00"/>
    <d v="2018-12-17T00:00:00"/>
    <m/>
    <m/>
    <s v="VIRODRIC"/>
    <s v="VIRODRIC"/>
    <n v="19021"/>
    <s v="valeska.rodriguez@consultor.wom.cl"/>
    <m/>
    <m/>
    <n v="45"/>
    <s v="Julia Arancibia"/>
    <x v="3"/>
    <m/>
    <s v=""/>
    <d v="2021-03-01T00:00:00"/>
    <s v=""/>
    <m/>
    <d v="2018-12-01T00:00:00"/>
    <s v=""/>
  </r>
  <r>
    <s v="Holdtech"/>
    <x v="0"/>
    <s v="Masivo"/>
    <s v="La Serena"/>
    <s v="19302394"/>
    <s v="0"/>
    <s v="19302394-0"/>
    <s v="AMAGÜERB"/>
    <s v="ADELINA MARLENE AGÜERO BEROIZ"/>
    <s v="ADELINA MARLENE"/>
    <s v="AGÜERO BEROIZ"/>
    <x v="1"/>
    <x v="5"/>
    <s v="Abandono de PEI"/>
    <m/>
    <d v="2019-01-22T00:00:00"/>
    <m/>
    <m/>
    <m/>
    <m/>
    <m/>
    <d v="1996-05-24T00:00:00"/>
    <x v="35"/>
    <m/>
    <s v=""/>
    <d v="2019-01-07T00:00:00"/>
    <d v="2019-01-24T00:00:00"/>
    <m/>
    <m/>
    <s v="AMAGUERB"/>
    <s v="AMAGUERB"/>
    <n v="19084"/>
    <s v="adelina.agüero@consultor.wom.cl"/>
    <m/>
    <m/>
    <n v="47"/>
    <s v="Merelyn Marin"/>
    <x v="3"/>
    <m/>
    <s v=""/>
    <d v="2021-03-01T00:00:00"/>
    <s v=""/>
    <m/>
    <d v="2019-01-01T00:00:00"/>
    <s v=""/>
  </r>
  <r>
    <s v="Holdtech"/>
    <x v="0"/>
    <s v="Masivo"/>
    <s v="La Serena"/>
    <s v="18999569"/>
    <s v="5"/>
    <s v="18999569-5"/>
    <s v="CFLOPEZV"/>
    <s v="CRISTOPHER FRANCISCO LOPEZ VARAS"/>
    <s v="CRISTOPHER FRANCISCO"/>
    <s v="LOPEZ VARAS"/>
    <x v="1"/>
    <x v="5"/>
    <s v="Abandono de PEI"/>
    <m/>
    <d v="2019-01-09T00:00:00"/>
    <m/>
    <m/>
    <m/>
    <m/>
    <m/>
    <d v="1995-12-11T00:00:00"/>
    <x v="35"/>
    <m/>
    <s v=""/>
    <d v="2019-01-07T00:00:00"/>
    <d v="2019-01-24T00:00:00"/>
    <m/>
    <m/>
    <s v="CFLOPEZV"/>
    <s v="CFLOPEZV"/>
    <n v="19048"/>
    <s v="cristopher.lopez@consultor.wom.cl"/>
    <m/>
    <m/>
    <n v="47"/>
    <s v="Merelyn Marin"/>
    <x v="3"/>
    <m/>
    <s v=""/>
    <d v="2021-03-01T00:00:00"/>
    <s v=""/>
    <m/>
    <d v="2019-01-01T00:00:00"/>
    <s v=""/>
  </r>
  <r>
    <s v="Holdtech"/>
    <x v="0"/>
    <s v="Masivo"/>
    <s v="La Serena"/>
    <s v="17294832"/>
    <s v="4"/>
    <s v="17294832-4"/>
    <s v="FECALDEY"/>
    <s v="FABIOLA EUGENIA CALDERON YAÑEZ"/>
    <s v="FABIOLA EUGENIA"/>
    <s v="CALDERON YAÑEZ"/>
    <x v="1"/>
    <x v="5"/>
    <s v="Abandono de PEI"/>
    <m/>
    <d v="2019-01-11T00:00:00"/>
    <m/>
    <m/>
    <m/>
    <m/>
    <m/>
    <d v="1989-12-07T00:00:00"/>
    <x v="35"/>
    <m/>
    <s v=""/>
    <d v="2019-01-07T00:00:00"/>
    <d v="2019-01-24T00:00:00"/>
    <m/>
    <m/>
    <s v="FECALDEY"/>
    <s v="FECALDEY"/>
    <n v="19056"/>
    <s v="fabiola.calderon@consultor.wom.cl"/>
    <m/>
    <m/>
    <n v="47"/>
    <s v="Merelyn Marin"/>
    <x v="3"/>
    <m/>
    <s v=""/>
    <d v="2021-03-01T00:00:00"/>
    <s v=""/>
    <m/>
    <d v="2019-01-01T00:00:00"/>
    <s v=""/>
  </r>
  <r>
    <s v="Holdtech"/>
    <x v="0"/>
    <s v="Masivo"/>
    <s v="La Serena"/>
    <s v="16436340"/>
    <s v="6"/>
    <s v="16436340-6"/>
    <s v="JMALVARF"/>
    <s v="JULY MELISSA ALVAREZ FUENTES"/>
    <s v="JULY MELISSA"/>
    <s v="ALVAREZ FUENTES"/>
    <x v="1"/>
    <x v="5"/>
    <s v="Reprobado"/>
    <m/>
    <d v="2019-01-24T00:00:00"/>
    <m/>
    <m/>
    <m/>
    <m/>
    <m/>
    <d v="1986-06-17T00:00:00"/>
    <x v="35"/>
    <m/>
    <s v=""/>
    <d v="2019-01-07T00:00:00"/>
    <d v="2019-01-24T00:00:00"/>
    <m/>
    <m/>
    <s v="JMALVARF"/>
    <s v="JMALVARF"/>
    <n v="19114"/>
    <s v="july.alvarez@consultor.wom.cl"/>
    <m/>
    <m/>
    <n v="47"/>
    <s v="Merelyn Marin"/>
    <x v="3"/>
    <m/>
    <s v=""/>
    <d v="2021-03-01T00:00:00"/>
    <s v=""/>
    <m/>
    <d v="2019-01-01T00:00:00"/>
    <s v=""/>
  </r>
  <r>
    <s v="Holdtech"/>
    <x v="0"/>
    <s v="Masivo"/>
    <s v="La Serena"/>
    <s v="11807299"/>
    <s v="5"/>
    <s v="11807299-5"/>
    <s v="LARIVERR"/>
    <s v="LORENA ANDREA RIVERA ROMERO"/>
    <s v="LORENA ANDREA"/>
    <s v="RIVERA ROMERO"/>
    <x v="1"/>
    <x v="5"/>
    <s v="Abandono de PEI"/>
    <m/>
    <d v="2019-01-10T00:00:00"/>
    <m/>
    <m/>
    <m/>
    <m/>
    <m/>
    <d v="1971-12-15T00:00:00"/>
    <x v="35"/>
    <m/>
    <s v=""/>
    <d v="2019-01-07T00:00:00"/>
    <d v="2019-01-24T00:00:00"/>
    <m/>
    <m/>
    <s v="LARIVERR"/>
    <s v="LARIVERR"/>
    <n v="19066"/>
    <s v="lorena.rivera@consultor.wom.cl"/>
    <m/>
    <m/>
    <n v="47"/>
    <s v="Merelyn Marin"/>
    <x v="3"/>
    <m/>
    <s v=""/>
    <d v="2021-03-01T00:00:00"/>
    <s v=""/>
    <m/>
    <d v="2019-01-01T00:00:00"/>
    <s v=""/>
  </r>
  <r>
    <s v="Holdtech"/>
    <x v="0"/>
    <s v="Masivo"/>
    <s v="La Serena"/>
    <s v="18317593"/>
    <s v="9"/>
    <s v="18317593-9"/>
    <s v="VIOYARCA"/>
    <s v="VALENTINA IGNACIA OYARCE ALFARO"/>
    <s v="VALENTINA IGNACIA"/>
    <s v="OYARCE ALFARO"/>
    <x v="1"/>
    <x v="5"/>
    <s v="Abandono de PEI"/>
    <m/>
    <d v="2019-01-15T00:00:00"/>
    <s v="Reingreso Call Center"/>
    <m/>
    <m/>
    <m/>
    <m/>
    <d v="1993-03-07T00:00:00"/>
    <x v="35"/>
    <m/>
    <s v=""/>
    <d v="2019-01-07T00:00:00"/>
    <d v="2019-01-24T00:00:00"/>
    <m/>
    <m/>
    <s v="VIOYARCA"/>
    <s v="VIOYARCA"/>
    <n v="19023"/>
    <s v="valentina.oyarce@consultor.wom.cl"/>
    <m/>
    <m/>
    <n v="47"/>
    <s v="Merelyn Marin"/>
    <x v="3"/>
    <m/>
    <s v=""/>
    <d v="2021-03-01T00:00:00"/>
    <s v=""/>
    <m/>
    <d v="2019-01-01T00:00:00"/>
    <s v=""/>
  </r>
  <r>
    <s v="Holdtech"/>
    <x v="0"/>
    <s v="Masivo"/>
    <s v="La Serena"/>
    <s v="13941973"/>
    <s v="1"/>
    <s v="13941973-1"/>
    <s v="XSGASCOG"/>
    <s v="XIMENA SOLEDAD GASCON GASCON"/>
    <s v="XIMENA SOLEDAD"/>
    <s v="GASCON GASCON"/>
    <x v="1"/>
    <x v="5"/>
    <s v="Abandono de PEI"/>
    <m/>
    <d v="2018-01-15T00:00:00"/>
    <m/>
    <m/>
    <m/>
    <m/>
    <m/>
    <d v="1979-08-25T00:00:00"/>
    <x v="35"/>
    <m/>
    <s v=""/>
    <d v="2019-01-07T00:00:00"/>
    <d v="2019-01-24T00:00:00"/>
    <m/>
    <m/>
    <s v="XSGASCOG"/>
    <s v="XSGASCOG"/>
    <n v="19088"/>
    <s v="ximena.gascon@consultor.wom.cl"/>
    <m/>
    <m/>
    <n v="47"/>
    <s v="Merelyn Marin"/>
    <x v="3"/>
    <m/>
    <s v=""/>
    <d v="2021-03-01T00:00:00"/>
    <s v=""/>
    <m/>
    <d v="2018-01-01T00:00:00"/>
    <s v=""/>
  </r>
  <r>
    <s v="Holdtech"/>
    <x v="0"/>
    <s v="Masivo"/>
    <s v="La Serena"/>
    <s v="12570464"/>
    <s v="6"/>
    <s v="12570464-6"/>
    <s v="AFSEIDAB"/>
    <s v="ALEJANDRA FABIOLA SEIDA BARRAZA"/>
    <s v="ALEJANDRA FABIOLA"/>
    <s v="SEIDA BARRAZA"/>
    <x v="1"/>
    <x v="5"/>
    <s v="Abandono de PEI"/>
    <m/>
    <d v="2019-01-19T00:00:00"/>
    <m/>
    <m/>
    <m/>
    <m/>
    <m/>
    <d v="1974-08-08T00:00:00"/>
    <x v="30"/>
    <m/>
    <s v=""/>
    <d v="2019-01-10T00:00:00"/>
    <d v="2019-01-28T00:00:00"/>
    <m/>
    <m/>
    <s v="AFSEIDAB"/>
    <s v="AFSEIDAB"/>
    <n v="19117"/>
    <s v="alejandra.seida@consultor.wom.cl"/>
    <m/>
    <m/>
    <n v="48"/>
    <s v="Julia Arancibia"/>
    <x v="3"/>
    <m/>
    <s v=""/>
    <d v="2021-03-01T00:00:00"/>
    <s v=""/>
    <m/>
    <d v="2019-01-01T00:00:00"/>
    <s v=""/>
  </r>
  <r>
    <s v="Holdtech"/>
    <x v="0"/>
    <s v="Masivo"/>
    <s v="La Serena"/>
    <s v="13530644"/>
    <s v="4"/>
    <s v="13530644-4"/>
    <s v="CATAPIAL"/>
    <s v="CLAUDIO ANDRES TAPIA LARA"/>
    <s v="CLAUDIO ANDRES"/>
    <s v="TAPIA LARA"/>
    <x v="1"/>
    <x v="5"/>
    <s v="Abandono de PEI"/>
    <m/>
    <d v="2019-01-28T00:00:00"/>
    <m/>
    <m/>
    <m/>
    <m/>
    <m/>
    <d v="1979-10-31T00:00:00"/>
    <x v="30"/>
    <m/>
    <s v=""/>
    <d v="2019-01-10T00:00:00"/>
    <d v="2019-01-28T00:00:00"/>
    <m/>
    <m/>
    <s v="CATAPIAL"/>
    <s v="CATAPIAL"/>
    <n v="19017"/>
    <s v="claudio.tapia@consultor.wom.cl"/>
    <m/>
    <m/>
    <n v="48"/>
    <s v="Julia Arancibia"/>
    <x v="3"/>
    <m/>
    <s v=""/>
    <d v="2021-03-01T00:00:00"/>
    <s v=""/>
    <m/>
    <d v="2019-01-01T00:00:00"/>
    <s v=""/>
  </r>
  <r>
    <s v="Holdtech"/>
    <x v="0"/>
    <s v="Masivo"/>
    <s v="La Serena"/>
    <s v="17979641"/>
    <s v="4"/>
    <s v="17979641-4"/>
    <s v="FMBARRIA"/>
    <s v="FELIPE MARCO BARRIOS ARAYA"/>
    <s v="FELIPE MARCO"/>
    <s v="BARRIOS ARAYA"/>
    <x v="1"/>
    <x v="5"/>
    <s v="Abandono de PEI"/>
    <m/>
    <d v="2019-01-18T00:00:00"/>
    <m/>
    <m/>
    <m/>
    <m/>
    <m/>
    <d v="1991-10-10T00:00:00"/>
    <x v="30"/>
    <m/>
    <s v=""/>
    <d v="2019-01-10T00:00:00"/>
    <d v="2019-01-28T00:00:00"/>
    <m/>
    <m/>
    <s v="FMBARRIA"/>
    <s v="FMBARRIA"/>
    <n v="19063"/>
    <s v="felipe.barrios@consultor.wom.cl"/>
    <m/>
    <m/>
    <n v="48"/>
    <s v="Julia Arancibia"/>
    <x v="3"/>
    <m/>
    <s v=""/>
    <d v="2021-03-01T00:00:00"/>
    <s v=""/>
    <m/>
    <d v="2019-01-01T00:00:00"/>
    <s v=""/>
  </r>
  <r>
    <s v="Holdtech"/>
    <x v="0"/>
    <s v="Masivo"/>
    <s v="La Serena"/>
    <s v="18580084"/>
    <s v="9"/>
    <s v="18580084-9"/>
    <s v="MAROJASH"/>
    <s v="MANUEL ALEJANDRO ROJAS HERRAZ"/>
    <s v="MANUEL ALEJANDRO"/>
    <s v="ROJAS HERRAZ"/>
    <x v="1"/>
    <x v="5"/>
    <s v="Abandono de PEI"/>
    <m/>
    <d v="2019-01-19T00:00:00"/>
    <m/>
    <m/>
    <m/>
    <m/>
    <m/>
    <d v="1993-07-29T00:00:00"/>
    <x v="30"/>
    <m/>
    <s v=""/>
    <d v="2019-01-10T00:00:00"/>
    <d v="2019-01-28T00:00:00"/>
    <m/>
    <m/>
    <s v="MAROJASH"/>
    <s v="MAROJASH"/>
    <n v="19202"/>
    <s v="manuel.rojas@consultor.wom.cl"/>
    <m/>
    <m/>
    <n v="48"/>
    <s v="Julia Arancibia"/>
    <x v="3"/>
    <m/>
    <s v=""/>
    <d v="2021-03-01T00:00:00"/>
    <s v=""/>
    <m/>
    <d v="2019-01-01T00:00:00"/>
    <s v=""/>
  </r>
  <r>
    <s v="Holdtech"/>
    <x v="0"/>
    <s v="Masivo"/>
    <s v="La Serena"/>
    <s v="15036847"/>
    <s v="2"/>
    <s v="15036847-2"/>
    <s v="MMMENDOM"/>
    <s v="MONICA MARITZA MENDOZA MENDOZA"/>
    <s v="MONICA MARITZA"/>
    <s v="MENDOZA MENDOZA"/>
    <x v="1"/>
    <x v="5"/>
    <s v="Reprobado"/>
    <m/>
    <d v="2019-01-29T00:00:00"/>
    <m/>
    <m/>
    <m/>
    <m/>
    <m/>
    <d v="1982-11-14T00:00:00"/>
    <x v="30"/>
    <m/>
    <s v=""/>
    <d v="2019-01-10T00:00:00"/>
    <d v="2019-01-28T00:00:00"/>
    <m/>
    <m/>
    <s v="MMMENDOM"/>
    <s v="MMMENDOM"/>
    <n v="19048"/>
    <s v="monica.mendoza@consultor.wom.cl"/>
    <m/>
    <m/>
    <n v="48"/>
    <s v="Julia Arancibia"/>
    <x v="3"/>
    <m/>
    <s v=""/>
    <d v="2021-03-01T00:00:00"/>
    <s v=""/>
    <m/>
    <d v="2019-01-01T00:00:00"/>
    <s v=""/>
  </r>
  <r>
    <s v="Holdtech"/>
    <x v="0"/>
    <s v="Masivo"/>
    <s v="La Serena"/>
    <s v="17465297"/>
    <s v="K"/>
    <s v="17465297-K"/>
    <s v="MTTABILA"/>
    <s v="MELANIE TAHIRI TABILO ALARCON"/>
    <s v="MELANIE   TAHIRI"/>
    <s v="TABILO ALARCON"/>
    <x v="1"/>
    <x v="5"/>
    <s v="Abandono de PEI"/>
    <m/>
    <d v="2019-01-10T00:00:00"/>
    <m/>
    <m/>
    <m/>
    <m/>
    <m/>
    <d v="1990-02-20T00:00:00"/>
    <x v="30"/>
    <m/>
    <s v=""/>
    <d v="2019-01-10T00:00:00"/>
    <d v="2019-01-28T00:00:00"/>
    <m/>
    <m/>
    <s v="MTTABILA"/>
    <s v="MTTABILA"/>
    <n v="19023"/>
    <s v="melanie.tabilo@consultor.wom.cl"/>
    <m/>
    <m/>
    <n v="48"/>
    <s v="Julia Arancibia"/>
    <x v="3"/>
    <m/>
    <s v=""/>
    <d v="2021-03-01T00:00:00"/>
    <s v=""/>
    <m/>
    <d v="2019-01-01T00:00:00"/>
    <s v=""/>
  </r>
  <r>
    <s v="Holdtech"/>
    <x v="0"/>
    <s v="Masivo"/>
    <s v="La Serena"/>
    <s v="18858987"/>
    <s v="1"/>
    <s v="18858987-1"/>
    <s v="NVIBARRJ"/>
    <s v="NICOLE VALENTINA IBARRA JARA"/>
    <s v="NICOLE VALENTINA"/>
    <s v="IBARRA JARA"/>
    <x v="1"/>
    <x v="5"/>
    <s v="Abandono de PEI"/>
    <m/>
    <d v="2019-01-10T00:00:00"/>
    <m/>
    <m/>
    <m/>
    <m/>
    <m/>
    <d v="1995-05-09T00:00:00"/>
    <x v="30"/>
    <m/>
    <s v=""/>
    <d v="2019-01-10T00:00:00"/>
    <d v="2019-01-28T00:00:00"/>
    <m/>
    <m/>
    <s v="NVIBARRJ"/>
    <s v="NVIBARRJ"/>
    <n v="19088"/>
    <s v="nicole.ibarra@consultor.wom.cl"/>
    <m/>
    <m/>
    <n v="48"/>
    <s v="Julia Arancibia"/>
    <x v="3"/>
    <m/>
    <s v=""/>
    <d v="2021-03-01T00:00:00"/>
    <s v=""/>
    <m/>
    <d v="2019-01-01T00:00:00"/>
    <s v=""/>
  </r>
  <r>
    <s v="Holdtech"/>
    <x v="0"/>
    <s v="Masivo"/>
    <s v="La Serena"/>
    <s v="12424703"/>
    <s v="9"/>
    <s v="12424703-9"/>
    <s v="PAARANDV"/>
    <s v="PAMELA ALEJANDRA ARANDA VERGARA"/>
    <s v="PAMELA ALEJANDRA"/>
    <s v="ARANDA VERGARA"/>
    <x v="1"/>
    <x v="5"/>
    <s v="Abandono de PEI"/>
    <m/>
    <d v="2019-01-18T00:00:00"/>
    <m/>
    <m/>
    <m/>
    <m/>
    <m/>
    <d v="1973-01-16T00:00:00"/>
    <x v="30"/>
    <m/>
    <s v=""/>
    <d v="2019-01-10T00:00:00"/>
    <d v="2019-01-28T00:00:00"/>
    <m/>
    <m/>
    <s v="PAARANDV"/>
    <s v="PAARANDV"/>
    <n v="19056"/>
    <s v="pamela.aranda@consultor.wom.cl"/>
    <m/>
    <m/>
    <n v="48"/>
    <s v="Julia Arancibia"/>
    <x v="3"/>
    <m/>
    <s v=""/>
    <d v="2021-03-01T00:00:00"/>
    <s v=""/>
    <m/>
    <d v="2019-01-01T00:00:00"/>
    <s v=""/>
  </r>
  <r>
    <s v="Holdtech"/>
    <x v="0"/>
    <s v="Masivo"/>
    <s v="La Serena"/>
    <s v="14903564"/>
    <s v="8"/>
    <s v="14903564-8"/>
    <s v="RCRAVELA"/>
    <s v="ROBERTO CARLOS RAVELLO ARANCIBIA"/>
    <s v="ROBERTO CARLOS"/>
    <s v="RAVELLO ARANCIBIA"/>
    <x v="1"/>
    <x v="5"/>
    <s v="Reprobado"/>
    <m/>
    <d v="2019-01-29T00:00:00"/>
    <m/>
    <m/>
    <m/>
    <m/>
    <m/>
    <d v="1981-07-07T00:00:00"/>
    <x v="30"/>
    <m/>
    <s v=""/>
    <d v="2019-01-10T00:00:00"/>
    <d v="2019-01-28T00:00:00"/>
    <m/>
    <m/>
    <s v="RCRAVELA"/>
    <s v="RCRAVELA"/>
    <n v="19188"/>
    <s v="roberto.ravello@consultor.wom.cl"/>
    <m/>
    <m/>
    <n v="48"/>
    <s v="Julia Arancibia"/>
    <x v="3"/>
    <m/>
    <s v=""/>
    <d v="2021-03-01T00:00:00"/>
    <s v=""/>
    <m/>
    <d v="2019-01-01T00:00:00"/>
    <s v=""/>
  </r>
  <r>
    <s v="Holdtech"/>
    <x v="0"/>
    <s v="Masivo"/>
    <s v="La Serena"/>
    <s v="17722724"/>
    <s v="2"/>
    <s v="17722724-2"/>
    <s v="SNCONTRA"/>
    <s v="STEPHANIE NICOLE CONTRERAS ARAYA"/>
    <s v="STEPHANIE NICOLE"/>
    <s v="CONTRERAS ARAYA"/>
    <x v="1"/>
    <x v="5"/>
    <s v="Abandono de PEI"/>
    <m/>
    <d v="2019-01-19T00:00:00"/>
    <m/>
    <m/>
    <m/>
    <m/>
    <m/>
    <d v="1991-04-21T00:00:00"/>
    <x v="30"/>
    <m/>
    <s v=""/>
    <d v="2019-01-10T00:00:00"/>
    <d v="2019-01-28T00:00:00"/>
    <m/>
    <m/>
    <s v="SNCONTRA"/>
    <s v="SNCONTRA"/>
    <n v="19090"/>
    <s v="stephanie.contreras@consultor.wom.cl"/>
    <m/>
    <m/>
    <n v="48"/>
    <s v="Julia Arancibia"/>
    <x v="3"/>
    <m/>
    <s v=""/>
    <d v="2021-03-01T00:00:00"/>
    <s v=""/>
    <m/>
    <d v="2019-01-01T00:00:00"/>
    <s v=""/>
  </r>
  <r>
    <s v="Holdtech"/>
    <x v="0"/>
    <s v="Prepago"/>
    <s v="La Serena"/>
    <s v="19948691"/>
    <s v="8"/>
    <s v="19948691-8"/>
    <s v="AMROCCOL"/>
    <s v="ALEJANDRO MANUEL ROCCO LAZO"/>
    <s v="ALEJANDRO MANUEL"/>
    <s v="ROCCO LAZO"/>
    <x v="1"/>
    <x v="5"/>
    <s v="Abandono de PEI"/>
    <m/>
    <d v="2019-02-09T00:00:00"/>
    <m/>
    <m/>
    <m/>
    <m/>
    <m/>
    <d v="1998-09-30T00:00:00"/>
    <x v="28"/>
    <m/>
    <s v=""/>
    <d v="2019-01-28T00:00:00"/>
    <d v="2019-02-11T00:00:00"/>
    <m/>
    <m/>
    <s v="AMROCCOL"/>
    <s v="AMROCCOL"/>
    <n v="19210"/>
    <s v="alejandro.rocco@consultor.wom.cl"/>
    <m/>
    <m/>
    <n v="49"/>
    <s v="Yesenia Sepulveda"/>
    <x v="3"/>
    <m/>
    <s v=""/>
    <d v="2021-03-01T00:00:00"/>
    <s v=""/>
    <m/>
    <d v="2019-02-01T00:00:00"/>
    <s v=""/>
  </r>
  <r>
    <s v="Holdtech"/>
    <x v="0"/>
    <s v="Prepago"/>
    <s v="La Serena"/>
    <s v="18003460"/>
    <s v="9"/>
    <s v="18003460-9"/>
    <s v="BCALFARA"/>
    <s v="BARBARA CONSTANZA ALFARO ARAYA"/>
    <s v="BARBARA CONSTANZA"/>
    <s v="ALFARO ARAYA"/>
    <x v="1"/>
    <x v="5"/>
    <s v="Abandono de PEI"/>
    <m/>
    <d v="2019-02-06T00:00:00"/>
    <m/>
    <m/>
    <m/>
    <m/>
    <m/>
    <d v="1992-06-01T00:00:00"/>
    <x v="28"/>
    <m/>
    <s v=""/>
    <d v="2019-01-28T00:00:00"/>
    <d v="2019-02-11T00:00:00"/>
    <m/>
    <m/>
    <s v="BCALFARA"/>
    <s v="BCALFARA"/>
    <n v="19023"/>
    <s v="barbara.alfaro@consultor.wom.cl"/>
    <m/>
    <m/>
    <n v="49"/>
    <s v="Yesenia Sepulveda"/>
    <x v="3"/>
    <m/>
    <s v=""/>
    <d v="2021-03-01T00:00:00"/>
    <s v=""/>
    <m/>
    <d v="2019-02-01T00:00:00"/>
    <s v=""/>
  </r>
  <r>
    <s v="Holdtech"/>
    <x v="0"/>
    <s v="Prepago"/>
    <s v="La Serena"/>
    <s v="16990677"/>
    <s v="7"/>
    <s v="16990677-7"/>
    <s v="EAMUNOZR"/>
    <s v="ELIZABETH ANDREA MUÑOZ ROJAS"/>
    <s v="ELIZABETH ANDREA"/>
    <s v="MUÑOZ ROJAS"/>
    <x v="1"/>
    <x v="5"/>
    <s v="Abandono de PEI"/>
    <m/>
    <d v="2019-02-04T00:00:00"/>
    <m/>
    <m/>
    <m/>
    <m/>
    <m/>
    <d v="1988-08-25T00:00:00"/>
    <x v="28"/>
    <m/>
    <s v=""/>
    <d v="2019-01-28T00:00:00"/>
    <d v="2019-02-11T00:00:00"/>
    <m/>
    <m/>
    <s v="EAMUNOZR"/>
    <s v="EAMUNOZR"/>
    <n v="19188"/>
    <s v="elizabeth.munoz.r@consultor.wom.cl"/>
    <m/>
    <m/>
    <n v="49"/>
    <s v="Yesenia Sepulveda"/>
    <x v="3"/>
    <m/>
    <s v=""/>
    <d v="2021-03-01T00:00:00"/>
    <s v=""/>
    <m/>
    <d v="2019-02-01T00:00:00"/>
    <s v=""/>
  </r>
  <r>
    <s v="Holdtech"/>
    <x v="0"/>
    <s v="Prepago"/>
    <s v="La Serena"/>
    <s v="19968509"/>
    <s v="0"/>
    <s v="19968509-0"/>
    <s v="EBMIRANF"/>
    <s v="ELIZABETH BETZABE MIRANDA FERNANDEZ"/>
    <s v="ELIZABETH BETZABE"/>
    <s v="MIRANDA FERNANDEZ"/>
    <x v="1"/>
    <x v="5"/>
    <s v="Abandono de PEI"/>
    <m/>
    <d v="2019-01-28T00:00:00"/>
    <m/>
    <m/>
    <m/>
    <m/>
    <m/>
    <d v="1998-11-21T00:00:00"/>
    <x v="28"/>
    <m/>
    <s v=""/>
    <d v="2019-01-28T00:00:00"/>
    <d v="2019-02-11T00:00:00"/>
    <m/>
    <m/>
    <s v="EBMIRANF"/>
    <s v="EBMIRANF"/>
    <n v="19146"/>
    <s v="elizabeth.miranda@consultor.wom.cl"/>
    <m/>
    <m/>
    <n v="49"/>
    <s v="Yesenia Sepulveda"/>
    <x v="3"/>
    <m/>
    <s v=""/>
    <d v="2021-03-01T00:00:00"/>
    <s v=""/>
    <m/>
    <d v="2019-01-01T00:00:00"/>
    <s v=""/>
  </r>
  <r>
    <s v="Holdtech"/>
    <x v="0"/>
    <s v="Prepago"/>
    <s v="La Serena"/>
    <s v="13018637"/>
    <s v="8"/>
    <s v="13018637-8"/>
    <s v="EHGALVER"/>
    <s v="EDGARDO HERNÁN GÁLVEZ ROJAS"/>
    <s v="EDGARDO HERNÁN"/>
    <s v="GÁLVEZ ROJAS"/>
    <x v="1"/>
    <x v="5"/>
    <s v="Abandono de PEI"/>
    <m/>
    <d v="2019-01-30T00:00:00"/>
    <m/>
    <m/>
    <m/>
    <m/>
    <m/>
    <d v="1976-05-24T00:00:00"/>
    <x v="28"/>
    <m/>
    <s v=""/>
    <d v="2019-01-28T00:00:00"/>
    <d v="2019-02-11T00:00:00"/>
    <m/>
    <m/>
    <s v="EHGALVER"/>
    <s v="EHGALVER"/>
    <n v="19114"/>
    <s v="edgardo.galvez@consultor.wom.cl"/>
    <m/>
    <m/>
    <n v="49"/>
    <s v="Yesenia Sepulveda"/>
    <x v="3"/>
    <m/>
    <s v=""/>
    <d v="2021-03-01T00:00:00"/>
    <s v=""/>
    <m/>
    <d v="2019-01-01T00:00:00"/>
    <s v=""/>
  </r>
  <r>
    <s v="Holdtech"/>
    <x v="0"/>
    <s v="Prepago"/>
    <s v="La Serena"/>
    <s v="15055204"/>
    <s v="4"/>
    <s v="15055204-4"/>
    <s v="FACASTIA"/>
    <s v="FABIOLA ANDREA CASTILLO ALFARO"/>
    <s v="FABIOLA ANDREA"/>
    <s v="CASTILLO ALFARO"/>
    <x v="1"/>
    <x v="5"/>
    <s v="Abandono de PEI"/>
    <m/>
    <d v="2019-02-04T00:00:00"/>
    <m/>
    <m/>
    <m/>
    <m/>
    <m/>
    <d v="1982-09-02T00:00:00"/>
    <x v="28"/>
    <m/>
    <s v=""/>
    <d v="2019-01-28T00:00:00"/>
    <d v="2019-02-11T00:00:00"/>
    <m/>
    <m/>
    <s v="FACASTIA"/>
    <s v="FACASTIA"/>
    <n v="19088"/>
    <s v="fabiola.castillo@consultor.wom.cl"/>
    <m/>
    <m/>
    <n v="49"/>
    <s v="Yesenia Sepulveda"/>
    <x v="3"/>
    <m/>
    <s v=""/>
    <d v="2021-03-01T00:00:00"/>
    <s v=""/>
    <m/>
    <d v="2019-02-01T00:00:00"/>
    <s v=""/>
  </r>
  <r>
    <s v="Holdtech"/>
    <x v="0"/>
    <s v="Prepago"/>
    <s v="La Serena"/>
    <s v="18632090"/>
    <s v="5"/>
    <s v="18632090-5"/>
    <s v="FACHELMA"/>
    <s v="FABIAN ALEJANDRO CHELMES ARREDANDO"/>
    <s v="FABIAN ALEJANDRO"/>
    <s v="CHELMES ARREDANDO"/>
    <x v="1"/>
    <x v="5"/>
    <s v="Abandono de PEI"/>
    <m/>
    <d v="2019-02-05T00:00:00"/>
    <m/>
    <m/>
    <m/>
    <m/>
    <m/>
    <d v="1993-10-22T00:00:00"/>
    <x v="28"/>
    <m/>
    <s v=""/>
    <d v="2019-01-28T00:00:00"/>
    <d v="2019-02-11T00:00:00"/>
    <m/>
    <m/>
    <s v="FACHELMA"/>
    <s v="FACHELMA"/>
    <n v="19099"/>
    <s v="fabian.chelmes@consultor.wom.cl"/>
    <m/>
    <m/>
    <n v="49"/>
    <s v="Yesenia Sepulveda"/>
    <x v="3"/>
    <m/>
    <s v=""/>
    <d v="2021-03-01T00:00:00"/>
    <s v=""/>
    <m/>
    <d v="2019-02-01T00:00:00"/>
    <s v=""/>
  </r>
  <r>
    <s v="Holdtech"/>
    <x v="0"/>
    <s v="Prepago"/>
    <s v="La Serena"/>
    <s v="12209924"/>
    <s v="5"/>
    <s v="12209924-5"/>
    <s v="GECORTEC"/>
    <s v="GIOVANNA EDELMIRA CORTES CARMONA"/>
    <s v="GIOVANNA EDELMIRA "/>
    <s v="CORTES CARMONA"/>
    <x v="1"/>
    <x v="5"/>
    <s v="Abandono de PEI"/>
    <m/>
    <d v="2019-02-06T00:00:00"/>
    <m/>
    <m/>
    <m/>
    <m/>
    <m/>
    <d v="1972-04-11T00:00:00"/>
    <x v="28"/>
    <m/>
    <s v=""/>
    <d v="2019-01-28T00:00:00"/>
    <d v="2019-02-11T00:00:00"/>
    <m/>
    <m/>
    <s v="GECORTEC"/>
    <s v="GECORTEC"/>
    <n v="19256"/>
    <s v="giovanna.cortes@consultor.wom.cl"/>
    <m/>
    <m/>
    <n v="49"/>
    <s v="Yesenia Sepulveda"/>
    <x v="3"/>
    <m/>
    <s v=""/>
    <d v="2021-03-01T00:00:00"/>
    <s v=""/>
    <m/>
    <d v="2019-02-01T00:00:00"/>
    <s v=""/>
  </r>
  <r>
    <s v="Holdtech"/>
    <x v="0"/>
    <s v="Prepago"/>
    <s v="La Serena"/>
    <s v="18632732"/>
    <s v="2"/>
    <s v="18632732-2"/>
    <s v="MAGALLED"/>
    <s v="MACARENA ANDREA GALLEGUILLOS DÍAZ"/>
    <s v="MACARENA ANDREA"/>
    <s v="GALLEGUILLOS DÍAZ"/>
    <x v="1"/>
    <x v="5"/>
    <s v="Abandono de PEI"/>
    <m/>
    <d v="2019-01-28T00:00:00"/>
    <m/>
    <m/>
    <m/>
    <m/>
    <m/>
    <d v="1994-01-20T00:00:00"/>
    <x v="28"/>
    <m/>
    <s v=""/>
    <d v="2019-01-28T00:00:00"/>
    <d v="2019-02-11T00:00:00"/>
    <m/>
    <m/>
    <s v="MAGALLED"/>
    <s v="MAGALLED"/>
    <n v="19048"/>
    <s v="macarena.galleguillos@consultor.wom.cl"/>
    <m/>
    <m/>
    <n v="49"/>
    <s v="Yesenia Sepulveda"/>
    <x v="3"/>
    <m/>
    <s v=""/>
    <d v="2021-03-01T00:00:00"/>
    <s v=""/>
    <m/>
    <d v="2019-01-01T00:00:00"/>
    <s v=""/>
  </r>
  <r>
    <s v="Holdtech"/>
    <x v="0"/>
    <s v="Prepago"/>
    <s v="La Serena"/>
    <s v="17494370"/>
    <s v="2"/>
    <s v="17494370-2"/>
    <s v="MASOTOB"/>
    <s v="MARTA ANDREA SOTO BURGOS"/>
    <s v="MARTA  ANDREA"/>
    <s v="SOTO BURGOS"/>
    <x v="1"/>
    <x v="5"/>
    <s v="Abandono de PEI"/>
    <m/>
    <d v="2019-02-01T00:00:00"/>
    <m/>
    <m/>
    <m/>
    <m/>
    <m/>
    <d v="2020-12-27T00:00:00"/>
    <x v="28"/>
    <m/>
    <s v=""/>
    <d v="2019-01-28T00:00:00"/>
    <d v="2019-02-11T00:00:00"/>
    <m/>
    <m/>
    <s v="MASOTOB"/>
    <s v="MASOTOB"/>
    <n v="19247"/>
    <s v="marta.soto@consultor.wom.cl"/>
    <m/>
    <m/>
    <n v="49"/>
    <s v="Yesenia Sepulveda"/>
    <x v="3"/>
    <m/>
    <s v=""/>
    <d v="2021-03-01T00:00:00"/>
    <s v=""/>
    <m/>
    <d v="2019-02-01T00:00:00"/>
    <s v=""/>
  </r>
  <r>
    <s v="Holdtech"/>
    <x v="0"/>
    <s v="Prepago"/>
    <s v="La Serena"/>
    <s v="18521243"/>
    <s v="2"/>
    <s v="18521243-2"/>
    <s v="PAFIALLE"/>
    <s v="PABLO ANDRES FIALLOS ESCOBAR "/>
    <s v="PABLO ANDRES"/>
    <s v="FIALLOS ESCOBAR "/>
    <x v="1"/>
    <x v="5"/>
    <s v="Reprobado"/>
    <m/>
    <d v="2019-02-11T00:00:00"/>
    <m/>
    <m/>
    <m/>
    <m/>
    <m/>
    <d v="1994-02-01T00:00:00"/>
    <x v="28"/>
    <m/>
    <s v=""/>
    <d v="2019-01-28T00:00:00"/>
    <d v="2019-02-11T00:00:00"/>
    <m/>
    <m/>
    <s v="PAFIALLE"/>
    <s v="PAFIALLE"/>
    <n v="19017"/>
    <s v="pablo.fiallos@consultor.wom.cl"/>
    <m/>
    <m/>
    <n v="49"/>
    <s v="Yesenia Sepulveda"/>
    <x v="3"/>
    <m/>
    <s v=""/>
    <d v="2021-03-01T00:00:00"/>
    <s v=""/>
    <m/>
    <d v="2019-02-01T00:00:00"/>
    <s v=""/>
  </r>
  <r>
    <s v="Holdtech"/>
    <x v="0"/>
    <s v="Prepago"/>
    <s v="La Serena"/>
    <s v="19207422"/>
    <s v="3"/>
    <s v="19207422-3"/>
    <s v="SFWILLIP"/>
    <s v="SIMON FRANCISCO WILLIAMS PRADO"/>
    <s v="SIMON FRANCISCO"/>
    <s v="WILLIAMS PRADO"/>
    <x v="1"/>
    <x v="5"/>
    <s v="Abandono de PEI"/>
    <m/>
    <d v="2019-02-09T00:00:00"/>
    <m/>
    <m/>
    <m/>
    <m/>
    <m/>
    <d v="1995-12-21T00:00:00"/>
    <x v="28"/>
    <m/>
    <s v=""/>
    <d v="2019-01-28T00:00:00"/>
    <d v="2019-02-11T00:00:00"/>
    <m/>
    <m/>
    <s v="SFWILLIP"/>
    <s v="SFWILLIP"/>
    <n v="19255"/>
    <s v="simon.williams@consultor.wom.cl"/>
    <m/>
    <m/>
    <n v="49"/>
    <s v="Yesenia Sepulveda"/>
    <x v="3"/>
    <m/>
    <s v=""/>
    <d v="2021-03-01T00:00:00"/>
    <s v=""/>
    <m/>
    <d v="2019-02-01T00:00:00"/>
    <s v=""/>
  </r>
  <r>
    <s v="Holdtech"/>
    <x v="0"/>
    <s v="Prepago"/>
    <s v="La Serena"/>
    <s v="11465845"/>
    <s v="6"/>
    <s v="11465845-6"/>
    <s v="SMSANDOE"/>
    <s v="SEGUNDO MANUEL SANDOVAL ESPINOZA"/>
    <s v="SEGUNDO MANUEL"/>
    <s v="SANDOVAL ESPINOZA"/>
    <x v="1"/>
    <x v="5"/>
    <s v="Abandono de PEI"/>
    <m/>
    <d v="2019-01-28T00:00:00"/>
    <m/>
    <m/>
    <m/>
    <m/>
    <m/>
    <d v="1969-07-11T00:00:00"/>
    <x v="28"/>
    <m/>
    <s v=""/>
    <d v="2019-01-28T00:00:00"/>
    <d v="2019-02-11T00:00:00"/>
    <m/>
    <m/>
    <s v="SMSANDOE"/>
    <s v="SMSANDOE"/>
    <n v="19240"/>
    <s v="segundo.sandoval@consultor.wom.cl"/>
    <m/>
    <m/>
    <n v="49"/>
    <s v="Yesenia Sepulveda"/>
    <x v="3"/>
    <m/>
    <s v=""/>
    <d v="2021-03-01T00:00:00"/>
    <s v=""/>
    <m/>
    <d v="2019-01-01T00:00:00"/>
    <s v=""/>
  </r>
  <r>
    <s v="Holdtech"/>
    <x v="0"/>
    <s v="Prepago"/>
    <s v="La Serena"/>
    <s v="18757432"/>
    <s v="3"/>
    <s v="18757432-3"/>
    <s v="YCSAAVER"/>
    <s v="YERITZA CAROLINA SAAVEDRA RETAMAL"/>
    <s v="YERITZA CAROLINA "/>
    <s v="SAAVEDRA RETAMAL"/>
    <x v="1"/>
    <x v="5"/>
    <s v="Abandono de PEI"/>
    <m/>
    <d v="2019-01-28T00:00:00"/>
    <m/>
    <m/>
    <m/>
    <m/>
    <m/>
    <d v="1994-04-19T00:00:00"/>
    <x v="28"/>
    <m/>
    <s v=""/>
    <d v="2019-01-28T00:00:00"/>
    <d v="2019-02-11T00:00:00"/>
    <m/>
    <m/>
    <s v="YCSAAVER"/>
    <s v="YCSAAVER"/>
    <n v="19233"/>
    <s v="yeritza.saavedra@consultor.wom.cl"/>
    <m/>
    <m/>
    <n v="49"/>
    <s v="Yesenia Sepulveda"/>
    <x v="3"/>
    <m/>
    <s v=""/>
    <d v="2021-03-01T00:00:00"/>
    <s v=""/>
    <m/>
    <d v="2019-01-01T00:00:00"/>
    <s v=""/>
  </r>
  <r>
    <s v="Holdtech"/>
    <x v="0"/>
    <s v="Masivo"/>
    <s v="La Serena"/>
    <s v="20600128"/>
    <s v="3"/>
    <s v="20600128-3"/>
    <s v="AJPUJADG"/>
    <s v="ALFONSO JACOB PUJADO GAJARDO"/>
    <s v="ALFONSO JACOB"/>
    <s v="PUJADO GAJARDO"/>
    <x v="1"/>
    <x v="5"/>
    <s v="Abandono de PEI"/>
    <m/>
    <d v="2019-02-18T00:00:00"/>
    <m/>
    <m/>
    <m/>
    <m/>
    <m/>
    <d v="2000-11-22T00:00:00"/>
    <x v="30"/>
    <m/>
    <s v=""/>
    <d v="2019-02-07T00:00:00"/>
    <d v="2019-02-27T00:00:00"/>
    <s v="N"/>
    <m/>
    <s v="AJPUJADG"/>
    <s v="AJPUJADG"/>
    <n v="19048"/>
    <s v="alfonso.pujado@consultor.wom.cl"/>
    <m/>
    <m/>
    <n v="50"/>
    <s v="Julia Arancibia"/>
    <x v="3"/>
    <m/>
    <s v=""/>
    <d v="2021-03-01T00:00:00"/>
    <s v=""/>
    <m/>
    <d v="2019-02-01T00:00:00"/>
    <s v=""/>
  </r>
  <r>
    <s v="Holdtech"/>
    <x v="0"/>
    <s v="Masivo"/>
    <s v="La Serena"/>
    <s v="17438953"/>
    <s v="5"/>
    <s v="17438953-5"/>
    <s v="CMASTUDB"/>
    <s v="CYNTIA MAKARENA ASTUDILLO BUGUEÑO"/>
    <s v="CYNTIA MAKARENA"/>
    <s v="ASTUDILLO BUGUEÑO"/>
    <x v="1"/>
    <x v="5"/>
    <s v="Abandono de PEI"/>
    <m/>
    <d v="2019-02-18T00:00:00"/>
    <m/>
    <m/>
    <m/>
    <m/>
    <m/>
    <d v="1990-01-15T00:00:00"/>
    <x v="30"/>
    <m/>
    <s v=""/>
    <d v="2019-02-07T00:00:00"/>
    <d v="2019-02-27T00:00:00"/>
    <s v="N"/>
    <m/>
    <s v="CMASTUDB"/>
    <s v="CMASTUDB"/>
    <n v="19210"/>
    <s v="cyntia.astudillo@consultor.wom.cl"/>
    <m/>
    <m/>
    <n v="50"/>
    <s v="Julia Arancibia"/>
    <x v="3"/>
    <m/>
    <s v=""/>
    <d v="2021-03-01T00:00:00"/>
    <s v=""/>
    <m/>
    <d v="2019-02-01T00:00:00"/>
    <s v=""/>
  </r>
  <r>
    <s v="Holdtech"/>
    <x v="0"/>
    <s v="Masivo"/>
    <s v="La Serena"/>
    <s v="18757411"/>
    <s v="0"/>
    <s v="18757411-0"/>
    <s v="FAOGALDV"/>
    <s v="FELIPE ALEJANDRO OGALDE VEGA"/>
    <s v="FELIPE ALEJANDRO"/>
    <s v="OGALDE VEGA"/>
    <x v="1"/>
    <x v="5"/>
    <s v="Abandono de PEI"/>
    <m/>
    <d v="2019-02-20T00:00:00"/>
    <m/>
    <m/>
    <m/>
    <m/>
    <m/>
    <d v="1994-06-20T00:00:00"/>
    <x v="30"/>
    <m/>
    <s v=""/>
    <d v="2019-02-07T00:00:00"/>
    <d v="2019-02-27T00:00:00"/>
    <s v="N"/>
    <m/>
    <s v="FAOGALDV"/>
    <s v="FAOGALDV"/>
    <n v="19259"/>
    <s v="felipe.ogalde@consultor.wom.cl"/>
    <m/>
    <m/>
    <n v="50"/>
    <s v="Julia Arancibia"/>
    <x v="3"/>
    <m/>
    <s v=""/>
    <d v="2021-03-01T00:00:00"/>
    <s v=""/>
    <m/>
    <d v="2019-02-01T00:00:00"/>
    <s v=""/>
  </r>
  <r>
    <s v="Holdtech"/>
    <x v="0"/>
    <s v="Masivo"/>
    <s v="La Serena"/>
    <s v="18688086"/>
    <s v="2"/>
    <s v="18688086-2"/>
    <s v="GIPUJADG"/>
    <s v="GABRIEL IGNACIO PUJADO GAJARDO"/>
    <s v="GABRIEL IGNACIO"/>
    <s v="PUJADO GAJARDO"/>
    <x v="1"/>
    <x v="5"/>
    <s v="Abandono de PEI"/>
    <m/>
    <d v="2019-02-18T00:00:00"/>
    <m/>
    <m/>
    <m/>
    <m/>
    <m/>
    <d v="1994-01-07T00:00:00"/>
    <x v="30"/>
    <m/>
    <s v=""/>
    <d v="2019-02-07T00:00:00"/>
    <d v="2019-02-27T00:00:00"/>
    <s v="N"/>
    <m/>
    <s v="GIPUJADG"/>
    <s v="GIPUJADG"/>
    <n v="19088"/>
    <s v="gabriel.pujado@consultor.wom.cl"/>
    <m/>
    <m/>
    <n v="50"/>
    <s v="Julia Arancibia"/>
    <x v="3"/>
    <m/>
    <s v=""/>
    <d v="2021-03-01T00:00:00"/>
    <s v=""/>
    <m/>
    <d v="2019-02-01T00:00:00"/>
    <s v=""/>
  </r>
  <r>
    <s v="Holdtech"/>
    <x v="0"/>
    <s v="Masivo"/>
    <s v="La Serena"/>
    <s v="17190127"/>
    <s v="8"/>
    <s v="17190127-8"/>
    <s v="MMASTUDS"/>
    <s v="MARIA MAGDALENA ASTUDILLO SANTIBAÑEZ"/>
    <s v="MARIA MAGDALENA"/>
    <s v="ASTUDILLO SANTIBAÑEZ"/>
    <x v="1"/>
    <x v="5"/>
    <s v="Abandono de PEI"/>
    <m/>
    <d v="2019-02-18T00:00:00"/>
    <m/>
    <m/>
    <m/>
    <m/>
    <m/>
    <d v="1989-08-15T00:00:00"/>
    <x v="30"/>
    <m/>
    <s v=""/>
    <d v="2019-02-07T00:00:00"/>
    <d v="2019-02-27T00:00:00"/>
    <s v="N"/>
    <m/>
    <s v="MMASTUDS"/>
    <s v="MMASTUDS"/>
    <n v="19197"/>
    <s v="maria.astudillo.s@consultor.wom.cl"/>
    <m/>
    <m/>
    <n v="50"/>
    <s v="Julia Arancibia"/>
    <x v="3"/>
    <m/>
    <s v=""/>
    <d v="2021-03-01T00:00:00"/>
    <s v=""/>
    <m/>
    <d v="2019-02-01T00:00:00"/>
    <s v=""/>
  </r>
  <r>
    <s v="Holdtech"/>
    <x v="0"/>
    <s v="Masivo"/>
    <s v="La Serena"/>
    <s v="17800104"/>
    <s v="3"/>
    <s v="17800104-3"/>
    <s v="NVHARDEM"/>
    <s v="NIELLA VALENTINA HARDER MORTOLA"/>
    <s v="NIELLA VALENTINA"/>
    <s v="HARDER MORTOLA"/>
    <x v="1"/>
    <x v="5"/>
    <s v="Abandono de PEI"/>
    <m/>
    <d v="2019-02-18T00:00:00"/>
    <m/>
    <m/>
    <m/>
    <m/>
    <m/>
    <d v="1991-06-16T00:00:00"/>
    <x v="30"/>
    <m/>
    <s v=""/>
    <d v="2019-02-07T00:00:00"/>
    <d v="2019-02-27T00:00:00"/>
    <s v="N"/>
    <m/>
    <s v="NVHARDEM"/>
    <s v="NVHARDEM"/>
    <n v="19255"/>
    <s v="niella.harder@consultor.wom.cl"/>
    <m/>
    <m/>
    <n v="50"/>
    <s v="Julia Arancibia"/>
    <x v="3"/>
    <m/>
    <s v=""/>
    <d v="2021-03-01T00:00:00"/>
    <s v=""/>
    <m/>
    <d v="2019-02-01T00:00:00"/>
    <s v=""/>
  </r>
  <r>
    <s v="Holdtech"/>
    <x v="0"/>
    <s v="Masivo"/>
    <s v="La Serena"/>
    <s v="17016213"/>
    <s v="7"/>
    <s v="17016213-7"/>
    <s v="SRSANTAC"/>
    <s v="SACHY ROMINA SANTANDER CORTES"/>
    <s v="SACHY ROMINA"/>
    <s v="SANTANDER CORTES"/>
    <x v="1"/>
    <x v="5"/>
    <s v="Abandono de PEI"/>
    <m/>
    <d v="2019-02-28T00:00:00"/>
    <m/>
    <m/>
    <m/>
    <m/>
    <m/>
    <d v="1989-02-09T00:00:00"/>
    <x v="30"/>
    <m/>
    <s v=""/>
    <d v="2019-02-07T00:00:00"/>
    <d v="2019-02-27T00:00:00"/>
    <s v="N"/>
    <m/>
    <s v="SRSANTAC"/>
    <s v="SRSANTAC"/>
    <n v="19146"/>
    <s v="sachy.santander@consultor.wom.cl"/>
    <m/>
    <m/>
    <n v="50"/>
    <s v="Julia Arancibia"/>
    <x v="3"/>
    <m/>
    <s v=""/>
    <d v="2021-03-01T00:00:00"/>
    <s v=""/>
    <m/>
    <d v="2019-02-01T00:00:00"/>
    <s v=""/>
  </r>
  <r>
    <s v="Holdtech"/>
    <x v="0"/>
    <s v="Masivo"/>
    <s v="La Serena"/>
    <s v="16430977"/>
    <s v="0"/>
    <s v="16430977-0"/>
    <s v="YVINETC"/>
    <s v="YNYIRIAN VINET CORTES"/>
    <s v="YNYIRIAN"/>
    <s v="VINET CORTES"/>
    <x v="1"/>
    <x v="5"/>
    <s v="Abandono de PEI"/>
    <m/>
    <d v="2019-02-28T00:00:00"/>
    <m/>
    <m/>
    <m/>
    <m/>
    <m/>
    <d v="1986-01-05T00:00:00"/>
    <x v="30"/>
    <m/>
    <s v=""/>
    <d v="2019-02-07T00:00:00"/>
    <d v="2019-02-27T00:00:00"/>
    <s v="N"/>
    <m/>
    <s v="YVINETC"/>
    <s v="YVINETC"/>
    <n v="19226"/>
    <s v="ynyirian.vinet@consultor.wom.cl"/>
    <m/>
    <m/>
    <n v="50"/>
    <s v="Julia Arancibia"/>
    <x v="3"/>
    <m/>
    <s v=""/>
    <d v="2021-03-01T00:00:00"/>
    <s v=""/>
    <m/>
    <d v="2019-02-01T00:00:00"/>
    <s v=""/>
  </r>
  <r>
    <s v="Holdtech"/>
    <x v="0"/>
    <s v="Masivo"/>
    <s v="La Serena"/>
    <s v="18757411"/>
    <s v="0"/>
    <s v="18757411-0"/>
    <m/>
    <s v="FELIPE ALEJANDRO OGALDE VEGA"/>
    <s v="FELIPE ALEJANDRO"/>
    <s v="OGALDE VEGA"/>
    <x v="1"/>
    <x v="5"/>
    <s v="Abandono de PEI"/>
    <m/>
    <d v="2019-02-20T00:00:00"/>
    <m/>
    <m/>
    <m/>
    <m/>
    <m/>
    <d v="1994-06-20T00:00:00"/>
    <x v="30"/>
    <m/>
    <s v=""/>
    <d v="2019-02-07T00:00:00"/>
    <d v="2019-02-27T00:00:00"/>
    <s v="N"/>
    <m/>
    <m/>
    <m/>
    <m/>
    <m/>
    <m/>
    <m/>
    <n v="50"/>
    <s v="Julia Arancibia"/>
    <x v="3"/>
    <m/>
    <s v=""/>
    <d v="2021-03-01T00:00:00"/>
    <s v=""/>
    <m/>
    <d v="2019-02-01T00:00:00"/>
    <s v=""/>
  </r>
  <r>
    <s v="Holdtech"/>
    <x v="0"/>
    <s v="Masivo"/>
    <s v="La Serena"/>
    <s v="13972920"/>
    <s v="K"/>
    <s v="13972920-K"/>
    <s v="CEANDRAR"/>
    <s v="CORNELIO ENRIQUE ANDRADE RODRIGUEZ"/>
    <s v="CORNELIO ENRIQUE"/>
    <s v="ANDRADE  RODRIGUEZ"/>
    <x v="1"/>
    <x v="5"/>
    <s v="Abandono de PEI"/>
    <m/>
    <d v="2019-02-28T00:00:00"/>
    <m/>
    <m/>
    <m/>
    <m/>
    <m/>
    <d v="1981-01-14T00:00:00"/>
    <x v="28"/>
    <m/>
    <s v=""/>
    <d v="2019-02-19T00:00:00"/>
    <d v="2019-03-11T00:00:00"/>
    <m/>
    <m/>
    <s v="CEANDRAR"/>
    <s v="CEANDRAR"/>
    <n v="19306"/>
    <s v="cornelio.andrade@consultor.wom.cl"/>
    <m/>
    <m/>
    <n v="51"/>
    <s v="Yesenia Sepulveda"/>
    <x v="3"/>
    <m/>
    <s v=""/>
    <d v="2021-03-01T00:00:00"/>
    <s v=""/>
    <m/>
    <d v="2019-02-01T00:00:00"/>
    <s v=""/>
  </r>
  <r>
    <s v="Holdtech"/>
    <x v="0"/>
    <s v="Masivo"/>
    <s v="La Serena"/>
    <s v="18889684"/>
    <s v="7"/>
    <s v="18889684-7"/>
    <s v="GGVICENL"/>
    <s v="GIUSEPPE GIULIANO VICENCIO LOPEZ"/>
    <s v="GIUSEPPE  GIULIANO"/>
    <s v="VICENCIO LOPEZ"/>
    <x v="1"/>
    <x v="5"/>
    <s v="Abandono de PEI"/>
    <m/>
    <d v="2019-02-27T00:00:00"/>
    <m/>
    <m/>
    <m/>
    <m/>
    <m/>
    <d v="1991-08-31T00:00:00"/>
    <x v="28"/>
    <m/>
    <s v=""/>
    <d v="2019-02-19T00:00:00"/>
    <d v="2019-03-11T00:00:00"/>
    <m/>
    <m/>
    <s v="GGVICENL"/>
    <s v="GGVICENL"/>
    <n v="19298"/>
    <s v="giuseppe.vicencio@consultor.wom.cl"/>
    <m/>
    <m/>
    <n v="51"/>
    <s v="Yesenia Sepulveda"/>
    <x v="3"/>
    <m/>
    <s v=""/>
    <d v="2021-03-01T00:00:00"/>
    <s v=""/>
    <m/>
    <d v="2019-02-01T00:00:00"/>
    <s v=""/>
  </r>
  <r>
    <s v="Holdtech"/>
    <x v="0"/>
    <s v="Masivo"/>
    <s v="La Serena"/>
    <s v="11821315"/>
    <s v="7"/>
    <s v="11821315-7"/>
    <s v="JDTAPIAC"/>
    <s v="JUANA DEL CARMEN TAPIA CAMPOS"/>
    <s v="JUANA DEL CARMEN"/>
    <s v="TAPIA CAMPOS"/>
    <x v="1"/>
    <x v="5"/>
    <s v="Abandono de PEI"/>
    <m/>
    <d v="2019-02-26T00:00:00"/>
    <m/>
    <m/>
    <m/>
    <m/>
    <m/>
    <d v="1971-02-23T00:00:00"/>
    <x v="28"/>
    <m/>
    <s v=""/>
    <d v="2019-02-19T00:00:00"/>
    <d v="2019-03-11T00:00:00"/>
    <m/>
    <m/>
    <s v="JDTAPIAC"/>
    <s v="JDTAPIAC"/>
    <n v="19313"/>
    <s v="juana.tapia@consultor.wom.cl"/>
    <m/>
    <m/>
    <n v="51"/>
    <s v="Yesenia Sepulveda"/>
    <x v="3"/>
    <m/>
    <s v=""/>
    <d v="2021-03-01T00:00:00"/>
    <s v=""/>
    <m/>
    <d v="2019-02-01T00:00:00"/>
    <s v=""/>
  </r>
  <r>
    <s v="Holdtech"/>
    <x v="0"/>
    <s v="Masivo"/>
    <s v="La Serena"/>
    <s v="17934328"/>
    <s v="2"/>
    <s v="17934328-2"/>
    <s v="JFPASTEP"/>
    <s v="JUAN FRANCISCO PASTEN PINILLA"/>
    <s v="JUAN FRANCISCO"/>
    <s v="PASTEN PINILLA"/>
    <x v="1"/>
    <x v="5"/>
    <s v="Abandono de PEI"/>
    <m/>
    <d v="2019-02-27T00:00:00"/>
    <m/>
    <m/>
    <m/>
    <m/>
    <m/>
    <d v="1991-12-28T00:00:00"/>
    <x v="28"/>
    <m/>
    <s v=""/>
    <d v="2019-02-19T00:00:00"/>
    <d v="2019-03-11T00:00:00"/>
    <m/>
    <m/>
    <s v="JFPASTEP"/>
    <s v="JFPASTEP"/>
    <n v="19304"/>
    <s v="juan.pasten@consultor.wom.cl"/>
    <m/>
    <m/>
    <n v="51"/>
    <s v="Yesenia Sepulveda"/>
    <x v="3"/>
    <m/>
    <s v=""/>
    <d v="2021-03-01T00:00:00"/>
    <s v=""/>
    <m/>
    <d v="2019-02-01T00:00:00"/>
    <s v=""/>
  </r>
  <r>
    <s v="Holdtech"/>
    <x v="0"/>
    <s v="Masivo"/>
    <s v="La Serena"/>
    <s v="19506611"/>
    <s v="6"/>
    <s v="19506611-6"/>
    <s v="JSCERDAL"/>
    <s v="JOSEFA SILVANA CERDA LOPEZ"/>
    <s v="JOSEFA SILVANA"/>
    <s v="CERDA LOPEZ"/>
    <x v="1"/>
    <x v="5"/>
    <s v="Abandono de PEI"/>
    <m/>
    <d v="2019-02-27T00:00:00"/>
    <m/>
    <m/>
    <m/>
    <m/>
    <m/>
    <d v="1997-05-28T00:00:00"/>
    <x v="28"/>
    <m/>
    <s v=""/>
    <d v="2019-02-19T00:00:00"/>
    <d v="2019-03-11T00:00:00"/>
    <m/>
    <m/>
    <s v="JSCERDAL"/>
    <s v="JSCERDAL"/>
    <n v="19314"/>
    <s v="josefa.cerda@consultor.wom.cl"/>
    <m/>
    <m/>
    <n v="51"/>
    <s v="Yesenia Sepulveda"/>
    <x v="3"/>
    <m/>
    <s v=""/>
    <d v="2021-03-01T00:00:00"/>
    <s v=""/>
    <m/>
    <d v="2019-02-01T00:00:00"/>
    <s v=""/>
  </r>
  <r>
    <s v="Holdtech"/>
    <x v="0"/>
    <s v="Masivo"/>
    <s v="La Serena"/>
    <s v="12220700"/>
    <s v="5"/>
    <s v="12220700-5"/>
    <s v="MTGUERRT"/>
    <s v="MARIA TERESA GUERRERO TAPIA"/>
    <s v="MARIA TERESA"/>
    <s v="GUERRERO TAPIA"/>
    <x v="1"/>
    <x v="5"/>
    <s v="Abandono de PEI"/>
    <m/>
    <d v="2019-02-27T00:00:00"/>
    <m/>
    <m/>
    <m/>
    <m/>
    <m/>
    <d v="1972-10-06T00:00:00"/>
    <x v="28"/>
    <m/>
    <s v=""/>
    <d v="2019-02-19T00:00:00"/>
    <d v="2019-03-11T00:00:00"/>
    <m/>
    <m/>
    <s v="MTGUERRT"/>
    <s v="MTGUERRT"/>
    <n v="19307"/>
    <s v="maria.guerrero@consultor.wom.cl"/>
    <m/>
    <m/>
    <n v="51"/>
    <s v="Yesenia Sepulveda"/>
    <x v="3"/>
    <m/>
    <s v=""/>
    <d v="2021-03-01T00:00:00"/>
    <s v=""/>
    <m/>
    <d v="2019-02-01T00:00:00"/>
    <s v=""/>
  </r>
  <r>
    <s v="Holdtech"/>
    <x v="0"/>
    <s v="Masivo"/>
    <s v="La Serena"/>
    <s v="16443343"/>
    <s v="9"/>
    <s v="16443343-9"/>
    <s v="OAMELOG"/>
    <s v="OMAR ANDRES MELO GODOY"/>
    <s v="OMAR ANDRES "/>
    <s v="MELO GODOY"/>
    <x v="1"/>
    <x v="5"/>
    <s v="Abandono de PEI"/>
    <m/>
    <d v="2019-02-21T00:00:00"/>
    <m/>
    <m/>
    <m/>
    <m/>
    <m/>
    <d v="1987-02-15T00:00:00"/>
    <x v="28"/>
    <m/>
    <s v=""/>
    <d v="2019-02-19T00:00:00"/>
    <d v="2019-03-11T00:00:00"/>
    <m/>
    <m/>
    <s v="OAMELOG"/>
    <s v="OAMELOG"/>
    <n v="19308"/>
    <s v="omar.melo@consultor.wom.cl"/>
    <m/>
    <m/>
    <n v="51"/>
    <s v="Yesenia Sepulveda"/>
    <x v="3"/>
    <m/>
    <s v=""/>
    <d v="2021-03-01T00:00:00"/>
    <s v=""/>
    <m/>
    <d v="2019-02-01T00:00:00"/>
    <s v=""/>
  </r>
  <r>
    <s v="Holdtech"/>
    <x v="0"/>
    <s v="Masivo"/>
    <s v="La Serena"/>
    <s v="19349019"/>
    <s v="0"/>
    <s v="19349019-0"/>
    <s v="YACAMPUL"/>
    <s v="YUBERLIT ARACELLY CAMPUSANO LAZCANO"/>
    <s v="YUBERLIT ARACELLY"/>
    <s v="CAMPUSANO LAZCANO"/>
    <x v="1"/>
    <x v="5"/>
    <s v="Abandono de PEI"/>
    <m/>
    <d v="2019-02-27T00:00:00"/>
    <m/>
    <m/>
    <m/>
    <m/>
    <m/>
    <d v="1996-09-02T00:00:00"/>
    <x v="28"/>
    <m/>
    <s v=""/>
    <d v="2019-02-19T00:00:00"/>
    <d v="2019-03-11T00:00:00"/>
    <m/>
    <m/>
    <s v="YACAMPUL"/>
    <s v="YACAMPUL"/>
    <n v="19309"/>
    <s v="yuberlit.campusano@consultor.wom.cl"/>
    <m/>
    <m/>
    <n v="51"/>
    <s v="Yesenia Sepulveda"/>
    <x v="3"/>
    <m/>
    <s v=""/>
    <d v="2021-03-01T00:00:00"/>
    <s v=""/>
    <m/>
    <d v="2019-02-01T00:00:00"/>
    <s v=""/>
  </r>
  <r>
    <s v="Holdtech"/>
    <x v="0"/>
    <s v="Masivo"/>
    <s v="La Serena"/>
    <s v="19287179"/>
    <s v="4"/>
    <s v="19287179-4"/>
    <s v="DPSEGOVA"/>
    <s v="DAMARIT DEL PILAR SEGOVIA ALARCON"/>
    <s v="DAMARIT DEL PILAR"/>
    <s v="SEGOVIA ALARCON"/>
    <x v="1"/>
    <x v="5"/>
    <s v="Reprobado"/>
    <m/>
    <d v="2019-03-27T00:00:00"/>
    <m/>
    <m/>
    <m/>
    <m/>
    <m/>
    <d v="1997-01-25T00:00:00"/>
    <x v="30"/>
    <m/>
    <s v=""/>
    <d v="2019-03-05T00:00:00"/>
    <d v="2019-03-26T00:00:00"/>
    <m/>
    <m/>
    <s v="DPSEGOVA"/>
    <s v="DPSEGOVA"/>
    <n v="19088"/>
    <s v="damarit.segovia@consultor.wom.cl"/>
    <m/>
    <m/>
    <n v="52"/>
    <s v="Julia Arancibia"/>
    <x v="3"/>
    <m/>
    <s v=""/>
    <d v="2021-03-01T00:00:00"/>
    <s v=""/>
    <m/>
    <d v="2019-03-01T00:00:00"/>
    <s v=""/>
  </r>
  <r>
    <s v="Holdtech"/>
    <x v="0"/>
    <s v="Masivo"/>
    <s v="La Serena"/>
    <s v="11346112"/>
    <s v="8"/>
    <s v="11346112-8"/>
    <s v="JFORDENP"/>
    <s v="JAVIER FRANCISCO ORDENES PASTEN"/>
    <s v="JAVIER FRANCISCO"/>
    <s v="ORDENES PASTEN"/>
    <x v="1"/>
    <x v="5"/>
    <s v="Reprobado"/>
    <m/>
    <d v="2019-03-27T00:00:00"/>
    <m/>
    <m/>
    <m/>
    <m/>
    <m/>
    <d v="1968-09-02T00:00:00"/>
    <x v="30"/>
    <m/>
    <s v=""/>
    <d v="2019-03-05T00:00:00"/>
    <d v="2019-03-26T00:00:00"/>
    <m/>
    <m/>
    <s v="JFORDENP"/>
    <s v="JFORDENP"/>
    <n v="19237"/>
    <s v="javier.ordenes@consultor.wom.cl"/>
    <m/>
    <m/>
    <n v="52"/>
    <s v="Julia Arancibia"/>
    <x v="3"/>
    <m/>
    <s v=""/>
    <d v="2021-03-01T00:00:00"/>
    <s v=""/>
    <m/>
    <d v="2019-03-01T00:00:00"/>
    <s v=""/>
  </r>
  <r>
    <s v="Holdtech"/>
    <x v="0"/>
    <s v="Masivo"/>
    <s v="La Serena"/>
    <s v="18583111"/>
    <s v="6"/>
    <s v="18583111-6"/>
    <s v="KSBARREZ"/>
    <s v="KIARA STEFANIA BARRERA ZULOAGA"/>
    <s v="KIARA STEFANIA"/>
    <s v="BARRERA ZULOAGA"/>
    <x v="1"/>
    <x v="5"/>
    <s v="Reprobado"/>
    <m/>
    <d v="2019-04-01T00:00:00"/>
    <m/>
    <m/>
    <m/>
    <m/>
    <m/>
    <d v="1994-07-01T00:00:00"/>
    <x v="30"/>
    <m/>
    <s v=""/>
    <d v="2019-03-05T00:00:00"/>
    <d v="2019-03-26T00:00:00"/>
    <m/>
    <m/>
    <s v="KSBARREZ"/>
    <s v="KSBARREZ"/>
    <n v="19319"/>
    <s v="kiara.barrera@consultor.wom.cl"/>
    <m/>
    <m/>
    <n v="52"/>
    <s v="Julia Arancibia"/>
    <x v="3"/>
    <m/>
    <s v=""/>
    <d v="2021-03-01T00:00:00"/>
    <s v=""/>
    <m/>
    <d v="2019-04-01T00:00:00"/>
    <s v=""/>
  </r>
  <r>
    <s v="Holdtech"/>
    <x v="0"/>
    <s v="Masivo"/>
    <s v="La Serena"/>
    <s v="15594767"/>
    <s v="5"/>
    <s v="15594767-5"/>
    <s v="LMIRIARD"/>
    <s v="LESLIE MACARENA IRIARTE DIAZ"/>
    <s v="LESLIE MACARENA"/>
    <s v="IRIARTE DIAZ"/>
    <x v="1"/>
    <x v="5"/>
    <s v="Reprobado"/>
    <m/>
    <d v="2019-03-27T00:00:00"/>
    <m/>
    <m/>
    <m/>
    <m/>
    <m/>
    <d v="1983-09-13T00:00:00"/>
    <x v="30"/>
    <m/>
    <s v=""/>
    <d v="2019-03-05T00:00:00"/>
    <d v="2019-03-26T00:00:00"/>
    <m/>
    <m/>
    <s v="LMIRIARD"/>
    <s v="LMIRIARD"/>
    <n v="19197"/>
    <s v="leslie.iriarte@consultor.wom.cl"/>
    <m/>
    <m/>
    <n v="52"/>
    <s v="Julia Arancibia"/>
    <x v="3"/>
    <m/>
    <s v=""/>
    <d v="2021-03-01T00:00:00"/>
    <s v=""/>
    <m/>
    <d v="2019-03-01T00:00:00"/>
    <s v=""/>
  </r>
  <r>
    <s v="Holdtech"/>
    <x v="0"/>
    <s v="Masivo"/>
    <s v="La Serena"/>
    <s v="15801620"/>
    <s v="6"/>
    <s v="15801620-6"/>
    <s v="MASALASZ"/>
    <s v="MIGUEL ALFONSO SALAS ZEPEDA"/>
    <s v="MIGUEL ALFONSO"/>
    <s v="SALAS ZEPEDA"/>
    <x v="1"/>
    <x v="5"/>
    <s v="Reprobado"/>
    <m/>
    <d v="2019-03-27T00:00:00"/>
    <m/>
    <m/>
    <m/>
    <m/>
    <m/>
    <d v="1984-05-24T00:00:00"/>
    <x v="30"/>
    <m/>
    <s v=""/>
    <d v="2019-03-05T00:00:00"/>
    <d v="2019-03-26T00:00:00"/>
    <m/>
    <m/>
    <s v="MASALASZ"/>
    <s v="MASALASZ"/>
    <n v="19260"/>
    <s v="miguel.salas@consultor.wom.cl"/>
    <m/>
    <m/>
    <n v="52"/>
    <s v="Julia Arancibia"/>
    <x v="3"/>
    <m/>
    <s v=""/>
    <d v="2021-03-01T00:00:00"/>
    <s v=""/>
    <m/>
    <d v="2019-03-01T00:00:00"/>
    <s v=""/>
  </r>
  <r>
    <s v="Holdtech"/>
    <x v="0"/>
    <s v="Masivo"/>
    <s v="La Serena"/>
    <s v="9517870-"/>
    <s v="7"/>
    <s v="9517870-7"/>
    <s v="PATIMANV"/>
    <s v="PEDRO ANTONIO TIMANA VIVERO"/>
    <s v="PEDRO ANTONIO"/>
    <s v="TIMANA VIVERO"/>
    <x v="1"/>
    <x v="5"/>
    <s v="Reprobado"/>
    <m/>
    <d v="2019-03-27T00:00:00"/>
    <m/>
    <m/>
    <m/>
    <m/>
    <m/>
    <d v="1963-08-01T00:00:00"/>
    <x v="30"/>
    <m/>
    <s v=""/>
    <d v="2019-03-05T00:00:00"/>
    <d v="2019-03-26T00:00:00"/>
    <m/>
    <m/>
    <s v="PATIMANV"/>
    <s v="PATIMANV"/>
    <n v="19270"/>
    <s v="pedro.timana@consultor.wom.cl"/>
    <m/>
    <m/>
    <n v="52"/>
    <s v="Julia Arancibia"/>
    <x v="3"/>
    <m/>
    <s v=""/>
    <d v="2021-03-01T00:00:00"/>
    <s v=""/>
    <m/>
    <d v="2019-03-01T00:00:00"/>
    <s v=""/>
  </r>
  <r>
    <s v="Holdtech"/>
    <x v="0"/>
    <s v="Masivo"/>
    <s v="La Serena"/>
    <s v="15594169"/>
    <s v="3"/>
    <s v="15594169-3"/>
    <s v="CARODRIF"/>
    <s v="CYNTHIA ANDREA RODRIGUEZ FIBLA"/>
    <s v="CYNTHIA ANDREA"/>
    <s v="RODRIGUEZ FIBLA"/>
    <x v="1"/>
    <x v="5"/>
    <s v="Abandono de PEI"/>
    <m/>
    <d v="2019-03-26T00:00:00"/>
    <m/>
    <m/>
    <m/>
    <m/>
    <m/>
    <d v="1983-06-04T00:00:00"/>
    <x v="29"/>
    <m/>
    <s v=""/>
    <m/>
    <m/>
    <m/>
    <m/>
    <s v="CARODRIF"/>
    <s v="CARODRIF"/>
    <n v="19267"/>
    <s v="cynthia.rodriguez@consultor.wom.cl"/>
    <m/>
    <m/>
    <n v="53"/>
    <s v="America Quinteros"/>
    <x v="3"/>
    <m/>
    <s v=""/>
    <d v="2021-03-01T00:00:00"/>
    <s v=""/>
    <m/>
    <d v="2019-03-01T00:00:00"/>
    <s v=""/>
  </r>
  <r>
    <s v="Holdtech"/>
    <x v="0"/>
    <s v="Masivo"/>
    <s v="La Serena"/>
    <s v="17264964"/>
    <s v="5"/>
    <s v="17264964-5"/>
    <s v="DCPERELC"/>
    <s v="DANIELA CALYPSO PERELMAN CHELLEW"/>
    <s v="DANIELA CALYPSO"/>
    <s v="PERELMAN CHELLEW"/>
    <x v="1"/>
    <x v="5"/>
    <s v="Abandono de PEI"/>
    <m/>
    <d v="2019-03-19T00:00:00"/>
    <m/>
    <m/>
    <m/>
    <m/>
    <m/>
    <d v="1988-07-11T00:00:00"/>
    <x v="29"/>
    <m/>
    <s v=""/>
    <m/>
    <m/>
    <m/>
    <m/>
    <s v="DCPERELC"/>
    <s v="DCPERELC"/>
    <n v="19338"/>
    <s v="daniela.perelman@consultor.wom.cl"/>
    <m/>
    <m/>
    <n v="53"/>
    <s v="America Quinteros"/>
    <x v="3"/>
    <m/>
    <s v=""/>
    <d v="2021-03-01T00:00:00"/>
    <s v=""/>
    <m/>
    <d v="2019-03-01T00:00:00"/>
    <s v=""/>
  </r>
  <r>
    <s v="Holdtech"/>
    <x v="0"/>
    <s v="Masivo"/>
    <s v="La Serena"/>
    <s v="19506662"/>
    <s v="0"/>
    <s v="19506662-0"/>
    <s v="DILOPEZS"/>
    <s v="DIEGO IGNACIO LOPEZ SAGREDO"/>
    <s v="DIEGO IGNACIO"/>
    <s v="LOPEZ SAGREDO"/>
    <x v="1"/>
    <x v="5"/>
    <s v="Abandono de PEI"/>
    <m/>
    <d v="2019-04-05T00:00:00"/>
    <m/>
    <m/>
    <m/>
    <m/>
    <m/>
    <d v="1997-06-08T00:00:00"/>
    <x v="29"/>
    <m/>
    <s v=""/>
    <m/>
    <m/>
    <m/>
    <m/>
    <s v="DILOPEZS"/>
    <s v="DILOPEZS"/>
    <n v="19228"/>
    <s v="diego.lopez.s@consultor.wom.cl"/>
    <m/>
    <m/>
    <n v="53"/>
    <s v="America Quinteros"/>
    <x v="3"/>
    <m/>
    <s v=""/>
    <d v="2021-03-01T00:00:00"/>
    <s v=""/>
    <m/>
    <d v="2019-04-01T00:00:00"/>
    <s v=""/>
  </r>
  <r>
    <s v="Holdtech"/>
    <x v="0"/>
    <s v="Masivo"/>
    <s v="La Serena"/>
    <s v="18011581"/>
    <s v="1"/>
    <s v="18011581-1"/>
    <s v="LROLIVAC"/>
    <s v="LUIS RICARDO OLIVARES COFRE"/>
    <s v="LUIS RICARDO"/>
    <s v="OLIVARES COFRE"/>
    <x v="1"/>
    <x v="5"/>
    <s v="Abandono de PEI"/>
    <m/>
    <d v="2019-03-25T00:00:00"/>
    <m/>
    <m/>
    <m/>
    <m/>
    <m/>
    <d v="1992-01-12T00:00:00"/>
    <x v="29"/>
    <m/>
    <s v=""/>
    <m/>
    <m/>
    <m/>
    <m/>
    <s v="LROLIVAC"/>
    <s v="LROLIVAC"/>
    <n v="19221"/>
    <s v="luis.olivares@consultor.wom.cl"/>
    <m/>
    <m/>
    <n v="53"/>
    <s v="America Quinteros"/>
    <x v="3"/>
    <m/>
    <s v=""/>
    <d v="2021-03-01T00:00:00"/>
    <s v=""/>
    <m/>
    <d v="2019-03-01T00:00:00"/>
    <s v=""/>
  </r>
  <r>
    <s v="Holdtech"/>
    <x v="0"/>
    <s v="Masivo"/>
    <s v="La Serena"/>
    <s v="18924016"/>
    <s v="3"/>
    <s v="18924016-3"/>
    <s v="MIAVILAA"/>
    <s v="MARIA ISABEL AVILA ARAYA"/>
    <s v="MARIA ISABEL"/>
    <s v="AVILA ARAYA"/>
    <x v="1"/>
    <x v="5"/>
    <s v="Reprobado"/>
    <m/>
    <d v="2019-04-09T00:00:00"/>
    <m/>
    <m/>
    <m/>
    <m/>
    <m/>
    <d v="1995-06-11T00:00:00"/>
    <x v="29"/>
    <m/>
    <s v=""/>
    <m/>
    <m/>
    <m/>
    <m/>
    <s v="MIAVILAA"/>
    <s v="MIAVILAA"/>
    <n v="19330"/>
    <s v="maria.avila@consultor.wom.cl"/>
    <m/>
    <m/>
    <n v="53"/>
    <s v="America Quinteros"/>
    <x v="3"/>
    <m/>
    <s v=""/>
    <d v="2021-03-01T00:00:00"/>
    <s v=""/>
    <m/>
    <d v="2019-04-01T00:00:00"/>
    <s v=""/>
  </r>
  <r>
    <s v="Holdtech"/>
    <x v="0"/>
    <s v="Masivo"/>
    <s v="La Serena"/>
    <s v="19931994"/>
    <s v="9"/>
    <s v="19931994-9"/>
    <s v="BIVARASC"/>
    <s v="BENJAMIN ISAAC VARAS CARDENAS"/>
    <s v="BENJAMIN ISAAC"/>
    <s v="VARAS CARDENAS "/>
    <x v="1"/>
    <x v="5"/>
    <s v="Abandono de PEI"/>
    <m/>
    <d v="2019-04-08T00:00:00"/>
    <m/>
    <m/>
    <m/>
    <m/>
    <m/>
    <d v="1999-03-24T00:00:00"/>
    <x v="31"/>
    <m/>
    <s v=""/>
    <d v="2019-03-27T00:00:00"/>
    <d v="2019-04-19T00:00:00"/>
    <m/>
    <m/>
    <s v="BIVARASC"/>
    <s v="BIVARASC"/>
    <n v="19084"/>
    <s v="benjamin.varas@consultor.wom.cl"/>
    <m/>
    <m/>
    <n v="54"/>
    <s v="Maria Fernanda Diaz"/>
    <x v="3"/>
    <m/>
    <s v=""/>
    <d v="2021-03-01T00:00:00"/>
    <s v=""/>
    <m/>
    <d v="2019-04-01T00:00:00"/>
    <s v=""/>
  </r>
  <r>
    <s v="Holdtech"/>
    <x v="0"/>
    <s v="Masivo"/>
    <s v="La Serena"/>
    <s v="17810837"/>
    <s v="9"/>
    <s v="17810837-9"/>
    <s v="CIZAMORA"/>
    <s v="CATALINA IVONNE ZAMORANO ABURTO"/>
    <s v="CATALINA IVONNE"/>
    <s v="ZAMORANO ABURTO"/>
    <x v="1"/>
    <x v="5"/>
    <s v="Abandono de PEI"/>
    <m/>
    <d v="2019-04-11T00:00:00"/>
    <m/>
    <m/>
    <m/>
    <m/>
    <m/>
    <d v="1991-07-20T00:00:00"/>
    <x v="31"/>
    <m/>
    <s v=""/>
    <d v="2019-03-27T00:00:00"/>
    <d v="2019-04-19T00:00:00"/>
    <m/>
    <m/>
    <s v="CIZAMORA"/>
    <s v="CIZAMORA"/>
    <n v="19237"/>
    <s v="catalina.zamorano@consultor.wom.cl"/>
    <m/>
    <m/>
    <n v="54"/>
    <s v="Maria Fernanda Diaz"/>
    <x v="3"/>
    <m/>
    <s v=""/>
    <d v="2021-03-01T00:00:00"/>
    <s v=""/>
    <m/>
    <d v="2019-04-01T00:00:00"/>
    <s v=""/>
  </r>
  <r>
    <s v="Holdtech"/>
    <x v="0"/>
    <s v="Masivo"/>
    <s v="La Serena"/>
    <s v="20036502"/>
    <s v="K"/>
    <s v="20036502-K"/>
    <s v="DEACOSTG"/>
    <s v="DAMIAN ELIAS ACOSTA GUERRA"/>
    <s v="DAMIAN ELIAS"/>
    <s v="ACOSTA GUERRA"/>
    <x v="1"/>
    <x v="5"/>
    <s v="Abandono de PEI"/>
    <m/>
    <d v="2019-04-01T00:00:00"/>
    <m/>
    <m/>
    <m/>
    <m/>
    <m/>
    <d v="1999-04-22T00:00:00"/>
    <x v="31"/>
    <m/>
    <s v=""/>
    <d v="2019-03-27T00:00:00"/>
    <d v="2019-04-19T00:00:00"/>
    <m/>
    <m/>
    <s v="DEACOSTG"/>
    <s v="DEACOSTG"/>
    <n v="19136"/>
    <s v="damian.acostaguerra@consultor.wom.cl"/>
    <m/>
    <m/>
    <n v="54"/>
    <s v="Maria Fernanda Diaz"/>
    <x v="3"/>
    <m/>
    <s v=""/>
    <d v="2021-03-01T00:00:00"/>
    <s v=""/>
    <m/>
    <d v="2019-04-01T00:00:00"/>
    <s v=""/>
  </r>
  <r>
    <s v="Holdtech"/>
    <x v="0"/>
    <s v="Masivo"/>
    <s v="La Serena"/>
    <s v="18518218"/>
    <s v="5"/>
    <s v="18518218-5"/>
    <s v="EJHERNAP"/>
    <s v="EDUARDO JEAN-PAUL HERNANDEZ PIZARRO"/>
    <s v="EDUARDO JEAN-PAUL"/>
    <s v="HERNANDEZ PIZARRO"/>
    <x v="1"/>
    <x v="5"/>
    <s v="Abandono de PEI"/>
    <m/>
    <d v="2019-04-15T00:00:00"/>
    <m/>
    <m/>
    <m/>
    <m/>
    <m/>
    <d v="1993-06-30T00:00:00"/>
    <x v="31"/>
    <m/>
    <s v=""/>
    <d v="2019-03-27T00:00:00"/>
    <d v="2019-04-19T00:00:00"/>
    <m/>
    <m/>
    <s v="EJHERNAP"/>
    <s v="EJHERNAP"/>
    <n v="19085"/>
    <s v="eduardo.hernandez@consultor.wom.cl"/>
    <m/>
    <m/>
    <n v="54"/>
    <s v="Maria Fernanda Diaz"/>
    <x v="3"/>
    <m/>
    <s v=""/>
    <d v="2021-03-01T00:00:00"/>
    <s v=""/>
    <m/>
    <d v="2019-04-01T00:00:00"/>
    <s v=""/>
  </r>
  <r>
    <s v="Holdtech"/>
    <x v="0"/>
    <s v="Masivo"/>
    <s v="La Serena"/>
    <s v="17451738"/>
    <s v="K"/>
    <s v="17451738-K"/>
    <s v="GVSALDER"/>
    <s v="GIOVANNA VALERIA SALDES ROJAS"/>
    <s v="GIOVANNA VALERIA"/>
    <s v="SALDES ROJAS"/>
    <x v="1"/>
    <x v="5"/>
    <s v="Abandono de PEI"/>
    <m/>
    <d v="2019-04-15T00:00:00"/>
    <m/>
    <m/>
    <m/>
    <m/>
    <m/>
    <d v="1989-11-05T00:00:00"/>
    <x v="31"/>
    <m/>
    <s v=""/>
    <d v="2019-03-27T00:00:00"/>
    <d v="2019-04-19T00:00:00"/>
    <m/>
    <m/>
    <s v="GVSALDER"/>
    <s v="GVSALDER"/>
    <n v="19149"/>
    <s v="giovanna.saldes@consultor.wom.cl"/>
    <m/>
    <m/>
    <n v="54"/>
    <s v="Maria Fernanda Diaz"/>
    <x v="3"/>
    <m/>
    <s v=""/>
    <d v="2021-03-01T00:00:00"/>
    <s v=""/>
    <m/>
    <d v="2019-04-01T00:00:00"/>
    <s v=""/>
  </r>
  <r>
    <s v="Holdtech"/>
    <x v="0"/>
    <s v="Masivo"/>
    <s v="La Serena"/>
    <s v="13530474"/>
    <s v="3"/>
    <s v="13530474-3"/>
    <s v="KYRIVERS"/>
    <s v="KAREN YUVITZA RIVERA SAN MARTIN"/>
    <s v="KAREN YUVITZA"/>
    <s v="RIVERA SAN MARTIN"/>
    <x v="1"/>
    <x v="5"/>
    <s v="Abandono de PEI"/>
    <m/>
    <d v="2019-04-09T00:00:00"/>
    <m/>
    <m/>
    <m/>
    <m/>
    <m/>
    <d v="1979-03-02T00:00:00"/>
    <x v="31"/>
    <m/>
    <s v=""/>
    <d v="2019-03-27T00:00:00"/>
    <d v="2019-04-19T00:00:00"/>
    <m/>
    <m/>
    <s v="KYRIVERS"/>
    <s v="KYRIVERS"/>
    <n v="19088"/>
    <s v="karen.rivera.s@consultor.wom.cl"/>
    <m/>
    <m/>
    <n v="54"/>
    <s v="Maria Fernanda Diaz"/>
    <x v="3"/>
    <m/>
    <s v=""/>
    <d v="2021-03-01T00:00:00"/>
    <s v=""/>
    <m/>
    <d v="2019-04-01T00:00:00"/>
    <s v=""/>
  </r>
  <r>
    <s v="Holdtech"/>
    <x v="0"/>
    <s v="Masivo"/>
    <s v="La Serena"/>
    <s v="16442506"/>
    <s v="1"/>
    <s v="16442506-1"/>
    <s v="YSVEGAI"/>
    <s v="YENIFER SOLEDAD VEGA ILLANES"/>
    <s v="YENIFER SOLEDAD"/>
    <s v="VEGA ILLANES"/>
    <x v="1"/>
    <x v="5"/>
    <s v="Abandono de PEI"/>
    <m/>
    <d v="2019-04-09T00:00:00"/>
    <m/>
    <m/>
    <m/>
    <m/>
    <m/>
    <d v="1986-06-17T00:00:00"/>
    <x v="31"/>
    <m/>
    <s v=""/>
    <d v="2019-03-27T00:00:00"/>
    <d v="2019-04-19T00:00:00"/>
    <m/>
    <m/>
    <s v="YSVEGAI"/>
    <s v="YSVEGAI"/>
    <n v="19121"/>
    <s v="yenifer.vega@consultor.wom.cl"/>
    <m/>
    <m/>
    <n v="54"/>
    <s v="Maria Fernanda Diaz"/>
    <x v="3"/>
    <m/>
    <s v=""/>
    <d v="2021-03-01T00:00:00"/>
    <s v=""/>
    <m/>
    <d v="2019-04-01T00:00:00"/>
    <s v=""/>
  </r>
  <r>
    <s v="Holdtech"/>
    <x v="0"/>
    <s v="Masivo"/>
    <s v="La Serena"/>
    <s v="15006397"/>
    <s v="3"/>
    <s v="15006397-3"/>
    <s v="ADMANRIM"/>
    <s v="ALMA DEL CARMEN MANRIQUEZ MEDINA"/>
    <s v="ALMA DEL CARMEN"/>
    <s v="MANRIQUEZ MEDINA "/>
    <x v="1"/>
    <x v="5"/>
    <s v="Abandono de PEI"/>
    <m/>
    <d v="2019-06-04T00:00:00"/>
    <m/>
    <m/>
    <m/>
    <m/>
    <m/>
    <d v="1982-08-05T00:00:00"/>
    <x v="20"/>
    <m/>
    <s v=""/>
    <d v="2019-05-15T00:00:00"/>
    <d v="2019-06-05T00:00:00"/>
    <m/>
    <m/>
    <s v="ADMANRIM"/>
    <s v="ADMANRIM"/>
    <n v="19084"/>
    <s v="alma.manriquez@consultor.wom.cl"/>
    <m/>
    <m/>
    <n v="57"/>
    <s v="Maria Fernanda Diaz"/>
    <x v="3"/>
    <m/>
    <s v=""/>
    <d v="2021-03-01T00:00:00"/>
    <s v=""/>
    <m/>
    <d v="2019-06-01T00:00:00"/>
    <s v=""/>
  </r>
  <r>
    <s v="Holdtech"/>
    <x v="0"/>
    <s v="Masivo"/>
    <s v="La Serena"/>
    <s v="19348914"/>
    <s v="1"/>
    <s v="19348914-1"/>
    <s v="FICLAVEG"/>
    <s v="FELIPE IGNACIO CLAVERIA GONZALEZ"/>
    <s v="FELIPE IGNACIO"/>
    <s v="CLAVERIA GONZALEZ "/>
    <x v="1"/>
    <x v="5"/>
    <s v="Abandono de PEI"/>
    <m/>
    <d v="2019-05-28T00:00:00"/>
    <m/>
    <m/>
    <m/>
    <m/>
    <m/>
    <d v="1997-08-19T00:00:00"/>
    <x v="20"/>
    <m/>
    <s v=""/>
    <d v="2019-05-15T00:00:00"/>
    <d v="2019-06-05T00:00:00"/>
    <m/>
    <m/>
    <s v="FICLAVEG"/>
    <s v="FICLAVEG"/>
    <n v="19145"/>
    <s v="felipe.claveria@consultor.wom.cl"/>
    <m/>
    <m/>
    <n v="57"/>
    <s v="Maria Fernanda Diaz"/>
    <x v="3"/>
    <m/>
    <s v=""/>
    <d v="2021-03-01T00:00:00"/>
    <s v=""/>
    <m/>
    <d v="2019-05-01T00:00:00"/>
    <s v=""/>
  </r>
  <r>
    <s v="Holdtech"/>
    <x v="0"/>
    <s v="Masivo"/>
    <s v="La Serena"/>
    <s v="19414846"/>
    <s v="1"/>
    <s v="19414846-1"/>
    <s v="LIACUNAR"/>
    <s v="LISANDRA IVANNA ACUÑA RODRIGUEZ"/>
    <s v="LISANDRA IVANNA"/>
    <s v="ACUÑA RODRIGUEZ"/>
    <x v="1"/>
    <x v="5"/>
    <s v="Abandono de PEI"/>
    <m/>
    <d v="2019-05-17T00:00:00"/>
    <m/>
    <m/>
    <m/>
    <m/>
    <m/>
    <d v="1996-09-17T00:00:00"/>
    <x v="20"/>
    <m/>
    <s v=""/>
    <d v="2019-05-15T00:00:00"/>
    <d v="2019-06-05T00:00:00"/>
    <m/>
    <m/>
    <s v="LIACUNAR"/>
    <s v="LIACUNAR"/>
    <n v="19051"/>
    <s v="lisandra.acuna@consultor.wom.cl"/>
    <m/>
    <m/>
    <n v="57"/>
    <s v="Maria Fernanda Diaz"/>
    <x v="3"/>
    <m/>
    <s v=""/>
    <d v="2021-03-01T00:00:00"/>
    <s v=""/>
    <m/>
    <d v="2019-05-01T00:00:00"/>
    <s v=""/>
  </r>
  <r>
    <s v="Holdtech"/>
    <x v="0"/>
    <s v="Masivo"/>
    <s v="La Serena"/>
    <s v="17721070"/>
    <s v="6"/>
    <s v="17721070-6"/>
    <s v="MVCORTEP"/>
    <s v="MARIA VALERIA CORTES PIZARRO"/>
    <s v="MARIA VALERIA"/>
    <s v="CORTES PIZARRO "/>
    <x v="1"/>
    <x v="5"/>
    <s v="Abandono de PEI"/>
    <m/>
    <d v="2019-05-16T00:00:00"/>
    <m/>
    <m/>
    <m/>
    <m/>
    <m/>
    <d v="1990-08-13T00:00:00"/>
    <x v="20"/>
    <m/>
    <s v=""/>
    <d v="2019-05-15T00:00:00"/>
    <d v="2019-06-05T00:00:00"/>
    <m/>
    <m/>
    <s v="MVCORTEP"/>
    <s v="MVCORTEP"/>
    <n v="19136"/>
    <s v="maria.cortes.pi@consultor.wom.cl"/>
    <m/>
    <m/>
    <n v="57"/>
    <s v="Maria Fernanda Diaz"/>
    <x v="3"/>
    <m/>
    <s v=""/>
    <d v="2021-03-01T00:00:00"/>
    <s v=""/>
    <m/>
    <d v="2019-05-01T00:00:00"/>
    <s v=""/>
  </r>
  <r>
    <s v="Holdtech"/>
    <x v="0"/>
    <s v="Masivo"/>
    <s v="La Serena"/>
    <s v="16059840"/>
    <s v="9"/>
    <s v="16059840-9"/>
    <s v="PALEALR"/>
    <s v="PAOLA ANDREA LEAL RAMIREZ"/>
    <s v="PAOLA ANDREA"/>
    <s v="LEAL RAMIREZ "/>
    <x v="1"/>
    <x v="5"/>
    <s v="Abandono de PEI"/>
    <m/>
    <d v="2019-05-27T00:00:00"/>
    <m/>
    <m/>
    <m/>
    <m/>
    <m/>
    <d v="1985-07-18T00:00:00"/>
    <x v="20"/>
    <m/>
    <s v=""/>
    <d v="2019-05-15T00:00:00"/>
    <d v="2019-06-05T00:00:00"/>
    <m/>
    <m/>
    <s v="PALEALR"/>
    <s v="PALEALR"/>
    <n v="19066"/>
    <s v="paola.leal@consultor.wom.cl"/>
    <m/>
    <m/>
    <n v="57"/>
    <s v="Maria Fernanda Diaz"/>
    <x v="3"/>
    <m/>
    <s v=""/>
    <d v="2021-03-01T00:00:00"/>
    <s v=""/>
    <m/>
    <d v="2019-05-01T00:00:00"/>
    <s v=""/>
  </r>
  <r>
    <s v="Holdtech"/>
    <x v="0"/>
    <s v="Masivo"/>
    <s v="La Serena"/>
    <s v="13013785"/>
    <s v="7"/>
    <s v="13013785-7"/>
    <s v="RPROCESH"/>
    <s v="ROXANA PAOLA DE LOURDES ROCES HERRERA"/>
    <s v="ROXANA PAOLA DE LOURDES"/>
    <s v="ROCES HERRERA "/>
    <x v="1"/>
    <x v="5"/>
    <s v="Abandono de PEI"/>
    <m/>
    <d v="2019-05-28T00:00:00"/>
    <m/>
    <m/>
    <m/>
    <m/>
    <m/>
    <d v="1976-01-05T00:00:00"/>
    <x v="20"/>
    <m/>
    <s v=""/>
    <d v="2019-05-15T00:00:00"/>
    <d v="2019-06-05T00:00:00"/>
    <m/>
    <m/>
    <s v="RPROCESH"/>
    <s v="RPROCESH"/>
    <n v="19096"/>
    <s v="roxana.roces@consultor.wom.cl"/>
    <m/>
    <m/>
    <n v="57"/>
    <s v="Maria Fernanda Diaz"/>
    <x v="3"/>
    <m/>
    <s v=""/>
    <d v="2021-03-01T00:00:00"/>
    <s v=""/>
    <m/>
    <d v="2019-05-01T00:00:00"/>
    <s v=""/>
  </r>
  <r>
    <s v="Holdtech"/>
    <x v="0"/>
    <s v="Masivo"/>
    <s v="La Serena"/>
    <s v="17112779"/>
    <s v="3"/>
    <s v="17112779-3"/>
    <s v="BPPERALL"/>
    <s v="BEATRIZ PALOMA ANTONIA PERALTA LOPEZ"/>
    <s v="BEATRIZ PALOMA ANTONIA"/>
    <s v="PERALTA LOPEZ"/>
    <x v="1"/>
    <x v="5"/>
    <s v="Baja en capacitación"/>
    <m/>
    <d v="2019-06-12T00:00:00"/>
    <m/>
    <m/>
    <m/>
    <m/>
    <m/>
    <d v="1988-10-31T00:00:00"/>
    <x v="30"/>
    <m/>
    <s v=""/>
    <d v="2019-05-27T00:00:00"/>
    <d v="2019-06-14T00:00:00"/>
    <m/>
    <m/>
    <s v="BPPERALL"/>
    <s v="BPPERALL"/>
    <n v="19206"/>
    <s v="beatriz.peralta@consultor.wom.cl"/>
    <m/>
    <m/>
    <n v="58"/>
    <s v="Julia Arancibia"/>
    <x v="3"/>
    <m/>
    <s v=""/>
    <d v="2021-03-01T00:00:00"/>
    <s v=""/>
    <m/>
    <d v="2019-06-01T00:00:00"/>
    <s v=""/>
  </r>
  <r>
    <s v="Holdtech"/>
    <x v="0"/>
    <s v="Masivo"/>
    <s v="La Serena"/>
    <s v="13017399"/>
    <s v="3"/>
    <s v="13017399-3"/>
    <s v="CIANGELC"/>
    <s v="CLAUDIA IVONNE ANGEL CORTES"/>
    <s v="CLAUDIA IVONNE "/>
    <s v="ANGEL CORTES"/>
    <x v="1"/>
    <x v="5"/>
    <s v="Baja en capacitación"/>
    <m/>
    <d v="2019-05-29T00:00:00"/>
    <m/>
    <m/>
    <m/>
    <m/>
    <m/>
    <d v="1976-03-12T00:00:00"/>
    <x v="30"/>
    <m/>
    <s v=""/>
    <d v="2019-05-27T00:00:00"/>
    <d v="2019-06-14T00:00:00"/>
    <m/>
    <m/>
    <s v="CIANGELC"/>
    <s v="CIANGELC"/>
    <n v="19112"/>
    <s v="claudia.angel@consultor.wom.cl"/>
    <m/>
    <m/>
    <n v="58"/>
    <s v="Julia Arancibia"/>
    <x v="3"/>
    <m/>
    <s v=""/>
    <d v="2021-03-01T00:00:00"/>
    <s v=""/>
    <m/>
    <d v="2019-05-01T00:00:00"/>
    <s v=""/>
  </r>
  <r>
    <s v="Holdtech"/>
    <x v="0"/>
    <s v="Masivo"/>
    <s v="La Serena"/>
    <s v="15912221"/>
    <s v="2"/>
    <s v="15912221-2"/>
    <s v="EDLOPEZC"/>
    <s v="EVELYN DEL PILA LOPEZ CUELLO"/>
    <s v="EVELYN DEL PILA"/>
    <s v="LOPEZ CUELLO"/>
    <x v="1"/>
    <x v="5"/>
    <s v="Reprobado"/>
    <m/>
    <d v="2019-06-16T00:00:00"/>
    <m/>
    <m/>
    <m/>
    <m/>
    <m/>
    <d v="1984-05-24T00:00:00"/>
    <x v="30"/>
    <m/>
    <s v=""/>
    <d v="2019-05-27T00:00:00"/>
    <d v="2019-06-14T00:00:00"/>
    <m/>
    <m/>
    <s v="EDLOPEZC"/>
    <s v="EDLOPEZC"/>
    <n v="19150"/>
    <s v="evelyn.lopez@consultor.wom.cl"/>
    <m/>
    <m/>
    <n v="58"/>
    <s v="Julia Arancibia"/>
    <x v="3"/>
    <m/>
    <s v=""/>
    <d v="2021-03-01T00:00:00"/>
    <s v=""/>
    <m/>
    <d v="2019-06-01T00:00:00"/>
    <s v=""/>
  </r>
  <r>
    <s v="Holdtech"/>
    <x v="0"/>
    <s v="Masivo"/>
    <s v="La Serena"/>
    <s v="9793354-"/>
    <s v="5"/>
    <s v="9793354-5"/>
    <s v="MJDIAZP"/>
    <s v="MILTON JAVIER DIAZ PSIJAS"/>
    <s v="MILTON JAVIER "/>
    <s v="DIAZ PSIJAS"/>
    <x v="1"/>
    <x v="5"/>
    <s v="Baja en capacitación"/>
    <m/>
    <d v="2019-05-28T00:00:00"/>
    <m/>
    <m/>
    <m/>
    <m/>
    <m/>
    <d v="1970-03-26T00:00:00"/>
    <x v="30"/>
    <m/>
    <s v=""/>
    <d v="2019-05-27T00:00:00"/>
    <d v="2019-06-14T00:00:00"/>
    <m/>
    <m/>
    <s v="MJDIAZP"/>
    <s v="MJDIAZP"/>
    <n v="19158"/>
    <s v="milton.diaz@consultor.wom.cl"/>
    <m/>
    <m/>
    <n v="58"/>
    <s v="Julia Arancibia"/>
    <x v="3"/>
    <m/>
    <s v=""/>
    <d v="2021-03-01T00:00:00"/>
    <s v=""/>
    <m/>
    <d v="2019-05-01T00:00:00"/>
    <s v=""/>
  </r>
  <r>
    <s v="Holdtech"/>
    <x v="0"/>
    <s v="Masivo"/>
    <s v="La Serena"/>
    <s v="16120502"/>
    <s v="8"/>
    <s v="16120502-8"/>
    <s v="NAFRIANO"/>
    <s v="NICOLE ANDREE FRIANT ORREGO"/>
    <s v="NICOLE ANDREE "/>
    <s v="FRIANT ORREGO"/>
    <x v="1"/>
    <x v="5"/>
    <s v="Baja en capacitación"/>
    <m/>
    <d v="2019-06-12T00:00:00"/>
    <m/>
    <m/>
    <m/>
    <m/>
    <m/>
    <d v="1985-03-01T00:00:00"/>
    <x v="30"/>
    <m/>
    <s v=""/>
    <d v="2019-05-27T00:00:00"/>
    <d v="2019-06-14T00:00:00"/>
    <m/>
    <m/>
    <s v="NAFRIANO"/>
    <s v="NAFRIANO"/>
    <n v="19208"/>
    <s v="nicole.friant@consultor.wom.cl"/>
    <m/>
    <m/>
    <n v="58"/>
    <s v="Julia Arancibia"/>
    <x v="3"/>
    <m/>
    <s v=""/>
    <d v="2021-03-01T00:00:00"/>
    <s v=""/>
    <m/>
    <d v="2019-06-01T00:00:00"/>
    <s v=""/>
  </r>
  <r>
    <s v="Holdtech"/>
    <x v="0"/>
    <s v="Masivo"/>
    <s v="La Serena"/>
    <s v="13013550"/>
    <s v="1"/>
    <s v="13013550-1"/>
    <s v="PCPONCER"/>
    <s v="PAULA CHRISTINE PONCE RIQUELME"/>
    <s v="PAULA CHRISTINE "/>
    <s v="PONCE RIQUELME"/>
    <x v="1"/>
    <x v="5"/>
    <s v="Abandono de PEI"/>
    <m/>
    <d v="2019-06-15T00:00:00"/>
    <m/>
    <m/>
    <m/>
    <m/>
    <m/>
    <d v="1973-11-25T00:00:00"/>
    <x v="30"/>
    <m/>
    <s v=""/>
    <d v="2019-05-27T00:00:00"/>
    <d v="2019-06-14T00:00:00"/>
    <m/>
    <m/>
    <s v="PCPONCER"/>
    <s v="PCPONCER"/>
    <n v="19191"/>
    <s v="paula.ponce@consultor.wom.cl"/>
    <m/>
    <m/>
    <n v="58"/>
    <s v="Julia Arancibia"/>
    <x v="3"/>
    <m/>
    <s v=""/>
    <d v="2021-03-01T00:00:00"/>
    <s v=""/>
    <m/>
    <d v="2019-06-01T00:00:00"/>
    <s v=""/>
  </r>
  <r>
    <s v="Holdtech"/>
    <x v="0"/>
    <s v="Masivo"/>
    <s v="La Serena"/>
    <s v="18036696"/>
    <s v="2"/>
    <s v="18036696-2"/>
    <s v="RCPIZARJ"/>
    <s v="ROMINA CONSTANZA PIZARRO JORQUERA"/>
    <s v="ROMINA CONSTANZA "/>
    <s v="PIZARRO JORQUERA"/>
    <x v="1"/>
    <x v="5"/>
    <s v="Baja en capacitación"/>
    <m/>
    <d v="2019-05-28T00:00:00"/>
    <m/>
    <m/>
    <m/>
    <m/>
    <m/>
    <d v="1992-05-13T00:00:00"/>
    <x v="30"/>
    <m/>
    <s v=""/>
    <d v="2019-05-27T00:00:00"/>
    <d v="2019-06-14T00:00:00"/>
    <m/>
    <m/>
    <s v="RCPIZARJ"/>
    <s v="RCPIZARJ"/>
    <n v="19177"/>
    <s v="romina.pizarro@consultor.wom.cl"/>
    <m/>
    <m/>
    <n v="58"/>
    <s v="Julia Arancibia"/>
    <x v="3"/>
    <m/>
    <s v=""/>
    <d v="2021-03-01T00:00:00"/>
    <s v=""/>
    <m/>
    <d v="2019-05-01T00:00:00"/>
    <s v=""/>
  </r>
  <r>
    <s v="Holdtech"/>
    <x v="0"/>
    <s v="Masivo"/>
    <s v="La Serena"/>
    <s v="16892220"/>
    <s v="5"/>
    <s v="16892220-5"/>
    <s v="TNJUICAA"/>
    <s v="TREICY NATALIA JUICA AGUILERA"/>
    <s v="TREICY NATALIA "/>
    <s v="JUICA AGUILERA"/>
    <x v="1"/>
    <x v="5"/>
    <s v="Baja en capacitación"/>
    <m/>
    <d v="2019-06-06T00:00:00"/>
    <m/>
    <m/>
    <m/>
    <m/>
    <m/>
    <d v="1988-04-13T00:00:00"/>
    <x v="30"/>
    <m/>
    <s v=""/>
    <d v="2019-05-27T00:00:00"/>
    <d v="2019-06-14T00:00:00"/>
    <m/>
    <m/>
    <s v="TNJUICAA"/>
    <s v="TNJUICAA"/>
    <n v="19198"/>
    <s v="treicy.juica@consultor.wom.cl"/>
    <m/>
    <m/>
    <n v="58"/>
    <s v="Julia Arancibia"/>
    <x v="3"/>
    <m/>
    <s v=""/>
    <d v="2021-03-01T00:00:00"/>
    <s v=""/>
    <m/>
    <d v="2019-06-01T00:00:00"/>
    <s v=""/>
  </r>
  <r>
    <s v="Holdtech"/>
    <x v="0"/>
    <s v="Masivo"/>
    <s v="La Serena"/>
    <s v="19257497"/>
    <s v="8"/>
    <s v="19257497-8"/>
    <s v="XOSALINM"/>
    <s v="XAVIER ORLANDO SALINAS MORGADO"/>
    <s v="XAVIER ORLANDO "/>
    <s v="SALINAS MORGADO"/>
    <x v="1"/>
    <x v="5"/>
    <s v="Baja en capacitación"/>
    <m/>
    <d v="2019-05-28T00:00:00"/>
    <m/>
    <m/>
    <m/>
    <m/>
    <m/>
    <d v="1996-05-02T00:00:00"/>
    <x v="30"/>
    <m/>
    <s v=""/>
    <d v="2019-05-27T00:00:00"/>
    <d v="2019-06-14T00:00:00"/>
    <m/>
    <m/>
    <s v="XOSALINM"/>
    <s v="XOSALINM"/>
    <n v="19190"/>
    <s v="xavier.salinas@consultor.wom.cl"/>
    <m/>
    <m/>
    <n v="58"/>
    <s v="Julia Arancibia"/>
    <x v="3"/>
    <m/>
    <s v=""/>
    <d v="2021-03-01T00:00:00"/>
    <s v=""/>
    <m/>
    <d v="2019-05-01T00:00:00"/>
    <s v=""/>
  </r>
  <r>
    <s v="Holdtech"/>
    <x v="0"/>
    <s v="Masivo"/>
    <s v="La Serena"/>
    <s v="14099541"/>
    <s v="K"/>
    <s v="14099541-K"/>
    <s v="ZSDIAZB"/>
    <s v="ZULEMA SUHELLEN DIAZ BAEZ"/>
    <s v="ZULEMA SUHELLEN "/>
    <s v="DIAZ BAEZ"/>
    <x v="1"/>
    <x v="5"/>
    <s v="Baja en capacitación"/>
    <m/>
    <d v="2019-06-13T00:00:00"/>
    <m/>
    <m/>
    <m/>
    <m/>
    <m/>
    <d v="1981-10-11T00:00:00"/>
    <x v="30"/>
    <m/>
    <s v=""/>
    <d v="2019-05-27T00:00:00"/>
    <d v="2019-06-14T00:00:00"/>
    <m/>
    <m/>
    <s v="ZSDIAZB"/>
    <s v="ZSDIAZB"/>
    <n v="19241"/>
    <s v="zulema.diaz@consultor.wom.cl"/>
    <m/>
    <m/>
    <n v="58"/>
    <s v="Julia Arancibia"/>
    <x v="3"/>
    <m/>
    <s v=""/>
    <d v="2021-03-01T00:00:00"/>
    <s v=""/>
    <m/>
    <d v="2019-06-01T00:00:00"/>
    <s v=""/>
  </r>
  <r>
    <s v="Holdtech"/>
    <x v="0"/>
    <s v="Masivo"/>
    <s v="La Serena"/>
    <s v="17830511"/>
    <s v="5"/>
    <s v="17830511-5"/>
    <s v="CACARVAC"/>
    <s v="CRISTIAN ANDRES CARVAJAL COLQUE"/>
    <s v="CRISTIAN ANDRES"/>
    <s v="CARVAJAL COLQUE"/>
    <x v="1"/>
    <x v="5"/>
    <s v="Abandono de PEI"/>
    <m/>
    <d v="2019-06-20T00:00:00"/>
    <m/>
    <m/>
    <m/>
    <m/>
    <m/>
    <d v="1991-05-13T00:00:00"/>
    <x v="29"/>
    <m/>
    <s v=""/>
    <d v="2019-06-04T00:00:00"/>
    <d v="2019-06-24T00:00:00"/>
    <m/>
    <m/>
    <s v="CACARVAC"/>
    <s v="CACARVAC"/>
    <n v="19277"/>
    <s v="cristian.carvajal.c@consultor.wom.cl"/>
    <m/>
    <m/>
    <n v="59"/>
    <s v="America Quinteros"/>
    <x v="3"/>
    <m/>
    <s v=""/>
    <d v="2021-03-01T00:00:00"/>
    <s v=""/>
    <m/>
    <d v="2019-06-01T00:00:00"/>
    <s v=""/>
  </r>
  <r>
    <s v="Holdtech"/>
    <x v="0"/>
    <s v="Masivo"/>
    <s v="La Serena"/>
    <s v="18903815"/>
    <s v="1"/>
    <s v="18903815-1"/>
    <s v="CXHERNAV"/>
    <s v="CAROLINA XIMENA HERNANDEZ VARGAS"/>
    <s v="CAROLINA XIMENA"/>
    <s v="HERNANDEZ VARGAS"/>
    <x v="1"/>
    <x v="5"/>
    <s v="Abandono de PEI"/>
    <m/>
    <d v="2019-06-12T00:00:00"/>
    <m/>
    <m/>
    <m/>
    <m/>
    <m/>
    <d v="1995-05-16T00:00:00"/>
    <x v="29"/>
    <m/>
    <s v=""/>
    <d v="2019-06-04T00:00:00"/>
    <d v="2019-06-24T00:00:00"/>
    <m/>
    <m/>
    <s v="CXHERNAV"/>
    <s v="CXHERNAV"/>
    <n v="19278"/>
    <s v="carolina.hernandez@consultor.wom.cl"/>
    <m/>
    <m/>
    <n v="59"/>
    <s v="America Quinteros"/>
    <x v="3"/>
    <m/>
    <s v=""/>
    <d v="2021-03-01T00:00:00"/>
    <s v=""/>
    <m/>
    <d v="2019-06-01T00:00:00"/>
    <s v=""/>
  </r>
  <r>
    <s v="Holdtech"/>
    <x v="0"/>
    <s v="Masivo"/>
    <s v="La Serena"/>
    <s v="17302219"/>
    <s v="0"/>
    <s v="17302219-0"/>
    <s v="FAGONZAT"/>
    <s v="FRANCISCO ALEJANDRO GONZALEZ TRISKA"/>
    <s v="FRANCISCO ALEJANDRO"/>
    <s v="GONZALEZ TRISKA"/>
    <x v="1"/>
    <x v="5"/>
    <s v="Abandono de PEI"/>
    <m/>
    <d v="2019-06-05T00:00:00"/>
    <m/>
    <m/>
    <m/>
    <m/>
    <m/>
    <d v="1989-08-21T00:00:00"/>
    <x v="29"/>
    <m/>
    <s v=""/>
    <d v="2019-06-04T00:00:00"/>
    <d v="2019-06-24T00:00:00"/>
    <m/>
    <m/>
    <s v="FAGONZAT"/>
    <s v="FAGONZAT"/>
    <n v="19267"/>
    <s v="francisco.gonzalez@consultor.wom.cl"/>
    <m/>
    <m/>
    <n v="59"/>
    <s v="America Quinteros"/>
    <x v="3"/>
    <m/>
    <s v=""/>
    <d v="2021-03-01T00:00:00"/>
    <s v=""/>
    <m/>
    <d v="2019-06-01T00:00:00"/>
    <s v=""/>
  </r>
  <r>
    <s v="Holdtech"/>
    <x v="0"/>
    <s v="Masivo"/>
    <s v="La Serena"/>
    <s v="14117213"/>
    <s v="1"/>
    <s v="14117213-1"/>
    <s v="GATABILR"/>
    <s v="GONZALO ANDRES TABILO ROJAS"/>
    <s v="GONZALO ANDRES"/>
    <s v="TABILO ROJAS"/>
    <x v="1"/>
    <x v="5"/>
    <s v="Abandono de PEI"/>
    <m/>
    <d v="2019-06-19T00:00:00"/>
    <m/>
    <m/>
    <m/>
    <m/>
    <m/>
    <d v="1981-02-26T00:00:00"/>
    <x v="29"/>
    <m/>
    <s v=""/>
    <d v="2019-06-04T00:00:00"/>
    <d v="2019-06-24T00:00:00"/>
    <m/>
    <m/>
    <s v="GATABILR"/>
    <s v="GATABILR"/>
    <n v="19276"/>
    <s v="gonzalo.tabilo@consultor.wom.cl"/>
    <m/>
    <m/>
    <n v="59"/>
    <s v="America Quinteros"/>
    <x v="3"/>
    <m/>
    <s v=""/>
    <d v="2021-03-01T00:00:00"/>
    <s v=""/>
    <m/>
    <d v="2019-06-01T00:00:00"/>
    <s v=""/>
  </r>
  <r>
    <s v="Holdtech"/>
    <x v="0"/>
    <s v="Masivo"/>
    <s v="La Serena"/>
    <s v="19348961"/>
    <s v="3"/>
    <s v="19348961-3"/>
    <s v="HRVERGAC"/>
    <s v="HIARA RACHEL VERGARA CONTRERAS"/>
    <s v="HIARA RACHEL"/>
    <s v="VERGARA CONTRERAS"/>
    <x v="1"/>
    <x v="5"/>
    <s v="Abandono de PEI"/>
    <m/>
    <d v="2019-06-05T00:00:00"/>
    <m/>
    <m/>
    <m/>
    <m/>
    <m/>
    <d v="1996-08-30T00:00:00"/>
    <x v="29"/>
    <m/>
    <s v=""/>
    <d v="2019-06-04T00:00:00"/>
    <d v="2019-06-24T00:00:00"/>
    <m/>
    <m/>
    <s v="HRVERGAC"/>
    <s v="HRVERGAC"/>
    <n v="19089"/>
    <s v="hiara.vergara@consultor.wom.cl"/>
    <m/>
    <m/>
    <n v="59"/>
    <s v="America Quinteros"/>
    <x v="3"/>
    <m/>
    <s v=""/>
    <d v="2021-03-01T00:00:00"/>
    <s v=""/>
    <m/>
    <d v="2019-06-01T00:00:00"/>
    <s v=""/>
  </r>
  <r>
    <s v="Holdtech"/>
    <x v="0"/>
    <s v="Masivo"/>
    <s v="La Serena"/>
    <s v="18496076"/>
    <s v="1"/>
    <s v="18496076-1"/>
    <s v="JDALARCT"/>
    <s v="JOCELYN DENNISE ALARCON TERRAZA"/>
    <s v="JOCELYN DENNISE"/>
    <s v="ALARCON TERRAZA"/>
    <x v="1"/>
    <x v="5"/>
    <s v="Reprobado"/>
    <m/>
    <d v="2019-06-24T00:00:00"/>
    <m/>
    <m/>
    <m/>
    <m/>
    <m/>
    <d v="1993-02-19T00:00:00"/>
    <x v="29"/>
    <m/>
    <s v=""/>
    <d v="2019-06-04T00:00:00"/>
    <d v="2019-06-24T00:00:00"/>
    <m/>
    <m/>
    <s v="JDALARCT"/>
    <s v="JDALARCT"/>
    <n v="19270"/>
    <s v="jocelyn.alarcon@consultor.wom.cl"/>
    <m/>
    <m/>
    <n v="59"/>
    <s v="America Quinteros"/>
    <x v="3"/>
    <m/>
    <s v=""/>
    <d v="2021-03-01T00:00:00"/>
    <s v=""/>
    <m/>
    <d v="2019-06-01T00:00:00"/>
    <s v=""/>
  </r>
  <r>
    <s v="Holdtech"/>
    <x v="0"/>
    <s v="Masivo"/>
    <s v="La Serena"/>
    <s v="17127979"/>
    <s v="8"/>
    <s v="17127979-8"/>
    <s v="LMMARMOL"/>
    <s v="LUIS MATIAS MARMOLEJO LIZANA"/>
    <s v="LUIS MATIAS"/>
    <s v="MARMOLEJO LIZANA"/>
    <x v="1"/>
    <x v="5"/>
    <s v="Abandono de PEI"/>
    <m/>
    <d v="2019-06-14T00:00:00"/>
    <m/>
    <m/>
    <m/>
    <m/>
    <m/>
    <d v="1989-01-18T00:00:00"/>
    <x v="29"/>
    <m/>
    <s v=""/>
    <d v="2019-06-04T00:00:00"/>
    <d v="2019-06-24T00:00:00"/>
    <m/>
    <m/>
    <s v="LMMARMOL"/>
    <s v="LMMARMOL"/>
    <n v="19034"/>
    <s v="luis.marmolejo@consultor.wom.cl"/>
    <m/>
    <m/>
    <n v="59"/>
    <s v="America Quinteros"/>
    <x v="3"/>
    <m/>
    <s v=""/>
    <d v="2021-03-01T00:00:00"/>
    <s v=""/>
    <m/>
    <d v="2019-06-01T00:00:00"/>
    <s v=""/>
  </r>
  <r>
    <s v="Holdtech"/>
    <x v="0"/>
    <s v="Masivo"/>
    <s v="La Serena"/>
    <s v="16462037"/>
    <s v="9"/>
    <s v="16462037-9"/>
    <s v="RFHEREDC"/>
    <s v="ROCIO FRANCISCA MARANA-THA HEREDIA CESPEDES"/>
    <s v="ROCIO FRANCISCA MARANA-THA"/>
    <s v="HEREDIA CESPEDES"/>
    <x v="1"/>
    <x v="5"/>
    <s v="Abandono de PEI"/>
    <m/>
    <d v="2019-06-21T00:00:00"/>
    <m/>
    <m/>
    <m/>
    <m/>
    <m/>
    <d v="1986-04-18T00:00:00"/>
    <x v="29"/>
    <m/>
    <s v=""/>
    <d v="2019-06-04T00:00:00"/>
    <d v="2019-06-24T00:00:00"/>
    <m/>
    <m/>
    <s v="RFHEREDC"/>
    <s v="RFHEREDC"/>
    <n v="19266"/>
    <s v="rocio.heredia@consultor.wom.cl"/>
    <m/>
    <m/>
    <n v="59"/>
    <s v="America Quinteros"/>
    <x v="3"/>
    <m/>
    <s v=""/>
    <d v="2021-03-01T00:00:00"/>
    <s v=""/>
    <m/>
    <d v="2019-06-01T00:00:00"/>
    <s v=""/>
  </r>
  <r>
    <s v="Holdtech"/>
    <x v="0"/>
    <s v="Masivo"/>
    <s v="La Serena"/>
    <s v="15056244"/>
    <s v="9"/>
    <s v="15056244-9"/>
    <s v="ARMUNOZC"/>
    <s v="ANA RAQUEL MUÑOZ CARVAJAL"/>
    <s v="ANA RAQUEL"/>
    <s v="MUÑOZ CARVAJAL"/>
    <x v="1"/>
    <x v="5"/>
    <s v="Reprobado"/>
    <m/>
    <d v="2019-07-03T00:00:00"/>
    <m/>
    <m/>
    <m/>
    <m/>
    <m/>
    <d v="1983-02-28T00:00:00"/>
    <x v="31"/>
    <m/>
    <s v=""/>
    <d v="2019-06-12T00:00:00"/>
    <d v="2019-07-01T00:00:00"/>
    <m/>
    <m/>
    <s v="ARMUNOZC"/>
    <s v="ARMUNOZC"/>
    <n v="19240"/>
    <s v="ana.munoz@consultor.wom.cl"/>
    <m/>
    <m/>
    <n v="60"/>
    <s v="Maria Fernanda Diaz"/>
    <x v="3"/>
    <m/>
    <s v=""/>
    <d v="2021-03-01T00:00:00"/>
    <s v=""/>
    <m/>
    <d v="2019-07-01T00:00:00"/>
    <s v=""/>
  </r>
  <r>
    <s v="Holdtech"/>
    <x v="0"/>
    <s v="Masivo"/>
    <s v="La Serena"/>
    <s v="19823525"/>
    <s v="3"/>
    <s v="19823525-3"/>
    <s v="DDRIQUEG"/>
    <s v="DANALIA DEL CARMEN RIQUELME GOMEZ"/>
    <s v="DANALIA DEL CARMEN"/>
    <s v="RIQUELME GOMEZ"/>
    <x v="1"/>
    <x v="5"/>
    <s v="Reprobado"/>
    <m/>
    <d v="2019-07-03T00:00:00"/>
    <m/>
    <m/>
    <m/>
    <m/>
    <m/>
    <d v="1997-11-15T00:00:00"/>
    <x v="31"/>
    <m/>
    <s v=""/>
    <d v="2019-06-12T00:00:00"/>
    <d v="2019-07-01T00:00:00"/>
    <m/>
    <m/>
    <s v="DDRIQUEG"/>
    <s v="DDRIQUEG"/>
    <n v="19229"/>
    <s v="danalia.riquelme@consultor.wom.cl"/>
    <m/>
    <m/>
    <n v="60"/>
    <s v="Maria Fernanda Diaz"/>
    <x v="3"/>
    <m/>
    <s v=""/>
    <d v="2021-03-01T00:00:00"/>
    <s v=""/>
    <m/>
    <d v="2019-07-01T00:00:00"/>
    <s v=""/>
  </r>
  <r>
    <s v="Holdtech"/>
    <x v="0"/>
    <s v="Masivo"/>
    <s v="La Serena"/>
    <s v="15539174"/>
    <s v="K"/>
    <s v="15539174-K"/>
    <s v="JAGAMBOH"/>
    <s v="JEANETTE ALEJANDRA GAMBOA HIDALGO"/>
    <s v="JEANETTE ALEJANDRA"/>
    <s v="GAMBOA HIDALGO"/>
    <x v="1"/>
    <x v="5"/>
    <s v="Abandono de PEI"/>
    <m/>
    <d v="2019-06-29T00:00:00"/>
    <m/>
    <m/>
    <m/>
    <m/>
    <m/>
    <d v="1983-07-22T00:00:00"/>
    <x v="31"/>
    <m/>
    <s v=""/>
    <d v="2019-06-12T00:00:00"/>
    <d v="2019-07-01T00:00:00"/>
    <m/>
    <m/>
    <s v="JAGAMBOH"/>
    <s v="JAGAMBOH"/>
    <n v="19208"/>
    <s v="jeanette.gamboa@consultor.wom.cl"/>
    <m/>
    <m/>
    <n v="60"/>
    <s v="Maria Fernanda Diaz"/>
    <x v="3"/>
    <m/>
    <s v=""/>
    <d v="2021-03-01T00:00:00"/>
    <s v=""/>
    <m/>
    <d v="2019-06-01T00:00:00"/>
    <s v=""/>
  </r>
  <r>
    <s v="Holdtech"/>
    <x v="0"/>
    <s v="Masivo"/>
    <s v="La Serena"/>
    <s v="15051216"/>
    <s v="6"/>
    <s v="15051216-6"/>
    <s v="KAPETITG"/>
    <s v="KAREN ANDRE PETIT GONZALEZ"/>
    <s v="KAREN ANDRE"/>
    <s v="PETIT GONZALEZ"/>
    <x v="1"/>
    <x v="5"/>
    <s v="Abandono de PEI"/>
    <m/>
    <d v="2019-06-30T00:00:00"/>
    <m/>
    <m/>
    <m/>
    <m/>
    <m/>
    <d v="1982-04-14T00:00:00"/>
    <x v="31"/>
    <m/>
    <s v=""/>
    <d v="2019-06-12T00:00:00"/>
    <d v="2019-07-01T00:00:00"/>
    <m/>
    <m/>
    <s v="KAPETITG"/>
    <s v="KAPETITG"/>
    <n v="19198"/>
    <s v="karen.petit@consultor.wom.cl"/>
    <m/>
    <m/>
    <n v="60"/>
    <s v="Maria Fernanda Diaz"/>
    <x v="3"/>
    <m/>
    <s v=""/>
    <d v="2021-03-01T00:00:00"/>
    <s v=""/>
    <m/>
    <d v="2019-06-01T00:00:00"/>
    <s v=""/>
  </r>
  <r>
    <s v="Holdtech"/>
    <x v="0"/>
    <s v="Masivo"/>
    <s v="La Serena"/>
    <s v="19436033"/>
    <s v="9"/>
    <s v="19436033-9"/>
    <s v="KMESQUIE"/>
    <s v="KASSANDRA MAKARENA ESQUIVEL ESQUIVEL"/>
    <s v="KASSANDRA MAKARENA"/>
    <s v="ESQUIVEL ESQUIVEL"/>
    <x v="1"/>
    <x v="5"/>
    <s v="Abandono de PEI"/>
    <m/>
    <d v="2019-06-28T00:00:00"/>
    <m/>
    <m/>
    <m/>
    <m/>
    <m/>
    <d v="1997-03-03T00:00:00"/>
    <x v="31"/>
    <m/>
    <s v=""/>
    <d v="2019-06-12T00:00:00"/>
    <d v="2019-07-01T00:00:00"/>
    <m/>
    <m/>
    <s v="KMESQUIE"/>
    <s v="KMESQUIE"/>
    <n v="19241"/>
    <s v="kassandra.esquivel@consultor.wom.cl"/>
    <m/>
    <m/>
    <n v="60"/>
    <s v="Maria Fernanda Diaz"/>
    <x v="3"/>
    <m/>
    <s v=""/>
    <d v="2021-03-01T00:00:00"/>
    <s v=""/>
    <m/>
    <d v="2019-06-01T00:00:00"/>
    <s v=""/>
  </r>
  <r>
    <s v="Holdtech"/>
    <x v="0"/>
    <s v="Masivo"/>
    <s v="La Serena"/>
    <s v="17362621"/>
    <s v="5"/>
    <s v="17362621-5"/>
    <s v="KNMANRIB"/>
    <s v="KATHERINE NATALIE MANRIQUEZ BRAVO"/>
    <s v="KATHERINE NATALIE"/>
    <s v="MANRIQUEZ BRAVO"/>
    <x v="1"/>
    <x v="5"/>
    <s v="Abandono de PEI"/>
    <m/>
    <d v="2019-06-24T00:00:00"/>
    <m/>
    <m/>
    <m/>
    <m/>
    <m/>
    <d v="1988-10-26T00:00:00"/>
    <x v="31"/>
    <m/>
    <s v=""/>
    <d v="2019-06-12T00:00:00"/>
    <d v="2019-07-01T00:00:00"/>
    <m/>
    <m/>
    <s v="KNMANRIB"/>
    <s v="KNMANRIB"/>
    <n v="19112"/>
    <s v="katherine.manriquez@consultor.wom.cl"/>
    <m/>
    <m/>
    <n v="60"/>
    <s v="Maria Fernanda Diaz"/>
    <x v="3"/>
    <m/>
    <s v=""/>
    <d v="2021-03-01T00:00:00"/>
    <s v=""/>
    <m/>
    <d v="2019-06-01T00:00:00"/>
    <s v=""/>
  </r>
  <r>
    <s v="Holdtech"/>
    <x v="0"/>
    <s v="Masivo"/>
    <s v="La Serena"/>
    <s v="17438531"/>
    <s v="9"/>
    <s v="17438531-9"/>
    <s v="ONMARTIS"/>
    <s v="ODETTE NATHALIE MARTINEZ SEQUEIRA"/>
    <s v="ODETTE NATHALIE"/>
    <s v="MARTINEZ SEQUEIRA"/>
    <x v="1"/>
    <x v="5"/>
    <s v="Abandono de PEI"/>
    <m/>
    <d v="2019-06-19T00:00:00"/>
    <m/>
    <m/>
    <m/>
    <m/>
    <m/>
    <d v="1990-07-17T00:00:00"/>
    <x v="31"/>
    <m/>
    <s v=""/>
    <d v="2019-06-12T00:00:00"/>
    <d v="2019-07-01T00:00:00"/>
    <m/>
    <m/>
    <s v="ONMARTIS"/>
    <s v="ONMARTIS"/>
    <n v="19304"/>
    <s v="odette.martinez@consultor.wom.cl"/>
    <m/>
    <m/>
    <n v="60"/>
    <s v="Maria Fernanda Diaz"/>
    <x v="3"/>
    <m/>
    <s v=""/>
    <d v="2021-03-01T00:00:00"/>
    <s v=""/>
    <m/>
    <d v="2019-06-01T00:00:00"/>
    <s v=""/>
  </r>
  <r>
    <s v="Holdtech"/>
    <x v="0"/>
    <s v="Masivo"/>
    <s v="La Serena"/>
    <s v="18233276"/>
    <s v="3"/>
    <s v="18233276-3"/>
    <s v="BJVILLAR"/>
    <s v="BRYAN JOSE VILLALOBOS ROBLES"/>
    <s v="BRYAN JOSE"/>
    <s v="VILLALOBOS ROBLES "/>
    <x v="1"/>
    <x v="5"/>
    <s v="Abandono de PEI"/>
    <m/>
    <d v="2019-07-15T00:00:00"/>
    <m/>
    <m/>
    <m/>
    <m/>
    <m/>
    <d v="1992-11-02T00:00:00"/>
    <x v="30"/>
    <m/>
    <s v=""/>
    <d v="2019-06-24T00:00:00"/>
    <d v="2019-07-16T00:00:00"/>
    <m/>
    <m/>
    <s v="BJVILLAR"/>
    <s v="BJVILLAR"/>
    <n v="19303"/>
    <s v="bryan.villalobos@consultor.wom.cl"/>
    <m/>
    <m/>
    <n v="61"/>
    <s v="Julia Arancibia"/>
    <x v="3"/>
    <m/>
    <s v=""/>
    <d v="2021-03-01T00:00:00"/>
    <s v=""/>
    <m/>
    <d v="2019-07-01T00:00:00"/>
    <s v=""/>
  </r>
  <r>
    <s v="Holdtech"/>
    <x v="0"/>
    <s v="Masivo"/>
    <s v="La Serena"/>
    <s v="19347363"/>
    <s v="6"/>
    <s v="19347363-6"/>
    <s v="CMCARRAP"/>
    <s v="CRISTIAN MATIAS CARRASCO PERALTA"/>
    <s v="CRISTIAN MATIAS"/>
    <s v="CARRASCO PERALTA "/>
    <x v="1"/>
    <x v="5"/>
    <s v="Reprobado"/>
    <m/>
    <d v="2019-07-16T00:00:00"/>
    <m/>
    <m/>
    <m/>
    <m/>
    <m/>
    <d v="1996-01-11T00:00:00"/>
    <x v="30"/>
    <m/>
    <s v=""/>
    <d v="2019-06-24T00:00:00"/>
    <d v="2019-07-16T00:00:00"/>
    <m/>
    <m/>
    <s v="CMCARRAP"/>
    <s v="CMCARRAP"/>
    <n v="19320"/>
    <s v="cristian.carrasco@consultor.wom.cl"/>
    <m/>
    <m/>
    <n v="61"/>
    <s v="Julia Arancibia"/>
    <x v="3"/>
    <m/>
    <s v=""/>
    <d v="2021-03-01T00:00:00"/>
    <s v=""/>
    <m/>
    <d v="2019-07-01T00:00:00"/>
    <s v=""/>
  </r>
  <r>
    <s v="Holdtech"/>
    <x v="0"/>
    <s v="Masivo"/>
    <s v="La Serena"/>
    <s v="17171974"/>
    <s v="7"/>
    <s v="17171974-7"/>
    <s v="IAMELLAU"/>
    <s v="ISABEL ALEJANDRA MELLA URRUTIA"/>
    <s v="ISABEL ALEJANDRA"/>
    <s v="MELLA URRUTIA "/>
    <x v="1"/>
    <x v="5"/>
    <s v="Abandono de PEI"/>
    <m/>
    <d v="2019-07-03T00:00:00"/>
    <m/>
    <m/>
    <m/>
    <m/>
    <m/>
    <d v="1989-07-01T00:00:00"/>
    <x v="30"/>
    <m/>
    <s v=""/>
    <d v="2019-06-24T00:00:00"/>
    <d v="2019-07-16T00:00:00"/>
    <m/>
    <m/>
    <s v="IAMELLAU"/>
    <s v="IAMELLAU"/>
    <n v="19314"/>
    <s v="isabel.mella@consultor.wom.cl"/>
    <m/>
    <m/>
    <n v="61"/>
    <s v="Julia Arancibia"/>
    <x v="3"/>
    <m/>
    <s v=""/>
    <d v="2021-03-01T00:00:00"/>
    <s v=""/>
    <m/>
    <d v="2019-07-01T00:00:00"/>
    <s v=""/>
  </r>
  <r>
    <s v="Holdtech"/>
    <x v="0"/>
    <s v="Masivo"/>
    <s v="La Serena"/>
    <s v="19698406"/>
    <s v="2"/>
    <s v="19698406-2"/>
    <s v="JPCORTEM"/>
    <s v="JASMIN PAOLA CORTES MADRID"/>
    <s v="JASMIN PAOLA"/>
    <s v="CORTES MADRID"/>
    <x v="1"/>
    <x v="5"/>
    <s v="Abandono de PEI"/>
    <m/>
    <d v="2019-06-28T00:00:00"/>
    <m/>
    <m/>
    <m/>
    <m/>
    <m/>
    <d v="1997-12-12T00:00:00"/>
    <x v="30"/>
    <m/>
    <s v=""/>
    <d v="2019-06-24T00:00:00"/>
    <d v="2019-07-16T00:00:00"/>
    <m/>
    <m/>
    <s v="JPCORTEM"/>
    <s v="JPCORTEM"/>
    <n v="19329"/>
    <s v="jasmin.cortes@consultor.wom.cl"/>
    <m/>
    <m/>
    <n v="61"/>
    <s v="Julia Arancibia"/>
    <x v="3"/>
    <m/>
    <s v=""/>
    <d v="2021-03-01T00:00:00"/>
    <s v=""/>
    <m/>
    <d v="2019-06-01T00:00:00"/>
    <s v=""/>
  </r>
  <r>
    <s v="Holdtech"/>
    <x v="0"/>
    <s v="Masivo"/>
    <s v="La Serena"/>
    <s v="15913002"/>
    <s v="9"/>
    <s v="15913002-9"/>
    <s v="KLPARRAE"/>
    <s v="KATHERINE LILIAN PARRA ESPINOSA"/>
    <s v=" KATHERINE LILIAN"/>
    <s v="PARRA ESPINOSA"/>
    <x v="1"/>
    <x v="5"/>
    <s v="Reprobado"/>
    <m/>
    <d v="2019-07-16T00:00:00"/>
    <m/>
    <m/>
    <m/>
    <m/>
    <m/>
    <d v="1984-08-03T00:00:00"/>
    <x v="30"/>
    <m/>
    <s v=""/>
    <d v="2019-06-24T00:00:00"/>
    <d v="2019-07-16T00:00:00"/>
    <m/>
    <m/>
    <s v="KLPARRAE"/>
    <s v="KLPARRAE"/>
    <n v="19311"/>
    <s v="katherine.parra@consultor.wom.cl"/>
    <m/>
    <m/>
    <n v="61"/>
    <s v="Julia Arancibia"/>
    <x v="3"/>
    <m/>
    <s v=""/>
    <d v="2021-03-01T00:00:00"/>
    <s v=""/>
    <m/>
    <d v="2019-07-01T00:00:00"/>
    <s v=""/>
  </r>
  <r>
    <s v="Holdtech"/>
    <x v="0"/>
    <s v="Masivo"/>
    <s v="La Serena"/>
    <s v="18633928"/>
    <s v="2"/>
    <s v="18633928-2"/>
    <s v="LLVALENG"/>
    <s v="LISSETT LORETO VALENZUELA GUERRERO"/>
    <s v=" LISSETT LORETO"/>
    <s v="VALENZUELA GUERRERO"/>
    <x v="1"/>
    <x v="5"/>
    <s v="Abandono de PEI"/>
    <m/>
    <d v="2019-07-15T00:00:00"/>
    <m/>
    <m/>
    <m/>
    <m/>
    <m/>
    <d v="1994-07-31T00:00:00"/>
    <x v="30"/>
    <m/>
    <s v=""/>
    <d v="2019-06-24T00:00:00"/>
    <d v="2019-07-16T00:00:00"/>
    <m/>
    <m/>
    <s v="LLVALENG"/>
    <s v="LLVALENG"/>
    <n v="19090"/>
    <s v="lissett.valenzuela@consultor.wom.cl"/>
    <m/>
    <m/>
    <n v="61"/>
    <s v="Julia Arancibia"/>
    <x v="3"/>
    <m/>
    <s v=""/>
    <d v="2021-03-01T00:00:00"/>
    <s v=""/>
    <m/>
    <d v="2019-07-01T00:00:00"/>
    <s v=""/>
  </r>
  <r>
    <s v="Holdtech"/>
    <x v="0"/>
    <s v="Masivo"/>
    <s v="La Serena"/>
    <s v="15595439"/>
    <s v="6"/>
    <s v="15595439-6"/>
    <s v="NGCERENG"/>
    <s v="NICOLE GERALDINE CERENIC GONZALEZ"/>
    <s v="NICOLE GERALDINE"/>
    <s v="CERENIC GONZALEZ "/>
    <x v="1"/>
    <x v="5"/>
    <s v="Abandono de PEI"/>
    <m/>
    <d v="2019-07-09T00:00:00"/>
    <m/>
    <m/>
    <m/>
    <m/>
    <m/>
    <d v="1984-01-20T00:00:00"/>
    <x v="30"/>
    <m/>
    <s v=""/>
    <d v="2019-06-24T00:00:00"/>
    <d v="2019-07-16T00:00:00"/>
    <m/>
    <m/>
    <s v="NGCERENG"/>
    <s v="NGCERENG"/>
    <n v="19308"/>
    <s v="nicole.cerenic@consultor.wom.cl"/>
    <m/>
    <m/>
    <n v="61"/>
    <s v="Julia Arancibia"/>
    <x v="3"/>
    <m/>
    <s v=""/>
    <d v="2021-03-01T00:00:00"/>
    <s v=""/>
    <m/>
    <d v="2019-07-01T00:00:00"/>
    <s v=""/>
  </r>
  <r>
    <s v="Holdtech"/>
    <x v="0"/>
    <s v="Masivo"/>
    <s v="La Serena"/>
    <s v="15885506"/>
    <s v="2"/>
    <s v="15885506-2"/>
    <s v="SMALVARA"/>
    <s v="SILEY MARIBELLA ALVAREZ ARACENA"/>
    <s v="SILEY MARIBELLA"/>
    <s v="ALVAREZ ARACENA "/>
    <x v="1"/>
    <x v="5"/>
    <s v="Abandono de PEI"/>
    <m/>
    <d v="2019-07-01T00:00:00"/>
    <m/>
    <m/>
    <m/>
    <m/>
    <m/>
    <d v="1984-11-14T00:00:00"/>
    <x v="30"/>
    <m/>
    <s v=""/>
    <d v="2019-06-24T00:00:00"/>
    <d v="2019-07-16T00:00:00"/>
    <m/>
    <m/>
    <s v="SMALVARA"/>
    <s v="SMALVARA"/>
    <n v="19309"/>
    <s v="siley.alvarez@consultor.wom.cl"/>
    <m/>
    <m/>
    <n v="61"/>
    <s v="Julia Arancibia"/>
    <x v="3"/>
    <m/>
    <s v=""/>
    <d v="2021-03-01T00:00:00"/>
    <s v=""/>
    <m/>
    <d v="2019-07-01T00:00:00"/>
    <s v=""/>
  </r>
  <r>
    <s v="Holdtech"/>
    <x v="0"/>
    <s v="Masivo"/>
    <s v="La Serena"/>
    <s v="20342026"/>
    <s v="9"/>
    <s v="20342026-9"/>
    <s v="VPMURILB"/>
    <s v="VALERIE PAOLA MURILLO BADILLA"/>
    <s v="VALERIE PAOLA"/>
    <s v="MURILLO BADILLA "/>
    <x v="1"/>
    <x v="5"/>
    <s v="Abandono de PEI"/>
    <m/>
    <d v="2019-07-08T00:00:00"/>
    <m/>
    <m/>
    <m/>
    <m/>
    <m/>
    <d v="1998-08-17T00:00:00"/>
    <x v="30"/>
    <m/>
    <s v=""/>
    <d v="2019-06-24T00:00:00"/>
    <d v="2019-07-16T00:00:00"/>
    <m/>
    <m/>
    <s v="VPMURILB"/>
    <s v="VPMURILB"/>
    <n v="19312"/>
    <s v="valerie.murillo@consultor.wom.cl"/>
    <m/>
    <m/>
    <n v="61"/>
    <s v="Julia Arancibia"/>
    <x v="3"/>
    <m/>
    <s v=""/>
    <d v="2021-03-01T00:00:00"/>
    <s v=""/>
    <m/>
    <d v="2019-07-01T00:00:00"/>
    <s v=""/>
  </r>
  <r>
    <s v="Holdtech"/>
    <x v="0"/>
    <s v="Masivo"/>
    <s v="La Serena"/>
    <s v="13874921"/>
    <s v="5"/>
    <s v="13874921-5"/>
    <s v="YDCASTRG"/>
    <s v="YOCELIN DEL CARMEN CASTRO GODOY"/>
    <s v="YOCELIN DEL CARMEN"/>
    <s v="CASTRO GODOY "/>
    <x v="1"/>
    <x v="5"/>
    <s v="Abandono de PEI"/>
    <m/>
    <d v="2019-07-09T00:00:00"/>
    <m/>
    <m/>
    <m/>
    <m/>
    <m/>
    <d v="1980-03-26T00:00:00"/>
    <x v="30"/>
    <m/>
    <s v=""/>
    <d v="2019-06-24T00:00:00"/>
    <d v="2019-07-16T00:00:00"/>
    <m/>
    <m/>
    <s v="YDCASTRG"/>
    <s v="YDCASTRG"/>
    <n v="19323"/>
    <s v="yocelin.castro@consultor.wom.cl"/>
    <m/>
    <m/>
    <n v="61"/>
    <s v="Julia Arancibia"/>
    <x v="3"/>
    <m/>
    <s v=""/>
    <d v="2021-03-01T00:00:00"/>
    <s v=""/>
    <m/>
    <d v="2019-07-01T00:00:00"/>
    <s v=""/>
  </r>
  <r>
    <s v="Holdtech"/>
    <x v="0"/>
    <s v="Masivo"/>
    <s v="La Serena"/>
    <s v="16388781"/>
    <s v="9"/>
    <s v="16388781-9"/>
    <s v="AMAEULTZ"/>
    <s v="ALISSON MALU AEULTT ZEPEDA"/>
    <s v="ALISSON MALU"/>
    <s v="AEULTT ZEPEDA "/>
    <x v="1"/>
    <x v="5"/>
    <s v="Abandono de PEI"/>
    <m/>
    <d v="2019-07-10T00:00:00"/>
    <m/>
    <m/>
    <m/>
    <m/>
    <m/>
    <s v="12/10/1985"/>
    <x v="36"/>
    <m/>
    <s v=""/>
    <d v="2019-07-03T00:00:00"/>
    <d v="2019-07-24T00:00:00"/>
    <m/>
    <m/>
    <s v="AMAEULTZ"/>
    <s v="AMAEULTZ"/>
    <n v="19229"/>
    <s v="alisson.aeultt@consultor.wom.cl"/>
    <m/>
    <m/>
    <n v="62"/>
    <s v="Catherine Barraza"/>
    <x v="3"/>
    <m/>
    <s v=""/>
    <d v="2021-03-01T00:00:00"/>
    <s v=""/>
    <m/>
    <d v="2019-07-01T00:00:00"/>
    <s v=""/>
  </r>
  <r>
    <s v="Holdtech"/>
    <x v="0"/>
    <s v="Masivo"/>
    <s v="La Serena"/>
    <s v="20006514"/>
    <s v="K"/>
    <s v="20006514-K"/>
    <s v="CIARAYAM"/>
    <s v="CONSUELO IGNACIA ARAYA MERCADO"/>
    <s v="CONSUELO IGNACIA"/>
    <s v="ARAYA MERCADO "/>
    <x v="1"/>
    <x v="5"/>
    <s v="Abandono de PEI"/>
    <m/>
    <d v="2019-07-24T00:00:00"/>
    <m/>
    <m/>
    <m/>
    <m/>
    <m/>
    <s v="08/06/1999"/>
    <x v="36"/>
    <m/>
    <s v=""/>
    <d v="2019-07-03T00:00:00"/>
    <d v="2019-07-24T00:00:00"/>
    <m/>
    <m/>
    <s v="CIARAYAM"/>
    <s v="CIARAYAM"/>
    <n v="19193"/>
    <s v="consuelo.araya@consultor.wom.cl"/>
    <m/>
    <m/>
    <n v="62"/>
    <s v="Catherine Barraza"/>
    <x v="3"/>
    <m/>
    <s v=""/>
    <d v="2021-03-01T00:00:00"/>
    <s v=""/>
    <m/>
    <d v="2019-07-01T00:00:00"/>
    <s v=""/>
  </r>
  <r>
    <s v="Holdtech"/>
    <x v="0"/>
    <s v="Masivo"/>
    <s v="La Serena"/>
    <s v="18758891"/>
    <s v="K"/>
    <s v="18758891-K"/>
    <s v="CMCASTIA"/>
    <s v="CONTANZA MACARENA CASTILLO AMANTE"/>
    <s v="CONTANZA MACARENA"/>
    <s v="CASTILLO AMANTE "/>
    <x v="1"/>
    <x v="5"/>
    <s v="Abandono de PEI"/>
    <m/>
    <d v="2019-07-11T00:00:00"/>
    <m/>
    <m/>
    <m/>
    <m/>
    <m/>
    <s v="08/11/1994"/>
    <x v="36"/>
    <m/>
    <s v=""/>
    <d v="2019-07-03T00:00:00"/>
    <d v="2019-07-24T00:00:00"/>
    <m/>
    <m/>
    <s v="CMCASTIA"/>
    <s v="CMCASTIA"/>
    <n v="19228"/>
    <s v="contanza.castillo@consultor.wom.cl"/>
    <m/>
    <m/>
    <n v="62"/>
    <s v="Catherine Barraza"/>
    <x v="3"/>
    <m/>
    <s v=""/>
    <d v="2021-03-01T00:00:00"/>
    <s v=""/>
    <m/>
    <d v="2019-07-01T00:00:00"/>
    <s v=""/>
  </r>
  <r>
    <s v="Holdtech"/>
    <x v="0"/>
    <s v="Masivo"/>
    <s v="La Serena"/>
    <s v="19054610"/>
    <s v="1"/>
    <s v="19054610-1"/>
    <s v="DANUNEZS"/>
    <s v="DEISY ANDREA NUÑEZ SANCHEZ"/>
    <s v="DEISY ANDREA"/>
    <s v="NUÑEZ SANCHEZ "/>
    <x v="1"/>
    <x v="5"/>
    <s v="Abandono de PEI"/>
    <m/>
    <d v="2019-07-19T00:00:00"/>
    <m/>
    <m/>
    <m/>
    <m/>
    <m/>
    <s v="12/03/1995"/>
    <x v="36"/>
    <m/>
    <s v=""/>
    <d v="2019-07-03T00:00:00"/>
    <d v="2019-07-24T00:00:00"/>
    <m/>
    <m/>
    <s v="DANUNEZS"/>
    <s v="DANUNEZS"/>
    <n v="19267"/>
    <s v="deisy.nunez@consultor.wom.cl"/>
    <m/>
    <m/>
    <n v="62"/>
    <s v="Catherine Barraza"/>
    <x v="3"/>
    <m/>
    <s v=""/>
    <d v="2021-03-01T00:00:00"/>
    <s v=""/>
    <m/>
    <d v="2019-07-01T00:00:00"/>
    <s v=""/>
  </r>
  <r>
    <s v="Holdtech"/>
    <x v="0"/>
    <s v="Masivo"/>
    <s v="La Serena"/>
    <s v="18278386"/>
    <s v="2"/>
    <s v="18278386-2"/>
    <s v="FACORTEQ"/>
    <s v="FELIPE ALEJANDRO CORTES QUIROZ"/>
    <s v="FELIPE ALEJANDRO"/>
    <s v="CORTES QUIROZ "/>
    <x v="1"/>
    <x v="5"/>
    <s v="Reprobado"/>
    <m/>
    <d v="2019-07-26T00:00:00"/>
    <m/>
    <m/>
    <m/>
    <m/>
    <m/>
    <s v="17/10/1992"/>
    <x v="36"/>
    <m/>
    <s v=""/>
    <d v="2019-07-03T00:00:00"/>
    <d v="2019-07-24T00:00:00"/>
    <m/>
    <m/>
    <s v="FACORTEQ"/>
    <s v="FACORTEQ"/>
    <n v="19068"/>
    <s v="felipe.cortes@consultor.wom.cl"/>
    <m/>
    <m/>
    <n v="62"/>
    <s v="Catherine Barraza"/>
    <x v="3"/>
    <m/>
    <s v=""/>
    <d v="2021-03-01T00:00:00"/>
    <s v=""/>
    <m/>
    <d v="2019-07-01T00:00:00"/>
    <s v=""/>
  </r>
  <r>
    <s v="Holdtech"/>
    <x v="0"/>
    <s v="Masivo"/>
    <s v="La Serena"/>
    <s v="19506766"/>
    <s v="K"/>
    <s v="19506766-K"/>
    <s v="FEESPINF"/>
    <s v="FABIAN EDUARDO ESPINOZA FLORES"/>
    <s v="FABIAN EDUARDO"/>
    <s v="ESPINOZA FLORES "/>
    <x v="1"/>
    <x v="5"/>
    <s v="Abandono de PEI"/>
    <m/>
    <d v="2019-07-12T00:00:00"/>
    <m/>
    <m/>
    <m/>
    <m/>
    <m/>
    <s v="05/06/1997"/>
    <x v="36"/>
    <m/>
    <s v=""/>
    <d v="2019-07-03T00:00:00"/>
    <d v="2019-07-24T00:00:00"/>
    <m/>
    <m/>
    <s v="FEESPINF"/>
    <s v="FEESPINF"/>
    <n v="19241"/>
    <s v="fabian.espinoza@consultor.wom.cl"/>
    <m/>
    <m/>
    <n v="62"/>
    <s v="Catherine Barraza"/>
    <x v="3"/>
    <m/>
    <s v=""/>
    <d v="2021-03-01T00:00:00"/>
    <s v=""/>
    <m/>
    <d v="2019-07-01T00:00:00"/>
    <s v=""/>
  </r>
  <r>
    <s v="Holdtech"/>
    <x v="0"/>
    <s v="Masivo"/>
    <s v="La Serena"/>
    <s v="17628603"/>
    <s v="2"/>
    <s v="17628603-2"/>
    <s v="FIGOMEZO"/>
    <s v="FELIPE IGNACIO GOMEZ OLIVARES"/>
    <s v="FELIPE IGNACIO"/>
    <s v="GOMEZ OLIVARES "/>
    <x v="1"/>
    <x v="5"/>
    <s v="Reprobado"/>
    <m/>
    <d v="2019-07-26T00:00:00"/>
    <m/>
    <m/>
    <m/>
    <m/>
    <m/>
    <s v="27/03/1990"/>
    <x v="36"/>
    <m/>
    <s v=""/>
    <d v="2019-07-03T00:00:00"/>
    <d v="2019-07-24T00:00:00"/>
    <m/>
    <m/>
    <s v="FIGOMEZO"/>
    <s v="FIGOMEZO"/>
    <n v="19089"/>
    <s v="felipe.gomez@consultor.wom.cl"/>
    <m/>
    <m/>
    <n v="62"/>
    <s v="Catherine Barraza"/>
    <x v="3"/>
    <m/>
    <s v=""/>
    <d v="2021-03-01T00:00:00"/>
    <s v=""/>
    <m/>
    <d v="2019-07-01T00:00:00"/>
    <s v=""/>
  </r>
  <r>
    <s v="Holdtech"/>
    <x v="0"/>
    <s v="Masivo"/>
    <s v="La Serena"/>
    <s v="17295024"/>
    <s v="8"/>
    <s v="17295024-8"/>
    <s v="KCCALDEP"/>
    <s v="KATHERINE CONSTANZA CALDERA PALLAUTA"/>
    <s v="KATHERINE CONSTANZA"/>
    <s v="CALDERA PALLAUTA "/>
    <x v="1"/>
    <x v="5"/>
    <s v="Abandono de PEI"/>
    <m/>
    <d v="2019-07-08T00:00:00"/>
    <m/>
    <m/>
    <m/>
    <m/>
    <m/>
    <s v="01/01/1990"/>
    <x v="36"/>
    <m/>
    <s v=""/>
    <d v="2019-07-03T00:00:00"/>
    <d v="2019-07-24T00:00:00"/>
    <m/>
    <m/>
    <s v="KCCALDEP"/>
    <s v="KCCALDEP"/>
    <n v="19096"/>
    <s v="katherine.caldera@consultor.wom.cl"/>
    <m/>
    <m/>
    <n v="62"/>
    <s v="Catherine Barraza"/>
    <x v="3"/>
    <m/>
    <s v=""/>
    <d v="2021-03-01T00:00:00"/>
    <s v=""/>
    <m/>
    <d v="2019-07-01T00:00:00"/>
    <s v=""/>
  </r>
  <r>
    <s v="Holdtech"/>
    <x v="0"/>
    <s v="Masivo"/>
    <s v="La Serena"/>
    <s v="17074860"/>
    <s v="3"/>
    <s v="17074860-3"/>
    <s v="LSHONORC"/>
    <s v="LEYLA SOLEDAD HONORES CASTILLO"/>
    <s v="LEYLA SOLEDAD"/>
    <s v="HONORES CASTILLO "/>
    <x v="1"/>
    <x v="5"/>
    <s v="Abandono de PEI"/>
    <m/>
    <d v="2019-07-07T00:00:00"/>
    <m/>
    <m/>
    <m/>
    <m/>
    <m/>
    <s v="28/04/1989"/>
    <x v="36"/>
    <m/>
    <s v=""/>
    <d v="2019-07-03T00:00:00"/>
    <d v="2019-07-24T00:00:00"/>
    <m/>
    <m/>
    <s v="LSHONORC"/>
    <s v="LSHONORC"/>
    <n v="19270"/>
    <s v="leyla.honores@consultor.wom.cl"/>
    <m/>
    <m/>
    <n v="62"/>
    <s v="Catherine Barraza"/>
    <x v="3"/>
    <m/>
    <s v=""/>
    <d v="2021-03-01T00:00:00"/>
    <s v=""/>
    <m/>
    <d v="2019-07-01T00:00:00"/>
    <s v=""/>
  </r>
  <r>
    <s v="Holdtech"/>
    <x v="0"/>
    <s v="Masivo"/>
    <s v="La Serena"/>
    <s v="16878735"/>
    <s v="9"/>
    <s v="16878735-9"/>
    <s v="MAGOMEZD"/>
    <s v="MIGUEL ANGEL GOMEZ DIAZ"/>
    <s v="MIGUEL ANGEL"/>
    <s v="GOMEZ DIAZ "/>
    <x v="1"/>
    <x v="5"/>
    <s v="Abandono de PEI"/>
    <m/>
    <d v="2019-07-13T00:00:00"/>
    <m/>
    <m/>
    <m/>
    <m/>
    <m/>
    <s v="25/03/1984"/>
    <x v="36"/>
    <m/>
    <s v=""/>
    <d v="2019-07-03T00:00:00"/>
    <d v="2019-07-24T00:00:00"/>
    <m/>
    <m/>
    <s v="MAGOMEZD"/>
    <s v="MAGOMEZD"/>
    <n v="19240"/>
    <s v="miguel.gomez@consultor.wom.cl"/>
    <m/>
    <m/>
    <n v="62"/>
    <s v="Catherine Barraza"/>
    <x v="3"/>
    <m/>
    <s v=""/>
    <d v="2021-03-01T00:00:00"/>
    <s v=""/>
    <m/>
    <d v="2019-07-01T00:00:00"/>
    <s v=""/>
  </r>
  <r>
    <s v="Holdtech"/>
    <x v="0"/>
    <s v="Masivo"/>
    <s v="La Serena"/>
    <s v="19979721"/>
    <s v="2"/>
    <s v="19979721-2"/>
    <s v="OCVILLAH"/>
    <s v="OSVALDO CRISTOFER VILLAR HERRERA"/>
    <s v="OSVALDO CRISTOFER"/>
    <s v="VILLAR HERRERA "/>
    <x v="1"/>
    <x v="5"/>
    <s v="Abandono de PEI"/>
    <m/>
    <d v="2019-07-08T00:00:00"/>
    <m/>
    <m/>
    <m/>
    <m/>
    <m/>
    <s v="21/02/1999"/>
    <x v="36"/>
    <m/>
    <s v=""/>
    <d v="2019-07-03T00:00:00"/>
    <d v="2019-07-24T00:00:00"/>
    <m/>
    <m/>
    <s v="OCVILLAH"/>
    <s v="OCVILLAH"/>
    <n v="19158"/>
    <s v="osvaldo.villar@consultor.wom.cl"/>
    <m/>
    <m/>
    <n v="62"/>
    <s v="Catherine Barraza"/>
    <x v="3"/>
    <m/>
    <s v=""/>
    <d v="2021-03-01T00:00:00"/>
    <s v=""/>
    <m/>
    <d v="2019-07-01T00:00:00"/>
    <s v=""/>
  </r>
  <r>
    <s v="Holdtech"/>
    <x v="0"/>
    <s v="Masivo"/>
    <s v="La Serena"/>
    <s v="19322123"/>
    <s v="8"/>
    <s v="19322123-8"/>
    <s v="TBCALLEA"/>
    <s v="TAMARA BELEN CALLEJAS ANGEL"/>
    <s v="TAMARA BELEN"/>
    <s v="CALLEJAS ANGEL "/>
    <x v="1"/>
    <x v="5"/>
    <s v="Abandono de PEI"/>
    <m/>
    <d v="2019-07-10T00:00:00"/>
    <m/>
    <m/>
    <m/>
    <m/>
    <m/>
    <s v="18/05/1996"/>
    <x v="36"/>
    <m/>
    <s v=""/>
    <d v="2019-07-03T00:00:00"/>
    <d v="2019-07-24T00:00:00"/>
    <m/>
    <m/>
    <s v="TBCALLEA"/>
    <s v="TBCALLEA"/>
    <n v="19198"/>
    <s v="tamara.callejas@consultor.wom.cl"/>
    <m/>
    <m/>
    <n v="62"/>
    <s v="Catherine Barraza"/>
    <x v="3"/>
    <m/>
    <s v=""/>
    <d v="2021-03-01T00:00:00"/>
    <s v=""/>
    <m/>
    <d v="2019-07-01T00:00:00"/>
    <s v=""/>
  </r>
  <r>
    <s v="Holdtech"/>
    <x v="0"/>
    <s v="Masivo"/>
    <s v="La Serena"/>
    <s v="17645132"/>
    <s v="7"/>
    <s v="17645132-7"/>
    <s v="VMCORTES"/>
    <s v="VALENTINA MAURICIA ANAHI CORTES SAAVEDRA"/>
    <s v="VALENTINA MAURICIA ANAHI"/>
    <s v="CORTES SAAVEDRA "/>
    <x v="1"/>
    <x v="5"/>
    <s v="Reprobado"/>
    <m/>
    <d v="2019-07-26T00:00:00"/>
    <m/>
    <m/>
    <m/>
    <m/>
    <m/>
    <s v="05/12/1991"/>
    <x v="36"/>
    <m/>
    <s v=""/>
    <d v="2019-07-03T00:00:00"/>
    <d v="2019-07-24T00:00:00"/>
    <m/>
    <m/>
    <s v="VMCORTES"/>
    <s v="VMCORTES"/>
    <n v="19233"/>
    <s v="valentina.cortes@consultor.wom.cl"/>
    <m/>
    <m/>
    <n v="62"/>
    <s v="Catherine Barraza"/>
    <x v="3"/>
    <m/>
    <s v=""/>
    <d v="2021-03-01T00:00:00"/>
    <s v=""/>
    <m/>
    <d v="2019-07-01T00:00:00"/>
    <s v=""/>
  </r>
  <r>
    <s v="Holdtech"/>
    <x v="0"/>
    <s v="Masivo"/>
    <s v="La Serena"/>
    <s v="19683971"/>
    <s v="2"/>
    <s v="19683971-2"/>
    <s v="AAINOSTM"/>
    <s v="ANDRES ANTONIO INOSTROZA MEDEL"/>
    <s v="ANDRES ANTONIO"/>
    <s v="INOSTROZA MEDEL "/>
    <x v="1"/>
    <x v="5"/>
    <s v="Abandono de PEI"/>
    <m/>
    <d v="2019-07-30T00:00:00"/>
    <m/>
    <m/>
    <m/>
    <m/>
    <m/>
    <s v="03/08/1997"/>
    <x v="28"/>
    <m/>
    <s v=""/>
    <d v="2019-07-11T00:00:00"/>
    <d v="2019-08-02T00:00:00"/>
    <m/>
    <m/>
    <s v="AAINOSTM"/>
    <s v="AAINOSTM"/>
    <n v="19324"/>
    <s v="andres.inostroza@consultor.wom.cl"/>
    <m/>
    <m/>
    <n v="63"/>
    <s v="Yesenia Sepulveda"/>
    <x v="3"/>
    <m/>
    <s v=""/>
    <d v="2021-03-01T00:00:00"/>
    <s v=""/>
    <m/>
    <d v="2019-07-01T00:00:00"/>
    <s v=""/>
  </r>
  <r>
    <s v="Holdtech"/>
    <x v="0"/>
    <s v="Masivo"/>
    <s v="La Serena"/>
    <s v="18668081"/>
    <s v="2"/>
    <s v="18668081-2"/>
    <s v="DAESPINV"/>
    <s v="DIEGO ALONSO ESPINOZA VIVANCO"/>
    <s v="DIEGO ALONSO"/>
    <s v="ESPINOZA VIVANCO "/>
    <x v="1"/>
    <x v="5"/>
    <s v="Reprobado"/>
    <m/>
    <d v="2019-08-06T00:00:00"/>
    <m/>
    <m/>
    <m/>
    <m/>
    <m/>
    <s v="16/05/1994"/>
    <x v="28"/>
    <m/>
    <s v=""/>
    <d v="2019-07-11T00:00:00"/>
    <d v="2019-08-02T00:00:00"/>
    <m/>
    <m/>
    <s v="DAESPINV"/>
    <s v="DAESPINV"/>
    <n v="19277"/>
    <s v="diego.espinoza@consultor.wom.cl"/>
    <m/>
    <m/>
    <n v="63"/>
    <s v="Yesenia Sepulveda"/>
    <x v="3"/>
    <m/>
    <s v=""/>
    <d v="2021-03-01T00:00:00"/>
    <s v=""/>
    <m/>
    <d v="2019-08-01T00:00:00"/>
    <s v=""/>
  </r>
  <r>
    <s v="Holdtech"/>
    <x v="0"/>
    <s v="Masivo"/>
    <s v="La Serena"/>
    <s v="18493438"/>
    <s v="8"/>
    <s v="18493438-8"/>
    <s v="DASOTOJ"/>
    <s v="DANIEL ANTONIO SOTO JULIA"/>
    <s v="DANIEL ANTONIO"/>
    <s v="SOTO JULIA "/>
    <x v="1"/>
    <x v="5"/>
    <s v="Abandono de PEI"/>
    <m/>
    <d v="2019-07-31T00:00:00"/>
    <m/>
    <m/>
    <m/>
    <m/>
    <m/>
    <s v="16/02/1993"/>
    <x v="28"/>
    <m/>
    <s v=""/>
    <d v="2019-07-11T00:00:00"/>
    <d v="2019-08-02T00:00:00"/>
    <m/>
    <m/>
    <s v="DASOTOJ"/>
    <s v="DASOTOJ"/>
    <n v="19338"/>
    <s v="daniel.soto@consultor.wom.cl"/>
    <m/>
    <m/>
    <n v="63"/>
    <s v="Yesenia Sepulveda"/>
    <x v="3"/>
    <m/>
    <s v=""/>
    <d v="2021-03-01T00:00:00"/>
    <s v=""/>
    <m/>
    <d v="2019-07-01T00:00:00"/>
    <s v=""/>
  </r>
  <r>
    <s v="Holdtech"/>
    <x v="0"/>
    <s v="Masivo"/>
    <s v="La Serena"/>
    <s v="18952653"/>
    <s v="9"/>
    <s v="18952653-9"/>
    <s v="EDCORTEH"/>
    <s v="ESTEFANIA DEL ROSARIO CORTES HERRERA"/>
    <s v="ESTEFANIA DEL ROSARIO"/>
    <s v="CORTES HERRERA "/>
    <x v="1"/>
    <x v="5"/>
    <s v="Abandono de PEI"/>
    <m/>
    <d v="2019-07-22T00:00:00"/>
    <m/>
    <m/>
    <m/>
    <m/>
    <m/>
    <s v="22/05/1995"/>
    <x v="28"/>
    <m/>
    <s v=""/>
    <d v="2019-07-11T00:00:00"/>
    <d v="2019-08-02T00:00:00"/>
    <m/>
    <m/>
    <s v="EDCORTEH"/>
    <s v="EDCORTEH"/>
    <n v="19099"/>
    <s v="estefania.cortes@consultor.wom.cl"/>
    <m/>
    <m/>
    <n v="63"/>
    <s v="Yesenia Sepulveda"/>
    <x v="3"/>
    <m/>
    <s v=""/>
    <d v="2021-03-01T00:00:00"/>
    <s v=""/>
    <m/>
    <d v="2019-07-01T00:00:00"/>
    <s v=""/>
  </r>
  <r>
    <s v="Holdtech"/>
    <x v="0"/>
    <s v="Masivo"/>
    <s v="La Serena"/>
    <s v="19662113"/>
    <s v="K"/>
    <s v="19662113-K"/>
    <s v="FCZARRIC"/>
    <s v="FRANCIA CAROLINA ZARRICUETA CORTES"/>
    <s v="FRANCIA CAROLINA"/>
    <s v="ZARRICUETA CORTES "/>
    <x v="1"/>
    <x v="5"/>
    <s v="Reprobado"/>
    <m/>
    <d v="2019-08-06T00:00:00"/>
    <m/>
    <m/>
    <m/>
    <m/>
    <m/>
    <s v="09/02/1998"/>
    <x v="28"/>
    <m/>
    <s v=""/>
    <d v="2019-07-11T00:00:00"/>
    <d v="2019-08-02T00:00:00"/>
    <m/>
    <m/>
    <s v="FCZARRIC"/>
    <s v="FCZARRIC"/>
    <n v="19297"/>
    <s v="francia.zarricueta@consultor.wom.cl"/>
    <m/>
    <m/>
    <n v="63"/>
    <s v="Yesenia Sepulveda"/>
    <x v="3"/>
    <m/>
    <s v=""/>
    <d v="2021-03-01T00:00:00"/>
    <s v=""/>
    <m/>
    <d v="2019-08-01T00:00:00"/>
    <s v=""/>
  </r>
  <r>
    <s v="Holdtech"/>
    <x v="0"/>
    <s v="Masivo"/>
    <s v="La Serena"/>
    <s v="17725492"/>
    <s v="4"/>
    <s v="17725492-4"/>
    <s v="FIPINOO"/>
    <s v="FRANCISCO IGNACIO PINO OLIVARES"/>
    <s v="FRANCISCO IGNACIO"/>
    <s v="PINO OLIVARES "/>
    <x v="1"/>
    <x v="5"/>
    <s v="Abandono de PEI"/>
    <m/>
    <d v="2019-07-23T00:00:00"/>
    <m/>
    <m/>
    <m/>
    <m/>
    <m/>
    <s v="12/12/1990"/>
    <x v="28"/>
    <m/>
    <s v=""/>
    <d v="2019-07-11T00:00:00"/>
    <d v="2019-08-02T00:00:00"/>
    <m/>
    <m/>
    <s v="FIPINOO"/>
    <s v="FIPINOO"/>
    <n v="19334"/>
    <s v="francisco.pino@consultor.wom.cl"/>
    <m/>
    <m/>
    <n v="63"/>
    <s v="Yesenia Sepulveda"/>
    <x v="3"/>
    <m/>
    <s v=""/>
    <d v="2021-03-01T00:00:00"/>
    <s v=""/>
    <m/>
    <d v="2019-07-01T00:00:00"/>
    <s v=""/>
  </r>
  <r>
    <s v="Holdtech"/>
    <x v="0"/>
    <s v="Masivo"/>
    <s v="La Serena"/>
    <s v="19683836"/>
    <s v="8"/>
    <s v="19683836-8"/>
    <s v="ICGALLEV"/>
    <s v="ISAMAR CARMEN GALLEGOS VIDAL"/>
    <s v="ISAMAR CARMEN"/>
    <s v="GALLEGOS VIDAL "/>
    <x v="1"/>
    <x v="5"/>
    <s v="Reprobado"/>
    <m/>
    <d v="2019-08-06T00:00:00"/>
    <m/>
    <m/>
    <m/>
    <m/>
    <m/>
    <s v="30/01/1900"/>
    <x v="28"/>
    <m/>
    <s v=""/>
    <d v="2019-07-11T00:00:00"/>
    <d v="2019-08-02T00:00:00"/>
    <m/>
    <m/>
    <s v="ICGALLEV"/>
    <s v="ICGALLEV"/>
    <n v="19337"/>
    <s v="isamar.gallegos@consultor.wom.cl"/>
    <m/>
    <m/>
    <n v="63"/>
    <s v="Yesenia Sepulveda"/>
    <x v="3"/>
    <m/>
    <s v=""/>
    <d v="2021-03-01T00:00:00"/>
    <s v=""/>
    <m/>
    <d v="2019-08-01T00:00:00"/>
    <s v=""/>
  </r>
  <r>
    <s v="Holdtech"/>
    <x v="0"/>
    <s v="Masivo"/>
    <s v="La Serena"/>
    <s v="16382761"/>
    <s v="1"/>
    <s v="16382761-1"/>
    <s v="KNDERAMM"/>
    <s v="KIRA NICOLL DERAMOND MAZUELA"/>
    <s v="KIRA NICOLL"/>
    <s v="DERAMOND MAZUELA "/>
    <x v="1"/>
    <x v="5"/>
    <s v="Abandono de PEI"/>
    <m/>
    <d v="2019-07-31T00:00:00"/>
    <m/>
    <m/>
    <m/>
    <m/>
    <m/>
    <s v="18/07/1986"/>
    <x v="28"/>
    <m/>
    <s v=""/>
    <d v="2019-07-11T00:00:00"/>
    <d v="2019-08-02T00:00:00"/>
    <m/>
    <m/>
    <s v="KNDERAMM"/>
    <s v="KNDERAMM"/>
    <n v="19304"/>
    <s v="kira.deramond@consultor.wom.cl"/>
    <m/>
    <m/>
    <n v="63"/>
    <s v="Yesenia Sepulveda"/>
    <x v="3"/>
    <m/>
    <s v=""/>
    <d v="2021-03-01T00:00:00"/>
    <s v=""/>
    <m/>
    <d v="2019-07-01T00:00:00"/>
    <s v=""/>
  </r>
  <r>
    <s v="Holdtech"/>
    <x v="0"/>
    <s v="Masivo"/>
    <s v="La Serena"/>
    <s v="15035894"/>
    <s v="9"/>
    <s v="15035894-9"/>
    <s v="NDCHINGC"/>
    <s v="NEVENKA DEL CARMEN CHINGA CALLEJAS"/>
    <s v="NEVENKA DEL CARMEN"/>
    <s v="CHINGA CALLEJAS "/>
    <x v="1"/>
    <x v="5"/>
    <s v="Abandono de PEI"/>
    <m/>
    <d v="2019-07-22T00:00:00"/>
    <m/>
    <m/>
    <m/>
    <m/>
    <m/>
    <s v="02/05/1985"/>
    <x v="28"/>
    <m/>
    <s v=""/>
    <d v="2019-07-11T00:00:00"/>
    <d v="2019-08-02T00:00:00"/>
    <m/>
    <m/>
    <s v="NDCHINGC"/>
    <s v="NDCHINGC"/>
    <n v="19178"/>
    <s v="nevenka.chinga@consultor.wom.cl"/>
    <m/>
    <m/>
    <n v="63"/>
    <s v="Yesenia Sepulveda"/>
    <x v="3"/>
    <m/>
    <s v=""/>
    <d v="2021-03-01T00:00:00"/>
    <s v=""/>
    <m/>
    <d v="2019-07-01T00:00:00"/>
    <s v=""/>
  </r>
  <r>
    <s v="Holdtech"/>
    <x v="0"/>
    <s v="Masivo"/>
    <s v="La Serena"/>
    <s v="16840240"/>
    <s v="6"/>
    <s v="16840240-6"/>
    <s v="VFHUERTC"/>
    <s v="VALERIA FERNANDA HUERTA CORTES"/>
    <s v="VALERIA FERNANDA"/>
    <s v="HUERTA CORTES "/>
    <x v="1"/>
    <x v="5"/>
    <s v="Abandono de PEI"/>
    <m/>
    <d v="2019-07-22T00:00:00"/>
    <m/>
    <m/>
    <m/>
    <m/>
    <m/>
    <s v="11/06/1988"/>
    <x v="28"/>
    <m/>
    <s v=""/>
    <d v="2019-07-11T00:00:00"/>
    <d v="2019-08-02T00:00:00"/>
    <m/>
    <m/>
    <s v="VFHUERTC"/>
    <s v="VFHUERTC"/>
    <n v="19285"/>
    <s v="valeria.huerta@consultor.wom.cl"/>
    <m/>
    <m/>
    <n v="63"/>
    <s v="Yesenia Sepulveda"/>
    <x v="3"/>
    <m/>
    <s v=""/>
    <d v="2021-03-01T00:00:00"/>
    <s v=""/>
    <m/>
    <d v="2019-07-01T00:00:00"/>
    <s v=""/>
  </r>
  <r>
    <s v="Holdtech"/>
    <x v="0"/>
    <s v="Masivo"/>
    <s v="La Serena"/>
    <s v="19257188"/>
    <s v="K"/>
    <s v="19257188-K"/>
    <s v="DEGUERRM"/>
    <s v="DARIO ESTEBAN GUERRERO MUÑOZ"/>
    <s v="DARIO ESTEBAN"/>
    <s v="GUERRERO MUÑOZ "/>
    <x v="1"/>
    <x v="5"/>
    <s v="Abandono de PEI"/>
    <m/>
    <d v="2019-08-13T00:00:00"/>
    <m/>
    <m/>
    <m/>
    <m/>
    <m/>
    <s v="08/03/1996"/>
    <x v="31"/>
    <m/>
    <s v=""/>
    <d v="2019-07-29T00:00:00"/>
    <d v="2019-08-20T00:00:00"/>
    <m/>
    <m/>
    <s v="DEGUERRM"/>
    <s v="DEGUERRM"/>
    <n v="19351"/>
    <s v="dario.guerrero@consultor.wom.cl"/>
    <m/>
    <m/>
    <n v="64"/>
    <s v="Maria Fernanda Diaz"/>
    <x v="3"/>
    <m/>
    <s v=""/>
    <d v="2021-03-01T00:00:00"/>
    <s v=""/>
    <m/>
    <d v="2019-08-01T00:00:00"/>
    <s v=""/>
  </r>
  <r>
    <s v="Holdtech"/>
    <x v="0"/>
    <s v="Masivo"/>
    <s v="La Serena"/>
    <s v="17226302"/>
    <s v="K"/>
    <s v="17226302-K"/>
    <s v="DGCARVAA"/>
    <s v="DAVID GUILLERMO CARVAJAL AHUMADA"/>
    <s v="DAVID GUILLERMO"/>
    <s v="CARVAJAL AHUMADA "/>
    <x v="1"/>
    <x v="5"/>
    <s v="Abandono de PEI"/>
    <m/>
    <d v="2019-08-06T00:00:00"/>
    <m/>
    <m/>
    <m/>
    <m/>
    <m/>
    <s v="30/01/1989"/>
    <x v="31"/>
    <m/>
    <s v=""/>
    <d v="2019-07-29T00:00:00"/>
    <d v="2019-08-20T00:00:00"/>
    <m/>
    <m/>
    <s v="DGCARVAA"/>
    <s v="DGCARVAA"/>
    <n v="19355"/>
    <s v="david.carvajal@consultor.wom.cl"/>
    <m/>
    <m/>
    <n v="64"/>
    <s v="Maria Fernanda Diaz"/>
    <x v="3"/>
    <m/>
    <s v=""/>
    <d v="2021-03-01T00:00:00"/>
    <s v=""/>
    <m/>
    <d v="2019-08-01T00:00:00"/>
    <s v=""/>
  </r>
  <r>
    <s v="Holdtech"/>
    <x v="0"/>
    <s v="Masivo"/>
    <s v="La Serena"/>
    <s v="20168305"/>
    <s v="K"/>
    <s v="20168305-K"/>
    <s v="JMSANTIP"/>
    <s v="JOSE MIGUEL SANTIBAÑEZ PORTILLA"/>
    <s v="JOSE MIGUEL"/>
    <s v="SANTIBAÑEZ PORTILLA "/>
    <x v="1"/>
    <x v="5"/>
    <s v="Reprobado"/>
    <m/>
    <d v="2019-08-20T00:00:00"/>
    <m/>
    <m/>
    <m/>
    <m/>
    <m/>
    <s v="23/10/1999"/>
    <x v="31"/>
    <m/>
    <s v=""/>
    <d v="2019-07-29T00:00:00"/>
    <d v="2019-08-20T00:00:00"/>
    <m/>
    <m/>
    <s v="JMSANTIP"/>
    <s v="JMSANTIP"/>
    <n v="19340"/>
    <s v="jose.santibanez@consultor.wom.cl"/>
    <m/>
    <m/>
    <n v="64"/>
    <s v="Maria Fernanda Diaz"/>
    <x v="3"/>
    <m/>
    <s v=""/>
    <d v="2021-03-01T00:00:00"/>
    <s v=""/>
    <m/>
    <d v="2019-08-01T00:00:00"/>
    <s v=""/>
  </r>
  <r>
    <s v="Holdtech"/>
    <x v="0"/>
    <s v="Masivo"/>
    <s v="La Serena"/>
    <s v="18646032"/>
    <s v="4"/>
    <s v="18646032-4"/>
    <s v="JVJIMENB"/>
    <s v="JOSELYN VERONICA JIMENEZ BRIONES"/>
    <s v="JOSELYN VERONICA"/>
    <s v="JIMENEZ BRIONES "/>
    <x v="1"/>
    <x v="5"/>
    <s v="Abandono de PEI"/>
    <m/>
    <d v="2019-08-06T00:00:00"/>
    <m/>
    <m/>
    <m/>
    <m/>
    <m/>
    <s v="08/04/1994"/>
    <x v="31"/>
    <m/>
    <s v=""/>
    <d v="2019-07-29T00:00:00"/>
    <d v="2019-08-20T00:00:00"/>
    <m/>
    <m/>
    <s v="JVJIMENB"/>
    <s v="JVJIMENB"/>
    <n v="19320"/>
    <s v="joselyn.jimenez@consultor.wom.cl"/>
    <m/>
    <m/>
    <n v="64"/>
    <s v="Maria Fernanda Diaz"/>
    <x v="3"/>
    <m/>
    <s v=""/>
    <d v="2021-03-01T00:00:00"/>
    <s v=""/>
    <m/>
    <d v="2019-08-01T00:00:00"/>
    <s v=""/>
  </r>
  <r>
    <s v="Holdtech"/>
    <x v="0"/>
    <s v="Masivo"/>
    <s v="La Serena"/>
    <s v="17980056"/>
    <s v="K"/>
    <s v="17980056-K"/>
    <s v="MABARRAZ"/>
    <s v="MARCO ANTONIO BARRAZA ARAYA"/>
    <s v="MARCO ANTONIO"/>
    <s v="BARRAZA ARAYA "/>
    <x v="1"/>
    <x v="5"/>
    <s v="Abandono de PEI"/>
    <m/>
    <d v="2019-08-08T00:00:00"/>
    <m/>
    <m/>
    <m/>
    <m/>
    <m/>
    <s v="08/11/1991"/>
    <x v="31"/>
    <m/>
    <s v=""/>
    <d v="2019-07-29T00:00:00"/>
    <d v="2019-08-20T00:00:00"/>
    <m/>
    <m/>
    <s v="MABARRAZ"/>
    <s v="MABARRAZ"/>
    <n v="19348"/>
    <s v="marco.barraza@consultor.wom.cl"/>
    <m/>
    <m/>
    <n v="64"/>
    <s v="Maria Fernanda Diaz"/>
    <x v="3"/>
    <m/>
    <s v=""/>
    <d v="2021-03-01T00:00:00"/>
    <s v=""/>
    <m/>
    <d v="2019-08-01T00:00:00"/>
    <s v=""/>
  </r>
  <r>
    <s v="Holdtech"/>
    <x v="0"/>
    <s v="Masivo"/>
    <s v="La Serena"/>
    <s v="17022828"/>
    <s v="6"/>
    <s v="17022828-6"/>
    <s v="MDROMERS"/>
    <s v="MARIA DE LOS ANGELES ROMERO SANDOVAL"/>
    <s v="MARIA DE LOS ANGELES"/>
    <s v="ROMERO SANDOVAL "/>
    <x v="1"/>
    <x v="5"/>
    <s v="Abandono de PEI"/>
    <m/>
    <d v="2019-08-06T00:00:00"/>
    <m/>
    <m/>
    <m/>
    <m/>
    <m/>
    <s v="07/01/1988"/>
    <x v="31"/>
    <m/>
    <s v=""/>
    <d v="2019-07-29T00:00:00"/>
    <d v="2019-08-20T00:00:00"/>
    <m/>
    <m/>
    <s v="MDROMERS"/>
    <s v="MDROMERS"/>
    <n v="19339"/>
    <s v="maria.romero@consultor.wom.cl"/>
    <m/>
    <m/>
    <n v="64"/>
    <s v="Maria Fernanda Diaz"/>
    <x v="3"/>
    <m/>
    <s v=""/>
    <d v="2021-03-01T00:00:00"/>
    <s v=""/>
    <m/>
    <d v="2019-08-01T00:00:00"/>
    <s v=""/>
  </r>
  <r>
    <s v="Holdtech"/>
    <x v="0"/>
    <s v="Masivo"/>
    <s v="La Serena"/>
    <s v="19660290"/>
    <s v="9"/>
    <s v="19660290-9"/>
    <s v="TFSANTAR"/>
    <s v="TAMARA FERNANDA SANTANDER RODRIGUEZ"/>
    <s v="TAMARA FERNANDA"/>
    <s v="SANTANDER RODRIGUEZ "/>
    <x v="1"/>
    <x v="5"/>
    <s v="Abandono de PEI"/>
    <m/>
    <d v="2019-08-19T00:00:00"/>
    <m/>
    <m/>
    <m/>
    <m/>
    <m/>
    <s v="09/06/1997"/>
    <x v="31"/>
    <m/>
    <s v=""/>
    <d v="2019-07-29T00:00:00"/>
    <d v="2019-08-20T00:00:00"/>
    <m/>
    <m/>
    <s v="TFSANTAR"/>
    <s v="TFSANTAR"/>
    <n v="19308"/>
    <s v="tamara.santander@consultor.wom.cl"/>
    <m/>
    <m/>
    <n v="64"/>
    <s v="Maria Fernanda Diaz"/>
    <x v="3"/>
    <m/>
    <s v=""/>
    <d v="2021-03-01T00:00:00"/>
    <s v=""/>
    <m/>
    <d v="2019-08-01T00:00:00"/>
    <s v=""/>
  </r>
  <r>
    <s v="Holdtech"/>
    <x v="0"/>
    <s v="Masivo"/>
    <s v="La Serena"/>
    <s v="17805196"/>
    <s v="2"/>
    <s v="17805196-2"/>
    <s v="VCBRAVOA"/>
    <s v="VANESSA CAROLINA BRAVO ARAYA"/>
    <s v="VANESSA CAROLINA"/>
    <s v="BRAVO ARAYA "/>
    <x v="1"/>
    <x v="5"/>
    <s v="Abandono de PEI"/>
    <m/>
    <d v="2019-08-06T00:00:00"/>
    <m/>
    <m/>
    <m/>
    <m/>
    <m/>
    <s v="10/12/1990"/>
    <x v="31"/>
    <m/>
    <s v=""/>
    <d v="2019-07-29T00:00:00"/>
    <d v="2019-08-20T00:00:00"/>
    <m/>
    <m/>
    <s v="VCBRAVOA"/>
    <s v="VCBRAVOA"/>
    <n v="19314"/>
    <s v="vanessa.bravo@consultor.wom.cl"/>
    <m/>
    <m/>
    <n v="64"/>
    <s v="Maria Fernanda Diaz"/>
    <x v="3"/>
    <m/>
    <s v=""/>
    <d v="2021-03-01T00:00:00"/>
    <s v=""/>
    <m/>
    <d v="2019-08-01T00:00:00"/>
    <s v=""/>
  </r>
  <r>
    <s v="Holdtech"/>
    <x v="0"/>
    <s v="Masivo"/>
    <s v="La Serena"/>
    <s v="19171210"/>
    <s v="2"/>
    <s v="19171210-2"/>
    <s v="CIGLASEC"/>
    <s v="CAMILO IGNACIO GLASER CURINAO"/>
    <s v="CAMILO IGNACIO"/>
    <s v="GLASER CURINAO "/>
    <x v="1"/>
    <x v="5"/>
    <s v="Abandono de PEI"/>
    <m/>
    <d v="2019-08-26T00:00:00"/>
    <m/>
    <m/>
    <m/>
    <m/>
    <m/>
    <d v="1995-06-28T00:00:00"/>
    <x v="29"/>
    <m/>
    <s v=""/>
    <d v="2019-08-12T00:00:00"/>
    <d v="2019-09-02T00:00:00"/>
    <m/>
    <m/>
    <s v="CIGLASEC"/>
    <s v="CIGLASEC"/>
    <n v="19359"/>
    <s v="camilo.glaser@consultor.wom.cl"/>
    <m/>
    <m/>
    <n v="65"/>
    <s v="America Quinteros"/>
    <x v="3"/>
    <m/>
    <s v=""/>
    <d v="2021-03-01T00:00:00"/>
    <s v=""/>
    <m/>
    <d v="2019-08-01T00:00:00"/>
    <s v=""/>
  </r>
  <r>
    <s v="Holdtech"/>
    <x v="0"/>
    <s v="Masivo"/>
    <s v="La Serena"/>
    <s v="16308631"/>
    <s v="K"/>
    <s v="16308631-K"/>
    <s v="CXCISTEL"/>
    <s v="CINDY XIMENA CISTERNAS LEDEZMA"/>
    <s v="CINDY XIMENA"/>
    <s v="CISTERNAS LEDEZMA "/>
    <x v="1"/>
    <x v="5"/>
    <s v="Abandono de PEI"/>
    <m/>
    <d v="2019-08-28T00:00:00"/>
    <m/>
    <m/>
    <m/>
    <m/>
    <m/>
    <d v="1986-11-24T00:00:00"/>
    <x v="29"/>
    <m/>
    <s v=""/>
    <d v="2019-08-12T00:00:00"/>
    <d v="2019-09-02T00:00:00"/>
    <m/>
    <m/>
    <s v="CXCISTEL"/>
    <s v="CXCISTEL"/>
    <n v="19178"/>
    <s v="cindy.cisternas@consultor.wom.cl"/>
    <m/>
    <m/>
    <n v="65"/>
    <s v="America Quinteros"/>
    <x v="3"/>
    <m/>
    <s v=""/>
    <d v="2021-03-01T00:00:00"/>
    <s v=""/>
    <m/>
    <d v="2019-08-01T00:00:00"/>
    <s v=""/>
  </r>
  <r>
    <s v="Holdtech"/>
    <x v="0"/>
    <s v="Masivo"/>
    <s v="La Serena"/>
    <s v="18442027"/>
    <s v="9"/>
    <s v="18442027-9"/>
    <s v="RMGONZAM"/>
    <s v="RUBEN MARCOS GONZALEZ MEDINA"/>
    <s v="RUBEN MARCOS"/>
    <s v="GONZALEZ MEDINA "/>
    <x v="1"/>
    <x v="5"/>
    <s v="Abandono de PEI"/>
    <m/>
    <d v="2019-08-17T00:00:00"/>
    <m/>
    <m/>
    <m/>
    <m/>
    <m/>
    <d v="1993-04-24T00:00:00"/>
    <x v="29"/>
    <m/>
    <s v=""/>
    <d v="2019-08-12T00:00:00"/>
    <d v="2019-09-02T00:00:00"/>
    <m/>
    <m/>
    <s v="RMGONZAM"/>
    <s v="RMGONZAM"/>
    <n v="19361"/>
    <s v="ruben.gonzalez@consultor.wom.cl"/>
    <m/>
    <m/>
    <n v="65"/>
    <s v="America Quinteros"/>
    <x v="3"/>
    <m/>
    <s v=""/>
    <d v="2021-03-01T00:00:00"/>
    <s v=""/>
    <m/>
    <d v="2019-08-01T00:00:00"/>
    <s v=""/>
  </r>
  <r>
    <s v="Holdtech"/>
    <x v="0"/>
    <s v="Masivo"/>
    <s v="La Serena"/>
    <s v="19258249"/>
    <s v="0"/>
    <s v="19258249-0"/>
    <s v="TCCHAVES"/>
    <s v="TAMARA CONSTANZA CHAVEZ SEGOVIA"/>
    <s v="TAMARA CONSTANZA"/>
    <s v="CHAVEZ SEGOVIA "/>
    <x v="1"/>
    <x v="5"/>
    <s v="Abandono de PEI"/>
    <m/>
    <d v="2019-08-19T00:00:00"/>
    <m/>
    <m/>
    <m/>
    <m/>
    <m/>
    <d v="1996-08-25T00:00:00"/>
    <x v="29"/>
    <m/>
    <s v=""/>
    <d v="2019-08-12T00:00:00"/>
    <d v="2019-09-02T00:00:00"/>
    <m/>
    <m/>
    <s v="TCCHAVES"/>
    <s v="TCCHAVES"/>
    <n v="19095"/>
    <s v="tamara.chavez@consultor.wom.cl"/>
    <m/>
    <m/>
    <n v="65"/>
    <s v="America Quinteros"/>
    <x v="3"/>
    <m/>
    <s v=""/>
    <d v="2021-03-01T00:00:00"/>
    <s v=""/>
    <m/>
    <d v="2019-08-01T00:00:00"/>
    <s v=""/>
  </r>
  <r>
    <s v="Holdtech"/>
    <x v="0"/>
    <s v="Masivo"/>
    <s v="La Serena"/>
    <s v="17723047"/>
    <s v="2"/>
    <s v="17723047-2"/>
    <s v="BPLIMAF"/>
    <s v="BARBARA PAZ LIMA FLORES"/>
    <s v="BARBARA PAZ"/>
    <s v="LIMA FLORES"/>
    <x v="1"/>
    <x v="5"/>
    <s v="Abandono de PEI"/>
    <m/>
    <d v="2019-08-29T00:00:00"/>
    <s v="Reingreso Call Center"/>
    <m/>
    <m/>
    <m/>
    <m/>
    <s v="19/06/1991"/>
    <x v="36"/>
    <m/>
    <s v=""/>
    <d v="2019-08-21T00:00:00"/>
    <d v="2019-09-10T00:00:00"/>
    <m/>
    <m/>
    <s v="BPLIMAF"/>
    <s v="BPLIMAF"/>
    <n v="19271"/>
    <s v="barbara.lima@consultor.wom.cl"/>
    <m/>
    <m/>
    <n v="66"/>
    <s v="Catherine Barraza"/>
    <x v="3"/>
    <m/>
    <s v=""/>
    <d v="2021-03-01T00:00:00"/>
    <s v=""/>
    <m/>
    <d v="2019-08-01T00:00:00"/>
    <s v=""/>
  </r>
  <r>
    <s v="Holdtech"/>
    <x v="0"/>
    <s v="Masivo"/>
    <s v="La Serena"/>
    <s v="19347695"/>
    <s v="3"/>
    <s v="19347695-3"/>
    <s v="CAROJAS"/>
    <s v="CAMILA ALEJANDRA ROJAS ROJAS"/>
    <s v="CAMILA ALEJANDRA"/>
    <s v="ROJAS ROJAS"/>
    <x v="1"/>
    <x v="5"/>
    <s v="Abandono de PEI"/>
    <m/>
    <d v="2019-09-03T00:00:00"/>
    <m/>
    <m/>
    <m/>
    <m/>
    <m/>
    <s v="19/02/1996"/>
    <x v="36"/>
    <m/>
    <s v=""/>
    <d v="2019-08-21T00:00:00"/>
    <d v="2019-09-10T00:00:00"/>
    <m/>
    <m/>
    <s v="CAROJAS"/>
    <s v="CAROJAS"/>
    <n v="19080"/>
    <s v="camila.rojas@consultor.wom.cl"/>
    <m/>
    <m/>
    <n v="66"/>
    <s v="Catherine Barraza"/>
    <x v="3"/>
    <m/>
    <s v=""/>
    <d v="2021-03-01T00:00:00"/>
    <s v=""/>
    <m/>
    <d v="2019-09-01T00:00:00"/>
    <s v=""/>
  </r>
  <r>
    <s v="Holdtech"/>
    <x v="0"/>
    <s v="Masivo"/>
    <s v="La Serena"/>
    <s v="18923528"/>
    <s v="3"/>
    <s v="18923528-3"/>
    <s v="DAGONZAB"/>
    <s v="DIEGO ARMANDO GONZALEZ BARRIA"/>
    <s v="DIEGO ARMANDO"/>
    <s v="GONZALEZ BARRIA"/>
    <x v="1"/>
    <x v="5"/>
    <s v="Abandono de PEI"/>
    <m/>
    <d v="2019-09-10T00:00:00"/>
    <m/>
    <m/>
    <m/>
    <m/>
    <m/>
    <s v="27/02/1995"/>
    <x v="36"/>
    <m/>
    <s v=""/>
    <d v="2019-08-21T00:00:00"/>
    <d v="2019-09-10T00:00:00"/>
    <m/>
    <m/>
    <s v="DAGONZAB"/>
    <s v="DAGONZAB"/>
    <n v="19070"/>
    <s v="diego.gonzalez@consultor.wom.cl"/>
    <m/>
    <m/>
    <n v="66"/>
    <s v="Catherine Barraza"/>
    <x v="3"/>
    <m/>
    <s v=""/>
    <d v="2021-03-01T00:00:00"/>
    <s v=""/>
    <m/>
    <d v="2019-09-01T00:00:00"/>
    <s v=""/>
  </r>
  <r>
    <s v="Holdtech"/>
    <x v="0"/>
    <s v="Masivo"/>
    <s v="La Serena"/>
    <s v="16054249"/>
    <s v="7"/>
    <s v="16054249-7"/>
    <s v="DVALVARO"/>
    <s v="DAYHINN VERONICA ALVAREZ ORTIZ"/>
    <s v="DAYHINN VERONICA"/>
    <s v="ALVAREZ ORTIZ"/>
    <x v="1"/>
    <x v="5"/>
    <s v="Abandono de PEI"/>
    <m/>
    <d v="2019-09-07T00:00:00"/>
    <m/>
    <m/>
    <m/>
    <m/>
    <m/>
    <s v="12/09/1985"/>
    <x v="36"/>
    <m/>
    <s v=""/>
    <d v="2019-08-21T00:00:00"/>
    <d v="2019-09-10T00:00:00"/>
    <m/>
    <m/>
    <s v="DVALVARO"/>
    <s v="DVALVARO"/>
    <n v="19241"/>
    <s v="dayhinn.alvarez@consultor.wom.cl"/>
    <m/>
    <m/>
    <n v="66"/>
    <s v="Catherine Barraza"/>
    <x v="3"/>
    <m/>
    <s v=""/>
    <d v="2021-03-01T00:00:00"/>
    <s v=""/>
    <m/>
    <d v="2019-09-01T00:00:00"/>
    <s v=""/>
  </r>
  <r>
    <s v="Holdtech"/>
    <x v="0"/>
    <s v="Masivo"/>
    <s v="La Serena"/>
    <s v="15055473"/>
    <s v="K"/>
    <s v="15055473-K"/>
    <s v="EDPIZARV"/>
    <s v="ELIAS DARWIN PIZARRO VELIZ"/>
    <s v="ELIAS DARWIN"/>
    <s v="PIZARRO VELIZ"/>
    <x v="1"/>
    <x v="5"/>
    <s v="Abandono de PEI"/>
    <m/>
    <d v="2019-08-26T00:00:00"/>
    <m/>
    <m/>
    <m/>
    <m/>
    <m/>
    <s v="08/10/1982"/>
    <x v="36"/>
    <m/>
    <s v=""/>
    <d v="2019-08-21T00:00:00"/>
    <d v="2019-09-10T00:00:00"/>
    <m/>
    <m/>
    <s v="EDPIZARV"/>
    <s v="EDPIZARV"/>
    <n v="19240"/>
    <s v="elias.pizarro@consultor.wom.cl"/>
    <m/>
    <m/>
    <n v="66"/>
    <s v="Catherine Barraza"/>
    <x v="3"/>
    <m/>
    <s v=""/>
    <d v="2021-03-01T00:00:00"/>
    <s v=""/>
    <m/>
    <d v="2019-08-01T00:00:00"/>
    <s v=""/>
  </r>
  <r>
    <s v="Holdtech"/>
    <x v="0"/>
    <s v="Masivo"/>
    <s v="La Serena"/>
    <s v="19505580"/>
    <s v="7"/>
    <s v="19505580-7"/>
    <s v="GAESTAYC"/>
    <s v="GABRIELA ANDREA ESTAY CONTRERAS"/>
    <s v="GABRIELA ANDREA"/>
    <s v="ESTAY CONTRERAS"/>
    <x v="1"/>
    <x v="5"/>
    <s v="Abandono de PEI"/>
    <m/>
    <d v="2019-09-07T00:00:00"/>
    <m/>
    <m/>
    <m/>
    <m/>
    <m/>
    <s v="10/12/1996"/>
    <x v="36"/>
    <m/>
    <s v=""/>
    <d v="2019-08-21T00:00:00"/>
    <d v="2019-09-10T00:00:00"/>
    <m/>
    <m/>
    <s v="GAESTAYC"/>
    <s v="GAESTAYC"/>
    <n v="19228"/>
    <s v="gabriela.estay@consultor.wom.cl"/>
    <m/>
    <m/>
    <n v="66"/>
    <s v="Catherine Barraza"/>
    <x v="3"/>
    <m/>
    <s v=""/>
    <d v="2021-03-01T00:00:00"/>
    <s v=""/>
    <m/>
    <d v="2019-09-01T00:00:00"/>
    <s v=""/>
  </r>
  <r>
    <s v="Holdtech"/>
    <x v="0"/>
    <s v="Masivo"/>
    <s v="La Serena"/>
    <s v="17965727"/>
    <s v="9"/>
    <s v="17965727-9"/>
    <s v="GAVICENV"/>
    <s v="GUISSELA ALEJANDRA VICENCIO VICENCIO"/>
    <s v="GUISSELA ALEJANDRA"/>
    <s v="VICENCIO VICENCIO"/>
    <x v="1"/>
    <x v="5"/>
    <s v="Abandono de PEI"/>
    <m/>
    <d v="2019-09-05T00:00:00"/>
    <m/>
    <m/>
    <m/>
    <m/>
    <m/>
    <s v="05/11/1991"/>
    <x v="36"/>
    <m/>
    <s v=""/>
    <d v="2019-08-21T00:00:00"/>
    <d v="2019-09-10T00:00:00"/>
    <m/>
    <m/>
    <s v="GAVICENV"/>
    <s v="GAVICENV"/>
    <n v="19266"/>
    <s v="guissela.vicencio@consultor.wom.cl"/>
    <m/>
    <m/>
    <n v="66"/>
    <s v="Catherine Barraza"/>
    <x v="3"/>
    <m/>
    <s v=""/>
    <d v="2021-03-01T00:00:00"/>
    <s v=""/>
    <m/>
    <d v="2019-09-01T00:00:00"/>
    <s v=""/>
  </r>
  <r>
    <s v="Holdtech"/>
    <x v="0"/>
    <s v="Masivo"/>
    <s v="La Serena"/>
    <s v="16748629"/>
    <s v="0"/>
    <s v="16748629-0"/>
    <s v="MERODRIR"/>
    <s v="MATIAS EMILIO RODRIGUEZ RUIZ"/>
    <s v="MATIAS EMILIO"/>
    <s v="RODRIGUEZ RUIZ"/>
    <x v="1"/>
    <x v="5"/>
    <s v="Abandono de PEI"/>
    <m/>
    <d v="2019-08-28T00:00:00"/>
    <m/>
    <m/>
    <m/>
    <m/>
    <m/>
    <s v="08/03/1988"/>
    <x v="36"/>
    <m/>
    <s v=""/>
    <d v="2019-08-21T00:00:00"/>
    <d v="2019-09-10T00:00:00"/>
    <m/>
    <m/>
    <s v="MERODRIR"/>
    <s v="MERODRIR"/>
    <n v="19233"/>
    <s v="matias.rodriguez@consultor.wom.cl"/>
    <m/>
    <m/>
    <n v="66"/>
    <s v="Catherine Barraza"/>
    <x v="3"/>
    <m/>
    <s v=""/>
    <d v="2021-03-01T00:00:00"/>
    <s v=""/>
    <m/>
    <d v="2019-08-01T00:00:00"/>
    <s v=""/>
  </r>
  <r>
    <s v="Holdtech"/>
    <x v="0"/>
    <s v="Masivo"/>
    <s v="La Serena"/>
    <s v="15612021"/>
    <s v="9"/>
    <s v="15612021-9"/>
    <s v="PPLOPEZB"/>
    <s v="PEDRO PATRICIO LOPEZ BORDONES"/>
    <s v="PEDRO PATRICIO"/>
    <s v="LOPEZ BORDONES"/>
    <x v="1"/>
    <x v="5"/>
    <s v="Abandono de PEI"/>
    <m/>
    <d v="2019-09-03T00:00:00"/>
    <m/>
    <m/>
    <m/>
    <m/>
    <m/>
    <s v="13/11/1983"/>
    <x v="36"/>
    <m/>
    <s v=""/>
    <d v="2019-08-21T00:00:00"/>
    <d v="2019-09-10T00:00:00"/>
    <m/>
    <m/>
    <s v="PPLOPEZB"/>
    <s v="PPLOPEZB"/>
    <n v="19270"/>
    <s v="pedro.lopez@consultor.wom.cl"/>
    <m/>
    <m/>
    <n v="66"/>
    <s v="Catherine Barraza"/>
    <x v="3"/>
    <m/>
    <s v=""/>
    <d v="2021-03-01T00:00:00"/>
    <s v=""/>
    <m/>
    <d v="2019-09-01T00:00:00"/>
    <s v=""/>
  </r>
  <r>
    <s v="Holdtech"/>
    <x v="0"/>
    <s v="Masivo"/>
    <s v="La Serena"/>
    <s v="19507037"/>
    <s v="7"/>
    <s v="19507037-7"/>
    <s v="VPGUZMAV"/>
    <s v="VANNIA PAZ GUZMAN VALDES"/>
    <s v="VANNIA PAZ"/>
    <s v="GUZMAN VALDES"/>
    <x v="1"/>
    <x v="5"/>
    <s v="Abandono de PEI"/>
    <m/>
    <d v="2019-08-26T00:00:00"/>
    <m/>
    <m/>
    <m/>
    <m/>
    <m/>
    <s v="05/08/1997"/>
    <x v="36"/>
    <m/>
    <s v=""/>
    <d v="2019-08-21T00:00:00"/>
    <d v="2019-09-10T00:00:00"/>
    <m/>
    <m/>
    <s v="VPGUZMAV"/>
    <s v="VPGUZMAV"/>
    <n v="19285"/>
    <s v="vannia.guzman@consultor.wom.cl"/>
    <m/>
    <m/>
    <n v="66"/>
    <s v="Catherine Barraza"/>
    <x v="3"/>
    <m/>
    <s v=""/>
    <d v="2021-03-01T00:00:00"/>
    <s v=""/>
    <m/>
    <d v="2019-08-01T00:00:00"/>
    <s v=""/>
  </r>
  <r>
    <s v="Holdtech"/>
    <x v="0"/>
    <s v="Masivo"/>
    <s v="La Serena"/>
    <s v="15021244"/>
    <s v="8"/>
    <s v="15021244-8"/>
    <s v="YCBUGUEC"/>
    <s v="YANNET CECILIA BUGUEÑO CASTILLO"/>
    <s v="YANNET CECILIA"/>
    <s v="BUGUEÑO CASTILLO"/>
    <x v="1"/>
    <x v="5"/>
    <s v="Abandono de PEI"/>
    <m/>
    <d v="2019-09-09T00:00:00"/>
    <m/>
    <m/>
    <m/>
    <m/>
    <m/>
    <s v="17/06/1982"/>
    <x v="36"/>
    <m/>
    <s v=""/>
    <d v="2019-08-21T00:00:00"/>
    <d v="2019-09-10T00:00:00"/>
    <m/>
    <m/>
    <s v="YCBUGUEC"/>
    <s v="YCBUGUEC"/>
    <n v="19304"/>
    <s v="yannet.bugueno@consultor.wom.cl"/>
    <m/>
    <m/>
    <n v="66"/>
    <s v="Catherine Barraza"/>
    <x v="3"/>
    <m/>
    <s v=""/>
    <d v="2021-03-01T00:00:00"/>
    <s v=""/>
    <m/>
    <d v="2019-09-01T00:00:00"/>
    <s v=""/>
  </r>
  <r>
    <s v="Holdtech"/>
    <x v="0"/>
    <s v="Masivo"/>
    <s v="La Serena"/>
    <s v="15595586"/>
    <s v="4"/>
    <s v="15595586-4"/>
    <s v="CDOCARAS"/>
    <s v="CONSTANZA DANIELA OCARANZA SEGOVIA"/>
    <s v="CONSTANZA DANIELA"/>
    <s v="OCARANZA SEGOVIA "/>
    <x v="1"/>
    <x v="5"/>
    <s v="Abandono de PEI"/>
    <m/>
    <d v="2019-10-04T00:00:00"/>
    <m/>
    <m/>
    <m/>
    <m/>
    <m/>
    <s v="03/02/1984"/>
    <x v="29"/>
    <m/>
    <s v=""/>
    <d v="2019-10-02T00:00:00"/>
    <d v="2019-10-29T00:00:00"/>
    <m/>
    <m/>
    <s v="CDOCARAS"/>
    <s v="CDOCARAS"/>
    <n v="19130"/>
    <s v="constanza.ocaranza@consultor.wom.cl"/>
    <m/>
    <m/>
    <n v="67"/>
    <s v="America Quinteros"/>
    <x v="3"/>
    <m/>
    <s v=""/>
    <d v="2021-03-01T00:00:00"/>
    <s v=""/>
    <m/>
    <d v="2019-10-01T00:00:00"/>
    <s v=""/>
  </r>
  <r>
    <s v="Holdtech"/>
    <x v="0"/>
    <s v="Masivo"/>
    <s v="La Serena"/>
    <s v="17362951"/>
    <s v="6"/>
    <s v="17362951-6"/>
    <s v="CLOSSANM"/>
    <s v="CAROL LISSET OSSANDON MIRANDA"/>
    <s v="CAROL LISSET"/>
    <s v="OSSANDON MIRANDA "/>
    <x v="1"/>
    <x v="5"/>
    <s v="Abandono de PEI"/>
    <m/>
    <d v="2019-10-14T00:00:00"/>
    <m/>
    <m/>
    <m/>
    <m/>
    <m/>
    <s v="05/10/1989"/>
    <x v="29"/>
    <m/>
    <s v=""/>
    <d v="2019-10-02T00:00:00"/>
    <d v="2019-10-29T00:00:00"/>
    <m/>
    <m/>
    <s v="CLOSSANM"/>
    <s v="CLOSSANM"/>
    <n v="19071"/>
    <s v="carol.ossandon@consultor.wom.cl"/>
    <m/>
    <m/>
    <n v="67"/>
    <s v="America Quinteros"/>
    <x v="3"/>
    <m/>
    <s v=""/>
    <d v="2021-03-01T00:00:00"/>
    <s v=""/>
    <m/>
    <d v="2019-10-01T00:00:00"/>
    <s v=""/>
  </r>
  <r>
    <s v="Holdtech"/>
    <x v="0"/>
    <s v="Masivo"/>
    <s v="La Serena"/>
    <s v="17302269"/>
    <s v="7"/>
    <s v="17302269-7"/>
    <s v="DACAMPUC"/>
    <s v="DANIELA ALEJANDRA CAMPUSANO CANIHUANTE"/>
    <s v="DANIELA ALEJANDRA"/>
    <s v="CAMPUSANO CANIHUANTE "/>
    <x v="1"/>
    <x v="5"/>
    <s v="Abandono de PEI"/>
    <m/>
    <d v="2019-10-14T00:00:00"/>
    <m/>
    <m/>
    <m/>
    <m/>
    <m/>
    <s v="29/09/1989"/>
    <x v="29"/>
    <m/>
    <s v=""/>
    <d v="2019-10-02T00:00:00"/>
    <d v="2019-10-29T00:00:00"/>
    <m/>
    <m/>
    <s v="DACAMPUC"/>
    <s v="DACAMPUC"/>
    <n v="19079"/>
    <s v="daniela.campusano@consultor.wom.cl"/>
    <m/>
    <m/>
    <n v="67"/>
    <s v="America Quinteros"/>
    <x v="3"/>
    <m/>
    <s v=""/>
    <d v="2021-03-01T00:00:00"/>
    <s v=""/>
    <m/>
    <d v="2019-10-01T00:00:00"/>
    <s v=""/>
  </r>
  <r>
    <s v="Holdtech"/>
    <x v="0"/>
    <s v="Masivo"/>
    <s v="La Serena"/>
    <s v="17451919"/>
    <s v="6"/>
    <s v="17451919-6"/>
    <s v="DYMUNOZA"/>
    <s v="DORIS YANTIL CECILIA MUÑOZ ALQUINTA"/>
    <s v="DORIS YANTIL CECILIA"/>
    <s v="MUÑOZ ALQUINTA "/>
    <x v="1"/>
    <x v="5"/>
    <s v="Abandono de PEI"/>
    <m/>
    <d v="2019-10-29T00:00:00"/>
    <m/>
    <m/>
    <m/>
    <m/>
    <m/>
    <s v="30/11/1989"/>
    <x v="29"/>
    <m/>
    <s v=""/>
    <d v="2019-10-02T00:00:00"/>
    <d v="2019-10-29T00:00:00"/>
    <m/>
    <m/>
    <s v="DYMUNOZA"/>
    <s v="DYMUNOZA"/>
    <n v="19191"/>
    <s v="doris.munoz@consultor.wom.cl"/>
    <m/>
    <m/>
    <n v="67"/>
    <s v="America Quinteros"/>
    <x v="3"/>
    <m/>
    <s v=""/>
    <d v="2021-03-01T00:00:00"/>
    <s v=""/>
    <m/>
    <d v="2019-10-01T00:00:00"/>
    <s v=""/>
  </r>
  <r>
    <s v="Holdtech"/>
    <x v="0"/>
    <s v="Masivo"/>
    <s v="La Serena"/>
    <s v="18012087"/>
    <s v="4"/>
    <s v="18012087-4"/>
    <s v="JAMENESC"/>
    <s v="JORGE ANTONIO MENESES CORTES"/>
    <s v="JORGE ANTONIO"/>
    <s v="MENESES CORTES "/>
    <x v="1"/>
    <x v="5"/>
    <s v="Abandono de PEI"/>
    <m/>
    <d v="2019-10-16T00:00:00"/>
    <m/>
    <m/>
    <m/>
    <m/>
    <m/>
    <s v="07/07/1992"/>
    <x v="29"/>
    <m/>
    <s v=""/>
    <d v="2019-10-02T00:00:00"/>
    <d v="2019-10-29T00:00:00"/>
    <m/>
    <m/>
    <s v="JAMENESC"/>
    <s v="JAMENESC"/>
    <n v="19267"/>
    <s v="jorge.meneses@consultor.wom.cl"/>
    <m/>
    <m/>
    <n v="67"/>
    <s v="America Quinteros"/>
    <x v="3"/>
    <m/>
    <s v=""/>
    <d v="2021-03-01T00:00:00"/>
    <s v=""/>
    <m/>
    <d v="2019-10-01T00:00:00"/>
    <s v=""/>
  </r>
  <r>
    <s v="Holdtech"/>
    <x v="0"/>
    <s v="Masivo"/>
    <s v="La Serena"/>
    <s v="19041016"/>
    <s v="1"/>
    <s v="19041016-1"/>
    <s v="NCTRIGOR"/>
    <s v="NATHALIE CECILIA TRIGO ROMERO"/>
    <s v="NATHALIE CECILIA"/>
    <s v="TRIGO ROMERO "/>
    <x v="1"/>
    <x v="5"/>
    <s v="Abandono de PEI"/>
    <m/>
    <d v="2019-10-18T00:00:00"/>
    <m/>
    <m/>
    <m/>
    <m/>
    <m/>
    <s v="21/06/1995"/>
    <x v="29"/>
    <m/>
    <s v=""/>
    <d v="2019-10-02T00:00:00"/>
    <d v="2019-10-29T00:00:00"/>
    <m/>
    <m/>
    <s v="NCTRIGOR"/>
    <s v="NCTRIGOR"/>
    <n v="19178"/>
    <s v="nathalie.trigo@consultor.wom.cl"/>
    <m/>
    <m/>
    <n v="67"/>
    <s v="America Quinteros"/>
    <x v="3"/>
    <m/>
    <s v=""/>
    <d v="2021-03-01T00:00:00"/>
    <s v=""/>
    <m/>
    <d v="2019-10-01T00:00:00"/>
    <s v=""/>
  </r>
  <r>
    <s v="Holdtech"/>
    <x v="0"/>
    <s v="Masivo"/>
    <s v="La Serena"/>
    <s v="19468600"/>
    <s v="5"/>
    <s v="19468600-5"/>
    <s v="NDVAZQUL"/>
    <s v="NATALIA DEL CARMEN VAZQUEZ LEON"/>
    <s v="NATALIA DEL CARMEN"/>
    <s v="VAZQUEZ LEON "/>
    <x v="1"/>
    <x v="5"/>
    <s v="Abandono de PEI"/>
    <m/>
    <d v="2019-10-25T00:00:00"/>
    <m/>
    <m/>
    <m/>
    <m/>
    <m/>
    <s v="26/10/1984"/>
    <x v="29"/>
    <m/>
    <s v=""/>
    <d v="2019-10-02T00:00:00"/>
    <d v="2019-10-29T00:00:00"/>
    <m/>
    <m/>
    <s v="NDVAZQUL"/>
    <s v="NDVAZQUL"/>
    <n v="19232"/>
    <s v="natalia.vazquez@consultor.wom.cl"/>
    <m/>
    <m/>
    <n v="67"/>
    <s v="America Quinteros"/>
    <x v="3"/>
    <m/>
    <s v=""/>
    <d v="2021-03-01T00:00:00"/>
    <s v=""/>
    <m/>
    <d v="2019-10-01T00:00:00"/>
    <s v=""/>
  </r>
  <r>
    <s v="Holdtech"/>
    <x v="0"/>
    <s v="Masivo"/>
    <s v="La Serena"/>
    <s v="19660878"/>
    <s v="8"/>
    <s v="19660878-8"/>
    <s v="RNMONTEC"/>
    <s v="RAQUEL NOEMI MONTENEGRO CASTILLO"/>
    <s v="RAQUEL NOEMI"/>
    <s v="MONTENEGRO CASTILLO "/>
    <x v="1"/>
    <x v="5"/>
    <s v="Abandono de PEI"/>
    <m/>
    <d v="2019-10-10T00:00:00"/>
    <m/>
    <m/>
    <m/>
    <m/>
    <m/>
    <s v="28/08/1997"/>
    <x v="29"/>
    <m/>
    <s v=""/>
    <d v="2019-10-02T00:00:00"/>
    <d v="2019-10-29T00:00:00"/>
    <m/>
    <m/>
    <s v="RNMONTEC"/>
    <s v="RNMONTEC"/>
    <n v="19174"/>
    <s v="raquel.montenegro@consultor.wom.cl"/>
    <m/>
    <m/>
    <n v="67"/>
    <s v="America Quinteros"/>
    <x v="3"/>
    <m/>
    <s v=""/>
    <d v="2021-03-01T00:00:00"/>
    <s v=""/>
    <m/>
    <d v="2019-10-01T00:00:00"/>
    <s v=""/>
  </r>
  <r>
    <s v="Holdtech"/>
    <x v="0"/>
    <s v="Masivo"/>
    <s v="La Serena"/>
    <s v="20274857"/>
    <s v="0"/>
    <s v="20274857-0"/>
    <s v="YAOCAYOC"/>
    <s v="YANIRA ALEXANDRA OCAYO CASTILLO"/>
    <s v="YANIRA ALEXANDRA"/>
    <s v="OCAYO CASTILLO "/>
    <x v="1"/>
    <x v="5"/>
    <s v="Abandono de PEI"/>
    <m/>
    <d v="2019-10-24T00:00:00"/>
    <m/>
    <m/>
    <m/>
    <m/>
    <m/>
    <s v="18/10/1999"/>
    <x v="29"/>
    <m/>
    <s v=""/>
    <d v="2019-10-02T00:00:00"/>
    <d v="2019-10-29T00:00:00"/>
    <m/>
    <m/>
    <s v="YAOCAYOC"/>
    <s v="YAOCAYOC"/>
    <n v="19116"/>
    <s v="yanira.ocayo@consultor.wom.cl"/>
    <m/>
    <m/>
    <n v="67"/>
    <s v="America Quinteros"/>
    <x v="3"/>
    <m/>
    <s v=""/>
    <d v="2021-03-01T00:00:00"/>
    <s v=""/>
    <m/>
    <d v="2019-10-01T00:00:00"/>
    <s v=""/>
  </r>
  <r>
    <s v="Holdtech"/>
    <x v="0"/>
    <s v="Masivo"/>
    <s v="La Serena"/>
    <s v="19256746"/>
    <s v="7"/>
    <s v="19256746-7"/>
    <s v="YMAVALOB"/>
    <s v="YISSEI MONSERRAT AVALOS BARRAZA"/>
    <s v="YISSEI MONSERRAT"/>
    <s v="AVALOS BARRAZA "/>
    <x v="1"/>
    <x v="5"/>
    <s v="Abandono de PEI"/>
    <m/>
    <d v="2019-10-10T00:00:00"/>
    <m/>
    <m/>
    <m/>
    <m/>
    <m/>
    <s v="30/12/1995"/>
    <x v="29"/>
    <m/>
    <s v=""/>
    <d v="2019-10-02T00:00:00"/>
    <d v="2019-10-29T00:00:00"/>
    <m/>
    <m/>
    <s v="YMAVALOB"/>
    <s v="YMAVALOB"/>
    <n v="19293"/>
    <s v="yissei.avalos@consultor.wom.cl"/>
    <m/>
    <m/>
    <n v="67"/>
    <s v="America Quinteros"/>
    <x v="3"/>
    <m/>
    <s v=""/>
    <d v="2021-03-01T00:00:00"/>
    <s v=""/>
    <m/>
    <d v="2019-10-01T00:00:00"/>
    <s v=""/>
  </r>
  <r>
    <s v="Holdtech"/>
    <x v="0"/>
    <s v="Masivo"/>
    <s v="La Serena"/>
    <s v="20457954"/>
    <s v="7"/>
    <s v="20457954-7"/>
    <s v="ZNLATAPL"/>
    <s v="ZINGARA NATALIA LATAPIAT LAZCANO"/>
    <s v="ZINGARA NATALIA"/>
    <s v="LATAPIAT LAZCANO "/>
    <x v="1"/>
    <x v="5"/>
    <s v="Abandono de PEI"/>
    <m/>
    <d v="2019-10-16T00:00:00"/>
    <m/>
    <m/>
    <m/>
    <m/>
    <m/>
    <s v="13/08/2000"/>
    <x v="29"/>
    <m/>
    <s v=""/>
    <d v="2019-10-02T00:00:00"/>
    <d v="2019-10-29T00:00:00"/>
    <m/>
    <m/>
    <s v="ZNLATAPL"/>
    <s v="ZNLATAPL"/>
    <n v="19248"/>
    <s v="zingara.latapiat@consultor.wom.cl"/>
    <m/>
    <m/>
    <n v="67"/>
    <s v="America Quinteros"/>
    <x v="3"/>
    <m/>
    <s v=""/>
    <d v="2021-03-01T00:00:00"/>
    <s v=""/>
    <m/>
    <d v="2019-10-01T00:00:00"/>
    <s v=""/>
  </r>
  <r>
    <s v="Holdtech"/>
    <x v="0"/>
    <s v="Masivo"/>
    <s v="La Serena"/>
    <s v="_x0009_1702578"/>
    <s v="9"/>
    <s v="_x0009_17025783-9"/>
    <s v="DAMUNOZJ"/>
    <s v="DANIELA ALEJANDRA MUÑOZ JARA"/>
    <s v="DANIELA ALEJANDRA"/>
    <s v="MUÑOZ JARA "/>
    <x v="1"/>
    <x v="5"/>
    <s v="Abandono de PEI"/>
    <m/>
    <d v="2019-12-03T00:00:00"/>
    <m/>
    <m/>
    <m/>
    <m/>
    <m/>
    <s v="10-11-1988"/>
    <x v="28"/>
    <m/>
    <s v=""/>
    <d v="2019-11-19T00:00:00"/>
    <d v="2019-12-10T00:00:00"/>
    <m/>
    <m/>
    <s v="DAMUNOZJ"/>
    <s v="DAMUNOZJ"/>
    <n v="19126"/>
    <s v="daniela.munoz@consultor.wom.cl"/>
    <m/>
    <m/>
    <n v="68"/>
    <s v="Yesenia Sepulveda"/>
    <x v="3"/>
    <m/>
    <s v=""/>
    <d v="2021-03-01T00:00:00"/>
    <s v=""/>
    <m/>
    <d v="2019-12-01T00:00:00"/>
    <s v=""/>
  </r>
  <r>
    <s v="Holdtech"/>
    <x v="0"/>
    <s v="Masivo"/>
    <s v="La Serena"/>
    <s v="18923943"/>
    <s v="2"/>
    <s v="18923943-2"/>
    <s v="DAPASTEP"/>
    <s v="DANIELA ARANXZA PASTEN PASTEN"/>
    <s v="DANIELA ARANXZA"/>
    <s v="PASTEN PASTEN "/>
    <x v="1"/>
    <x v="5"/>
    <s v="Abandono de PEI"/>
    <m/>
    <d v="2019-11-21T00:00:00"/>
    <m/>
    <m/>
    <m/>
    <m/>
    <m/>
    <d v="1995-05-20T00:00:00"/>
    <x v="28"/>
    <m/>
    <s v=""/>
    <d v="2019-11-19T00:00:00"/>
    <d v="2019-12-10T00:00:00"/>
    <m/>
    <m/>
    <s v="DAPASTEP"/>
    <s v="DAPASTEP"/>
    <n v="19053"/>
    <s v="daniela.pasten@consultor.wom.cl"/>
    <m/>
    <m/>
    <n v="68"/>
    <s v="Yesenia Sepulveda"/>
    <x v="3"/>
    <m/>
    <s v=""/>
    <d v="2021-03-01T00:00:00"/>
    <s v=""/>
    <m/>
    <d v="2019-11-01T00:00:00"/>
    <s v=""/>
  </r>
  <r>
    <s v="Holdtech"/>
    <x v="0"/>
    <s v="Masivo"/>
    <s v="La Serena"/>
    <s v="20005823"/>
    <s v="2"/>
    <s v="20005823-2"/>
    <s v="DJHIDALL"/>
    <s v="DAESHTEAN JEREMIE HIDALGO LILLO"/>
    <s v="DAESHTEAN JEREMIE"/>
    <s v="HIDALGO LILLO "/>
    <x v="1"/>
    <x v="5"/>
    <s v="Reprobado"/>
    <m/>
    <d v="2019-12-10T00:00:00"/>
    <m/>
    <m/>
    <m/>
    <m/>
    <m/>
    <d v="1998-12-25T00:00:00"/>
    <x v="28"/>
    <m/>
    <s v=""/>
    <d v="2019-11-19T00:00:00"/>
    <d v="2019-12-10T00:00:00"/>
    <m/>
    <m/>
    <s v="DJHIDALL"/>
    <s v="DJHIDALL"/>
    <n v="19190"/>
    <s v="daeshtean.hidalgo@consultor.wom.cl"/>
    <m/>
    <m/>
    <n v="68"/>
    <s v="Yesenia Sepulveda"/>
    <x v="3"/>
    <m/>
    <s v=""/>
    <d v="2021-03-01T00:00:00"/>
    <s v=""/>
    <m/>
    <d v="2019-12-01T00:00:00"/>
    <s v=""/>
  </r>
  <r>
    <s v="Holdtech"/>
    <x v="0"/>
    <s v="Masivo"/>
    <s v="La Serena"/>
    <s v="17610344"/>
    <s v="2"/>
    <s v="17610344-2"/>
    <s v="EEAGUILM"/>
    <s v="EVELYN EUGENIA AGUILERA MORA"/>
    <s v="EVELYN EUGENIA"/>
    <s v="AGUILERA MORA "/>
    <x v="1"/>
    <x v="5"/>
    <s v="Abandono de PEI"/>
    <m/>
    <d v="2019-11-29T00:00:00"/>
    <m/>
    <m/>
    <m/>
    <m/>
    <m/>
    <s v="28-09-1990"/>
    <x v="28"/>
    <m/>
    <s v=""/>
    <d v="2019-11-19T00:00:00"/>
    <d v="2019-12-10T00:00:00"/>
    <m/>
    <m/>
    <s v="EEAGUILM"/>
    <s v="EEAGUILM"/>
    <n v="19008"/>
    <s v="evelyn.aguilera@consultor.wom.cl"/>
    <m/>
    <m/>
    <n v="68"/>
    <s v="Yesenia Sepulveda"/>
    <x v="3"/>
    <m/>
    <s v=""/>
    <d v="2021-03-01T00:00:00"/>
    <s v=""/>
    <m/>
    <d v="2019-11-01T00:00:00"/>
    <s v=""/>
  </r>
  <r>
    <s v="Holdtech"/>
    <x v="0"/>
    <s v="Masivo"/>
    <s v="La Serena"/>
    <s v="15005789"/>
    <s v="2"/>
    <s v="15005789-2"/>
    <s v="GAVILDOB"/>
    <s v="GONZALO ALEJANDRO VILDOSO BOLADOS"/>
    <s v="GONZALO ALEJANDRO"/>
    <s v="VILDOSO BOLADOS "/>
    <x v="1"/>
    <x v="5"/>
    <s v="Abandono de PEI"/>
    <m/>
    <d v="2019-11-28T00:00:00"/>
    <m/>
    <m/>
    <m/>
    <m/>
    <m/>
    <d v="1982-05-28T00:00:00"/>
    <x v="28"/>
    <m/>
    <s v=""/>
    <d v="2019-11-19T00:00:00"/>
    <d v="2019-12-10T00:00:00"/>
    <m/>
    <m/>
    <s v="GAVILDOB"/>
    <s v="GAVILDOB"/>
    <n v="19293"/>
    <s v="gonzalo.vildoso@consultor.wom.cl"/>
    <m/>
    <m/>
    <n v="68"/>
    <s v="Yesenia Sepulveda"/>
    <x v="3"/>
    <m/>
    <s v=""/>
    <d v="2021-03-01T00:00:00"/>
    <s v=""/>
    <m/>
    <d v="2019-11-01T00:00:00"/>
    <s v=""/>
  </r>
  <r>
    <s v="Holdtech"/>
    <x v="0"/>
    <s v="Masivo"/>
    <s v="La Serena"/>
    <s v="20407394"/>
    <s v="5"/>
    <s v="20407394-5"/>
    <s v="GTCORNEV"/>
    <s v="GALADRIEL TABATA CORNEJO VARGAS"/>
    <s v="GALADRIEL TABATA"/>
    <s v="CORNEJO VARGAS "/>
    <x v="1"/>
    <x v="5"/>
    <s v="Reprobado"/>
    <m/>
    <d v="2019-12-11T00:00:00"/>
    <m/>
    <m/>
    <m/>
    <m/>
    <m/>
    <s v="04-10-2000"/>
    <x v="28"/>
    <m/>
    <s v=""/>
    <d v="2019-11-19T00:00:00"/>
    <d v="2019-12-10T00:00:00"/>
    <m/>
    <m/>
    <s v="GTCORNEV"/>
    <s v="GTCORNEV"/>
    <n v="19145"/>
    <s v="galadriel.cornejo@consultor.wom.cl"/>
    <m/>
    <m/>
    <n v="68"/>
    <s v="Yesenia Sepulveda"/>
    <x v="3"/>
    <m/>
    <s v=""/>
    <d v="2021-03-01T00:00:00"/>
    <s v=""/>
    <m/>
    <d v="2019-12-01T00:00:00"/>
    <s v=""/>
  </r>
  <r>
    <s v="Holdtech"/>
    <x v="0"/>
    <s v="Masivo"/>
    <s v="La Serena"/>
    <s v="18968821"/>
    <s v="0"/>
    <s v="18968821-0"/>
    <s v="KVTORREM"/>
    <s v="KATTYA VALESKA TORRES MUÑOZ"/>
    <s v="KATTYA VALESKA"/>
    <s v="TORRES MUÑOZ "/>
    <x v="1"/>
    <x v="5"/>
    <s v="Abandono de PEI"/>
    <m/>
    <d v="2019-12-09T00:00:00"/>
    <m/>
    <m/>
    <m/>
    <m/>
    <m/>
    <d v="1995-02-18T00:00:00"/>
    <x v="28"/>
    <m/>
    <s v=""/>
    <d v="2019-11-19T00:00:00"/>
    <d v="2019-12-10T00:00:00"/>
    <m/>
    <m/>
    <s v="KVTORREM"/>
    <s v="KVTORREM"/>
    <n v="19061"/>
    <s v="kattya.torres@consultor.wom.cl"/>
    <m/>
    <m/>
    <n v="68"/>
    <s v="Yesenia Sepulveda"/>
    <x v="3"/>
    <m/>
    <s v=""/>
    <d v="2021-03-01T00:00:00"/>
    <s v=""/>
    <m/>
    <d v="2019-12-01T00:00:00"/>
    <s v=""/>
  </r>
  <r>
    <s v="Holdtech"/>
    <x v="0"/>
    <s v="Masivo"/>
    <s v="La Serena"/>
    <s v="19660633"/>
    <s v="5"/>
    <s v="19660633-5"/>
    <s v="MAROJASG"/>
    <s v="MICHEEL ALEJANDRA ROJAS GONZALEZ"/>
    <s v="MICHEEL ALEJANDRA"/>
    <s v="ROJAS GONZALEZ "/>
    <x v="1"/>
    <x v="5"/>
    <s v="Reprobado"/>
    <m/>
    <d v="2019-12-11T00:00:00"/>
    <m/>
    <m/>
    <m/>
    <m/>
    <m/>
    <d v="1997-07-22T00:00:00"/>
    <x v="28"/>
    <m/>
    <s v=""/>
    <d v="2019-11-19T00:00:00"/>
    <d v="2019-12-10T00:00:00"/>
    <m/>
    <m/>
    <s v="MAROJASG"/>
    <s v="MAROJASG"/>
    <n v="19272"/>
    <s v="micheel.rojas@consultor.wom.cl"/>
    <m/>
    <m/>
    <n v="68"/>
    <s v="Yesenia Sepulveda"/>
    <x v="3"/>
    <m/>
    <s v=""/>
    <d v="2021-03-01T00:00:00"/>
    <s v=""/>
    <m/>
    <d v="2019-12-01T00:00:00"/>
    <s v=""/>
  </r>
  <r>
    <s v="Holdtech"/>
    <x v="0"/>
    <s v="Masivo"/>
    <s v="La Serena"/>
    <s v="19154901"/>
    <s v="5"/>
    <s v="19154901-5"/>
    <s v="YVARAYAZ"/>
    <s v="YEISSY VALENTINA ARAYA ZULETA"/>
    <s v="YEISSY VALENTINA"/>
    <s v="ARAYA ZULETA "/>
    <x v="1"/>
    <x v="5"/>
    <s v="Abandono de PEI"/>
    <m/>
    <d v="2019-12-03T00:00:00"/>
    <m/>
    <m/>
    <m/>
    <m/>
    <m/>
    <d v="1995-08-29T00:00:00"/>
    <x v="28"/>
    <m/>
    <s v=""/>
    <d v="2019-11-19T00:00:00"/>
    <d v="2019-12-10T00:00:00"/>
    <m/>
    <m/>
    <s v="YVARAYAZ"/>
    <s v="YVARAYAZ"/>
    <n v="19110"/>
    <s v="yeissy.araya@consultor.wom.cl"/>
    <m/>
    <m/>
    <n v="68"/>
    <s v="Yesenia Sepulveda"/>
    <x v="3"/>
    <m/>
    <s v=""/>
    <d v="2021-03-01T00:00:00"/>
    <s v=""/>
    <m/>
    <d v="2019-12-01T00:00:00"/>
    <s v=""/>
  </r>
  <r>
    <s v="Holdtech"/>
    <x v="0"/>
    <s v="Masivo"/>
    <s v="La Serena"/>
    <s v="19429540"/>
    <s v="5"/>
    <s v="19429540-5"/>
    <s v="AAQUITRB"/>
    <s v="ALEXANDER ANDRES QUITRAL BARTSCH"/>
    <s v="ALEXANDER ANDRES"/>
    <s v="QUITRAL BARTSCH "/>
    <x v="1"/>
    <x v="5"/>
    <s v="Abandono de PEI"/>
    <m/>
    <d v="2019-12-03T00:00:00"/>
    <m/>
    <m/>
    <m/>
    <m/>
    <m/>
    <s v="03/08/1996"/>
    <x v="31"/>
    <m/>
    <s v=""/>
    <d v="2019-11-28T00:00:00"/>
    <d v="2019-12-19T00:00:00"/>
    <m/>
    <m/>
    <s v="AAQUITRB"/>
    <s v="AAQUITRB"/>
    <n v="19260"/>
    <s v="alexander.quitral@consultor.wom.cl"/>
    <m/>
    <m/>
    <n v="69"/>
    <s v="Maria Fernanda Diaz"/>
    <x v="3"/>
    <m/>
    <s v=""/>
    <d v="2021-03-01T00:00:00"/>
    <s v=""/>
    <m/>
    <d v="2019-12-01T00:00:00"/>
    <s v=""/>
  </r>
  <r>
    <s v="Holdtech"/>
    <x v="0"/>
    <s v="Masivo"/>
    <s v="La Serena"/>
    <s v="17998702"/>
    <s v="3"/>
    <s v="17998702-3"/>
    <s v="CAELIZAB"/>
    <s v="CLAUDIO ANDRES ELIZALDE BARRAZA"/>
    <s v="CLAUDIO ANDRES"/>
    <s v="ELIZALDE BARRAZA "/>
    <x v="1"/>
    <x v="5"/>
    <s v="Abandono de PEI"/>
    <m/>
    <d v="2019-12-17T00:00:00"/>
    <m/>
    <m/>
    <m/>
    <m/>
    <m/>
    <s v="31/10/1984"/>
    <x v="31"/>
    <m/>
    <s v=""/>
    <d v="2019-11-28T00:00:00"/>
    <d v="2019-12-19T00:00:00"/>
    <m/>
    <m/>
    <s v="CAELIZAB"/>
    <s v="CAELIZAB"/>
    <n v="19273"/>
    <s v="claudio.elizalde@consultor.wom.cl"/>
    <m/>
    <m/>
    <n v="69"/>
    <s v="Maria Fernanda Diaz"/>
    <x v="3"/>
    <m/>
    <s v=""/>
    <d v="2021-03-01T00:00:00"/>
    <s v=""/>
    <m/>
    <d v="2019-12-01T00:00:00"/>
    <s v=""/>
  </r>
  <r>
    <s v="Holdtech"/>
    <x v="0"/>
    <s v="Masivo"/>
    <s v="La Serena"/>
    <s v="19314995"/>
    <s v="2"/>
    <s v="19314995-2"/>
    <s v="CCCISTES"/>
    <s v="CAROLAINE CRISTAL CISTERNAS SEPULVEDA"/>
    <s v="CAROLAINE CRISTAL"/>
    <s v="CISTERNAS SEPULVEDA "/>
    <x v="1"/>
    <x v="5"/>
    <s v="Abandono de PEI"/>
    <m/>
    <d v="2019-12-02T00:00:00"/>
    <m/>
    <m/>
    <m/>
    <m/>
    <m/>
    <s v="21/03/1996"/>
    <x v="31"/>
    <m/>
    <s v=""/>
    <d v="2019-11-28T00:00:00"/>
    <d v="2019-12-19T00:00:00"/>
    <m/>
    <m/>
    <s v="CCCISTES"/>
    <s v="CCCISTES"/>
    <n v="19302"/>
    <s v="carolaine.cisternas@consultor.wom.cl"/>
    <m/>
    <m/>
    <n v="69"/>
    <s v="Maria Fernanda Diaz"/>
    <x v="3"/>
    <m/>
    <s v=""/>
    <d v="2021-03-01T00:00:00"/>
    <s v=""/>
    <m/>
    <d v="2019-12-01T00:00:00"/>
    <s v=""/>
  </r>
  <r>
    <s v="Holdtech"/>
    <x v="0"/>
    <s v="Masivo"/>
    <s v="La Serena"/>
    <s v="15430451"/>
    <s v="7"/>
    <s v="15430451-7"/>
    <s v="DCGOMEZI"/>
    <s v="DANITZA CAROLINA GOMEZ IBARRA"/>
    <s v="DANITZA CAROLINA"/>
    <s v="GOMEZ IBARRA "/>
    <x v="1"/>
    <x v="5"/>
    <s v="Abandono de PEI"/>
    <m/>
    <d v="2019-12-17T00:00:00"/>
    <m/>
    <m/>
    <m/>
    <m/>
    <m/>
    <s v="05/03/1982"/>
    <x v="31"/>
    <m/>
    <s v=""/>
    <d v="2019-11-28T00:00:00"/>
    <d v="2019-12-19T00:00:00"/>
    <m/>
    <m/>
    <s v="DCGOMEZI"/>
    <s v="DCGOMEZI"/>
    <n v="19305"/>
    <s v="danitza.gomez@consultor.wom.cl"/>
    <m/>
    <m/>
    <n v="69"/>
    <s v="Maria Fernanda Diaz"/>
    <x v="3"/>
    <m/>
    <s v=""/>
    <d v="2021-03-01T00:00:00"/>
    <s v=""/>
    <m/>
    <d v="2019-12-01T00:00:00"/>
    <s v=""/>
  </r>
  <r>
    <s v="Holdtech"/>
    <x v="0"/>
    <s v="Masivo"/>
    <s v="La Serena"/>
    <s v="9907494-"/>
    <s v="9"/>
    <s v="9907494-9"/>
    <s v="DILAVANG"/>
    <s v="DANIELA IRENE LAVANDEROS GALAZ"/>
    <s v="DANIELA IRENE"/>
    <s v="LAVANDEROS GALAZ "/>
    <x v="1"/>
    <x v="5"/>
    <s v="Abandono de PEI"/>
    <m/>
    <d v="2019-12-17T00:00:00"/>
    <m/>
    <m/>
    <m/>
    <m/>
    <m/>
    <s v="15/01/1976"/>
    <x v="31"/>
    <m/>
    <s v=""/>
    <d v="2019-11-28T00:00:00"/>
    <d v="2019-12-19T00:00:00"/>
    <m/>
    <m/>
    <s v="DILAVANG"/>
    <s v="DILAVANG"/>
    <n v="19319"/>
    <s v="daniela.lavanderos@consultor.wom.cl"/>
    <m/>
    <m/>
    <n v="69"/>
    <s v="Maria Fernanda Diaz"/>
    <x v="3"/>
    <m/>
    <s v=""/>
    <d v="2021-03-01T00:00:00"/>
    <s v=""/>
    <m/>
    <d v="2019-12-01T00:00:00"/>
    <s v=""/>
  </r>
  <r>
    <s v="Holdtech"/>
    <x v="0"/>
    <s v="Masivo"/>
    <s v="La Serena"/>
    <s v="19042238"/>
    <s v="0"/>
    <s v="19042238-0"/>
    <s v="JVCOOZR"/>
    <s v="JOISE VALENTINA COOZ RIVAS"/>
    <s v="JOISE VALENTINA"/>
    <s v="COOZ RIVAS "/>
    <x v="1"/>
    <x v="5"/>
    <s v="Abandono de PEI"/>
    <m/>
    <d v="2019-12-11T00:00:00"/>
    <m/>
    <m/>
    <m/>
    <m/>
    <m/>
    <s v="26/11/1995"/>
    <x v="31"/>
    <m/>
    <s v=""/>
    <d v="2019-11-28T00:00:00"/>
    <d v="2019-12-19T00:00:00"/>
    <m/>
    <m/>
    <s v="JVCOOZR"/>
    <s v="JVCOOZR"/>
    <n v="19306"/>
    <s v="joise.cooz@consultor.wom.cl"/>
    <m/>
    <m/>
    <n v="69"/>
    <s v="Maria Fernanda Diaz"/>
    <x v="3"/>
    <m/>
    <s v=""/>
    <d v="2021-03-01T00:00:00"/>
    <s v=""/>
    <m/>
    <d v="2019-12-01T00:00:00"/>
    <s v=""/>
  </r>
  <r>
    <s v="Holdtech"/>
    <x v="0"/>
    <s v="Masivo"/>
    <s v="La Serena"/>
    <s v="17934283"/>
    <s v="9"/>
    <s v="17934283-9"/>
    <s v="LAPIZARP"/>
    <s v="LISET ANDREA PIZARRO PIZARRO"/>
    <s v="LISET ANDREA"/>
    <s v="PIZARRO PIZARRO "/>
    <x v="1"/>
    <x v="5"/>
    <s v="Abandono de PEI"/>
    <m/>
    <d v="2019-12-10T00:00:00"/>
    <m/>
    <m/>
    <m/>
    <m/>
    <m/>
    <s v="18/11/1991"/>
    <x v="31"/>
    <m/>
    <s v=""/>
    <d v="2019-11-28T00:00:00"/>
    <d v="2019-12-19T00:00:00"/>
    <m/>
    <m/>
    <s v="LAPIZARP"/>
    <s v="LAPIZARP"/>
    <n v="19270"/>
    <s v="liset.pizarro@consultor.wom.cl"/>
    <m/>
    <m/>
    <n v="69"/>
    <s v="Maria Fernanda Diaz"/>
    <x v="3"/>
    <m/>
    <s v=""/>
    <d v="2021-03-01T00:00:00"/>
    <s v=""/>
    <m/>
    <d v="2019-12-01T00:00:00"/>
    <s v=""/>
  </r>
  <r>
    <s v="Holdtech"/>
    <x v="0"/>
    <s v="Masivo"/>
    <s v="La Serena"/>
    <s v="18183079"/>
    <s v="4"/>
    <s v="18183079-4"/>
    <s v="YCRAMIRM"/>
    <s v="YOHANNA CAROLINA RAMIREZ MONTECINO"/>
    <s v="YOHANNA CAROLINA"/>
    <s v="RAMIREZ MONTECINO "/>
    <x v="1"/>
    <x v="5"/>
    <s v="Abandono de PEI"/>
    <m/>
    <d v="2019-12-18T00:00:00"/>
    <m/>
    <m/>
    <m/>
    <m/>
    <m/>
    <s v="02/07/1992"/>
    <x v="31"/>
    <m/>
    <s v=""/>
    <d v="2019-11-28T00:00:00"/>
    <d v="2019-12-19T00:00:00"/>
    <m/>
    <m/>
    <s v="YCRAMIRM"/>
    <s v="YCRAMIRM"/>
    <n v="19254"/>
    <s v="yohanna.ramirez@consultor.wom.cl"/>
    <m/>
    <m/>
    <n v="69"/>
    <s v="Maria Fernanda Diaz"/>
    <x v="3"/>
    <m/>
    <s v=""/>
    <d v="2021-03-01T00:00:00"/>
    <s v=""/>
    <m/>
    <d v="2019-12-01T00:00:00"/>
    <s v=""/>
  </r>
  <r>
    <s v="Holdtech"/>
    <x v="0"/>
    <s v="Masivo"/>
    <s v="La Serena"/>
    <s v="18248249"/>
    <s v="8"/>
    <s v="18248249-8"/>
    <s v="DMPOTTR"/>
    <s v="DOMINIQUE MICHELLE POTT RIVAS"/>
    <s v="DOMINIQUE MICHELLE"/>
    <s v="POTT RIVAS "/>
    <x v="1"/>
    <x v="5"/>
    <s v="Abandono de PEI"/>
    <m/>
    <d v="2019-12-12T00:00:00"/>
    <m/>
    <m/>
    <m/>
    <m/>
    <m/>
    <d v="1992-11-11T00:00:00"/>
    <x v="29"/>
    <m/>
    <s v=""/>
    <d v="2019-12-09T00:00:00"/>
    <d v="2019-12-30T00:00:00"/>
    <m/>
    <m/>
    <s v="DMPOTTR"/>
    <s v="DMPOTTR"/>
    <n v="19340"/>
    <s v="dominique.pott@consultor.wom.cl"/>
    <m/>
    <m/>
    <n v="70"/>
    <s v="America Quinteros"/>
    <x v="3"/>
    <m/>
    <s v=""/>
    <d v="2021-03-01T00:00:00"/>
    <s v=""/>
    <m/>
    <d v="2019-12-01T00:00:00"/>
    <s v=""/>
  </r>
  <r>
    <s v="Holdtech"/>
    <x v="0"/>
    <s v="Masivo"/>
    <s v="La Serena"/>
    <s v="20335822"/>
    <s v="9"/>
    <s v="20335822-9"/>
    <s v="JAFREDEF"/>
    <s v="JESUS ALEJANDRO FREDES FREDES"/>
    <s v="JESUS ALEJANDRO"/>
    <s v="FREDES FREDES "/>
    <x v="1"/>
    <x v="5"/>
    <s v="Abandono de PEI"/>
    <m/>
    <d v="2019-12-27T00:00:00"/>
    <m/>
    <m/>
    <m/>
    <m/>
    <m/>
    <d v="2000-04-19T00:00:00"/>
    <x v="29"/>
    <m/>
    <s v=""/>
    <d v="2019-12-09T00:00:00"/>
    <d v="2019-12-30T00:00:00"/>
    <m/>
    <m/>
    <s v="JAFREDEF"/>
    <s v="JAFREDEF"/>
    <n v="19339"/>
    <s v="jesus.fredes@consultor.wom.cl"/>
    <m/>
    <m/>
    <n v="70"/>
    <s v="America Quinteros"/>
    <x v="3"/>
    <m/>
    <s v=""/>
    <d v="2021-03-01T00:00:00"/>
    <s v=""/>
    <m/>
    <d v="2019-12-01T00:00:00"/>
    <s v=""/>
  </r>
  <r>
    <s v="Holdtech"/>
    <x v="0"/>
    <s v="Masivo"/>
    <s v="La Serena"/>
    <s v="13992841"/>
    <s v="5"/>
    <s v="13992841-5"/>
    <s v="PUTOLOZR"/>
    <s v="PABLO ULISES TOLOZA REYES"/>
    <s v="PABLO ULISES"/>
    <s v="TOLOZA REYES "/>
    <x v="1"/>
    <x v="5"/>
    <s v="Abandono de PEI"/>
    <m/>
    <d v="2019-12-12T00:00:00"/>
    <m/>
    <m/>
    <m/>
    <m/>
    <m/>
    <d v="1980-11-04T00:00:00"/>
    <x v="29"/>
    <m/>
    <s v=""/>
    <d v="2019-12-09T00:00:00"/>
    <d v="2019-12-30T00:00:00"/>
    <m/>
    <m/>
    <s v="PUTOLOZR"/>
    <s v="PUTOLOZR"/>
    <n v="19323"/>
    <s v="pablo.toloza@consultor.wom.cl"/>
    <m/>
    <m/>
    <n v="70"/>
    <s v="America Quinteros"/>
    <x v="3"/>
    <m/>
    <s v=""/>
    <d v="2021-03-01T00:00:00"/>
    <s v=""/>
    <m/>
    <d v="2019-12-01T00:00:00"/>
    <s v=""/>
  </r>
  <r>
    <s v="Holdtech"/>
    <x v="0"/>
    <s v="Masivo"/>
    <s v="La Serena"/>
    <s v="17997415"/>
    <s v="0"/>
    <s v="17997415-0"/>
    <s v="RASILVAS"/>
    <s v="RENE ALEXIS SILVA SOLIS"/>
    <s v="RENE ALEXIS"/>
    <s v="SILVA SOLIS "/>
    <x v="1"/>
    <x v="5"/>
    <s v="Abandono de PEI"/>
    <m/>
    <d v="2019-12-10T00:00:00"/>
    <m/>
    <m/>
    <m/>
    <m/>
    <m/>
    <d v="1991-09-19T00:00:00"/>
    <x v="29"/>
    <m/>
    <s v=""/>
    <d v="2019-12-09T00:00:00"/>
    <d v="2019-12-30T00:00:00"/>
    <m/>
    <m/>
    <s v="RASILVAS"/>
    <s v="RASILVAS"/>
    <n v="19351"/>
    <s v="rene.silva@consultor.wom.cl"/>
    <m/>
    <m/>
    <n v="70"/>
    <s v="America Quinteros"/>
    <x v="3"/>
    <m/>
    <s v=""/>
    <d v="2021-03-01T00:00:00"/>
    <s v=""/>
    <m/>
    <d v="2019-12-01T00:00:00"/>
    <s v=""/>
  </r>
  <r>
    <s v="Holdtech"/>
    <x v="0"/>
    <s v="Masivo"/>
    <s v="La Serena"/>
    <s v="20717500"/>
    <s v="5"/>
    <s v="20717500-5"/>
    <s v="CANUNEZD"/>
    <s v="CRISTOBAL ALEJANDRO NUÑEZ DIAZ"/>
    <s v="CRISTOBAL ALEJANDRO"/>
    <s v="NUÑEZ DIAZ "/>
    <x v="1"/>
    <x v="5"/>
    <s v="Reprobado"/>
    <m/>
    <d v="2020-01-28T00:00:00"/>
    <m/>
    <m/>
    <m/>
    <m/>
    <m/>
    <s v="22/02/2001"/>
    <x v="31"/>
    <m/>
    <s v=""/>
    <d v="2020-01-07T00:00:00"/>
    <d v="2020-01-27T00:00:00"/>
    <m/>
    <m/>
    <s v="CANUNEZD"/>
    <s v="CANUNEZD"/>
    <n v="19394"/>
    <s v="cristobal.nunez@consultor.wom.cl"/>
    <m/>
    <m/>
    <n v="71"/>
    <s v="Maria Fernanda Diaz"/>
    <x v="3"/>
    <m/>
    <s v=""/>
    <d v="2021-03-01T00:00:00"/>
    <s v=""/>
    <m/>
    <d v="2020-01-01T00:00:00"/>
    <s v=""/>
  </r>
  <r>
    <s v="Holdtech"/>
    <x v="0"/>
    <s v="Masivo"/>
    <s v="La Serena"/>
    <s v="20025789"/>
    <s v="8"/>
    <s v="20025789-8"/>
    <s v="DDCARVAA"/>
    <s v="DIANA DEL ROSARIO CARVALLO AGUILERA"/>
    <s v="DIANA DEL ROSARIO"/>
    <s v="CARVALLO AGUILERA "/>
    <x v="1"/>
    <x v="5"/>
    <s v="Abandono de PEI"/>
    <m/>
    <d v="2020-01-09T00:00:00"/>
    <m/>
    <m/>
    <m/>
    <m/>
    <m/>
    <s v="21/12/1998"/>
    <x v="31"/>
    <m/>
    <s v=""/>
    <d v="2020-01-07T00:00:00"/>
    <d v="2020-01-27T00:00:00"/>
    <m/>
    <m/>
    <s v="DDCARVAA"/>
    <s v="DDCARVAA"/>
    <n v="19395"/>
    <s v="diana.carvallo@consultor.wom.cl"/>
    <m/>
    <m/>
    <n v="71"/>
    <s v="Maria Fernanda Diaz"/>
    <x v="3"/>
    <m/>
    <s v=""/>
    <d v="2021-03-01T00:00:00"/>
    <s v=""/>
    <m/>
    <d v="2020-01-01T00:00:00"/>
    <s v=""/>
  </r>
  <r>
    <s v="Holdtech"/>
    <x v="0"/>
    <s v="Masivo"/>
    <s v="La Serena"/>
    <s v="18633654"/>
    <s v="2"/>
    <s v="18633654-2"/>
    <s v="JEYAPURI"/>
    <s v="JAEN EDUARDO YAPUR IBACACHE"/>
    <s v="JAEN EDUARDO"/>
    <s v="YAPUR IBACACHE "/>
    <x v="1"/>
    <x v="5"/>
    <s v="Abandono de PEI"/>
    <m/>
    <d v="2020-07-15T00:00:00"/>
    <s v="Reingreso Call Center"/>
    <m/>
    <m/>
    <m/>
    <m/>
    <s v="21/06/1994"/>
    <x v="24"/>
    <s v="15451219-5"/>
    <s v="ULISES LA ROSA PEREZ"/>
    <d v="2020-01-07T00:00:00"/>
    <d v="2020-01-27T00:00:00"/>
    <m/>
    <d v="2020-01-29T00:00:00"/>
    <s v="JEYAPURI"/>
    <s v="JEYAPURI"/>
    <n v="19388"/>
    <s v="jaen.yapur@consultor.wom.cl"/>
    <m/>
    <m/>
    <n v="71"/>
    <s v="Maria Fernanda Diaz"/>
    <x v="1"/>
    <s v="Diurno"/>
    <n v="1"/>
    <d v="2021-03-01T00:00:00"/>
    <n v="397"/>
    <m/>
    <d v="2020-07-01T00:00:00"/>
    <d v="2020-01-01T00:00:00"/>
  </r>
  <r>
    <s v="Holdtech"/>
    <x v="0"/>
    <s v="Masivo"/>
    <s v="La Serena"/>
    <s v="17453359"/>
    <s v="8"/>
    <s v="17453359-8"/>
    <s v="RJSANTAS"/>
    <s v="RODRIGO JEAN LUCAS ALEJANDRO SANTANDER SANTANDER"/>
    <s v="RODRIGO JEAN LUCAS ALEJANDRO"/>
    <s v="SANTANDER SANTANDER "/>
    <x v="1"/>
    <x v="5"/>
    <s v="Abandono de PEI"/>
    <m/>
    <d v="2020-01-24T00:00:00"/>
    <m/>
    <m/>
    <m/>
    <m/>
    <m/>
    <s v="17/07/1990"/>
    <x v="31"/>
    <m/>
    <s v=""/>
    <d v="2020-01-07T00:00:00"/>
    <d v="2020-01-27T00:00:00"/>
    <m/>
    <m/>
    <s v="RJSANTAS"/>
    <s v="RJSANTAS"/>
    <n v="19377"/>
    <s v="rodrigo.santander@consultor.wom.cl"/>
    <m/>
    <m/>
    <n v="71"/>
    <s v="Maria Fernanda Diaz"/>
    <x v="3"/>
    <m/>
    <s v=""/>
    <d v="2021-03-01T00:00:00"/>
    <s v=""/>
    <m/>
    <d v="2020-01-01T00:00:00"/>
    <s v=""/>
  </r>
  <r>
    <s v="Holdtech"/>
    <x v="0"/>
    <s v="Masivo"/>
    <s v="La Serena"/>
    <s v="18449858"/>
    <s v="8"/>
    <s v="18449858-8"/>
    <s v="YAZARRIG"/>
    <s v="YULI ANDREA ZARRICUETA GARCIA"/>
    <s v="YULI ANDREA"/>
    <s v="ZARRICUETA GARCIA "/>
    <x v="1"/>
    <x v="5"/>
    <s v="Abandono de PEI"/>
    <m/>
    <d v="2020-01-14T00:00:00"/>
    <m/>
    <m/>
    <m/>
    <m/>
    <m/>
    <s v="21/01/1993"/>
    <x v="31"/>
    <m/>
    <s v=""/>
    <d v="2020-01-07T00:00:00"/>
    <d v="2020-01-27T00:00:00"/>
    <m/>
    <m/>
    <s v="YAZARRIG"/>
    <s v="YAZARRIG"/>
    <n v="19393"/>
    <s v="yuli.zarricueta@consultor.wom.cl"/>
    <m/>
    <m/>
    <n v="71"/>
    <s v="Maria Fernanda Diaz"/>
    <x v="3"/>
    <m/>
    <s v=""/>
    <d v="2021-03-01T00:00:00"/>
    <s v=""/>
    <m/>
    <d v="2020-01-01T00:00:00"/>
    <s v=""/>
  </r>
  <r>
    <s v="Holdtech"/>
    <x v="0"/>
    <s v="Masivo"/>
    <s v="La Serena"/>
    <s v="16263021"/>
    <s v="0"/>
    <s v="16263021-0"/>
    <s v="BMHENRIC"/>
    <s v="BELLA MARITZA HENRIQUEZ CASANOVA"/>
    <s v="BELLA MARITZA"/>
    <s v="HENRIQUEZ CASANOVA "/>
    <x v="1"/>
    <x v="5"/>
    <s v="Abandono de PEI"/>
    <m/>
    <d v="2020-01-16T00:00:00"/>
    <m/>
    <m/>
    <m/>
    <m/>
    <m/>
    <s v="14/03/1986"/>
    <x v="29"/>
    <m/>
    <s v=""/>
    <d v="2020-01-14T00:00:00"/>
    <d v="2020-02-04T00:00:00"/>
    <m/>
    <m/>
    <s v="BMHENRIC"/>
    <s v="BMHENRIC"/>
    <n v="19351"/>
    <s v="bella.henriquez@consultor.wom.cl"/>
    <m/>
    <m/>
    <n v="72"/>
    <s v="America Quinteros"/>
    <x v="3"/>
    <m/>
    <s v=""/>
    <d v="2021-03-01T00:00:00"/>
    <s v=""/>
    <m/>
    <d v="2020-01-01T00:00:00"/>
    <s v=""/>
  </r>
  <r>
    <s v="Holdtech"/>
    <x v="0"/>
    <s v="Masivo"/>
    <s v="La Serena"/>
    <s v="13223173"/>
    <s v="7"/>
    <s v="13223173-7"/>
    <s v="CAALVART"/>
    <s v="CLAUDIO ALFREDO ALVAREZ TEJADA"/>
    <s v="CLAUDIO ALFREDO"/>
    <s v="ALVAREZ TEJADA "/>
    <x v="1"/>
    <x v="5"/>
    <s v="Abandono de PEI"/>
    <m/>
    <d v="2020-01-21T00:00:00"/>
    <m/>
    <m/>
    <m/>
    <m/>
    <m/>
    <s v="24/09/1975"/>
    <x v="29"/>
    <m/>
    <s v=""/>
    <d v="2020-01-14T00:00:00"/>
    <d v="2020-02-04T00:00:00"/>
    <m/>
    <m/>
    <s v="CAALVART"/>
    <s v="CAALVART"/>
    <n v="19227"/>
    <s v="claudio.alvarez@consultor.wom.cl"/>
    <m/>
    <m/>
    <n v="72"/>
    <s v="America Quinteros"/>
    <x v="3"/>
    <m/>
    <s v=""/>
    <d v="2021-03-01T00:00:00"/>
    <s v=""/>
    <m/>
    <d v="2020-01-01T00:00:00"/>
    <s v=""/>
  </r>
  <r>
    <s v="Holdtech"/>
    <x v="0"/>
    <s v="Masivo"/>
    <s v="La Serena"/>
    <s v="17294807"/>
    <s v="3"/>
    <s v="17294807-3"/>
    <s v="NAARAAAY"/>
    <s v="NICOLE ANDREA ARAYA AGUILERA"/>
    <s v="NICOLE ANDREA"/>
    <s v="ARAYA AGUILERA "/>
    <x v="1"/>
    <x v="5"/>
    <s v="Abandono de PEI"/>
    <m/>
    <d v="2020-02-04T00:00:00"/>
    <m/>
    <m/>
    <m/>
    <m/>
    <m/>
    <s v="07/12/1989"/>
    <x v="29"/>
    <m/>
    <s v=""/>
    <d v="2020-01-14T00:00:00"/>
    <d v="2020-02-04T00:00:00"/>
    <m/>
    <m/>
    <s v="NAARAAAY"/>
    <s v="NAARAAAY"/>
    <n v="19247"/>
    <s v="nicole.araya@consultor.wom.cl"/>
    <m/>
    <m/>
    <n v="72"/>
    <s v="America Quinteros"/>
    <x v="3"/>
    <m/>
    <s v=""/>
    <d v="2021-03-01T00:00:00"/>
    <s v=""/>
    <m/>
    <d v="2020-02-01T00:00:00"/>
    <s v=""/>
  </r>
  <r>
    <s v="Holdtech"/>
    <x v="0"/>
    <s v="Masivo"/>
    <s v="La Serena"/>
    <s v="19103613"/>
    <s v="1"/>
    <s v="19103613-1"/>
    <s v="NAPOZOR"/>
    <s v="NICOLAS ALEJANDRO POZO RIVERA"/>
    <s v="NICOLAS ALEJANDRO"/>
    <s v="POZO RIVERA "/>
    <x v="1"/>
    <x v="5"/>
    <s v="Abandono de PEI"/>
    <m/>
    <d v="2020-02-04T00:00:00"/>
    <m/>
    <m/>
    <m/>
    <m/>
    <m/>
    <s v="04/12/1995"/>
    <x v="29"/>
    <m/>
    <s v=""/>
    <d v="2020-01-14T00:00:00"/>
    <d v="2020-02-04T00:00:00"/>
    <m/>
    <m/>
    <s v="NAPOZOR"/>
    <s v="NAPOZOR"/>
    <n v="19343"/>
    <s v="nicolas.pozo@consultor.wom.cl"/>
    <m/>
    <m/>
    <n v="72"/>
    <s v="America Quinteros"/>
    <x v="3"/>
    <m/>
    <s v=""/>
    <d v="2021-03-01T00:00:00"/>
    <s v=""/>
    <m/>
    <d v="2020-02-01T00:00:00"/>
    <s v=""/>
  </r>
  <r>
    <s v="Holdtech"/>
    <x v="0"/>
    <s v="Masivo"/>
    <s v="La Serena"/>
    <s v="19178705"/>
    <s v="6"/>
    <s v="19178705-6"/>
    <s v="PEPEREZG"/>
    <s v="PATRICIO ELIAS PEREZ GAETE"/>
    <s v="PATRICIO ELIAS"/>
    <s v="PEREZ GAETE "/>
    <x v="1"/>
    <x v="5"/>
    <s v="Abandono de PEI"/>
    <m/>
    <d v="2020-01-22T00:00:00"/>
    <m/>
    <m/>
    <m/>
    <m/>
    <m/>
    <s v="24/10/1995"/>
    <x v="29"/>
    <m/>
    <s v=""/>
    <d v="2020-01-14T00:00:00"/>
    <d v="2020-02-04T00:00:00"/>
    <m/>
    <m/>
    <s v="PEPEREZG"/>
    <s v="PEPEREZG"/>
    <n v="19367"/>
    <s v="patricio.perez@consultor.wom.cl"/>
    <m/>
    <m/>
    <n v="72"/>
    <s v="America Quinteros"/>
    <x v="3"/>
    <m/>
    <s v=""/>
    <d v="2021-03-01T00:00:00"/>
    <s v=""/>
    <m/>
    <d v="2020-01-01T00:00:00"/>
    <s v=""/>
  </r>
  <r>
    <s v="Holdtech"/>
    <x v="0"/>
    <s v="Masivo"/>
    <s v="La Serena"/>
    <s v="15563717"/>
    <s v="K"/>
    <s v="15563717-K"/>
    <s v="RFTAPIAU"/>
    <s v="ROMINA FRANCESCA TAPIA URRUTIA"/>
    <s v="ROMINA FRANCESCA"/>
    <s v="TAPIA URRUTIA "/>
    <x v="1"/>
    <x v="5"/>
    <s v="Abandono de PEI"/>
    <m/>
    <d v="2020-01-16T00:00:00"/>
    <m/>
    <m/>
    <m/>
    <m/>
    <m/>
    <s v="25/02/1983"/>
    <x v="29"/>
    <m/>
    <s v=""/>
    <d v="2020-01-14T00:00:00"/>
    <d v="2020-02-04T00:00:00"/>
    <m/>
    <m/>
    <s v="RFTAPIAU"/>
    <s v="RFTAPIAU"/>
    <n v="19399"/>
    <s v="romina.tapia@consultor.wom.cl"/>
    <m/>
    <m/>
    <n v="72"/>
    <s v="America Quinteros"/>
    <x v="3"/>
    <m/>
    <s v=""/>
    <d v="2021-03-01T00:00:00"/>
    <s v=""/>
    <m/>
    <d v="2020-01-01T00:00:00"/>
    <s v=""/>
  </r>
  <r>
    <s v="Holdtech"/>
    <x v="0"/>
    <s v="Masivo"/>
    <s v="La Serena"/>
    <s v="17721725"/>
    <s v="5"/>
    <s v="17721725-5"/>
    <s v="CACORTEV"/>
    <s v="CRISTINA ANDREA CORTES VILLAR"/>
    <s v="CRISTINA ANDREA"/>
    <s v="CORTES VILLAR"/>
    <x v="1"/>
    <x v="5"/>
    <s v="Abandono de PEI"/>
    <m/>
    <d v="2020-04-03T00:00:00"/>
    <m/>
    <m/>
    <m/>
    <m/>
    <m/>
    <d v="1990-11-12T00:00:00"/>
    <x v="19"/>
    <m/>
    <s v=""/>
    <d v="2020-03-18T00:00:00"/>
    <d v="2020-04-07T00:00:00"/>
    <m/>
    <m/>
    <s v="CACORTEV"/>
    <s v="CACORTEV"/>
    <n v="19276"/>
    <s v="cristina.cortes@consultor.wom.cl"/>
    <m/>
    <m/>
    <n v="73"/>
    <s v="Leticia Cabrera"/>
    <x v="3"/>
    <m/>
    <s v=""/>
    <d v="2021-03-01T00:00:00"/>
    <s v=""/>
    <m/>
    <d v="2020-04-01T00:00:00"/>
    <s v=""/>
  </r>
  <r>
    <s v="Holdtech"/>
    <x v="0"/>
    <s v="Masivo"/>
    <s v="La Serena"/>
    <s v="19451416"/>
    <s v="6"/>
    <s v="19451416-6"/>
    <s v="JFLEIVAY"/>
    <s v="JOAQUIN FIOD LEIVA YARYES"/>
    <s v="JOAQUIN FIOD"/>
    <s v="LEIVA YARYES"/>
    <x v="1"/>
    <x v="5"/>
    <s v="Abandono de PEI"/>
    <m/>
    <d v="2020-03-20T00:00:00"/>
    <m/>
    <m/>
    <m/>
    <m/>
    <m/>
    <d v="1997-04-04T00:00:00"/>
    <x v="19"/>
    <m/>
    <s v=""/>
    <d v="2020-03-18T00:00:00"/>
    <d v="2020-04-07T00:00:00"/>
    <m/>
    <m/>
    <s v="JFLEIVAY"/>
    <s v="JFLEIVAY"/>
    <n v="19227"/>
    <s v="joaquin.leiva@consultor.wom.cl"/>
    <m/>
    <m/>
    <n v="73"/>
    <s v="Leticia Cabrera"/>
    <x v="3"/>
    <m/>
    <s v=""/>
    <d v="2021-03-01T00:00:00"/>
    <s v=""/>
    <m/>
    <d v="2020-03-01T00:00:00"/>
    <s v=""/>
  </r>
  <r>
    <s v="Holdtech"/>
    <x v="0"/>
    <s v="Masivo"/>
    <s v="La Serena"/>
    <s v="18360274"/>
    <s v="8"/>
    <s v="18360274-8"/>
    <s v="MAHERNAT"/>
    <s v="MIGUEL ANGEL HERNANDEZ TORRES"/>
    <s v="MIGUEL ANGEL"/>
    <s v="HERNANDEZ TORRES"/>
    <x v="1"/>
    <x v="5"/>
    <s v="Reprobado"/>
    <m/>
    <d v="2020-04-08T00:00:00"/>
    <m/>
    <m/>
    <m/>
    <m/>
    <m/>
    <d v="1993-07-29T00:00:00"/>
    <x v="19"/>
    <m/>
    <s v=""/>
    <d v="2020-03-18T00:00:00"/>
    <d v="2020-04-07T00:00:00"/>
    <m/>
    <m/>
    <s v="MAHERNAT"/>
    <s v="MAHERNAT"/>
    <n v="19294"/>
    <s v="miguel.hernandez@consultor.wom.cl"/>
    <m/>
    <m/>
    <n v="73"/>
    <s v="Leticia Cabrera"/>
    <x v="3"/>
    <m/>
    <s v=""/>
    <d v="2021-03-01T00:00:00"/>
    <s v=""/>
    <m/>
    <d v="2020-04-01T00:00:00"/>
    <s v=""/>
  </r>
  <r>
    <s v="Holdtech"/>
    <x v="0"/>
    <s v="Masivo"/>
    <s v="La Serena"/>
    <s v="16054079"/>
    <s v="6"/>
    <s v="16054079-6"/>
    <s v="SAGOMEZY"/>
    <s v="SERGIO ALEJANDRO GOMEZ YAÑEZ"/>
    <s v="SERGIO ALEJANDRO"/>
    <s v="GOMEZ YAÑEZ"/>
    <x v="1"/>
    <x v="5"/>
    <s v="Abandono de PEI"/>
    <m/>
    <d v="2020-04-02T00:00:00"/>
    <m/>
    <m/>
    <m/>
    <m/>
    <m/>
    <d v="1985-08-23T00:00:00"/>
    <x v="19"/>
    <m/>
    <s v=""/>
    <d v="2020-03-18T00:00:00"/>
    <d v="2020-04-07T00:00:00"/>
    <m/>
    <m/>
    <s v="SAGOMEZY"/>
    <s v="SAGOMEZY"/>
    <n v="19247"/>
    <s v="sergio.gomez@consultor.wom.cl"/>
    <m/>
    <m/>
    <n v="73"/>
    <s v="Leticia Cabrera"/>
    <x v="3"/>
    <m/>
    <s v=""/>
    <d v="2021-03-01T00:00:00"/>
    <s v=""/>
    <m/>
    <d v="2020-04-01T00:00:00"/>
    <s v=""/>
  </r>
  <r>
    <s v="Holdtech"/>
    <x v="0"/>
    <s v="Masivo"/>
    <s v="La Serena"/>
    <s v="14711485"/>
    <s v="0"/>
    <s v="14711485-0"/>
    <s v="AMRAMBAS"/>
    <s v="ANA MERCEDES RAMBAY SALAZAR"/>
    <s v="ANA MERCEDES"/>
    <s v="RAMBAY SALAZAR "/>
    <x v="1"/>
    <x v="5"/>
    <s v="Abandono de PEI"/>
    <m/>
    <d v="2020-03-27T00:00:00"/>
    <m/>
    <m/>
    <m/>
    <m/>
    <m/>
    <d v="1982-09-24T00:00:00"/>
    <x v="31"/>
    <m/>
    <s v=""/>
    <d v="2020-03-26T00:00:00"/>
    <d v="2020-04-09T00:00:00"/>
    <m/>
    <m/>
    <s v="AMRAMBAS"/>
    <s v="AMRAMBAS"/>
    <n v="19341"/>
    <s v="ana.rambay@consultor.wom.cl"/>
    <m/>
    <m/>
    <n v="74"/>
    <s v="Maria Fernanda Diaz"/>
    <x v="3"/>
    <m/>
    <s v=""/>
    <d v="2021-03-01T00:00:00"/>
    <s v=""/>
    <m/>
    <d v="2020-03-01T00:00:00"/>
    <s v=""/>
  </r>
  <r>
    <s v="Holdtech"/>
    <x v="0"/>
    <s v="Masivo"/>
    <s v="La Serena"/>
    <s v="19458609"/>
    <s v="4"/>
    <s v="19458609-4"/>
    <s v="DILATORL"/>
    <s v="DIEGO IGNACIO LATORRE LATORRE"/>
    <s v="DIEGO IGNACIO"/>
    <s v="LATORRE LATORRE "/>
    <x v="1"/>
    <x v="5"/>
    <s v="Abandono de PEI"/>
    <m/>
    <d v="2020-03-27T00:00:00"/>
    <m/>
    <m/>
    <m/>
    <m/>
    <m/>
    <d v="1996-08-11T00:00:00"/>
    <x v="31"/>
    <m/>
    <s v=""/>
    <d v="2020-03-26T00:00:00"/>
    <d v="2020-04-09T00:00:00"/>
    <m/>
    <m/>
    <s v="DILATORL"/>
    <s v="DILATORL"/>
    <n v="19218"/>
    <s v="diego.latorre@consultor.wom.cl"/>
    <m/>
    <m/>
    <n v="74"/>
    <s v="Maria Fernanda Diaz"/>
    <x v="3"/>
    <m/>
    <s v=""/>
    <d v="2021-03-01T00:00:00"/>
    <s v=""/>
    <m/>
    <d v="2020-03-01T00:00:00"/>
    <s v=""/>
  </r>
  <r>
    <s v="Holdtech"/>
    <x v="0"/>
    <s v="Masivo"/>
    <s v="La Serena"/>
    <s v="16054518"/>
    <s v="6"/>
    <s v="16054518-6"/>
    <s v="FANIETOM"/>
    <s v="FRANCIA ATENEA NIETO MIRANDA"/>
    <s v="FRANCIA ATENEA"/>
    <s v="NIETO MIRANDA "/>
    <x v="1"/>
    <x v="5"/>
    <s v="Abandono de PEI"/>
    <m/>
    <d v="2020-04-07T00:00:00"/>
    <m/>
    <m/>
    <m/>
    <m/>
    <m/>
    <d v="1985-12-12T00:00:00"/>
    <x v="31"/>
    <m/>
    <s v=""/>
    <d v="2020-03-26T00:00:00"/>
    <d v="2020-04-09T00:00:00"/>
    <m/>
    <m/>
    <s v="FANIETOM"/>
    <s v="FANIETOM"/>
    <n v="19337"/>
    <s v="francia.nieto@consultor.wom.cl"/>
    <m/>
    <m/>
    <n v="74"/>
    <s v="Maria Fernanda Diaz"/>
    <x v="3"/>
    <m/>
    <s v=""/>
    <d v="2021-03-01T00:00:00"/>
    <s v=""/>
    <m/>
    <d v="2020-04-01T00:00:00"/>
    <s v=""/>
  </r>
  <r>
    <s v="Holdtech"/>
    <x v="0"/>
    <s v="Masivo"/>
    <s v="La Serena"/>
    <s v="17721996"/>
    <s v="7"/>
    <s v="17721996-7"/>
    <s v="JJCASTIA"/>
    <s v="JENNY JAZMIN CASTILLO ARAYA"/>
    <s v="JENNY JAZMIN"/>
    <s v="CASTILLO ARAYA "/>
    <x v="1"/>
    <x v="5"/>
    <s v="Abandono de PEI"/>
    <m/>
    <d v="2020-04-01T00:00:00"/>
    <m/>
    <m/>
    <m/>
    <m/>
    <m/>
    <d v="1990-12-21T00:00:00"/>
    <x v="31"/>
    <m/>
    <s v=""/>
    <d v="2020-03-26T00:00:00"/>
    <d v="2020-04-09T00:00:00"/>
    <m/>
    <m/>
    <s v="JJCASTIA"/>
    <s v="JJCASTIA"/>
    <n v="19206"/>
    <s v="jenny.castillo@consultor.wom.cl"/>
    <m/>
    <m/>
    <n v="74"/>
    <s v="Maria Fernanda Diaz"/>
    <x v="3"/>
    <m/>
    <s v=""/>
    <d v="2021-03-01T00:00:00"/>
    <s v=""/>
    <m/>
    <d v="2020-04-01T00:00:00"/>
    <s v=""/>
  </r>
  <r>
    <s v="Holdtech"/>
    <x v="0"/>
    <s v="Masivo"/>
    <s v="La Serena"/>
    <s v="18606494"/>
    <s v="1"/>
    <s v="18606494-1"/>
    <s v="NASALAMS"/>
    <s v="NATANAEL ANDRES SALAMANCA SANCHEZ"/>
    <s v="NATANAEL ANDRES"/>
    <s v="SALAMANCA SANCHEZ "/>
    <x v="1"/>
    <x v="5"/>
    <s v="Abandono de PEI"/>
    <m/>
    <d v="2020-04-07T00:00:00"/>
    <m/>
    <m/>
    <m/>
    <m/>
    <m/>
    <d v="1994-01-09T00:00:00"/>
    <x v="31"/>
    <m/>
    <s v=""/>
    <d v="2020-03-26T00:00:00"/>
    <d v="2020-04-09T00:00:00"/>
    <m/>
    <m/>
    <s v="NASALAMS"/>
    <s v="NASALAMS"/>
    <n v="19328"/>
    <s v="natanael.salamanca@consultor.wom.cl"/>
    <m/>
    <m/>
    <n v="74"/>
    <s v="Maria Fernanda Diaz"/>
    <x v="3"/>
    <m/>
    <s v=""/>
    <d v="2021-03-01T00:00:00"/>
    <s v=""/>
    <m/>
    <d v="2020-04-01T00:00:00"/>
    <s v=""/>
  </r>
  <r>
    <s v="Holdtech"/>
    <x v="0"/>
    <s v="Masivo"/>
    <s v="La Serena"/>
    <s v="20006417"/>
    <s v="8"/>
    <s v="20006417-8"/>
    <s v="SEDIAZC"/>
    <s v="SOFIA EUGENIA XIMENA DIAZ CORTES"/>
    <s v="SOFIA EUGENIA XIMENA"/>
    <s v="DIAZ CORTES "/>
    <x v="1"/>
    <x v="5"/>
    <s v="Abandono de PEI"/>
    <m/>
    <d v="2020-04-03T00:00:00"/>
    <m/>
    <m/>
    <m/>
    <m/>
    <m/>
    <d v="1999-05-22T00:00:00"/>
    <x v="31"/>
    <m/>
    <s v=""/>
    <d v="2020-03-26T00:00:00"/>
    <d v="2020-04-09T00:00:00"/>
    <m/>
    <m/>
    <s v="SEDIAZC"/>
    <s v="SEDIAZC"/>
    <n v="19188"/>
    <s v="sofia.diaz@consultor.wom.cl"/>
    <m/>
    <m/>
    <n v="74"/>
    <s v="Maria Fernanda Diaz"/>
    <x v="3"/>
    <m/>
    <s v=""/>
    <d v="2021-03-01T00:00:00"/>
    <s v=""/>
    <m/>
    <d v="2020-04-01T00:00:00"/>
    <s v=""/>
  </r>
  <r>
    <s v="Holdtech"/>
    <x v="0"/>
    <s v="Masivo"/>
    <s v="La Serena"/>
    <s v="19710537"/>
    <s v="2"/>
    <s v="19710537-2"/>
    <s v="AEFONCEC"/>
    <s v="ANDRES EDUARDO FONCEA CARDENAS"/>
    <s v="ANDRES EDUARDO"/>
    <s v="FONCEA CARDENAS "/>
    <x v="1"/>
    <x v="5"/>
    <s v="Abandono de PEI"/>
    <m/>
    <d v="2020-04-14T00:00:00"/>
    <m/>
    <m/>
    <m/>
    <m/>
    <m/>
    <d v="1997-08-08T00:00:00"/>
    <x v="29"/>
    <m/>
    <s v=""/>
    <d v="2020-04-13T00:00:00"/>
    <d v="2020-04-18T00:00:00"/>
    <m/>
    <m/>
    <s v="AEFONCEC"/>
    <s v="AEFONCEC"/>
    <n v="19247"/>
    <s v="andres.foncea@consultor.wom.cl"/>
    <m/>
    <m/>
    <n v="75"/>
    <s v="America Quinteros"/>
    <x v="3"/>
    <m/>
    <s v=""/>
    <d v="2021-03-01T00:00:00"/>
    <s v=""/>
    <m/>
    <d v="2020-04-01T00:00:00"/>
    <s v=""/>
  </r>
  <r>
    <s v="Holdtech"/>
    <x v="0"/>
    <s v="Masivo"/>
    <s v="La Serena"/>
    <s v="18179616"/>
    <s v="2"/>
    <s v="18179616-2"/>
    <s v="CAALFARO"/>
    <s v="CECILIA ANDREA ALFARO TORRES"/>
    <s v="CECILIA ANDREA"/>
    <s v="ALFARO TORRES "/>
    <x v="1"/>
    <x v="5"/>
    <s v="Reprobado"/>
    <m/>
    <d v="2020-04-18T00:00:00"/>
    <m/>
    <m/>
    <m/>
    <m/>
    <m/>
    <d v="1992-10-05T00:00:00"/>
    <x v="29"/>
    <m/>
    <s v=""/>
    <d v="2020-04-13T00:00:00"/>
    <d v="2020-04-18T00:00:00"/>
    <m/>
    <m/>
    <s v="CAALFARO"/>
    <s v="CAALFARO"/>
    <n v="19398"/>
    <s v="cecilia.alfaro@consultor.wom.cl"/>
    <m/>
    <m/>
    <n v="75"/>
    <s v="America Quinteros"/>
    <x v="3"/>
    <m/>
    <s v=""/>
    <d v="2021-03-01T00:00:00"/>
    <s v=""/>
    <m/>
    <d v="2020-04-01T00:00:00"/>
    <s v=""/>
  </r>
  <r>
    <s v="Holdtech"/>
    <x v="0"/>
    <s v="Masivo"/>
    <s v="La Serena"/>
    <s v="17721671"/>
    <s v="2"/>
    <s v="17721671-2"/>
    <s v="JJPENAF"/>
    <s v="JUAN JESUS PEÑA FIGUEROA"/>
    <s v="JUAN JESUS"/>
    <s v="PEÑA FIGUEROA"/>
    <x v="1"/>
    <x v="5"/>
    <s v="Abandono de PEI"/>
    <m/>
    <d v="2020-04-16T00:00:00"/>
    <m/>
    <m/>
    <m/>
    <m/>
    <m/>
    <d v="1990-11-06T00:00:00"/>
    <x v="29"/>
    <m/>
    <s v=""/>
    <d v="2020-04-13T00:00:00"/>
    <d v="2020-04-18T00:00:00"/>
    <m/>
    <m/>
    <s v="JJPENAF"/>
    <s v="JJPENAF"/>
    <n v="19294"/>
    <s v="juan.pena@consultor.wom.cl"/>
    <m/>
    <m/>
    <n v="75"/>
    <s v="America Quinteros"/>
    <x v="3"/>
    <m/>
    <s v=""/>
    <d v="2021-03-01T00:00:00"/>
    <s v=""/>
    <m/>
    <d v="2020-04-01T00:00:00"/>
    <s v=""/>
  </r>
  <r>
    <s v="Holdtech"/>
    <x v="0"/>
    <s v="Masivo"/>
    <s v="La Serena"/>
    <s v="16444261"/>
    <s v="6"/>
    <s v="16444261-6"/>
    <s v="PDGALLAC"/>
    <s v="PAULINA DE LOS ANGELES GALLARDO COLLAO"/>
    <s v="PAULINA DE LOS ANGELES"/>
    <s v="GALLARDO COLLAO "/>
    <x v="1"/>
    <x v="5"/>
    <s v="Abandono de PEI"/>
    <m/>
    <d v="2020-04-17T00:00:00"/>
    <m/>
    <m/>
    <m/>
    <m/>
    <m/>
    <d v="1987-05-07T00:00:00"/>
    <x v="29"/>
    <m/>
    <s v=""/>
    <d v="2020-04-13T00:00:00"/>
    <d v="2020-04-18T00:00:00"/>
    <m/>
    <m/>
    <s v="PDGALLAC"/>
    <s v="PDGALLAC"/>
    <n v="19397"/>
    <s v="paulina.gallardo@consultor.wom.cl"/>
    <m/>
    <m/>
    <n v="75"/>
    <s v="America Quinteros"/>
    <x v="3"/>
    <m/>
    <s v=""/>
    <d v="2021-03-01T00:00:00"/>
    <s v=""/>
    <m/>
    <d v="2020-04-01T00:00:00"/>
    <s v=""/>
  </r>
  <r>
    <s v="Holdtech"/>
    <x v="0"/>
    <s v="Masivo"/>
    <s v="La Serena"/>
    <s v="15052802"/>
    <s v="K"/>
    <s v="15052802-K"/>
    <s v="DHOYANAA"/>
    <s v="DORIS HARLET OYANADER ALBORNOZ"/>
    <s v="DORIS HARLET"/>
    <s v="OYANADER ALBORNOZ "/>
    <x v="1"/>
    <x v="5"/>
    <s v="Abandono de PEI"/>
    <m/>
    <d v="2020-07-12T00:00:00"/>
    <m/>
    <m/>
    <m/>
    <m/>
    <m/>
    <d v="1982-12-26T00:00:00"/>
    <x v="29"/>
    <m/>
    <s v=""/>
    <d v="2020-06-30T00:00:00"/>
    <d v="2020-07-10T00:00:00"/>
    <m/>
    <m/>
    <s v="DHOYANAA"/>
    <s v="DHOYANAA"/>
    <n v="19213"/>
    <s v="doris.oyanader@consultor.wom.cl"/>
    <m/>
    <m/>
    <n v="76"/>
    <s v="America Quinteros"/>
    <x v="3"/>
    <m/>
    <s v=""/>
    <d v="2021-03-01T00:00:00"/>
    <s v=""/>
    <m/>
    <d v="2020-07-01T00:00:00"/>
    <s v=""/>
  </r>
  <r>
    <s v="Holdtech"/>
    <x v="0"/>
    <s v="Masivo"/>
    <s v="La Serena"/>
    <s v="15285573"/>
    <s v="7"/>
    <s v="15285573-7"/>
    <s v="GDNITORS"/>
    <s v="GABRIELA DE LOURDES NITOR SANCHEZ"/>
    <s v="GABRIELA DE LOURDES"/>
    <s v="NITOR SANCHEZ "/>
    <x v="1"/>
    <x v="5"/>
    <s v="Abandono de PEI"/>
    <m/>
    <d v="2020-07-02T00:00:00"/>
    <m/>
    <m/>
    <m/>
    <m/>
    <m/>
    <d v="1982-07-27T00:00:00"/>
    <x v="29"/>
    <m/>
    <s v=""/>
    <d v="2020-06-30T00:00:00"/>
    <d v="2020-07-10T00:00:00"/>
    <m/>
    <m/>
    <s v="GDNITORS"/>
    <s v="GDNITORS"/>
    <n v="19206"/>
    <s v="gabriela.nitor@consultor.wom.cl"/>
    <m/>
    <m/>
    <n v="76"/>
    <s v="America Quinteros"/>
    <x v="3"/>
    <m/>
    <s v=""/>
    <d v="2021-03-01T00:00:00"/>
    <s v=""/>
    <m/>
    <d v="2020-07-01T00:00:00"/>
    <s v=""/>
  </r>
  <r>
    <s v="Holdtech"/>
    <x v="0"/>
    <s v="Masivo"/>
    <s v="La Serena"/>
    <s v="16580153"/>
    <s v="9"/>
    <s v="16580153-9"/>
    <s v="HSMATURF"/>
    <s v="HELEN SOFIA MATURANA FIGUEROA"/>
    <s v="HELEN SOFIA"/>
    <s v="MATURANA FIGUEROA "/>
    <x v="1"/>
    <x v="5"/>
    <s v="Abandono de PEI"/>
    <m/>
    <d v="2020-07-02T00:00:00"/>
    <m/>
    <m/>
    <m/>
    <m/>
    <m/>
    <d v="1987-02-04T00:00:00"/>
    <x v="29"/>
    <m/>
    <s v=""/>
    <d v="2020-06-30T00:00:00"/>
    <d v="2020-07-10T00:00:00"/>
    <m/>
    <m/>
    <s v="HSMATURF"/>
    <s v="HSMATURF"/>
    <n v="19222"/>
    <s v="helen.maturana@consultor.wom.cl"/>
    <m/>
    <m/>
    <n v="76"/>
    <s v="America Quinteros"/>
    <x v="3"/>
    <m/>
    <s v=""/>
    <d v="2021-03-01T00:00:00"/>
    <s v=""/>
    <m/>
    <d v="2020-07-01T00:00:00"/>
    <s v=""/>
  </r>
  <r>
    <s v="Holdtech"/>
    <x v="0"/>
    <s v="Masivo"/>
    <s v="La Serena"/>
    <s v="19569550"/>
    <s v="4"/>
    <s v="19569550-4"/>
    <s v="IAMORENE"/>
    <s v="IGNACIO ANDRES MORENO ESPINOZA"/>
    <s v="IGNACIO ANDRES"/>
    <s v="MORENO ESPINOZA "/>
    <x v="1"/>
    <x v="5"/>
    <s v="Abandono de PEI"/>
    <m/>
    <d v="2020-06-30T00:00:00"/>
    <m/>
    <m/>
    <m/>
    <m/>
    <m/>
    <d v="1996-09-25T00:00:00"/>
    <x v="29"/>
    <m/>
    <s v=""/>
    <d v="2020-06-30T00:00:00"/>
    <d v="2020-07-10T00:00:00"/>
    <m/>
    <m/>
    <s v="IAMORENE"/>
    <s v="IAMORENE"/>
    <n v="19284"/>
    <s v="ignacio.moreno@consultor.wom.cl"/>
    <m/>
    <m/>
    <n v="76"/>
    <s v="America Quinteros"/>
    <x v="3"/>
    <m/>
    <s v=""/>
    <d v="2021-03-01T00:00:00"/>
    <s v=""/>
    <m/>
    <d v="2020-06-01T00:00:00"/>
    <s v=""/>
  </r>
  <r>
    <s v="Holdtech"/>
    <x v="0"/>
    <s v="Masivo"/>
    <s v="La Serena"/>
    <s v="17.625.8"/>
    <s v="9"/>
    <s v="17.625.896-9"/>
    <s v="JFALVAVE"/>
    <s v="JUAN FRANCISCO ALVAREZ VELASQUEZ"/>
    <s v="JUAN FRANCISCO"/>
    <s v="ALVAREZ VELASQUEZ "/>
    <x v="1"/>
    <x v="5"/>
    <s v="Abandono de PEI"/>
    <m/>
    <d v="2020-06-30T00:00:00"/>
    <m/>
    <m/>
    <m/>
    <m/>
    <m/>
    <d v="1990-12-26T00:00:00"/>
    <x v="29"/>
    <m/>
    <s v=""/>
    <d v="2020-06-30T00:00:00"/>
    <d v="2020-07-10T00:00:00"/>
    <m/>
    <m/>
    <s v="JFALVAVE"/>
    <s v="JFALVAVE"/>
    <n v="19130"/>
    <s v="juan.alvarez@consultor.wom.cl"/>
    <m/>
    <m/>
    <n v="76"/>
    <s v="America Quinteros"/>
    <x v="3"/>
    <m/>
    <s v=""/>
    <d v="2021-03-01T00:00:00"/>
    <s v=""/>
    <m/>
    <d v="2020-06-01T00:00:00"/>
    <s v=""/>
  </r>
  <r>
    <s v="Holdtech"/>
    <x v="0"/>
    <s v="Masivo"/>
    <s v="La Serena"/>
    <s v="15997689"/>
    <s v="0"/>
    <s v="15997689-0"/>
    <s v="PFLEYTOG"/>
    <s v="PAOLA FERNANDA LEYTON GALLEGUILLOS"/>
    <s v="PAOLA FERNANDA"/>
    <s v="LEYTON GALLEGUILLOS "/>
    <x v="1"/>
    <x v="5"/>
    <s v="Abandono de PEI"/>
    <m/>
    <d v="2020-07-08T00:00:00"/>
    <m/>
    <m/>
    <m/>
    <m/>
    <m/>
    <d v="1987-03-16T00:00:00"/>
    <x v="29"/>
    <m/>
    <s v=""/>
    <d v="2020-06-30T00:00:00"/>
    <d v="2020-07-10T00:00:00"/>
    <m/>
    <m/>
    <s v="PFLEYTOG"/>
    <s v="PFLEYTOG"/>
    <n v="19247"/>
    <s v="paola.leyton@consultor.wom.cl"/>
    <m/>
    <m/>
    <n v="76"/>
    <s v="America Quinteros"/>
    <x v="3"/>
    <m/>
    <s v=""/>
    <d v="2021-03-01T00:00:00"/>
    <s v=""/>
    <m/>
    <d v="2020-07-01T00:00:00"/>
    <s v=""/>
  </r>
  <r>
    <s v="Holdtech"/>
    <x v="0"/>
    <s v="Masivo"/>
    <s v="La Serena"/>
    <s v="16974013"/>
    <s v="5"/>
    <s v="16974013-5"/>
    <s v="ACCORTEC"/>
    <s v="ANA CRISTINA CORTES CASANGA"/>
    <s v="ANA CRISTINA"/>
    <s v="CORTES CASANGA "/>
    <x v="1"/>
    <x v="5"/>
    <s v="Abandono de PEI"/>
    <m/>
    <d v="2020-07-17T00:00:00"/>
    <m/>
    <m/>
    <m/>
    <m/>
    <m/>
    <d v="1988-02-01T00:00:00"/>
    <x v="20"/>
    <m/>
    <s v=""/>
    <d v="2020-07-06T00:00:00"/>
    <d v="2020-07-17T00:00:00"/>
    <m/>
    <m/>
    <s v="ACCORTEC"/>
    <s v="ACCORTEC"/>
    <n v="19314"/>
    <s v="ana.cortes@consultor.wom.cl"/>
    <m/>
    <m/>
    <n v="77"/>
    <s v="Leticia Cabrera"/>
    <x v="3"/>
    <s v="Diurno"/>
    <s v=""/>
    <d v="2021-03-01T00:00:00"/>
    <s v=""/>
    <m/>
    <d v="2020-07-01T00:00:00"/>
    <s v=""/>
  </r>
  <r>
    <s v="Holdtech"/>
    <x v="0"/>
    <s v="Masivo"/>
    <s v="La Serena"/>
    <s v="19660954"/>
    <s v="7"/>
    <s v="19660954-7"/>
    <s v="GIRUBILR"/>
    <s v="GONZALO IGNACIO RUBILAR RAMOS"/>
    <s v="GONZALO IGNACIO"/>
    <s v="RUBILAR RAMOS "/>
    <x v="1"/>
    <x v="5"/>
    <s v="Abandono de PEI"/>
    <m/>
    <d v="2020-07-17T00:00:00"/>
    <m/>
    <m/>
    <m/>
    <m/>
    <m/>
    <d v="1997-09-03T00:00:00"/>
    <x v="20"/>
    <m/>
    <s v=""/>
    <d v="2020-07-06T00:00:00"/>
    <d v="2020-07-17T00:00:00"/>
    <m/>
    <m/>
    <s v="GIRUBILR"/>
    <s v="GIRUBILR"/>
    <n v="19328"/>
    <s v="gonzalo.rubilar@consultor.wom.cl"/>
    <m/>
    <m/>
    <n v="77"/>
    <s v="Leticia Cabrera"/>
    <x v="3"/>
    <s v="Diurno"/>
    <s v=""/>
    <d v="2021-03-01T00:00:00"/>
    <s v=""/>
    <m/>
    <d v="2020-07-01T00:00:00"/>
    <s v=""/>
  </r>
  <r>
    <s v="Holdtech"/>
    <x v="0"/>
    <s v="Masivo"/>
    <s v="La Serena"/>
    <s v="18293810"/>
    <s v="6"/>
    <s v="18293810-6"/>
    <s v="JMBALLEG"/>
    <s v="JOSE MARIA BALLESTER GODOY"/>
    <s v="JOSE MARIA"/>
    <s v="BALLESTER GODOY "/>
    <x v="1"/>
    <x v="5"/>
    <s v="Abandono de PEI"/>
    <m/>
    <d v="2020-07-17T00:00:00"/>
    <m/>
    <m/>
    <m/>
    <m/>
    <m/>
    <d v="1992-10-28T00:00:00"/>
    <x v="20"/>
    <m/>
    <s v=""/>
    <d v="2020-07-06T00:00:00"/>
    <d v="2020-07-17T00:00:00"/>
    <m/>
    <m/>
    <s v="JMBALLEG"/>
    <s v="JMBALLEG"/>
    <n v="19320"/>
    <s v="jose.ballester@consultor.wom.cl"/>
    <m/>
    <m/>
    <n v="77"/>
    <s v="Leticia Cabrera"/>
    <x v="3"/>
    <s v="Diurno"/>
    <s v=""/>
    <d v="2021-03-01T00:00:00"/>
    <s v=""/>
    <m/>
    <d v="2020-07-01T00:00:00"/>
    <s v=""/>
  </r>
  <r>
    <s v="Holdtech"/>
    <x v="0"/>
    <s v="Masivo"/>
    <s v="La Serena"/>
    <s v="18632203"/>
    <s v="7"/>
    <s v="18632203-7"/>
    <s v="RICARMOZ"/>
    <s v="RODRIGO IGNACIO CARMONA ZEPEDA"/>
    <s v="RODRIGO IGNACIO"/>
    <s v="CARMONA ZEPEDA "/>
    <x v="1"/>
    <x v="5"/>
    <s v="Abandono de PEI"/>
    <m/>
    <d v="2020-07-17T00:00:00"/>
    <m/>
    <m/>
    <m/>
    <m/>
    <m/>
    <d v="1993-11-08T00:00:00"/>
    <x v="20"/>
    <m/>
    <s v=""/>
    <d v="2020-07-06T00:00:00"/>
    <d v="2020-07-17T00:00:00"/>
    <m/>
    <m/>
    <s v="RICARMOZ"/>
    <s v="RICARMOZ"/>
    <n v="19297"/>
    <s v="rodrigo.carmona@consultor.wom.cl"/>
    <m/>
    <m/>
    <n v="77"/>
    <s v="Leticia Cabrera"/>
    <x v="3"/>
    <s v="Diurno"/>
    <s v=""/>
    <d v="2021-03-01T00:00:00"/>
    <s v=""/>
    <m/>
    <d v="2020-07-01T00:00:00"/>
    <s v=""/>
  </r>
  <r>
    <s v="Holdtech"/>
    <x v="0"/>
    <s v="Masivo"/>
    <s v="La Serena"/>
    <s v="16059620"/>
    <s v="1"/>
    <s v="16059620-1"/>
    <s v="VMNAVEAO"/>
    <s v="VICTOR MANUEL NAVEA OPAZO"/>
    <s v="VICTOR MANUEL"/>
    <s v="NAVEA OPAZO "/>
    <x v="1"/>
    <x v="5"/>
    <s v="Abandono de PEI"/>
    <m/>
    <d v="2020-07-17T00:00:00"/>
    <m/>
    <m/>
    <m/>
    <m/>
    <m/>
    <d v="1985-03-30T00:00:00"/>
    <x v="20"/>
    <m/>
    <s v=""/>
    <d v="2020-07-06T00:00:00"/>
    <d v="2020-07-17T00:00:00"/>
    <m/>
    <m/>
    <s v="VMNAVEAO"/>
    <s v="VMNAVEAO"/>
    <n v="19350"/>
    <s v="victor.navea@consultor.wom.cl"/>
    <m/>
    <m/>
    <n v="77"/>
    <s v="Leticia Cabrera"/>
    <x v="3"/>
    <s v="Diurno"/>
    <s v=""/>
    <d v="2021-03-01T00:00:00"/>
    <s v=""/>
    <m/>
    <d v="2020-07-01T00:00:00"/>
    <s v=""/>
  </r>
  <r>
    <s v="Holdtech"/>
    <x v="0"/>
    <s v="Masivo"/>
    <s v="La Serena"/>
    <s v="18758263"/>
    <s v="6"/>
    <s v="18758263-6"/>
    <s v="CBCASTIZ"/>
    <s v="CONSTANZA BELEN CASTILLO ZEPEDA"/>
    <s v="CONSTANZA BELEN"/>
    <s v="CASTILLO ZEPEDA "/>
    <x v="1"/>
    <x v="5"/>
    <s v="Abandono de PEI"/>
    <m/>
    <d v="2020-07-23T00:00:00"/>
    <m/>
    <m/>
    <m/>
    <m/>
    <m/>
    <d v="1994-08-05T00:00:00"/>
    <x v="31"/>
    <m/>
    <s v=""/>
    <d v="2020-07-13T00:00:00"/>
    <d v="2020-07-24T00:00:00"/>
    <m/>
    <m/>
    <s v="CBCASTIZ"/>
    <s v="CBCASTIZ"/>
    <n v="19130"/>
    <s v="constanza.castillo@consultor.wom.cl"/>
    <m/>
    <m/>
    <n v="78"/>
    <s v="Maria Fernanda Diaz"/>
    <x v="3"/>
    <m/>
    <s v=""/>
    <d v="2021-03-01T00:00:00"/>
    <s v=""/>
    <m/>
    <d v="2020-07-01T00:00:00"/>
    <s v=""/>
  </r>
  <r>
    <s v="Holdtech"/>
    <x v="0"/>
    <s v="Masivo"/>
    <s v="La Serena"/>
    <s v="18924310"/>
    <s v="3"/>
    <s v="18924310-3"/>
    <s v="DFBRICER"/>
    <s v="DIEGO FELIPE BRICEÑO ROJAS"/>
    <s v="DIEGO FELIPE"/>
    <s v="BRICEÑO ROJAS "/>
    <x v="1"/>
    <x v="5"/>
    <s v="Abandono de PEI"/>
    <m/>
    <d v="2020-07-23T00:00:00"/>
    <m/>
    <m/>
    <m/>
    <m/>
    <m/>
    <d v="1995-07-19T00:00:00"/>
    <x v="31"/>
    <m/>
    <s v=""/>
    <d v="2020-07-13T00:00:00"/>
    <d v="2020-07-24T00:00:00"/>
    <m/>
    <m/>
    <s v="DFBRICER"/>
    <s v="DFBRICER"/>
    <n v="19371"/>
    <s v="diego.briceno@consultor.wom.cl"/>
    <m/>
    <m/>
    <n v="78"/>
    <s v="Maria Fernanda Diaz"/>
    <x v="3"/>
    <m/>
    <s v=""/>
    <d v="2021-03-01T00:00:00"/>
    <s v=""/>
    <m/>
    <d v="2020-07-01T00:00:00"/>
    <s v=""/>
  </r>
  <r>
    <s v="Holdtech"/>
    <x v="0"/>
    <s v="Masivo"/>
    <s v="La Serena"/>
    <s v="15572615"/>
    <s v="6"/>
    <s v="15572615-6"/>
    <s v="ECJIMENC"/>
    <s v="ELIZABETH CAROLINA JIMENEZ CORTES"/>
    <s v="ELIZABETH CAROLINA"/>
    <s v="JIMENEZ CORTES "/>
    <x v="1"/>
    <x v="5"/>
    <s v="Abandono de PEI"/>
    <m/>
    <d v="2020-07-23T00:00:00"/>
    <m/>
    <m/>
    <m/>
    <m/>
    <m/>
    <d v="1983-10-22T00:00:00"/>
    <x v="31"/>
    <m/>
    <s v=""/>
    <d v="2020-07-13T00:00:00"/>
    <d v="2020-07-24T00:00:00"/>
    <m/>
    <m/>
    <s v="ECJIMENC"/>
    <s v="ECJIMENC"/>
    <n v="19324"/>
    <s v="elizabeth.jimenez@consultor.wom.cl"/>
    <m/>
    <m/>
    <n v="78"/>
    <s v="Maria Fernanda Diaz"/>
    <x v="3"/>
    <m/>
    <s v=""/>
    <d v="2021-03-01T00:00:00"/>
    <s v=""/>
    <m/>
    <d v="2020-07-01T00:00:00"/>
    <s v=""/>
  </r>
  <r>
    <s v="Holdtech"/>
    <x v="0"/>
    <s v="Masivo"/>
    <s v="La Serena"/>
    <s v="18924545"/>
    <s v="9"/>
    <s v="18924545-9"/>
    <s v="FAARANCV"/>
    <s v="FELIPE ANDRES ARANCIBIA VELIZ"/>
    <s v="FELIPE ANDRES"/>
    <s v="ARANCIBIA VELIZ "/>
    <x v="1"/>
    <x v="5"/>
    <s v="Abandono de PEI"/>
    <m/>
    <d v="2020-07-15T00:00:00"/>
    <m/>
    <m/>
    <m/>
    <m/>
    <m/>
    <d v="1995-08-22T00:00:00"/>
    <x v="31"/>
    <m/>
    <s v=""/>
    <d v="2020-07-13T00:00:00"/>
    <d v="2020-07-24T00:00:00"/>
    <m/>
    <m/>
    <s v="FAARANCV"/>
    <s v="FAARANCV"/>
    <n v="19206"/>
    <s v="felipe.arancibia.v@consultor.wom.cl"/>
    <m/>
    <m/>
    <n v="78"/>
    <s v="Maria Fernanda Diaz"/>
    <x v="3"/>
    <m/>
    <s v=""/>
    <d v="2021-03-01T00:00:00"/>
    <s v=""/>
    <m/>
    <d v="2020-07-01T00:00:00"/>
    <s v=""/>
  </r>
  <r>
    <s v="Holdtech"/>
    <x v="0"/>
    <s v="Masivo"/>
    <s v="La Serena"/>
    <s v="18178860"/>
    <s v="7"/>
    <s v="18178860-7"/>
    <s v="RFARAYAA"/>
    <s v="RUBEN FELIPE ARAYA AGUILERA"/>
    <s v="RUBEN FELIPE"/>
    <s v="ARAYA AGUILERA "/>
    <x v="1"/>
    <x v="5"/>
    <s v="Abandono de PEI"/>
    <m/>
    <d v="2020-07-20T00:00:00"/>
    <m/>
    <m/>
    <m/>
    <m/>
    <m/>
    <d v="1992-07-21T00:00:00"/>
    <x v="31"/>
    <m/>
    <s v=""/>
    <d v="2020-07-13T00:00:00"/>
    <d v="2020-07-24T00:00:00"/>
    <m/>
    <m/>
    <s v="RFARAYAA"/>
    <s v="RFARAYAA"/>
    <n v="19380"/>
    <s v="ruben.araya@consultor.wom.cl"/>
    <m/>
    <m/>
    <n v="78"/>
    <s v="Maria Fernanda Diaz"/>
    <x v="3"/>
    <m/>
    <s v=""/>
    <d v="2021-03-01T00:00:00"/>
    <s v=""/>
    <m/>
    <d v="2020-07-01T00:00:00"/>
    <s v=""/>
  </r>
  <r>
    <s v="Holdtech"/>
    <x v="0"/>
    <s v="Masivo"/>
    <s v="La Serena"/>
    <s v="17847315"/>
    <s v="8"/>
    <s v="17847315-8"/>
    <s v="DFRODRIC"/>
    <s v="DANIELA FERNANDA RODRIGUEZ CAMPOS"/>
    <s v="DANIELA FERNANDA"/>
    <s v="RODRIGUEZ CAMPOS "/>
    <x v="1"/>
    <x v="5"/>
    <s v="Abandono de PEI"/>
    <m/>
    <d v="2020-07-24T00:00:00"/>
    <m/>
    <m/>
    <m/>
    <m/>
    <m/>
    <d v="1989-11-13T00:00:00"/>
    <x v="29"/>
    <m/>
    <s v=""/>
    <d v="2020-07-20T00:00:00"/>
    <d v="2020-07-30T00:00:00"/>
    <m/>
    <m/>
    <s v="DFRODRIC"/>
    <s v="DFRODRIC"/>
    <n v="19394"/>
    <s v="daniela.rodriguez.c@consultor.wom.cl"/>
    <m/>
    <m/>
    <n v="79"/>
    <s v="America Quinteros"/>
    <x v="3"/>
    <m/>
    <s v=""/>
    <d v="2021-03-01T00:00:00"/>
    <s v=""/>
    <m/>
    <d v="2020-07-01T00:00:00"/>
    <s v=""/>
  </r>
  <r>
    <s v="Holdtech"/>
    <x v="0"/>
    <s v="Masivo"/>
    <s v="La Serena"/>
    <s v="15014593"/>
    <s v="7"/>
    <s v="15014593-7"/>
    <s v="ECARAYAS"/>
    <s v="ELIANA CRISTINA ARAYA SOTO"/>
    <s v="ELIANA CRISTINA"/>
    <s v="ARAYA SOTO "/>
    <x v="1"/>
    <x v="5"/>
    <s v="Abandono de PEI"/>
    <m/>
    <d v="2020-07-28T00:00:00"/>
    <m/>
    <m/>
    <m/>
    <m/>
    <m/>
    <d v="1982-07-17T00:00:00"/>
    <x v="29"/>
    <m/>
    <s v=""/>
    <d v="2020-07-20T00:00:00"/>
    <d v="2020-07-30T00:00:00"/>
    <m/>
    <m/>
    <s v="ECARAYAS"/>
    <s v="ECARAYAS"/>
    <n v="19392"/>
    <s v="eliana.araya.s@consultor.wom.cl"/>
    <m/>
    <m/>
    <n v="79"/>
    <s v="America Quinteros"/>
    <x v="3"/>
    <m/>
    <s v=""/>
    <d v="2021-03-01T00:00:00"/>
    <s v=""/>
    <m/>
    <d v="2020-07-01T00:00:00"/>
    <s v=""/>
  </r>
  <r>
    <s v="Holdtech"/>
    <x v="0"/>
    <s v="Masivo"/>
    <s v="La Serena"/>
    <s v="18632848"/>
    <s v="5"/>
    <s v="18632848-5"/>
    <s v="JRPARRAA"/>
    <s v="JOSELINE ROMINA PARRA ARAYA"/>
    <s v="JOSELINE ROMINA"/>
    <s v="PARRA ARAYA "/>
    <x v="1"/>
    <x v="5"/>
    <s v="Abandono de PEI"/>
    <m/>
    <d v="2020-07-29T00:00:00"/>
    <m/>
    <m/>
    <m/>
    <m/>
    <m/>
    <d v="1994-02-05T00:00:00"/>
    <x v="29"/>
    <m/>
    <s v=""/>
    <d v="2020-07-20T00:00:00"/>
    <d v="2020-07-30T00:00:00"/>
    <m/>
    <m/>
    <s v="JRPARRAA"/>
    <s v="JRPARRAA"/>
    <n v="19398"/>
    <s v="joseline.parra@consultor.wom.cl"/>
    <m/>
    <m/>
    <n v="79"/>
    <s v="America Quinteros"/>
    <x v="3"/>
    <m/>
    <s v=""/>
    <d v="2021-03-01T00:00:00"/>
    <s v=""/>
    <m/>
    <d v="2020-07-01T00:00:00"/>
    <s v=""/>
  </r>
  <r>
    <s v="Holdtech"/>
    <x v="0"/>
    <s v="Masivo"/>
    <s v="La Serena"/>
    <s v="16686805"/>
    <s v="K"/>
    <s v="16686805-K"/>
    <s v="MABONILG"/>
    <s v="MARICEL ANDREA BONILLA GALVEZ"/>
    <s v="MARICEL ANDREA"/>
    <s v="BONILLA GALVEZ "/>
    <x v="1"/>
    <x v="5"/>
    <s v="Abandono de PEI"/>
    <m/>
    <d v="2020-07-28T00:00:00"/>
    <m/>
    <m/>
    <m/>
    <m/>
    <m/>
    <d v="1987-07-22T00:00:00"/>
    <x v="29"/>
    <m/>
    <s v=""/>
    <d v="2020-07-20T00:00:00"/>
    <d v="2020-07-30T00:00:00"/>
    <m/>
    <m/>
    <s v="MABONILG"/>
    <s v="MABONILG"/>
    <n v="19314"/>
    <s v="maricel.bonilla@consultor.wom.cl"/>
    <m/>
    <m/>
    <n v="79"/>
    <s v="America Quinteros"/>
    <x v="3"/>
    <m/>
    <s v=""/>
    <d v="2021-03-01T00:00:00"/>
    <s v=""/>
    <m/>
    <d v="2020-07-01T00:00:00"/>
    <s v=""/>
  </r>
  <r>
    <s v="Holdtech"/>
    <x v="0"/>
    <s v="Masivo"/>
    <s v="La Serena"/>
    <s v="17979296"/>
    <s v="6"/>
    <s v="17979296-6"/>
    <s v="YMSANTAC"/>
    <s v="YOSELYN MARGOT SANTANDER CABELLO"/>
    <s v="YOSELYN MARGOT"/>
    <s v="SANTANDER CABELLO "/>
    <x v="1"/>
    <x v="5"/>
    <s v="Abandono de PEI"/>
    <m/>
    <d v="2020-07-29T00:00:00"/>
    <m/>
    <m/>
    <m/>
    <m/>
    <m/>
    <d v="1991-08-13T00:00:00"/>
    <x v="29"/>
    <m/>
    <s v=""/>
    <d v="2020-07-20T00:00:00"/>
    <d v="2020-07-30T00:00:00"/>
    <m/>
    <m/>
    <s v="YMSANTAC"/>
    <s v="YMSANTAC"/>
    <n v="19405"/>
    <s v="yoselyn.santander@consultor.wom.cl"/>
    <m/>
    <m/>
    <n v="79"/>
    <s v="America Quinteros"/>
    <x v="3"/>
    <m/>
    <s v=""/>
    <d v="2021-03-01T00:00:00"/>
    <s v=""/>
    <m/>
    <d v="2020-07-01T00:00:00"/>
    <s v=""/>
  </r>
  <r>
    <s v="Holdtech"/>
    <x v="0"/>
    <s v="Masivo"/>
    <s v="La Serena"/>
    <s v="19040105"/>
    <s v="7"/>
    <s v="19040105-7"/>
    <s v="BVESPINN"/>
    <s v="BIANCA VALESKA ESPINDOLA NUÑEZ"/>
    <s v="BIANCA VALESKA"/>
    <s v="ESPINDOLA NUÑEZ "/>
    <x v="1"/>
    <x v="5"/>
    <s v="Abandono de PEI"/>
    <m/>
    <d v="2020-07-31T00:00:00"/>
    <m/>
    <m/>
    <m/>
    <m/>
    <m/>
    <s v="12-02-1995"/>
    <x v="19"/>
    <m/>
    <s v=""/>
    <d v="2020-07-27T00:00:00"/>
    <d v="2020-08-11T00:00:00"/>
    <m/>
    <m/>
    <s v="BVESPINN"/>
    <s v="BVESPINN"/>
    <n v="19062"/>
    <s v="bianca.espindola@consultor.wom.cl"/>
    <m/>
    <m/>
    <n v="80"/>
    <s v="Leticia Cabrera"/>
    <x v="3"/>
    <m/>
    <s v=""/>
    <d v="2021-03-01T00:00:00"/>
    <s v=""/>
    <m/>
    <d v="2020-07-01T00:00:00"/>
    <s v=""/>
  </r>
  <r>
    <s v="Holdtech"/>
    <x v="0"/>
    <s v="Masivo"/>
    <s v="La Serena"/>
    <s v="19207147"/>
    <s v="K"/>
    <s v="19207147-K"/>
    <s v="CPLARAA"/>
    <s v="CARLA PATRICIA LARA ALUCEMA"/>
    <s v="CARLA PATRICIA"/>
    <s v="LARA ALUCEMA "/>
    <x v="1"/>
    <x v="5"/>
    <s v="Abandono de PEI"/>
    <m/>
    <d v="2020-08-04T00:00:00"/>
    <m/>
    <m/>
    <m/>
    <m/>
    <m/>
    <s v="10-07-1995"/>
    <x v="19"/>
    <m/>
    <s v=""/>
    <d v="2020-07-27T00:00:00"/>
    <d v="2020-08-11T00:00:00"/>
    <m/>
    <m/>
    <s v="CPLARAA"/>
    <s v="CPLARAA"/>
    <n v="19130"/>
    <s v="carla.lara@consultor.wom.cl"/>
    <m/>
    <m/>
    <n v="80"/>
    <s v="Leticia Cabrera"/>
    <x v="3"/>
    <m/>
    <s v=""/>
    <d v="2021-03-01T00:00:00"/>
    <s v=""/>
    <m/>
    <d v="2020-08-01T00:00:00"/>
    <s v=""/>
  </r>
  <r>
    <s v="Holdtech"/>
    <x v="0"/>
    <s v="Masivo"/>
    <s v="La Serena"/>
    <s v="18180040"/>
    <s v="2"/>
    <s v="18180040-2"/>
    <s v="DALAPAG"/>
    <s v="DIEGO ALEJANDRO LA PAZ GONZALEZ"/>
    <s v="DIEGO ALEJANDRO"/>
    <s v="LA PAZ GONZALEZ "/>
    <x v="1"/>
    <x v="5"/>
    <s v="Abandono de PEI"/>
    <m/>
    <d v="2020-07-29T00:00:00"/>
    <m/>
    <m/>
    <m/>
    <m/>
    <m/>
    <s v="08-01-1993"/>
    <x v="19"/>
    <m/>
    <s v=""/>
    <d v="2020-07-27T00:00:00"/>
    <d v="2020-08-11T00:00:00"/>
    <m/>
    <m/>
    <s v="DALAPAG"/>
    <s v="DALAPAG"/>
    <n v="19394"/>
    <s v="diego.lapaz@consultor.wom.cl"/>
    <m/>
    <m/>
    <n v="80"/>
    <s v="Leticia Cabrera"/>
    <x v="3"/>
    <m/>
    <s v=""/>
    <d v="2021-03-01T00:00:00"/>
    <s v=""/>
    <m/>
    <d v="2020-07-01T00:00:00"/>
    <s v=""/>
  </r>
  <r>
    <s v="Holdtech"/>
    <x v="0"/>
    <s v="Masivo"/>
    <s v="La Serena"/>
    <s v="19041071"/>
    <s v="4"/>
    <s v="19041071-4"/>
    <s v="DGMOLINA"/>
    <s v="DANYA GISSELLE MOLINA ALVAREZ"/>
    <s v="DANYA GISSELLE"/>
    <s v="MOLINA ALVAREZ "/>
    <x v="1"/>
    <x v="5"/>
    <s v="Abandono de PEI"/>
    <m/>
    <d v="2020-07-30T00:00:00"/>
    <m/>
    <m/>
    <m/>
    <m/>
    <m/>
    <s v="03-01-1995"/>
    <x v="19"/>
    <m/>
    <s v=""/>
    <d v="2020-07-27T00:00:00"/>
    <d v="2020-08-11T00:00:00"/>
    <m/>
    <m/>
    <s v="DGMOLINA"/>
    <s v="DGMOLINA"/>
    <n v="19324"/>
    <s v="danya.molina@consultor.wom.cl"/>
    <m/>
    <m/>
    <n v="80"/>
    <s v="Leticia Cabrera"/>
    <x v="3"/>
    <m/>
    <s v=""/>
    <d v="2021-03-01T00:00:00"/>
    <s v=""/>
    <m/>
    <d v="2020-07-01T00:00:00"/>
    <s v=""/>
  </r>
  <r>
    <s v="Holdtech"/>
    <x v="0"/>
    <s v="Masivo"/>
    <s v="La Serena"/>
    <s v="20151481"/>
    <s v="9"/>
    <s v="20151481-9"/>
    <s v="DIROJASP"/>
    <s v="DIEGO IGNACIO ROJAS PIZARRO"/>
    <s v="DIEGO IGNACIO"/>
    <s v="ROJAS PIZARRO "/>
    <x v="1"/>
    <x v="5"/>
    <s v="Abandono de PEI"/>
    <m/>
    <d v="2020-07-29T00:00:00"/>
    <m/>
    <m/>
    <m/>
    <m/>
    <m/>
    <s v="02-03-1999"/>
    <x v="19"/>
    <m/>
    <s v=""/>
    <d v="2020-07-27T00:00:00"/>
    <d v="2020-08-11T00:00:00"/>
    <m/>
    <m/>
    <s v="DIROJASP"/>
    <s v="DIROJASP"/>
    <n v="19379"/>
    <s v="diego.rojas.p@consultor.wom.cl"/>
    <m/>
    <m/>
    <n v="80"/>
    <s v="Leticia Cabrera"/>
    <x v="3"/>
    <m/>
    <s v=""/>
    <d v="2021-03-01T00:00:00"/>
    <s v=""/>
    <m/>
    <d v="2020-07-01T00:00:00"/>
    <s v=""/>
  </r>
  <r>
    <s v="Holdtech"/>
    <x v="0"/>
    <s v="Masivo"/>
    <s v="La Serena"/>
    <s v="19252434"/>
    <s v="2"/>
    <s v="19252434-2"/>
    <s v="FICORRAZ"/>
    <s v="FELIPE IGNACIO CORRALES ZAMBRANO"/>
    <s v="FELIPE IGNACIO"/>
    <s v="CORRALES ZAMBRANO "/>
    <x v="1"/>
    <x v="5"/>
    <s v="Abandono de PEI"/>
    <m/>
    <d v="2020-08-10T00:00:00"/>
    <m/>
    <m/>
    <m/>
    <m/>
    <m/>
    <s v="04-11-1995"/>
    <x v="19"/>
    <m/>
    <s v=""/>
    <d v="2020-07-27T00:00:00"/>
    <d v="2020-08-11T00:00:00"/>
    <m/>
    <m/>
    <s v="FICORRAZ"/>
    <s v="FICORRAZ"/>
    <n v="19416"/>
    <s v="felipe.corrales@consultor.wom.cl"/>
    <m/>
    <m/>
    <n v="80"/>
    <s v="Leticia Cabrera"/>
    <x v="1"/>
    <m/>
    <n v="1"/>
    <d v="2021-03-01T00:00:00"/>
    <s v=""/>
    <m/>
    <d v="2020-08-01T00:00:00"/>
    <s v=""/>
  </r>
  <r>
    <s v="Holdtech"/>
    <x v="0"/>
    <s v="Masivo"/>
    <s v="La Serena"/>
    <s v="17434373"/>
    <s v="K"/>
    <s v="17434373-K"/>
    <s v="FOANTEQF"/>
    <s v="FRANCISCO ORLANDO ANTEQUERA FERNANDEZ"/>
    <s v="FRANCISCO ORLANDO"/>
    <s v="ANTEQUERA FERNANDEZ "/>
    <x v="1"/>
    <x v="5"/>
    <s v="Abandono de PEI"/>
    <m/>
    <d v="2020-08-05T00:00:00"/>
    <m/>
    <m/>
    <m/>
    <m/>
    <m/>
    <s v="10-02-1990"/>
    <x v="19"/>
    <m/>
    <s v=""/>
    <d v="2020-07-27T00:00:00"/>
    <d v="2020-08-11T00:00:00"/>
    <m/>
    <m/>
    <s v="FOANTEQF"/>
    <s v="FOANTEQF"/>
    <n v="19415"/>
    <s v="francisco.antequera@consultor.wom.cl"/>
    <m/>
    <m/>
    <n v="80"/>
    <s v="Leticia Cabrera"/>
    <x v="3"/>
    <m/>
    <s v=""/>
    <d v="2021-03-01T00:00:00"/>
    <s v=""/>
    <m/>
    <d v="2020-08-01T00:00:00"/>
    <s v=""/>
  </r>
  <r>
    <s v="Holdtech"/>
    <x v="0"/>
    <s v="Masivo"/>
    <s v="La Serena"/>
    <s v="16580272"/>
    <s v="1"/>
    <s v="16580272-1"/>
    <s v="GAPASTES"/>
    <s v="GIORGIO ANTONIO PASTEN SILVA"/>
    <s v="GIORGIO ANTONIO"/>
    <s v="PASTEN SILVA "/>
    <x v="1"/>
    <x v="5"/>
    <s v="Abandono de PEI"/>
    <m/>
    <d v="2020-08-07T00:00:00"/>
    <m/>
    <m/>
    <m/>
    <m/>
    <m/>
    <s v="06-01-1987"/>
    <x v="19"/>
    <m/>
    <s v=""/>
    <d v="2020-07-27T00:00:00"/>
    <d v="2020-08-11T00:00:00"/>
    <m/>
    <m/>
    <s v="GAPASTES"/>
    <s v="GAPASTES"/>
    <n v="19144"/>
    <s v="giorgio.pasten@consultor.wom.cl"/>
    <m/>
    <m/>
    <n v="80"/>
    <s v="Leticia Cabrera"/>
    <x v="0"/>
    <m/>
    <s v=""/>
    <d v="2021-03-01T00:00:00"/>
    <s v=""/>
    <m/>
    <d v="2020-08-01T00:00:00"/>
    <s v=""/>
  </r>
  <r>
    <s v="Holdtech"/>
    <x v="0"/>
    <s v="Masivo"/>
    <s v="La Serena"/>
    <s v="15593939"/>
    <s v="7"/>
    <s v="15593939-7"/>
    <s v="GJMUNOZS"/>
    <s v="GLORIA JEANNETTE MUÑOZ SAEZ"/>
    <s v="GLORIA JEANNETTE"/>
    <s v="MUÑOZ SAEZ "/>
    <x v="1"/>
    <x v="5"/>
    <s v="Abandono de PEI"/>
    <m/>
    <d v="2020-08-06T00:00:00"/>
    <m/>
    <m/>
    <m/>
    <m/>
    <m/>
    <s v="06-04-1983"/>
    <x v="19"/>
    <m/>
    <s v=""/>
    <d v="2020-07-27T00:00:00"/>
    <d v="2020-08-11T00:00:00"/>
    <m/>
    <m/>
    <s v="GJMUNOZS"/>
    <s v="GJMUNOZS"/>
    <n v="19208"/>
    <s v="gloria.munoz@consultor.wom.cl"/>
    <m/>
    <m/>
    <n v="80"/>
    <s v="Leticia Cabrera"/>
    <x v="3"/>
    <m/>
    <s v=""/>
    <d v="2021-03-01T00:00:00"/>
    <s v=""/>
    <m/>
    <d v="2020-08-01T00:00:00"/>
    <s v=""/>
  </r>
  <r>
    <s v="Holdtech"/>
    <x v="0"/>
    <s v="Masivo"/>
    <s v="La Serena"/>
    <s v="17452589"/>
    <s v="7"/>
    <s v="17452589-7"/>
    <s v="MECASTIR"/>
    <s v="MARIA EDITH CASTILLO ROJAS"/>
    <s v="MARIA EDITH"/>
    <s v="CASTILLO ROJAS "/>
    <x v="1"/>
    <x v="5"/>
    <s v="Abandono de PEI"/>
    <m/>
    <d v="2020-08-05T00:00:00"/>
    <m/>
    <m/>
    <m/>
    <m/>
    <m/>
    <s v="20-03-1990"/>
    <x v="19"/>
    <m/>
    <s v=""/>
    <d v="2020-07-27T00:00:00"/>
    <d v="2020-08-11T00:00:00"/>
    <m/>
    <m/>
    <s v="MECASTIR"/>
    <s v="MECASTIR"/>
    <n v="19414"/>
    <s v="maria.castillo@consultor.wom.cl"/>
    <m/>
    <m/>
    <n v="80"/>
    <s v="Leticia Cabrera"/>
    <x v="3"/>
    <m/>
    <s v=""/>
    <d v="2021-03-01T00:00:00"/>
    <s v=""/>
    <m/>
    <d v="2020-08-01T00:00:00"/>
    <s v=""/>
  </r>
  <r>
    <s v="Holdtech"/>
    <x v="0"/>
    <s v="Masivo"/>
    <s v="La Serena"/>
    <s v="16941124"/>
    <s v="7"/>
    <s v="16941124-7"/>
    <s v="NACUARTY"/>
    <s v="NICOLAS ANDRES CUARTAS YAÑEZ"/>
    <s v="NICOLAS ANDRES"/>
    <s v="CUARTAS YAÑEZ "/>
    <x v="1"/>
    <x v="5"/>
    <s v="Abandono de PEI"/>
    <m/>
    <d v="2020-08-10T00:00:00"/>
    <m/>
    <m/>
    <m/>
    <m/>
    <m/>
    <s v="30-09-1988"/>
    <x v="19"/>
    <m/>
    <s v=""/>
    <d v="2020-07-27T00:00:00"/>
    <d v="2020-08-11T00:00:00"/>
    <m/>
    <m/>
    <s v="NACUARTY"/>
    <s v="NACUARTY"/>
    <n v="19314"/>
    <s v="nicolas.cuartas@consultor.wom.cl"/>
    <m/>
    <m/>
    <n v="80"/>
    <s v="Leticia Cabrera"/>
    <x v="0"/>
    <m/>
    <s v=""/>
    <d v="2021-03-01T00:00:00"/>
    <s v=""/>
    <m/>
    <d v="2020-08-01T00:00:00"/>
    <s v=""/>
  </r>
  <r>
    <s v="Holdtech"/>
    <x v="0"/>
    <s v="Masivo"/>
    <s v="La Serena"/>
    <s v="19257200"/>
    <s v="2"/>
    <s v="19257200-2"/>
    <s v="RMARDILF"/>
    <s v="ROSE MERY ARDILES FLORES"/>
    <s v="ROSE MERY"/>
    <s v="ARDILES FLORES "/>
    <x v="1"/>
    <x v="5"/>
    <s v="Abandono de PEI"/>
    <m/>
    <d v="2020-07-30T00:00:00"/>
    <m/>
    <m/>
    <m/>
    <m/>
    <m/>
    <s v="06-03-1996"/>
    <x v="19"/>
    <m/>
    <s v=""/>
    <d v="2020-07-27T00:00:00"/>
    <d v="2020-08-11T00:00:00"/>
    <m/>
    <m/>
    <s v="RMARDILF"/>
    <s v="RMARDILF"/>
    <n v="19380"/>
    <s v="rose.ardiles@consultor.wom.cl"/>
    <m/>
    <m/>
    <n v="80"/>
    <s v="Leticia Cabrera"/>
    <x v="1"/>
    <m/>
    <n v="1"/>
    <d v="2021-03-01T00:00:00"/>
    <s v=""/>
    <m/>
    <d v="2020-07-01T00:00:00"/>
    <s v=""/>
  </r>
  <r>
    <s v="Holdtech"/>
    <x v="0"/>
    <s v="Masivo"/>
    <s v="La Serena"/>
    <s v="18217502"/>
    <s v="1"/>
    <s v="18217502-1"/>
    <s v="TKALVARG"/>
    <s v="TAMARA KATYHUCHCA ALVAREZ GARCIA"/>
    <s v="TAMARA KATYHUCHCA"/>
    <s v="ALVAREZ GARCIA "/>
    <x v="1"/>
    <x v="5"/>
    <s v="Abandono de PEI"/>
    <m/>
    <d v="2020-08-03T00:00:00"/>
    <m/>
    <m/>
    <m/>
    <m/>
    <m/>
    <s v="10-10-1992"/>
    <x v="19"/>
    <m/>
    <s v=""/>
    <d v="2020-07-27T00:00:00"/>
    <d v="2020-08-11T00:00:00"/>
    <m/>
    <m/>
    <s v="TKALVARG"/>
    <s v="TKALVARG"/>
    <n v="19294"/>
    <s v="tamara.alvarez@consultor.wom.cl"/>
    <m/>
    <m/>
    <n v="80"/>
    <s v="Leticia Cabrera"/>
    <x v="3"/>
    <m/>
    <s v=""/>
    <d v="2021-03-01T00:00:00"/>
    <s v=""/>
    <m/>
    <d v="2020-08-01T00:00:00"/>
    <s v=""/>
  </r>
  <r>
    <s v="Holdtech"/>
    <x v="0"/>
    <s v="Masivo"/>
    <s v="La Serena"/>
    <s v="19267444"/>
    <s v="1"/>
    <s v="19267444-1"/>
    <s v="VMVELIZM"/>
    <s v="VICTOR MARIO VELIZ MUÑOZ"/>
    <s v="VICTOR MARIO"/>
    <s v="VELIZ MUÑOZ "/>
    <x v="1"/>
    <x v="5"/>
    <s v="Abandono de PEI"/>
    <m/>
    <d v="2020-07-31T00:00:00"/>
    <m/>
    <m/>
    <m/>
    <m/>
    <m/>
    <s v="31-10-1995"/>
    <x v="19"/>
    <m/>
    <s v=""/>
    <d v="2020-07-27T00:00:00"/>
    <d v="2020-08-11T00:00:00"/>
    <m/>
    <m/>
    <s v="VMVELIZM"/>
    <s v="VMVELIZM"/>
    <n v="19371"/>
    <s v="victor.veliz@consultor.wom.cl"/>
    <m/>
    <m/>
    <n v="80"/>
    <s v="Leticia Cabrera"/>
    <x v="3"/>
    <m/>
    <s v=""/>
    <d v="2021-03-01T00:00:00"/>
    <s v=""/>
    <m/>
    <d v="2020-07-01T00:00:00"/>
    <s v=""/>
  </r>
  <r>
    <s v="Holdtech"/>
    <x v="0"/>
    <s v="Masivo"/>
    <s v="La Serena"/>
    <s v="25779400"/>
    <s v="8"/>
    <s v="25779400-8"/>
    <s v="CDGUEVAG"/>
    <s v="CLARIBEL DEL CARMEN GUEVARA GONZALEZ"/>
    <s v="CLARIBEL DEL CARMEN "/>
    <s v="GUEVARA GONZALEZ"/>
    <x v="1"/>
    <x v="5"/>
    <s v="Abandono de PEI"/>
    <m/>
    <d v="2020-07-27T00:00:00"/>
    <m/>
    <m/>
    <m/>
    <m/>
    <m/>
    <d v="1983-10-24T00:00:00"/>
    <x v="37"/>
    <m/>
    <s v=""/>
    <d v="2020-07-23T00:00:00"/>
    <d v="2020-08-06T00:00:00"/>
    <m/>
    <m/>
    <s v="CDGUEVAG"/>
    <s v="CDGUEVAG"/>
    <n v="19425"/>
    <s v="claribel.guevara@consultor.wom.cl"/>
    <m/>
    <m/>
    <n v="81"/>
    <s v="Daniela Castillo"/>
    <x v="3"/>
    <m/>
    <s v=""/>
    <d v="2021-03-01T00:00:00"/>
    <s v=""/>
    <m/>
    <d v="2020-07-01T00:00:00"/>
    <s v=""/>
  </r>
  <r>
    <s v="Holdtech"/>
    <x v="0"/>
    <s v="Masivo"/>
    <s v="La Serena"/>
    <s v="26716223"/>
    <s v="9"/>
    <s v="26716223-9"/>
    <s v="CYJUAREM"/>
    <s v="CLARA YAMEL JUÁREZ MOYANO"/>
    <s v="CLARA YAMEL "/>
    <s v="JUÁREZ MOYANO "/>
    <x v="1"/>
    <x v="5"/>
    <s v="Abandono de PEI"/>
    <m/>
    <d v="2020-08-05T00:00:00"/>
    <m/>
    <m/>
    <m/>
    <m/>
    <m/>
    <d v="1992-10-21T00:00:00"/>
    <x v="37"/>
    <m/>
    <s v=""/>
    <d v="2020-07-23T00:00:00"/>
    <d v="2020-08-06T00:00:00"/>
    <m/>
    <m/>
    <s v="CYJUAREM"/>
    <s v="CYJUAREM"/>
    <n v="19429"/>
    <s v="clara.juarez@consultor.wom.cl"/>
    <m/>
    <m/>
    <n v="81"/>
    <s v="Daniela Castillo"/>
    <x v="1"/>
    <m/>
    <n v="1"/>
    <d v="2021-03-01T00:00:00"/>
    <s v=""/>
    <m/>
    <d v="2020-08-01T00:00:00"/>
    <s v=""/>
  </r>
  <r>
    <s v="Holdtech"/>
    <x v="0"/>
    <s v="Masivo"/>
    <s v="La Serena"/>
    <s v="26119033"/>
    <s v="8"/>
    <s v="26119033-8"/>
    <s v="LABRICEC"/>
    <s v="LUIS ANGEL BRICEÑO CARRERO"/>
    <s v="LUIS ANGEL "/>
    <s v="BRICEÑO CARRERO"/>
    <x v="1"/>
    <x v="5"/>
    <s v="Abandono de PEI"/>
    <m/>
    <d v="2020-07-29T00:00:00"/>
    <m/>
    <m/>
    <m/>
    <m/>
    <m/>
    <d v="1989-04-28T00:00:00"/>
    <x v="37"/>
    <m/>
    <s v=""/>
    <d v="2020-07-23T00:00:00"/>
    <d v="2020-08-06T00:00:00"/>
    <m/>
    <m/>
    <s v="LABRICEC"/>
    <s v="LABRICEC"/>
    <n v="19434"/>
    <s v="luis.briceno@consultor.wom.cl"/>
    <m/>
    <m/>
    <n v="81"/>
    <s v="Daniela Castillo"/>
    <x v="3"/>
    <m/>
    <s v=""/>
    <d v="2021-03-01T00:00:00"/>
    <s v=""/>
    <m/>
    <d v="2020-07-01T00:00:00"/>
    <s v=""/>
  </r>
  <r>
    <s v="Holdtech"/>
    <x v="0"/>
    <s v="Masivo"/>
    <s v="La Serena"/>
    <s v="27038861"/>
    <s v="2"/>
    <s v="27038861-2"/>
    <s v="MDMONTIH"/>
    <s v="MARIVIC DEL VALLE MONTILLA HERNANDEZ"/>
    <s v="MARIVIC DEL VALLE "/>
    <s v="MONTILLA HERNANDEZ"/>
    <x v="1"/>
    <x v="5"/>
    <s v="Abandono de PEI"/>
    <m/>
    <d v="2020-07-24T00:00:00"/>
    <m/>
    <m/>
    <m/>
    <m/>
    <m/>
    <d v="1989-06-30T00:00:00"/>
    <x v="37"/>
    <m/>
    <s v=""/>
    <d v="2020-07-23T00:00:00"/>
    <d v="2020-08-06T00:00:00"/>
    <m/>
    <m/>
    <s v="MDMONTIH"/>
    <s v="MDMONTIH"/>
    <n v="19431"/>
    <s v="marivic.montilla@consultor.wom.cl"/>
    <m/>
    <m/>
    <n v="81"/>
    <s v="Daniela Castillo"/>
    <x v="3"/>
    <m/>
    <s v=""/>
    <d v="2021-03-01T00:00:00"/>
    <s v=""/>
    <m/>
    <d v="2020-07-01T00:00:00"/>
    <s v=""/>
  </r>
  <r>
    <s v="Holdtech"/>
    <x v="0"/>
    <s v="Masivo"/>
    <s v="La Serena"/>
    <s v="26756744"/>
    <s v="1"/>
    <s v="26756744-1"/>
    <s v="RRODRIA"/>
    <s v="RONAL RODRÍGUEZ AGUDELO"/>
    <s v="RONAL "/>
    <s v="RODRÍGUEZ AGUDELO "/>
    <x v="1"/>
    <x v="5"/>
    <s v="Abandono de PEI"/>
    <m/>
    <d v="2020-07-24T00:00:00"/>
    <m/>
    <m/>
    <m/>
    <m/>
    <m/>
    <d v="1990-09-08T00:00:00"/>
    <x v="37"/>
    <m/>
    <s v=""/>
    <d v="2020-07-23T00:00:00"/>
    <d v="2020-08-06T00:00:00"/>
    <m/>
    <m/>
    <s v="RRODRIA"/>
    <s v="RRODRIA"/>
    <n v="19427"/>
    <s v="ronal.rodriguez@consultor.wom.cl"/>
    <m/>
    <m/>
    <n v="81"/>
    <s v="Daniela Castillo"/>
    <x v="3"/>
    <m/>
    <s v=""/>
    <d v="2021-03-01T00:00:00"/>
    <s v=""/>
    <m/>
    <d v="2020-07-01T00:00:00"/>
    <s v=""/>
  </r>
  <r>
    <s v="Holdtech"/>
    <x v="0"/>
    <s v="Masivo"/>
    <s v="La Serena"/>
    <s v="16729197"/>
    <s v="K"/>
    <s v="16729197-K"/>
    <s v="CBAHUMAA"/>
    <s v="CANDELARIA BETSABET AHUMADA AVILA"/>
    <s v="CANDELARIA BETSABET"/>
    <s v="AHUMADA AVILA "/>
    <x v="1"/>
    <x v="5"/>
    <s v="Abandono de PEI"/>
    <m/>
    <d v="2020-08-14T00:00:00"/>
    <s v="Reingreso Call Center"/>
    <m/>
    <m/>
    <m/>
    <m/>
    <d v="1987-09-03T00:00:00"/>
    <x v="31"/>
    <m/>
    <s v=""/>
    <d v="2020-08-03T00:00:00"/>
    <d v="2020-08-19T00:00:00"/>
    <m/>
    <m/>
    <s v="CBAHUMAA"/>
    <s v="CBAHUMAA"/>
    <n v="19398"/>
    <s v="candelaria.ahumada@consultor.wom.cl"/>
    <m/>
    <m/>
    <n v="82"/>
    <s v="Maria Fernanda Diaz"/>
    <x v="3"/>
    <m/>
    <s v=""/>
    <d v="2021-03-01T00:00:00"/>
    <s v=""/>
    <m/>
    <d v="2020-08-01T00:00:00"/>
    <s v=""/>
  </r>
  <r>
    <s v="Holdtech"/>
    <x v="0"/>
    <s v="Masivo"/>
    <s v="La Serena"/>
    <s v="18633783"/>
    <s v="2"/>
    <s v="18633783-2"/>
    <s v="CFGALLEG"/>
    <s v="CAMILA FERNANDA GALLEGUILLOS GALLEGUILLOS"/>
    <s v="CAMILA FERNANDA"/>
    <s v="GALLEGUILLOS GALLEGUILLOS "/>
    <x v="1"/>
    <x v="5"/>
    <s v="Abandono de PEI"/>
    <m/>
    <d v="2020-08-17T00:00:00"/>
    <m/>
    <m/>
    <m/>
    <m/>
    <m/>
    <d v="1994-07-14T00:00:00"/>
    <x v="31"/>
    <m/>
    <s v=""/>
    <d v="2020-08-03T00:00:00"/>
    <d v="2020-08-19T00:00:00"/>
    <m/>
    <m/>
    <s v="CFGALLEG"/>
    <s v="CFGALLEG"/>
    <n v="19454"/>
    <s v="camila.galleguillos@consultor.wom.cl"/>
    <m/>
    <m/>
    <n v="82"/>
    <s v="Maria Fernanda Diaz"/>
    <x v="1"/>
    <m/>
    <n v="1"/>
    <d v="2021-03-01T00:00:00"/>
    <s v=""/>
    <m/>
    <d v="2020-08-01T00:00:00"/>
    <s v=""/>
  </r>
  <r>
    <s v="Holdtech"/>
    <x v="0"/>
    <s v="Masivo"/>
    <s v="La Serena"/>
    <s v="19349414"/>
    <s v="5"/>
    <s v="19349414-5"/>
    <s v="CLMORALR"/>
    <s v="CAMILA LISETTE MORALES RODRIGUEZ"/>
    <s v="CAMILA LISETTE"/>
    <s v="MORALES RODRIGUEZ "/>
    <x v="1"/>
    <x v="5"/>
    <s v="Abandono de PEI"/>
    <m/>
    <d v="2020-08-05T00:00:00"/>
    <m/>
    <m/>
    <m/>
    <m/>
    <m/>
    <d v="1996-10-17T00:00:00"/>
    <x v="31"/>
    <m/>
    <s v=""/>
    <d v="2020-08-03T00:00:00"/>
    <d v="2020-08-19T00:00:00"/>
    <m/>
    <m/>
    <s v="CLMORALR"/>
    <s v="CLMORALR"/>
    <n v="19452"/>
    <s v="camila.morales.r@consultor.wom.cl"/>
    <m/>
    <m/>
    <n v="82"/>
    <s v="Maria Fernanda Diaz"/>
    <x v="3"/>
    <m/>
    <s v=""/>
    <d v="2021-03-01T00:00:00"/>
    <s v=""/>
    <m/>
    <d v="2020-08-01T00:00:00"/>
    <s v=""/>
  </r>
  <r>
    <s v="Holdtech"/>
    <x v="0"/>
    <s v="Masivo"/>
    <s v="La Serena"/>
    <s v="19177688"/>
    <s v="7"/>
    <s v="19177688-7"/>
    <s v="FJREJASV"/>
    <s v="FRANCISCO JAVIER REJAS VIVANCO"/>
    <s v="FRANCISCO JAVIER"/>
    <s v="REJAS VIVANCO "/>
    <x v="1"/>
    <x v="5"/>
    <s v="Abandono de PEI"/>
    <m/>
    <d v="2020-08-05T00:00:00"/>
    <m/>
    <m/>
    <m/>
    <m/>
    <m/>
    <d v="1995-08-02T00:00:00"/>
    <x v="31"/>
    <m/>
    <s v=""/>
    <d v="2020-08-03T00:00:00"/>
    <d v="2020-08-19T00:00:00"/>
    <m/>
    <m/>
    <s v="FJREJASV"/>
    <s v="FJREJASV"/>
    <n v="19446"/>
    <s v="francisco.rejas@consultor.wom.cl"/>
    <m/>
    <m/>
    <n v="82"/>
    <s v="Maria Fernanda Diaz"/>
    <x v="3"/>
    <m/>
    <s v=""/>
    <d v="2021-03-01T00:00:00"/>
    <s v=""/>
    <m/>
    <d v="2020-08-01T00:00:00"/>
    <s v=""/>
  </r>
  <r>
    <s v="Holdtech"/>
    <x v="0"/>
    <s v="Masivo"/>
    <s v="La Serena"/>
    <s v="17243191"/>
    <s v="7"/>
    <s v="17243191-7"/>
    <s v="FPGUERRF"/>
    <s v="FRANCO PAOLO GUERRA FLORES"/>
    <s v="FRANCO PAOLO"/>
    <s v="GUERRA FLORES "/>
    <x v="1"/>
    <x v="5"/>
    <s v="Abandono de PEI"/>
    <m/>
    <d v="2020-08-11T00:00:00"/>
    <m/>
    <m/>
    <m/>
    <m/>
    <m/>
    <d v="1989-07-30T00:00:00"/>
    <x v="31"/>
    <m/>
    <s v=""/>
    <d v="2020-08-03T00:00:00"/>
    <d v="2020-08-19T00:00:00"/>
    <m/>
    <m/>
    <s v="FPGUERRF"/>
    <s v="FPGUERRF"/>
    <n v="19431"/>
    <s v="franco.guerra@consultor.wom.cl"/>
    <m/>
    <m/>
    <n v="82"/>
    <s v="Maria Fernanda Diaz"/>
    <x v="3"/>
    <m/>
    <s v=""/>
    <d v="2021-03-01T00:00:00"/>
    <s v=""/>
    <m/>
    <d v="2020-08-01T00:00:00"/>
    <s v=""/>
  </r>
  <r>
    <s v="Holdtech"/>
    <x v="0"/>
    <s v="Masivo"/>
    <s v="La Serena"/>
    <s v="17036928"/>
    <s v="9"/>
    <s v="17036928-9"/>
    <s v="GIJANAA"/>
    <s v="GABRIELA INES JAÑA AVENDAÑO"/>
    <s v="GABRIELA INES"/>
    <s v="JAÑA AVENDAÑO "/>
    <x v="1"/>
    <x v="5"/>
    <s v="Abandono de PEI"/>
    <m/>
    <d v="2020-08-07T00:00:00"/>
    <m/>
    <m/>
    <m/>
    <m/>
    <m/>
    <d v="1989-01-28T00:00:00"/>
    <x v="31"/>
    <m/>
    <s v=""/>
    <d v="2020-08-03T00:00:00"/>
    <d v="2020-08-19T00:00:00"/>
    <m/>
    <m/>
    <s v="GIJANAA"/>
    <s v="GIJANAA"/>
    <n v="19457"/>
    <s v="gabriela.jana@consultor.wom.cl"/>
    <m/>
    <m/>
    <n v="82"/>
    <s v="Maria Fernanda Diaz"/>
    <x v="3"/>
    <m/>
    <s v=""/>
    <d v="2021-03-01T00:00:00"/>
    <s v=""/>
    <m/>
    <d v="2020-08-01T00:00:00"/>
    <s v=""/>
  </r>
  <r>
    <s v="Holdtech"/>
    <x v="0"/>
    <s v="Masivo"/>
    <s v="La Serena"/>
    <s v="18913466"/>
    <s v="5"/>
    <s v="18913466-5"/>
    <s v="GIPALOPO"/>
    <s v="GIORGIO IGNACIO PALOPOLI OLIVIER"/>
    <s v="GIORGIO IGNACIO"/>
    <s v="PALOPOLI OLIVIER "/>
    <x v="1"/>
    <x v="5"/>
    <s v="Abandono de PEI"/>
    <m/>
    <d v="2020-08-17T00:00:00"/>
    <m/>
    <m/>
    <m/>
    <m/>
    <m/>
    <d v="1988-05-04T00:00:00"/>
    <x v="31"/>
    <m/>
    <s v=""/>
    <d v="2020-08-03T00:00:00"/>
    <d v="2020-08-19T00:00:00"/>
    <m/>
    <m/>
    <s v="GIPALOPO"/>
    <s v="GIPALOPO"/>
    <n v="19451"/>
    <s v="giorgio.palopoli@consultor.wom.cl"/>
    <m/>
    <m/>
    <n v="82"/>
    <s v="Maria Fernanda Diaz"/>
    <x v="0"/>
    <m/>
    <s v=""/>
    <d v="2021-03-01T00:00:00"/>
    <s v=""/>
    <m/>
    <d v="2020-08-01T00:00:00"/>
    <s v=""/>
  </r>
  <r>
    <s v="Holdtech"/>
    <x v="0"/>
    <s v="Masivo"/>
    <s v="La Serena"/>
    <s v="13425328"/>
    <s v="2"/>
    <s v="13425328-2"/>
    <s v="HEBRAVOA"/>
    <s v="HECTOR ENRIQUE BRAVO ARACENA"/>
    <s v="HECTOR ENRIQUE"/>
    <s v="BRAVO ARACENA "/>
    <x v="1"/>
    <x v="5"/>
    <s v="Abandono de PEI"/>
    <m/>
    <d v="2020-08-17T00:00:00"/>
    <m/>
    <m/>
    <m/>
    <m/>
    <m/>
    <d v="1978-09-30T00:00:00"/>
    <x v="31"/>
    <m/>
    <s v=""/>
    <d v="2020-08-03T00:00:00"/>
    <d v="2020-08-19T00:00:00"/>
    <m/>
    <m/>
    <s v="HEBRAVOA"/>
    <s v="HEBRAVOA"/>
    <n v="19494"/>
    <s v="hector.bravo@consultor.wom.cl"/>
    <m/>
    <m/>
    <n v="82"/>
    <s v="Maria Fernanda Diaz"/>
    <x v="3"/>
    <m/>
    <s v=""/>
    <d v="2021-03-01T00:00:00"/>
    <s v=""/>
    <m/>
    <d v="2020-08-01T00:00:00"/>
    <s v=""/>
  </r>
  <r>
    <s v="Holdtech"/>
    <x v="0"/>
    <s v="Masivo"/>
    <s v="La Serena"/>
    <s v="17452293"/>
    <s v="6"/>
    <s v="17452293-6"/>
    <s v="JNJUREA"/>
    <s v="JANIRE NATALIA JURE ALVEAR"/>
    <s v="JANIRE NATALIA"/>
    <s v="JURE ALVEAR "/>
    <x v="1"/>
    <x v="5"/>
    <s v="Abandono de PEI"/>
    <m/>
    <d v="2020-08-12T00:00:00"/>
    <m/>
    <m/>
    <m/>
    <m/>
    <m/>
    <d v="1990-02-05T00:00:00"/>
    <x v="31"/>
    <m/>
    <s v=""/>
    <d v="2020-08-03T00:00:00"/>
    <d v="2020-08-19T00:00:00"/>
    <m/>
    <m/>
    <s v="JNJUREA"/>
    <s v="JNJUREA"/>
    <n v="19399"/>
    <s v="janire.jure@consultor.wom.cl"/>
    <m/>
    <m/>
    <n v="82"/>
    <s v="Maria Fernanda Diaz"/>
    <x v="3"/>
    <m/>
    <s v=""/>
    <d v="2021-03-01T00:00:00"/>
    <s v=""/>
    <m/>
    <d v="2020-08-01T00:00:00"/>
    <s v=""/>
  </r>
  <r>
    <s v="Holdtech"/>
    <x v="0"/>
    <s v="Masivo"/>
    <s v="La Serena"/>
    <s v="18450613"/>
    <s v="0"/>
    <s v="18450613-0"/>
    <s v="JPVILLAD"/>
    <s v="JOSE PABLO VILLANUEVA DIAZ"/>
    <s v="JOSE PABLO"/>
    <s v="VILLANUEVA DIAZ "/>
    <x v="1"/>
    <x v="5"/>
    <s v="Abandono de PEI"/>
    <m/>
    <d v="2020-08-17T00:00:00"/>
    <m/>
    <m/>
    <m/>
    <m/>
    <m/>
    <d v="1993-12-13T00:00:00"/>
    <x v="31"/>
    <m/>
    <s v=""/>
    <d v="2020-08-03T00:00:00"/>
    <d v="2020-08-19T00:00:00"/>
    <m/>
    <m/>
    <s v="JPVILLAD"/>
    <s v="JPVILLAD"/>
    <n v="19434"/>
    <s v="jose.villanueva@consultor.wom.cl"/>
    <m/>
    <m/>
    <n v="82"/>
    <s v="Maria Fernanda Diaz"/>
    <x v="0"/>
    <m/>
    <s v=""/>
    <d v="2021-03-01T00:00:00"/>
    <s v=""/>
    <m/>
    <d v="2020-08-01T00:00:00"/>
    <s v=""/>
  </r>
  <r>
    <s v="Holdtech"/>
    <x v="0"/>
    <s v="Masivo"/>
    <s v="La Serena"/>
    <s v="13761411"/>
    <s v="1"/>
    <s v="13761411-1"/>
    <s v="LGENCINB"/>
    <s v="LUISA GABRIELA ENCINA BAHAMONDES"/>
    <s v="LUISA GABRIELA"/>
    <s v="ENCINA BAHAMONDES "/>
    <x v="1"/>
    <x v="5"/>
    <s v="Abandono de PEI"/>
    <m/>
    <d v="2020-08-08T00:00:00"/>
    <m/>
    <m/>
    <m/>
    <m/>
    <m/>
    <d v="1980-03-27T00:00:00"/>
    <x v="31"/>
    <m/>
    <s v=""/>
    <d v="2020-08-03T00:00:00"/>
    <d v="2020-08-19T00:00:00"/>
    <m/>
    <m/>
    <s v="LGENCINB"/>
    <s v="LGENCINB"/>
    <n v="19440"/>
    <s v="luisa.encina@consultor.wom.cl"/>
    <m/>
    <m/>
    <n v="82"/>
    <s v="Maria Fernanda Diaz"/>
    <x v="3"/>
    <m/>
    <s v=""/>
    <d v="2021-03-01T00:00:00"/>
    <s v=""/>
    <m/>
    <d v="2020-08-01T00:00:00"/>
    <s v=""/>
  </r>
  <r>
    <s v="Holdtech"/>
    <x v="0"/>
    <s v="Masivo"/>
    <s v="La Serena"/>
    <s v="18493725"/>
    <s v="5"/>
    <s v="18493725-5"/>
    <s v="LMGALLAD"/>
    <s v="LUCAS MATIAS GALLARDO DROGUETT"/>
    <s v="LUCAS MATIAS"/>
    <s v="GALLARDO DROGUETT "/>
    <x v="1"/>
    <x v="5"/>
    <s v="Abandono de PEI"/>
    <m/>
    <d v="2020-08-11T00:00:00"/>
    <m/>
    <m/>
    <m/>
    <m/>
    <m/>
    <d v="1993-03-27T00:00:00"/>
    <x v="31"/>
    <m/>
    <s v=""/>
    <d v="2020-08-03T00:00:00"/>
    <d v="2020-08-19T00:00:00"/>
    <m/>
    <m/>
    <s v="LMGALLAD"/>
    <s v="LMGALLAD"/>
    <n v="19447"/>
    <s v="lucas.gallardo@consultor.wom.cl"/>
    <m/>
    <m/>
    <n v="82"/>
    <s v="Maria Fernanda Diaz"/>
    <x v="3"/>
    <m/>
    <s v=""/>
    <d v="2021-03-01T00:00:00"/>
    <s v=""/>
    <m/>
    <d v="2020-08-01T00:00:00"/>
    <s v=""/>
  </r>
  <r>
    <s v="Holdtech"/>
    <x v="0"/>
    <s v="Masivo"/>
    <s v="La Serena"/>
    <s v="19060605"/>
    <s v="8"/>
    <s v="19060605-8"/>
    <s v="MAALARCF"/>
    <s v="MIGUEL ANGEL ALARCON FLORES"/>
    <s v="MIGUEL ANGEL"/>
    <s v="ALARCON FLORES "/>
    <x v="1"/>
    <x v="5"/>
    <s v="Abandono de PEI"/>
    <m/>
    <d v="2020-08-11T00:00:00"/>
    <m/>
    <m/>
    <m/>
    <m/>
    <m/>
    <d v="1995-01-17T00:00:00"/>
    <x v="31"/>
    <m/>
    <s v=""/>
    <d v="2020-08-03T00:00:00"/>
    <d v="2020-08-19T00:00:00"/>
    <m/>
    <m/>
    <s v="MAALARCF"/>
    <s v="MAALARCF"/>
    <n v="19405"/>
    <s v="miguel.alarcon@consultor.wom.cl"/>
    <m/>
    <m/>
    <n v="82"/>
    <s v="Maria Fernanda Diaz"/>
    <x v="3"/>
    <m/>
    <s v=""/>
    <d v="2021-03-01T00:00:00"/>
    <s v=""/>
    <m/>
    <d v="2020-08-01T00:00:00"/>
    <s v=""/>
  </r>
  <r>
    <s v="Holdtech"/>
    <x v="0"/>
    <s v="Masivo"/>
    <s v="La Serena"/>
    <s v="20151739"/>
    <s v="7"/>
    <s v="20151739-7"/>
    <s v="NFVALENO"/>
    <s v="NICOLAS FRANCISCO ALEJANDRO VALENZUELA OGALDE"/>
    <s v="NICOLAS FRANCISCO ALEJANDRO"/>
    <s v="VALENZUELA OGALDE "/>
    <x v="1"/>
    <x v="5"/>
    <s v="Abandono de PEI"/>
    <m/>
    <d v="2020-08-14T00:00:00"/>
    <m/>
    <m/>
    <m/>
    <m/>
    <m/>
    <d v="1999-05-04T00:00:00"/>
    <x v="31"/>
    <m/>
    <s v=""/>
    <d v="2020-08-03T00:00:00"/>
    <d v="2020-08-19T00:00:00"/>
    <m/>
    <m/>
    <s v="NFVALENO"/>
    <s v="NFVALENO"/>
    <n v="19445"/>
    <s v="nicolas.valenzuela.o@consultor.wom.cl"/>
    <m/>
    <m/>
    <n v="82"/>
    <s v="Maria Fernanda Diaz"/>
    <x v="0"/>
    <m/>
    <s v=""/>
    <d v="2021-03-01T00:00:00"/>
    <s v=""/>
    <m/>
    <d v="2020-08-01T00:00:00"/>
    <s v=""/>
  </r>
  <r>
    <s v="Holdtech"/>
    <x v="0"/>
    <s v="Masivo"/>
    <s v="La Serena"/>
    <s v="19348284"/>
    <s v="8"/>
    <s v="19348284-8"/>
    <s v="PAITURRT"/>
    <s v="POULETTE AYLEEN ITURRA TAPIA"/>
    <s v="POULETTE AYLEEN"/>
    <s v="ITURRA TAPIA "/>
    <x v="1"/>
    <x v="5"/>
    <s v="Abandono de PEI"/>
    <m/>
    <d v="2020-08-13T00:00:00"/>
    <m/>
    <m/>
    <m/>
    <m/>
    <m/>
    <d v="1996-05-13T00:00:00"/>
    <x v="31"/>
    <m/>
    <s v=""/>
    <d v="2020-08-03T00:00:00"/>
    <d v="2020-08-19T00:00:00"/>
    <m/>
    <m/>
    <s v="PAITURRT"/>
    <s v="PAITURRT"/>
    <n v="19450"/>
    <s v="poulette.iturra@consultor.wom.cl"/>
    <m/>
    <m/>
    <n v="82"/>
    <s v="Maria Fernanda Diaz"/>
    <x v="3"/>
    <m/>
    <s v=""/>
    <d v="2021-03-01T00:00:00"/>
    <s v=""/>
    <m/>
    <d v="2020-08-01T00:00:00"/>
    <s v=""/>
  </r>
  <r>
    <s v="Holdtech"/>
    <x v="0"/>
    <s v="Masivo"/>
    <s v="La Serena"/>
    <s v="15017510"/>
    <s v="0"/>
    <s v="15017510-0"/>
    <s v="PDMILLAC"/>
    <s v="PRISCILLA DEL ROSARIO MILLA CARREÑO"/>
    <s v="PRISCILLA DEL ROSARIO"/>
    <s v="MILLA CARREÑO "/>
    <x v="1"/>
    <x v="5"/>
    <s v="Abandono de PEI"/>
    <m/>
    <d v="2020-08-17T00:00:00"/>
    <m/>
    <m/>
    <m/>
    <m/>
    <m/>
    <d v="1982-08-28T00:00:00"/>
    <x v="31"/>
    <m/>
    <s v=""/>
    <d v="2020-08-03T00:00:00"/>
    <d v="2020-08-19T00:00:00"/>
    <m/>
    <m/>
    <s v="PDMILLAC"/>
    <s v="PDMILLAC"/>
    <n v="19455"/>
    <s v="priscilla.milla@consultor.wom.cl"/>
    <m/>
    <m/>
    <n v="82"/>
    <s v="Maria Fernanda Diaz"/>
    <x v="1"/>
    <m/>
    <n v="1"/>
    <d v="2021-03-01T00:00:00"/>
    <s v=""/>
    <m/>
    <d v="2020-08-01T00:00:00"/>
    <s v=""/>
  </r>
  <r>
    <s v="Holdtech"/>
    <x v="0"/>
    <s v="Masivo"/>
    <s v="La Serena"/>
    <s v="20627127"/>
    <s v="2"/>
    <s v="20627127-2"/>
    <s v="SLCERDAF"/>
    <s v="SAMUEL LEONARDO HERNAN CERDA FIGUEROA"/>
    <s v="SAMUEL LEONARDO HERNAN"/>
    <s v="CERDA FIGUEROA "/>
    <x v="1"/>
    <x v="5"/>
    <s v="Abandono de PEI"/>
    <m/>
    <d v="2020-08-14T00:00:00"/>
    <m/>
    <m/>
    <m/>
    <m/>
    <m/>
    <d v="2000-10-20T00:00:00"/>
    <x v="31"/>
    <m/>
    <s v=""/>
    <d v="2020-08-03T00:00:00"/>
    <d v="2020-08-19T00:00:00"/>
    <m/>
    <m/>
    <s v="SLCERDAF"/>
    <s v="SLCERDAF"/>
    <n v="19444"/>
    <s v="samuel.cerda@consultor.wom.cl"/>
    <m/>
    <m/>
    <n v="82"/>
    <s v="Maria Fernanda Diaz"/>
    <x v="0"/>
    <m/>
    <s v=""/>
    <d v="2021-03-01T00:00:00"/>
    <s v=""/>
    <m/>
    <d v="2020-08-01T00:00:00"/>
    <s v=""/>
  </r>
  <r>
    <s v="Holdtech"/>
    <x v="0"/>
    <s v="Masivo"/>
    <s v="La Serena"/>
    <s v="19661552"/>
    <s v="0"/>
    <s v="19661552-0"/>
    <s v="VAZEPEDS"/>
    <s v="VALESCA ANDREA ZEPEDA SANCHEZ"/>
    <s v="VALESCA ANDREA"/>
    <s v="ZEPEDA SANCHEZ "/>
    <x v="1"/>
    <x v="5"/>
    <s v="Abandono de PEI"/>
    <m/>
    <d v="2020-08-05T00:00:00"/>
    <m/>
    <m/>
    <m/>
    <m/>
    <m/>
    <d v="1997-01-24T00:00:00"/>
    <x v="31"/>
    <m/>
    <s v=""/>
    <d v="2020-08-03T00:00:00"/>
    <d v="2020-08-19T00:00:00"/>
    <m/>
    <m/>
    <s v="VAZEPEDS"/>
    <s v="VAZEPEDS"/>
    <n v="19453"/>
    <s v="valesca.zepeda@consultor.wom.cl"/>
    <m/>
    <m/>
    <n v="82"/>
    <s v="Maria Fernanda Diaz"/>
    <x v="3"/>
    <m/>
    <s v=""/>
    <d v="2021-03-01T00:00:00"/>
    <s v=""/>
    <m/>
    <d v="2020-08-01T00:00:00"/>
    <s v=""/>
  </r>
  <r>
    <s v="Holdtech"/>
    <x v="0"/>
    <s v="Masivo"/>
    <s v="La Serena"/>
    <s v="14107826"/>
    <s v="7"/>
    <s v="14107826-7"/>
    <s v="VPLOPEZD"/>
    <s v="VIVIANA PAMELA LOPEZ DIAZ"/>
    <s v="VIVIANA PAMELA"/>
    <s v="LOPEZ DIAZ "/>
    <x v="1"/>
    <x v="5"/>
    <s v="Abandono de PEI"/>
    <m/>
    <d v="2020-08-11T00:00:00"/>
    <m/>
    <m/>
    <m/>
    <m/>
    <m/>
    <d v="1981-06-10T00:00:00"/>
    <x v="31"/>
    <m/>
    <s v=""/>
    <d v="2020-08-03T00:00:00"/>
    <d v="2020-08-19T00:00:00"/>
    <m/>
    <m/>
    <s v="VPLOPEZD"/>
    <s v="VPLOPEZD"/>
    <n v="19449"/>
    <s v="viviana.lopez@consultor.wom.cl"/>
    <m/>
    <m/>
    <n v="82"/>
    <s v="Maria Fernanda Diaz"/>
    <x v="3"/>
    <m/>
    <s v=""/>
    <d v="2021-03-01T00:00:00"/>
    <s v=""/>
    <m/>
    <d v="2020-08-01T00:00:00"/>
    <s v=""/>
  </r>
  <r>
    <s v="Holdtech"/>
    <x v="0"/>
    <s v="Masivo"/>
    <s v="La Serena"/>
    <s v="13645646"/>
    <s v="6"/>
    <s v="13645646-6"/>
    <s v="YACASTIV"/>
    <s v="YOSSELIN ALEJANDRA CASTILLO VILLAGRAN"/>
    <s v="YOSSELIN ALEJANDRA"/>
    <s v="CASTILLO VILLAGRAN "/>
    <x v="1"/>
    <x v="5"/>
    <s v="Abandono de PEI"/>
    <m/>
    <d v="2020-08-05T00:00:00"/>
    <m/>
    <m/>
    <m/>
    <m/>
    <m/>
    <d v="1979-10-11T00:00:00"/>
    <x v="31"/>
    <m/>
    <s v=""/>
    <d v="2020-08-03T00:00:00"/>
    <d v="2020-08-19T00:00:00"/>
    <m/>
    <m/>
    <s v="YACASTIV"/>
    <s v="YACASTIV"/>
    <n v="19439"/>
    <s v="yosselin.castillo@consultor.wom.cl"/>
    <m/>
    <m/>
    <n v="82"/>
    <s v="Maria Fernanda Diaz"/>
    <x v="3"/>
    <m/>
    <s v=""/>
    <d v="2021-03-01T00:00:00"/>
    <s v=""/>
    <m/>
    <d v="2020-08-01T00:00:00"/>
    <s v=""/>
  </r>
  <r>
    <s v="Holdtech"/>
    <x v="0"/>
    <s v="Masivo"/>
    <s v="La Serena"/>
    <s v="18002640"/>
    <s v="1"/>
    <s v="18002640-1"/>
    <s v="CCMARZAB"/>
    <s v="CONSTANZA CAROLINA MARZAL BUGUEÑO"/>
    <s v="CONSTANZA CAROLINA "/>
    <s v="MARZAL BUGUEÑO"/>
    <x v="1"/>
    <x v="5"/>
    <s v="Abandono de PEI"/>
    <m/>
    <d v="2020-08-17T00:00:00"/>
    <m/>
    <m/>
    <m/>
    <m/>
    <m/>
    <d v="1992-01-11T00:00:00"/>
    <x v="29"/>
    <m/>
    <s v=""/>
    <d v="2020-08-11T00:00:00"/>
    <m/>
    <m/>
    <m/>
    <s v="CCMARZAB"/>
    <s v="CCMARZAB"/>
    <n v="19490"/>
    <s v="constanza.marzal@consultor.wom.cl"/>
    <m/>
    <m/>
    <n v="83"/>
    <s v="America Quinteros"/>
    <x v="3"/>
    <m/>
    <s v=""/>
    <d v="2021-03-01T00:00:00"/>
    <s v=""/>
    <m/>
    <d v="2020-08-01T00:00:00"/>
    <s v=""/>
  </r>
  <r>
    <s v="Holdtech"/>
    <x v="0"/>
    <s v="Masivo"/>
    <s v="La Serena"/>
    <s v="13425123"/>
    <s v="9"/>
    <s v="13425123-9"/>
    <s v="CJAGUILV"/>
    <s v="CRISTIAN JOSE AGUILERA VILLAR"/>
    <s v="CRISTIAN JOSE "/>
    <s v="AGUILERA VILLAR"/>
    <x v="1"/>
    <x v="5"/>
    <s v="Abandono de PEI"/>
    <m/>
    <d v="2020-08-26T00:00:00"/>
    <m/>
    <m/>
    <m/>
    <m/>
    <m/>
    <d v="1977-02-25T00:00:00"/>
    <x v="29"/>
    <m/>
    <s v=""/>
    <d v="2020-08-11T00:00:00"/>
    <m/>
    <m/>
    <m/>
    <s v="CJAGUILV"/>
    <s v="CJAGUILV"/>
    <n v="19489"/>
    <s v="cristian.aguilera@consultor.wom.cl"/>
    <m/>
    <m/>
    <n v="83"/>
    <s v="America Quinteros"/>
    <x v="3"/>
    <m/>
    <s v=""/>
    <d v="2021-03-01T00:00:00"/>
    <s v=""/>
    <m/>
    <d v="2020-08-01T00:00:00"/>
    <s v=""/>
  </r>
  <r>
    <s v="Holdtech"/>
    <x v="0"/>
    <s v="Masivo"/>
    <s v="La Serena"/>
    <s v="18986317"/>
    <s v="9"/>
    <s v="18986317-9"/>
    <s v="FIMORGAS"/>
    <s v="FRANCISCO IGNACIO MORGADO SAN FRANCISCO"/>
    <s v="FRANCISCO IGNACIO "/>
    <s v="MORGADO SAN FRANCISCO"/>
    <x v="1"/>
    <x v="5"/>
    <s v="Abandono de PEI"/>
    <m/>
    <d v="2020-08-19T00:00:00"/>
    <m/>
    <m/>
    <m/>
    <m/>
    <m/>
    <d v="1995-10-03T00:00:00"/>
    <x v="29"/>
    <m/>
    <s v=""/>
    <d v="2020-08-11T00:00:00"/>
    <m/>
    <m/>
    <m/>
    <s v="FIMORGAS"/>
    <s v="FIMORGAS"/>
    <n v="19484"/>
    <s v="francisco.morgado@consultor.wom.cl"/>
    <m/>
    <m/>
    <n v="83"/>
    <s v="America Quinteros"/>
    <x v="3"/>
    <m/>
    <s v=""/>
    <d v="2021-03-01T00:00:00"/>
    <s v=""/>
    <m/>
    <d v="2020-08-01T00:00:00"/>
    <s v=""/>
  </r>
  <r>
    <s v="Holdtech"/>
    <x v="0"/>
    <s v="Masivo"/>
    <s v="La Serena"/>
    <s v="19520481"/>
    <s v="0"/>
    <s v="19520481-0"/>
    <s v="GAINOSTM"/>
    <s v="GUSTAVO ADOLFO INOSTROZA MELLA"/>
    <s v="GUSTAVO ADOLFO "/>
    <s v="INOSTROZA MELLA"/>
    <x v="1"/>
    <x v="5"/>
    <s v="Abandono de PEI"/>
    <m/>
    <d v="2020-08-17T00:00:00"/>
    <m/>
    <m/>
    <m/>
    <m/>
    <m/>
    <d v="1992-06-19T00:00:00"/>
    <x v="29"/>
    <m/>
    <s v=""/>
    <d v="2020-08-11T00:00:00"/>
    <m/>
    <m/>
    <m/>
    <s v="GAINOSTM"/>
    <s v="GAINOSTM"/>
    <n v="19483"/>
    <s v="gustavo.inostroza@consultor.wom.cl"/>
    <m/>
    <m/>
    <n v="83"/>
    <s v="America Quinteros"/>
    <x v="3"/>
    <m/>
    <s v=""/>
    <d v="2021-03-01T00:00:00"/>
    <s v=""/>
    <m/>
    <d v="2020-08-01T00:00:00"/>
    <s v=""/>
  </r>
  <r>
    <s v="Holdtech"/>
    <x v="0"/>
    <s v="Masivo"/>
    <s v="La Serena"/>
    <s v="18688574"/>
    <s v="0"/>
    <s v="18688574-0"/>
    <s v="INAQUEAA"/>
    <s v="IGNACIO NICOLAS AQUEA ARAYA"/>
    <s v="IGNACIO NICOLAS "/>
    <s v="AQUEA ARAYA"/>
    <x v="1"/>
    <x v="5"/>
    <s v="Abandono de PEI"/>
    <m/>
    <d v="2020-08-19T00:00:00"/>
    <m/>
    <m/>
    <m/>
    <m/>
    <m/>
    <d v="1994-03-14T00:00:00"/>
    <x v="29"/>
    <m/>
    <s v=""/>
    <d v="2020-08-11T00:00:00"/>
    <m/>
    <m/>
    <m/>
    <s v="INAQUEAA"/>
    <s v="INAQUEAA"/>
    <n v="19479"/>
    <s v="ignacio.aquea@consultor.wom.cl"/>
    <m/>
    <m/>
    <n v="83"/>
    <s v="America Quinteros"/>
    <x v="3"/>
    <m/>
    <s v=""/>
    <d v="2021-03-01T00:00:00"/>
    <s v=""/>
    <m/>
    <d v="2020-08-01T00:00:00"/>
    <s v=""/>
  </r>
  <r>
    <s v="Holdtech"/>
    <x v="0"/>
    <s v="Masivo"/>
    <s v="La Serena"/>
    <s v="18003812"/>
    <s v="4"/>
    <s v="18003812-4"/>
    <s v="JESEGUEP"/>
    <s v="JONATHAN EDUARDO SEGUEL PONCE"/>
    <s v="JONATHAN EDUARDO "/>
    <s v="SEGUEL PONCE"/>
    <x v="1"/>
    <x v="5"/>
    <s v="Abandono de PEI"/>
    <m/>
    <d v="2020-08-27T00:00:00"/>
    <m/>
    <m/>
    <m/>
    <m/>
    <m/>
    <d v="1992-07-23T00:00:00"/>
    <x v="29"/>
    <m/>
    <s v=""/>
    <d v="2020-08-11T00:00:00"/>
    <m/>
    <m/>
    <m/>
    <s v="JESEGUEP"/>
    <s v="JESEGUEP"/>
    <n v="19482"/>
    <s v="jonathan.seguel@consultor.wom.cl"/>
    <m/>
    <m/>
    <n v="83"/>
    <s v="America Quinteros"/>
    <x v="3"/>
    <m/>
    <s v=""/>
    <d v="2021-03-01T00:00:00"/>
    <s v=""/>
    <m/>
    <d v="2020-08-01T00:00:00"/>
    <s v=""/>
  </r>
  <r>
    <s v="Holdtech"/>
    <x v="0"/>
    <s v="Masivo"/>
    <s v="La Serena"/>
    <s v="18985310"/>
    <s v="6"/>
    <s v="18985310-6"/>
    <s v="JIOSSANG"/>
    <s v="JOAQUIN IGNACIO OSSANDON GOMEZ"/>
    <s v="JOAQUIN IGNACIO "/>
    <s v="OSSANDON GOMEZ"/>
    <x v="1"/>
    <x v="5"/>
    <s v="Abandono de PEI"/>
    <m/>
    <d v="2020-08-26T00:00:00"/>
    <m/>
    <m/>
    <m/>
    <m/>
    <m/>
    <d v="1995-05-10T00:00:00"/>
    <x v="29"/>
    <m/>
    <s v=""/>
    <d v="2020-08-11T00:00:00"/>
    <m/>
    <m/>
    <m/>
    <s v="JIOSSANG"/>
    <s v="JIOSSANG"/>
    <n v="19506"/>
    <s v="joaquin.ossandon@consultor.wom.cl"/>
    <m/>
    <m/>
    <n v="83"/>
    <s v="America Quinteros"/>
    <x v="3"/>
    <m/>
    <s v=""/>
    <d v="2021-03-01T00:00:00"/>
    <s v=""/>
    <m/>
    <d v="2020-08-01T00:00:00"/>
    <s v=""/>
  </r>
  <r>
    <s v="Holdtech"/>
    <x v="0"/>
    <s v="Masivo"/>
    <s v="La Serena"/>
    <s v="18317162"/>
    <s v="3"/>
    <s v="18317162-3"/>
    <s v="JPMARTIS"/>
    <s v="JUAN PABLO MARTINEZ SANTUS"/>
    <s v="JUAN PABLO "/>
    <s v="MARTINEZ SANTUS"/>
    <x v="1"/>
    <x v="5"/>
    <s v="Abandono de PEI"/>
    <m/>
    <d v="2020-08-17T00:00:00"/>
    <m/>
    <m/>
    <m/>
    <m/>
    <m/>
    <d v="1993-01-26T00:00:00"/>
    <x v="29"/>
    <m/>
    <s v=""/>
    <d v="2020-08-11T00:00:00"/>
    <m/>
    <m/>
    <m/>
    <s v="JPMARTIS"/>
    <s v="JPMARTIS"/>
    <n v="19267"/>
    <s v="juan.martinez@consultor.wom.cl"/>
    <m/>
    <m/>
    <n v="83"/>
    <s v="America Quinteros"/>
    <x v="3"/>
    <m/>
    <s v=""/>
    <d v="2021-03-01T00:00:00"/>
    <s v=""/>
    <m/>
    <d v="2020-08-01T00:00:00"/>
    <s v=""/>
  </r>
  <r>
    <s v="Holdtech"/>
    <x v="0"/>
    <s v="Masivo"/>
    <s v="La Serena"/>
    <s v="18627655"/>
    <s v="8"/>
    <s v="18627655-8"/>
    <s v="KCITURRP"/>
    <s v="KATIUSCA CHANTAL ITURRA PEREZ"/>
    <s v="KATIUSCA CHANTAL "/>
    <s v="ITURRA PEREZ"/>
    <x v="1"/>
    <x v="5"/>
    <s v="Abandono de PEI"/>
    <m/>
    <d v="2020-08-17T00:00:00"/>
    <m/>
    <m/>
    <m/>
    <m/>
    <m/>
    <d v="1994-02-07T00:00:00"/>
    <x v="29"/>
    <m/>
    <s v=""/>
    <d v="2020-08-11T00:00:00"/>
    <m/>
    <m/>
    <m/>
    <s v="KCITURRP"/>
    <s v="KCITURRP"/>
    <n v="19502"/>
    <s v="katiusca.iturra@consultor.wom.cl"/>
    <m/>
    <m/>
    <n v="83"/>
    <s v="America Quinteros"/>
    <x v="3"/>
    <m/>
    <s v=""/>
    <d v="2021-03-01T00:00:00"/>
    <s v=""/>
    <m/>
    <d v="2020-08-01T00:00:00"/>
    <s v=""/>
  </r>
  <r>
    <s v="Holdtech"/>
    <x v="0"/>
    <s v="Masivo"/>
    <s v="La Serena"/>
    <s v="18353652"/>
    <s v="4"/>
    <s v="18353652-4"/>
    <s v="LJTORREF"/>
    <s v="LUIS JOSE ANTONIO TORREJON FLORES"/>
    <s v="LUIS JOSE ANTONIO "/>
    <s v="TORREJON FLORES"/>
    <x v="1"/>
    <x v="5"/>
    <s v="Abandono de PEI"/>
    <m/>
    <d v="2020-08-19T00:00:00"/>
    <m/>
    <m/>
    <m/>
    <m/>
    <m/>
    <d v="1993-07-11T00:00:00"/>
    <x v="29"/>
    <m/>
    <s v=""/>
    <d v="2020-08-11T00:00:00"/>
    <m/>
    <m/>
    <m/>
    <s v="LJTORREF"/>
    <s v="LJTORREF"/>
    <n v="19480"/>
    <s v="luis.torrejon@consultor.wom.cl"/>
    <m/>
    <m/>
    <n v="83"/>
    <s v="America Quinteros"/>
    <x v="3"/>
    <m/>
    <s v=""/>
    <d v="2021-03-01T00:00:00"/>
    <s v=""/>
    <m/>
    <d v="2020-08-01T00:00:00"/>
    <s v=""/>
  </r>
  <r>
    <s v="Holdtech"/>
    <x v="0"/>
    <s v="Masivo"/>
    <s v="La Serena"/>
    <s v="19125603"/>
    <s v="4"/>
    <s v="19125603-4"/>
    <s v="MCORTIZE"/>
    <s v="MARIA CONSTANZA INES ORTIZ ESPOZ"/>
    <s v="MARIA CONSTANZA INES "/>
    <s v="ORTIZ ESPOZ"/>
    <x v="1"/>
    <x v="5"/>
    <s v="Abandono de PEI"/>
    <m/>
    <d v="2020-08-29T00:00:00"/>
    <m/>
    <m/>
    <m/>
    <m/>
    <m/>
    <d v="1995-11-08T00:00:00"/>
    <x v="29"/>
    <m/>
    <s v=""/>
    <d v="2020-08-11T00:00:00"/>
    <m/>
    <m/>
    <m/>
    <s v="MCORTIZE"/>
    <s v="MCORTIZE"/>
    <n v="19499"/>
    <s v="maria.ortiz@consultor.wom.cl"/>
    <m/>
    <m/>
    <n v="83"/>
    <s v="America Quinteros"/>
    <x v="3"/>
    <m/>
    <s v=""/>
    <d v="2021-03-01T00:00:00"/>
    <s v=""/>
    <m/>
    <d v="2020-08-01T00:00:00"/>
    <s v=""/>
  </r>
  <r>
    <s v="Holdtech"/>
    <x v="0"/>
    <s v="Masivo"/>
    <s v="La Serena"/>
    <s v="16264786"/>
    <s v="5"/>
    <s v="16264786-5"/>
    <s v="MJCATALP"/>
    <s v="MARIA JOSE CATALAN PEÑA"/>
    <s v="MARIA JOSE "/>
    <s v="CATALAN PEÑA"/>
    <x v="1"/>
    <x v="5"/>
    <s v="Abandono de PEI"/>
    <m/>
    <d v="2020-08-27T00:00:00"/>
    <m/>
    <m/>
    <m/>
    <m/>
    <m/>
    <d v="1985-11-11T00:00:00"/>
    <x v="29"/>
    <m/>
    <s v=""/>
    <d v="2020-08-11T00:00:00"/>
    <m/>
    <m/>
    <m/>
    <s v="MJCATALP"/>
    <s v="MJCATALP"/>
    <n v="19491"/>
    <s v="maria.catalan@consultor.wom.cl"/>
    <m/>
    <m/>
    <n v="83"/>
    <s v="America Quinteros"/>
    <x v="3"/>
    <m/>
    <s v=""/>
    <d v="2021-03-01T00:00:00"/>
    <s v=""/>
    <m/>
    <d v="2020-08-01T00:00:00"/>
    <s v=""/>
  </r>
  <r>
    <s v="Holdtech"/>
    <x v="0"/>
    <s v="Masivo"/>
    <s v="La Serena"/>
    <s v="17625180"/>
    <s v="8"/>
    <s v="17625180-8"/>
    <s v="PBGONZAC"/>
    <s v="PIA BELEN GONZALEZ CARDENAS"/>
    <s v="PIA BELEN "/>
    <s v="GONZALEZ CARDENAS"/>
    <x v="1"/>
    <x v="5"/>
    <s v="Abandono de PEI"/>
    <m/>
    <d v="2020-08-24T00:00:00"/>
    <m/>
    <m/>
    <m/>
    <m/>
    <m/>
    <d v="1990-09-08T00:00:00"/>
    <x v="29"/>
    <m/>
    <s v=""/>
    <d v="2020-08-11T00:00:00"/>
    <m/>
    <m/>
    <m/>
    <s v="PBGONZAC"/>
    <s v="PBGONZAC"/>
    <n v="19414"/>
    <s v="pia.gonzalez@consultor.wom.cl"/>
    <m/>
    <m/>
    <n v="83"/>
    <s v="America Quinteros"/>
    <x v="3"/>
    <m/>
    <s v=""/>
    <d v="2021-03-01T00:00:00"/>
    <s v=""/>
    <m/>
    <d v="2020-08-01T00:00:00"/>
    <s v=""/>
  </r>
  <r>
    <s v="Holdtech"/>
    <x v="0"/>
    <s v="Masivo"/>
    <s v="La Serena"/>
    <s v="19303102"/>
    <s v="1"/>
    <s v="19303102-1"/>
    <s v="SPCASTRF"/>
    <s v="SEBASTIAN PATRICIO CASTRO FLORES"/>
    <s v="SEBASTIAN PATRICIO "/>
    <s v="CASTRO FLORES"/>
    <x v="1"/>
    <x v="5"/>
    <s v="Abandono de PEI"/>
    <m/>
    <d v="2020-08-29T00:00:00"/>
    <m/>
    <m/>
    <m/>
    <m/>
    <m/>
    <d v="1996-11-30T00:00:00"/>
    <x v="29"/>
    <m/>
    <s v=""/>
    <d v="2020-08-11T00:00:00"/>
    <m/>
    <m/>
    <m/>
    <s v="SPCASTRF"/>
    <s v="SPCASTRF"/>
    <n v="19488"/>
    <s v="sebastian.castro@consultor.wom.cl"/>
    <m/>
    <m/>
    <n v="83"/>
    <s v="America Quinteros"/>
    <x v="3"/>
    <m/>
    <s v=""/>
    <d v="2021-03-01T00:00:00"/>
    <s v=""/>
    <m/>
    <d v="2020-08-01T00:00:00"/>
    <s v=""/>
  </r>
  <r>
    <s v="Holdtech"/>
    <x v="0"/>
    <s v="Masivo"/>
    <s v="La Serena"/>
    <s v="17163272"/>
    <s v="2"/>
    <s v="17163272-2"/>
    <s v="TLZAMORI"/>
    <s v="TABATA LIZBETH ZAMORANO IBARRA"/>
    <s v="TABATA LIZBETH "/>
    <s v="ZAMORANO IBARRA"/>
    <x v="1"/>
    <x v="5"/>
    <s v="Abandono de PEI"/>
    <m/>
    <d v="2020-08-27T00:00:00"/>
    <m/>
    <m/>
    <m/>
    <m/>
    <m/>
    <d v="1989-10-03T00:00:00"/>
    <x v="29"/>
    <m/>
    <s v=""/>
    <d v="2020-08-11T00:00:00"/>
    <m/>
    <m/>
    <m/>
    <s v="TLZAMORI"/>
    <s v="TLZAMORI"/>
    <n v="19498"/>
    <s v="tabata.zamorano@consultor.wom.cl"/>
    <m/>
    <m/>
    <n v="83"/>
    <s v="America Quinteros"/>
    <x v="3"/>
    <m/>
    <s v=""/>
    <d v="2021-03-01T00:00:00"/>
    <s v=""/>
    <m/>
    <d v="2020-08-01T00:00:00"/>
    <s v=""/>
  </r>
  <r>
    <s v="Holdtech"/>
    <x v="0"/>
    <s v="Masivo"/>
    <s v="La Serena"/>
    <s v="18003453"/>
    <s v="6"/>
    <s v="18003453-6"/>
    <s v="YAMARINR"/>
    <s v="YANIRA ANDREA MARIN RIVERA"/>
    <s v="YANIRA ANDREA"/>
    <s v=" MARIN RIVERA"/>
    <x v="1"/>
    <x v="5"/>
    <s v="Abandono de PEI"/>
    <m/>
    <d v="2020-08-17T00:00:00"/>
    <m/>
    <m/>
    <m/>
    <m/>
    <m/>
    <d v="1992-05-25T00:00:00"/>
    <x v="29"/>
    <m/>
    <s v=""/>
    <d v="2020-08-11T00:00:00"/>
    <m/>
    <m/>
    <m/>
    <s v="YAMARINR"/>
    <s v="YAMARINR"/>
    <n v="19486"/>
    <s v="yanira.marin@consultor.wom.cl"/>
    <m/>
    <m/>
    <n v="83"/>
    <s v="America Quinteros"/>
    <x v="3"/>
    <m/>
    <s v=""/>
    <d v="2021-03-01T00:00:00"/>
    <s v=""/>
    <m/>
    <d v="2020-08-01T00:00:00"/>
    <s v=""/>
  </r>
  <r>
    <s v="Holdtech"/>
    <x v="0"/>
    <s v="Masivo"/>
    <s v="La Serena"/>
    <s v="17934325"/>
    <s v="8"/>
    <s v="17934325-8"/>
    <s v="YRVELIZA"/>
    <s v="YARELA ROCIO VELIZ ASTORGA"/>
    <s v="YARELA ROCIO "/>
    <s v="VELIZ ASTORGA"/>
    <x v="1"/>
    <x v="5"/>
    <s v="Abandono de PEI"/>
    <m/>
    <d v="2020-08-27T00:00:00"/>
    <m/>
    <m/>
    <m/>
    <m/>
    <m/>
    <d v="1991-12-28T00:00:00"/>
    <x v="29"/>
    <m/>
    <s v=""/>
    <d v="2020-08-11T00:00:00"/>
    <m/>
    <m/>
    <m/>
    <s v="YRVELIZA"/>
    <s v="YRVELIZA"/>
    <n v="19503"/>
    <s v="yarela.veliz@consultor.wom.cl"/>
    <m/>
    <m/>
    <n v="83"/>
    <s v="America Quinteros"/>
    <x v="3"/>
    <m/>
    <s v=""/>
    <d v="2021-03-01T00:00:00"/>
    <s v=""/>
    <m/>
    <d v="2020-08-01T00:00:00"/>
    <s v=""/>
  </r>
  <r>
    <s v="Holdtech"/>
    <x v="0"/>
    <s v="Masivo"/>
    <s v="La Serena"/>
    <s v="18749969"/>
    <s v="0"/>
    <s v="18749969-0"/>
    <s v="AEFERRED"/>
    <s v="ALEXANDRA ELIZABETH FERREIRA DUARTE"/>
    <s v="ALEXANDRA ELIZABETH "/>
    <s v="FERREIRA DUARTE"/>
    <x v="1"/>
    <x v="5"/>
    <s v="Abandono de PEI"/>
    <m/>
    <d v="2020-08-21T00:00:00"/>
    <m/>
    <m/>
    <m/>
    <m/>
    <m/>
    <s v="19-08-1994"/>
    <x v="19"/>
    <m/>
    <s v=""/>
    <d v="2020-08-17T00:00:00"/>
    <m/>
    <m/>
    <m/>
    <s v="AEFERRED"/>
    <s v="AEFERRED"/>
    <n v="19087"/>
    <s v="alexandra.ferreira@consultor.wom.cl"/>
    <m/>
    <m/>
    <n v="84"/>
    <s v="Leticia Cabrera"/>
    <x v="3"/>
    <m/>
    <s v=""/>
    <d v="2021-03-01T00:00:00"/>
    <s v=""/>
    <m/>
    <d v="2020-08-01T00:00:00"/>
    <s v=""/>
  </r>
  <r>
    <s v="Holdtech"/>
    <x v="0"/>
    <s v="Masivo"/>
    <s v="La Serena"/>
    <s v="17625977"/>
    <s v="9"/>
    <s v="17625977-9"/>
    <s v="CCRABUCM"/>
    <s v="CLAUDIA CAMILA RABUCO MUNDACA"/>
    <s v="CLAUDIA CAMILA "/>
    <s v="RABUCO MUNDACA"/>
    <x v="1"/>
    <x v="5"/>
    <s v="Abandono de PEI"/>
    <m/>
    <d v="2020-08-26T00:00:00"/>
    <m/>
    <m/>
    <m/>
    <m/>
    <m/>
    <s v="07-01-1991"/>
    <x v="19"/>
    <m/>
    <s v=""/>
    <d v="2020-08-17T00:00:00"/>
    <m/>
    <m/>
    <m/>
    <s v="CCRABUCM"/>
    <s v="CCRABUCM"/>
    <n v="19294"/>
    <s v="claudia.rabuco@consultor.wom.cl"/>
    <m/>
    <m/>
    <n v="84"/>
    <s v="Leticia Cabrera"/>
    <x v="3"/>
    <m/>
    <s v=""/>
    <d v="2021-03-01T00:00:00"/>
    <s v=""/>
    <m/>
    <d v="2020-08-01T00:00:00"/>
    <s v=""/>
  </r>
  <r>
    <s v="Holdtech"/>
    <x v="0"/>
    <s v="Masivo"/>
    <s v="La Serena"/>
    <s v="19207298"/>
    <s v="0"/>
    <s v="19207298-0"/>
    <s v="DABOUTTP"/>
    <s v="DANAE AMORY BOUTTORE PASTEN"/>
    <s v="DANAE AMORY "/>
    <s v="BOUTTORE PASTEN"/>
    <x v="1"/>
    <x v="5"/>
    <s v="Abandono de PEI"/>
    <m/>
    <d v="2020-09-01T00:00:00"/>
    <m/>
    <m/>
    <m/>
    <m/>
    <m/>
    <s v="12-12-1995"/>
    <x v="19"/>
    <m/>
    <s v=""/>
    <d v="2020-08-17T00:00:00"/>
    <m/>
    <m/>
    <m/>
    <s v="DABOUTTP"/>
    <s v="DABOUTTP"/>
    <n v="19062"/>
    <s v="danae.bouttore@consultor.wom.cl"/>
    <m/>
    <m/>
    <n v="84"/>
    <s v="Leticia Cabrera"/>
    <x v="3"/>
    <m/>
    <s v=""/>
    <d v="2021-03-01T00:00:00"/>
    <s v=""/>
    <m/>
    <d v="2020-09-01T00:00:00"/>
    <s v=""/>
  </r>
  <r>
    <s v="Holdtech"/>
    <x v="0"/>
    <s v="Masivo"/>
    <s v="La Serena"/>
    <s v="16803381"/>
    <s v="8"/>
    <s v="16803381-8"/>
    <s v="JIGUZMAS"/>
    <s v="JAVIER IGNACIO GUZMAN SALDIAS"/>
    <s v="JAVIER IGNACIO "/>
    <s v="GUZMAN SALDIAS"/>
    <x v="1"/>
    <x v="5"/>
    <s v="Abandono de PEI"/>
    <m/>
    <d v="2020-09-01T00:00:00"/>
    <m/>
    <m/>
    <m/>
    <m/>
    <m/>
    <s v="21-01-1988"/>
    <x v="19"/>
    <m/>
    <s v=""/>
    <d v="2020-08-17T00:00:00"/>
    <m/>
    <m/>
    <m/>
    <s v="JIGUZMAS"/>
    <s v="JIGUZMAS"/>
    <n v="19138"/>
    <s v="javier.guzman@consultor.wom.cl"/>
    <m/>
    <m/>
    <n v="84"/>
    <s v="Leticia Cabrera"/>
    <x v="3"/>
    <m/>
    <s v=""/>
    <d v="2021-03-01T00:00:00"/>
    <s v=""/>
    <m/>
    <d v="2020-09-01T00:00:00"/>
    <s v=""/>
  </r>
  <r>
    <s v="Holdtech"/>
    <x v="0"/>
    <s v="Masivo"/>
    <s v="La Serena"/>
    <s v="18755680"/>
    <s v="5"/>
    <s v="18755680-5"/>
    <s v="JRGONZSO"/>
    <s v="JOCELYN ROXANA GONZALEZ SOTO"/>
    <s v="JOCELYN ROXANA "/>
    <s v="GONZALEZ SOTO"/>
    <x v="1"/>
    <x v="5"/>
    <s v="Abandono de PEI"/>
    <m/>
    <d v="2020-08-19T00:00:00"/>
    <m/>
    <m/>
    <m/>
    <m/>
    <m/>
    <s v="01-01-1994"/>
    <x v="19"/>
    <m/>
    <s v=""/>
    <d v="2020-08-17T00:00:00"/>
    <m/>
    <m/>
    <m/>
    <s v="JRGONZSO"/>
    <s v="JRGONZSO"/>
    <n v="19511"/>
    <s v="jocelyn.gonzalez@consultor.wom.cl"/>
    <m/>
    <m/>
    <n v="84"/>
    <s v="Leticia Cabrera"/>
    <x v="3"/>
    <m/>
    <s v=""/>
    <d v="2021-03-01T00:00:00"/>
    <s v=""/>
    <m/>
    <d v="2020-08-01T00:00:00"/>
    <s v=""/>
  </r>
  <r>
    <s v="Holdtech"/>
    <x v="0"/>
    <s v="Masivo"/>
    <s v="La Serena"/>
    <s v="16183201"/>
    <s v="4"/>
    <s v="16183201-4"/>
    <s v="KAALVARM"/>
    <s v="KAREN ALEJANDRA ALVAREZ MANTEROLA"/>
    <s v="KAREN ALEJANDRA "/>
    <s v="ALVAREZ MANTEROLA"/>
    <x v="1"/>
    <x v="5"/>
    <s v="Abandono de PEI"/>
    <m/>
    <d v="2020-08-20T00:00:00"/>
    <m/>
    <m/>
    <m/>
    <m/>
    <m/>
    <s v="22-04-1985"/>
    <x v="19"/>
    <m/>
    <s v=""/>
    <d v="2020-08-17T00:00:00"/>
    <m/>
    <m/>
    <m/>
    <s v="KAALVARM"/>
    <s v="KAALVARM"/>
    <n v="19454"/>
    <s v="karen.alvarez@consultor.wom.cl"/>
    <m/>
    <m/>
    <n v="84"/>
    <s v="Leticia Cabrera"/>
    <x v="3"/>
    <m/>
    <s v=""/>
    <d v="2021-03-01T00:00:00"/>
    <s v=""/>
    <m/>
    <d v="2020-08-01T00:00:00"/>
    <s v=""/>
  </r>
  <r>
    <s v="Holdtech"/>
    <x v="0"/>
    <s v="Masivo"/>
    <s v="La Serena"/>
    <s v="17390865"/>
    <s v="2"/>
    <s v="17390865-2"/>
    <s v="NACAROA"/>
    <s v="NICOLE ANDREA CARO ACEVEDO"/>
    <s v="NICOLE ANDREA "/>
    <s v="CARO ACEVEDO"/>
    <x v="1"/>
    <x v="5"/>
    <s v="Abandono de PEI"/>
    <m/>
    <d v="2020-08-21T00:00:00"/>
    <m/>
    <m/>
    <m/>
    <m/>
    <m/>
    <s v="27-02-1990"/>
    <x v="19"/>
    <m/>
    <s v=""/>
    <d v="2020-08-17T00:00:00"/>
    <m/>
    <m/>
    <m/>
    <s v="NACAROA"/>
    <s v="NACAROA"/>
    <n v="19513"/>
    <s v="nicole.caro@consultor.wom.cl"/>
    <m/>
    <m/>
    <n v="84"/>
    <s v="Leticia Cabrera"/>
    <x v="3"/>
    <m/>
    <s v=""/>
    <d v="2021-03-01T00:00:00"/>
    <s v=""/>
    <m/>
    <d v="2020-08-01T00:00:00"/>
    <s v=""/>
  </r>
  <r>
    <s v="Holdtech"/>
    <x v="0"/>
    <s v="Masivo"/>
    <s v="La Serena"/>
    <s v="18645477"/>
    <s v="4"/>
    <s v="18645477-4"/>
    <s v="NAMARTIA"/>
    <s v="NICOLE ANDREA MARTINEZ ALVARADO"/>
    <s v="NICOLE ANDREA "/>
    <s v="MARTINEZ ALVARADO"/>
    <x v="1"/>
    <x v="5"/>
    <s v="Abandono de PEI"/>
    <m/>
    <d v="2020-08-19T00:00:00"/>
    <m/>
    <m/>
    <m/>
    <m/>
    <m/>
    <s v="22-02-1994"/>
    <x v="19"/>
    <m/>
    <s v=""/>
    <d v="2020-08-17T00:00:00"/>
    <m/>
    <m/>
    <m/>
    <s v="NAMARTIA"/>
    <s v="NAMARTIA"/>
    <n v="19455"/>
    <s v="nicole.martinez.a@consultor.wom.cl"/>
    <m/>
    <m/>
    <n v="84"/>
    <s v="Leticia Cabrera"/>
    <x v="3"/>
    <m/>
    <s v=""/>
    <d v="2021-03-01T00:00:00"/>
    <s v=""/>
    <m/>
    <d v="2020-08-01T00:00:00"/>
    <s v=""/>
  </r>
  <r>
    <s v="Holdtech"/>
    <x v="0"/>
    <s v="Masivo"/>
    <s v="La Serena"/>
    <s v="20127355"/>
    <s v="2"/>
    <s v="20127355-2"/>
    <s v="VAVELASP"/>
    <s v="VICTORIA ANGELICA VELASQUEZ PEREZ"/>
    <s v="VICTORIA ANGELICA "/>
    <s v="VELASQUEZ PEREZ"/>
    <x v="1"/>
    <x v="5"/>
    <s v="Abandono de PEI"/>
    <m/>
    <d v="2020-08-22T00:00:00"/>
    <m/>
    <m/>
    <m/>
    <m/>
    <m/>
    <s v="30-11-1999"/>
    <x v="19"/>
    <m/>
    <s v=""/>
    <d v="2020-08-17T00:00:00"/>
    <m/>
    <m/>
    <m/>
    <s v="VAVELASP"/>
    <s v="VAVELASP"/>
    <n v="19233"/>
    <s v="victoria.velasquez@consultor.wom.cl"/>
    <m/>
    <m/>
    <n v="84"/>
    <s v="Leticia Cabrera"/>
    <x v="3"/>
    <m/>
    <s v=""/>
    <d v="2021-03-01T00:00:00"/>
    <s v=""/>
    <m/>
    <d v="2020-08-01T00:00:00"/>
    <s v=""/>
  </r>
  <r>
    <s v="Holdtech"/>
    <x v="0"/>
    <s v="Masivo"/>
    <s v="La Serena"/>
    <s v="18984678"/>
    <s v="9"/>
    <s v="18984678-9"/>
    <s v="VSCORTES"/>
    <s v="VALERIA SARAY CORTES SALAS"/>
    <s v="VALERIA SARAY "/>
    <s v="CORTES SALAS"/>
    <x v="1"/>
    <x v="5"/>
    <s v="Abandono de PEI"/>
    <m/>
    <d v="2020-09-01T00:00:00"/>
    <m/>
    <m/>
    <m/>
    <m/>
    <m/>
    <s v="08-02-1995"/>
    <x v="19"/>
    <m/>
    <s v=""/>
    <d v="2020-08-17T00:00:00"/>
    <m/>
    <m/>
    <m/>
    <s v="VSCORTES"/>
    <s v="VSCORTES"/>
    <n v="19510"/>
    <s v="valeria.cortes@consultor.wom.cl"/>
    <m/>
    <m/>
    <n v="84"/>
    <s v="Leticia Cabrera"/>
    <x v="3"/>
    <m/>
    <s v=""/>
    <d v="2021-03-01T00:00:00"/>
    <s v=""/>
    <m/>
    <d v="2020-09-01T00:00:00"/>
    <s v=""/>
  </r>
  <r>
    <s v="Holdtech"/>
    <x v="0"/>
    <s v="Masivo"/>
    <s v="La Serena"/>
    <s v="20864293"/>
    <s v="6"/>
    <s v="20864293-6"/>
    <s v="AAACOSTD"/>
    <s v="ALEXANDER ALFREDO ACOSTA DIAZ"/>
    <s v="ALEXANDER ALFREDO "/>
    <s v="ACOSTA DIAZ"/>
    <x v="1"/>
    <x v="5"/>
    <s v="Abandono de PEI"/>
    <m/>
    <d v="2020-09-04T00:00:00"/>
    <m/>
    <m/>
    <m/>
    <m/>
    <m/>
    <s v="13-11-2001"/>
    <x v="31"/>
    <m/>
    <s v=""/>
    <d v="2020-08-24T00:00:00"/>
    <m/>
    <m/>
    <m/>
    <s v="AAACOSTD"/>
    <s v="AAACOSTD"/>
    <m/>
    <s v="alexander.acosta@consultor.wom.cl"/>
    <m/>
    <m/>
    <n v="85"/>
    <s v="Maria Fernanda Diaz"/>
    <x v="3"/>
    <m/>
    <s v=""/>
    <d v="2021-03-01T00:00:00"/>
    <s v=""/>
    <m/>
    <d v="2020-09-01T00:00:00"/>
    <s v=""/>
  </r>
  <r>
    <s v="Holdtech"/>
    <x v="0"/>
    <s v="Masivo"/>
    <s v="La Serena"/>
    <s v="18201971"/>
    <s v="2"/>
    <s v="18201971-2"/>
    <s v="AAALTAMU"/>
    <s v="ALEJANDRO ALFONSO ALTAMIRANO URBINA"/>
    <s v="ALEJANDRO ALFONSO "/>
    <s v="ALTAMIRANO URBINA"/>
    <x v="1"/>
    <x v="5"/>
    <s v="Abandono de PEI"/>
    <m/>
    <d v="2020-08-29T00:00:00"/>
    <m/>
    <m/>
    <m/>
    <m/>
    <m/>
    <s v="27-11-1992"/>
    <x v="31"/>
    <m/>
    <s v=""/>
    <d v="2020-08-24T00:00:00"/>
    <m/>
    <m/>
    <m/>
    <s v="AAALTAMU"/>
    <s v="AAALTAMU"/>
    <m/>
    <s v="alejandro.altamirano@consultor.wom.cl"/>
    <m/>
    <m/>
    <n v="85"/>
    <s v="Maria Fernanda Diaz"/>
    <x v="3"/>
    <m/>
    <s v=""/>
    <d v="2021-03-01T00:00:00"/>
    <s v=""/>
    <m/>
    <d v="2020-08-01T00:00:00"/>
    <s v=""/>
  </r>
  <r>
    <s v="Holdtech"/>
    <x v="0"/>
    <s v="Masivo"/>
    <s v="La Serena"/>
    <s v="19295987"/>
    <s v="K"/>
    <s v="19295987-K"/>
    <s v="AATRIGOR"/>
    <s v="ANITA ALDANA LUMINALDA TRIGO RIVADENEIRA"/>
    <s v="ANITA ALDANA LUMINALDA "/>
    <s v="TRIGO RIVADENEIRA"/>
    <x v="1"/>
    <x v="5"/>
    <s v="Abandono de PEI"/>
    <m/>
    <d v="2020-09-04T00:00:00"/>
    <m/>
    <m/>
    <m/>
    <m/>
    <m/>
    <s v="06-03-1996"/>
    <x v="31"/>
    <m/>
    <s v=""/>
    <d v="2020-08-24T00:00:00"/>
    <m/>
    <m/>
    <m/>
    <s v="AATRIGOR"/>
    <s v="AATRIGOR"/>
    <m/>
    <s v="anita.trigo@consultor.wom.cl"/>
    <m/>
    <m/>
    <n v="85"/>
    <s v="Maria Fernanda Diaz"/>
    <x v="3"/>
    <m/>
    <s v=""/>
    <d v="2021-03-01T00:00:00"/>
    <s v=""/>
    <m/>
    <d v="2020-09-01T00:00:00"/>
    <s v=""/>
  </r>
  <r>
    <s v="Holdtech"/>
    <x v="0"/>
    <s v="Masivo"/>
    <s v="La Serena"/>
    <s v="18631921"/>
    <s v="4"/>
    <s v="18631921-4"/>
    <s v="AVGAJARG"/>
    <s v="ALEJANDRA VALENTINA GAJARDO GONZALEZ"/>
    <s v="ALEJANDRA VALENTINA "/>
    <s v="GAJARDO GONZALEZ"/>
    <x v="1"/>
    <x v="5"/>
    <s v="Abandono de PEI"/>
    <m/>
    <d v="2020-08-29T00:00:00"/>
    <m/>
    <m/>
    <m/>
    <m/>
    <m/>
    <s v="27-09-1993"/>
    <x v="31"/>
    <m/>
    <s v=""/>
    <d v="2020-08-24T00:00:00"/>
    <m/>
    <m/>
    <m/>
    <s v="AVGAJARG"/>
    <s v="AVGAJARG"/>
    <n v="19475"/>
    <s v="alejandra.gajardo@consultor.wom.cl"/>
    <m/>
    <m/>
    <n v="85"/>
    <s v="Maria Fernanda Diaz"/>
    <x v="3"/>
    <m/>
    <s v=""/>
    <d v="2021-03-01T00:00:00"/>
    <s v=""/>
    <m/>
    <d v="2020-08-01T00:00:00"/>
    <s v=""/>
  </r>
  <r>
    <s v="Holdtech"/>
    <x v="0"/>
    <s v="Masivo"/>
    <s v="La Serena"/>
    <s v="21892364"/>
    <s v="K"/>
    <s v="21892364-K"/>
    <s v="BGGAETEC"/>
    <s v="BASTIAN GABRIEL GAETE CALLEJAS"/>
    <s v="BASTIAN GABRIEL "/>
    <s v="GAETE CALLEJAS"/>
    <x v="1"/>
    <x v="5"/>
    <s v="Abandono de PEI"/>
    <m/>
    <d v="2020-09-01T00:00:00"/>
    <m/>
    <m/>
    <m/>
    <m/>
    <m/>
    <s v="13-03-1997"/>
    <x v="31"/>
    <m/>
    <s v=""/>
    <d v="2020-08-24T00:00:00"/>
    <m/>
    <m/>
    <m/>
    <s v="BGGAETEC"/>
    <s v="BGGAETEC"/>
    <n v="19468"/>
    <s v="bastian.gaete@consultor.wom.cl"/>
    <m/>
    <m/>
    <n v="85"/>
    <s v="Maria Fernanda Diaz"/>
    <x v="3"/>
    <m/>
    <s v=""/>
    <d v="2021-03-01T00:00:00"/>
    <s v=""/>
    <m/>
    <d v="2020-09-01T00:00:00"/>
    <s v=""/>
  </r>
  <r>
    <s v="Holdtech"/>
    <x v="0"/>
    <s v="Masivo"/>
    <s v="La Serena"/>
    <s v="19539390"/>
    <s v="7"/>
    <s v="19539390-7"/>
    <s v="CBANDRAA"/>
    <s v="CRISTOPHER BRANDON ANDRADE ASTABURUAGA"/>
    <s v="CRISTOPHER BRANDON "/>
    <s v="ANDRADE ASTABURUAGA"/>
    <x v="1"/>
    <x v="5"/>
    <s v="Abandono de PEI"/>
    <m/>
    <d v="2020-09-04T00:00:00"/>
    <m/>
    <m/>
    <m/>
    <m/>
    <m/>
    <s v="20-08-1997"/>
    <x v="31"/>
    <m/>
    <s v=""/>
    <d v="2020-08-24T00:00:00"/>
    <m/>
    <m/>
    <m/>
    <s v="CBANDRAA"/>
    <s v="CBANDRAA"/>
    <n v="19515"/>
    <s v="cristopher.andrade@consultor.wom.cl"/>
    <m/>
    <m/>
    <n v="85"/>
    <s v="Maria Fernanda Diaz"/>
    <x v="3"/>
    <m/>
    <s v=""/>
    <d v="2021-03-01T00:00:00"/>
    <s v=""/>
    <m/>
    <d v="2020-09-01T00:00:00"/>
    <s v=""/>
  </r>
  <r>
    <s v="Holdtech"/>
    <x v="0"/>
    <s v="Masivo"/>
    <s v="La Serena"/>
    <s v="19771128"/>
    <s v="0"/>
    <s v="19771128-0"/>
    <s v="CEARQUEC"/>
    <s v="CRISTOBAL ENRIQUE ARQUEROS CASTILLO"/>
    <s v="CRISTOBAL ENRIQUE "/>
    <s v="ARQUEROS CASTILLO"/>
    <x v="1"/>
    <x v="5"/>
    <s v="Abandono de PEI"/>
    <m/>
    <d v="2020-09-04T00:00:00"/>
    <m/>
    <m/>
    <m/>
    <m/>
    <m/>
    <s v="17-04-1998"/>
    <x v="31"/>
    <m/>
    <s v=""/>
    <d v="2020-08-24T00:00:00"/>
    <m/>
    <m/>
    <m/>
    <s v="CEARQUEC"/>
    <s v="CEARQUEC"/>
    <n v="19516"/>
    <s v="cristobal.arqueros@consultor.wom.cl"/>
    <m/>
    <m/>
    <n v="85"/>
    <s v="Maria Fernanda Diaz"/>
    <x v="3"/>
    <m/>
    <s v=""/>
    <d v="2021-03-01T00:00:00"/>
    <s v=""/>
    <m/>
    <d v="2020-09-01T00:00:00"/>
    <s v=""/>
  </r>
  <r>
    <s v="Holdtech"/>
    <x v="0"/>
    <s v="Masivo"/>
    <s v="La Serena"/>
    <s v="18450515"/>
    <s v="0"/>
    <s v="18450515-0"/>
    <s v="CGTAPIAM"/>
    <s v="CRISTOBAL GABRIEL TAPIA MORAGA"/>
    <s v="CRISTOBAL GABRIEL "/>
    <s v="TAPIA MORAGA"/>
    <x v="1"/>
    <x v="5"/>
    <s v="Abandono de PEI"/>
    <m/>
    <d v="2020-08-29T00:00:00"/>
    <m/>
    <m/>
    <m/>
    <m/>
    <m/>
    <s v="13-11-1993"/>
    <x v="31"/>
    <m/>
    <s v=""/>
    <d v="2020-08-24T00:00:00"/>
    <m/>
    <m/>
    <m/>
    <s v="CGTAPIAM"/>
    <s v="CGTAPIAM"/>
    <m/>
    <s v="cristobal.tapia@consultor.wom.cl"/>
    <m/>
    <m/>
    <n v="85"/>
    <s v="Maria Fernanda Diaz"/>
    <x v="3"/>
    <m/>
    <s v=""/>
    <d v="2021-03-01T00:00:00"/>
    <s v=""/>
    <m/>
    <d v="2020-08-01T00:00:00"/>
    <s v=""/>
  </r>
  <r>
    <s v="Holdtech"/>
    <x v="0"/>
    <s v="Masivo"/>
    <s v="La Serena"/>
    <s v="17770612"/>
    <s v="4"/>
    <s v="17770612-4"/>
    <s v="DPGUICHQ"/>
    <s v="DAVID PIERRE ANDRES GUICHARROUSSE QUIJADA"/>
    <s v="DAVID PIERRE ANDRES "/>
    <s v="GUICHARROUSSE QUIJADA"/>
    <x v="1"/>
    <x v="5"/>
    <s v="Abandono de PEI"/>
    <m/>
    <d v="2020-09-04T00:00:00"/>
    <m/>
    <m/>
    <m/>
    <m/>
    <m/>
    <s v="25-06-1991"/>
    <x v="31"/>
    <m/>
    <s v=""/>
    <d v="2020-08-24T00:00:00"/>
    <m/>
    <m/>
    <m/>
    <s v="DPGUICHQ"/>
    <s v="DPGUICHQ"/>
    <n v="19464"/>
    <s v="david.guicharrousse@consultor.wom.cl"/>
    <m/>
    <m/>
    <n v="85"/>
    <s v="Maria Fernanda Diaz"/>
    <x v="3"/>
    <m/>
    <s v=""/>
    <d v="2021-03-01T00:00:00"/>
    <s v=""/>
    <m/>
    <d v="2020-09-01T00:00:00"/>
    <s v=""/>
  </r>
  <r>
    <s v="Holdtech"/>
    <x v="0"/>
    <s v="Masivo"/>
    <s v="La Serena"/>
    <s v="14115112"/>
    <s v="6"/>
    <s v="14115112-6"/>
    <s v="EJRAMOSO"/>
    <s v="EDGARDO JOSE RAMOS OLIVARES"/>
    <s v="EDGARDO JOSE "/>
    <s v="RAMOS OLIVARES"/>
    <x v="1"/>
    <x v="5"/>
    <s v="Abandono de PEI"/>
    <m/>
    <d v="2020-08-31T00:00:00"/>
    <m/>
    <m/>
    <m/>
    <m/>
    <m/>
    <s v="01-07-1981"/>
    <x v="31"/>
    <m/>
    <s v=""/>
    <d v="2020-08-24T00:00:00"/>
    <m/>
    <m/>
    <m/>
    <s v="EJRAMOSO"/>
    <s v="EJRAMOSO"/>
    <m/>
    <s v="edgardo.ramos@consultor.wom.cl"/>
    <m/>
    <m/>
    <n v="85"/>
    <s v="Maria Fernanda Diaz"/>
    <x v="3"/>
    <m/>
    <s v=""/>
    <d v="2021-03-01T00:00:00"/>
    <s v=""/>
    <m/>
    <d v="2020-08-01T00:00:00"/>
    <s v=""/>
  </r>
  <r>
    <s v="Holdtech"/>
    <x v="0"/>
    <s v="Masivo"/>
    <s v="La Serena"/>
    <s v="18074509"/>
    <s v="2"/>
    <s v="18074509-2"/>
    <s v="ELCARVAC"/>
    <s v="EVELYN LUCERO CARVAJAL CONTRERAS"/>
    <s v="EVELYN LUCERO "/>
    <s v="CARVAJAL CONTRERAS"/>
    <x v="1"/>
    <x v="5"/>
    <s v="Abandono de PEI"/>
    <m/>
    <d v="2020-09-04T00:00:00"/>
    <m/>
    <m/>
    <m/>
    <m/>
    <m/>
    <s v="20-01-1992"/>
    <x v="31"/>
    <m/>
    <s v=""/>
    <d v="2020-08-24T00:00:00"/>
    <m/>
    <m/>
    <m/>
    <s v="ELCARVAC"/>
    <s v="ELCARVAC"/>
    <m/>
    <s v="evelyn.carvajal@consultor.wom.cl"/>
    <m/>
    <m/>
    <n v="85"/>
    <s v="Maria Fernanda Diaz"/>
    <x v="3"/>
    <m/>
    <s v=""/>
    <d v="2021-03-01T00:00:00"/>
    <s v=""/>
    <m/>
    <d v="2020-09-01T00:00:00"/>
    <s v=""/>
  </r>
  <r>
    <s v="Holdtech"/>
    <x v="0"/>
    <s v="Masivo"/>
    <s v="La Serena"/>
    <s v="15909163"/>
    <s v="5"/>
    <s v="15909163-5"/>
    <s v="FASOTOM"/>
    <s v="FRANCISCO ANIBAL SOTO MOLINA"/>
    <s v="FRANCISCO ANIBAL "/>
    <s v="SOTO MOLINA"/>
    <x v="1"/>
    <x v="5"/>
    <s v="Abandono de PEI"/>
    <m/>
    <d v="2020-09-04T00:00:00"/>
    <m/>
    <m/>
    <m/>
    <m/>
    <m/>
    <s v="21-12-1984"/>
    <x v="31"/>
    <m/>
    <s v=""/>
    <d v="2020-08-24T00:00:00"/>
    <m/>
    <m/>
    <m/>
    <s v="FASOTOM"/>
    <s v="FASOTOM"/>
    <n v="19519"/>
    <s v="francisco.soto@consultor.wom.cl"/>
    <m/>
    <m/>
    <n v="85"/>
    <s v="Maria Fernanda Diaz"/>
    <x v="3"/>
    <m/>
    <s v=""/>
    <d v="2021-03-01T00:00:00"/>
    <s v=""/>
    <m/>
    <d v="2020-09-01T00:00:00"/>
    <s v=""/>
  </r>
  <r>
    <s v="Holdtech"/>
    <x v="0"/>
    <s v="Masivo"/>
    <s v="La Serena"/>
    <s v="17055360"/>
    <s v="8"/>
    <s v="17055360-8"/>
    <s v="FERIVERC"/>
    <s v="FRANCISCO ELIAS RIVEROS CARVAJAL"/>
    <s v="FRANCISCO ELIAS "/>
    <s v="RIVEROS CARVAJAL"/>
    <x v="1"/>
    <x v="5"/>
    <s v="Abandono de PEI"/>
    <m/>
    <d v="2020-09-04T00:00:00"/>
    <m/>
    <m/>
    <m/>
    <m/>
    <m/>
    <s v="28-01-1989"/>
    <x v="31"/>
    <m/>
    <s v=""/>
    <d v="2020-08-24T00:00:00"/>
    <m/>
    <m/>
    <m/>
    <s v="FERIVERC"/>
    <s v="FERIVERC"/>
    <m/>
    <s v="francisco.riveros@consultor.wom.cl"/>
    <m/>
    <m/>
    <n v="85"/>
    <s v="Maria Fernanda Diaz"/>
    <x v="3"/>
    <m/>
    <s v=""/>
    <d v="2021-03-01T00:00:00"/>
    <s v=""/>
    <m/>
    <d v="2020-09-01T00:00:00"/>
    <s v=""/>
  </r>
  <r>
    <s v="Holdtech"/>
    <x v="0"/>
    <s v="Masivo"/>
    <s v="La Serena"/>
    <s v="19660953"/>
    <s v="9"/>
    <s v="19660953-9"/>
    <s v="GAVILLAV"/>
    <s v="GARY ALLAN VILLALOBOS VALENZUELA"/>
    <s v="GARY ALLAN "/>
    <s v="VILLALOBOS VALENZUELA"/>
    <x v="1"/>
    <x v="5"/>
    <s v="Abandono de PEI"/>
    <m/>
    <d v="2020-09-04T00:00:00"/>
    <m/>
    <m/>
    <m/>
    <m/>
    <m/>
    <s v="08-09-1997"/>
    <x v="31"/>
    <m/>
    <s v=""/>
    <d v="2020-08-24T00:00:00"/>
    <m/>
    <m/>
    <m/>
    <s v="GAVILLAV"/>
    <s v="GAVILLAV"/>
    <n v="19476"/>
    <s v="gary.villalobos@consultor.wom.cl"/>
    <m/>
    <m/>
    <n v="85"/>
    <s v="Maria Fernanda Diaz"/>
    <x v="3"/>
    <m/>
    <s v=""/>
    <d v="2021-03-01T00:00:00"/>
    <s v=""/>
    <m/>
    <d v="2020-09-01T00:00:00"/>
    <s v=""/>
  </r>
  <r>
    <s v="Holdtech"/>
    <x v="0"/>
    <s v="Masivo"/>
    <s v="La Serena"/>
    <s v="18092512"/>
    <s v="0"/>
    <s v="18092512-0"/>
    <s v="JPQUEZAF"/>
    <s v="JESSICA PAOLA QUEZADA FUENTES"/>
    <s v="JESSICA PAOLA "/>
    <s v="QUEZADA FUENTES"/>
    <x v="1"/>
    <x v="5"/>
    <s v="Abandono de PEI"/>
    <m/>
    <d v="2020-09-04T00:00:00"/>
    <m/>
    <m/>
    <m/>
    <m/>
    <m/>
    <s v="04-09-1992"/>
    <x v="31"/>
    <m/>
    <s v=""/>
    <d v="2020-08-24T00:00:00"/>
    <m/>
    <m/>
    <m/>
    <s v="JPQUEZAF"/>
    <s v="JPQUEZAF"/>
    <m/>
    <s v="jessica.quezada@consultor.wom.cl"/>
    <m/>
    <m/>
    <n v="85"/>
    <s v="Maria Fernanda Diaz"/>
    <x v="3"/>
    <m/>
    <s v=""/>
    <d v="2021-03-01T00:00:00"/>
    <s v=""/>
    <m/>
    <d v="2020-09-01T00:00:00"/>
    <s v=""/>
  </r>
  <r>
    <s v="Holdtech"/>
    <x v="0"/>
    <s v="Masivo"/>
    <s v="La Serena"/>
    <s v="17308905"/>
    <s v="8"/>
    <s v="17308905-8"/>
    <s v="KIPERALJ"/>
    <s v="KATHERINE ISABELLA NINOSKA PERALTA JOFRE"/>
    <s v="KATHERINE ISABELLA NINOSKA "/>
    <s v="PERALTA JOFRE"/>
    <x v="1"/>
    <x v="5"/>
    <s v="Abandono de PEI"/>
    <m/>
    <d v="2020-08-31T00:00:00"/>
    <m/>
    <m/>
    <m/>
    <m/>
    <m/>
    <s v="10-08-1989"/>
    <x v="31"/>
    <m/>
    <s v=""/>
    <d v="2020-08-24T00:00:00"/>
    <m/>
    <m/>
    <m/>
    <s v="KIPERALJ"/>
    <s v="KIPERALJ"/>
    <m/>
    <s v="katherine.peralta@consultor.wom.cl"/>
    <m/>
    <m/>
    <n v="85"/>
    <s v="Maria Fernanda Diaz"/>
    <x v="3"/>
    <m/>
    <s v=""/>
    <d v="2021-03-01T00:00:00"/>
    <s v=""/>
    <m/>
    <d v="2020-08-01T00:00:00"/>
    <s v=""/>
  </r>
  <r>
    <s v="Holdtech"/>
    <x v="0"/>
    <s v="Masivo"/>
    <s v="La Serena"/>
    <s v="20346954"/>
    <s v="3"/>
    <s v="20346954-3"/>
    <s v="MJRIQUEM"/>
    <s v="MARIA JOSE RIQUELME MONROY"/>
    <s v="MARIA JOSE "/>
    <s v="RIQUELME MONROY"/>
    <x v="1"/>
    <x v="5"/>
    <s v="Abandono de PEI"/>
    <m/>
    <d v="2020-09-07T00:00:00"/>
    <m/>
    <m/>
    <m/>
    <m/>
    <m/>
    <s v="23-04-1997"/>
    <x v="31"/>
    <m/>
    <s v=""/>
    <d v="2020-08-24T00:00:00"/>
    <m/>
    <m/>
    <m/>
    <s v="MJRIQUEM"/>
    <s v="MJRIQUEM"/>
    <m/>
    <s v="maria.riquelme@consultor.wom.cl"/>
    <m/>
    <m/>
    <n v="85"/>
    <s v="Maria Fernanda Diaz"/>
    <x v="3"/>
    <m/>
    <s v=""/>
    <d v="2021-03-01T00:00:00"/>
    <s v=""/>
    <m/>
    <d v="2020-09-01T00:00:00"/>
    <s v=""/>
  </r>
  <r>
    <s v="Holdtech"/>
    <x v="0"/>
    <s v="Masivo"/>
    <s v="La Serena"/>
    <s v="18003402"/>
    <s v="1"/>
    <s v="18003402-1"/>
    <s v="MSMARQUR"/>
    <s v="MARINA SOLEDAD MARQUEZ RAMOS"/>
    <s v="MARINA SOLEDAD "/>
    <s v="MARQUEZ RAMOS"/>
    <x v="1"/>
    <x v="5"/>
    <s v="Abandono de PEI"/>
    <m/>
    <d v="2020-09-04T00:00:00"/>
    <m/>
    <m/>
    <m/>
    <m/>
    <m/>
    <s v="14-05-1992"/>
    <x v="31"/>
    <m/>
    <s v=""/>
    <d v="2020-08-24T00:00:00"/>
    <m/>
    <m/>
    <m/>
    <s v="MSMARQUR"/>
    <s v="MSMARQUR"/>
    <n v="19460"/>
    <s v="marina.marquez@consultor.wom.cl"/>
    <m/>
    <m/>
    <n v="85"/>
    <s v="Maria Fernanda Diaz"/>
    <x v="3"/>
    <m/>
    <s v=""/>
    <d v="2021-03-01T00:00:00"/>
    <s v=""/>
    <m/>
    <d v="2020-09-01T00:00:00"/>
    <s v=""/>
  </r>
  <r>
    <s v="Holdtech"/>
    <x v="0"/>
    <s v="Masivo"/>
    <s v="La Serena"/>
    <s v="14319371"/>
    <s v="3"/>
    <s v="14319371-3"/>
    <s v="OMSALINS"/>
    <s v="OSCAR MAURICIO SALINAS SEPULVEDA"/>
    <s v="OSCAR MAURICIO "/>
    <s v="SALINAS SEPULVEDA"/>
    <x v="1"/>
    <x v="5"/>
    <s v="Abandono de PEI"/>
    <m/>
    <d v="2020-09-04T00:00:00"/>
    <m/>
    <m/>
    <m/>
    <m/>
    <m/>
    <s v="20-09-1976"/>
    <x v="31"/>
    <m/>
    <s v=""/>
    <d v="2020-08-24T00:00:00"/>
    <m/>
    <m/>
    <m/>
    <s v="OMSALINS"/>
    <s v="OMSALINS"/>
    <m/>
    <s v="oscar.salinas@consultor.wom.cl"/>
    <m/>
    <m/>
    <n v="85"/>
    <s v="Maria Fernanda Diaz"/>
    <x v="3"/>
    <m/>
    <s v=""/>
    <d v="2021-03-01T00:00:00"/>
    <s v=""/>
    <m/>
    <d v="2020-09-01T00:00:00"/>
    <s v=""/>
  </r>
  <r>
    <s v="Holdtech"/>
    <x v="0"/>
    <s v="Masivo"/>
    <s v="La Serena"/>
    <s v="18494562"/>
    <s v="2"/>
    <s v="18494562-2"/>
    <s v="PIARAYAP"/>
    <s v="PABLO IGNACIO ARAYA PASTEN"/>
    <s v="PABLO IGNACIO "/>
    <s v="ARAYA PASTEN"/>
    <x v="1"/>
    <x v="5"/>
    <s v="Abandono de PEI"/>
    <m/>
    <d v="2020-09-01T00:00:00"/>
    <m/>
    <m/>
    <m/>
    <m/>
    <m/>
    <s v="23-07-1993"/>
    <x v="31"/>
    <m/>
    <s v=""/>
    <d v="2020-08-24T00:00:00"/>
    <m/>
    <m/>
    <m/>
    <s v="PIARAYAP"/>
    <s v="PIARAYAP"/>
    <n v="19277"/>
    <s v="pablo.araya@consultor.wom.cl"/>
    <m/>
    <m/>
    <n v="85"/>
    <s v="Maria Fernanda Diaz"/>
    <x v="3"/>
    <m/>
    <s v=""/>
    <d v="2021-03-01T00:00:00"/>
    <s v=""/>
    <m/>
    <d v="2020-09-01T00:00:00"/>
    <s v=""/>
  </r>
  <r>
    <s v="Holdtech"/>
    <x v="0"/>
    <s v="Masivo"/>
    <s v="La Serena"/>
    <s v="15572899"/>
    <s v="K"/>
    <s v="15572899-K"/>
    <s v="PMROBLER"/>
    <s v="PABLO MARCELO ROBLES ROBLES"/>
    <s v="PABLO MARCELO "/>
    <s v="ROBLES ROBLES"/>
    <x v="1"/>
    <x v="5"/>
    <s v="Abandono de PEI"/>
    <m/>
    <d v="2020-09-04T00:00:00"/>
    <m/>
    <m/>
    <m/>
    <m/>
    <m/>
    <s v="07-11-1983"/>
    <x v="31"/>
    <m/>
    <s v=""/>
    <d v="2020-08-24T00:00:00"/>
    <m/>
    <m/>
    <m/>
    <s v="PMROBLER"/>
    <s v="PMROBLER"/>
    <m/>
    <s v="pablo.robles@consultor.wom.cl"/>
    <m/>
    <m/>
    <n v="85"/>
    <s v="Maria Fernanda Diaz"/>
    <x v="3"/>
    <m/>
    <s v=""/>
    <d v="2021-03-01T00:00:00"/>
    <s v=""/>
    <m/>
    <d v="2020-09-01T00:00:00"/>
    <s v=""/>
  </r>
  <r>
    <s v="Holdtech"/>
    <x v="0"/>
    <s v="Masivo"/>
    <s v="La Serena"/>
    <s v="18494794"/>
    <s v="3"/>
    <s v="18494794-3"/>
    <s v="CPLARRAR"/>
    <s v="CLAUDIA PAULINA LARRAGUIBEL RIVERA"/>
    <s v="CLAUDIA PAULINA "/>
    <s v="LARRAGUIBEL RIVERA"/>
    <x v="1"/>
    <x v="5"/>
    <s v="Abandono de PEI"/>
    <m/>
    <d v="2020-09-14T00:00:00"/>
    <m/>
    <m/>
    <m/>
    <m/>
    <m/>
    <s v="26-08-1993"/>
    <x v="29"/>
    <m/>
    <s v=""/>
    <d v="2020-09-01T00:00:00"/>
    <m/>
    <m/>
    <m/>
    <s v="CPLARRAR"/>
    <s v="CPLARRAR"/>
    <n v="19447"/>
    <s v="claudia.larraguibel@consultor.wom.cl"/>
    <m/>
    <m/>
    <n v="86"/>
    <s v="America Quinteros"/>
    <x v="3"/>
    <m/>
    <s v=""/>
    <d v="2021-03-01T00:00:00"/>
    <s v=""/>
    <m/>
    <d v="2020-09-01T00:00:00"/>
    <s v=""/>
  </r>
  <r>
    <s v="Holdtech"/>
    <x v="0"/>
    <s v="Masivo"/>
    <s v="La Serena"/>
    <s v="20228797"/>
    <s v="2"/>
    <s v="20228797-2"/>
    <s v="GSCARACR"/>
    <s v="GIANFRANCO STEFANO CARACCIOLO RIVERA"/>
    <s v="GIANFRANCO STEFANO "/>
    <s v="CARACCIOLO RIVERA"/>
    <x v="1"/>
    <x v="5"/>
    <s v="Abandono de PEI"/>
    <m/>
    <d v="2020-09-14T00:00:00"/>
    <m/>
    <m/>
    <m/>
    <m/>
    <m/>
    <s v="31-05-2000"/>
    <x v="29"/>
    <m/>
    <s v=""/>
    <d v="2020-09-01T00:00:00"/>
    <m/>
    <m/>
    <m/>
    <s v="GSCARACR"/>
    <s v="GSCARACR"/>
    <n v="19307"/>
    <s v="gianfranco.caracciolo@consultor.wom.cl"/>
    <m/>
    <m/>
    <n v="86"/>
    <s v="America Quinteros"/>
    <x v="3"/>
    <m/>
    <s v=""/>
    <d v="2021-03-01T00:00:00"/>
    <s v=""/>
    <m/>
    <d v="2020-09-01T00:00:00"/>
    <s v=""/>
  </r>
  <r>
    <s v="Holdtech"/>
    <x v="0"/>
    <s v="Masivo"/>
    <s v="La Serena"/>
    <s v="18477638"/>
    <s v="3"/>
    <s v="18477638-3"/>
    <s v="JMRIVERU"/>
    <s v="JUAN MANUEL RIVERA URIBE"/>
    <s v="JUAN MANUEL "/>
    <s v="RIVERA URIBE"/>
    <x v="1"/>
    <x v="5"/>
    <s v="Abandono de PEI"/>
    <m/>
    <d v="2020-09-14T00:00:00"/>
    <m/>
    <m/>
    <m/>
    <m/>
    <m/>
    <s v="20-10-1992"/>
    <x v="29"/>
    <m/>
    <s v=""/>
    <d v="2020-09-01T00:00:00"/>
    <m/>
    <m/>
    <m/>
    <s v="JMRIVERU"/>
    <s v="JMRIVERU"/>
    <n v="19419"/>
    <s v="juan.rivera@consultor.wom.cl"/>
    <m/>
    <m/>
    <n v="86"/>
    <s v="America Quinteros"/>
    <x v="3"/>
    <m/>
    <s v=""/>
    <d v="2021-03-01T00:00:00"/>
    <s v=""/>
    <m/>
    <d v="2020-09-01T00:00:00"/>
    <s v=""/>
  </r>
  <r>
    <s v="Holdtech"/>
    <x v="0"/>
    <s v="Masivo"/>
    <s v="La Serena"/>
    <s v="20092663"/>
    <s v="3"/>
    <s v="20092663-3"/>
    <s v="KAVALDIP"/>
    <s v="KATHARINNA AYLINN VALDIVIA PEREZ"/>
    <s v="KATHARINNA AYLINN "/>
    <s v="VALDIVIA PEREZ"/>
    <x v="1"/>
    <x v="5"/>
    <s v="Reprobado"/>
    <m/>
    <d v="2020-09-14T00:00:00"/>
    <m/>
    <m/>
    <m/>
    <m/>
    <m/>
    <s v="06-07-1999"/>
    <x v="29"/>
    <m/>
    <s v=""/>
    <d v="2020-09-01T00:00:00"/>
    <m/>
    <m/>
    <m/>
    <s v="KAVALDIP"/>
    <s v="KAVALDIP"/>
    <n v="19277"/>
    <s v="katharinna.valdivia@consultor.wom.cl"/>
    <m/>
    <m/>
    <n v="86"/>
    <s v="America Quinteros"/>
    <x v="3"/>
    <m/>
    <s v=""/>
    <d v="2021-03-01T00:00:00"/>
    <s v=""/>
    <m/>
    <d v="2020-09-01T00:00:00"/>
    <s v=""/>
  </r>
  <r>
    <s v="Holdtech"/>
    <x v="0"/>
    <s v="Masivo"/>
    <s v="La Serena"/>
    <s v="19499159"/>
    <s v="2"/>
    <s v="19499159-2"/>
    <s v="MAPINOM"/>
    <s v="MARIO ANDRES PINO MIRANDA"/>
    <s v="MARIO ANDRES "/>
    <s v="PINO MIRANDA"/>
    <x v="1"/>
    <x v="5"/>
    <s v="Abandono de PEI"/>
    <m/>
    <d v="2020-09-14T00:00:00"/>
    <m/>
    <m/>
    <m/>
    <m/>
    <m/>
    <s v="08-02-1997"/>
    <x v="29"/>
    <m/>
    <s v=""/>
    <d v="2020-09-01T00:00:00"/>
    <m/>
    <m/>
    <m/>
    <s v="MAPINOM"/>
    <s v="MAPINOM"/>
    <n v="19483"/>
    <s v="mario.pino@consultor.wom.cl"/>
    <m/>
    <m/>
    <n v="86"/>
    <s v="America Quinteros"/>
    <x v="3"/>
    <m/>
    <s v=""/>
    <d v="2021-03-01T00:00:00"/>
    <s v=""/>
    <m/>
    <d v="2020-09-01T00:00:00"/>
    <s v=""/>
  </r>
  <r>
    <s v="Holdtech"/>
    <x v="0"/>
    <s v="Masivo"/>
    <s v="La Serena"/>
    <s v="19949869"/>
    <s v="K"/>
    <s v="19949869-K"/>
    <s v="MRARANCA"/>
    <s v="MATIAS RODRIGO ARANCIBIA ALVAREZ"/>
    <s v="MATIAS RODRIGO "/>
    <s v="ARANCIBIA ALVAREZ"/>
    <x v="1"/>
    <x v="5"/>
    <s v="Abandono de PEI"/>
    <m/>
    <d v="2020-09-14T00:00:00"/>
    <m/>
    <m/>
    <m/>
    <m/>
    <m/>
    <s v="19-02-1999"/>
    <x v="29"/>
    <m/>
    <s v=""/>
    <d v="2020-09-01T00:00:00"/>
    <m/>
    <m/>
    <m/>
    <s v="MRARANCA"/>
    <s v="MRARANCA"/>
    <n v="19341"/>
    <s v="matias.arancibia@consultor.wom.cl"/>
    <m/>
    <m/>
    <n v="86"/>
    <s v="America Quinteros"/>
    <x v="3"/>
    <m/>
    <s v=""/>
    <d v="2021-03-01T00:00:00"/>
    <s v=""/>
    <m/>
    <d v="2020-09-01T00:00:00"/>
    <s v=""/>
  </r>
  <r>
    <s v="Holdtech"/>
    <x v="0"/>
    <s v="Masivo"/>
    <s v="La Serena"/>
    <s v="19164919"/>
    <s v="2"/>
    <s v="19164919-2"/>
    <s v="NCHERNAB"/>
    <s v="NICOLE CATALINA HERNANDEZ BENITEZ"/>
    <s v="NICOLE CATALINA "/>
    <s v="HERNANDEZ BENITEZ"/>
    <x v="1"/>
    <x v="5"/>
    <s v="Abandono de PEI"/>
    <m/>
    <d v="2020-09-14T00:00:00"/>
    <m/>
    <m/>
    <m/>
    <m/>
    <m/>
    <s v="13-11-1995"/>
    <x v="29"/>
    <m/>
    <s v=""/>
    <d v="2020-09-01T00:00:00"/>
    <m/>
    <m/>
    <m/>
    <s v="NCHERNAB"/>
    <s v="NCHERNAB"/>
    <n v="19455"/>
    <s v="nicole.hernandez@consultor.wom.cl"/>
    <m/>
    <m/>
    <n v="86"/>
    <s v="America Quinteros"/>
    <x v="3"/>
    <m/>
    <s v=""/>
    <d v="2021-03-01T00:00:00"/>
    <s v=""/>
    <m/>
    <d v="2020-09-01T00:00:00"/>
    <s v=""/>
  </r>
  <r>
    <s v="Holdtech"/>
    <x v="0"/>
    <s v="Masivo"/>
    <s v="La Serena"/>
    <s v="19460600"/>
    <s v="1"/>
    <s v="19460600-1"/>
    <s v="ONFERNAA"/>
    <s v="OMAR NICOLAS FERNANDEZ ARCOS"/>
    <s v="OMAR NICOLAS "/>
    <s v="FERNANDEZ ARCOS"/>
    <x v="1"/>
    <x v="5"/>
    <s v="Abandono de PEI"/>
    <m/>
    <d v="2020-09-14T00:00:00"/>
    <m/>
    <m/>
    <m/>
    <m/>
    <m/>
    <s v="02-01-1998"/>
    <x v="29"/>
    <m/>
    <s v=""/>
    <d v="2020-09-01T00:00:00"/>
    <m/>
    <m/>
    <m/>
    <s v="ONFERNAA"/>
    <s v="ONFERNAA"/>
    <n v="19031"/>
    <s v="omar.fernandez@consultor.wom.cl"/>
    <m/>
    <m/>
    <n v="86"/>
    <s v="America Quinteros"/>
    <x v="3"/>
    <m/>
    <s v=""/>
    <d v="2021-03-01T00:00:00"/>
    <s v=""/>
    <m/>
    <d v="2020-09-01T00:00:00"/>
    <s v=""/>
  </r>
  <r>
    <s v="Holdtech"/>
    <x v="0"/>
    <s v="Masivo"/>
    <s v="La Serena"/>
    <s v="19770515"/>
    <s v="9"/>
    <s v="19770515-9"/>
    <s v="VARAMIRT"/>
    <s v="VAITIARE ANDREA RAMIREZ THOMPSON"/>
    <s v="VAITIARE ANDREA "/>
    <s v="RAMIREZ THOMPSON"/>
    <x v="1"/>
    <x v="5"/>
    <s v="Abandono de PEI"/>
    <m/>
    <d v="2020-09-14T00:00:00"/>
    <m/>
    <m/>
    <m/>
    <m/>
    <m/>
    <s v="29-12-1997"/>
    <x v="29"/>
    <m/>
    <s v=""/>
    <d v="2020-09-01T00:00:00"/>
    <m/>
    <m/>
    <m/>
    <s v="VARAMIRT"/>
    <s v="VARAMIRT"/>
    <n v="19445"/>
    <s v="vaitiare.ramirez@consultor.wom.cl"/>
    <m/>
    <m/>
    <n v="86"/>
    <s v="America Quinteros"/>
    <x v="1"/>
    <m/>
    <n v="1"/>
    <d v="2021-03-01T00:00:00"/>
    <s v=""/>
    <m/>
    <d v="2020-09-01T00:00:00"/>
    <s v=""/>
  </r>
  <r>
    <s v="Holdtech"/>
    <x v="0"/>
    <s v="Masivo"/>
    <s v="La Serena"/>
    <s v="19467745"/>
    <s v="6"/>
    <s v="19467745-6"/>
    <s v="DCBARRAG"/>
    <s v="DANNERY CRISTINA BARRAZA GALLARDO"/>
    <s v="DANNERY CRISTINA "/>
    <s v="BARRAZA GALLARDO"/>
    <x v="1"/>
    <x v="5"/>
    <s v="Abandono de PEI"/>
    <m/>
    <d v="2020-09-16T00:00:00"/>
    <m/>
    <m/>
    <m/>
    <m/>
    <m/>
    <s v="02-02-1997"/>
    <x v="19"/>
    <m/>
    <s v=""/>
    <d v="2020-09-07T00:00:00"/>
    <m/>
    <m/>
    <m/>
    <s v="DCBARRAG"/>
    <s v="DCBARRAG"/>
    <n v="19381"/>
    <s v="dannery.barraza@consultor.wom.cl"/>
    <m/>
    <m/>
    <n v="87"/>
    <s v="Leticia Cabrera"/>
    <x v="3"/>
    <m/>
    <s v=""/>
    <d v="2021-03-01T00:00:00"/>
    <s v=""/>
    <m/>
    <d v="2020-09-01T00:00:00"/>
    <s v=""/>
  </r>
  <r>
    <s v="Holdtech"/>
    <x v="0"/>
    <s v="Masivo"/>
    <s v="La Serena"/>
    <s v="16687142"/>
    <s v="5"/>
    <s v="16687142-5"/>
    <s v="EHFARIFL"/>
    <s v="ENZO HAMETT FARIAS FLORES"/>
    <s v="ENZO HAMETT "/>
    <s v="FARIAS FLORES"/>
    <x v="1"/>
    <x v="5"/>
    <s v="Abandono de PEI"/>
    <m/>
    <d v="2020-09-16T00:00:00"/>
    <m/>
    <m/>
    <m/>
    <m/>
    <m/>
    <s v="12-09-1987"/>
    <x v="19"/>
    <m/>
    <s v=""/>
    <d v="2020-09-07T00:00:00"/>
    <m/>
    <m/>
    <m/>
    <s v="EHFARIFL"/>
    <s v="EHFARIFL"/>
    <n v="19392"/>
    <s v="enzo.farias.f@consultor.wom.cl"/>
    <m/>
    <m/>
    <n v="87"/>
    <s v="Leticia Cabrera"/>
    <x v="3"/>
    <m/>
    <s v=""/>
    <d v="2021-03-01T00:00:00"/>
    <s v=""/>
    <m/>
    <d v="2020-09-01T00:00:00"/>
    <s v=""/>
  </r>
  <r>
    <s v="Holdtech"/>
    <x v="0"/>
    <s v="Masivo"/>
    <s v="La Serena"/>
    <s v="19964235"/>
    <s v="9"/>
    <s v="19964235-9"/>
    <s v="EIOCARAO"/>
    <s v="EDGARD IGNACIO OCARANZA OCHOA"/>
    <s v="EDGARD IGNACIO "/>
    <s v="OCARANZA OCHOA"/>
    <x v="1"/>
    <x v="5"/>
    <s v="Abandono de PEI"/>
    <m/>
    <d v="2020-09-16T00:00:00"/>
    <m/>
    <m/>
    <m/>
    <m/>
    <m/>
    <s v="24-09-1998"/>
    <x v="19"/>
    <m/>
    <s v=""/>
    <d v="2020-09-07T00:00:00"/>
    <m/>
    <m/>
    <m/>
    <s v="EIOCARAO"/>
    <s v="EIOCARAO"/>
    <n v="19416"/>
    <s v="edgard.ocaranza@consultor.wom.cl"/>
    <m/>
    <m/>
    <n v="87"/>
    <s v="Leticia Cabrera"/>
    <x v="3"/>
    <m/>
    <s v=""/>
    <d v="2021-03-01T00:00:00"/>
    <s v=""/>
    <m/>
    <d v="2020-09-01T00:00:00"/>
    <s v=""/>
  </r>
  <r>
    <s v="Holdtech"/>
    <x v="0"/>
    <s v="Masivo"/>
    <s v="La Serena"/>
    <s v="19551874"/>
    <s v="2"/>
    <s v="19551874-2"/>
    <s v="FBZEPEDA"/>
    <s v="FERNANDA BELEN ZEPEDA ALCAIDE"/>
    <s v="FERNANDA BELEN "/>
    <s v="ZEPEDA ALCAIDE"/>
    <x v="1"/>
    <x v="5"/>
    <s v="Abandono de PEI"/>
    <m/>
    <d v="2020-09-16T00:00:00"/>
    <m/>
    <m/>
    <m/>
    <m/>
    <m/>
    <d v="1997-03-04T00:00:00"/>
    <x v="19"/>
    <m/>
    <s v=""/>
    <d v="2020-09-07T00:00:00"/>
    <m/>
    <m/>
    <m/>
    <s v="FBZEPEDA"/>
    <s v="FBZEPEDA"/>
    <n v="19507"/>
    <s v="fernanda.zepeda@consultor.wom.cl"/>
    <m/>
    <m/>
    <n v="87"/>
    <s v="Leticia Cabrera"/>
    <x v="3"/>
    <m/>
    <s v=""/>
    <d v="2021-03-01T00:00:00"/>
    <s v=""/>
    <m/>
    <d v="2020-09-01T00:00:00"/>
    <s v=""/>
  </r>
  <r>
    <s v="Holdtech"/>
    <x v="0"/>
    <s v="Masivo"/>
    <s v="La Serena"/>
    <s v="19256925"/>
    <s v="7"/>
    <s v="19256925-7"/>
    <s v="JGEGANAF"/>
    <s v="JUAN GUILLERMO EGAÑA FAJARDO"/>
    <s v="JUAN GUILLERMO "/>
    <s v="EGAÑA FAJARDO"/>
    <x v="1"/>
    <x v="5"/>
    <s v="Abandono de PEI"/>
    <m/>
    <d v="2020-09-16T00:00:00"/>
    <m/>
    <m/>
    <m/>
    <m/>
    <m/>
    <s v="22-01-1996"/>
    <x v="19"/>
    <m/>
    <s v=""/>
    <d v="2020-09-07T00:00:00"/>
    <m/>
    <m/>
    <m/>
    <s v="JGEGANAF"/>
    <s v="JGEGANAF"/>
    <n v="19491"/>
    <s v="juan.egana@consultor.wom.cl"/>
    <m/>
    <m/>
    <n v="87"/>
    <s v="Leticia Cabrera"/>
    <x v="3"/>
    <m/>
    <s v=""/>
    <d v="2021-03-01T00:00:00"/>
    <s v=""/>
    <m/>
    <d v="2020-09-01T00:00:00"/>
    <s v=""/>
  </r>
  <r>
    <s v="Holdtech"/>
    <x v="0"/>
    <s v="Masivo"/>
    <s v="La Serena"/>
    <s v="17452625"/>
    <s v="7"/>
    <s v="17452625-7"/>
    <s v="MEALFARR"/>
    <s v="MARIA EUGENIA ALFARO ROJAS"/>
    <s v="MARIA EUGENIA "/>
    <s v="ALFARO ROJAS"/>
    <x v="1"/>
    <x v="5"/>
    <s v="Abandono de PEI"/>
    <m/>
    <d v="2020-09-16T00:00:00"/>
    <m/>
    <m/>
    <m/>
    <m/>
    <m/>
    <s v="25-03-1990"/>
    <x v="19"/>
    <m/>
    <s v=""/>
    <d v="2020-09-07T00:00:00"/>
    <m/>
    <m/>
    <m/>
    <s v="MEALFARR"/>
    <s v="MEALFARR"/>
    <n v="19468"/>
    <s v="maria.alfaro@consultor.wom.cl"/>
    <m/>
    <m/>
    <n v="87"/>
    <s v="Leticia Cabrera"/>
    <x v="3"/>
    <m/>
    <s v=""/>
    <d v="2021-03-01T00:00:00"/>
    <s v=""/>
    <m/>
    <d v="2020-09-01T00:00:00"/>
    <s v=""/>
  </r>
  <r>
    <s v="Holdtech"/>
    <x v="0"/>
    <s v="Masivo"/>
    <s v="La Serena"/>
    <s v="17999144"/>
    <s v="6"/>
    <s v="17999144-6"/>
    <s v="MNDELAU"/>
    <s v="MARCO NICOLAS DE LA PUENTE URQUIETA"/>
    <s v="MARCO NICOLAS "/>
    <s v="DE LA PUENTE URQUIETA"/>
    <x v="1"/>
    <x v="5"/>
    <s v="Abandono de PEI"/>
    <m/>
    <d v="2020-09-16T00:00:00"/>
    <m/>
    <m/>
    <m/>
    <m/>
    <m/>
    <s v="08-10-1992"/>
    <x v="19"/>
    <m/>
    <s v=""/>
    <d v="2020-09-07T00:00:00"/>
    <m/>
    <m/>
    <m/>
    <s v="MNDELAU"/>
    <s v="MNDELAU"/>
    <n v="19486"/>
    <s v="marco.delapuente@consultor.wom.cl"/>
    <m/>
    <m/>
    <n v="87"/>
    <s v="Leticia Cabrera"/>
    <x v="3"/>
    <m/>
    <s v=""/>
    <d v="2021-03-01T00:00:00"/>
    <s v=""/>
    <m/>
    <d v="2020-09-01T00:00:00"/>
    <s v=""/>
  </r>
  <r>
    <s v="Holdtech"/>
    <x v="0"/>
    <s v="Masivo"/>
    <s v="La Serena"/>
    <s v="19770298"/>
    <s v="2"/>
    <s v="19770298-2"/>
    <s v="NBMILLAT"/>
    <s v="NEVENKA BELEN MILLA TORRES"/>
    <s v="NEVENKA BELEN "/>
    <s v="MILLA TORRES"/>
    <x v="1"/>
    <x v="5"/>
    <s v="Reprobado"/>
    <m/>
    <d v="2020-09-17T00:00:00"/>
    <m/>
    <m/>
    <m/>
    <m/>
    <m/>
    <s v="24-11-1997"/>
    <x v="19"/>
    <m/>
    <s v=""/>
    <d v="2020-09-07T00:00:00"/>
    <m/>
    <m/>
    <m/>
    <s v="NBMILLAT"/>
    <s v="NBMILLAT"/>
    <n v="19459"/>
    <s v="nevenka.milla.t@consultor.wom.cl"/>
    <m/>
    <m/>
    <n v="87"/>
    <s v="Leticia Cabrera"/>
    <x v="3"/>
    <m/>
    <s v=""/>
    <d v="2021-03-01T00:00:00"/>
    <s v=""/>
    <m/>
    <d v="2020-09-01T00:00:00"/>
    <s v=""/>
  </r>
  <r>
    <s v="Holdtech"/>
    <x v="0"/>
    <s v="Masivo"/>
    <s v="La Serena"/>
    <s v="18495260"/>
    <s v="2"/>
    <s v="18495260-2"/>
    <s v="OJDIAZM"/>
    <s v="ORLANDO JAVIER DIAZ MARCIAL"/>
    <s v="ORLANDO JAVIER "/>
    <s v="DIAZ MARCIAL"/>
    <x v="1"/>
    <x v="5"/>
    <s v="Abandono de PEI"/>
    <m/>
    <d v="2020-09-16T00:00:00"/>
    <m/>
    <m/>
    <m/>
    <m/>
    <m/>
    <s v="27-10-1993"/>
    <x v="19"/>
    <m/>
    <s v=""/>
    <d v="2020-09-07T00:00:00"/>
    <m/>
    <m/>
    <m/>
    <s v="OJDIAZM"/>
    <s v="OJDIAZM"/>
    <n v="19443"/>
    <s v="orlando.diaz@consultor.wom.cl"/>
    <m/>
    <m/>
    <n v="87"/>
    <s v="Leticia Cabrera"/>
    <x v="3"/>
    <m/>
    <s v=""/>
    <d v="2021-03-01T00:00:00"/>
    <s v=""/>
    <m/>
    <d v="2020-09-01T00:00:00"/>
    <s v=""/>
  </r>
  <r>
    <s v="Holdtech"/>
    <x v="0"/>
    <s v="Masivo"/>
    <s v="La Serena"/>
    <s v="15574963"/>
    <s v="6"/>
    <s v="15574963-6"/>
    <s v="PSPIZARM"/>
    <s v="PAMELA SOLEDAD PIZARRO MENESES"/>
    <s v="PAMELA SOLEDAD "/>
    <s v="PIZARRO MENESES"/>
    <x v="1"/>
    <x v="5"/>
    <s v="Abandono de PEI"/>
    <m/>
    <d v="2020-09-16T00:00:00"/>
    <m/>
    <m/>
    <m/>
    <m/>
    <m/>
    <s v="23-06-1992"/>
    <x v="19"/>
    <m/>
    <s v=""/>
    <d v="2020-09-07T00:00:00"/>
    <m/>
    <m/>
    <m/>
    <s v="PSPIZARM"/>
    <s v="PSPIZARM"/>
    <n v="19490"/>
    <s v="pamela.pizarro@consultor.wom.cl"/>
    <m/>
    <m/>
    <n v="87"/>
    <s v="Leticia Cabrera"/>
    <x v="3"/>
    <m/>
    <s v=""/>
    <d v="2021-03-01T00:00:00"/>
    <s v=""/>
    <m/>
    <d v="2020-09-01T00:00:00"/>
    <s v=""/>
  </r>
  <r>
    <s v="Holdtech"/>
    <x v="0"/>
    <s v="Masivo"/>
    <s v="La Serena"/>
    <s v="16785362"/>
    <s v="5"/>
    <s v="16785362-5"/>
    <s v="YAFIGUEB"/>
    <s v="YEPXENIA ANDREA FIGUEROA BAEZ"/>
    <s v="YEPXENIA ANDREA"/>
    <s v=" FIGUEROA BAEZ"/>
    <x v="1"/>
    <x v="5"/>
    <s v="Abandono de PEI"/>
    <m/>
    <d v="2020-09-16T00:00:00"/>
    <m/>
    <m/>
    <m/>
    <m/>
    <m/>
    <s v="06-08-1987"/>
    <x v="19"/>
    <m/>
    <s v=""/>
    <d v="2020-09-07T00:00:00"/>
    <m/>
    <m/>
    <m/>
    <s v="YAFIGUEB"/>
    <s v="YAFIGUEB"/>
    <n v="19493"/>
    <s v="yepxenia.figueroa@consultor.wom.cl"/>
    <m/>
    <m/>
    <n v="87"/>
    <s v="Leticia Cabrera"/>
    <x v="3"/>
    <m/>
    <s v=""/>
    <d v="2021-03-01T00:00:00"/>
    <s v=""/>
    <m/>
    <d v="2020-09-01T00:00:00"/>
    <s v=""/>
  </r>
  <r>
    <s v="Holdtech"/>
    <x v="0"/>
    <s v="Masivo"/>
    <s v="La Serena"/>
    <s v="19712052"/>
    <s v="5"/>
    <s v="19712052-5"/>
    <s v="YJSILVAA"/>
    <s v="YULIZA JAVIERA SILVA ALVAREZ"/>
    <s v="YULIZA JAVIERA "/>
    <s v="SILVA ALVAREZ"/>
    <x v="1"/>
    <x v="5"/>
    <s v="Abandono de PEI"/>
    <m/>
    <d v="2020-09-16T00:00:00"/>
    <m/>
    <m/>
    <m/>
    <m/>
    <m/>
    <s v="22-01-1998"/>
    <x v="19"/>
    <m/>
    <s v=""/>
    <d v="2020-09-07T00:00:00"/>
    <m/>
    <m/>
    <m/>
    <s v="YJSILVAA"/>
    <s v="YJSILVAA"/>
    <n v="19439"/>
    <s v="yuliza.silva@consultor.wom.cl"/>
    <m/>
    <m/>
    <n v="87"/>
    <s v="Leticia Cabrera"/>
    <x v="3"/>
    <m/>
    <s v=""/>
    <d v="2021-03-01T00:00:00"/>
    <s v=""/>
    <m/>
    <d v="2020-09-01T00:00:00"/>
    <s v=""/>
  </r>
  <r>
    <s v="Holdtech"/>
    <x v="0"/>
    <s v="Masivo"/>
    <s v="La Serena"/>
    <s v="18324645"/>
    <s v="3"/>
    <s v="18324645-3"/>
    <s v="CCIBARBP"/>
    <s v="CAMILA CONSTANZA IBARBE PAEZ"/>
    <s v="CAMILA CONSTANZA "/>
    <s v="IBARBE PAEZ"/>
    <x v="1"/>
    <x v="5"/>
    <s v="Abandono de PEI"/>
    <m/>
    <d v="2020-10-09T00:00:00"/>
    <m/>
    <m/>
    <m/>
    <m/>
    <m/>
    <s v="04-02-1994"/>
    <x v="38"/>
    <m/>
    <s v=""/>
    <d v="2020-09-22T00:00:00"/>
    <m/>
    <m/>
    <m/>
    <s v="CCIBARBP"/>
    <s v="CCIBARBP"/>
    <n v="19264"/>
    <s v="camila.ibarbe@consultor.wom.cl"/>
    <m/>
    <m/>
    <n v="88"/>
    <s v="Marcos Sanchez"/>
    <x v="3"/>
    <m/>
    <s v=""/>
    <d v="2021-03-01T00:00:00"/>
    <s v=""/>
    <m/>
    <d v="2020-10-01T00:00:00"/>
    <s v=""/>
  </r>
  <r>
    <s v="Holdtech"/>
    <x v="0"/>
    <s v="Masivo"/>
    <s v="La Serena"/>
    <s v="18313695"/>
    <s v="K"/>
    <s v="18313695-K"/>
    <s v="MAVIDALD"/>
    <s v="MACARENA ALEJANDRA VIDAL DONOSO"/>
    <s v="MACARENA ALEJANDRA "/>
    <s v="VIDAL DONOSO"/>
    <x v="1"/>
    <x v="5"/>
    <s v="Reprobado"/>
    <m/>
    <d v="2020-10-09T00:00:00"/>
    <m/>
    <m/>
    <m/>
    <m/>
    <m/>
    <s v="21-11-1992"/>
    <x v="38"/>
    <m/>
    <s v=""/>
    <d v="2020-09-22T00:00:00"/>
    <m/>
    <m/>
    <m/>
    <s v="MAVIDALD"/>
    <s v="MAVIDALD"/>
    <n v="19031"/>
    <s v="macarena.vidal@consultor.wom.cl"/>
    <m/>
    <m/>
    <n v="88"/>
    <s v="Marcos Sanchez"/>
    <x v="3"/>
    <m/>
    <s v=""/>
    <d v="2021-03-01T00:00:00"/>
    <s v=""/>
    <m/>
    <d v="2020-10-01T00:00:00"/>
    <s v=""/>
  </r>
  <r>
    <s v="Holdtech"/>
    <x v="0"/>
    <s v="Masivo"/>
    <s v="La Serena"/>
    <s v="18520356"/>
    <s v="5"/>
    <s v="18520356-5"/>
    <s v="MEDIAZT"/>
    <s v="MACARENA ELISA DIAZ TAPIA"/>
    <s v="MACARENA ELISA "/>
    <s v="DIAZ TAPIA"/>
    <x v="1"/>
    <x v="5"/>
    <s v="Abandono de PEI"/>
    <m/>
    <d v="2020-10-09T00:00:00"/>
    <m/>
    <m/>
    <m/>
    <m/>
    <m/>
    <s v="30-03-1993"/>
    <x v="38"/>
    <m/>
    <s v=""/>
    <d v="2020-09-22T00:00:00"/>
    <m/>
    <m/>
    <m/>
    <s v="MEDIAZT"/>
    <s v="MEDIAZT"/>
    <n v="19267"/>
    <s v="macarena.diaz@consultor.wom.cl"/>
    <m/>
    <m/>
    <n v="88"/>
    <s v="Marcos Sanchez"/>
    <x v="3"/>
    <m/>
    <s v=""/>
    <d v="2021-03-01T00:00:00"/>
    <s v=""/>
    <m/>
    <d v="2020-10-01T00:00:00"/>
    <s v=""/>
  </r>
  <r>
    <s v="Holdtech"/>
    <x v="0"/>
    <s v="Masivo"/>
    <s v="La Serena"/>
    <s v="18823549"/>
    <s v="2"/>
    <s v="18823549-2"/>
    <s v="NSJULIOC"/>
    <s v="NATALIA SOLEDAD JULIO CONTRERAS"/>
    <s v="NATALIA SOLEDAD "/>
    <s v="JULIO CONTRERAS"/>
    <x v="1"/>
    <x v="5"/>
    <s v="Abandono de PEI"/>
    <m/>
    <d v="2020-10-09T00:00:00"/>
    <m/>
    <m/>
    <m/>
    <m/>
    <m/>
    <s v="13-06-1994"/>
    <x v="38"/>
    <m/>
    <s v=""/>
    <d v="2020-09-22T00:00:00"/>
    <m/>
    <m/>
    <m/>
    <s v="NSJULIOC"/>
    <s v="NSJULIOC"/>
    <n v="19277"/>
    <s v="natalia.julio@consultor.wom.cl"/>
    <m/>
    <m/>
    <n v="88"/>
    <s v="Marcos Sanchez"/>
    <x v="3"/>
    <m/>
    <s v=""/>
    <d v="2021-03-01T00:00:00"/>
    <s v=""/>
    <m/>
    <d v="2020-10-01T00:00:00"/>
    <s v=""/>
  </r>
  <r>
    <s v="Holdtech"/>
    <x v="0"/>
    <s v="Masivo"/>
    <s v="La Serena"/>
    <s v="20798276"/>
    <s v="8"/>
    <s v="20798276-8"/>
    <s v="OABARRAM"/>
    <s v="OSVALDO ANDRES BARRAZA MAYA"/>
    <s v="OSVALDO ANDRES "/>
    <s v="BARRAZA MAYA"/>
    <x v="1"/>
    <x v="5"/>
    <s v="Abandono de PEI"/>
    <m/>
    <d v="2020-10-09T00:00:00"/>
    <m/>
    <m/>
    <m/>
    <m/>
    <m/>
    <s v="15-11-2001"/>
    <x v="38"/>
    <m/>
    <s v=""/>
    <d v="2020-09-22T00:00:00"/>
    <m/>
    <m/>
    <m/>
    <s v="OABARRAM"/>
    <s v="OABARRAM"/>
    <n v="19144"/>
    <s v="osvaldo.barraza@consultor.wom.cl"/>
    <m/>
    <m/>
    <n v="88"/>
    <s v="Marcos Sanchez"/>
    <x v="3"/>
    <m/>
    <s v=""/>
    <d v="2021-03-01T00:00:00"/>
    <s v=""/>
    <m/>
    <d v="2020-10-01T00:00:00"/>
    <s v=""/>
  </r>
  <r>
    <s v="Holdtech"/>
    <x v="0"/>
    <s v="Masivo"/>
    <s v="La Serena"/>
    <s v="18003896"/>
    <s v="5"/>
    <s v="18003896-5"/>
    <s v="PMCUELLC"/>
    <s v="PAULINA MELISSA CUELLO CORTES"/>
    <s v="PAULINA MELISSA "/>
    <s v="CUELLO CORTES"/>
    <x v="1"/>
    <x v="5"/>
    <s v="Abandono de PEI"/>
    <m/>
    <d v="2020-10-09T00:00:00"/>
    <m/>
    <m/>
    <m/>
    <m/>
    <m/>
    <s v="05-08-1992"/>
    <x v="38"/>
    <m/>
    <s v=""/>
    <d v="2020-09-22T00:00:00"/>
    <m/>
    <m/>
    <m/>
    <s v="PMCUELLC"/>
    <s v="PMCUELLC"/>
    <n v="19233"/>
    <s v="paulina.cuello@consultor.wom.cl"/>
    <m/>
    <m/>
    <n v="88"/>
    <s v="Marcos Sanchez"/>
    <x v="3"/>
    <m/>
    <s v=""/>
    <d v="2021-03-01T00:00:00"/>
    <s v=""/>
    <m/>
    <d v="2020-10-01T00:00:00"/>
    <s v=""/>
  </r>
  <r>
    <s v="Holdtech"/>
    <x v="0"/>
    <s v="Masivo"/>
    <s v="La Serena"/>
    <s v="19662305"/>
    <s v="1"/>
    <s v="19662305-1"/>
    <s v="RBANGELG"/>
    <s v="ROMINA BERLINDA ANGEL GARCIA"/>
    <s v="ROMINA BERLINDA "/>
    <s v="ANGEL GARCIA"/>
    <x v="1"/>
    <x v="5"/>
    <s v="Abandono de PEI"/>
    <m/>
    <d v="2020-10-09T00:00:00"/>
    <m/>
    <m/>
    <m/>
    <m/>
    <m/>
    <s v="07-03-1998"/>
    <x v="38"/>
    <m/>
    <s v=""/>
    <d v="2020-09-22T00:00:00"/>
    <m/>
    <m/>
    <m/>
    <s v="RBANGELG"/>
    <s v="RBANGELG"/>
    <n v="19181"/>
    <s v="romina.angel@consultor.wom.cl"/>
    <m/>
    <m/>
    <n v="88"/>
    <s v="Marcos Sanchez"/>
    <x v="3"/>
    <m/>
    <s v=""/>
    <d v="2021-03-01T00:00:00"/>
    <s v=""/>
    <m/>
    <d v="2020-10-01T00:00:00"/>
    <s v=""/>
  </r>
  <r>
    <s v="Holdtech"/>
    <x v="0"/>
    <s v="Masivo"/>
    <s v="La Serena"/>
    <s v="20117836"/>
    <s v="3"/>
    <s v="20117836-3"/>
    <s v="CFVARELA"/>
    <s v="CONSTANZA FRANCISCA VARELA ARAYA"/>
    <s v="CONSTANZA FRANCISCA "/>
    <s v="VARELA ARAYA"/>
    <x v="1"/>
    <x v="5"/>
    <s v="Abandono de PEI"/>
    <m/>
    <d v="2020-10-23T00:00:00"/>
    <m/>
    <m/>
    <m/>
    <m/>
    <m/>
    <s v="26-11-1998"/>
    <x v="39"/>
    <m/>
    <s v=""/>
    <d v="2020-10-05T00:00:00"/>
    <m/>
    <m/>
    <m/>
    <s v="CFVARELA"/>
    <s v="CFVARELA"/>
    <n v="19324"/>
    <s v="constanza.varela@consultor.wom.cl"/>
    <m/>
    <m/>
    <n v="89"/>
    <s v="Paola Dunn"/>
    <x v="3"/>
    <m/>
    <s v=""/>
    <d v="2021-03-01T00:00:00"/>
    <s v=""/>
    <m/>
    <d v="2020-10-01T00:00:00"/>
    <s v=""/>
  </r>
  <r>
    <s v="Holdtech"/>
    <x v="0"/>
    <s v="Masivo"/>
    <s v="La Serena"/>
    <s v="19256546"/>
    <s v="4"/>
    <s v="19256546-4"/>
    <s v="DFPEREIC"/>
    <s v="DIEGO FRANCISCO PEREIRA CASTRO"/>
    <s v="DIEGO FRANCISCO "/>
    <s v="PEREIRA CASTRO"/>
    <x v="1"/>
    <x v="5"/>
    <s v="Abandono de PEI"/>
    <m/>
    <d v="2020-10-23T00:00:00"/>
    <m/>
    <m/>
    <m/>
    <m/>
    <m/>
    <s v="21-11-1995"/>
    <x v="39"/>
    <m/>
    <s v=""/>
    <d v="2020-10-05T00:00:00"/>
    <m/>
    <m/>
    <m/>
    <s v="DFPEREIC"/>
    <s v="DFPEREIC"/>
    <n v="19341"/>
    <s v="diego.pereira@consultor.wom.cl"/>
    <m/>
    <m/>
    <n v="89"/>
    <s v="Paola Dunn"/>
    <x v="3"/>
    <m/>
    <s v=""/>
    <d v="2021-03-01T00:00:00"/>
    <s v=""/>
    <m/>
    <d v="2020-10-01T00:00:00"/>
    <s v=""/>
  </r>
  <r>
    <s v="Holdtech"/>
    <x v="0"/>
    <s v="Masivo"/>
    <s v="La Serena"/>
    <s v="17794825"/>
    <s v="K"/>
    <s v="17794825-K"/>
    <s v="JFGUERRR"/>
    <s v="JOAQUIN FELIPE GUERRA ROLDAN"/>
    <s v="JOAQUIN FELIPE "/>
    <s v="GUERRA ROLDAN"/>
    <x v="1"/>
    <x v="5"/>
    <s v="Abandono de PEI"/>
    <m/>
    <d v="2020-10-23T00:00:00"/>
    <m/>
    <m/>
    <m/>
    <m/>
    <m/>
    <s v="30-10-1990"/>
    <x v="39"/>
    <m/>
    <s v=""/>
    <d v="2020-10-05T00:00:00"/>
    <m/>
    <m/>
    <m/>
    <s v="JFGUERRR"/>
    <s v="JFGUERRR"/>
    <n v="19261"/>
    <s v="joaquin.guerra@consultor.wom.cl"/>
    <m/>
    <m/>
    <n v="89"/>
    <s v="Paola Dunn"/>
    <x v="3"/>
    <m/>
    <s v=""/>
    <d v="2021-03-01T00:00:00"/>
    <s v=""/>
    <m/>
    <d v="2020-10-01T00:00:00"/>
    <s v=""/>
  </r>
  <r>
    <s v="Holdtech"/>
    <x v="0"/>
    <s v="Masivo"/>
    <s v="La Serena"/>
    <s v="20054407"/>
    <s v="2"/>
    <s v="20054407-2"/>
    <s v="KCARTEV"/>
    <s v="KEVIN CARTER VERDUGO"/>
    <s v="KEVIN "/>
    <s v="CARTER VERDUGO"/>
    <x v="1"/>
    <x v="5"/>
    <s v="Abandono de PEI"/>
    <m/>
    <d v="2020-10-23T00:00:00"/>
    <m/>
    <m/>
    <m/>
    <m/>
    <m/>
    <s v="30-01-1999"/>
    <x v="39"/>
    <m/>
    <s v=""/>
    <d v="2020-10-05T00:00:00"/>
    <m/>
    <m/>
    <m/>
    <s v="KCARTEV"/>
    <s v="KCARTEV"/>
    <n v="19350"/>
    <s v="kevin.carter@consultor.wom.cl"/>
    <m/>
    <m/>
    <n v="89"/>
    <s v="Paola Dunn"/>
    <x v="3"/>
    <m/>
    <s v=""/>
    <d v="2021-03-01T00:00:00"/>
    <s v=""/>
    <m/>
    <d v="2020-10-01T00:00:00"/>
    <s v=""/>
  </r>
  <r>
    <s v="Holdtech"/>
    <x v="0"/>
    <s v="Masivo"/>
    <s v="La Serena"/>
    <s v="18752282"/>
    <s v="K"/>
    <s v="18752282-K"/>
    <s v="NIAROSTV"/>
    <s v="NICOLAS IGNACIO AROSTICA VIDAURRE"/>
    <s v="NICOLAS IGNACIO "/>
    <s v="AROSTICA VIDAURRE"/>
    <x v="1"/>
    <x v="5"/>
    <s v="Abandono de PEI"/>
    <m/>
    <d v="2020-10-23T00:00:00"/>
    <m/>
    <m/>
    <m/>
    <m/>
    <m/>
    <s v="27-11-1994"/>
    <x v="39"/>
    <m/>
    <s v=""/>
    <d v="2020-10-05T00:00:00"/>
    <m/>
    <m/>
    <m/>
    <s v="NIAROSTV"/>
    <s v="NIAROSTV"/>
    <n v="19222"/>
    <s v="nicolas.arostica@consultor.wom.cl"/>
    <m/>
    <m/>
    <n v="89"/>
    <s v="Paola Dunn"/>
    <x v="3"/>
    <m/>
    <s v=""/>
    <d v="2021-03-01T00:00:00"/>
    <s v=""/>
    <m/>
    <d v="2020-10-01T00:00:00"/>
    <s v=""/>
  </r>
  <r>
    <s v="Holdtech"/>
    <x v="0"/>
    <s v="Masivo"/>
    <s v="La Serena"/>
    <s v="17293661"/>
    <s v="K"/>
    <s v="17293661-K"/>
    <s v="RCROJASS"/>
    <s v="ROBERTO CARLOS ROJAS SAAVEDRA"/>
    <s v="ROBERTO CARLOS "/>
    <s v="ROJAS SAAVEDRA"/>
    <x v="1"/>
    <x v="5"/>
    <s v="Abandono de PEI"/>
    <m/>
    <d v="2020-10-23T00:00:00"/>
    <m/>
    <m/>
    <m/>
    <m/>
    <m/>
    <s v="02-07-1989"/>
    <x v="39"/>
    <m/>
    <s v=""/>
    <d v="2020-10-05T00:00:00"/>
    <m/>
    <m/>
    <m/>
    <s v="RCROJASS"/>
    <s v="RCROJASS"/>
    <n v="19340"/>
    <s v="roberto.rojas@consultor.wom.cl"/>
    <m/>
    <m/>
    <n v="89"/>
    <s v="Paola Dunn"/>
    <x v="3"/>
    <m/>
    <s v=""/>
    <d v="2021-03-01T00:00:00"/>
    <s v=""/>
    <m/>
    <d v="2020-10-01T00:00:00"/>
    <s v=""/>
  </r>
  <r>
    <s v="Holdtech"/>
    <x v="0"/>
    <s v="Masivo"/>
    <s v="La Serena"/>
    <s v="19350285"/>
    <s v="7"/>
    <s v="19350285-7"/>
    <s v="CAMORGAQ"/>
    <s v="CARLOS ALBERTO MORGADO QUIROGA"/>
    <s v="CARLOS ALBERTO "/>
    <s v="MORGADO QUIROGA"/>
    <x v="1"/>
    <x v="5"/>
    <s v="Reprobado"/>
    <m/>
    <d v="2020-11-06T00:00:00"/>
    <m/>
    <m/>
    <m/>
    <m/>
    <m/>
    <s v="11-02-1997"/>
    <x v="38"/>
    <m/>
    <s v=""/>
    <d v="2020-10-19T00:00:00"/>
    <m/>
    <m/>
    <m/>
    <s v="CAMORGAQ"/>
    <s v="CAMORGAQ"/>
    <n v="19233"/>
    <s v="carlos.morgado@consultor.wom.cl"/>
    <m/>
    <m/>
    <n v="90"/>
    <s v="Marcos Sanchez"/>
    <x v="3"/>
    <m/>
    <s v=""/>
    <d v="2021-03-01T00:00:00"/>
    <s v=""/>
    <m/>
    <d v="2020-11-01T00:00:00"/>
    <s v=""/>
  </r>
  <r>
    <s v="Holdtech"/>
    <x v="0"/>
    <s v="Masivo"/>
    <s v="La Serena"/>
    <s v="20406050"/>
    <s v="9"/>
    <s v="20406050-9"/>
    <s v="DPRIVERG"/>
    <s v="DANIELA PILAR ANDREA RIVERA GALARCE"/>
    <s v="DANIELA PILAR ANDREA "/>
    <s v="RIVERA GALARCE"/>
    <x v="1"/>
    <x v="5"/>
    <s v="Abandono de PEI"/>
    <m/>
    <d v="2020-11-06T00:00:00"/>
    <m/>
    <m/>
    <m/>
    <m/>
    <m/>
    <s v="16-02-2000"/>
    <x v="38"/>
    <m/>
    <s v=""/>
    <d v="2020-10-19T00:00:00"/>
    <m/>
    <m/>
    <m/>
    <s v="DPRIVERG"/>
    <s v="DPRIVERG"/>
    <n v="19384"/>
    <s v="daniela.rivera.g@consultor.wom.cl"/>
    <m/>
    <m/>
    <n v="90"/>
    <s v="Marcos Sanchez"/>
    <x v="3"/>
    <m/>
    <s v=""/>
    <d v="2021-03-01T00:00:00"/>
    <s v=""/>
    <m/>
    <d v="2020-11-01T00:00:00"/>
    <s v=""/>
  </r>
  <r>
    <s v="Holdtech"/>
    <x v="0"/>
    <s v="Masivo"/>
    <s v="La Serena"/>
    <s v="18502116"/>
    <s v="5"/>
    <s v="18502116-5"/>
    <s v="FAVARASG"/>
    <s v="FRANCISCO ANTONIO VARAS GALLOSO"/>
    <s v="FRANCISCO ANTONIO "/>
    <s v="VARAS GALLOSO"/>
    <x v="1"/>
    <x v="5"/>
    <s v="Abandono de PEI"/>
    <m/>
    <d v="2020-11-06T00:00:00"/>
    <m/>
    <m/>
    <m/>
    <m/>
    <m/>
    <s v="10-10-1993"/>
    <x v="38"/>
    <m/>
    <s v=""/>
    <d v="2020-10-19T00:00:00"/>
    <m/>
    <m/>
    <m/>
    <s v="FAVARASG"/>
    <s v="FAVARASG"/>
    <n v="19355"/>
    <s v="francisco.varas@consultor.wom.cl"/>
    <m/>
    <m/>
    <n v="90"/>
    <s v="Marcos Sanchez"/>
    <x v="3"/>
    <m/>
    <s v=""/>
    <d v="2021-03-01T00:00:00"/>
    <s v=""/>
    <m/>
    <d v="2020-11-01T00:00:00"/>
    <s v=""/>
  </r>
  <r>
    <s v="Holdtech"/>
    <x v="0"/>
    <s v="Masivo"/>
    <s v="La Serena"/>
    <s v="17625938"/>
    <s v="8"/>
    <s v="17625938-8"/>
    <s v="JCMOLINH"/>
    <s v="JUAN CARLOS MOLINA HENRIQUEZ"/>
    <s v="JUAN CARLOS "/>
    <s v="MOLINA HENRIQUEZ"/>
    <x v="1"/>
    <x v="5"/>
    <s v="Abandono de PEI"/>
    <m/>
    <d v="2020-11-06T00:00:00"/>
    <m/>
    <m/>
    <m/>
    <m/>
    <m/>
    <s v="31-12-1990"/>
    <x v="38"/>
    <m/>
    <s v=""/>
    <d v="2020-10-19T00:00:00"/>
    <m/>
    <m/>
    <m/>
    <s v="JCMOLINH"/>
    <s v="JCMOLINH"/>
    <n v="19031"/>
    <s v="juan.molina.h@consultor.wom.cl"/>
    <m/>
    <m/>
    <n v="90"/>
    <s v="Marcos Sanchez"/>
    <x v="3"/>
    <m/>
    <s v=""/>
    <d v="2021-03-01T00:00:00"/>
    <s v=""/>
    <m/>
    <d v="2020-11-01T00:00:00"/>
    <s v=""/>
  </r>
  <r>
    <s v="Holdtech"/>
    <x v="0"/>
    <s v="Masivo"/>
    <s v="La Serena"/>
    <s v="19282551"/>
    <s v="2"/>
    <s v="19282551-2"/>
    <s v="JDMONTEG"/>
    <s v="JOSE DAVID MONTESINO GOMEZ"/>
    <s v="JOSE DAVID "/>
    <s v="MONTESINO GOMEZ"/>
    <x v="1"/>
    <x v="5"/>
    <s v="Abandono de PEI"/>
    <m/>
    <d v="2020-11-06T00:00:00"/>
    <m/>
    <m/>
    <m/>
    <m/>
    <m/>
    <s v="23-03-1996"/>
    <x v="38"/>
    <m/>
    <s v=""/>
    <d v="2020-10-19T00:00:00"/>
    <m/>
    <m/>
    <m/>
    <s v="JDMONTEG"/>
    <s v="JDMONTEG"/>
    <n v="19390"/>
    <s v="jose.montesino@consultor.wom.cl"/>
    <m/>
    <m/>
    <n v="90"/>
    <s v="Marcos Sanchez"/>
    <x v="3"/>
    <m/>
    <s v=""/>
    <d v="2021-03-01T00:00:00"/>
    <s v=""/>
    <m/>
    <d v="2020-11-01T00:00:00"/>
    <s v=""/>
  </r>
  <r>
    <s v="Holdtech"/>
    <x v="0"/>
    <s v="Masivo"/>
    <s v="La Serena"/>
    <s v="18357400"/>
    <s v="0"/>
    <s v="18357400-0"/>
    <s v="PACRIADS"/>
    <s v="PATRICIO ANTONIO CRIADO SILVA"/>
    <s v="PATRICIO ANTONIO "/>
    <s v="CRIADO SILVA"/>
    <x v="1"/>
    <x v="5"/>
    <s v="Abandono de PEI"/>
    <m/>
    <d v="2020-11-06T00:00:00"/>
    <m/>
    <m/>
    <m/>
    <m/>
    <m/>
    <s v="08-01-1993"/>
    <x v="38"/>
    <m/>
    <s v=""/>
    <d v="2020-10-19T00:00:00"/>
    <m/>
    <m/>
    <m/>
    <s v="PACRIADS"/>
    <s v="PACRIADS"/>
    <n v="19327"/>
    <s v="patricio.criado@consultor.wom.cl"/>
    <m/>
    <m/>
    <n v="90"/>
    <s v="Marcos Sanchez"/>
    <x v="3"/>
    <m/>
    <s v=""/>
    <d v="2021-03-01T00:00:00"/>
    <s v=""/>
    <m/>
    <d v="2020-11-01T00:00:00"/>
    <s v=""/>
  </r>
  <r>
    <s v="Holdtech"/>
    <x v="0"/>
    <s v="Masivo"/>
    <s v="La Serena"/>
    <s v="16800544"/>
    <s v="K"/>
    <s v="16800544-K"/>
    <s v="SCHERNAF"/>
    <s v="SAMANTHA CECILIA HERNANDEZ FLORES"/>
    <s v="SAMANTHA CECILIA "/>
    <s v="HERNANDEZ FLORES"/>
    <x v="1"/>
    <x v="5"/>
    <s v="Reprobado"/>
    <m/>
    <d v="2020-11-06T00:00:00"/>
    <m/>
    <m/>
    <m/>
    <m/>
    <m/>
    <s v="15-05-1988"/>
    <x v="38"/>
    <m/>
    <s v=""/>
    <d v="2020-10-19T00:00:00"/>
    <m/>
    <m/>
    <m/>
    <s v="SCHERNAF"/>
    <s v="SCHERNAF"/>
    <n v="19381"/>
    <s v="samantha.hernandez@consultor.wom.cl"/>
    <m/>
    <m/>
    <n v="90"/>
    <s v="Marcos Sanchez"/>
    <x v="3"/>
    <m/>
    <s v=""/>
    <d v="2021-03-01T00:00:00"/>
    <s v=""/>
    <m/>
    <d v="2020-11-01T00:00:00"/>
    <s v=""/>
  </r>
  <r>
    <s v="Holdtech"/>
    <x v="0"/>
    <s v="Masivo"/>
    <s v="La Serena"/>
    <s v="18986309"/>
    <s v="8"/>
    <s v="18986309-8"/>
    <s v="BYZAPAT"/>
    <s v="BRENDALY YASNARA ZAPATA GALVEZ"/>
    <s v="BRENDALY YASNARA "/>
    <s v="ZAPATA GALVEZ"/>
    <x v="1"/>
    <x v="5"/>
    <s v="Abandono de PEI"/>
    <m/>
    <d v="2020-11-13T00:00:00"/>
    <m/>
    <m/>
    <m/>
    <m/>
    <m/>
    <s v="12-09-1995"/>
    <x v="31"/>
    <m/>
    <s v=""/>
    <d v="2020-10-26T00:00:00"/>
    <m/>
    <m/>
    <m/>
    <s v="BYZAPATG"/>
    <s v="BYZAPATG"/>
    <m/>
    <s v="brendaly.zapata@consultor.wom.cl"/>
    <m/>
    <m/>
    <n v="91"/>
    <s v="Maria Fernanda Diaz"/>
    <x v="3"/>
    <m/>
    <s v=""/>
    <d v="2021-03-01T00:00:00"/>
    <s v=""/>
    <m/>
    <d v="2020-11-01T00:00:00"/>
    <s v=""/>
  </r>
  <r>
    <s v="Holdtech"/>
    <x v="0"/>
    <s v="Masivo"/>
    <s v="La Serena"/>
    <s v="20005925"/>
    <s v="5"/>
    <s v="20005925-5"/>
    <s v="CADIAZ"/>
    <s v="CLAUDIA ANDREA DIAZ GONZALEZ"/>
    <s v="CLAUDIA ANDREA "/>
    <s v="DIAZ GONZALEZ"/>
    <x v="1"/>
    <x v="5"/>
    <s v="Abandono de PEI"/>
    <m/>
    <d v="2020-11-13T00:00:00"/>
    <m/>
    <m/>
    <m/>
    <m/>
    <m/>
    <s v="11-02-1999"/>
    <x v="31"/>
    <m/>
    <s v=""/>
    <d v="2020-10-26T00:00:00"/>
    <m/>
    <m/>
    <m/>
    <s v="CADIAZG"/>
    <s v="CADIAZG"/>
    <m/>
    <s v="claudia.diaz@consultor.wom.cl"/>
    <m/>
    <m/>
    <n v="91"/>
    <s v="Maria Fernanda Diaz"/>
    <x v="3"/>
    <m/>
    <s v=""/>
    <d v="2021-03-01T00:00:00"/>
    <s v=""/>
    <m/>
    <d v="2020-11-01T00:00:00"/>
    <s v=""/>
  </r>
  <r>
    <s v="Holdtech"/>
    <x v="0"/>
    <s v="Masivo"/>
    <s v="La Serena"/>
    <s v="19352896"/>
    <s v="1"/>
    <s v="19352896-1"/>
    <s v="JAALEGR"/>
    <s v="JUAN ALEJANDRO ALEGRIA GALLEGUILLOS"/>
    <s v="JUAN ALEJANDRO "/>
    <s v="ALEGRIA GALLEGUILLOS"/>
    <x v="1"/>
    <x v="5"/>
    <s v="Abandono de PEI"/>
    <m/>
    <d v="2020-11-13T00:00:00"/>
    <m/>
    <m/>
    <m/>
    <m/>
    <m/>
    <s v="12-03-1996"/>
    <x v="31"/>
    <m/>
    <s v=""/>
    <d v="2020-10-26T00:00:00"/>
    <m/>
    <m/>
    <m/>
    <s v="JAALEGRG"/>
    <s v="JAALEGRG"/>
    <m/>
    <s v="juan.alegria@consultor.wom.cl"/>
    <m/>
    <m/>
    <n v="91"/>
    <s v="Maria Fernanda Diaz"/>
    <x v="3"/>
    <m/>
    <s v=""/>
    <d v="2021-03-01T00:00:00"/>
    <s v=""/>
    <m/>
    <d v="2020-11-01T00:00:00"/>
    <s v=""/>
  </r>
  <r>
    <s v="Holdtech"/>
    <x v="0"/>
    <s v="Masivo"/>
    <s v="La Serena"/>
    <s v="20456800"/>
    <s v="6"/>
    <s v="20456800-6"/>
    <s v="JKCAMPO"/>
    <s v="JAVIERA KATHERINNE CAMPOS CAMPOS"/>
    <s v="JAVIERA KATHERINNE "/>
    <s v="CAMPOS CAMPOS"/>
    <x v="1"/>
    <x v="5"/>
    <s v="Abandono de PEI"/>
    <m/>
    <d v="2020-11-13T00:00:00"/>
    <m/>
    <m/>
    <m/>
    <m/>
    <m/>
    <s v="11-03-2000"/>
    <x v="31"/>
    <m/>
    <s v=""/>
    <d v="2020-10-26T00:00:00"/>
    <m/>
    <m/>
    <m/>
    <s v="JKCAMPOC"/>
    <s v="JKCAMPOC"/>
    <m/>
    <s v="javiera.campos@consultor.wom.cl"/>
    <m/>
    <m/>
    <n v="91"/>
    <s v="Maria Fernanda Diaz"/>
    <x v="3"/>
    <m/>
    <s v=""/>
    <d v="2021-03-01T00:00:00"/>
    <s v=""/>
    <m/>
    <d v="2020-11-01T00:00:00"/>
    <s v=""/>
  </r>
  <r>
    <s v="Holdtech"/>
    <x v="0"/>
    <s v="Masivo"/>
    <s v="La Serena"/>
    <s v="19864403"/>
    <s v="K"/>
    <s v="19864403-K"/>
    <s v="JSGONZA"/>
    <s v="JESHUA SIDDHARTA GONZALEZ CARDENAS"/>
    <s v="JESHUA SIDDHARTA "/>
    <s v="GONZALEZ CARDENAS"/>
    <x v="1"/>
    <x v="5"/>
    <s v="Abandono de PEI"/>
    <m/>
    <d v="2020-11-13T00:00:00"/>
    <m/>
    <m/>
    <m/>
    <m/>
    <m/>
    <s v="10-09-1998"/>
    <x v="31"/>
    <m/>
    <s v=""/>
    <d v="2020-10-26T00:00:00"/>
    <m/>
    <m/>
    <m/>
    <s v="JSGONZAC"/>
    <s v="JSGONZAC"/>
    <m/>
    <s v="jeshua.gonzalez@consultor.wom.cl"/>
    <m/>
    <m/>
    <n v="91"/>
    <s v="Maria Fernanda Diaz"/>
    <x v="3"/>
    <m/>
    <s v=""/>
    <d v="2021-03-01T00:00:00"/>
    <s v=""/>
    <m/>
    <d v="2020-11-01T00:00:00"/>
    <s v=""/>
  </r>
  <r>
    <s v="Holdtech"/>
    <x v="0"/>
    <s v="Masivo"/>
    <s v="La Serena"/>
    <s v="19296183"/>
    <s v="1"/>
    <s v="19296183-1"/>
    <s v="NSBARRE"/>
    <s v="NATALIA SOLEDAD BARRERA VALERO"/>
    <s v="NATALIA SOLEDAD "/>
    <s v="BARRERA VALERO"/>
    <x v="1"/>
    <x v="5"/>
    <s v="Abandono de PEI"/>
    <m/>
    <d v="2020-11-13T00:00:00"/>
    <m/>
    <m/>
    <m/>
    <m/>
    <m/>
    <s v="15-12-1995"/>
    <x v="31"/>
    <m/>
    <s v=""/>
    <d v="2020-10-26T00:00:00"/>
    <m/>
    <m/>
    <m/>
    <s v="NSBARREV"/>
    <s v="NSBARREV"/>
    <m/>
    <s v="natalia.barrera@consultor.wom.cl"/>
    <m/>
    <m/>
    <n v="91"/>
    <s v="Maria Fernanda Diaz"/>
    <x v="3"/>
    <m/>
    <s v=""/>
    <d v="2021-03-01T00:00:00"/>
    <s v=""/>
    <m/>
    <d v="2020-11-01T00:00:00"/>
    <s v=""/>
  </r>
  <r>
    <s v="Holdtech"/>
    <x v="0"/>
    <s v="Masivo"/>
    <s v="La Serena"/>
    <s v="20798008"/>
    <s v="0"/>
    <s v="20798008-0"/>
    <s v="RDHENRI"/>
    <s v="ROCIO DE LOURDES HENRIQUEZ CARMONA"/>
    <s v="ROCIO DE LOURDES "/>
    <s v="HENRIQUEZ CARMONA"/>
    <x v="1"/>
    <x v="5"/>
    <s v="Abandono de PEI"/>
    <m/>
    <d v="2020-11-13T00:00:00"/>
    <m/>
    <m/>
    <m/>
    <m/>
    <m/>
    <s v="25-09-2001"/>
    <x v="31"/>
    <m/>
    <s v=""/>
    <d v="2020-10-26T00:00:00"/>
    <m/>
    <m/>
    <m/>
    <s v="RDHENRIC"/>
    <s v="RDHENRIC"/>
    <m/>
    <s v="rocio.henriquez@consultor.wom.cl"/>
    <m/>
    <m/>
    <n v="91"/>
    <s v="Maria Fernanda Diaz"/>
    <x v="3"/>
    <m/>
    <s v=""/>
    <d v="2021-03-01T00:00:00"/>
    <s v=""/>
    <m/>
    <d v="2020-11-01T00:00:00"/>
    <s v=""/>
  </r>
  <r>
    <s v="Holdtech"/>
    <x v="0"/>
    <s v="Masivo"/>
    <s v="La Serena"/>
    <s v="19450750"/>
    <s v="K"/>
    <s v="19450750-K"/>
    <s v="ARRODRIN"/>
    <s v="ALBA ROSARIO RODRIGUEZ NUÑEZ"/>
    <s v="ALBA ROSARIO "/>
    <s v="RODRIGUEZ NUÑEZ"/>
    <x v="1"/>
    <x v="5"/>
    <s v="Abandono de PEI"/>
    <m/>
    <d v="2020-11-30T00:00:00"/>
    <m/>
    <m/>
    <m/>
    <m/>
    <m/>
    <s v="03-10-1996"/>
    <x v="19"/>
    <m/>
    <s v=""/>
    <d v="2020-11-09T00:00:00"/>
    <m/>
    <m/>
    <m/>
    <s v="ARRODRIN"/>
    <s v="ARRODRIN"/>
    <n v="19031"/>
    <s v="alba.rodriguez@consultor.wom.cl"/>
    <m/>
    <m/>
    <n v="92"/>
    <s v="Leticia Cabrera"/>
    <x v="3"/>
    <m/>
    <s v=""/>
    <d v="2021-03-01T00:00:00"/>
    <s v=""/>
    <m/>
    <d v="2020-11-01T00:00:00"/>
    <s v=""/>
  </r>
  <r>
    <s v="Holdtech"/>
    <x v="0"/>
    <s v="Masivo"/>
    <s v="La Serena"/>
    <s v="19257918"/>
    <s v="K"/>
    <s v="19257918-K"/>
    <s v="ASCAIMAN"/>
    <s v="AYLEEN SCARLETTE CAIMANQUE NARRIAS"/>
    <s v="AYLEEN SCARLETTE "/>
    <s v="CAIMANQUE NARRIAS"/>
    <x v="1"/>
    <x v="5"/>
    <s v="Abandono de PEI"/>
    <m/>
    <d v="2020-11-30T00:00:00"/>
    <m/>
    <m/>
    <m/>
    <m/>
    <m/>
    <s v="26-06-1996"/>
    <x v="19"/>
    <m/>
    <s v=""/>
    <d v="2020-11-09T00:00:00"/>
    <m/>
    <m/>
    <m/>
    <s v="ASCAIMAN"/>
    <s v="ASCAIMAN"/>
    <n v="19392"/>
    <s v="ayleen.caimanque@consultor.wom.cl"/>
    <m/>
    <m/>
    <n v="92"/>
    <s v="Leticia Cabrera"/>
    <x v="3"/>
    <m/>
    <s v=""/>
    <d v="2021-03-01T00:00:00"/>
    <s v=""/>
    <m/>
    <d v="2020-11-01T00:00:00"/>
    <s v=""/>
  </r>
  <r>
    <s v="Holdtech"/>
    <x v="0"/>
    <s v="Masivo"/>
    <s v="La Serena"/>
    <s v="20441824"/>
    <s v="1"/>
    <s v="20441824-1"/>
    <s v="CCARDILR"/>
    <s v="CONSTANZA CAROLINA ARDILES RIVERA"/>
    <s v="CONSTANZA CAROLINA "/>
    <s v="ARDILES RIVERA"/>
    <x v="1"/>
    <x v="5"/>
    <s v="Reprobado"/>
    <m/>
    <d v="2020-11-30T00:00:00"/>
    <m/>
    <m/>
    <m/>
    <m/>
    <m/>
    <s v="13-09-2000"/>
    <x v="19"/>
    <m/>
    <s v=""/>
    <d v="2020-11-09T00:00:00"/>
    <m/>
    <m/>
    <m/>
    <s v="CCARDILR"/>
    <s v="CCARDILR"/>
    <n v="19213"/>
    <s v="constanza.ardiles@consultor.wom.cl"/>
    <m/>
    <m/>
    <n v="92"/>
    <s v="Leticia Cabrera"/>
    <x v="3"/>
    <m/>
    <s v=""/>
    <d v="2021-03-01T00:00:00"/>
    <s v=""/>
    <m/>
    <d v="2020-11-01T00:00:00"/>
    <s v=""/>
  </r>
  <r>
    <s v="Holdtech"/>
    <x v="0"/>
    <s v="Masivo"/>
    <s v="La Serena"/>
    <s v="19348197"/>
    <s v="3"/>
    <s v="19348197-3"/>
    <s v="CCGODOYN"/>
    <s v="CLAUDIA CAMILA GODOY NAVEA"/>
    <s v="CLAUDIA CAMILA "/>
    <s v="GODOY NAVEA"/>
    <x v="1"/>
    <x v="5"/>
    <s v="Abandono de PEI"/>
    <m/>
    <d v="2020-11-30T00:00:00"/>
    <m/>
    <m/>
    <m/>
    <m/>
    <m/>
    <s v="11-05-1996"/>
    <x v="19"/>
    <m/>
    <s v=""/>
    <d v="2020-11-09T00:00:00"/>
    <m/>
    <m/>
    <m/>
    <s v="CCGODOYN"/>
    <s v="CCGODOYN"/>
    <n v="19233"/>
    <s v="claudia.godoy.n@consultor.wom.cl"/>
    <m/>
    <m/>
    <n v="92"/>
    <s v="Leticia Cabrera"/>
    <x v="3"/>
    <m/>
    <s v=""/>
    <d v="2021-03-01T00:00:00"/>
    <s v=""/>
    <m/>
    <d v="2020-11-01T00:00:00"/>
    <s v=""/>
  </r>
  <r>
    <s v="Holdtech"/>
    <x v="0"/>
    <s v="Masivo"/>
    <s v="La Serena"/>
    <s v="14004149"/>
    <s v="1"/>
    <s v="14004149-1"/>
    <s v="FAGUTIEC"/>
    <s v="FELIPE ANTONIO GUTIERREZ CERDA"/>
    <s v="FELIPE ANTONIO "/>
    <s v="GUTIERREZ CERDA"/>
    <x v="1"/>
    <x v="5"/>
    <s v="Reprobado"/>
    <m/>
    <d v="2020-11-30T00:00:00"/>
    <m/>
    <m/>
    <m/>
    <m/>
    <m/>
    <s v="23-10-1981"/>
    <x v="19"/>
    <m/>
    <s v=""/>
    <d v="2020-11-09T00:00:00"/>
    <m/>
    <m/>
    <m/>
    <s v="FAGUTIEC"/>
    <s v="FAGUTIEC"/>
    <n v="19390"/>
    <s v="felipe.gutierrez@consultor.wom.cl"/>
    <m/>
    <m/>
    <n v="92"/>
    <s v="Leticia Cabrera"/>
    <x v="3"/>
    <m/>
    <s v=""/>
    <d v="2021-03-01T00:00:00"/>
    <s v=""/>
    <m/>
    <d v="2020-11-01T00:00:00"/>
    <s v=""/>
  </r>
  <r>
    <s v="Holdtech"/>
    <x v="0"/>
    <s v="Masivo"/>
    <s v="La Serena"/>
    <s v="19864479"/>
    <s v="K"/>
    <s v="19864479-K"/>
    <s v="FTTORRET"/>
    <s v="FRANCISCA TIARE TORRES TORO"/>
    <s v="FRANCISCA TIARE "/>
    <s v="TORRES TORO"/>
    <x v="1"/>
    <x v="5"/>
    <s v="Abandono de PEI"/>
    <m/>
    <d v="2020-11-30T00:00:00"/>
    <m/>
    <m/>
    <m/>
    <m/>
    <m/>
    <s v="08-10-1998"/>
    <x v="19"/>
    <m/>
    <s v=""/>
    <d v="2020-11-09T00:00:00"/>
    <m/>
    <m/>
    <m/>
    <s v="FTTORRET"/>
    <s v="FTTORRET"/>
    <n v="19051"/>
    <s v="francisca.torres@consultor.wom.cl"/>
    <m/>
    <m/>
    <n v="92"/>
    <s v="Leticia Cabrera"/>
    <x v="3"/>
    <m/>
    <s v=""/>
    <d v="2021-03-01T00:00:00"/>
    <s v=""/>
    <m/>
    <d v="2020-11-01T00:00:00"/>
    <s v=""/>
  </r>
  <r>
    <s v="Holdtech"/>
    <x v="0"/>
    <s v="Masivo"/>
    <s v="La Serena"/>
    <s v="20313591"/>
    <s v="2"/>
    <s v="20313591-2"/>
    <s v="FYGARAYZ"/>
    <s v="FRANCISCA YIGHOLEET CARINA GARAY ZAMORA"/>
    <s v="FRANCISCA YIGHOLEET CARINA "/>
    <s v="GARAY ZAMORA"/>
    <x v="1"/>
    <x v="5"/>
    <s v="Reprobado"/>
    <m/>
    <d v="2020-11-30T00:00:00"/>
    <m/>
    <m/>
    <m/>
    <m/>
    <m/>
    <s v="06-02-2001"/>
    <x v="19"/>
    <m/>
    <s v=""/>
    <d v="2020-11-09T00:00:00"/>
    <m/>
    <m/>
    <m/>
    <s v="FYGARAYZ"/>
    <s v="FYGARAYZ"/>
    <n v="19112"/>
    <s v="francisca.garay@consultor.wom.cl"/>
    <m/>
    <m/>
    <n v="92"/>
    <s v="Leticia Cabrera"/>
    <x v="3"/>
    <m/>
    <s v=""/>
    <d v="2021-03-01T00:00:00"/>
    <s v=""/>
    <m/>
    <d v="2020-11-01T00:00:00"/>
    <s v=""/>
  </r>
  <r>
    <s v="Holdtech"/>
    <x v="0"/>
    <s v="Masivo"/>
    <s v="La Serena"/>
    <s v="19770734"/>
    <s v="8"/>
    <s v="19770734-8"/>
    <s v="JECONTRB"/>
    <s v="JACQUELINE ELIZABETH CONTRERAS BARRAZA"/>
    <s v="JACQUELINE ELIZABETH "/>
    <s v="CONTRERAS BARRAZA"/>
    <x v="1"/>
    <x v="5"/>
    <s v="Abandono de PEI"/>
    <m/>
    <d v="2020-11-30T00:00:00"/>
    <m/>
    <m/>
    <m/>
    <m/>
    <m/>
    <s v="06-02-1998"/>
    <x v="19"/>
    <m/>
    <s v=""/>
    <d v="2020-11-09T00:00:00"/>
    <m/>
    <m/>
    <m/>
    <s v="JECONTRB"/>
    <s v="JECONTRB"/>
    <n v="19394"/>
    <s v="jacqueline.contreras@consultor.wom.cl"/>
    <m/>
    <m/>
    <n v="92"/>
    <s v="Leticia Cabrera"/>
    <x v="3"/>
    <m/>
    <s v=""/>
    <d v="2021-03-01T00:00:00"/>
    <s v=""/>
    <m/>
    <d v="2020-11-01T00:00:00"/>
    <s v=""/>
  </r>
  <r>
    <s v="Holdtech"/>
    <x v="0"/>
    <s v="Masivo"/>
    <s v="La Serena"/>
    <s v="20846410"/>
    <s v="8"/>
    <s v="20846410-8"/>
    <s v="MAHIDALM"/>
    <s v="MILLARAY ALEJANDRA HIDALGO MEZA"/>
    <s v="MILLARAY ALEJANDRA "/>
    <s v="HIDALGO MEZA"/>
    <x v="1"/>
    <x v="5"/>
    <s v="Abandono de PEI"/>
    <m/>
    <d v="2020-11-30T00:00:00"/>
    <m/>
    <m/>
    <m/>
    <m/>
    <m/>
    <s v="17-09-2001"/>
    <x v="19"/>
    <m/>
    <s v=""/>
    <d v="2020-11-09T00:00:00"/>
    <m/>
    <m/>
    <m/>
    <s v="MAHIDALM"/>
    <s v="MAHIDALM"/>
    <n v="19327"/>
    <s v="millaray.hidalgo@consultor.wom.cl"/>
    <m/>
    <m/>
    <n v="92"/>
    <s v="Leticia Cabrera"/>
    <x v="3"/>
    <m/>
    <s v=""/>
    <d v="2021-03-01T00:00:00"/>
    <s v=""/>
    <m/>
    <d v="2020-11-01T00:00:00"/>
    <s v=""/>
  </r>
  <r>
    <s v="Holdtech"/>
    <x v="0"/>
    <s v="Masivo"/>
    <s v="La Serena"/>
    <s v="18495778"/>
    <s v="7"/>
    <s v="18495778-7"/>
    <s v="PABORDOM"/>
    <s v="PATRICIA ALEJANDRA BORDONES MOLINA"/>
    <s v="PATRICIA ALEJANDRA "/>
    <s v="BORDONES MOLINA"/>
    <x v="1"/>
    <x v="5"/>
    <s v="Abandono de PEI"/>
    <m/>
    <d v="2020-11-30T00:00:00"/>
    <m/>
    <m/>
    <m/>
    <m/>
    <m/>
    <s v="12-01-1994"/>
    <x v="19"/>
    <m/>
    <s v=""/>
    <d v="2020-11-09T00:00:00"/>
    <m/>
    <m/>
    <m/>
    <s v="PABORDOM"/>
    <s v="PABORDOM"/>
    <n v="19410"/>
    <s v="patricia.bordones@consultor.wom.cl"/>
    <m/>
    <m/>
    <n v="92"/>
    <s v="Leticia Cabrera"/>
    <x v="3"/>
    <m/>
    <s v=""/>
    <d v="2021-03-01T00:00:00"/>
    <s v=""/>
    <m/>
    <d v="2020-11-01T00:00:00"/>
    <s v=""/>
  </r>
  <r>
    <s v="Holdtech"/>
    <x v="0"/>
    <s v="Masivo"/>
    <s v="La Serena"/>
    <s v="16566199"/>
    <s v="0"/>
    <s v="16566199-0"/>
    <s v="VMVIZCAV"/>
    <s v="VIVIANA MARGARITA VIZCARRA VIDAL"/>
    <s v="VIVIANA MARGARITA "/>
    <s v="VIZCARRA VIDAL"/>
    <x v="1"/>
    <x v="5"/>
    <s v="Reprobado"/>
    <m/>
    <d v="2020-11-30T00:00:00"/>
    <m/>
    <m/>
    <m/>
    <m/>
    <m/>
    <s v="01-01-1987"/>
    <x v="19"/>
    <m/>
    <s v=""/>
    <d v="2020-11-09T00:00:00"/>
    <m/>
    <m/>
    <m/>
    <s v="VMVIZCAV"/>
    <s v="VMVIZCAV"/>
    <n v="19117"/>
    <s v="viviana.vizcarra@consultor.wom.cl"/>
    <m/>
    <m/>
    <n v="92"/>
    <s v="Leticia Cabrera"/>
    <x v="3"/>
    <m/>
    <s v=""/>
    <d v="2021-03-01T00:00:00"/>
    <s v=""/>
    <m/>
    <d v="2020-11-01T00:00:00"/>
    <s v=""/>
  </r>
  <r>
    <s v="Holdtech"/>
    <x v="0"/>
    <s v="Masivo"/>
    <s v="La Serena"/>
    <s v="19947875"/>
    <s v="3"/>
    <s v="19947875-3"/>
    <s v="JFRIVERD"/>
    <s v="JAVIERA FERNANDA RIVERA DURAN"/>
    <s v="JAVIERA FERNANDA "/>
    <s v="RIVERA DURAN"/>
    <x v="1"/>
    <x v="5"/>
    <s v="Abandono de PEI"/>
    <m/>
    <d v="2020-12-11T00:00:00"/>
    <m/>
    <m/>
    <m/>
    <m/>
    <m/>
    <s v="31-05-1998"/>
    <x v="38"/>
    <m/>
    <s v=""/>
    <d v="2020-11-23T00:00:00"/>
    <d v="2020-12-11T00:00:00"/>
    <m/>
    <d v="2020-12-14T00:00:00"/>
    <s v="JFRIVERD"/>
    <s v="JFRIVERD"/>
    <n v="19445"/>
    <s v="javiera.rivera@consultor.wom.cl"/>
    <m/>
    <m/>
    <n v="93"/>
    <s v="Marcos Sanchez"/>
    <x v="2"/>
    <m/>
    <s v=""/>
    <d v="2021-03-01T00:00:00"/>
    <n v="77"/>
    <m/>
    <d v="2020-12-01T00:00:00"/>
    <d v="2020-12-01T00:00:00"/>
  </r>
  <r>
    <s v="Holdtech"/>
    <x v="0"/>
    <s v="Masivo"/>
    <s v="La Serena"/>
    <s v="17330583"/>
    <s v="4"/>
    <s v="17330583-4"/>
    <s v="FAVALDEC"/>
    <s v="FERNANDA ANDREA VALDERRAMA CORTES"/>
    <s v="FERNANDA ANDREA "/>
    <s v="VALDERRAMA CORTES"/>
    <x v="1"/>
    <x v="5"/>
    <s v="Abandono de PEI"/>
    <m/>
    <d v="2020-12-11T00:00:00"/>
    <m/>
    <m/>
    <m/>
    <m/>
    <m/>
    <s v="18-08-1989"/>
    <x v="38"/>
    <m/>
    <s v=""/>
    <d v="2020-11-23T00:00:00"/>
    <m/>
    <m/>
    <m/>
    <s v="FAVALDEC"/>
    <s v="FAVALDEC"/>
    <n v="19427"/>
    <s v="fernanda.valderrama@consultor.wom.cl"/>
    <m/>
    <m/>
    <n v="93"/>
    <s v="Marcos Sanchez"/>
    <x v="3"/>
    <m/>
    <s v=""/>
    <d v="2021-03-01T00:00:00"/>
    <s v=""/>
    <m/>
    <d v="2020-12-01T00:00:00"/>
    <s v=""/>
  </r>
  <r>
    <s v="Holdtech"/>
    <x v="0"/>
    <s v="Masivo"/>
    <s v="La Serena"/>
    <s v="21155478"/>
    <s v="9"/>
    <s v="21155478-9"/>
    <s v="FCARAYAB"/>
    <s v="FRANCISCA CAROLINA ARAYA BURGOS"/>
    <s v="FRANCISCA CAROLINA "/>
    <s v="ARAYA BURGOS"/>
    <x v="1"/>
    <x v="5"/>
    <s v="Abandono de PEI"/>
    <m/>
    <d v="2020-12-11T00:00:00"/>
    <m/>
    <m/>
    <m/>
    <m/>
    <m/>
    <s v="01-11-2002"/>
    <x v="38"/>
    <m/>
    <s v=""/>
    <d v="2020-11-23T00:00:00"/>
    <m/>
    <m/>
    <m/>
    <s v="FCARAYAB"/>
    <s v="FCARAYAB"/>
    <n v="19439"/>
    <s v="francisca.araya@consultor.wom.cl"/>
    <m/>
    <m/>
    <n v="93"/>
    <s v="Marcos Sanchez"/>
    <x v="3"/>
    <m/>
    <s v=""/>
    <d v="2021-03-01T00:00:00"/>
    <s v=""/>
    <m/>
    <d v="2020-12-01T00:00:00"/>
    <s v=""/>
  </r>
  <r>
    <s v="Holdtech"/>
    <x v="0"/>
    <s v="Masivo"/>
    <s v="La Serena"/>
    <s v="17015804"/>
    <s v="0"/>
    <s v="17015804-0"/>
    <s v="PPARQUEZ"/>
    <s v="PRISCILLA PAULETTE ARQUEROS ZARRICUETA"/>
    <s v="PRISCILLA PAULETTE "/>
    <s v="ARQUEROS ZARRICUETA"/>
    <x v="1"/>
    <x v="5"/>
    <s v="Abandono de PEI"/>
    <m/>
    <d v="2020-12-11T00:00:00"/>
    <m/>
    <m/>
    <m/>
    <m/>
    <m/>
    <s v="12-11-1988"/>
    <x v="38"/>
    <m/>
    <s v=""/>
    <d v="2020-11-23T00:00:00"/>
    <m/>
    <m/>
    <m/>
    <s v="PPARQUEZ"/>
    <s v="PPARQUEZ"/>
    <n v="19440"/>
    <s v="priscilla.arqueros@consultor.wom.cl"/>
    <m/>
    <m/>
    <n v="93"/>
    <s v="Marcos Sanchez"/>
    <x v="3"/>
    <m/>
    <s v=""/>
    <d v="2021-03-01T00:00:00"/>
    <s v=""/>
    <m/>
    <d v="2020-12-01T00:00:00"/>
    <s v=""/>
  </r>
  <r>
    <s v="Holdtech"/>
    <x v="0"/>
    <s v="Masivo"/>
    <s v="La Serena"/>
    <s v="19977610"/>
    <s v="K"/>
    <s v="19977610-K"/>
    <s v="VIVELASA"/>
    <s v="VALENTINA IGNACIA VELASQUEZ ASTUDILLO"/>
    <s v="VALENTINA IGNACIA "/>
    <s v="VELASQUEZ ASTUDILLO"/>
    <x v="1"/>
    <x v="5"/>
    <s v="Abandono de PEI"/>
    <m/>
    <d v="2020-12-11T00:00:00"/>
    <m/>
    <m/>
    <m/>
    <m/>
    <m/>
    <s v="21-09-1998"/>
    <x v="38"/>
    <m/>
    <s v=""/>
    <d v="2020-11-23T00:00:00"/>
    <m/>
    <m/>
    <m/>
    <s v="VIVELASA"/>
    <s v="VIVELASA"/>
    <n v="19422"/>
    <s v="valentina.velasquez@consultor.wom.cl"/>
    <m/>
    <m/>
    <n v="93"/>
    <s v="Marcos Sanchez"/>
    <x v="3"/>
    <m/>
    <s v=""/>
    <d v="2021-03-01T00:00:00"/>
    <s v=""/>
    <m/>
    <d v="2020-12-01T00:00:00"/>
    <s v=""/>
  </r>
  <r>
    <s v="Holdtech"/>
    <x v="0"/>
    <s v="Masivo"/>
    <s v="La Serena"/>
    <s v="17016001"/>
    <s v="0"/>
    <s v="17016001-0"/>
    <s v="ANOLIVAL"/>
    <s v="ANDREA NATALIE OLIVARES LOPEZ"/>
    <s v="ANDREA NATALIE "/>
    <s v="OLIVARES LOPEZ"/>
    <x v="1"/>
    <x v="5"/>
    <s v="Reprobado"/>
    <m/>
    <d v="2020-12-11T00:00:00"/>
    <s v="Reingreso Call Center"/>
    <m/>
    <m/>
    <m/>
    <m/>
    <s v="19-12-1988"/>
    <x v="38"/>
    <m/>
    <s v=""/>
    <d v="2020-11-23T00:00:00"/>
    <m/>
    <m/>
    <m/>
    <s v="ANOLIVAL"/>
    <s v="ANOLIVAL"/>
    <n v="19447"/>
    <s v="andrea.olivares@consultor.wom.cl"/>
    <m/>
    <m/>
    <n v="93"/>
    <s v="Marcos Sanchez"/>
    <x v="3"/>
    <m/>
    <s v=""/>
    <d v="2021-03-01T00:00:00"/>
    <s v=""/>
    <m/>
    <d v="2020-12-01T00:00:00"/>
    <s v=""/>
  </r>
  <r>
    <s v="Holdtech"/>
    <x v="0"/>
    <s v="Masivo"/>
    <s v="La Serena"/>
    <s v="18757921"/>
    <s v="K"/>
    <s v="18757921-K"/>
    <s v="AMHICHEV"/>
    <s v="ARETA MELANIA HICHE VALDIVIA"/>
    <s v="ARETA MELANIA "/>
    <s v="HICHE VALDIVIA"/>
    <x v="1"/>
    <x v="5"/>
    <s v="Abandono de PEI"/>
    <m/>
    <d v="2020-12-21T00:00:00"/>
    <m/>
    <m/>
    <m/>
    <m/>
    <m/>
    <s v="30-06-1994"/>
    <x v="39"/>
    <m/>
    <s v=""/>
    <d v="2020-11-30T00:00:00"/>
    <m/>
    <m/>
    <m/>
    <s v="AMHICHEV"/>
    <s v="AMHICHEV"/>
    <n v="19487"/>
    <s v="areta.hiche@consultor.wom.cl"/>
    <m/>
    <m/>
    <n v="94"/>
    <s v="Paola Dunn"/>
    <x v="3"/>
    <m/>
    <s v=""/>
    <d v="2021-03-01T00:00:00"/>
    <s v=""/>
    <m/>
    <d v="2020-12-01T00:00:00"/>
    <s v=""/>
  </r>
  <r>
    <s v="Holdtech"/>
    <x v="0"/>
    <s v="Masivo"/>
    <s v="La Serena"/>
    <s v="19659575"/>
    <s v="9"/>
    <s v="19659575-9"/>
    <s v="CAAGUIRC"/>
    <s v="CARLOS ALEXIS AGUIRRE CASTILLO"/>
    <s v="CARLOS ALEXIS "/>
    <s v="AGUIRRE CASTILLO"/>
    <x v="1"/>
    <x v="5"/>
    <s v="Abandono de PEI"/>
    <m/>
    <d v="2020-12-21T00:00:00"/>
    <m/>
    <m/>
    <m/>
    <m/>
    <m/>
    <s v="21-02-1997"/>
    <x v="39"/>
    <m/>
    <s v=""/>
    <d v="2020-11-30T00:00:00"/>
    <m/>
    <m/>
    <m/>
    <s v="CAAGUIRC"/>
    <s v="CAAGUIRC"/>
    <n v="19484"/>
    <s v="carlos.aguirre@consultor.wom.cl"/>
    <m/>
    <m/>
    <n v="94"/>
    <s v="Paola Dunn"/>
    <x v="3"/>
    <m/>
    <s v=""/>
    <d v="2021-03-01T00:00:00"/>
    <s v=""/>
    <m/>
    <d v="2020-12-01T00:00:00"/>
    <s v=""/>
  </r>
  <r>
    <s v="Holdtech"/>
    <x v="0"/>
    <s v="Masivo"/>
    <s v="La Serena"/>
    <s v="19118321"/>
    <s v="5"/>
    <s v="19118321-5"/>
    <s v="FETOLEDC"/>
    <s v="FRANCISCA ELIZABETH TOLEDO CIFUENTES"/>
    <s v="FRANCISCA ELIZABETH "/>
    <s v="TOLEDO CIFUENTES"/>
    <x v="1"/>
    <x v="5"/>
    <s v="Abandono de PEI"/>
    <m/>
    <d v="2020-12-21T00:00:00"/>
    <m/>
    <m/>
    <m/>
    <m/>
    <m/>
    <s v="15-01-1995"/>
    <x v="39"/>
    <m/>
    <s v=""/>
    <d v="2020-11-30T00:00:00"/>
    <m/>
    <m/>
    <m/>
    <s v="FETOLEDC"/>
    <s v="FETOLEDC"/>
    <n v="19468"/>
    <s v="francisca.toledo@consultor.wom.cl"/>
    <m/>
    <m/>
    <n v="94"/>
    <s v="Paola Dunn"/>
    <x v="3"/>
    <m/>
    <s v=""/>
    <d v="2021-03-01T00:00:00"/>
    <s v=""/>
    <m/>
    <d v="2020-12-01T00:00:00"/>
    <s v=""/>
  </r>
  <r>
    <s v="Holdtech"/>
    <x v="0"/>
    <s v="Masivo"/>
    <s v="La Serena"/>
    <s v="19506073"/>
    <s v="8"/>
    <s v="19506073-8"/>
    <s v="JMVALDIG"/>
    <s v="JOSE MANUEL VALDIVIA GUAJARDO"/>
    <s v="JOSE MANUEL "/>
    <s v="VALDIVIA GUAJARDO"/>
    <x v="1"/>
    <x v="5"/>
    <s v="Abandono de PEI"/>
    <m/>
    <d v="2020-12-21T00:00:00"/>
    <m/>
    <m/>
    <m/>
    <m/>
    <m/>
    <s v="23-02-1997"/>
    <x v="39"/>
    <m/>
    <s v=""/>
    <d v="2020-11-30T00:00:00"/>
    <m/>
    <m/>
    <m/>
    <s v="JMVALDIG"/>
    <s v="JMVALDIG"/>
    <n v="19504"/>
    <s v="jose.valdivia@consultor.wom.cl"/>
    <m/>
    <m/>
    <n v="94"/>
    <s v="Paola Dunn"/>
    <x v="3"/>
    <m/>
    <s v=""/>
    <d v="2021-03-01T00:00:00"/>
    <s v=""/>
    <m/>
    <d v="2020-12-01T00:00:00"/>
    <s v=""/>
  </r>
  <r>
    <s v="Holdtech"/>
    <x v="0"/>
    <s v="Masivo"/>
    <s v="La Serena"/>
    <s v="19042089"/>
    <s v="2"/>
    <s v="19042089-2"/>
    <s v="MVILLAP"/>
    <s v="MICHAEL VILLALOBOS PEREA"/>
    <s v="MICHAEL "/>
    <s v="VILLALOBOS PEREA"/>
    <x v="1"/>
    <x v="5"/>
    <s v="Abandono de PEI"/>
    <m/>
    <d v="2020-12-21T00:00:00"/>
    <m/>
    <m/>
    <m/>
    <m/>
    <m/>
    <s v="07-11-1995"/>
    <x v="39"/>
    <m/>
    <s v=""/>
    <d v="2020-11-30T00:00:00"/>
    <m/>
    <m/>
    <m/>
    <s v="MVILLAP"/>
    <s v="MVILLAP"/>
    <n v="19486"/>
    <s v="michael.villalobos@consultor.wom.cl"/>
    <m/>
    <m/>
    <n v="94"/>
    <s v="Paola Dunn"/>
    <x v="3"/>
    <m/>
    <s v=""/>
    <d v="2021-03-01T00:00:00"/>
    <s v=""/>
    <m/>
    <d v="2020-12-01T00:00:00"/>
    <s v=""/>
  </r>
  <r>
    <s v="Holdtech"/>
    <x v="0"/>
    <s v="Masivo"/>
    <s v="La Serena"/>
    <s v="19866977"/>
    <s v="6"/>
    <s v="19866977-6"/>
    <s v="TBGONZAA"/>
    <s v="TAMARA BELEN GONZALEZ ANDUEZA"/>
    <s v="TAMARA BELEN "/>
    <s v="GONZALEZ ANDUEZA"/>
    <x v="1"/>
    <x v="5"/>
    <s v="Abandono de PEI"/>
    <m/>
    <d v="2020-12-21T00:00:00"/>
    <m/>
    <m/>
    <m/>
    <m/>
    <m/>
    <s v="05-09-1996"/>
    <x v="39"/>
    <m/>
    <s v=""/>
    <d v="2020-11-30T00:00:00"/>
    <m/>
    <m/>
    <m/>
    <s v="TBGONZAA"/>
    <s v="TBGONZAA"/>
    <n v="19474"/>
    <s v="tamara.gonzalez@consultor.wom.cl"/>
    <m/>
    <m/>
    <n v="94"/>
    <s v="Paola Dunn"/>
    <x v="3"/>
    <m/>
    <s v=""/>
    <d v="2021-03-01T00:00:00"/>
    <s v=""/>
    <m/>
    <d v="2020-12-01T00:00:00"/>
    <s v=""/>
  </r>
  <r>
    <s v="Holdtech"/>
    <x v="0"/>
    <s v="Masivo"/>
    <s v="La Serena"/>
    <s v="19400319"/>
    <s v="6"/>
    <s v="19400319-6"/>
    <s v="WASOTOS"/>
    <s v="WILSON ANDRES SOTO SALAZAR"/>
    <s v="WILSON ANDRES "/>
    <s v="SOTO SALAZAR"/>
    <x v="1"/>
    <x v="5"/>
    <s v="Abandono de PEI"/>
    <m/>
    <d v="2020-12-21T00:00:00"/>
    <m/>
    <m/>
    <m/>
    <m/>
    <m/>
    <s v="10-06-1998"/>
    <x v="39"/>
    <m/>
    <s v=""/>
    <d v="2020-11-30T00:00:00"/>
    <m/>
    <m/>
    <m/>
    <s v="WASOTOS"/>
    <s v="WASOTOS"/>
    <n v="19491"/>
    <s v="wilson.soto@consultor.wom.cl"/>
    <m/>
    <m/>
    <n v="94"/>
    <s v="Paola Dunn"/>
    <x v="3"/>
    <m/>
    <s v=""/>
    <d v="2021-03-01T00:00:00"/>
    <s v=""/>
    <m/>
    <d v="2020-12-01T00:00:00"/>
    <s v=""/>
  </r>
  <r>
    <s v="Holdtech"/>
    <x v="0"/>
    <s v="Masivo"/>
    <s v="La Serena"/>
    <s v="19350139"/>
    <s v="7"/>
    <s v="19350139-7"/>
    <s v="BJROJASA"/>
    <s v="BARBARA JAVIERA ROJAS AGUIRRE"/>
    <s v="BARBARA JAVIERA "/>
    <s v="ROJAS AGUIRRE"/>
    <x v="1"/>
    <x v="5"/>
    <s v="Abandono de PEI"/>
    <m/>
    <d v="2020-12-28T00:00:00"/>
    <m/>
    <m/>
    <m/>
    <m/>
    <m/>
    <d v="1996-12-03T00:00:00"/>
    <x v="37"/>
    <m/>
    <s v=""/>
    <d v="2020-12-07T00:00:00"/>
    <m/>
    <m/>
    <m/>
    <s v="BJROJASA"/>
    <s v="BJROJASA"/>
    <n v="19507"/>
    <s v="barbara.rojas.a@consultor.wom.cl"/>
    <m/>
    <m/>
    <n v="95"/>
    <s v="Daniela Castillo"/>
    <x v="3"/>
    <m/>
    <s v=""/>
    <d v="2021-03-01T00:00:00"/>
    <s v=""/>
    <m/>
    <d v="2020-12-01T00:00:00"/>
    <s v=""/>
  </r>
  <r>
    <s v="Holdtech"/>
    <x v="0"/>
    <s v="Masivo"/>
    <s v="La Serena"/>
    <s v="19769962"/>
    <s v="0"/>
    <s v="19769962-0"/>
    <s v="CACAMPAI"/>
    <s v="CAROLIN ANDREA CAMPAÑA IBACACHE"/>
    <s v="CAROLIN ANDREA "/>
    <s v="CAMPAÑA IBACACHE"/>
    <x v="1"/>
    <x v="5"/>
    <s v="Abandono de PEI"/>
    <m/>
    <d v="2020-12-28T00:00:00"/>
    <m/>
    <m/>
    <m/>
    <m/>
    <m/>
    <d v="1997-09-11T00:00:00"/>
    <x v="37"/>
    <m/>
    <s v=""/>
    <d v="2020-12-07T00:00:00"/>
    <m/>
    <m/>
    <m/>
    <s v="CACAMPAI"/>
    <s v="CACAMPAI"/>
    <n v="19203"/>
    <s v="carolin.campana@consultor.wom.cl"/>
    <m/>
    <m/>
    <n v="95"/>
    <s v="Daniela Castillo"/>
    <x v="3"/>
    <m/>
    <s v=""/>
    <d v="2021-03-01T00:00:00"/>
    <s v=""/>
    <m/>
    <d v="2020-12-01T00:00:00"/>
    <s v=""/>
  </r>
  <r>
    <s v="Holdtech"/>
    <x v="0"/>
    <s v="Masivo"/>
    <s v="La Serena"/>
    <s v="19463303"/>
    <s v="3"/>
    <s v="19463303-3"/>
    <s v="JIBUSTAB"/>
    <s v="JESUS IGNACIO BUSTAMANTE BUSTAMANTE"/>
    <s v="JESUS IGNACIO "/>
    <s v="BUSTAMANTE BUSTAMANTE"/>
    <x v="1"/>
    <x v="5"/>
    <s v="Abandono de PEI"/>
    <m/>
    <d v="2020-12-28T00:00:00"/>
    <m/>
    <m/>
    <m/>
    <m/>
    <m/>
    <d v="1997-02-06T00:00:00"/>
    <x v="37"/>
    <m/>
    <s v=""/>
    <d v="2020-12-07T00:00:00"/>
    <m/>
    <m/>
    <m/>
    <s v="JIBUSTAB"/>
    <s v="JIBUSTAB"/>
    <n v="19157"/>
    <s v="jesus.bustamante@consultor.wom.cl"/>
    <m/>
    <m/>
    <n v="95"/>
    <s v="Daniela Castillo"/>
    <x v="3"/>
    <m/>
    <s v=""/>
    <d v="2021-03-01T00:00:00"/>
    <s v=""/>
    <m/>
    <d v="2020-12-01T00:00:00"/>
    <s v=""/>
  </r>
  <r>
    <s v="Holdtech"/>
    <x v="0"/>
    <s v="Masivo"/>
    <s v="La Serena"/>
    <s v="19554855"/>
    <s v="2"/>
    <s v="19554855-2"/>
    <s v="MPGUZMAC"/>
    <s v="MARIA PAZ GUZMAN CASTILLO"/>
    <s v="MARIA PAZ "/>
    <s v="GUZMAN CASTILLO"/>
    <x v="1"/>
    <x v="5"/>
    <s v="Abandono de PEI"/>
    <m/>
    <d v="2020-12-28T00:00:00"/>
    <m/>
    <m/>
    <m/>
    <m/>
    <m/>
    <d v="1997-05-11T00:00:00"/>
    <x v="37"/>
    <m/>
    <s v=""/>
    <d v="2020-12-07T00:00:00"/>
    <m/>
    <m/>
    <m/>
    <s v="MPGUZMAC"/>
    <s v="MPGUZMAC"/>
    <n v="19164"/>
    <s v="maria.guzman@consultor.wom.cl"/>
    <m/>
    <m/>
    <n v="95"/>
    <s v="Daniela Castillo"/>
    <x v="3"/>
    <m/>
    <s v=""/>
    <d v="2021-03-01T00:00:00"/>
    <s v=""/>
    <m/>
    <d v="2020-12-01T00:00:00"/>
    <s v=""/>
  </r>
  <r>
    <s v="Holdtech"/>
    <x v="0"/>
    <s v="Masivo"/>
    <s v="La Serena"/>
    <s v="19563016"/>
    <s v="K"/>
    <s v="19563016-K"/>
    <s v="PIROMERA"/>
    <s v="PATRICIA ISABEL ROMERO ARENAS"/>
    <s v="PATRICIA ISABEL "/>
    <s v="ROMERO ARENAS"/>
    <x v="1"/>
    <x v="5"/>
    <s v="Abandono de PEI"/>
    <m/>
    <d v="2020-12-28T00:00:00"/>
    <m/>
    <m/>
    <m/>
    <m/>
    <m/>
    <d v="1996-11-25T00:00:00"/>
    <x v="37"/>
    <m/>
    <s v=""/>
    <d v="2020-12-07T00:00:00"/>
    <m/>
    <m/>
    <m/>
    <s v="PIROMERA"/>
    <s v="PIROMERA"/>
    <n v="19477"/>
    <s v="patricia.romero@consultor.wom.cl"/>
    <m/>
    <m/>
    <n v="95"/>
    <s v="Daniela Castillo"/>
    <x v="3"/>
    <m/>
    <s v=""/>
    <d v="2021-03-01T00:00:00"/>
    <s v=""/>
    <m/>
    <d v="2020-12-01T00:00:00"/>
    <s v=""/>
  </r>
  <r>
    <s v="Holdtech"/>
    <x v="0"/>
    <s v="Masivo"/>
    <s v="La Serena"/>
    <s v="18758349"/>
    <s v="7"/>
    <s v="18758349-7"/>
    <s v="SSOYARZS"/>
    <s v="STEPHANIE DOMINIQUE REBOLLEDO ARAYA"/>
    <s v="STEPHANIE DOMINIQUE "/>
    <s v="REBOLLEDO ARAYA"/>
    <x v="1"/>
    <x v="5"/>
    <s v="Abandono de PEI"/>
    <m/>
    <d v="2020-12-28T00:00:00"/>
    <m/>
    <m/>
    <m/>
    <m/>
    <m/>
    <d v="1994-08-24T00:00:00"/>
    <x v="37"/>
    <m/>
    <s v=""/>
    <d v="2020-12-07T00:00:00"/>
    <m/>
    <m/>
    <m/>
    <s v="SSOYARZS"/>
    <s v="SSOYARZS"/>
    <n v="19464"/>
    <s v="stephanie.oyarzo@consultor.wom.cl"/>
    <m/>
    <m/>
    <n v="95"/>
    <s v="Daniela Castillo"/>
    <x v="3"/>
    <m/>
    <s v=""/>
    <d v="2021-03-01T00:00:00"/>
    <s v=""/>
    <m/>
    <d v="2020-12-01T00:00:00"/>
    <s v=""/>
  </r>
  <r>
    <s v="Holdtech"/>
    <x v="0"/>
    <s v="Masivo"/>
    <s v="La Serena"/>
    <s v="17909814"/>
    <s v="8"/>
    <s v="17909814-8"/>
    <s v="SDREBOLA"/>
    <s v="STEPHANIE SAYONARA OYARZO SEPULVEDA"/>
    <s v="STEPHANIE SAYONARA "/>
    <s v="OYARZO SEPULVEDA"/>
    <x v="1"/>
    <x v="5"/>
    <s v="Abandono de PEI"/>
    <m/>
    <d v="2020-12-28T00:00:00"/>
    <m/>
    <m/>
    <m/>
    <m/>
    <m/>
    <d v="1992-09-11T00:00:00"/>
    <x v="37"/>
    <m/>
    <s v=""/>
    <d v="2020-12-07T00:00:00"/>
    <m/>
    <m/>
    <m/>
    <s v="SDREBOLA"/>
    <s v="SDREBOLA"/>
    <n v="19465"/>
    <s v="stephanie.rebolledo@consultor.wom.cl"/>
    <m/>
    <m/>
    <n v="95"/>
    <s v="Daniela Castillo"/>
    <x v="3"/>
    <m/>
    <s v=""/>
    <d v="2021-03-01T00:00:00"/>
    <s v=""/>
    <m/>
    <d v="2020-12-01T00:00:00"/>
    <s v=""/>
  </r>
  <r>
    <s v="Holdtech"/>
    <x v="0"/>
    <s v="Masivo"/>
    <s v="La Serena"/>
    <s v="16979390"/>
    <s v="5"/>
    <s v="16979390-5"/>
    <s v="VJMANZOR"/>
    <s v="VALENTINA JAVIERA MANZO REYES"/>
    <s v="VALENTINA JAVIERA "/>
    <s v="MANZO REYES"/>
    <x v="1"/>
    <x v="5"/>
    <s v="Abandono de PEI"/>
    <m/>
    <d v="2020-12-28T00:00:00"/>
    <m/>
    <m/>
    <m/>
    <m/>
    <m/>
    <d v="1989-09-21T00:00:00"/>
    <x v="37"/>
    <m/>
    <s v=""/>
    <d v="2020-12-07T00:00:00"/>
    <m/>
    <m/>
    <m/>
    <s v="VJMANZOR"/>
    <s v="VJMANZOR"/>
    <n v="19508"/>
    <s v="valentina.manzo@consultor.wom.cl"/>
    <m/>
    <m/>
    <n v="95"/>
    <s v="Daniela Castillo"/>
    <x v="3"/>
    <m/>
    <s v=""/>
    <d v="2021-03-01T00:00:00"/>
    <s v=""/>
    <m/>
    <d v="2020-12-01T00:00:00"/>
    <s v=""/>
  </r>
  <r>
    <s v="Holdtech"/>
    <x v="0"/>
    <s v="Masivo"/>
    <s v="La Serena"/>
    <s v="18495673"/>
    <s v="K"/>
    <s v="18495673-K"/>
    <s v="JAVERGAC"/>
    <s v="JORDAN ALEXIS VERGARA CORTES"/>
    <s v="JORDAN ALEXIS "/>
    <s v="VERGARA CORTES"/>
    <x v="1"/>
    <x v="5"/>
    <s v="Abandono de PEI"/>
    <m/>
    <d v="2021-01-07T00:00:00"/>
    <m/>
    <m/>
    <m/>
    <m/>
    <m/>
    <s v="18-12-1993"/>
    <x v="3"/>
    <s v="18632202-9"/>
    <s v="FRANCISCO JAVIER SUAREZ VEGA"/>
    <d v="2020-12-14T00:00:00"/>
    <d v="2021-01-05T00:00:00"/>
    <m/>
    <d v="2021-01-06T00:00:00"/>
    <s v="JAVERGAC"/>
    <s v="JAVERGAC"/>
    <n v="19038"/>
    <s v="jordan.vergara@consultor.wom.cl"/>
    <m/>
    <m/>
    <n v="96"/>
    <s v="Maria Fernanda Diaz"/>
    <x v="3"/>
    <s v="Diurno"/>
    <s v=""/>
    <d v="2021-03-01T00:00:00"/>
    <n v="54"/>
    <m/>
    <d v="2021-01-01T00:00:00"/>
    <d v="2021-01-01T00:00:00"/>
  </r>
  <r>
    <s v="Holdtech"/>
    <x v="0"/>
    <s v="Masivo"/>
    <s v="La Serena"/>
    <s v="19256157"/>
    <s v="4"/>
    <s v="19256157-4"/>
    <s v="NBGONZAJ"/>
    <s v="NATALIA BEATRIZ GONZALEZ JAIME"/>
    <s v="NATALIA BEATRIZ "/>
    <s v="GONZALEZ JAIME"/>
    <x v="1"/>
    <x v="5"/>
    <s v="Abandono de PEI"/>
    <m/>
    <d v="2021-01-07T00:00:00"/>
    <m/>
    <m/>
    <m/>
    <m/>
    <m/>
    <s v="27-09-1995"/>
    <x v="10"/>
    <s v="17762228-1"/>
    <s v="FRANCISCO JAVIER SUAREZ VEGA"/>
    <d v="2020-12-14T00:00:00"/>
    <d v="2021-01-05T00:00:00"/>
    <m/>
    <d v="2021-01-06T00:00:00"/>
    <s v="NBGONZAJ"/>
    <s v="NBGONZAJ"/>
    <n v="19083"/>
    <s v="natalia.gonzalez.j@consultor.wom.cl"/>
    <m/>
    <m/>
    <n v="96"/>
    <s v="Maria Fernanda Diaz"/>
    <x v="3"/>
    <s v="Diurno"/>
    <s v=""/>
    <d v="2021-03-01T00:00:00"/>
    <n v="54"/>
    <m/>
    <d v="2021-01-01T00:00:00"/>
    <d v="2021-01-01T00:00:00"/>
  </r>
  <r>
    <s v="Holdtech"/>
    <x v="0"/>
    <s v="Masivo"/>
    <s v="La Serena"/>
    <s v="19312115"/>
    <s v="2"/>
    <s v="19312115-2"/>
    <s v="AMRODRIP"/>
    <s v="ALEX MAURICIO RODRIGUEZ PASTRAN"/>
    <s v="ALEX MAURICIO "/>
    <s v="RODRIGUEZ PASTRAN"/>
    <x v="1"/>
    <x v="5"/>
    <s v="Abandono de PEI"/>
    <m/>
    <d v="2021-01-05T00:00:00"/>
    <m/>
    <m/>
    <m/>
    <m/>
    <m/>
    <s v="28-11-1995"/>
    <x v="31"/>
    <s v="17762228-1"/>
    <s v=""/>
    <d v="2020-12-14T00:00:00"/>
    <m/>
    <m/>
    <m/>
    <s v="AMRODRIP"/>
    <s v="AMRODRIP"/>
    <n v="19042"/>
    <s v="alex.rodriguez@consultor.wom.cl"/>
    <m/>
    <m/>
    <n v="96"/>
    <s v="Maria Fernanda Diaz"/>
    <x v="3"/>
    <m/>
    <s v=""/>
    <d v="2021-03-01T00:00:00"/>
    <s v=""/>
    <m/>
    <d v="2021-01-01T00:00:00"/>
    <s v=""/>
  </r>
  <r>
    <s v="Holdtech"/>
    <x v="0"/>
    <s v="Masivo"/>
    <s v="La Serena"/>
    <s v="19302398"/>
    <s v="3"/>
    <s v="19302398-3"/>
    <s v="APZELADD"/>
    <s v="ANDREA PATRICIA ZELADA DELGADO"/>
    <s v="ANDREA PATRICIA "/>
    <s v="ZELADA DELGADO"/>
    <x v="1"/>
    <x v="5"/>
    <s v="Abandono de PEI"/>
    <m/>
    <d v="2021-01-05T00:00:00"/>
    <m/>
    <m/>
    <m/>
    <m/>
    <m/>
    <s v="17-09-1996"/>
    <x v="31"/>
    <s v="17762228-1"/>
    <s v=""/>
    <d v="2020-12-14T00:00:00"/>
    <m/>
    <m/>
    <m/>
    <s v="APZELADD"/>
    <s v="APZELADD"/>
    <n v="19087"/>
    <s v="andrea.zelada@consultor.wom.cl"/>
    <m/>
    <m/>
    <n v="96"/>
    <s v="Maria Fernanda Diaz"/>
    <x v="3"/>
    <m/>
    <s v=""/>
    <d v="2021-03-01T00:00:00"/>
    <s v=""/>
    <m/>
    <d v="2021-01-01T00:00:00"/>
    <s v=""/>
  </r>
  <r>
    <s v="Holdtech"/>
    <x v="0"/>
    <s v="Masivo"/>
    <s v="La Serena"/>
    <s v="19539138"/>
    <s v="6"/>
    <s v="19539138-6"/>
    <s v="DPCRUZP"/>
    <s v="DIEGO PABLO CRUZ PLAZA"/>
    <s v="DIEGO PABLO "/>
    <s v="CRUZ PLAZA"/>
    <x v="1"/>
    <x v="5"/>
    <s v="Abandono de PEI"/>
    <m/>
    <d v="2021-01-05T00:00:00"/>
    <m/>
    <m/>
    <m/>
    <m/>
    <m/>
    <s v="29-06-1997"/>
    <x v="31"/>
    <s v="17762228-1"/>
    <s v=""/>
    <d v="2020-12-14T00:00:00"/>
    <m/>
    <m/>
    <m/>
    <s v="DPCRUZP"/>
    <s v="DPCRUZP"/>
    <n v="19031"/>
    <s v="diego.cruz@consultor.wom.cl"/>
    <m/>
    <m/>
    <n v="96"/>
    <s v="Maria Fernanda Diaz"/>
    <x v="3"/>
    <m/>
    <s v=""/>
    <d v="2021-03-01T00:00:00"/>
    <s v=""/>
    <m/>
    <d v="2021-01-01T00:00:00"/>
    <s v=""/>
  </r>
  <r>
    <s v="Holdtech"/>
    <x v="0"/>
    <s v="Masivo"/>
    <s v="La Serena"/>
    <s v="19252975"/>
    <s v="1"/>
    <s v="19252975-1"/>
    <s v="GFJOFRER"/>
    <s v="GALIA FRANCISCA JOFRE ROMERO"/>
    <s v="GALIA FRANCISCA "/>
    <s v="JOFRE ROMERO"/>
    <x v="1"/>
    <x v="5"/>
    <s v="Abandono de PEI"/>
    <m/>
    <d v="2021-01-05T00:00:00"/>
    <m/>
    <m/>
    <m/>
    <m/>
    <m/>
    <s v="28-06-1996"/>
    <x v="31"/>
    <s v="17762228-1"/>
    <s v=""/>
    <d v="2020-12-14T00:00:00"/>
    <m/>
    <m/>
    <m/>
    <s v="GFJOFRER"/>
    <s v="GFJOFRER"/>
    <n v="19019"/>
    <s v="galia.jofre@consultor.wom.cl"/>
    <m/>
    <m/>
    <n v="96"/>
    <s v="Maria Fernanda Diaz"/>
    <x v="3"/>
    <m/>
    <s v=""/>
    <d v="2021-03-01T00:00:00"/>
    <s v=""/>
    <m/>
    <d v="2021-01-01T00:00:00"/>
    <s v=""/>
  </r>
  <r>
    <s v="Holdtech"/>
    <x v="0"/>
    <s v="Masivo"/>
    <s v="La Serena"/>
    <s v="21905306"/>
    <s v="1"/>
    <s v="21905306-1"/>
    <s v="GGALVANM"/>
    <s v="GEZ GERS EZEQUIEL ALVAN MIO"/>
    <s v="GEZ GERS EZEQUIEL "/>
    <s v="ALVAN MIO"/>
    <x v="1"/>
    <x v="5"/>
    <s v="Abandono de PEI"/>
    <m/>
    <d v="2021-01-05T00:00:00"/>
    <m/>
    <m/>
    <m/>
    <m/>
    <m/>
    <s v="16-05-1989"/>
    <x v="31"/>
    <s v="17762228-1"/>
    <s v=""/>
    <d v="2020-12-14T00:00:00"/>
    <m/>
    <m/>
    <m/>
    <s v="GGALVANM"/>
    <s v="GGALVANM"/>
    <n v="19106"/>
    <s v="gez.alvan@consultor.wom.cl"/>
    <m/>
    <m/>
    <n v="96"/>
    <s v="Maria Fernanda Diaz"/>
    <x v="3"/>
    <m/>
    <s v=""/>
    <d v="2021-03-01T00:00:00"/>
    <s v=""/>
    <m/>
    <d v="2021-01-01T00:00:00"/>
    <s v=""/>
  </r>
  <r>
    <s v="Holdtech"/>
    <x v="0"/>
    <s v="Masivo"/>
    <s v="La Serena"/>
    <s v="20997585"/>
    <s v="8"/>
    <s v="20997585-8"/>
    <s v="GVJOPIAC"/>
    <s v="GIULIANNA VALENTINA JOPIA CORTES"/>
    <s v="GIULIANNA VALENTINA "/>
    <s v="JOPIA CORTES"/>
    <x v="1"/>
    <x v="5"/>
    <s v="Abandono de PEI"/>
    <m/>
    <d v="2021-01-05T00:00:00"/>
    <m/>
    <m/>
    <m/>
    <m/>
    <m/>
    <s v="08-04-2002"/>
    <x v="31"/>
    <s v="17762228-1"/>
    <s v=""/>
    <d v="2020-12-14T00:00:00"/>
    <m/>
    <m/>
    <m/>
    <s v="GVJOPIAC"/>
    <s v="GVJOPIAC"/>
    <n v="19088"/>
    <s v="giulianna.jopia@consultor.wom.cl"/>
    <m/>
    <m/>
    <n v="96"/>
    <s v="Maria Fernanda Diaz"/>
    <x v="3"/>
    <m/>
    <s v=""/>
    <d v="2021-03-01T00:00:00"/>
    <s v=""/>
    <m/>
    <d v="2021-01-01T00:00:00"/>
    <s v=""/>
  </r>
  <r>
    <s v="Holdtech"/>
    <x v="0"/>
    <s v="Masivo"/>
    <s v="La Serena"/>
    <s v="20167618"/>
    <s v="5"/>
    <s v="20167618-5"/>
    <s v="KABRAVOG"/>
    <s v="KATHERINE ANAIS BRAVO GUERRA"/>
    <s v="KATHERINE ANAIS "/>
    <s v="BRAVO GUERRA"/>
    <x v="1"/>
    <x v="5"/>
    <s v="Abandono de PEI"/>
    <m/>
    <d v="2021-01-05T00:00:00"/>
    <m/>
    <m/>
    <m/>
    <m/>
    <m/>
    <s v="24-07-1999"/>
    <x v="31"/>
    <s v="17762228-1"/>
    <s v=""/>
    <d v="2020-12-14T00:00:00"/>
    <m/>
    <m/>
    <m/>
    <s v="KABRAVOG"/>
    <s v="KABRAVOG"/>
    <n v="19111"/>
    <s v="katherine.bravo@consultor.wom.cl"/>
    <m/>
    <m/>
    <n v="96"/>
    <s v="Maria Fernanda Diaz"/>
    <x v="3"/>
    <m/>
    <s v=""/>
    <d v="2021-03-01T00:00:00"/>
    <s v=""/>
    <m/>
    <d v="2021-01-01T00:00:00"/>
    <s v=""/>
  </r>
  <r>
    <s v="Holdtech"/>
    <x v="0"/>
    <s v="Masivo"/>
    <s v="La Serena"/>
    <s v="18002478"/>
    <s v="6"/>
    <s v="18002478-6"/>
    <s v="MGARMSTI"/>
    <s v="MAGDALENA GLORIA ARMSTRONG IBAÑEZ"/>
    <s v="MAGDALENA GLORIA "/>
    <s v="ARMSTRONG IBAÑEZ"/>
    <x v="1"/>
    <x v="5"/>
    <s v="Abandono de PEI"/>
    <m/>
    <d v="2021-01-05T00:00:00"/>
    <m/>
    <m/>
    <m/>
    <m/>
    <m/>
    <s v="17-12-1991"/>
    <x v="31"/>
    <s v="17762228-1"/>
    <s v=""/>
    <d v="2020-12-14T00:00:00"/>
    <m/>
    <m/>
    <m/>
    <s v="MGARMSTI"/>
    <s v="MGARMSTI"/>
    <n v="19091"/>
    <s v="magdalena.armstrong@consultor.wom.cl"/>
    <m/>
    <m/>
    <n v="96"/>
    <s v="Maria Fernanda Diaz"/>
    <x v="3"/>
    <m/>
    <s v=""/>
    <d v="2021-03-01T00:00:00"/>
    <s v=""/>
    <m/>
    <d v="2021-01-01T00:00:00"/>
    <s v=""/>
  </r>
  <r>
    <s v="Holdtech"/>
    <x v="0"/>
    <s v="Masivo"/>
    <s v="La Serena"/>
    <s v="19104637"/>
    <s v="4"/>
    <s v="19104637-4"/>
    <s v="MAARENAM"/>
    <s v="MIGUEL ALEJANDRO ARENAS MEDINA"/>
    <s v="MIGUEL ALEJANDRO "/>
    <s v="ARENAS MEDINA"/>
    <x v="1"/>
    <x v="5"/>
    <s v="Abandono de PEI"/>
    <m/>
    <d v="2021-01-05T00:00:00"/>
    <m/>
    <m/>
    <m/>
    <m/>
    <m/>
    <s v="01-03-1995"/>
    <x v="31"/>
    <s v="17762228-1"/>
    <s v=""/>
    <d v="2020-12-14T00:00:00"/>
    <m/>
    <m/>
    <m/>
    <s v="MAARENAM"/>
    <s v="MAARENAM"/>
    <n v="19117"/>
    <s v="miguel.arenas@consultor.wom.cl"/>
    <m/>
    <m/>
    <n v="96"/>
    <s v="Maria Fernanda Diaz"/>
    <x v="3"/>
    <m/>
    <s v=""/>
    <d v="2021-03-01T00:00:00"/>
    <s v=""/>
    <m/>
    <d v="2021-01-01T00:00:00"/>
    <s v=""/>
  </r>
  <r>
    <s v="Holdtech"/>
    <x v="0"/>
    <s v="Masivo"/>
    <s v="La Serena"/>
    <s v="18757338"/>
    <s v="6"/>
    <s v="18757338-6"/>
    <s v="SLCARRAA"/>
    <s v="SANDRA LORENA CARRASCO ALVAREZ"/>
    <s v="SANDRA LORENA "/>
    <s v="CARRASCO ALVAREZ"/>
    <x v="1"/>
    <x v="5"/>
    <s v="Abandono de PEI"/>
    <m/>
    <d v="2021-01-05T00:00:00"/>
    <m/>
    <m/>
    <m/>
    <m/>
    <m/>
    <s v="14-03-1994"/>
    <x v="31"/>
    <s v="17762228-1"/>
    <s v=""/>
    <d v="2020-12-14T00:00:00"/>
    <m/>
    <m/>
    <m/>
    <s v="SLCARRAA"/>
    <s v="SLCARRAA"/>
    <n v="19058"/>
    <s v="sandra.carrasco@consultor.wom.cl"/>
    <m/>
    <m/>
    <n v="96"/>
    <s v="Maria Fernanda Diaz"/>
    <x v="3"/>
    <m/>
    <s v=""/>
    <d v="2021-03-01T00:00:00"/>
    <s v=""/>
    <m/>
    <d v="2021-01-01T00:00:00"/>
    <s v=""/>
  </r>
  <r>
    <s v="Holdtech"/>
    <x v="0"/>
    <s v="Masivo"/>
    <s v="La Serena"/>
    <s v="18177656"/>
    <s v="0"/>
    <s v="18177656-0"/>
    <s v="EPGODOYF"/>
    <s v="EDUARDO PABLO GODOY FUNEZ"/>
    <s v="EDUARDO PABLO "/>
    <s v="GODOY FUNEZ"/>
    <x v="1"/>
    <x v="5"/>
    <s v="Abandono de PEI"/>
    <m/>
    <d v="2020-12-19T00:00:00"/>
    <m/>
    <m/>
    <m/>
    <m/>
    <m/>
    <s v="06-02-1992"/>
    <x v="19"/>
    <m/>
    <s v=""/>
    <d v="2020-12-28T00:00:00"/>
    <d v="2021-01-19T00:00:00"/>
    <m/>
    <d v="2021-01-20T00:00:00"/>
    <s v="EPGODOYF"/>
    <s v="EPGODOYF"/>
    <m/>
    <s v="eduardo.godoy@consultor.wom.cl"/>
    <m/>
    <m/>
    <n v="97"/>
    <s v="Leticia Cabrera"/>
    <x v="2"/>
    <m/>
    <s v=""/>
    <d v="2021-03-01T00:00:00"/>
    <n v="40"/>
    <m/>
    <d v="2020-12-01T00:00:00"/>
    <d v="2021-01-01T00:00:00"/>
  </r>
  <r>
    <s v="Holdtech"/>
    <x v="0"/>
    <s v="Masivo"/>
    <s v="La Serena"/>
    <s v="20407315"/>
    <s v="5"/>
    <s v="20407315-5"/>
    <s v="CAARAYAC"/>
    <s v="CAMILO ANDRES ARAYA COLLAO"/>
    <s v="CAMILO ANDRES "/>
    <s v="ARAYA COLLAO"/>
    <x v="1"/>
    <x v="5"/>
    <s v="Abandono de PEI"/>
    <m/>
    <d v="2021-01-19T00:00:00"/>
    <m/>
    <m/>
    <m/>
    <m/>
    <m/>
    <s v="15-07-2020"/>
    <x v="19"/>
    <m/>
    <s v=""/>
    <d v="2020-12-28T00:00:00"/>
    <m/>
    <m/>
    <m/>
    <s v="CAARAYAC"/>
    <s v="CAARAYAC"/>
    <m/>
    <s v="camilo.araya@consultor.wom.cl"/>
    <m/>
    <m/>
    <n v="97"/>
    <s v="Leticia Cabrera"/>
    <x v="3"/>
    <m/>
    <s v=""/>
    <d v="2021-03-01T00:00:00"/>
    <s v=""/>
    <m/>
    <d v="2021-01-01T00:00:00"/>
    <s v=""/>
  </r>
  <r>
    <s v="Holdtech"/>
    <x v="0"/>
    <s v="Masivo"/>
    <s v="La Serena"/>
    <s v="16893250"/>
    <s v="2"/>
    <s v="16893250-2"/>
    <s v="JECORTEC"/>
    <s v="JOHANA ELIZABETH CORTES CARDENAS"/>
    <s v="JOHANA ELIZABETH "/>
    <s v="CORTES CARDENAS"/>
    <x v="1"/>
    <x v="5"/>
    <s v="Abandono de PEI"/>
    <m/>
    <d v="2021-01-31T00:00:00"/>
    <m/>
    <m/>
    <m/>
    <m/>
    <m/>
    <s v="22-09-1988"/>
    <x v="37"/>
    <m/>
    <s v=""/>
    <d v="2021-01-05T00:00:00"/>
    <d v="2021-01-21T00:00:00"/>
    <m/>
    <d v="2021-01-22T00:00:00"/>
    <s v="JECORTEC"/>
    <s v="JECORTEC"/>
    <n v="19468"/>
    <s v="johana.cortes@consultor.wom.cl"/>
    <m/>
    <m/>
    <n v="99"/>
    <s v="Daniela Castillo"/>
    <x v="2"/>
    <m/>
    <s v=""/>
    <d v="2021-03-01T00:00:00"/>
    <n v="38"/>
    <m/>
    <d v="2021-01-01T00:00:00"/>
    <d v="2021-01-01T00:00:00"/>
  </r>
  <r>
    <s v="Holdtech"/>
    <x v="0"/>
    <s v="Masivo"/>
    <s v="La Serena"/>
    <s v="19772050"/>
    <s v="6"/>
    <s v="19772050-6"/>
    <s v="CBPEREZV"/>
    <s v="CAMILA BELEN PEREZ VILLALOBOS"/>
    <s v="CAMILA BELEN "/>
    <s v="PEREZ VILLALOBOS"/>
    <x v="1"/>
    <x v="5"/>
    <s v="Abandono de PEI"/>
    <m/>
    <d v="2021-01-21T00:00:00"/>
    <m/>
    <m/>
    <m/>
    <m/>
    <m/>
    <s v="25-09-1998"/>
    <x v="37"/>
    <m/>
    <s v=""/>
    <d v="2021-01-05T00:00:00"/>
    <m/>
    <m/>
    <m/>
    <s v="CBPEREZV"/>
    <s v="CBPEREZV"/>
    <n v="19394"/>
    <s v="camila.perez@consultor.wom.cl"/>
    <m/>
    <m/>
    <n v="99"/>
    <s v="Daniela Castillo"/>
    <x v="3"/>
    <m/>
    <s v=""/>
    <d v="2021-03-01T00:00:00"/>
    <s v=""/>
    <m/>
    <d v="2021-01-01T00:00:00"/>
    <s v=""/>
  </r>
  <r>
    <s v="Holdtech"/>
    <x v="0"/>
    <s v="Masivo"/>
    <s v="La Serena"/>
    <s v="19459502"/>
    <s v="6"/>
    <s v="19459502-6"/>
    <s v="JFMORENC"/>
    <s v="JUAN FRANCISCO JAVIER MORENO COFRE"/>
    <s v="JUAN FRANCISCO JAVIER "/>
    <s v="MORENO COFRE"/>
    <x v="1"/>
    <x v="5"/>
    <s v="Abandono de PEI"/>
    <m/>
    <d v="2021-01-21T00:00:00"/>
    <m/>
    <m/>
    <m/>
    <m/>
    <m/>
    <s v="21-04-1997"/>
    <x v="37"/>
    <m/>
    <s v=""/>
    <d v="2021-01-05T00:00:00"/>
    <m/>
    <m/>
    <m/>
    <s v="JFMORENC"/>
    <s v="JFMORENC"/>
    <n v="19404"/>
    <s v="juan.moreno@consultor.wom.cl"/>
    <m/>
    <m/>
    <n v="99"/>
    <s v="Daniela Castillo"/>
    <x v="3"/>
    <m/>
    <s v=""/>
    <d v="2021-03-01T00:00:00"/>
    <s v=""/>
    <m/>
    <d v="2021-01-01T00:00:00"/>
    <s v=""/>
  </r>
  <r>
    <s v="Holdtech"/>
    <x v="0"/>
    <s v="Masivo"/>
    <s v="La Serena"/>
    <s v="20717657"/>
    <s v="5"/>
    <s v="20717657-5"/>
    <s v="ENVICUNM"/>
    <s v="EMERSON NICOLAS VICUÑA MONDACA"/>
    <s v="EMERSON NICOLAS "/>
    <s v="VICUÑA MONDACA"/>
    <x v="1"/>
    <x v="5"/>
    <s v="Abandono de PEI"/>
    <m/>
    <d v="2021-01-21T00:00:00"/>
    <m/>
    <m/>
    <m/>
    <m/>
    <m/>
    <s v="27-03-2001"/>
    <x v="37"/>
    <m/>
    <s v=""/>
    <d v="2021-01-05T00:00:00"/>
    <m/>
    <m/>
    <m/>
    <s v="ENVICUNM"/>
    <s v="ENVICUNM"/>
    <n v="19359"/>
    <s v="emerson.vicuna@consultor.wom.cl"/>
    <m/>
    <m/>
    <n v="99"/>
    <s v="Daniela Castillo"/>
    <x v="3"/>
    <m/>
    <s v=""/>
    <d v="2021-03-01T00:00:00"/>
    <s v=""/>
    <m/>
    <d v="2021-01-01T00:00:00"/>
    <s v=""/>
  </r>
  <r>
    <s v="Holdtech"/>
    <x v="0"/>
    <s v="Masivo"/>
    <s v="La Serena"/>
    <s v="20959850"/>
    <s v="7"/>
    <s v="20959850-7"/>
    <s v="VPMILLAP"/>
    <s v="VICENTE PATRICIO MILLAR PEREZ"/>
    <s v="VICENTE PATRICIO "/>
    <s v="MILLAR PEREZ"/>
    <x v="1"/>
    <x v="5"/>
    <s v="Abandono de PEI"/>
    <m/>
    <d v="2021-01-21T00:00:00"/>
    <m/>
    <m/>
    <m/>
    <m/>
    <m/>
    <s v="29-01-2002"/>
    <x v="37"/>
    <m/>
    <s v=""/>
    <d v="2021-01-05T00:00:00"/>
    <m/>
    <m/>
    <m/>
    <s v="VPMILLAP"/>
    <s v="VPMILLAP"/>
    <n v="19439"/>
    <s v="vicente.millar@consultor.wom.cl"/>
    <m/>
    <m/>
    <n v="99"/>
    <s v="Daniela Castillo"/>
    <x v="3"/>
    <m/>
    <s v=""/>
    <d v="2021-03-01T00:00:00"/>
    <s v=""/>
    <m/>
    <d v="2021-01-01T00:00:00"/>
    <s v=""/>
  </r>
  <r>
    <s v="Holdtech"/>
    <x v="0"/>
    <s v="Masivo"/>
    <s v="La Serena"/>
    <s v="16425172"/>
    <s v="1"/>
    <s v="16425172-1"/>
    <s v="AEVELIZH"/>
    <s v="ANDREA ELIZABETH VELIZ HERRERA"/>
    <s v="ANDREA ELIZABETH "/>
    <s v="VELIZ HERRERA"/>
    <x v="1"/>
    <x v="5"/>
    <s v="Abandono de PEI"/>
    <m/>
    <d v="2021-01-21T00:00:00"/>
    <m/>
    <m/>
    <m/>
    <m/>
    <m/>
    <s v="25-11-1986"/>
    <x v="37"/>
    <m/>
    <s v=""/>
    <d v="2021-01-05T00:00:00"/>
    <m/>
    <m/>
    <m/>
    <s v="AEVELIZH"/>
    <s v="AEVELIZH"/>
    <n v="19440"/>
    <s v="andrea.veliz@consultor.wom.cl"/>
    <m/>
    <m/>
    <n v="99"/>
    <s v="Daniela Castillo"/>
    <x v="3"/>
    <m/>
    <s v=""/>
    <d v="2021-03-01T00:00:00"/>
    <s v=""/>
    <m/>
    <d v="2021-01-01T00:00:00"/>
    <s v=""/>
  </r>
  <r>
    <s v="Holdtech"/>
    <x v="0"/>
    <s v="Masivo"/>
    <s v="La Serena"/>
    <s v="19348332"/>
    <s v="1"/>
    <s v="19348332-1"/>
    <s v="NIGARRIS"/>
    <s v="NICOLAS IVAN GARRIDO SAEZ"/>
    <s v="NICOLAS IVAN "/>
    <s v="GARRIDO SAEZ"/>
    <x v="1"/>
    <x v="5"/>
    <s v="Abandono de PEI"/>
    <m/>
    <d v="2021-01-21T00:00:00"/>
    <m/>
    <m/>
    <m/>
    <m/>
    <m/>
    <s v="03-06-1996"/>
    <x v="37"/>
    <m/>
    <s v=""/>
    <d v="2021-01-05T00:00:00"/>
    <m/>
    <m/>
    <m/>
    <s v="NIGARRIS"/>
    <s v="NIGARRIS"/>
    <n v="19444"/>
    <s v="nicolas.garrido@consultor.wom.cl"/>
    <m/>
    <m/>
    <n v="99"/>
    <s v="Daniela Castillo"/>
    <x v="3"/>
    <m/>
    <s v=""/>
    <d v="2021-03-01T00:00:00"/>
    <s v=""/>
    <m/>
    <d v="2021-01-01T00:00:00"/>
    <s v=""/>
  </r>
  <r>
    <s v="Holdtech"/>
    <x v="0"/>
    <s v="Masivo"/>
    <s v="La Serena"/>
    <s v="20406381"/>
    <s v="8"/>
    <s v="20406381-8"/>
    <s v="JMRIVASO"/>
    <s v="JOSE MIGUEL RIVAS OSSANDON"/>
    <s v="JOSE MIGUEL "/>
    <s v="RIVAS OSSANDON"/>
    <x v="1"/>
    <x v="5"/>
    <s v="Abandono de PEI"/>
    <m/>
    <d v="2021-01-21T00:00:00"/>
    <m/>
    <m/>
    <m/>
    <m/>
    <m/>
    <s v="16-04-2000"/>
    <x v="37"/>
    <m/>
    <s v=""/>
    <d v="2021-01-05T00:00:00"/>
    <m/>
    <m/>
    <m/>
    <s v="JMRIVASO"/>
    <s v="JMRIVASO"/>
    <n v="19446"/>
    <s v="jose.rivas@consultor.wom.cl"/>
    <m/>
    <m/>
    <n v="99"/>
    <s v="Daniela Castillo"/>
    <x v="3"/>
    <m/>
    <s v=""/>
    <d v="2021-03-01T00:00:00"/>
    <s v=""/>
    <m/>
    <d v="2021-01-01T00:00:00"/>
    <s v=""/>
  </r>
  <r>
    <s v="Holdtech"/>
    <x v="0"/>
    <s v="Masivo"/>
    <s v="La Serena"/>
    <s v="19419294"/>
    <s v="0"/>
    <s v="19419294-0"/>
    <s v="MNGONZAC"/>
    <s v="MARIA NATALIA GONZALEZ CASTRO"/>
    <s v="MARIA NATALIA "/>
    <s v="GONZALEZ CASTRO"/>
    <x v="1"/>
    <x v="5"/>
    <s v="Abandono de PEI"/>
    <m/>
    <d v="2021-01-21T00:00:00"/>
    <m/>
    <m/>
    <m/>
    <m/>
    <m/>
    <s v="27-02-1997"/>
    <x v="37"/>
    <m/>
    <s v=""/>
    <d v="2021-01-05T00:00:00"/>
    <m/>
    <m/>
    <m/>
    <s v="MNGONZAC"/>
    <s v="MNGONZAC"/>
    <n v="19447"/>
    <s v="maria.gonzalez@consultor.wom.cl"/>
    <m/>
    <m/>
    <n v="99"/>
    <s v="Daniela Castillo"/>
    <x v="3"/>
    <m/>
    <s v=""/>
    <d v="2021-03-01T00:00:00"/>
    <s v=""/>
    <m/>
    <d v="2021-01-01T00:00:00"/>
    <s v=""/>
  </r>
  <r>
    <s v="Holdtech"/>
    <x v="0"/>
    <s v="Masivo"/>
    <s v="La Serena"/>
    <s v="20717567"/>
    <s v="6"/>
    <s v="20717567-6"/>
    <s v="JIHERREL"/>
    <s v="JOEL IGNACIO HERRERA LEIVA"/>
    <s v="JOEL IGNACIO "/>
    <s v="HERRERA LEIVA"/>
    <x v="1"/>
    <x v="5"/>
    <s v="Abandono de PEI"/>
    <m/>
    <d v="2021-01-21T00:00:00"/>
    <m/>
    <m/>
    <m/>
    <m/>
    <m/>
    <s v="09-03-2001"/>
    <x v="37"/>
    <m/>
    <s v=""/>
    <d v="2021-01-05T00:00:00"/>
    <m/>
    <m/>
    <m/>
    <s v="JIHERREL"/>
    <s v="JIHERREL"/>
    <n v="19450"/>
    <s v="joel.herrera@consultor.wom.cl"/>
    <m/>
    <m/>
    <n v="99"/>
    <s v="Daniela Castillo"/>
    <x v="3"/>
    <m/>
    <s v=""/>
    <d v="2021-03-01T00:00:00"/>
    <s v=""/>
    <m/>
    <d v="2021-01-01T00:00:00"/>
    <s v=""/>
  </r>
  <r>
    <s v="Holdtech"/>
    <x v="0"/>
    <s v="Masivo"/>
    <s v="La Serena"/>
    <s v="18757259"/>
    <s v="2"/>
    <s v="18757259-2"/>
    <s v="JNMEDINZ"/>
    <s v="JAVIERA NATALIA MEDINA ZAMORA"/>
    <s v="JAVIERA NATALIA "/>
    <s v="MEDINA ZAMORA"/>
    <x v="1"/>
    <x v="5"/>
    <s v="Abandono de PEI"/>
    <m/>
    <d v="2021-01-21T00:00:00"/>
    <m/>
    <m/>
    <m/>
    <m/>
    <m/>
    <s v="18-03-1994"/>
    <x v="37"/>
    <m/>
    <s v=""/>
    <d v="2021-01-05T00:00:00"/>
    <m/>
    <m/>
    <m/>
    <s v="JNMEDINZ"/>
    <s v="JNMEDINZ"/>
    <n v="19451"/>
    <s v="javiera.medina@consultor.wom.cl"/>
    <m/>
    <m/>
    <n v="99"/>
    <s v="Daniela Castillo"/>
    <x v="3"/>
    <m/>
    <s v=""/>
    <d v="2021-03-01T00:00:00"/>
    <s v=""/>
    <m/>
    <d v="2021-01-01T00:00:00"/>
    <s v=""/>
  </r>
  <r>
    <s v="Holdtech"/>
    <x v="0"/>
    <s v="Masivo"/>
    <s v="La Serena"/>
    <s v="18880424"/>
    <s v="1"/>
    <s v="18880424-1"/>
    <s v="CAPILARP"/>
    <s v="CLAUDIA ALEJANDRA PILAR PALACIOS"/>
    <s v="CLAUDIA ALEJANDRA "/>
    <s v="PILAR PALACIOS"/>
    <x v="1"/>
    <x v="5"/>
    <s v="Abandono de PEI"/>
    <m/>
    <d v="2021-01-21T00:00:00"/>
    <m/>
    <m/>
    <m/>
    <m/>
    <m/>
    <s v="29-07-1994"/>
    <x v="37"/>
    <m/>
    <s v=""/>
    <d v="2021-01-05T00:00:00"/>
    <m/>
    <m/>
    <m/>
    <s v="CAPILARP"/>
    <s v="CAPILARP"/>
    <n v="19465"/>
    <s v="claudia.pilar@consultor.wom.cl"/>
    <m/>
    <m/>
    <n v="99"/>
    <s v="Daniela Castillo"/>
    <x v="3"/>
    <m/>
    <s v=""/>
    <d v="2021-03-01T00:00:00"/>
    <s v=""/>
    <m/>
    <d v="2021-01-01T00:00:00"/>
    <s v=""/>
  </r>
  <r>
    <s v="Holdtech"/>
    <x v="0"/>
    <s v="Masivo"/>
    <s v="La Serena"/>
    <s v="17016564"/>
    <s v="0"/>
    <s v="17016564-0"/>
    <s v="CAOLIVAS"/>
    <s v="CARLOS ALBERTO OLIVARES SANTANDER"/>
    <s v="CARLOS ALBERTO "/>
    <s v="OLIVARES SANTANDER"/>
    <x v="1"/>
    <x v="5"/>
    <s v="Abandono de PEI"/>
    <m/>
    <d v="2021-02-03T00:00:00"/>
    <m/>
    <m/>
    <m/>
    <m/>
    <m/>
    <s v="27-03-1989"/>
    <x v="31"/>
    <m/>
    <s v=""/>
    <d v="2021-01-18T00:00:00"/>
    <d v="2021-02-03T00:00:00"/>
    <m/>
    <d v="2021-02-04T00:00:00"/>
    <s v="CAOLIVAS"/>
    <s v="CAOLIVAS"/>
    <n v="19087"/>
    <s v="carlos.olivares@consultor.wom.cl"/>
    <m/>
    <m/>
    <n v="100"/>
    <s v="Maria Fernanda Diaz"/>
    <x v="2"/>
    <m/>
    <s v=""/>
    <d v="2021-03-01T00:00:00"/>
    <n v="25"/>
    <m/>
    <d v="2021-02-01T00:00:00"/>
    <d v="2021-02-01T00:00:00"/>
  </r>
  <r>
    <s v="Holdtech"/>
    <x v="0"/>
    <s v="Masivo"/>
    <s v="La Serena"/>
    <s v="18903193"/>
    <s v="9"/>
    <s v="18903193-9"/>
    <s v="WAOYARZC"/>
    <s v="WALTER ANTONIO ANDRES OYARZUN CAMPOS"/>
    <s v="WALTER ANTONIO ANDRES "/>
    <s v="OYARZUN CAMPOS"/>
    <x v="1"/>
    <x v="5"/>
    <s v="Abandono de PEI"/>
    <m/>
    <d v="2021-02-03T00:00:00"/>
    <m/>
    <m/>
    <m/>
    <m/>
    <m/>
    <s v="17-10-1994"/>
    <x v="31"/>
    <m/>
    <s v=""/>
    <d v="2021-01-18T00:00:00"/>
    <d v="2021-02-03T00:00:00"/>
    <m/>
    <d v="2021-02-04T00:00:00"/>
    <s v="WAOYARZC"/>
    <s v="WAOYARZC"/>
    <m/>
    <s v="walter.oyarzun@consultor.wom.cl"/>
    <m/>
    <m/>
    <n v="100"/>
    <s v="Maria Fernanda Diaz"/>
    <x v="2"/>
    <m/>
    <s v=""/>
    <d v="2021-03-01T00:00:00"/>
    <n v="25"/>
    <m/>
    <d v="2021-02-01T00:00:00"/>
    <d v="2021-02-01T00:00:00"/>
  </r>
  <r>
    <s v="Holdtech"/>
    <x v="0"/>
    <s v="Masivo"/>
    <s v="La Serena"/>
    <s v="19948146"/>
    <s v="0"/>
    <s v="19948146-0"/>
    <s v="MFESPINT"/>
    <s v="MARIA FERNANDA ESPINOSA TABILO"/>
    <s v="MARIA FERNANDA "/>
    <s v="ESPINOSA TABILO"/>
    <x v="1"/>
    <x v="5"/>
    <s v="Abandono de PEI"/>
    <m/>
    <d v="2021-02-03T00:00:00"/>
    <m/>
    <m/>
    <m/>
    <m/>
    <m/>
    <s v="27-06-1998"/>
    <x v="31"/>
    <m/>
    <s v=""/>
    <d v="2021-01-18T00:00:00"/>
    <d v="2021-02-03T00:00:00"/>
    <m/>
    <d v="2021-02-04T00:00:00"/>
    <s v="MFESPINT"/>
    <s v="MFESPINT"/>
    <m/>
    <s v="maria.espinosa@consultor.wom.cl"/>
    <m/>
    <m/>
    <n v="100"/>
    <s v="Maria Fernanda Diaz"/>
    <x v="2"/>
    <m/>
    <s v=""/>
    <d v="2021-03-01T00:00:00"/>
    <n v="25"/>
    <m/>
    <d v="2021-02-01T00:00:00"/>
    <d v="2021-02-01T00:00:00"/>
  </r>
  <r>
    <s v="Holdtech"/>
    <x v="0"/>
    <s v="Masivo"/>
    <s v="La Serena"/>
    <s v="17974159"/>
    <s v="8"/>
    <s v="17974159-8"/>
    <s v="CPALANIM"/>
    <s v="CARLOS PATRICIO ALANIZ MORALES"/>
    <s v="CARLOS PATRICIO "/>
    <s v="ALANIZ MORALES"/>
    <x v="1"/>
    <x v="5"/>
    <s v="Abandono de PEI"/>
    <m/>
    <d v="2021-02-03T00:00:00"/>
    <m/>
    <m/>
    <m/>
    <m/>
    <m/>
    <s v="13-09-1991"/>
    <x v="31"/>
    <m/>
    <s v=""/>
    <d v="2021-01-18T00:00:00"/>
    <m/>
    <m/>
    <m/>
    <s v="CPALANIM"/>
    <s v="CPALANIM"/>
    <n v="19083"/>
    <s v="carlos.alaniz@consultor.wom.cl"/>
    <m/>
    <m/>
    <n v="100"/>
    <s v="Maria Fernanda Diaz"/>
    <x v="3"/>
    <m/>
    <s v=""/>
    <d v="2021-03-01T00:00:00"/>
    <s v=""/>
    <m/>
    <d v="2021-02-01T00:00:00"/>
    <s v=""/>
  </r>
  <r>
    <s v="Holdtech"/>
    <x v="0"/>
    <s v="Masivo"/>
    <s v="La Serena"/>
    <s v="16689375"/>
    <s v="5"/>
    <s v="16689375-5"/>
    <s v="CLMICHET"/>
    <s v="CARIME LYLI MICHEA TAPIA"/>
    <s v="CARIME LYLI "/>
    <s v="MICHEA TAPIA"/>
    <x v="1"/>
    <x v="5"/>
    <s v="Abandono de PEI"/>
    <m/>
    <d v="2021-02-03T00:00:00"/>
    <m/>
    <m/>
    <m/>
    <m/>
    <m/>
    <s v="11-04-1988"/>
    <x v="31"/>
    <m/>
    <s v=""/>
    <d v="2021-01-18T00:00:00"/>
    <m/>
    <m/>
    <m/>
    <s v="CLMICHET"/>
    <s v="CLMICHET"/>
    <n v="19088"/>
    <s v="carime.michea@consultor.wom.cl"/>
    <m/>
    <m/>
    <n v="100"/>
    <s v="Maria Fernanda Diaz"/>
    <x v="3"/>
    <m/>
    <s v=""/>
    <d v="2021-03-01T00:00:00"/>
    <s v=""/>
    <m/>
    <d v="2021-02-01T00:00:00"/>
    <s v=""/>
  </r>
  <r>
    <s v="Holdtech"/>
    <x v="0"/>
    <s v="Masivo"/>
    <s v="La Serena"/>
    <s v="19506143"/>
    <s v="2"/>
    <s v="19506143-2"/>
    <s v="AFVERGAS"/>
    <s v="ALISON FRANCHESCA VERGARA SOLA"/>
    <s v="ALISON FRANCHESCA "/>
    <s v="VERGARA SOLA"/>
    <x v="1"/>
    <x v="5"/>
    <s v="Abandono de PEI"/>
    <m/>
    <d v="2021-02-03T00:00:00"/>
    <m/>
    <m/>
    <m/>
    <m/>
    <m/>
    <s v="04-03-1997"/>
    <x v="31"/>
    <m/>
    <s v=""/>
    <d v="2021-01-18T00:00:00"/>
    <m/>
    <m/>
    <m/>
    <s v="AFVERGAS"/>
    <s v="AFVERGAS"/>
    <n v="19111"/>
    <s v="alison.vergara@consultor.wom.cl"/>
    <m/>
    <m/>
    <n v="100"/>
    <s v="Maria Fernanda Diaz"/>
    <x v="3"/>
    <m/>
    <s v=""/>
    <d v="2021-03-01T00:00:00"/>
    <s v=""/>
    <m/>
    <d v="2021-02-01T00:00:00"/>
    <s v=""/>
  </r>
  <r>
    <s v="Holdtech"/>
    <x v="0"/>
    <s v="Masivo"/>
    <s v="La Serena"/>
    <s v="19771988"/>
    <s v="5"/>
    <s v="19771988-5"/>
    <s v="CNPENAV"/>
    <s v="CRISTOBAL NICOLAS ALBERTO PEÑA VELIZ"/>
    <s v="CRISTOBAL NICOLAS ALBERTO "/>
    <s v="PEÑA VELIZ"/>
    <x v="1"/>
    <x v="5"/>
    <s v="Abandono de PEI"/>
    <m/>
    <d v="2021-02-03T00:00:00"/>
    <m/>
    <m/>
    <m/>
    <m/>
    <m/>
    <s v="16-09-1998"/>
    <x v="31"/>
    <m/>
    <s v=""/>
    <d v="2021-01-18T00:00:00"/>
    <m/>
    <m/>
    <m/>
    <s v="CNPENAV"/>
    <s v="CNPENAV"/>
    <m/>
    <s v="cristobal.pena@consultor.wom.cl"/>
    <m/>
    <m/>
    <n v="100"/>
    <s v="Maria Fernanda Diaz"/>
    <x v="3"/>
    <m/>
    <s v=""/>
    <d v="2021-03-01T00:00:00"/>
    <s v=""/>
    <m/>
    <d v="2021-02-01T00:00:00"/>
    <s v=""/>
  </r>
  <r>
    <s v="Holdtech"/>
    <x v="0"/>
    <s v="Masivo"/>
    <s v="La Serena"/>
    <s v="15425264"/>
    <s v="9"/>
    <s v="15425264-9"/>
    <s v="KVGONZAA"/>
    <s v="KARINA VICTORIA GONZALEZ ALDUNCE"/>
    <s v="KARINA VICTORIA "/>
    <s v="GONZALEZ ALDUNCE"/>
    <x v="1"/>
    <x v="5"/>
    <s v="Abandono de PEI"/>
    <m/>
    <d v="2021-02-03T00:00:00"/>
    <m/>
    <m/>
    <m/>
    <m/>
    <m/>
    <s v="02-11-1982"/>
    <x v="31"/>
    <m/>
    <s v=""/>
    <d v="2021-01-18T00:00:00"/>
    <m/>
    <m/>
    <m/>
    <s v="KVGONZAA"/>
    <s v="KVGONZAA"/>
    <m/>
    <s v="karina.gonzalez.a@consultor.wom.cl"/>
    <m/>
    <m/>
    <n v="100"/>
    <s v="Maria Fernanda Diaz"/>
    <x v="3"/>
    <m/>
    <s v=""/>
    <d v="2021-03-01T00:00:00"/>
    <s v=""/>
    <m/>
    <d v="2021-02-01T00:00:00"/>
    <s v=""/>
  </r>
  <r>
    <s v="Holdtech"/>
    <x v="0"/>
    <s v="Masivo"/>
    <s v="La Serena"/>
    <s v="18484350"/>
    <s v="1"/>
    <s v="18484350-1"/>
    <s v="KVVALLET"/>
    <s v="KATHERINE VALESKA VALLE TORRES"/>
    <s v="KATHERINE VALESKA "/>
    <s v="VALLE TORRES"/>
    <x v="1"/>
    <x v="5"/>
    <s v="Abandono de PEI"/>
    <m/>
    <d v="2021-02-03T00:00:00"/>
    <m/>
    <m/>
    <m/>
    <m/>
    <m/>
    <s v="19-05-1993"/>
    <x v="31"/>
    <m/>
    <s v=""/>
    <d v="2021-01-18T00:00:00"/>
    <m/>
    <m/>
    <m/>
    <s v="KVVALLET"/>
    <s v="KVVALLET"/>
    <m/>
    <s v="katherine.valle@consultor.wom.cl"/>
    <m/>
    <m/>
    <n v="100"/>
    <s v="Maria Fernanda Diaz"/>
    <x v="3"/>
    <m/>
    <s v=""/>
    <d v="2021-03-01T00:00:00"/>
    <s v=""/>
    <m/>
    <d v="2021-02-01T00:00:00"/>
    <s v=""/>
  </r>
  <r>
    <s v="Holdtech"/>
    <x v="0"/>
    <s v="Masivo"/>
    <s v="La Serena"/>
    <s v="15052930"/>
    <s v="1"/>
    <s v="15052930-1"/>
    <s v="LDCORTEC"/>
    <s v="LUCY DE LOURDES CORTES CORTES"/>
    <s v="LUCY DE LOURDES "/>
    <s v="CORTES CORTES"/>
    <x v="1"/>
    <x v="5"/>
    <s v="Abandono de PEI"/>
    <m/>
    <d v="2021-02-03T00:00:00"/>
    <m/>
    <m/>
    <m/>
    <m/>
    <m/>
    <s v="24-12-1982"/>
    <x v="31"/>
    <m/>
    <s v=""/>
    <d v="2021-01-18T00:00:00"/>
    <m/>
    <m/>
    <m/>
    <s v="LDCORTEC"/>
    <s v="LDCORTEC"/>
    <m/>
    <s v="lucy.cortes@consultor.wom.cl"/>
    <m/>
    <m/>
    <n v="100"/>
    <s v="Maria Fernanda Diaz"/>
    <x v="3"/>
    <m/>
    <s v=""/>
    <d v="2021-03-01T00:00:00"/>
    <s v=""/>
    <m/>
    <d v="2021-02-01T00:00:00"/>
    <s v=""/>
  </r>
  <r>
    <s v="Holdtech"/>
    <x v="0"/>
    <s v="Masivo"/>
    <s v="La Serena"/>
    <s v="20006420"/>
    <s v="8"/>
    <s v="20006420-8"/>
    <s v="NEARENAY"/>
    <s v="NICOLE ESTEFANY ARENAS YENKIS"/>
    <s v="NICOLE ESTEFANY "/>
    <s v="ARENAS YENKIS"/>
    <x v="1"/>
    <x v="5"/>
    <s v="Abandono de PEI"/>
    <m/>
    <d v="2021-02-10T00:00:00"/>
    <m/>
    <m/>
    <m/>
    <m/>
    <m/>
    <s v="14-05-1999"/>
    <x v="38"/>
    <m/>
    <s v=""/>
    <d v="2021-01-25T00:00:00"/>
    <m/>
    <m/>
    <m/>
    <s v="NEARENAY"/>
    <s v="NEARENAY"/>
    <n v="19487"/>
    <s v="nicole.arenas@consultor.wom.cl"/>
    <m/>
    <m/>
    <n v="101"/>
    <s v="Marcos Sanchez"/>
    <x v="2"/>
    <m/>
    <s v=""/>
    <d v="2021-03-01T00:00:00"/>
    <s v=""/>
    <m/>
    <d v="2021-02-01T00:00:00"/>
    <s v=""/>
  </r>
  <r>
    <s v="Holdtech"/>
    <x v="0"/>
    <s v="Masivo"/>
    <s v="La Serena"/>
    <s v="16981767"/>
    <s v="7"/>
    <s v="16981767-7"/>
    <s v="AVROJASO"/>
    <s v="ANGELINA VALESCA ROJAS ORDENES"/>
    <s v="ANGELINA VALESCA "/>
    <s v="ROJAS ORDENES"/>
    <x v="1"/>
    <x v="5"/>
    <s v="Abandono de PEI"/>
    <m/>
    <d v="2021-02-10T00:00:00"/>
    <m/>
    <m/>
    <m/>
    <m/>
    <m/>
    <s v="05-11-1987"/>
    <x v="38"/>
    <m/>
    <s v=""/>
    <d v="2021-01-25T00:00:00"/>
    <m/>
    <m/>
    <m/>
    <s v="AVROJASO"/>
    <s v="AVROJASO"/>
    <n v="19404"/>
    <s v="angelina.rojas@consultor.wom.cl"/>
    <m/>
    <m/>
    <n v="101"/>
    <s v="Marcos Sanchez"/>
    <x v="3"/>
    <m/>
    <s v=""/>
    <d v="2021-03-01T00:00:00"/>
    <s v=""/>
    <m/>
    <d v="2021-02-01T00:00:00"/>
    <s v=""/>
  </r>
  <r>
    <s v="Holdtech"/>
    <x v="0"/>
    <s v="Masivo"/>
    <s v="La Serena"/>
    <s v="20406845"/>
    <s v="3"/>
    <s v="20406845-3"/>
    <s v="CIGALVEB"/>
    <s v="CAMILO IVAN GALVEZ BAEZA"/>
    <s v="CAMILO IVAN "/>
    <s v="GALVEZ BAEZA"/>
    <x v="1"/>
    <x v="5"/>
    <s v="Abandono de PEI"/>
    <m/>
    <d v="2021-02-10T00:00:00"/>
    <m/>
    <m/>
    <m/>
    <m/>
    <m/>
    <s v="11-07-2000"/>
    <x v="38"/>
    <m/>
    <s v=""/>
    <d v="2021-01-25T00:00:00"/>
    <m/>
    <m/>
    <m/>
    <s v="CIGALVEB"/>
    <s v="CIGALVEB"/>
    <n v="19440"/>
    <s v="camilo.galvez@consultor.wom.cl"/>
    <m/>
    <m/>
    <n v="101"/>
    <s v="Marcos Sanchez"/>
    <x v="3"/>
    <m/>
    <s v=""/>
    <d v="2021-03-01T00:00:00"/>
    <s v=""/>
    <m/>
    <d v="2021-02-01T00:00:00"/>
    <s v=""/>
  </r>
  <r>
    <s v="Holdtech"/>
    <x v="0"/>
    <s v="Masivo"/>
    <s v="La Serena"/>
    <s v="19252453"/>
    <s v="9"/>
    <s v="19252453-9"/>
    <s v="CRMARTIC"/>
    <s v="CARLOS ROBERTO MARTINEZ CASTRO"/>
    <s v="CARLOS ROBERTO "/>
    <s v="MARTINEZ CASTRO"/>
    <x v="1"/>
    <x v="5"/>
    <s v="Abandono de PEI"/>
    <m/>
    <d v="2021-02-10T00:00:00"/>
    <m/>
    <m/>
    <m/>
    <m/>
    <m/>
    <s v="31-10-1995"/>
    <x v="38"/>
    <m/>
    <s v=""/>
    <d v="2021-01-25T00:00:00"/>
    <m/>
    <m/>
    <m/>
    <s v="CRMARTIC"/>
    <s v="CRMARTIC"/>
    <n v="19444"/>
    <s v="carlos.martinez.c@consultor.wom.cl"/>
    <m/>
    <m/>
    <n v="101"/>
    <s v="Marcos Sanchez"/>
    <x v="3"/>
    <m/>
    <s v=""/>
    <d v="2021-03-01T00:00:00"/>
    <s v=""/>
    <m/>
    <d v="2021-02-01T00:00:00"/>
    <s v=""/>
  </r>
  <r>
    <s v="Holdtech"/>
    <x v="0"/>
    <s v="Masivo"/>
    <s v="La Serena"/>
    <s v="17626353"/>
    <s v="9"/>
    <s v="17626353-9"/>
    <s v="FDCORDOP"/>
    <s v="FELIPE DANIEL CORDOVA PEREIRA"/>
    <s v="FELIPE DANIEL "/>
    <s v="CORDOVA PEREIRA"/>
    <x v="1"/>
    <x v="5"/>
    <s v="Abandono de PEI"/>
    <m/>
    <d v="2021-02-10T00:00:00"/>
    <m/>
    <m/>
    <m/>
    <m/>
    <m/>
    <s v="21-02-1991"/>
    <x v="38"/>
    <m/>
    <s v=""/>
    <d v="2021-01-25T00:00:00"/>
    <m/>
    <m/>
    <m/>
    <s v="FDCORDOP"/>
    <s v="FDCORDOP"/>
    <n v="19461"/>
    <s v="felipe.cordova@consultor.wom.cl"/>
    <m/>
    <m/>
    <n v="101"/>
    <s v="Marcos Sanchez"/>
    <x v="3"/>
    <m/>
    <s v=""/>
    <d v="2021-03-01T00:00:00"/>
    <s v=""/>
    <m/>
    <d v="2021-02-01T00:00:00"/>
    <s v=""/>
  </r>
  <r>
    <s v="Holdtech"/>
    <x v="0"/>
    <s v="Masivo"/>
    <s v="La Serena"/>
    <s v="18178525"/>
    <s v="K"/>
    <s v="18178525-K"/>
    <s v="GMSANTAI"/>
    <s v="GABRIELA MONSERRATT SANTANDER IMALAY"/>
    <s v="GABRIELA MONSERRATT "/>
    <s v="SANTANDER IMALAY"/>
    <x v="1"/>
    <x v="5"/>
    <s v="Abandono de PEI"/>
    <m/>
    <d v="2021-02-10T00:00:00"/>
    <m/>
    <m/>
    <m/>
    <m/>
    <m/>
    <s v="10-06-1992"/>
    <x v="38"/>
    <m/>
    <s v=""/>
    <d v="2021-01-25T00:00:00"/>
    <m/>
    <m/>
    <m/>
    <s v="GMSANTAI"/>
    <s v="GMSANTAI"/>
    <n v="19465"/>
    <s v="gabriela.santander@consultor.wom.cl"/>
    <m/>
    <m/>
    <n v="101"/>
    <s v="Marcos Sanchez"/>
    <x v="3"/>
    <m/>
    <s v=""/>
    <d v="2021-03-01T00:00:00"/>
    <s v=""/>
    <m/>
    <d v="2021-02-01T00:00:00"/>
    <s v=""/>
  </r>
  <r>
    <s v="Holdtech"/>
    <x v="0"/>
    <s v="Masivo"/>
    <s v="La Serena"/>
    <s v="18757259"/>
    <s v="2"/>
    <s v="18757259-2"/>
    <s v="JNMEDINZ"/>
    <s v="JAVIERA NATALIA MEDINA ZAMORA"/>
    <s v="JAVIERA NATALIA "/>
    <s v="MEDINA ZAMORA"/>
    <x v="1"/>
    <x v="5"/>
    <s v="Abandono de PEI"/>
    <m/>
    <d v="2021-02-10T00:00:00"/>
    <m/>
    <m/>
    <m/>
    <m/>
    <m/>
    <s v="18-03-1994"/>
    <x v="38"/>
    <m/>
    <s v=""/>
    <d v="2021-01-25T00:00:00"/>
    <m/>
    <m/>
    <m/>
    <s v="JNMEDINZ"/>
    <s v="JNMEDINZ"/>
    <n v="19476"/>
    <s v="javiera.medina@consultor.wom.cl"/>
    <m/>
    <m/>
    <n v="101"/>
    <s v="Marcos Sanchez"/>
    <x v="3"/>
    <m/>
    <s v=""/>
    <d v="2021-03-01T00:00:00"/>
    <s v=""/>
    <m/>
    <d v="2021-02-01T00:00:00"/>
    <s v=""/>
  </r>
  <r>
    <s v="Holdtech"/>
    <x v="0"/>
    <s v="Masivo"/>
    <s v="La Serena"/>
    <s v="16791577"/>
    <s v="9"/>
    <s v="16791577-9"/>
    <s v="JEEGANAG"/>
    <s v="JOHANA ELIZABETH EGAÑA GALLARDO"/>
    <s v="JOHANA ELIZABETH "/>
    <s v="EGAÑA GALLARDO"/>
    <x v="1"/>
    <x v="5"/>
    <s v="Abandono de PEI"/>
    <m/>
    <d v="2021-02-10T00:00:00"/>
    <m/>
    <m/>
    <m/>
    <m/>
    <m/>
    <s v="02-03-1988"/>
    <x v="38"/>
    <m/>
    <s v=""/>
    <d v="2021-01-25T00:00:00"/>
    <m/>
    <m/>
    <m/>
    <s v="JEEGANAG"/>
    <s v="JEEGANAG"/>
    <n v="19474"/>
    <s v="johana.egana@consultor.wom.cl"/>
    <m/>
    <m/>
    <n v="101"/>
    <s v="Marcos Sanchez"/>
    <x v="3"/>
    <m/>
    <s v=""/>
    <d v="2021-03-01T00:00:00"/>
    <s v=""/>
    <m/>
    <d v="2021-02-01T00:00:00"/>
    <s v=""/>
  </r>
  <r>
    <s v="Holdtech"/>
    <x v="0"/>
    <s v="Masivo"/>
    <s v="La Serena"/>
    <s v="20405837"/>
    <s v="7"/>
    <s v="20405837-7"/>
    <s v="MAZAMBRJ"/>
    <s v="MICHEL ALEJANDRA ZAMBRA JELVES"/>
    <s v="MICHEL ALEJANDRA "/>
    <s v="ZAMBRA JELVES"/>
    <x v="1"/>
    <x v="5"/>
    <s v="Abandono de PEI"/>
    <m/>
    <d v="2021-02-10T00:00:00"/>
    <m/>
    <m/>
    <m/>
    <m/>
    <m/>
    <s v="12-01-2000"/>
    <x v="38"/>
    <m/>
    <s v=""/>
    <d v="2021-01-25T00:00:00"/>
    <m/>
    <m/>
    <m/>
    <s v="MAZAMBRJ"/>
    <s v="MAZAMBRJ"/>
    <n v="19486"/>
    <s v="michel.zambra@consultor.wom.cl"/>
    <m/>
    <m/>
    <n v="101"/>
    <s v="Marcos Sanchez"/>
    <x v="3"/>
    <m/>
    <s v=""/>
    <d v="2021-03-01T00:00:00"/>
    <s v=""/>
    <m/>
    <d v="2021-02-01T00:00:00"/>
    <s v=""/>
  </r>
  <r>
    <s v="Holdtech"/>
    <x v="0"/>
    <s v="Masivo"/>
    <s v="La Serena"/>
    <s v="19777893"/>
    <s v="8"/>
    <s v="19777893-8"/>
    <s v="RAGONZAR"/>
    <s v="ROCIO ANAHI GONZALEZ ROJAS"/>
    <s v="ROCIO ANAHI "/>
    <s v="GONZALEZ ROJAS"/>
    <x v="1"/>
    <x v="5"/>
    <s v="Abandono de PEI"/>
    <m/>
    <d v="2021-02-10T00:00:00"/>
    <m/>
    <m/>
    <m/>
    <m/>
    <m/>
    <s v="17-02-1998"/>
    <x v="38"/>
    <m/>
    <s v=""/>
    <d v="2021-01-25T00:00:00"/>
    <m/>
    <m/>
    <m/>
    <s v="RAGONZAR"/>
    <s v="RAGONZAR"/>
    <n v="19492"/>
    <s v="rocio.gonzalez.r@consultor.wom.cl"/>
    <m/>
    <m/>
    <n v="101"/>
    <s v="Marcos Sanchez"/>
    <x v="3"/>
    <m/>
    <s v=""/>
    <d v="2021-03-01T00:00:00"/>
    <s v=""/>
    <m/>
    <d v="2021-02-01T00:00:00"/>
    <s v=""/>
  </r>
  <r>
    <s v="Holdtech"/>
    <x v="0"/>
    <s v="Masivo"/>
    <s v="La Serena"/>
    <s v="20799818"/>
    <s v="4"/>
    <s v="20799818-4"/>
    <s v="SALEYTOF"/>
    <s v="SKARLETT ANTONIA LEYTON FUENTES"/>
    <s v="SKARLETT ANTONIA "/>
    <s v="LEYTON FUENTES"/>
    <x v="1"/>
    <x v="5"/>
    <s v="Abandono de PEI"/>
    <m/>
    <d v="2021-02-10T00:00:00"/>
    <m/>
    <m/>
    <m/>
    <m/>
    <m/>
    <s v="22-10-2002"/>
    <x v="38"/>
    <m/>
    <s v=""/>
    <d v="2021-01-25T00:00:00"/>
    <m/>
    <m/>
    <m/>
    <s v="SALEYTOF"/>
    <s v="SALEYTOF"/>
    <n v="19493"/>
    <s v="skarlett.leyton@consultor.wom.cl"/>
    <m/>
    <m/>
    <n v="101"/>
    <s v="Marcos Sanchez"/>
    <x v="3"/>
    <m/>
    <s v=""/>
    <d v="2021-03-01T00:00:00"/>
    <s v=""/>
    <m/>
    <d v="2021-02-01T00:00:00"/>
    <s v=""/>
  </r>
  <r>
    <s v="Holdtech"/>
    <x v="0"/>
    <s v="Masivo"/>
    <s v="La Serena"/>
    <s v="18668375"/>
    <s v="7"/>
    <s v="18668375-7"/>
    <s v="ADBUSTOA"/>
    <s v="AMANDA DE LA CRUZ BUSTOS ACUÑA"/>
    <s v="AMANDA DE LA CRUZ "/>
    <s v="BUSTOS ACUÑA"/>
    <x v="1"/>
    <x v="5"/>
    <s v="Abandono de PEI"/>
    <m/>
    <d v="2021-02-15T00:00:00"/>
    <m/>
    <m/>
    <m/>
    <m/>
    <m/>
    <s v="28-05-1994"/>
    <x v="40"/>
    <m/>
    <s v=""/>
    <d v="2021-02-01T00:00:00"/>
    <m/>
    <m/>
    <m/>
    <s v="ADBUSTOA"/>
    <s v="ADBUSTOA"/>
    <n v="19058"/>
    <s v="amanda.bustos@consultor.wom.cl"/>
    <m/>
    <m/>
    <n v="102"/>
    <s v="Fabiola Zozaya"/>
    <x v="3"/>
    <m/>
    <s v=""/>
    <d v="2021-03-01T00:00:00"/>
    <s v=""/>
    <m/>
    <d v="2021-02-01T00:00:00"/>
    <s v=""/>
  </r>
  <r>
    <s v="Holdtech"/>
    <x v="0"/>
    <s v="Masivo"/>
    <s v="La Serena"/>
    <s v="18758181"/>
    <s v="8"/>
    <s v="18758181-8"/>
    <s v="ACCATALR"/>
    <s v="ANA CATALINA CATALAN RUIZ"/>
    <s v="ANA CATALINA "/>
    <s v="CATALAN RUIZ"/>
    <x v="1"/>
    <x v="5"/>
    <s v="Abandono de PEI"/>
    <m/>
    <d v="2021-02-15T00:00:00"/>
    <m/>
    <m/>
    <m/>
    <m/>
    <m/>
    <s v="06-08-1994"/>
    <x v="40"/>
    <m/>
    <s v=""/>
    <d v="2021-02-01T00:00:00"/>
    <m/>
    <m/>
    <m/>
    <s v="ACCATALR"/>
    <s v="ACCATALR"/>
    <n v="19294"/>
    <s v="ana.catalan@consultor.wom.cl"/>
    <m/>
    <m/>
    <n v="102"/>
    <s v="Fabiola Zozaya"/>
    <x v="3"/>
    <m/>
    <s v=""/>
    <d v="2021-03-01T00:00:00"/>
    <s v=""/>
    <m/>
    <d v="2021-02-01T00:00:00"/>
    <s v=""/>
  </r>
  <r>
    <s v="Holdtech"/>
    <x v="0"/>
    <s v="Masivo"/>
    <s v="La Serena"/>
    <s v="18632496"/>
    <s v="K"/>
    <s v="18632496-K"/>
    <s v="CMADONEV"/>
    <s v="CAROLINA MAKARENA ADONES VILLEGAS"/>
    <s v="CAROLINA MAKARENA "/>
    <s v="ADONES VILLEGAS"/>
    <x v="1"/>
    <x v="5"/>
    <s v="Abandono de PEI"/>
    <m/>
    <d v="2021-02-15T00:00:00"/>
    <m/>
    <m/>
    <m/>
    <m/>
    <m/>
    <s v="08-12-1993"/>
    <x v="40"/>
    <m/>
    <s v=""/>
    <d v="2021-02-01T00:00:00"/>
    <m/>
    <m/>
    <m/>
    <s v="CMADONEV"/>
    <s v="CMADONEV"/>
    <n v="19327"/>
    <s v="carolina.adones@consultor.wom.cl"/>
    <m/>
    <m/>
    <n v="102"/>
    <s v="Fabiola Zozaya"/>
    <x v="3"/>
    <m/>
    <s v=""/>
    <d v="2021-03-01T00:00:00"/>
    <s v=""/>
    <m/>
    <d v="2021-02-01T00:00:00"/>
    <s v=""/>
  </r>
  <r>
    <s v="Holdtech"/>
    <x v="0"/>
    <s v="Masivo"/>
    <s v="La Serena"/>
    <s v="19459933"/>
    <s v="1"/>
    <s v="19459933-1"/>
    <s v="FAACOSTO"/>
    <s v="FRANCO ALEXANDER ACOSTA OLIVARES"/>
    <s v="FRANCO ALEXANDER "/>
    <s v="ACOSTA OLIVARES"/>
    <x v="1"/>
    <x v="5"/>
    <s v="Abandono de PEI"/>
    <m/>
    <d v="2021-02-15T00:00:00"/>
    <m/>
    <m/>
    <m/>
    <m/>
    <m/>
    <s v="25-07-1997"/>
    <x v="40"/>
    <m/>
    <s v=""/>
    <d v="2021-02-01T00:00:00"/>
    <m/>
    <m/>
    <m/>
    <s v="FAACOSTO"/>
    <s v="FAACOSTO"/>
    <n v="19340"/>
    <s v="franco.acosta@consultor.wom.cl"/>
    <m/>
    <m/>
    <n v="102"/>
    <s v="Fabiola Zozaya"/>
    <x v="3"/>
    <m/>
    <s v=""/>
    <d v="2021-03-01T00:00:00"/>
    <s v=""/>
    <m/>
    <d v="2021-02-01T00:00:00"/>
    <s v=""/>
  </r>
  <r>
    <s v="Holdtech"/>
    <x v="0"/>
    <s v="Masivo"/>
    <s v="La Serena"/>
    <s v="19271467"/>
    <s v="2"/>
    <s v="19271467-2"/>
    <s v="LNROJASA"/>
    <s v="LILIANA NOEMI ROJAS ALVEAR"/>
    <s v="LILIANA NOEMI "/>
    <s v="ROJAS ALVEAR"/>
    <x v="1"/>
    <x v="5"/>
    <s v="Abandono de PEI"/>
    <m/>
    <d v="2021-02-15T00:00:00"/>
    <m/>
    <m/>
    <m/>
    <m/>
    <m/>
    <s v="13-10-1987"/>
    <x v="40"/>
    <m/>
    <s v=""/>
    <d v="2021-02-01T00:00:00"/>
    <m/>
    <m/>
    <m/>
    <s v="LNROJASA"/>
    <s v="LNROJASA"/>
    <n v="19351"/>
    <s v="liliana.rojas@consultor.wom.cl"/>
    <m/>
    <m/>
    <n v="102"/>
    <s v="Fabiola Zozaya"/>
    <x v="3"/>
    <m/>
    <s v=""/>
    <d v="2021-03-01T00:00:00"/>
    <s v=""/>
    <m/>
    <d v="2021-02-01T00:00:00"/>
    <s v=""/>
  </r>
  <r>
    <s v="Holdtech"/>
    <x v="0"/>
    <s v="Masivo"/>
    <s v="La Serena"/>
    <s v="18923244"/>
    <s v="6"/>
    <s v="18923244-6"/>
    <s v="MEVALENG"/>
    <s v="MARIO ENRIQUE VALENCIA GARCIA"/>
    <s v="MARIO ENRIQUE "/>
    <s v="VALENCIA GARCIA"/>
    <x v="1"/>
    <x v="5"/>
    <s v="Abandono de PEI"/>
    <m/>
    <d v="2021-02-15T00:00:00"/>
    <m/>
    <m/>
    <m/>
    <m/>
    <m/>
    <s v="09-01-1995"/>
    <x v="40"/>
    <m/>
    <s v=""/>
    <d v="2021-02-01T00:00:00"/>
    <m/>
    <m/>
    <m/>
    <s v="MEVALENG"/>
    <s v="MEVALENG"/>
    <n v="19376"/>
    <s v="mario.valencia@consultor.wom.cl"/>
    <m/>
    <m/>
    <n v="102"/>
    <s v="Fabiola Zozaya"/>
    <x v="3"/>
    <m/>
    <s v=""/>
    <d v="2021-03-01T00:00:00"/>
    <s v=""/>
    <m/>
    <d v="2021-02-01T00:00:00"/>
    <s v=""/>
  </r>
  <r>
    <s v="Holdtech"/>
    <x v="0"/>
    <s v="Masivo"/>
    <s v="La Serena"/>
    <s v="16988823"/>
    <s v="K"/>
    <s v="16988823-K"/>
    <s v="MMYANQUL"/>
    <s v="MEDDELIZ MELISSA YANQUE LABRA"/>
    <s v="MEDDELIZ MELISSA "/>
    <s v="YANQUE LABRA"/>
    <x v="1"/>
    <x v="5"/>
    <s v="Abandono de PEI"/>
    <m/>
    <d v="2021-02-15T00:00:00"/>
    <m/>
    <m/>
    <m/>
    <m/>
    <m/>
    <s v="30-01-1988"/>
    <x v="40"/>
    <m/>
    <s v=""/>
    <d v="2021-02-01T00:00:00"/>
    <m/>
    <m/>
    <m/>
    <s v="MMYANQUL"/>
    <s v="MMYANQUL"/>
    <n v="19382"/>
    <s v="meddeliz.yanque@consultor.wom.cl"/>
    <m/>
    <m/>
    <n v="102"/>
    <s v="Fabiola Zozaya"/>
    <x v="3"/>
    <m/>
    <s v=""/>
    <d v="2021-03-01T00:00:00"/>
    <s v=""/>
    <m/>
    <d v="2021-02-01T00:00:00"/>
    <s v=""/>
  </r>
  <r>
    <s v="Holdtech"/>
    <x v="0"/>
    <s v="Masivo"/>
    <s v="La Serena"/>
    <s v="18924546"/>
    <s v="7"/>
    <s v="18924546-7"/>
    <s v="PAPASTEM"/>
    <s v="PAMELA ALEJANDRA MARGARITA PASTENES MOROSO"/>
    <s v="PAMELA ALEJANDRA MARGARITA "/>
    <s v="PASTENES MOROSO"/>
    <x v="1"/>
    <x v="5"/>
    <s v="Abandono de PEI"/>
    <m/>
    <d v="2021-02-15T00:00:00"/>
    <m/>
    <m/>
    <m/>
    <m/>
    <m/>
    <s v="04-09-1995"/>
    <x v="40"/>
    <m/>
    <s v=""/>
    <d v="2021-02-01T00:00:00"/>
    <m/>
    <m/>
    <m/>
    <s v="PAPASTEM"/>
    <s v="PAPASTEM"/>
    <n v="19394"/>
    <s v="pamela.pastenes@consultor.wom.cl"/>
    <m/>
    <m/>
    <n v="102"/>
    <s v="Fabiola Zozaya"/>
    <x v="3"/>
    <m/>
    <s v=""/>
    <d v="2021-03-01T00:00:00"/>
    <s v=""/>
    <m/>
    <d v="2021-02-01T00:00:00"/>
    <s v=""/>
  </r>
  <r>
    <s v="Holdtech"/>
    <x v="0"/>
    <s v="Masivo"/>
    <s v="La Serena"/>
    <s v="19505703"/>
    <s v="6"/>
    <s v="19505703-6"/>
    <s v="TVCISTET"/>
    <s v="TAMARA VALESKA CISTERNAS TORRES"/>
    <s v="TAMARA VALESKA "/>
    <s v="CISTERNAS TORRES"/>
    <x v="1"/>
    <x v="5"/>
    <s v="Abandono de PEI"/>
    <m/>
    <d v="2021-02-15T00:00:00"/>
    <m/>
    <m/>
    <m/>
    <m/>
    <m/>
    <s v="24-12-1996"/>
    <x v="40"/>
    <m/>
    <s v=""/>
    <d v="2021-02-01T00:00:00"/>
    <m/>
    <m/>
    <m/>
    <s v="TVCISTET"/>
    <s v="TVCISTET"/>
    <n v="19508"/>
    <s v="tamara.cisternas@consultor.wom.cl"/>
    <m/>
    <m/>
    <n v="102"/>
    <s v="Fabiola Zozaya"/>
    <x v="3"/>
    <m/>
    <s v=""/>
    <d v="2021-03-01T00:00:00"/>
    <s v=""/>
    <m/>
    <d v="2021-02-01T00:00:00"/>
    <s v=""/>
  </r>
  <r>
    <s v="Holdtech"/>
    <x v="0"/>
    <s v="Masivo"/>
    <s v="La Serena"/>
    <s v="20718754"/>
    <s v="2"/>
    <s v="20718754-2"/>
    <s v="FMVILLAH"/>
    <s v="FELIPE MAXIMILIANO VILLAFAÑA HENRIQUEZ"/>
    <s v="FELIPE MAXIMILIANO "/>
    <s v="VILLAFAÑA HENRIQUEZ"/>
    <x v="1"/>
    <x v="5"/>
    <s v="Abandono de PEI"/>
    <m/>
    <d v="2021-02-22T00:00:00"/>
    <m/>
    <m/>
    <m/>
    <m/>
    <m/>
    <s v="31-10-2001"/>
    <x v="31"/>
    <m/>
    <s v=""/>
    <d v="2021-02-08T00:00:00"/>
    <m/>
    <m/>
    <m/>
    <s v="FMVILLAH"/>
    <s v="FMVILLAH"/>
    <n v="19523"/>
    <s v="felipe.villafana@consultor.wom.cl"/>
    <m/>
    <m/>
    <n v="103"/>
    <s v="Maria Fernanda Diaz"/>
    <x v="3"/>
    <m/>
    <s v=""/>
    <d v="2021-03-01T00:00:00"/>
    <s v=""/>
    <m/>
    <d v="2021-02-01T00:00:00"/>
    <s v=""/>
  </r>
  <r>
    <s v="Holdtech"/>
    <x v="0"/>
    <s v="Masivo"/>
    <s v="La Serena"/>
    <s v="21206559"/>
    <s v="5"/>
    <s v="21206559-5"/>
    <s v="IMZEPEDT"/>
    <s v="IGNACIO MACTHIEL ZEPEDA TORREJON"/>
    <s v="IGNACIO MACTHIEL "/>
    <s v="ZEPEDA TORREJON"/>
    <x v="1"/>
    <x v="5"/>
    <s v="Abandono de PEI"/>
    <m/>
    <d v="2021-02-22T00:00:00"/>
    <m/>
    <m/>
    <m/>
    <m/>
    <m/>
    <s v="04-01-2003"/>
    <x v="31"/>
    <m/>
    <s v=""/>
    <d v="2021-02-08T00:00:00"/>
    <m/>
    <m/>
    <m/>
    <s v="IMZEPEDT"/>
    <s v="IMZEPEDT"/>
    <n v="19521"/>
    <s v="ignacio.zepeda@consultor.wom.cl"/>
    <m/>
    <m/>
    <n v="103"/>
    <s v="Maria Fernanda Diaz"/>
    <x v="3"/>
    <m/>
    <s v=""/>
    <d v="2021-03-01T00:00:00"/>
    <s v=""/>
    <m/>
    <d v="2021-02-01T00:00:00"/>
    <s v=""/>
  </r>
  <r>
    <s v="Holdtech"/>
    <x v="0"/>
    <s v="Masivo"/>
    <s v="La Serena"/>
    <s v="16578767"/>
    <s v="6"/>
    <s v="16578767-6"/>
    <s v="MAROMERM"/>
    <s v="MYRIAM ARACELLY ROMERO MATAMALA"/>
    <s v="MYRIAM ARACELLY "/>
    <s v="ROMERO MATAMALA"/>
    <x v="1"/>
    <x v="5"/>
    <s v="Abandono de PEI"/>
    <m/>
    <d v="2021-02-22T00:00:00"/>
    <m/>
    <m/>
    <m/>
    <m/>
    <m/>
    <s v="08-11-1986"/>
    <x v="31"/>
    <m/>
    <s v=""/>
    <d v="2021-02-08T00:00:00"/>
    <m/>
    <m/>
    <m/>
    <s v="MAROMERM"/>
    <s v="MAROMERM"/>
    <n v="19514"/>
    <s v="myriam.romero@consultor.wom.cl"/>
    <m/>
    <m/>
    <n v="103"/>
    <s v="Maria Fernanda Diaz"/>
    <x v="3"/>
    <m/>
    <s v=""/>
    <d v="2021-03-01T00:00:00"/>
    <s v=""/>
    <m/>
    <d v="2021-02-01T00:00:00"/>
    <s v=""/>
  </r>
  <r>
    <s v="Holdtech"/>
    <x v="0"/>
    <s v="Masivo"/>
    <s v="La Serena"/>
    <s v="21093478"/>
    <s v="2"/>
    <s v="21093478-2"/>
    <s v="BIMARTIA"/>
    <s v="BENJAMIN IGNACIO MARTINEZ ALIAGA"/>
    <s v="BENJAMIN IGNACIO "/>
    <s v="MARTINEZ ALIAGA"/>
    <x v="1"/>
    <x v="5"/>
    <s v="Abandono de PEI"/>
    <m/>
    <d v="2021-02-22T00:00:00"/>
    <m/>
    <m/>
    <m/>
    <m/>
    <m/>
    <s v="25-08-2002"/>
    <x v="31"/>
    <m/>
    <s v=""/>
    <d v="2021-02-08T00:00:00"/>
    <m/>
    <m/>
    <m/>
    <s v="BIMARTIA"/>
    <s v="BIMARTIA"/>
    <n v="19526"/>
    <s v="benjamin.martinez@consultor.wom.cl"/>
    <m/>
    <m/>
    <n v="103"/>
    <s v="Maria Fernanda Diaz"/>
    <x v="3"/>
    <m/>
    <s v=""/>
    <d v="2021-03-01T00:00:00"/>
    <s v=""/>
    <m/>
    <d v="2021-02-01T00:00:00"/>
    <s v=""/>
  </r>
  <r>
    <s v="Holdtech"/>
    <x v="0"/>
    <s v="Masivo"/>
    <s v="La Serena"/>
    <s v="40218243"/>
    <s v="1"/>
    <s v="40218243-1"/>
    <s v="MDPADILR"/>
    <s v="MAYCH DUNESCA PADILLA RIVERO"/>
    <s v="MAYCH DUNESCA"/>
    <s v="PADILLA RIVERO"/>
    <x v="1"/>
    <x v="5"/>
    <m/>
    <m/>
    <d v="2018-09-13T00:00:00"/>
    <m/>
    <m/>
    <m/>
    <m/>
    <m/>
    <d v="1996-09-01T00:00:00"/>
    <x v="30"/>
    <m/>
    <s v=""/>
    <d v="2018-09-11T00:00:00"/>
    <d v="2018-09-14T00:00:00"/>
    <s v="N"/>
    <m/>
    <s v="MDPADILR"/>
    <s v="MDPADILR"/>
    <n v="19256"/>
    <s v="maych.padilla@consultor.wom.cl"/>
    <m/>
    <m/>
    <s v="18Sept CC"/>
    <s v="Julia Arancibia"/>
    <x v="1"/>
    <m/>
    <n v="1"/>
    <d v="2021-03-01T00:00:00"/>
    <s v=""/>
    <m/>
    <d v="2018-09-01T00:00:00"/>
    <s v=""/>
  </r>
  <r>
    <s v="Holdtech"/>
    <x v="1"/>
    <s v="Piloto de Ventas"/>
    <s v="La Serena"/>
    <s v="19771036"/>
    <s v="5"/>
    <s v="19771036-5"/>
    <s v="DFZEPDEL"/>
    <s v="DANIZA FERNANDA ZEPEDA LEMUS"/>
    <s v="DANIZA FERNANDA"/>
    <s v="ZEPEDA LEMUS"/>
    <x v="1"/>
    <x v="3"/>
    <s v="Desvinculación"/>
    <s v="Vencimiento de contrato"/>
    <d v="2018-11-13T00:00:00"/>
    <m/>
    <m/>
    <m/>
    <m/>
    <m/>
    <d v="1998-03-23T00:00:00"/>
    <x v="25"/>
    <s v="26093203-9"/>
    <s v="YORMAN JOSE HERNANDEZ USECHE "/>
    <m/>
    <m/>
    <m/>
    <d v="2018-08-13T00:00:00"/>
    <s v="DFZEPEDL"/>
    <s v="DFZEPEDL"/>
    <n v="19030"/>
    <s v="daniza.zepeda@consultor.wom.cl"/>
    <m/>
    <m/>
    <m/>
    <m/>
    <x v="1"/>
    <m/>
    <n v="1"/>
    <d v="2021-03-01T00:00:00"/>
    <n v="931"/>
    <m/>
    <d v="2018-11-01T00:00:00"/>
    <d v="2018-08-01T00:00:00"/>
  </r>
  <r>
    <s v="Holdtech"/>
    <x v="2"/>
    <s v="Gestión EPA"/>
    <s v="La Serena"/>
    <s v="15055093"/>
    <s v="9"/>
    <s v="15055093-9"/>
    <s v="PACASTRO"/>
    <s v="PATRICIO ANDRES CASTRO ROJAS"/>
    <s v="PATRICIO ANDRES"/>
    <s v="CASTRO ROJAS"/>
    <x v="0"/>
    <x v="0"/>
    <m/>
    <m/>
    <m/>
    <m/>
    <m/>
    <m/>
    <m/>
    <m/>
    <d v="1982-08-12T00:00:00"/>
    <x v="41"/>
    <s v="17625807-1"/>
    <s v="WILLIAMS ENRIQUE DOMINGUEZ BARRADA"/>
    <d v="2017-12-20T00:00:00"/>
    <d v="2017-12-11T00:00:00"/>
    <s v="S"/>
    <d v="2018-01-13T00:00:00"/>
    <s v="PACASTRO"/>
    <s v="PACASTRO"/>
    <n v="19187"/>
    <s v="patricio.castro@consultor.wom.cl"/>
    <m/>
    <m/>
    <n v="16"/>
    <s v="Julia Arancibia"/>
    <x v="1"/>
    <s v="Diurno"/>
    <n v="1"/>
    <d v="2021-03-01T00:00:00"/>
    <n v="1143"/>
    <d v="2018-04-03T00:00:00"/>
    <s v=""/>
    <d v="2018-01-01T00:00:00"/>
  </r>
  <r>
    <s v="Holdtech"/>
    <x v="2"/>
    <s v="Gestión EPA"/>
    <s v="La Serena"/>
    <s v="16892338"/>
    <s v="4"/>
    <s v="16892338-4"/>
    <s v="DAMACAYD"/>
    <s v="DANILO ANDRES MACAYA DURAN"/>
    <s v="DANILO ANDRES"/>
    <s v="MACAYA DURAN"/>
    <x v="0"/>
    <x v="0"/>
    <m/>
    <m/>
    <m/>
    <m/>
    <m/>
    <m/>
    <m/>
    <m/>
    <d v="1988-05-04T00:00:00"/>
    <x v="41"/>
    <s v="17625807-1"/>
    <s v="WILLIAMS ENRIQUE DOMINGUEZ BARRADA"/>
    <d v="2018-02-05T00:00:00"/>
    <d v="2018-02-23T00:00:00"/>
    <s v="S"/>
    <d v="2018-02-27T00:00:00"/>
    <s v="DAMACAYD"/>
    <s v="DAMACAYD"/>
    <n v="19002"/>
    <s v="danilo.macaya@consultor.wom.cl"/>
    <m/>
    <m/>
    <n v="19"/>
    <s v="Julia Arancibia"/>
    <x v="1"/>
    <s v="Diurno"/>
    <n v="1"/>
    <d v="2021-03-01T00:00:00"/>
    <n v="1098"/>
    <d v="2018-04-03T00:00:00"/>
    <s v=""/>
    <d v="2018-02-01T00:00:00"/>
  </r>
  <r>
    <s v="Holdtech"/>
    <x v="2"/>
    <s v="Gestión EPA"/>
    <s v="La Serena"/>
    <s v="19347445"/>
    <s v="4"/>
    <s v="19347445-4"/>
    <s v="BSMONDAA"/>
    <s v="BASTIAN SALVADOR MONDACA ADONES"/>
    <s v="BASTIAN SALVADOR"/>
    <s v="MONDACA ADONES"/>
    <x v="0"/>
    <x v="0"/>
    <m/>
    <m/>
    <m/>
    <m/>
    <m/>
    <m/>
    <m/>
    <m/>
    <d v="1996-01-16T00:00:00"/>
    <x v="41"/>
    <s v="17625807-1"/>
    <s v="WILLIAMS ENRIQUE DOMINGUEZ BARRADA"/>
    <d v="2018-02-21T00:00:00"/>
    <d v="2018-03-12T00:00:00"/>
    <s v="S"/>
    <d v="2018-03-15T00:00:00"/>
    <s v="BSMONDAA"/>
    <s v="BSMONDAA"/>
    <n v="19086"/>
    <s v="bastian.mondaca@consultor.wom.cl"/>
    <m/>
    <m/>
    <n v="20"/>
    <s v="Katterine Cuadra"/>
    <x v="1"/>
    <s v="Diurno"/>
    <n v="1"/>
    <d v="2021-03-01T00:00:00"/>
    <n v="1082"/>
    <m/>
    <s v=""/>
    <d v="2018-03-01T00:00:00"/>
  </r>
  <r>
    <s v="Holdtech"/>
    <x v="2"/>
    <s v="Gestión EPA"/>
    <s v="La Serena"/>
    <s v="19256499"/>
    <s v="9"/>
    <s v="19256499-9"/>
    <s v="CNVARASA"/>
    <s v="CAROLINA NICOLE VARAS AGUILERA"/>
    <s v="CAROLINA NICOLE"/>
    <s v="VARAS AGUILERA"/>
    <x v="0"/>
    <x v="0"/>
    <m/>
    <m/>
    <m/>
    <m/>
    <m/>
    <m/>
    <m/>
    <m/>
    <d v="1995-11-10T00:00:00"/>
    <x v="41"/>
    <s v="17625807-1"/>
    <s v="WILLIAMS ENRIQUE DOMINGUEZ BARRADA"/>
    <d v="2019-03-27T00:00:00"/>
    <d v="2019-04-19T00:00:00"/>
    <m/>
    <d v="2019-04-23T00:00:00"/>
    <s v="CNVARASA"/>
    <s v="CNVARASA"/>
    <n v="19186"/>
    <s v="carolina.varas@consultor.wom.cl"/>
    <m/>
    <m/>
    <n v="54"/>
    <s v="Maria Fernanda Diaz"/>
    <x v="1"/>
    <s v="Diurno"/>
    <n v="1"/>
    <d v="2021-03-01T00:00:00"/>
    <n v="678"/>
    <m/>
    <s v=""/>
    <d v="2019-04-01T00:00:00"/>
  </r>
  <r>
    <s v="Holdtech"/>
    <x v="2"/>
    <s v="Gestión EPA"/>
    <s v="La Serena"/>
    <s v="14364668"/>
    <s v="8"/>
    <s v="14364668-8"/>
    <s v="FJBAILEA"/>
    <s v="FRANCISCO JAVIER BAILEZ ARAVENA"/>
    <s v="FRANCISCO JAVIER"/>
    <s v="BAILEZ ARAVENA "/>
    <x v="0"/>
    <x v="0"/>
    <m/>
    <m/>
    <m/>
    <m/>
    <m/>
    <m/>
    <m/>
    <m/>
    <d v="1981-07-19T00:00:00"/>
    <x v="41"/>
    <s v="17625807-1"/>
    <s v="WILLIAMS ENRIQUE DOMINGUEZ BARRADA"/>
    <d v="2020-07-13T00:00:00"/>
    <d v="2020-07-24T00:00:00"/>
    <m/>
    <d v="2020-07-27T00:00:00"/>
    <s v="FJBAILEA"/>
    <s v="FJBAILEA"/>
    <n v="19388"/>
    <s v="francisco.bailez@consultor.wom.cl"/>
    <m/>
    <m/>
    <n v="78"/>
    <s v="Maria Fernanda Diaz"/>
    <x v="1"/>
    <s v="Diurno"/>
    <n v="1"/>
    <d v="2021-03-01T00:00:00"/>
    <n v="217"/>
    <m/>
    <s v=""/>
    <d v="2020-07-01T00:00:00"/>
  </r>
  <r>
    <s v="Holdtech"/>
    <x v="2"/>
    <s v="Gestión EPA"/>
    <s v="La Serena"/>
    <s v="26802293"/>
    <s v="7"/>
    <s v="26802293-7"/>
    <s v="MECARTAR"/>
    <s v="MIGUEL EDUARDO CARTA RIVERA"/>
    <s v="MIGUEL EDUARDO "/>
    <s v="CARTA RIVERA"/>
    <x v="0"/>
    <x v="0"/>
    <m/>
    <m/>
    <m/>
    <m/>
    <m/>
    <m/>
    <m/>
    <m/>
    <d v="1978-11-28T00:00:00"/>
    <x v="41"/>
    <s v="17625807-1"/>
    <s v="WILLIAMS ENRIQUE DOMINGUEZ BARRADA"/>
    <d v="2020-07-23T00:00:00"/>
    <d v="2020-08-06T00:00:00"/>
    <m/>
    <d v="2020-08-07T00:00:00"/>
    <s v="MECARTAR"/>
    <s v="MECARTAR"/>
    <n v="19433"/>
    <s v="miguel.carta@consultor.wom.cl"/>
    <m/>
    <m/>
    <n v="81"/>
    <s v="Daniela Castillo"/>
    <x v="1"/>
    <s v="Diurno"/>
    <n v="1"/>
    <d v="2021-03-01T00:00:00"/>
    <n v="206"/>
    <d v="2020-08-19T00:00:00"/>
    <s v=""/>
    <d v="2020-08-01T00:00:00"/>
  </r>
  <r>
    <s v="Holdtech"/>
    <x v="2"/>
    <s v="Gestión EPA"/>
    <s v="La Serena"/>
    <s v="33142402"/>
    <s v="1"/>
    <s v="33142402-1"/>
    <s v="HJGARCRI"/>
    <s v="HECTOR JESUS GARCIA RAVELO"/>
    <s v="HECTOR JESUS"/>
    <s v="GARCIA RAVELO"/>
    <x v="0"/>
    <x v="0"/>
    <m/>
    <m/>
    <m/>
    <m/>
    <m/>
    <m/>
    <m/>
    <m/>
    <d v="1993-09-22T00:00:00"/>
    <x v="41"/>
    <s v="17625807-1"/>
    <s v="WILLIAMS ENRIQUE DOMINGUEZ BARRADA"/>
    <d v="2019-01-08T00:00:00"/>
    <d v="2019-01-23T00:00:00"/>
    <m/>
    <d v="2019-01-24T00:00:00"/>
    <s v="HJGARCRI"/>
    <s v="HJGARCRI"/>
    <n v="19021"/>
    <s v="hector.garcia.r@consultor.wom.cl"/>
    <m/>
    <m/>
    <s v="09 RRSS"/>
    <s v="Gabriela Toro"/>
    <x v="1"/>
    <s v="Diurno"/>
    <n v="1"/>
    <d v="2021-03-01T00:00:00"/>
    <n v="767"/>
    <m/>
    <s v=""/>
    <d v="2019-01-01T00:00:00"/>
  </r>
  <r>
    <s v="Holdtech"/>
    <x v="2"/>
    <s v="Masivo"/>
    <s v="La Serena"/>
    <s v="26855971"/>
    <s v="K"/>
    <s v="26855971-K"/>
    <s v="GDBARRIT"/>
    <s v="GABRIELA DAYAN BARRIOS TREJO"/>
    <s v="GABRIELA DAYAN"/>
    <s v="BARRIOS TREJO"/>
    <x v="0"/>
    <x v="0"/>
    <m/>
    <m/>
    <m/>
    <m/>
    <m/>
    <m/>
    <m/>
    <m/>
    <s v="08/04/1996"/>
    <x v="41"/>
    <s v="17625807-1"/>
    <s v="WILLIAMS ENRIQUE DOMINGUEZ BARRADA"/>
    <d v="2019-07-25T00:00:00"/>
    <d v="2019-08-14T00:00:00"/>
    <m/>
    <d v="2019-08-19T00:00:00"/>
    <s v="GDBARRIT"/>
    <s v="GDBARRIT"/>
    <n v="19168"/>
    <s v="gabriela.barrios@consultor.wom.cl"/>
    <m/>
    <m/>
    <s v="11 RRSS"/>
    <s v="Jeremy Torres"/>
    <x v="1"/>
    <s v="Diurno"/>
    <n v="1"/>
    <d v="2021-03-01T00:00:00"/>
    <n v="560"/>
    <d v="2020-12-07T00:00:00"/>
    <s v=""/>
    <d v="2019-08-01T00:00:00"/>
  </r>
  <r>
    <s v="Holdtech"/>
    <x v="2"/>
    <s v="Gestión EPA"/>
    <s v="La Serena"/>
    <s v="26281965"/>
    <s v="5"/>
    <s v="26281965-5"/>
    <s v="DEBETANV"/>
    <s v="DANIEL ERNESTO BETANCOURT VILLAHERMOSA"/>
    <s v="DANIEL ERNESTO"/>
    <s v="BETANCOURT VILLAHERMOSA"/>
    <x v="0"/>
    <x v="0"/>
    <m/>
    <m/>
    <m/>
    <m/>
    <m/>
    <m/>
    <m/>
    <m/>
    <s v="06/02/1984"/>
    <x v="41"/>
    <s v="17625807-1"/>
    <s v="WILLIAMS ENRIQUE DOMINGUEZ BARRADA"/>
    <d v="2019-07-25T00:00:00"/>
    <d v="2019-08-14T00:00:00"/>
    <m/>
    <d v="2019-08-19T00:00:00"/>
    <s v="DEBETANV"/>
    <s v="DEBETANV"/>
    <n v="19149"/>
    <s v="daniel.betancourt@consultor.wom.cl"/>
    <m/>
    <m/>
    <s v="11 RRSS"/>
    <s v="Jeremy Torres"/>
    <x v="1"/>
    <s v="Diurno"/>
    <n v="1"/>
    <d v="2021-03-01T00:00:00"/>
    <n v="560"/>
    <m/>
    <s v=""/>
    <d v="2019-08-01T00:00:00"/>
  </r>
  <r>
    <s v="Holdtech"/>
    <x v="2"/>
    <s v="Gestión EPA"/>
    <s v="La Serena"/>
    <s v="26572967"/>
    <s v="3"/>
    <s v="26572967-3"/>
    <s v="ADRUIZM"/>
    <s v="ANDRY DANIEL RUIZ MOLINA"/>
    <s v="ANDRY DANIEL"/>
    <s v="RUIZ MOLINA"/>
    <x v="0"/>
    <x v="0"/>
    <m/>
    <m/>
    <m/>
    <m/>
    <m/>
    <m/>
    <m/>
    <m/>
    <s v="30/09/1994"/>
    <x v="41"/>
    <s v="17625807-1"/>
    <s v="WILLIAMS ENRIQUE DOMINGUEZ BARRADA"/>
    <d v="2019-12-11T00:00:00"/>
    <d v="2020-01-03T00:00:00"/>
    <m/>
    <d v="2020-01-06T00:00:00"/>
    <s v="ADRUIZM"/>
    <s v="ADRUIZM"/>
    <n v="19373"/>
    <s v="andry.ruiz@consultor.wom.cl"/>
    <m/>
    <m/>
    <s v="14 RRSS"/>
    <s v="Elizabeth Castillo"/>
    <x v="1"/>
    <s v="Diurno"/>
    <n v="1"/>
    <d v="2021-03-01T00:00:00"/>
    <n v="420"/>
    <m/>
    <s v=""/>
    <d v="2020-01-01T00:00:00"/>
  </r>
  <r>
    <s v="Holdtech"/>
    <x v="2"/>
    <s v="Gestión EPA"/>
    <s v="La Serena"/>
    <s v="18399632"/>
    <s v="0"/>
    <s v="18399632-0"/>
    <s v="BLLISERC"/>
    <s v="BARBARA LISBETH LISERA CASTILLO"/>
    <s v="BARBARA LISBETH"/>
    <s v="LISERA CASTILLO "/>
    <x v="0"/>
    <x v="0"/>
    <m/>
    <m/>
    <m/>
    <m/>
    <m/>
    <m/>
    <m/>
    <m/>
    <s v="04/11/1993"/>
    <x v="41"/>
    <s v="17625807-1"/>
    <s v="WILLIAMS ENRIQUE DOMINGUEZ BARRADA"/>
    <d v="2019-12-11T00:00:00"/>
    <d v="2020-01-03T00:00:00"/>
    <m/>
    <d v="2020-01-06T00:00:00"/>
    <s v="BLLISERC"/>
    <s v="BLLISERC"/>
    <n v="19363"/>
    <s v="barbara.lisera@consultor.wom.cl"/>
    <m/>
    <m/>
    <s v="14 RRSS"/>
    <s v="Elizabeth Castillo"/>
    <x v="1"/>
    <s v="Diurno"/>
    <n v="1"/>
    <d v="2021-03-01T00:00:00"/>
    <n v="420"/>
    <m/>
    <s v=""/>
    <d v="2020-01-01T00:00:00"/>
  </r>
  <r>
    <s v="Holdtech"/>
    <x v="2"/>
    <s v="Gestión EPA"/>
    <s v="La Serena"/>
    <s v="26798285"/>
    <s v="6"/>
    <s v="26798285-6"/>
    <s v="JDPEREZI"/>
    <s v="JENNIFER DEL CARMEN PEREZ INOJOZA"/>
    <s v="JENNIFER DEL CARMEN"/>
    <s v="PEREZ INOJOZA"/>
    <x v="0"/>
    <x v="0"/>
    <m/>
    <m/>
    <m/>
    <m/>
    <m/>
    <m/>
    <m/>
    <m/>
    <d v="1990-05-29T00:00:00"/>
    <x v="41"/>
    <s v="17625807-1"/>
    <s v="WILLIAMS ENRIQUE DOMINGUEZ BARRADA"/>
    <d v="2020-04-02T00:00:00"/>
    <d v="2020-04-17T00:00:00"/>
    <m/>
    <d v="2020-04-20T00:00:00"/>
    <s v="JDPEREZI"/>
    <s v="JDPEREZI"/>
    <n v="19387"/>
    <s v="jennifer.perez@consultor.wom.cl"/>
    <m/>
    <m/>
    <s v="16 RRSS"/>
    <s v="Daniela Castillo"/>
    <x v="1"/>
    <s v="Diurno"/>
    <n v="1"/>
    <d v="2021-03-01T00:00:00"/>
    <n v="315"/>
    <m/>
    <s v=""/>
    <d v="2020-04-01T00:00:00"/>
  </r>
  <r>
    <s v="Holdtech"/>
    <x v="2"/>
    <s v="Gestión EPA"/>
    <s v="La Serena"/>
    <s v="27088655"/>
    <s v="8"/>
    <s v="27088655-8"/>
    <s v="MMNUNEZS"/>
    <s v="MAYLIN MARGARETH NUÑEZ SANZONETTY"/>
    <s v="MAYLIN MARGARETH"/>
    <s v="NUÑEZ SANZONETTY"/>
    <x v="0"/>
    <x v="0"/>
    <m/>
    <m/>
    <m/>
    <m/>
    <m/>
    <m/>
    <m/>
    <m/>
    <s v="01-09-1988"/>
    <x v="41"/>
    <s v="17625807-1"/>
    <s v="WILLIAMS ENRIQUE DOMINGUEZ BARRADA"/>
    <d v="2020-08-12T00:00:00"/>
    <d v="2020-08-27T00:00:00"/>
    <m/>
    <d v="2020-08-28T00:00:00"/>
    <s v="MMNUNEZS"/>
    <s v="MMNUNEZS"/>
    <n v="19431"/>
    <s v="maylin.nunez@consultor.wom.cl"/>
    <m/>
    <m/>
    <s v="18 RRSS"/>
    <s v="Daniela Castillo"/>
    <x v="1"/>
    <s v="Diurno"/>
    <n v="1"/>
    <d v="2021-03-01T00:00:00"/>
    <n v="185"/>
    <m/>
    <s v=""/>
    <d v="2020-08-01T00:00:00"/>
  </r>
  <r>
    <s v="Holdtech"/>
    <x v="2"/>
    <s v="Gestión EPA"/>
    <s v="La Serena"/>
    <s v="19443986"/>
    <s v="5"/>
    <s v="19443986-5"/>
    <s v="AALAGOSD"/>
    <s v="AMELIA ALEJANDRA LAGOS DELGADO"/>
    <s v="AMELIA ALEJANDRA"/>
    <s v="LAGOS DELGADO"/>
    <x v="0"/>
    <x v="2"/>
    <s v="Licencia"/>
    <s v="Enfermedad común"/>
    <m/>
    <m/>
    <d v="2021-02-14T00:00:00"/>
    <d v="2021-03-15T00:00:00"/>
    <m/>
    <m/>
    <d v="1996-07-02T00:00:00"/>
    <x v="41"/>
    <s v="17625807-1"/>
    <s v="WILLIAMS ENRIQUE DOMINGUEZ BARRADA"/>
    <d v="2018-11-22T00:00:00"/>
    <d v="2018-12-12T00:00:00"/>
    <m/>
    <d v="2018-12-14T00:00:00"/>
    <s v="AALAGOSD"/>
    <s v="AALAGOSD"/>
    <n v="19037"/>
    <s v="amelia.lagos@consultor.wom.cl"/>
    <m/>
    <m/>
    <n v="44"/>
    <s v="Yesenia Sepulveda"/>
    <x v="1"/>
    <s v="Diurno"/>
    <n v="1"/>
    <d v="2021-03-01T00:00:00"/>
    <n v="808"/>
    <d v="2019-11-07T00:00:00"/>
    <s v=""/>
    <d v="2018-12-01T00:00:00"/>
  </r>
  <r>
    <s v="Holdtech"/>
    <x v="2"/>
    <s v="Gestión EPA"/>
    <s v="La Serena"/>
    <s v="17768058"/>
    <s v="3"/>
    <s v="17768058-3"/>
    <s v="MCMOLINF"/>
    <s v="MARCELA CAROLINA MOLINA FUENTEALBA"/>
    <s v="MARCELA CAROLINA"/>
    <s v="MOLINA FUENTEALBA"/>
    <x v="0"/>
    <x v="2"/>
    <s v="Licencia"/>
    <s v="Enfermedad común"/>
    <m/>
    <m/>
    <d v="2021-02-24T00:00:00"/>
    <d v="2021-03-06T00:00:00"/>
    <m/>
    <m/>
    <d v="1990-12-10T00:00:00"/>
    <x v="41"/>
    <s v="17625807-1"/>
    <s v="WILLIAMS ENRIQUE DOMINGUEZ BARRADA"/>
    <d v="2019-03-18T00:00:00"/>
    <d v="2019-04-08T00:00:00"/>
    <m/>
    <d v="2019-04-13T00:00:00"/>
    <s v="MCMOLINF"/>
    <s v="MCMOLINF"/>
    <n v="19160"/>
    <s v="marcela.molina@consultor.wom.cl"/>
    <m/>
    <m/>
    <n v="53"/>
    <s v="America Quinteros"/>
    <x v="1"/>
    <s v="Diurno"/>
    <n v="1"/>
    <d v="2021-03-01T00:00:00"/>
    <n v="688"/>
    <m/>
    <s v=""/>
    <d v="2019-04-01T00:00:00"/>
  </r>
  <r>
    <s v="Holdtech"/>
    <x v="2"/>
    <s v="Gestión EPA"/>
    <s v="La Serena"/>
    <s v="27181563"/>
    <s v="8"/>
    <s v="27181563-8"/>
    <s v="FAZOZAYC"/>
    <s v="FABIOLA ANDREINA ZOZAYA CARETTO"/>
    <s v="FABIOLA ANDREINA"/>
    <s v="ZOZAYA CARETTO"/>
    <x v="0"/>
    <x v="6"/>
    <s v="Entrenamiento"/>
    <m/>
    <m/>
    <m/>
    <m/>
    <m/>
    <m/>
    <m/>
    <d v="1990-02-17T00:00:00"/>
    <x v="41"/>
    <s v="17625807-1"/>
    <s v="WILLIAMS ENRIQUE DOMINGUEZ BARRADA"/>
    <d v="2020-04-02T00:00:00"/>
    <d v="2020-04-17T00:00:00"/>
    <m/>
    <d v="2020-04-20T00:00:00"/>
    <s v="FAZOZAYC"/>
    <s v="FAZOZAYC"/>
    <n v="19386"/>
    <s v="fabiola.zozaya@consultor.wom.cl"/>
    <m/>
    <m/>
    <s v="16 RRSS"/>
    <s v="Daniela Castillo"/>
    <x v="1"/>
    <s v="Diurno"/>
    <n v="1"/>
    <d v="2021-03-01T00:00:00"/>
    <n v="315"/>
    <m/>
    <s v=""/>
    <d v="2020-04-01T00:00:00"/>
  </r>
  <r>
    <s v="Holdtech"/>
    <x v="2"/>
    <s v="Gestión EPA"/>
    <s v="La Serena"/>
    <s v="17452770"/>
    <s v="9"/>
    <s v="17452770-9"/>
    <s v="HAMUNOZP"/>
    <s v="HELIO ADAN MUÑOZ PAZ"/>
    <s v="HELIO ADAN"/>
    <s v="MUÑOZ PAZ "/>
    <x v="1"/>
    <x v="3"/>
    <s v="Renuncia"/>
    <s v="Renuncia voluntaria"/>
    <d v="2020-12-30T00:00:00"/>
    <m/>
    <m/>
    <m/>
    <m/>
    <m/>
    <d v="1990-04-15T00:00:00"/>
    <x v="41"/>
    <s v="17625807-1"/>
    <s v="WILLIAMS ENRIQUE DOMINGUEZ BARRADA"/>
    <d v="2020-07-13T00:00:00"/>
    <d v="2020-07-24T00:00:00"/>
    <m/>
    <d v="2020-07-27T00:00:00"/>
    <s v="HAMUNOZP"/>
    <s v="HAMUNOZP"/>
    <n v="19284"/>
    <s v="helio.munoz@consultor.wom.cl"/>
    <m/>
    <m/>
    <n v="78"/>
    <s v="Maria Fernanda Diaz"/>
    <x v="1"/>
    <s v="Diurno"/>
    <n v="1"/>
    <d v="2021-03-01T00:00:00"/>
    <n v="217"/>
    <m/>
    <d v="2020-12-01T00:00:00"/>
    <d v="2020-07-01T00:00:00"/>
  </r>
  <r>
    <s v="Holdtech"/>
    <x v="2"/>
    <s v="Gestión EPA"/>
    <s v="La Serena"/>
    <s v="19660209"/>
    <s v="7"/>
    <s v="19660209-7"/>
    <s v="ADALDANR"/>
    <s v="ALVARO DANIEL ALDANA RUBIO"/>
    <s v="ALVARO DANIEL"/>
    <s v="ALDANA RUBIO "/>
    <x v="1"/>
    <x v="3"/>
    <s v="Desvinculación"/>
    <s v="No Concurrencia"/>
    <d v="2020-11-26T00:00:00"/>
    <m/>
    <m/>
    <m/>
    <m/>
    <m/>
    <d v="1997-05-24T00:00:00"/>
    <x v="41"/>
    <s v="17625807-1"/>
    <s v="WILLIAMS ENRIQUE DOMINGUEZ BARRADA"/>
    <d v="2020-07-20T00:00:00"/>
    <d v="2020-07-30T00:00:00"/>
    <m/>
    <d v="2020-07-31T00:00:00"/>
    <s v="ADALDANR"/>
    <s v="ADALDANR"/>
    <n v="19409"/>
    <s v="alvaro.aldana@consultor.wom.cl"/>
    <m/>
    <m/>
    <n v="79"/>
    <s v="America Quinteros"/>
    <x v="1"/>
    <s v="Diurno"/>
    <n v="1"/>
    <d v="2021-03-01T00:00:00"/>
    <n v="213"/>
    <m/>
    <d v="2020-11-01T00:00:00"/>
    <d v="2020-07-01T00:00:00"/>
  </r>
  <r>
    <s v="Holdtech"/>
    <x v="2"/>
    <s v="Gestión EPA"/>
    <s v="La Serena"/>
    <s v="23142119"/>
    <s v="K"/>
    <s v="23142119-K"/>
    <s v="SESPINP"/>
    <s v="STEPHANIE ESPINOZA PARRA"/>
    <s v="STEPHANIE"/>
    <s v="ESPINOZA PARRA "/>
    <x v="1"/>
    <x v="3"/>
    <s v="Renuncia"/>
    <s v="Renuncia voluntaria"/>
    <d v="2021-01-19T00:00:00"/>
    <m/>
    <m/>
    <m/>
    <m/>
    <m/>
    <s v="02/08/1992"/>
    <x v="41"/>
    <s v="17625807-1"/>
    <s v="WILLIAMS ENRIQUE DOMINGUEZ BARRADA"/>
    <d v="2019-12-11T00:00:00"/>
    <d v="2020-01-03T00:00:00"/>
    <m/>
    <d v="2020-01-06T00:00:00"/>
    <s v="SESPINP"/>
    <s v="SESPINP"/>
    <n v="19376"/>
    <s v="stephanie.espinoza@consultor.wom.cl"/>
    <m/>
    <m/>
    <s v="14 RRSS"/>
    <s v="Elizabeth Castillo"/>
    <x v="1"/>
    <s v="Diurno"/>
    <n v="1"/>
    <d v="2021-03-01T00:00:00"/>
    <n v="420"/>
    <m/>
    <d v="2021-01-01T00:00:00"/>
    <d v="2020-01-01T00:00:00"/>
  </r>
  <r>
    <s v="Holdtech"/>
    <x v="2"/>
    <s v="Gestión EPA"/>
    <s v="La Serena"/>
    <s v="19948247"/>
    <s v="5"/>
    <s v="19948247-5"/>
    <s v="JEROJASC"/>
    <s v="JOYCE ELIZABETH ROJAS CORTES"/>
    <s v="JOYCE ELIZABETH "/>
    <s v="ROJAS CORTES"/>
    <x v="1"/>
    <x v="3"/>
    <s v="Renuncia"/>
    <s v="Renuncia voluntaria"/>
    <d v="2021-02-04T00:00:00"/>
    <m/>
    <m/>
    <m/>
    <m/>
    <m/>
    <s v="05-08-1998"/>
    <x v="41"/>
    <s v="17625807-1"/>
    <s v="WILLIAMS ENRIQUE DOMINGUEZ BARRADA"/>
    <d v="2020-08-12T00:00:00"/>
    <d v="2020-08-27T00:00:00"/>
    <m/>
    <d v="2020-08-28T00:00:00"/>
    <s v="JEROJASC"/>
    <s v="JEROJASC"/>
    <n v="19449"/>
    <s v="joyce.rojas@consultor.wom.cl"/>
    <m/>
    <m/>
    <s v="18 RRSS"/>
    <s v="Daniela Castillo"/>
    <x v="1"/>
    <s v="Diurno"/>
    <n v="1"/>
    <d v="2021-03-01T00:00:00"/>
    <n v="185"/>
    <m/>
    <d v="2021-02-01T00:00:00"/>
    <d v="2020-08-01T00:00:00"/>
  </r>
  <r>
    <s v="Holdtech"/>
    <x v="3"/>
    <s v="Fibra Optica"/>
    <s v="La Serena"/>
    <s v="26396310"/>
    <s v="5"/>
    <s v="26396310-5"/>
    <s v="JLROJASP"/>
    <s v="JOSE LUIS ROJAS PEREZ"/>
    <s v="JOSE LUIS"/>
    <s v="ROJAS PEREZ"/>
    <x v="0"/>
    <x v="0"/>
    <m/>
    <m/>
    <m/>
    <s v="Reingreso RRSS"/>
    <m/>
    <m/>
    <m/>
    <m/>
    <s v="05-05-1999"/>
    <x v="22"/>
    <s v="16780392-K"/>
    <s v="WILLIAMS ENRIQUE DOMINGUEZ BARRADA"/>
    <d v="2021-01-05T00:00:00"/>
    <d v="2021-01-22T00:00:00"/>
    <m/>
    <d v="2021-01-25T00:00:00"/>
    <s v="JLROJASP"/>
    <s v="JLROJASP"/>
    <m/>
    <s v="jose.rojas.p@consultor.wom.cl"/>
    <m/>
    <m/>
    <s v="01 FO"/>
    <s v="Paola Dunn"/>
    <x v="0"/>
    <s v="Diurno"/>
    <s v=""/>
    <d v="2021-03-01T00:00:00"/>
    <n v="35"/>
    <m/>
    <s v=""/>
    <d v="2021-01-01T00:00:00"/>
  </r>
  <r>
    <s v="Holdtech"/>
    <x v="3"/>
    <s v="Fibra Optica"/>
    <s v="La Serena"/>
    <s v="18580660"/>
    <s v="K"/>
    <s v="18580660-K"/>
    <s v="LAGARCIM"/>
    <s v="LUIS ANTONIO GARCIA MONTERO"/>
    <s v="LUIS ANTONIO"/>
    <s v="GARCIA MONTERO"/>
    <x v="0"/>
    <x v="0"/>
    <m/>
    <m/>
    <m/>
    <s v="Reingreso RRSS"/>
    <m/>
    <m/>
    <m/>
    <m/>
    <s v="05-10-1993"/>
    <x v="22"/>
    <s v="16780392-K"/>
    <s v="WILLIAMS ENRIQUE DOMINGUEZ BARRADA"/>
    <d v="2021-01-05T00:00:00"/>
    <d v="2021-01-22T00:00:00"/>
    <m/>
    <d v="2021-01-25T00:00:00"/>
    <s v="LAGARCIM"/>
    <s v="LAGARCIM"/>
    <m/>
    <s v="luis.garcia@consultor.wom.cl"/>
    <m/>
    <m/>
    <s v="01 FO"/>
    <s v="Paola Dunn"/>
    <x v="1"/>
    <s v="Diurno"/>
    <n v="1"/>
    <d v="2021-03-01T00:00:00"/>
    <n v="35"/>
    <m/>
    <s v=""/>
    <d v="2021-01-01T00:00:00"/>
  </r>
  <r>
    <s v="Holdtech"/>
    <x v="3"/>
    <s v="Fibra Optica"/>
    <s v="La Serena"/>
    <s v="25637655"/>
    <s v="5"/>
    <s v="25637655-5"/>
    <s v="GARIVERM"/>
    <s v="GRACIELA ALEJANDRA RIVERA MONTES"/>
    <s v="GRACIELA ALEJANDRA"/>
    <s v="RIVERA MONTES"/>
    <x v="0"/>
    <x v="0"/>
    <m/>
    <m/>
    <m/>
    <s v="Reingreso RRSS"/>
    <m/>
    <m/>
    <m/>
    <m/>
    <s v="29-07-1997"/>
    <x v="22"/>
    <s v="16780392-K"/>
    <s v="WILLIAMS ENRIQUE DOMINGUEZ BARRADA"/>
    <d v="2021-01-05T00:00:00"/>
    <d v="2021-01-22T00:00:00"/>
    <m/>
    <d v="2021-01-25T00:00:00"/>
    <s v="GARIVERM"/>
    <s v="GARIVERM"/>
    <m/>
    <s v="graciela.rivera@consultor.wom.cl"/>
    <m/>
    <m/>
    <s v="01 FO"/>
    <s v="Paola Dunn"/>
    <x v="0"/>
    <s v="Diurno"/>
    <s v=""/>
    <d v="2021-03-01T00:00:00"/>
    <n v="35"/>
    <m/>
    <s v=""/>
    <d v="2021-01-01T00:00:00"/>
  </r>
  <r>
    <s v="Holdtech"/>
    <x v="3"/>
    <s v="Fibra Optica"/>
    <s v="La Serena"/>
    <s v="18757908"/>
    <s v="2"/>
    <s v="18757908-2"/>
    <s v="JACORTEG"/>
    <s v="JAMES ALBERT CORTES GONZALEZ"/>
    <s v="JAMES ALBERT "/>
    <s v="CORTES GONZALEZ"/>
    <x v="0"/>
    <x v="0"/>
    <m/>
    <m/>
    <m/>
    <m/>
    <m/>
    <m/>
    <m/>
    <m/>
    <s v="16-06-1994"/>
    <x v="22"/>
    <s v="16780392-K"/>
    <s v="WILLIAMS ENRIQUE DOMINGUEZ BARRADA"/>
    <d v="2021-01-05T00:00:00"/>
    <d v="2021-01-22T00:00:00"/>
    <m/>
    <d v="2021-01-25T00:00:00"/>
    <s v="JACORTEG"/>
    <s v="JACORTEG"/>
    <n v="19390"/>
    <s v="james.cortes@consultor.wom.cl"/>
    <m/>
    <m/>
    <s v="01 FO"/>
    <s v="Paola Dunn"/>
    <x v="1"/>
    <s v="Diurno"/>
    <n v="1"/>
    <d v="2021-03-01T00:00:00"/>
    <n v="35"/>
    <m/>
    <s v=""/>
    <d v="2021-01-01T00:00:00"/>
  </r>
  <r>
    <s v="Holdtech"/>
    <x v="3"/>
    <s v="Fibra Optica"/>
    <s v="La Serena"/>
    <s v="18461646"/>
    <s v="7"/>
    <s v="18461646-7"/>
    <s v="AFARCEK"/>
    <s v="ALEX FRANCISCO ARCE KONIG"/>
    <s v="ALEX FRANCISCO "/>
    <s v="ARCE KONIG"/>
    <x v="0"/>
    <x v="1"/>
    <m/>
    <m/>
    <m/>
    <m/>
    <m/>
    <m/>
    <m/>
    <m/>
    <s v="15-05-1993"/>
    <x v="39"/>
    <m/>
    <s v=""/>
    <d v="2021-02-17T00:00:00"/>
    <m/>
    <m/>
    <m/>
    <s v="AFARCEK"/>
    <s v="AFARCEK"/>
    <m/>
    <s v="alex.arce@consultor.wom.cl"/>
    <m/>
    <m/>
    <s v="02 FO"/>
    <s v="Paola Dunn"/>
    <x v="2"/>
    <m/>
    <s v=""/>
    <d v="2021-03-01T00:00:00"/>
    <s v=""/>
    <m/>
    <s v=""/>
    <s v=""/>
  </r>
  <r>
    <s v="Holdtech"/>
    <x v="3"/>
    <s v="Fibra Optica"/>
    <s v="La Serena"/>
    <s v="17173404"/>
    <s v="5"/>
    <s v="17173404-5"/>
    <s v="AAZEPEDZ"/>
    <s v="ARNOLD ANDRES ZEPEDA ZARRICUETA"/>
    <s v="ARNOLD ANDRES "/>
    <s v="ZEPEDA ZARRICUETA"/>
    <x v="0"/>
    <x v="1"/>
    <m/>
    <m/>
    <m/>
    <m/>
    <m/>
    <m/>
    <m/>
    <m/>
    <s v="12-12-1988"/>
    <x v="39"/>
    <m/>
    <s v=""/>
    <d v="2021-02-17T00:00:00"/>
    <m/>
    <m/>
    <m/>
    <s v="AAZEPEDZ"/>
    <s v="AAZEPEDZ"/>
    <m/>
    <s v="arnold.zepeda@consultor.wom.cl"/>
    <m/>
    <m/>
    <s v="02 FO"/>
    <s v="Paola Dunn"/>
    <x v="2"/>
    <m/>
    <s v=""/>
    <d v="2021-03-01T00:00:00"/>
    <s v=""/>
    <m/>
    <s v=""/>
    <s v=""/>
  </r>
  <r>
    <s v="Holdtech"/>
    <x v="3"/>
    <s v="Fibra Optica"/>
    <s v="La Serena"/>
    <s v="20313559"/>
    <s v="9"/>
    <s v="20313559-9"/>
    <s v=" DDOLIVAC"/>
    <s v="DARLYN DENNIS OLIVARES CASTILLO"/>
    <s v="DARLYN DENNIS "/>
    <s v="OLIVARES CASTILLO"/>
    <x v="0"/>
    <x v="1"/>
    <m/>
    <m/>
    <m/>
    <m/>
    <m/>
    <m/>
    <m/>
    <m/>
    <s v="26-01-2001"/>
    <x v="39"/>
    <m/>
    <s v=""/>
    <d v="2021-02-17T00:00:00"/>
    <m/>
    <m/>
    <m/>
    <s v=" DDOLIVAC"/>
    <s v=" DDOLIVAC"/>
    <m/>
    <s v=" darlyn.olivares@consultor.wom.cl"/>
    <m/>
    <m/>
    <s v="02 FO"/>
    <s v="Paola Dunn"/>
    <x v="2"/>
    <m/>
    <s v=""/>
    <d v="2021-03-01T00:00:00"/>
    <s v=""/>
    <m/>
    <s v=""/>
    <s v=""/>
  </r>
  <r>
    <s v="Holdtech"/>
    <x v="3"/>
    <s v="Fibra Optica"/>
    <s v="La Serena"/>
    <s v="20618459"/>
    <s v="0"/>
    <s v="20618459-0"/>
    <s v="EAMOLINR"/>
    <s v="EMILIA ANGELES MOLINA ROJAS"/>
    <s v="EMILIA ANGELES "/>
    <s v="MOLINA ROJAS"/>
    <x v="0"/>
    <x v="1"/>
    <m/>
    <m/>
    <m/>
    <m/>
    <m/>
    <m/>
    <m/>
    <m/>
    <s v="13-11-2000"/>
    <x v="39"/>
    <m/>
    <s v=""/>
    <d v="2021-02-17T00:00:00"/>
    <m/>
    <m/>
    <m/>
    <s v="EAMOLINR"/>
    <s v="EAMOLINR"/>
    <n v="19083"/>
    <s v="emilia.molina@consultor.wom.cl"/>
    <m/>
    <m/>
    <s v="02 FO"/>
    <s v="Paola Dunn"/>
    <x v="2"/>
    <m/>
    <s v=""/>
    <d v="2021-03-01T00:00:00"/>
    <s v=""/>
    <m/>
    <s v=""/>
    <s v=""/>
  </r>
  <r>
    <s v="Holdtech"/>
    <x v="3"/>
    <s v="Fibra Optica"/>
    <s v="La Serena"/>
    <s v="17579081"/>
    <s v="0"/>
    <s v="17579081-0"/>
    <s v="EAFILIDM"/>
    <s v="ERNESTO ANDRES FILIDEI MONTOYA"/>
    <s v="ERNESTO ANDRES"/>
    <s v=" FILIDEI MONTOYA"/>
    <x v="0"/>
    <x v="1"/>
    <m/>
    <m/>
    <m/>
    <m/>
    <m/>
    <m/>
    <m/>
    <m/>
    <s v="29-08-1990"/>
    <x v="39"/>
    <m/>
    <s v=""/>
    <d v="2021-02-17T00:00:00"/>
    <m/>
    <m/>
    <m/>
    <s v="EAFILIDM"/>
    <s v="EAFILIDM"/>
    <n v="19088"/>
    <s v="ernesto.filidei@consultor.wom.cl"/>
    <m/>
    <m/>
    <s v="02 FO"/>
    <s v="Paola Dunn"/>
    <x v="2"/>
    <m/>
    <s v=""/>
    <d v="2021-03-01T00:00:00"/>
    <s v=""/>
    <m/>
    <s v=""/>
    <s v=""/>
  </r>
  <r>
    <s v="Holdtech"/>
    <x v="3"/>
    <s v="Fibra Optica"/>
    <s v="La Serena"/>
    <s v="19349084"/>
    <s v="0"/>
    <s v="19349084-0"/>
    <s v="FNJIMENR"/>
    <s v="FRANCHESCA NICOLE JIMENEZ RODRIGUEZ"/>
    <s v="FRANCHESCA NICOLE "/>
    <s v="JIMENEZ RODRIGUEZ"/>
    <x v="0"/>
    <x v="1"/>
    <m/>
    <m/>
    <m/>
    <m/>
    <m/>
    <m/>
    <m/>
    <m/>
    <s v="10-09-1996"/>
    <x v="39"/>
    <m/>
    <s v=""/>
    <d v="2021-02-17T00:00:00"/>
    <m/>
    <m/>
    <m/>
    <s v="FNJIMENR"/>
    <s v="FNJIMENR"/>
    <n v="19111"/>
    <s v="franchesca.jimenez@consultor.wom.cl"/>
    <m/>
    <m/>
    <s v="02 FO"/>
    <s v="Paola Dunn"/>
    <x v="2"/>
    <m/>
    <s v=""/>
    <d v="2021-03-01T00:00:00"/>
    <s v=""/>
    <m/>
    <s v=""/>
    <s v=""/>
  </r>
  <r>
    <s v="Holdtech"/>
    <x v="3"/>
    <s v="Fibra Optica"/>
    <s v="La Serena"/>
    <s v="19258389"/>
    <s v="6"/>
    <s v="19258389-6"/>
    <s v="JFCORTEM"/>
    <s v="JAVIERA FRANCISCA CORTEZ MUÑOZ"/>
    <s v="JAVIERA FRANCISCA"/>
    <s v=" CORTEZ MUÑOZ"/>
    <x v="0"/>
    <x v="1"/>
    <m/>
    <m/>
    <m/>
    <m/>
    <m/>
    <m/>
    <m/>
    <m/>
    <s v="16-09-1996"/>
    <x v="39"/>
    <m/>
    <s v=""/>
    <d v="2021-02-17T00:00:00"/>
    <m/>
    <m/>
    <m/>
    <s v="JFCORTEM"/>
    <s v="JFCORTEM"/>
    <n v="19200"/>
    <s v="javiera.cortez@consultor.wom.cl"/>
    <m/>
    <m/>
    <s v="02 FO"/>
    <s v="Paola Dunn"/>
    <x v="2"/>
    <m/>
    <s v=""/>
    <d v="2021-03-01T00:00:00"/>
    <s v=""/>
    <m/>
    <s v=""/>
    <s v=""/>
  </r>
  <r>
    <s v="Holdtech"/>
    <x v="3"/>
    <s v="Fibra Optica"/>
    <s v="La Serena"/>
    <s v="16238101"/>
    <s v="6"/>
    <s v="16238101-6"/>
    <s v="JMHENRIR"/>
    <s v="JOSE MARIO HENRIQUEZ RUBIO"/>
    <s v="JOSE MARIO "/>
    <s v="HENRIQUEZ RUBIO"/>
    <x v="0"/>
    <x v="1"/>
    <m/>
    <m/>
    <m/>
    <m/>
    <m/>
    <m/>
    <m/>
    <m/>
    <s v="05-06-1985"/>
    <x v="39"/>
    <m/>
    <s v=""/>
    <d v="2021-02-17T00:00:00"/>
    <m/>
    <m/>
    <m/>
    <s v="JMHENRIR"/>
    <s v="JMHENRIR"/>
    <n v="19245"/>
    <s v="jose.henriquez@consultor.wom.cl"/>
    <m/>
    <m/>
    <s v="02 FO"/>
    <s v="Paola Dunn"/>
    <x v="2"/>
    <m/>
    <s v=""/>
    <d v="2021-03-01T00:00:00"/>
    <s v=""/>
    <m/>
    <s v=""/>
    <s v=""/>
  </r>
  <r>
    <s v="Holdtech"/>
    <x v="3"/>
    <s v="Fibra Optica"/>
    <s v="La Serena"/>
    <s v="21158137"/>
    <s v="9"/>
    <s v="21158137-9"/>
    <s v="LEMARCHP"/>
    <s v="LEANDRO EMANUEL MARCHANT PAREDES"/>
    <s v="LEANDRO EMANUEL "/>
    <s v="MARCHANT PAREDES"/>
    <x v="0"/>
    <x v="1"/>
    <m/>
    <m/>
    <m/>
    <m/>
    <m/>
    <m/>
    <m/>
    <m/>
    <s v="05-11-2002"/>
    <x v="39"/>
    <m/>
    <s v=""/>
    <d v="2021-02-17T00:00:00"/>
    <m/>
    <m/>
    <m/>
    <s v="LEMARCHP"/>
    <s v="LEMARCHP"/>
    <m/>
    <s v="leandro.marchant@consultor.wom.cl"/>
    <m/>
    <m/>
    <s v="02 FO"/>
    <s v="Paola Dunn"/>
    <x v="2"/>
    <m/>
    <s v=""/>
    <d v="2021-03-01T00:00:00"/>
    <s v=""/>
    <m/>
    <s v=""/>
    <s v=""/>
  </r>
  <r>
    <s v="Holdtech"/>
    <x v="3"/>
    <s v="Fibra Optica"/>
    <s v="La Serena"/>
    <s v="19911390"/>
    <s v="9"/>
    <s v="19911390-9"/>
    <s v="LDJOFREO"/>
    <s v="LENYN'S DENYN'S DANKO VANESKO JOFRE OPAZO"/>
    <s v="LENYN'S DENYN'S DANKO VANESKO"/>
    <s v="JOFRE OPAZO"/>
    <x v="0"/>
    <x v="1"/>
    <m/>
    <m/>
    <m/>
    <m/>
    <m/>
    <m/>
    <m/>
    <m/>
    <s v="10-10-1998"/>
    <x v="39"/>
    <m/>
    <s v=""/>
    <d v="2021-02-17T00:00:00"/>
    <m/>
    <m/>
    <m/>
    <s v="LDJOFREO"/>
    <s v="LDJOFREO"/>
    <n v="19314"/>
    <s v="lenyn's.jofre@consultor.wom.cl"/>
    <m/>
    <m/>
    <s v="02 FO"/>
    <s v="Paola Dunn"/>
    <x v="2"/>
    <m/>
    <s v=""/>
    <d v="2021-03-01T00:00:00"/>
    <s v=""/>
    <m/>
    <s v=""/>
    <s v=""/>
  </r>
  <r>
    <s v="Holdtech"/>
    <x v="3"/>
    <s v="Fibra Optica"/>
    <s v="La Serena"/>
    <s v="18673955"/>
    <s v="8"/>
    <s v="18673955-8"/>
    <s v="NAAMAROA"/>
    <s v="NICOLAS ANDRES AMARO AGUIRRE"/>
    <s v="NICOLAS ANDRES "/>
    <s v="AMARO AGUIRRE"/>
    <x v="0"/>
    <x v="1"/>
    <m/>
    <m/>
    <m/>
    <m/>
    <m/>
    <m/>
    <m/>
    <m/>
    <s v="14-04-1994"/>
    <x v="39"/>
    <m/>
    <s v=""/>
    <d v="2021-02-17T00:00:00"/>
    <m/>
    <m/>
    <m/>
    <s v="NAAMAROA"/>
    <s v="NAAMAROA"/>
    <n v="19315"/>
    <s v="nicolas.amaro@consultor.wom.cl"/>
    <m/>
    <m/>
    <s v="02 FO"/>
    <s v="Paola Dunn"/>
    <x v="2"/>
    <m/>
    <s v=""/>
    <d v="2021-03-01T00:00:00"/>
    <s v=""/>
    <m/>
    <s v=""/>
    <s v=""/>
  </r>
  <r>
    <s v="Holdtech"/>
    <x v="3"/>
    <s v="Fibra Optica"/>
    <s v="La Serena"/>
    <s v="26923220"/>
    <s v="K"/>
    <s v="26923220-K"/>
    <s v="YTROCO"/>
    <s v="YASMARY TROCONIS"/>
    <s v="YASMARY"/>
    <s v="TROCONIS"/>
    <x v="1"/>
    <x v="3"/>
    <s v="Renuncia"/>
    <s v="Renuncia voluntaria"/>
    <d v="2021-02-13T00:00:00"/>
    <m/>
    <m/>
    <m/>
    <m/>
    <m/>
    <s v="22-10-1985"/>
    <x v="22"/>
    <s v="16780392-K"/>
    <s v="WILLIAMS ENRIQUE DOMINGUEZ BARRADA"/>
    <d v="2021-01-05T00:00:00"/>
    <d v="2021-01-22T00:00:00"/>
    <m/>
    <d v="2021-01-25T00:00:00"/>
    <s v="YTROCO"/>
    <s v="YTROCO"/>
    <n v="19210"/>
    <s v="yasmary.troconis@consultor.wom.cl"/>
    <m/>
    <m/>
    <s v="01 FO"/>
    <s v="Paola Dunn"/>
    <x v="1"/>
    <s v="Diurno"/>
    <n v="1"/>
    <d v="2021-03-01T00:00:00"/>
    <n v="35"/>
    <m/>
    <d v="2021-02-01T00:00:00"/>
    <d v="2021-01-01T00:00:00"/>
  </r>
  <r>
    <s v="Holdtech"/>
    <x v="3"/>
    <s v="Fibra Optica"/>
    <s v="La Serena"/>
    <s v="26428163"/>
    <s v="6"/>
    <s v="26428163-6"/>
    <s v="YRMALDOC"/>
    <s v="YILDA ROXANA MALDONADO CAMACHO"/>
    <s v="YILDA ROXANA"/>
    <s v="MALDONADO CAMACHO"/>
    <x v="1"/>
    <x v="5"/>
    <s v="Abandono de PEI"/>
    <m/>
    <d v="2021-01-21T00:00:00"/>
    <m/>
    <m/>
    <m/>
    <m/>
    <m/>
    <s v="22-12-1993"/>
    <x v="39"/>
    <m/>
    <s v=""/>
    <d v="2021-01-05T00:00:00"/>
    <m/>
    <m/>
    <m/>
    <s v="YRMALDOC"/>
    <s v="YRMALDOC"/>
    <m/>
    <s v="yilda.maldonado@consultor.wom.cl"/>
    <m/>
    <m/>
    <s v="01 FO"/>
    <s v="Paola Dunn"/>
    <x v="3"/>
    <m/>
    <s v=""/>
    <d v="2021-03-01T00:00:00"/>
    <s v=""/>
    <m/>
    <d v="2021-01-01T00:00:00"/>
    <s v=""/>
  </r>
  <r>
    <s v="Holdtech"/>
    <x v="3"/>
    <s v="Fibra Optica"/>
    <s v="La Serena"/>
    <s v="20456984"/>
    <s v="3"/>
    <s v="20456984-3"/>
    <s v="BCVENEGG"/>
    <s v="BARBARA CATALINA VENEGAS GOMEZ"/>
    <s v="BARBARA CATALINA "/>
    <s v="VENEGAS GOMEZ"/>
    <x v="1"/>
    <x v="5"/>
    <s v="Abandono de PEI"/>
    <m/>
    <d v="2021-01-21T00:00:00"/>
    <m/>
    <m/>
    <m/>
    <m/>
    <m/>
    <s v="06-04-2000"/>
    <x v="39"/>
    <m/>
    <s v=""/>
    <d v="2021-01-05T00:00:00"/>
    <m/>
    <m/>
    <m/>
    <s v="BCVENEGG"/>
    <s v="BCVENEGG"/>
    <n v="19375"/>
    <s v="barbara.venegas@consultor.wom.cl"/>
    <m/>
    <m/>
    <s v="01 FO"/>
    <s v="Paola Dunn"/>
    <x v="3"/>
    <m/>
    <s v=""/>
    <d v="2021-03-01T00:00:00"/>
    <s v=""/>
    <m/>
    <d v="2021-01-01T00:00:00"/>
    <s v=""/>
  </r>
  <r>
    <s v="Holdtech"/>
    <x v="3"/>
    <s v="Fibra Optica"/>
    <s v="La Serena"/>
    <s v="26662486"/>
    <s v="7"/>
    <n v="266624867"/>
    <s v="YDFERNAA"/>
    <s v="YARILDA DEL CARMEN FERNÁNDEZ AZUAJE"/>
    <s v="YARILDA DEL CARMEN"/>
    <s v="FERNÁNDEZ AZUAJE"/>
    <x v="1"/>
    <x v="5"/>
    <s v="Abandono de PEI"/>
    <m/>
    <d v="2021-01-21T00:00:00"/>
    <m/>
    <m/>
    <m/>
    <m/>
    <m/>
    <s v="30-11-1991"/>
    <x v="39"/>
    <m/>
    <s v=""/>
    <d v="2021-01-05T00:00:00"/>
    <m/>
    <m/>
    <m/>
    <s v="YDFERNAA"/>
    <s v="YDFERNAA"/>
    <n v="19380"/>
    <s v="yarilda.fernandez@consultor.wom.cl"/>
    <m/>
    <m/>
    <s v="01 FO"/>
    <s v="Paola Dunn"/>
    <x v="3"/>
    <m/>
    <s v=""/>
    <d v="2021-03-01T00:00:00"/>
    <s v=""/>
    <m/>
    <d v="2021-01-01T00:00:00"/>
    <s v=""/>
  </r>
  <r>
    <s v="Holdtech"/>
    <x v="3"/>
    <s v="Fibra Optica"/>
    <s v="La Serena"/>
    <s v="26492499"/>
    <s v="5"/>
    <s v="26492499-5"/>
    <s v="MMGONZAA"/>
    <s v="MILEIDY MAYRIN GONZALEZ ALAYON"/>
    <s v="MILEIDY MAYRIN "/>
    <s v="GONZALEZ ALAYON "/>
    <x v="1"/>
    <x v="5"/>
    <s v="Abandono de PEI"/>
    <m/>
    <d v="2021-01-21T00:00:00"/>
    <m/>
    <m/>
    <m/>
    <m/>
    <m/>
    <s v="29-01-1989"/>
    <x v="39"/>
    <m/>
    <s v=""/>
    <d v="2021-01-05T00:00:00"/>
    <m/>
    <m/>
    <m/>
    <s v="MMGONZAA"/>
    <s v="MMGONZAA"/>
    <n v="19384"/>
    <s v="mileidy.gonzalez@consultor.wom.cl"/>
    <m/>
    <m/>
    <s v="01 FO"/>
    <s v="Paola Dunn"/>
    <x v="3"/>
    <m/>
    <s v=""/>
    <d v="2021-03-01T00:00:00"/>
    <s v=""/>
    <m/>
    <d v="2021-01-01T00:00:00"/>
    <s v=""/>
  </r>
  <r>
    <s v="Holdtech"/>
    <x v="3"/>
    <s v="Fibra Optica"/>
    <s v="La Serena"/>
    <s v="19989907"/>
    <s v="4"/>
    <s v="19989907-4"/>
    <s v="WAALARCF"/>
    <s v="WILFREDO ANDRES ALARCON FIGUEROA"/>
    <s v="WILFREDO ANDRES "/>
    <s v="ALARCON FIGUEROA"/>
    <x v="1"/>
    <x v="5"/>
    <s v="Abandono de PEI"/>
    <m/>
    <d v="2021-01-21T00:00:00"/>
    <m/>
    <m/>
    <m/>
    <m/>
    <m/>
    <s v="03-08-1998"/>
    <x v="39"/>
    <m/>
    <s v=""/>
    <d v="2021-01-05T00:00:00"/>
    <m/>
    <m/>
    <m/>
    <s v="WAALARCF"/>
    <s v="WAALARCF"/>
    <n v="19181"/>
    <s v="wilfredo.alarcon@consultor.wom.cl"/>
    <m/>
    <m/>
    <s v="01 FO"/>
    <s v="Paola Dunn"/>
    <x v="3"/>
    <m/>
    <s v=""/>
    <d v="2021-03-01T00:00:00"/>
    <s v=""/>
    <m/>
    <d v="2021-01-01T00:00:00"/>
    <s v=""/>
  </r>
  <r>
    <s v="Holdtech"/>
    <x v="3"/>
    <s v="Fibra Optica"/>
    <s v="La Serena"/>
    <s v="17363909"/>
    <s v="0"/>
    <s v="17363909-0"/>
    <s v="CARIVERP"/>
    <s v="CLAUDIO ANDRES RIVERA PARRA"/>
    <s v="CLAUDIO ANDRES "/>
    <s v="RIVERA PARRA"/>
    <x v="1"/>
    <x v="5"/>
    <s v="Abandono de PEI"/>
    <m/>
    <d v="2021-01-21T00:00:00"/>
    <m/>
    <m/>
    <m/>
    <m/>
    <m/>
    <s v="24-02-1990"/>
    <x v="39"/>
    <m/>
    <s v=""/>
    <d v="2021-01-05T00:00:00"/>
    <m/>
    <m/>
    <m/>
    <s v="CARIVERP"/>
    <s v="CARIVERP"/>
    <n v="19203"/>
    <s v="claudio.rivera@consultor.wom.cl"/>
    <m/>
    <m/>
    <s v="01 FO"/>
    <s v="Paola Dunn"/>
    <x v="3"/>
    <m/>
    <s v=""/>
    <d v="2021-03-01T00:00:00"/>
    <s v=""/>
    <m/>
    <d v="2021-01-01T00:00:00"/>
    <s v=""/>
  </r>
  <r>
    <s v="Holdtech"/>
    <x v="3"/>
    <s v="Fibra Optica"/>
    <s v="La Serena"/>
    <s v="19574330"/>
    <s v="4"/>
    <s v="19574330-4"/>
    <s v="CNARDILJ"/>
    <s v="CAROLINA NICOLE ARDILES JOPIA"/>
    <s v="CAROLINA NICOLE "/>
    <s v="ARDILES JOPIA"/>
    <x v="1"/>
    <x v="5"/>
    <s v="Abandono de PEI"/>
    <m/>
    <d v="2021-01-21T00:00:00"/>
    <m/>
    <m/>
    <m/>
    <m/>
    <m/>
    <s v="10-01-2001"/>
    <x v="39"/>
    <m/>
    <s v=""/>
    <d v="2021-01-05T00:00:00"/>
    <m/>
    <m/>
    <m/>
    <s v="CNARDILJ"/>
    <s v="CNARDILJ"/>
    <n v="19213"/>
    <s v="carolina.ardiles@consultor.wom.cl"/>
    <m/>
    <m/>
    <s v="01 FO"/>
    <s v="Paola Dunn"/>
    <x v="3"/>
    <m/>
    <s v=""/>
    <d v="2021-03-01T00:00:00"/>
    <s v=""/>
    <m/>
    <d v="2021-01-01T00:00:00"/>
    <s v=""/>
  </r>
  <r>
    <s v="Holdtech"/>
    <x v="3"/>
    <s v="Fibra Optica"/>
    <s v="La Serena"/>
    <s v="20543854"/>
    <s v="8"/>
    <s v="20543854-8"/>
    <s v="BAFUENTR"/>
    <s v="BARBARA ANTONIA FUENTES ROMAN"/>
    <s v="BARBARA ANTONIA "/>
    <s v="FUENTES ROMAN"/>
    <x v="1"/>
    <x v="5"/>
    <s v="Abandono de PEI"/>
    <m/>
    <d v="2021-01-21T00:00:00"/>
    <m/>
    <m/>
    <m/>
    <m/>
    <m/>
    <s v="28-12-2000"/>
    <x v="39"/>
    <m/>
    <s v=""/>
    <d v="2021-01-05T00:00:00"/>
    <m/>
    <m/>
    <m/>
    <s v="BAFUENTR"/>
    <s v="BAFUENTR"/>
    <n v="19227"/>
    <s v="barbara.fuentes@consultor.wom.cl"/>
    <m/>
    <m/>
    <s v="01 FO"/>
    <s v="Paola Dunn"/>
    <x v="3"/>
    <m/>
    <s v=""/>
    <d v="2021-03-01T00:00:00"/>
    <s v=""/>
    <m/>
    <d v="2021-01-01T00:00:00"/>
    <s v=""/>
  </r>
  <r>
    <s v="Holdtech"/>
    <x v="3"/>
    <s v="Fibra Optica"/>
    <s v="La Serena"/>
    <s v="17451969"/>
    <s v="2"/>
    <s v="17451969-2"/>
    <s v="PPARAYAA"/>
    <s v="PATRICIA PRISCILLA ARAYA ARAYA"/>
    <s v="PATRICIA PRISCILLA "/>
    <s v="ARAYA ARAYA"/>
    <x v="1"/>
    <x v="5"/>
    <s v="Abandono de PEI"/>
    <m/>
    <d v="2021-01-21T00:00:00"/>
    <m/>
    <m/>
    <m/>
    <m/>
    <m/>
    <s v="19-12-1989"/>
    <x v="39"/>
    <m/>
    <s v=""/>
    <d v="2021-01-05T00:00:00"/>
    <m/>
    <m/>
    <m/>
    <s v="PPARAYAA"/>
    <s v="PPARAYAA"/>
    <n v="19216"/>
    <s v="patricia.araya@consultor.wom.cl"/>
    <m/>
    <m/>
    <s v="01 FO"/>
    <s v="Paola Dunn"/>
    <x v="3"/>
    <m/>
    <s v=""/>
    <d v="2021-03-01T00:00:00"/>
    <s v=""/>
    <m/>
    <d v="2021-01-01T00:00:00"/>
    <s v=""/>
  </r>
  <r>
    <s v="Holdtech"/>
    <x v="3"/>
    <s v="Fibra Optica"/>
    <s v="La Serena"/>
    <s v="20168436"/>
    <s v="6"/>
    <s v="20168436-6"/>
    <s v="DATORREC"/>
    <s v="DANIZA ANDREA TORRES CORTES"/>
    <s v="DANIZA ANDREA "/>
    <s v="TORRES CORTES"/>
    <x v="1"/>
    <x v="5"/>
    <s v="Abandono de PEI"/>
    <m/>
    <d v="2021-01-21T00:00:00"/>
    <m/>
    <m/>
    <m/>
    <m/>
    <m/>
    <s v="31-10-1999"/>
    <x v="39"/>
    <m/>
    <s v=""/>
    <d v="2021-01-05T00:00:00"/>
    <m/>
    <m/>
    <m/>
    <s v="DATORREC"/>
    <s v="DATORREC"/>
    <n v="19164"/>
    <s v="daniza.torres@consultor.wom.cl"/>
    <m/>
    <m/>
    <s v="01 FO"/>
    <s v="Paola Dunn"/>
    <x v="3"/>
    <m/>
    <s v=""/>
    <d v="2021-03-01T00:00:00"/>
    <s v=""/>
    <m/>
    <d v="2021-01-01T00:00:00"/>
    <s v=""/>
  </r>
  <r>
    <s v="Holdtech"/>
    <x v="4"/>
    <s v="Redes Sociales"/>
    <s v="La Serena"/>
    <s v="19010508"/>
    <s v="3"/>
    <s v="19010508-3"/>
    <s v="RFCONTRA"/>
    <s v="ROMINA FRANCISCA CONTRERAS ALVAREZ"/>
    <s v="ROMINA FRANCISCA"/>
    <s v="CONTRERAS ALVAREZ"/>
    <x v="0"/>
    <x v="0"/>
    <m/>
    <m/>
    <m/>
    <m/>
    <m/>
    <m/>
    <m/>
    <m/>
    <d v="1994-11-09T00:00:00"/>
    <x v="42"/>
    <m/>
    <s v="YORMAN JOSE HERNANDEZ USECHE "/>
    <d v="2018-03-12T00:00:00"/>
    <d v="2018-04-02T00:00:00"/>
    <s v="S"/>
    <d v="2018-04-03T00:00:00"/>
    <s v="RFCONTRA"/>
    <s v="RFCONTRA"/>
    <n v="19275"/>
    <s v="romina.contreras@consultor.wom.cl"/>
    <m/>
    <m/>
    <n v="23"/>
    <s v="Julia Arancibia"/>
    <x v="0"/>
    <s v="Diurno"/>
    <s v=""/>
    <d v="2021-03-01T00:00:00"/>
    <n v="1063"/>
    <d v="2018-12-21T00:00:00"/>
    <s v=""/>
    <d v="2018-04-01T00:00:00"/>
  </r>
  <r>
    <s v="Holdtech"/>
    <x v="4"/>
    <s v="Redes Sociales"/>
    <s v="La Serena"/>
    <s v="17985859"/>
    <s v="2"/>
    <s v="17985859-2"/>
    <s v="GPADASMM"/>
    <s v="GRACIELA PAZ ADASME MUÑOZ"/>
    <s v="GRACIELA PAZ"/>
    <s v="ADASME MUÑOZ"/>
    <x v="0"/>
    <x v="2"/>
    <s v="Licencia"/>
    <s v="Enfermedad común"/>
    <m/>
    <m/>
    <d v="2021-02-22T00:00:00"/>
    <d v="2021-03-04T00:00:00"/>
    <m/>
    <m/>
    <d v="1992-02-20T00:00:00"/>
    <x v="42"/>
    <m/>
    <s v="YORMAN JOSE HERNANDEZ USECHE "/>
    <d v="2018-07-21T00:00:00"/>
    <d v="2018-07-31T00:00:00"/>
    <s v="S"/>
    <d v="2018-08-01T00:00:00"/>
    <s v="GPADASMM"/>
    <s v="GPADASMM"/>
    <n v="19108"/>
    <s v="graciela.adasme@consultor.wom.cl"/>
    <m/>
    <m/>
    <n v="34"/>
    <s v="Katterine Cuadra"/>
    <x v="0"/>
    <s v="Diurno"/>
    <s v=""/>
    <d v="2021-03-01T00:00:00"/>
    <n v="943"/>
    <d v="2018-11-20T00:00:00"/>
    <s v=""/>
    <d v="2018-08-01T00:00:00"/>
  </r>
  <r>
    <s v="Holdtech"/>
    <x v="4"/>
    <s v="Redes Sociales"/>
    <s v="La Serena"/>
    <s v="19662048"/>
    <s v="6"/>
    <s v="19662048-6"/>
    <s v="MEPICHAG"/>
    <s v="MILDRETH ESTEFANIA PICHINAO GODOY"/>
    <s v="MILDRETH ESTEFANIA"/>
    <s v="PICHINAO GODOY"/>
    <x v="0"/>
    <x v="2"/>
    <s v="Licencia"/>
    <s v="Enfermedad común"/>
    <m/>
    <m/>
    <d v="2021-02-10T00:00:00"/>
    <d v="2021-03-01T00:00:00"/>
    <m/>
    <m/>
    <d v="1998-02-02T00:00:00"/>
    <x v="42"/>
    <m/>
    <s v="YORMAN JOSE HERNANDEZ USECHE "/>
    <d v="2018-10-01T00:00:00"/>
    <d v="2018-10-19T00:00:00"/>
    <m/>
    <d v="2018-10-22T00:00:00"/>
    <s v="MEPICHAG"/>
    <s v="MEPICHAG"/>
    <n v="19092"/>
    <s v="mildreth.pichanao@consultor.wom.cl"/>
    <m/>
    <m/>
    <n v="40"/>
    <s v="Julia Arancibia"/>
    <x v="1"/>
    <s v="Diurno"/>
    <n v="1"/>
    <d v="2021-03-01T00:00:00"/>
    <n v="861"/>
    <d v="2018-11-12T00:00:00"/>
    <s v=""/>
    <d v="2018-10-01T00:00:00"/>
  </r>
  <r>
    <s v="Holdtech"/>
    <x v="4"/>
    <s v="Redes Sociales"/>
    <s v="La Serena"/>
    <s v="26255228"/>
    <s v="4"/>
    <s v="26255228-4"/>
    <s v="LKROJASS"/>
    <s v="LAURA KARINA ROJAS SANCHEZ"/>
    <s v="LAURA KARINA"/>
    <s v="ROJAS SANCHEZ"/>
    <x v="0"/>
    <x v="2"/>
    <s v="Licencia"/>
    <s v="Patologia del Embarazo"/>
    <m/>
    <m/>
    <d v="2021-01-31T00:00:00"/>
    <d v="2021-03-01T00:00:00"/>
    <m/>
    <m/>
    <d v="1985-03-12T00:00:00"/>
    <x v="42"/>
    <m/>
    <s v="YORMAN JOSE HERNANDEZ USECHE "/>
    <d v="2018-06-28T00:00:00"/>
    <d v="2018-07-23T00:00:00"/>
    <s v="S"/>
    <d v="2018-07-24T00:00:00"/>
    <s v="LKROJASS"/>
    <s v="LKROJASS"/>
    <n v="19013"/>
    <s v="laura.rojas@consultor.wom.cl"/>
    <m/>
    <m/>
    <s v="01 RRSS"/>
    <s v="Gabriela Toro"/>
    <x v="1"/>
    <s v="Diurno"/>
    <n v="1"/>
    <d v="2021-03-01T00:00:00"/>
    <n v="951"/>
    <m/>
    <s v=""/>
    <d v="2018-07-01T00:00:00"/>
  </r>
  <r>
    <s v="Holdtech"/>
    <x v="4"/>
    <s v="Redes Sociales"/>
    <s v="La Serena"/>
    <s v="17605649"/>
    <s v="5"/>
    <s v="17605649-5"/>
    <s v="CACORTEL"/>
    <s v="CARLA ANDREA CORTES LOPEZ"/>
    <s v="CARLA ANDREA"/>
    <s v="CORTES LOPEZ"/>
    <x v="0"/>
    <x v="2"/>
    <s v="Licencia"/>
    <s v="Enfermedad común"/>
    <m/>
    <m/>
    <d v="2021-02-15T00:00:00"/>
    <d v="2021-03-16T00:00:00"/>
    <m/>
    <m/>
    <d v="1990-09-07T00:00:00"/>
    <x v="42"/>
    <m/>
    <s v="YORMAN JOSE HERNANDEZ USECHE "/>
    <d v="2017-06-04T00:00:00"/>
    <d v="2018-06-25T00:00:00"/>
    <s v="S"/>
    <d v="2018-06-27T00:00:00"/>
    <s v="CACORTEL"/>
    <s v="CACORTEL"/>
    <n v="19196"/>
    <s v="carla.cortes@consultor.wom.cl"/>
    <m/>
    <m/>
    <s v="03 RRSS"/>
    <s v="Gabriela Toro"/>
    <x v="0"/>
    <s v="Diurno"/>
    <s v=""/>
    <d v="2021-03-01T00:00:00"/>
    <n v="978"/>
    <d v="2020-12-01T00:00:00"/>
    <s v=""/>
    <d v="2018-06-01T00:00:00"/>
  </r>
  <r>
    <s v="Holdtech"/>
    <x v="4"/>
    <s v="Redes Sociales"/>
    <s v="La Serena"/>
    <s v="26312904"/>
    <s v="0"/>
    <s v="26312904-0"/>
    <s v="LMATAC"/>
    <s v="LISKEYLA MATA CAMPOS"/>
    <s v="LISKEYLA "/>
    <s v="MATA CAMPOS"/>
    <x v="0"/>
    <x v="2"/>
    <s v="Licencia"/>
    <s v="Enfermedad común"/>
    <m/>
    <m/>
    <d v="2021-01-01T00:00:00"/>
    <d v="2021-03-26T00:00:00"/>
    <m/>
    <m/>
    <s v="07/12/1993"/>
    <x v="42"/>
    <m/>
    <s v="YORMAN JOSE HERNANDEZ USECHE "/>
    <d v="2019-07-25T00:00:00"/>
    <d v="2019-08-14T00:00:00"/>
    <m/>
    <d v="2019-08-19T00:00:00"/>
    <s v="LMATAC"/>
    <s v="LMATAC"/>
    <n v="19016"/>
    <s v="liskeyla.mata@consultor.wom.cl"/>
    <m/>
    <m/>
    <s v="11 RRSS"/>
    <s v="Jeremy Torres"/>
    <x v="1"/>
    <s v="Diurno"/>
    <n v="1"/>
    <d v="2021-03-01T00:00:00"/>
    <n v="560"/>
    <m/>
    <s v=""/>
    <d v="2019-08-01T00:00:00"/>
  </r>
  <r>
    <s v="Holdtech"/>
    <x v="4"/>
    <s v="Redes Sociales"/>
    <s v="La Serena"/>
    <s v="26701650"/>
    <s v="K"/>
    <s v="26701650-K"/>
    <s v="LASANCHV"/>
    <s v="LISMARY ANTONIETHA SANCHEZ VALERA"/>
    <s v="LISMARY ANTONIETHA"/>
    <s v="SANCHEZ VALERA"/>
    <x v="0"/>
    <x v="2"/>
    <s v="Licencia"/>
    <s v="Enfermedad común"/>
    <m/>
    <m/>
    <d v="2021-01-16T00:00:00"/>
    <d v="2021-04-09T00:00:00"/>
    <m/>
    <m/>
    <s v="13/07/1993"/>
    <x v="42"/>
    <m/>
    <s v="YORMAN JOSE HERNANDEZ USECHE "/>
    <d v="2019-12-11T00:00:00"/>
    <d v="2020-01-03T00:00:00"/>
    <m/>
    <d v="2020-01-06T00:00:00"/>
    <s v="LASANCHV"/>
    <s v="LASANCHV"/>
    <n v="19374"/>
    <s v="lismary.sanchez@consultor.wom.cl"/>
    <m/>
    <m/>
    <s v="14 RRSS"/>
    <s v="Elizabeth Castillo"/>
    <x v="1"/>
    <s v="Diurno"/>
    <n v="1"/>
    <d v="2021-03-01T00:00:00"/>
    <n v="420"/>
    <m/>
    <s v=""/>
    <d v="2020-01-01T00:00:00"/>
  </r>
  <r>
    <s v="Holdtech"/>
    <x v="4"/>
    <s v="Redes Sociales"/>
    <s v="La Serena"/>
    <s v="10946221"/>
    <s v="7"/>
    <s v="10946221-7"/>
    <s v="AARAMOSM"/>
    <s v="ALEJANDRA ALICIA RAMOS MALEBRAN"/>
    <s v="ALEJANDRA ALICIA"/>
    <s v="RAMOS MALEBRAN"/>
    <x v="1"/>
    <x v="3"/>
    <s v="Desvinculación"/>
    <s v="Necesidad de la empresa"/>
    <d v="2019-04-12T00:00:00"/>
    <m/>
    <m/>
    <m/>
    <m/>
    <m/>
    <d v="1976-11-11T00:00:00"/>
    <x v="43"/>
    <s v="14617406-5"/>
    <s v="WILLIAMS ENRIQUE DOMINGUEZ BARRADA"/>
    <d v="2017-06-12T00:00:00"/>
    <d v="2017-06-30T00:00:00"/>
    <s v="S"/>
    <d v="2017-07-03T00:00:00"/>
    <s v="AARAMOSM"/>
    <s v="AARAMOSM"/>
    <n v="19049"/>
    <s v="alejandra.ramos@consultor.wom.cl"/>
    <m/>
    <m/>
    <n v="1"/>
    <s v="Monica Neculman"/>
    <x v="1"/>
    <s v="Diurno"/>
    <n v="1"/>
    <d v="2021-03-01T00:00:00"/>
    <n v="1337"/>
    <d v="2018-04-03T00:00:00"/>
    <d v="2019-04-01T00:00:00"/>
    <d v="2017-07-01T00:00:00"/>
  </r>
  <r>
    <s v="Holdtech"/>
    <x v="4"/>
    <s v="Redes Sociales"/>
    <s v="La Serena"/>
    <s v="11484309"/>
    <s v="1"/>
    <s v="11484309-1"/>
    <s v="NVSEREYZ"/>
    <s v="NOEMA VALENTINA SEREY ZORONDO"/>
    <s v="NOEMA VALENTINA"/>
    <s v="SEREY ZORONDO"/>
    <x v="1"/>
    <x v="3"/>
    <s v="Traspaso"/>
    <s v="Traspaso a TLV"/>
    <d v="2020-01-06T00:00:00"/>
    <m/>
    <m/>
    <m/>
    <m/>
    <m/>
    <d v="1969-09-22T00:00:00"/>
    <x v="44"/>
    <s v=" 15675126-K"/>
    <s v=""/>
    <d v="2017-06-12T00:00:00"/>
    <d v="2017-06-30T00:00:00"/>
    <s v="S"/>
    <d v="2017-07-03T00:00:00"/>
    <s v="NVSEREYZ"/>
    <s v="NVSEREYZ"/>
    <n v="19065"/>
    <s v="noema.serey@consultor.wom.cl"/>
    <m/>
    <m/>
    <n v="1"/>
    <s v="Monica Neculman"/>
    <x v="1"/>
    <s v="Diurno"/>
    <n v="1"/>
    <d v="2021-03-01T00:00:00"/>
    <n v="1337"/>
    <d v="2020-01-06T00:00:00"/>
    <d v="2020-01-01T00:00:00"/>
    <d v="2017-07-01T00:00:00"/>
  </r>
  <r>
    <s v="Holdtech"/>
    <x v="4"/>
    <s v="Redes Sociales"/>
    <s v="La Serena"/>
    <s v="8429753-"/>
    <s v="4"/>
    <s v="8429753-4"/>
    <s v="CPOLIVIF"/>
    <s v="CLAUDIA PAOLA OLIVIER FREDES"/>
    <s v="CLAUDIA PAOLA"/>
    <s v="OLIVIER FREDES"/>
    <x v="1"/>
    <x v="3"/>
    <s v="Desvinculación"/>
    <s v="No Concurrencia"/>
    <d v="2019-01-23T00:00:00"/>
    <m/>
    <m/>
    <m/>
    <m/>
    <m/>
    <d v="1965-01-26T00:00:00"/>
    <x v="21"/>
    <s v="10605914-4"/>
    <s v="WILLIAMS ENRIQUE DOMINGUEZ BARRADA"/>
    <d v="2017-06-20T00:00:00"/>
    <d v="2017-07-10T00:00:00"/>
    <s v="S"/>
    <d v="2017-07-12T00:00:00"/>
    <s v="CPOLIVIF"/>
    <s v="CPOLIVIF"/>
    <n v="19085"/>
    <s v="claudia.olivier@consultor.wom.cl"/>
    <m/>
    <m/>
    <n v="3"/>
    <s v="Deisy Carvajal"/>
    <x v="1"/>
    <s v="Diurno"/>
    <n v="1"/>
    <d v="2021-03-01T00:00:00"/>
    <n v="1328"/>
    <d v="2018-05-14T00:00:00"/>
    <d v="2019-01-01T00:00:00"/>
    <d v="2017-07-01T00:00:00"/>
  </r>
  <r>
    <s v="Holdtech"/>
    <x v="4"/>
    <s v="Redes Sociales"/>
    <s v="La Serena"/>
    <s v="18399147"/>
    <s v="7"/>
    <s v="18399147-7"/>
    <s v="MFYANEZZ"/>
    <s v="MARIA FRANCISCA YAÑEZ ZARRICUETA"/>
    <s v="MARIA FRANCISCA"/>
    <s v="YAÑEZ ZARRICUETA"/>
    <x v="1"/>
    <x v="3"/>
    <s v="Desvinculación"/>
    <s v="Necesidad de la empresa"/>
    <d v="2019-04-30T00:00:00"/>
    <m/>
    <m/>
    <m/>
    <m/>
    <m/>
    <d v="1993-06-28T00:00:00"/>
    <x v="44"/>
    <s v=" 15675126-K"/>
    <s v=""/>
    <d v="2017-07-06T00:00:00"/>
    <d v="2017-07-26T00:00:00"/>
    <s v="S"/>
    <d v="2017-07-27T00:00:00"/>
    <s v="MFYANEZZ"/>
    <s v="MFYANEZZ"/>
    <n v="19096"/>
    <s v="maria.yanez@consultor.wom.cl"/>
    <m/>
    <m/>
    <n v="4"/>
    <s v="Monica Neculman"/>
    <x v="1"/>
    <s v="Diurno"/>
    <n v="1"/>
    <d v="2021-03-01T00:00:00"/>
    <n v="1313"/>
    <d v="2018-04-04T00:00:00"/>
    <d v="2019-04-01T00:00:00"/>
    <d v="2017-07-01T00:00:00"/>
  </r>
  <r>
    <s v="Holdtech"/>
    <x v="4"/>
    <s v="Redes Sociales"/>
    <s v="La Serena"/>
    <s v="16892257"/>
    <s v="4"/>
    <s v="16892257-4"/>
    <s v="MJGUEVAV"/>
    <s v="MARIA JOSE GUEVARA VELIZ"/>
    <s v="MARIA JOSE"/>
    <s v="GUEVARA VELIZ"/>
    <x v="1"/>
    <x v="3"/>
    <s v="Renuncia"/>
    <s v="Renuncia voluntaria"/>
    <d v="2019-10-01T00:00:00"/>
    <m/>
    <m/>
    <m/>
    <m/>
    <m/>
    <d v="1988-04-22T00:00:00"/>
    <x v="44"/>
    <s v=" 15675126-K"/>
    <s v=""/>
    <d v="2017-07-06T00:00:00"/>
    <d v="2017-07-26T00:00:00"/>
    <s v="S"/>
    <d v="2017-07-27T00:00:00"/>
    <s v="MJGUEVAV"/>
    <s v="MJGUEVAV"/>
    <n v="19031"/>
    <s v="maria.guevara@consultor.wom.cl"/>
    <m/>
    <m/>
    <n v="4"/>
    <s v="Monica Neculman"/>
    <x v="0"/>
    <s v="Diurno"/>
    <s v=""/>
    <d v="2021-03-01T00:00:00"/>
    <n v="1313"/>
    <d v="2018-04-03T00:00:00"/>
    <d v="2019-10-01T00:00:00"/>
    <d v="2017-07-01T00:00:00"/>
  </r>
  <r>
    <s v="Holdtech"/>
    <x v="4"/>
    <s v="Redes Sociales"/>
    <s v="La Serena"/>
    <s v="17827838"/>
    <s v="K"/>
    <s v="17827838-K"/>
    <s v="EYCORTEP"/>
    <s v="ENILCE YURIKA CORTEZ PASTEN"/>
    <s v="ENILCE YURIKA"/>
    <s v="CORTEZ PASTEN"/>
    <x v="1"/>
    <x v="3"/>
    <s v="Desvinculación"/>
    <s v="No Concurrencia"/>
    <d v="2018-06-25T00:00:00"/>
    <m/>
    <m/>
    <m/>
    <m/>
    <m/>
    <d v="1991-08-13T00:00:00"/>
    <x v="44"/>
    <s v=" 15675126-K"/>
    <s v=""/>
    <d v="2017-07-27T00:00:00"/>
    <d v="2017-08-18T00:00:00"/>
    <s v="S"/>
    <d v="2017-08-21T00:00:00"/>
    <s v="EYCORTEP"/>
    <s v="EYCORTEP"/>
    <n v="19116"/>
    <s v="enilce.cortez@consultor.wom.cl"/>
    <m/>
    <m/>
    <n v="6"/>
    <s v="Monica Neculman"/>
    <x v="1"/>
    <s v="Diurno"/>
    <n v="1"/>
    <d v="2021-03-01T00:00:00"/>
    <n v="1288"/>
    <d v="2018-04-04T00:00:00"/>
    <d v="2018-06-01T00:00:00"/>
    <d v="2017-08-01T00:00:00"/>
  </r>
  <r>
    <s v="Holdtech"/>
    <x v="4"/>
    <s v="Redes Sociales"/>
    <s v="La Serena"/>
    <s v="12419890"/>
    <s v="9"/>
    <s v="12419890-9"/>
    <s v="ASCHANGO"/>
    <s v="ARACELI SOLANLLY CHANG OGALDE"/>
    <s v="ARACELI SOLANLLY"/>
    <s v="CHANG OGALDE"/>
    <x v="1"/>
    <x v="3"/>
    <s v="Desvinculación"/>
    <s v="Necesidad de la empresa"/>
    <d v="2020-11-27T00:00:00"/>
    <m/>
    <m/>
    <m/>
    <m/>
    <m/>
    <d v="1973-09-11T00:00:00"/>
    <x v="3"/>
    <s v="18632202-9"/>
    <s v="FRANCISCO JAVIER SUAREZ VEGA"/>
    <d v="2017-09-25T00:00:00"/>
    <d v="2017-10-05T00:00:00"/>
    <s v="S"/>
    <d v="2017-10-05T00:00:00"/>
    <s v="ASCHANGO"/>
    <s v="ASCHANGO"/>
    <n v="19019"/>
    <s v="araceli.chang@consultor.wom.cl"/>
    <m/>
    <m/>
    <n v="9"/>
    <s v="Daniela Gonzalez"/>
    <x v="0"/>
    <s v="Diurno"/>
    <s v=""/>
    <d v="2021-03-01T00:00:00"/>
    <n v="1243"/>
    <d v="2018-05-29T00:00:00"/>
    <d v="2020-11-01T00:00:00"/>
    <d v="2017-10-01T00:00:00"/>
  </r>
  <r>
    <s v="Holdtech"/>
    <x v="4"/>
    <s v="Redes Sociales"/>
    <s v="La Serena"/>
    <s v="17174705"/>
    <s v="8"/>
    <s v="17174705-8"/>
    <s v="HRARREDM"/>
    <s v="HECTOR RENE ARREDONDO MEDINA"/>
    <s v="HECTOR RENE"/>
    <s v="ARREDONDO MEDINA"/>
    <x v="1"/>
    <x v="3"/>
    <s v="Desvinculación"/>
    <s v="No Concurrencia"/>
    <d v="2018-07-19T00:00:00"/>
    <m/>
    <m/>
    <m/>
    <m/>
    <m/>
    <d v="1989-07-22T00:00:00"/>
    <x v="44"/>
    <s v=" 15675126-K"/>
    <s v=""/>
    <d v="2017-09-25T00:00:00"/>
    <d v="2017-10-05T00:00:00"/>
    <s v="S"/>
    <d v="2017-10-05T00:00:00"/>
    <s v="HRARREDM"/>
    <s v="HRARREDM"/>
    <n v="19099"/>
    <s v="hector.arredondo@consultor.wom.cl"/>
    <m/>
    <m/>
    <n v="9"/>
    <s v="Daniela Gonzalez"/>
    <x v="1"/>
    <s v="Diurno"/>
    <n v="1"/>
    <d v="2021-03-01T00:00:00"/>
    <n v="1243"/>
    <d v="2018-04-02T00:00:00"/>
    <d v="2018-07-01T00:00:00"/>
    <d v="2017-10-01T00:00:00"/>
  </r>
  <r>
    <s v="Holdtech"/>
    <x v="4"/>
    <s v="Redes Sociales"/>
    <s v="La Serena"/>
    <s v="9685372-"/>
    <s v="6"/>
    <s v="9685372-6"/>
    <s v="CABURGOC"/>
    <s v="CLAUDIO ANDRES BURGOS CASTILLO"/>
    <s v="CLAUDIO ANDRES"/>
    <s v="BURGOS CASTILLO"/>
    <x v="1"/>
    <x v="3"/>
    <s v="Desvinculación"/>
    <s v="Necesidad de la empresa"/>
    <d v="2020-01-14T00:00:00"/>
    <m/>
    <m/>
    <m/>
    <m/>
    <m/>
    <d v="1972-02-27T00:00:00"/>
    <x v="45"/>
    <s v="15954212-2"/>
    <s v="WILLIAMS ENRIQUE DOMINGUEZ BARRADA"/>
    <d v="2017-10-06T00:00:00"/>
    <d v="2017-10-27T00:00:00"/>
    <s v="S"/>
    <d v="2017-11-02T00:00:00"/>
    <s v="CABURGOC"/>
    <s v="CABURGOC"/>
    <n v="19046"/>
    <s v="claudio.burgos@consultor.wom.cl"/>
    <m/>
    <m/>
    <n v="10"/>
    <s v="Katterine Cuadra"/>
    <x v="1"/>
    <s v="Diurno"/>
    <n v="1"/>
    <d v="2021-03-01T00:00:00"/>
    <n v="1215"/>
    <d v="2018-04-02T00:00:00"/>
    <d v="2020-01-01T00:00:00"/>
    <d v="2017-11-01T00:00:00"/>
  </r>
  <r>
    <s v="Holdtech"/>
    <x v="4"/>
    <s v="Redes Sociales"/>
    <s v="La Serena"/>
    <s v="13039386"/>
    <s v="1"/>
    <s v="13039386-1"/>
    <s v="FARAYA"/>
    <s v="FRANKLIN ARAYA"/>
    <s v="FRANKLIN"/>
    <s v="ARAYA"/>
    <x v="1"/>
    <x v="3"/>
    <s v="Desvinculación"/>
    <s v="Falta grave al contrato"/>
    <d v="2018-11-30T00:00:00"/>
    <m/>
    <m/>
    <m/>
    <m/>
    <m/>
    <d v="1973-07-05T00:00:00"/>
    <x v="21"/>
    <s v="10605914-4"/>
    <s v="WILLIAMS ENRIQUE DOMINGUEZ BARRADA"/>
    <d v="2017-11-08T00:00:00"/>
    <d v="2017-11-24T00:00:00"/>
    <s v="S"/>
    <d v="2017-11-25T00:00:00"/>
    <s v="FARAYA"/>
    <s v="FARAYA"/>
    <n v="19084"/>
    <s v="franklin.araya@consultor.wom.cl"/>
    <m/>
    <m/>
    <n v="12"/>
    <s v="Julia Arancibia"/>
    <x v="1"/>
    <s v="Diurno"/>
    <n v="1"/>
    <d v="2021-03-01T00:00:00"/>
    <n v="1192"/>
    <d v="2018-04-02T00:00:00"/>
    <d v="2018-11-01T00:00:00"/>
    <d v="2017-11-01T00:00:00"/>
  </r>
  <r>
    <s v="Holdtech"/>
    <x v="4"/>
    <s v="Redes Sociales"/>
    <s v="La Serena"/>
    <s v="17439323"/>
    <s v="0"/>
    <s v="17439323-0"/>
    <s v="FMCASTIB"/>
    <s v="FERNANDA MELISA CASTILLO BARAHONA"/>
    <s v="FERNANDA MELISA"/>
    <s v="CASTILLO BARAHONA"/>
    <x v="1"/>
    <x v="3"/>
    <s v="Desvinculación"/>
    <s v="No Concurrencia"/>
    <d v="2018-05-18T00:00:00"/>
    <m/>
    <m/>
    <m/>
    <m/>
    <m/>
    <d v="1990-06-24T00:00:00"/>
    <x v="44"/>
    <s v=" 15675126-K"/>
    <s v=""/>
    <d v="2017-11-27T00:00:00"/>
    <d v="2017-11-27T00:00:00"/>
    <s v="S"/>
    <d v="2017-11-16T00:00:00"/>
    <s v="FMCASTIB"/>
    <s v="FMCASTIB"/>
    <n v="19114"/>
    <s v="fernanda.castillo@consultor.wom.cl"/>
    <m/>
    <m/>
    <n v="14"/>
    <s v="Katterine Cuadra"/>
    <x v="1"/>
    <s v="Diurno"/>
    <n v="1"/>
    <d v="2021-03-01T00:00:00"/>
    <n v="1201"/>
    <d v="2018-04-02T00:00:00"/>
    <d v="2018-05-01T00:00:00"/>
    <d v="2017-11-01T00:00:00"/>
  </r>
  <r>
    <s v="Holdtech"/>
    <x v="4"/>
    <s v="Redes Sociales"/>
    <s v="La Serena"/>
    <s v="17244286"/>
    <s v="2"/>
    <s v="17244286-2"/>
    <s v="FACASTIG"/>
    <s v="FABIAN ALBERTO CASTILLO GONZALEZ"/>
    <s v="FABIAN ALBERTO"/>
    <s v="CASTILLO GONZALEZ"/>
    <x v="1"/>
    <x v="3"/>
    <s v="Renuncia"/>
    <s v="Falta grave al contrato"/>
    <d v="2018-07-04T00:00:00"/>
    <m/>
    <m/>
    <m/>
    <m/>
    <m/>
    <d v="1989-09-03T00:00:00"/>
    <x v="21"/>
    <s v="10605914-4"/>
    <s v="WILLIAMS ENRIQUE DOMINGUEZ BARRADA"/>
    <d v="2017-12-13T00:00:00"/>
    <d v="2017-12-04T00:00:00"/>
    <s v="S"/>
    <d v="2018-01-05T00:00:00"/>
    <s v="FACASTIG"/>
    <s v="FACASTIG"/>
    <n v="19175"/>
    <s v="fabian.castillo@consultor.wom.cl"/>
    <m/>
    <m/>
    <n v="15"/>
    <s v="Daniela Gonzalez"/>
    <x v="1"/>
    <s v="Diurno"/>
    <n v="1"/>
    <d v="2021-03-01T00:00:00"/>
    <n v="1151"/>
    <d v="2018-04-02T00:00:00"/>
    <d v="2018-07-01T00:00:00"/>
    <d v="2018-01-01T00:00:00"/>
  </r>
  <r>
    <s v="Holdtech"/>
    <x v="4"/>
    <s v="Redes Sociales"/>
    <s v="La Serena"/>
    <s v="15025287"/>
    <s v="3"/>
    <s v="15025287-3"/>
    <s v="KTCONTAL"/>
    <s v="KATHERINE TATIANA CONTADOR LAZO"/>
    <s v="KATHERINE TATIANA"/>
    <s v="CONTADOR LAZO"/>
    <x v="1"/>
    <x v="3"/>
    <s v="Desvinculación"/>
    <s v="Necesidad de la empresa"/>
    <d v="2019-10-31T00:00:00"/>
    <m/>
    <m/>
    <m/>
    <m/>
    <m/>
    <d v="1986-06-12T00:00:00"/>
    <x v="45"/>
    <s v="15954212-2"/>
    <s v="WILLIAMS ENRIQUE DOMINGUEZ BARRADA"/>
    <d v="2017-12-20T00:00:00"/>
    <d v="2017-12-11T00:00:00"/>
    <s v="S"/>
    <d v="2018-01-13T00:00:00"/>
    <s v="KTCONTAL"/>
    <s v="KTCONTAL"/>
    <n v="19072"/>
    <s v="katherine.contador@consultor.wom.cl"/>
    <m/>
    <m/>
    <n v="16"/>
    <s v="Julia Arancibia"/>
    <x v="0"/>
    <s v="Diurno"/>
    <s v=""/>
    <d v="2021-03-01T00:00:00"/>
    <n v="1143"/>
    <d v="2018-04-03T00:00:00"/>
    <d v="2019-10-01T00:00:00"/>
    <d v="2018-01-01T00:00:00"/>
  </r>
  <r>
    <s v="Holdtech"/>
    <x v="4"/>
    <s v="Redes Sociales"/>
    <s v="La Serena"/>
    <s v="18136185"/>
    <s v="9"/>
    <s v="18136185-9"/>
    <s v="VPGONZGO"/>
    <s v="VALENTINA PAZ GONZALEZ GONZALEZ"/>
    <s v="VALENTINA PAZ"/>
    <s v="GONZALEZ GONZALEZ"/>
    <x v="1"/>
    <x v="3"/>
    <s v="Renuncia"/>
    <m/>
    <d v="2019-05-08T00:00:00"/>
    <m/>
    <m/>
    <m/>
    <m/>
    <m/>
    <d v="1992-06-01T00:00:00"/>
    <x v="21"/>
    <s v="10605914-4"/>
    <s v="WILLIAMS ENRIQUE DOMINGUEZ BARRADA"/>
    <d v="2017-12-20T00:00:00"/>
    <d v="2017-12-11T00:00:00"/>
    <s v="S"/>
    <d v="2018-01-13T00:00:00"/>
    <s v="VPGONZGO"/>
    <s v="VPGONZGO"/>
    <n v="19184"/>
    <s v="valentina.gonzalez.g@consultor.wom.cl"/>
    <m/>
    <m/>
    <n v="16"/>
    <s v="Julia Arancibia"/>
    <x v="1"/>
    <s v="Diurno"/>
    <n v="1"/>
    <d v="2021-03-01T00:00:00"/>
    <n v="1143"/>
    <d v="2018-04-02T00:00:00"/>
    <d v="2019-05-01T00:00:00"/>
    <d v="2018-01-01T00:00:00"/>
  </r>
  <r>
    <s v="Holdtech"/>
    <x v="4"/>
    <s v="Redes Sociales"/>
    <s v="La Serena"/>
    <s v="19039997"/>
    <s v="4"/>
    <s v="19039997-4"/>
    <s v="EFPARRAS"/>
    <s v="EDUARDO FELIPE PARRAGUEZ SAEZ"/>
    <s v="EDUARDO FELIPE"/>
    <s v="PARRAGUEZ SAEZ"/>
    <x v="1"/>
    <x v="3"/>
    <m/>
    <m/>
    <d v="2018-05-04T00:00:00"/>
    <m/>
    <m/>
    <m/>
    <m/>
    <m/>
    <m/>
    <x v="21"/>
    <s v="10605914-4"/>
    <s v="WILLIAMS ENRIQUE DOMINGUEZ BARRADA"/>
    <d v="2018-01-05T00:00:00"/>
    <d v="2018-01-19T00:00:00"/>
    <s v="S"/>
    <d v="2018-01-23T00:00:00"/>
    <s v="EFPARRAS"/>
    <s v="EFPARRAS"/>
    <n v="19191"/>
    <s v="eduardo.parraguez@consultor.wom.cl"/>
    <m/>
    <m/>
    <n v="17"/>
    <s v="Katterine Cuadra"/>
    <x v="3"/>
    <m/>
    <s v=""/>
    <d v="2021-03-01T00:00:00"/>
    <n v="1133"/>
    <m/>
    <d v="2018-05-01T00:00:00"/>
    <d v="2018-01-01T00:00:00"/>
  </r>
  <r>
    <s v="Holdtech"/>
    <x v="4"/>
    <s v="Redes Sociales"/>
    <s v="La Serena"/>
    <s v="17794532"/>
    <s v="3"/>
    <s v="17794532-3"/>
    <s v="KYBUSTAA"/>
    <s v="KATHERINE YESENIA BUSTAMANTE ACEVEDO"/>
    <s v="KATHERINE YESENIA"/>
    <s v="BUSTAMANTE ACEVEDO"/>
    <x v="1"/>
    <x v="3"/>
    <s v="Desvinculación"/>
    <s v="Necesidad de la empresa"/>
    <d v="2020-09-01T00:00:00"/>
    <m/>
    <m/>
    <m/>
    <m/>
    <m/>
    <d v="1990-10-11T00:00:00"/>
    <x v="44"/>
    <s v=" 15675126-K"/>
    <s v=""/>
    <d v="2018-01-24T00:00:00"/>
    <d v="2018-02-14T00:00:00"/>
    <s v="S"/>
    <d v="2018-03-07T00:00:00"/>
    <s v="KYBUSTAA"/>
    <s v="KYBUSTAA"/>
    <n v="19182"/>
    <s v="katherine.bustamante@consultor.wom.cl"/>
    <m/>
    <m/>
    <n v="18"/>
    <s v="Daniela Gonzalez"/>
    <x v="0"/>
    <s v="Diurno"/>
    <s v=""/>
    <d v="2021-03-01T00:00:00"/>
    <n v="1090"/>
    <d v="2018-04-02T00:00:00"/>
    <d v="2020-09-01T00:00:00"/>
    <d v="2018-03-01T00:00:00"/>
  </r>
  <r>
    <s v="Holdtech"/>
    <x v="4"/>
    <s v="Redes Sociales"/>
    <s v="La Serena"/>
    <s v="17625671"/>
    <s v="0"/>
    <s v="17625671-0"/>
    <s v="OALUNAA"/>
    <s v="OSCAR ANDRES LUNA AVALOS"/>
    <s v="OSCAR ANDRES"/>
    <s v="LUNA AVALOS"/>
    <x v="1"/>
    <x v="3"/>
    <s v="Renuncia"/>
    <s v="Renuncia voluntaria"/>
    <d v="2018-09-27T00:00:00"/>
    <m/>
    <m/>
    <m/>
    <m/>
    <m/>
    <d v="1990-11-14T00:00:00"/>
    <x v="21"/>
    <s v="10605914-4"/>
    <s v="WILLIAMS ENRIQUE DOMINGUEZ BARRADA"/>
    <d v="2018-02-21T00:00:00"/>
    <d v="2018-03-12T00:00:00"/>
    <s v="S"/>
    <d v="2018-03-14T00:00:00"/>
    <s v="OALUNAA"/>
    <s v="OALUNAA"/>
    <n v="19178"/>
    <s v="oscar.luna@consultor.wom.cl"/>
    <m/>
    <m/>
    <n v="20"/>
    <s v="Katterine Cuadra"/>
    <x v="1"/>
    <s v="Diurno"/>
    <n v="1"/>
    <d v="2021-03-01T00:00:00"/>
    <n v="1083"/>
    <d v="2018-04-26T00:00:00"/>
    <d v="2018-09-01T00:00:00"/>
    <d v="2018-03-01T00:00:00"/>
  </r>
  <r>
    <s v="Holdtech"/>
    <x v="4"/>
    <s v="Redes Sociales"/>
    <s v="La Serena"/>
    <s v="18633573"/>
    <s v="2"/>
    <s v="18633573-2"/>
    <s v="NAROJASO"/>
    <s v="NICOLE ALEJANDRA ROJAS OLIVARES"/>
    <s v="NICOLE ALEJANDRA"/>
    <s v="ROJAS OLIVARES"/>
    <x v="1"/>
    <x v="3"/>
    <s v="Desvinculación"/>
    <s v="No Concurrencia"/>
    <d v="2018-11-21T00:00:00"/>
    <m/>
    <m/>
    <m/>
    <m/>
    <m/>
    <d v="1994-06-12T00:00:00"/>
    <x v="44"/>
    <s v=" 15675126-K"/>
    <s v=""/>
    <d v="2018-02-05T00:00:00"/>
    <d v="2018-02-28T00:00:00"/>
    <s v="S"/>
    <d v="2018-03-02T00:00:00"/>
    <s v="NAROJASO"/>
    <s v="NAROJASO"/>
    <n v="19224"/>
    <s v="nicole.rojas@consultor.wom.cl"/>
    <m/>
    <m/>
    <n v="21"/>
    <s v="Julia Arancibia"/>
    <x v="1"/>
    <s v="Diurno"/>
    <n v="1"/>
    <d v="2021-03-01T00:00:00"/>
    <n v="1095"/>
    <d v="2018-04-04T00:00:00"/>
    <d v="2018-11-01T00:00:00"/>
    <d v="2018-03-01T00:00:00"/>
  </r>
  <r>
    <s v="Holdtech"/>
    <x v="4"/>
    <s v="Redes Sociales"/>
    <s v="La Serena"/>
    <s v="17909615"/>
    <s v="3"/>
    <s v="17909615-3"/>
    <s v="AIVARASC"/>
    <s v="ALEJANDRO IGNACIO VARAS CARDENAS"/>
    <s v="ALEJANDRO IGNACIO"/>
    <s v="VARAS CARDENAS"/>
    <x v="1"/>
    <x v="3"/>
    <s v="Desvinculación"/>
    <s v="Abandono del lugar de trabajo"/>
    <d v="2018-12-07T00:00:00"/>
    <m/>
    <m/>
    <m/>
    <m/>
    <m/>
    <d v="1992-07-04T00:00:00"/>
    <x v="21"/>
    <s v="10605914-4"/>
    <s v="WILLIAMS ENRIQUE DOMINGUEZ BARRADA"/>
    <d v="2018-03-12T00:00:00"/>
    <d v="2018-04-02T00:00:00"/>
    <s v="S"/>
    <d v="2018-04-04T00:00:00"/>
    <s v="AIVARASC"/>
    <s v="AIVARASC"/>
    <n v="19261"/>
    <s v="alejandro.varas@consultor.wom.cl"/>
    <m/>
    <m/>
    <n v="23"/>
    <s v="Julia Arancibia"/>
    <x v="1"/>
    <s v="Diurno"/>
    <n v="1"/>
    <d v="2021-03-01T00:00:00"/>
    <n v="1062"/>
    <d v="2018-04-04T00:00:00"/>
    <d v="2018-12-01T00:00:00"/>
    <d v="2018-04-01T00:00:00"/>
  </r>
  <r>
    <s v="Holdtech"/>
    <x v="4"/>
    <s v="Redes Sociales"/>
    <s v="La Serena"/>
    <s v="19041238"/>
    <s v="5"/>
    <s v="19041238-5"/>
    <s v="LEMUNOZM"/>
    <s v="LUIS EDUARDO DANIEL MUÑOZ MADARIAGA"/>
    <s v="LUIS EDUARDO DANIEL"/>
    <s v="MUÑOZ MADARIAGA"/>
    <x v="1"/>
    <x v="3"/>
    <s v="Desvinculación"/>
    <s v="No Concurrencia"/>
    <d v="2018-12-11T00:00:00"/>
    <m/>
    <m/>
    <m/>
    <m/>
    <m/>
    <d v="1995-07-23T00:00:00"/>
    <x v="44"/>
    <s v=" 15675126-K"/>
    <s v=""/>
    <d v="2018-03-12T00:00:00"/>
    <d v="2018-04-02T00:00:00"/>
    <s v="S"/>
    <d v="2018-04-04T00:00:00"/>
    <s v="LEMUNOZM"/>
    <s v="LEMUNOZM"/>
    <n v="19262"/>
    <s v="luis.munoz.m@consultor.wom.cl"/>
    <m/>
    <m/>
    <n v="23"/>
    <s v="Julia Arancibia"/>
    <x v="0"/>
    <s v="Diurno"/>
    <s v=""/>
    <d v="2021-03-01T00:00:00"/>
    <n v="1062"/>
    <d v="2018-06-18T00:00:00"/>
    <d v="2018-12-01T00:00:00"/>
    <d v="2018-04-01T00:00:00"/>
  </r>
  <r>
    <s v="Holdtech"/>
    <x v="4"/>
    <s v="Redes Sociales"/>
    <s v="La Serena"/>
    <s v="16129166"/>
    <s v="8"/>
    <s v="16129166-8"/>
    <s v="MJCANASH"/>
    <s v="MARIA JESUS GEMA CAÑAS HERRERA"/>
    <s v="MARIA JESUS GEMA"/>
    <s v="CAÑAS HERRERA"/>
    <x v="1"/>
    <x v="3"/>
    <s v="Desvinculación"/>
    <s v="Necesidad de la empresa"/>
    <d v="2020-11-27T00:00:00"/>
    <m/>
    <m/>
    <m/>
    <m/>
    <m/>
    <d v="1986-01-02T00:00:00"/>
    <x v="1"/>
    <s v="18354359-8"/>
    <s v="FRANCISCO JAVIER SUAREZ VEGA"/>
    <d v="2018-03-12T00:00:00"/>
    <d v="2018-04-02T00:00:00"/>
    <s v="S"/>
    <d v="2018-04-03T00:00:00"/>
    <s v="MJCANASH"/>
    <s v="MJCANASH"/>
    <n v="19263"/>
    <s v="maria.canas@consultor.wom.cl"/>
    <m/>
    <m/>
    <n v="23"/>
    <s v="Julia Arancibia"/>
    <x v="1"/>
    <s v="Diurno"/>
    <n v="1"/>
    <d v="2021-03-01T00:00:00"/>
    <n v="1063"/>
    <d v="2018-05-01T00:00:00"/>
    <d v="2020-11-01T00:00:00"/>
    <d v="2018-04-01T00:00:00"/>
  </r>
  <r>
    <s v="Holdtech"/>
    <x v="4"/>
    <s v="Redes Sociales"/>
    <s v="La Serena"/>
    <s v="19505586"/>
    <s v="6"/>
    <s v="19505586-6"/>
    <s v="PFALBORC"/>
    <s v="PIA FERNANDA ALBORNOZ CASTILLO"/>
    <s v="PIA FERNANDA"/>
    <s v="ALBORNOZ CASTILLO"/>
    <x v="1"/>
    <x v="3"/>
    <s v="Desvinculación"/>
    <s v="No Concurrencia"/>
    <d v="2018-07-23T00:00:00"/>
    <m/>
    <m/>
    <m/>
    <m/>
    <m/>
    <d v="1996-12-06T00:00:00"/>
    <x v="21"/>
    <s v="10605914-4"/>
    <s v="WILLIAMS ENRIQUE DOMINGUEZ BARRADA"/>
    <d v="2018-03-12T00:00:00"/>
    <d v="2018-04-02T00:00:00"/>
    <s v="S"/>
    <d v="2018-04-03T00:00:00"/>
    <s v="PFALBORC"/>
    <s v="PFALBORC"/>
    <n v="19268"/>
    <s v="pia.albornoz@consultor.wom.cl"/>
    <m/>
    <m/>
    <n v="23"/>
    <s v="Julia Arancibia"/>
    <x v="0"/>
    <s v="Diurno"/>
    <s v=""/>
    <d v="2021-03-01T00:00:00"/>
    <n v="1063"/>
    <d v="2018-05-29T00:00:00"/>
    <d v="2018-07-01T00:00:00"/>
    <d v="2018-04-01T00:00:00"/>
  </r>
  <r>
    <s v="Holdtech"/>
    <x v="4"/>
    <s v="Redes Sociales"/>
    <s v="La Serena"/>
    <s v="18317390"/>
    <s v="1"/>
    <s v="18317390-1"/>
    <s v="JAPASTEC"/>
    <s v="JOSELYN ANDREA PASTENES CISTERNAS"/>
    <s v="JOSELYN ANDREA"/>
    <s v="PASTENES CISTERNAS"/>
    <x v="1"/>
    <x v="3"/>
    <s v="Desvinculación"/>
    <s v="Falta grave al contrato"/>
    <d v="2018-06-14T00:00:00"/>
    <m/>
    <m/>
    <m/>
    <m/>
    <m/>
    <d v="1993-02-27T00:00:00"/>
    <x v="21"/>
    <s v="10605914-4"/>
    <s v="WILLIAMS ENRIQUE DOMINGUEZ BARRADA"/>
    <d v="2018-04-03T00:00:00"/>
    <d v="2018-04-23T00:00:00"/>
    <s v="S"/>
    <d v="2018-04-25T00:00:00"/>
    <s v="JAPASTEC"/>
    <s v="JAPASTEC"/>
    <n v="19124"/>
    <s v="joselyn.pastenes@consultor.wom.cl"/>
    <m/>
    <m/>
    <n v="26"/>
    <s v="Rocío Silva"/>
    <x v="1"/>
    <s v="Diurno"/>
    <n v="1"/>
    <d v="2021-03-01T00:00:00"/>
    <n v="1041"/>
    <d v="2018-05-14T00:00:00"/>
    <d v="2018-06-01T00:00:00"/>
    <d v="2018-04-01T00:00:00"/>
  </r>
  <r>
    <s v="Holdtech"/>
    <x v="4"/>
    <s v="Redes Sociales"/>
    <s v="La Serena"/>
    <s v="19451754"/>
    <s v="8"/>
    <s v="19451754-8"/>
    <s v="JPMONDAV"/>
    <s v="JAVIERA PAZ MONDACA VERGARA"/>
    <s v="JAVIERA PAZ"/>
    <s v="MONDACA VERGARA"/>
    <x v="1"/>
    <x v="3"/>
    <s v="Renuncia"/>
    <s v="Renuncia voluntaria"/>
    <d v="2018-08-03T00:00:00"/>
    <m/>
    <m/>
    <m/>
    <m/>
    <m/>
    <d v="1997-07-11T00:00:00"/>
    <x v="21"/>
    <s v="10605914-4"/>
    <s v="WILLIAMS ENRIQUE DOMINGUEZ BARRADA"/>
    <d v="2018-04-09T00:00:00"/>
    <d v="2018-04-26T00:00:00"/>
    <s v="S"/>
    <d v="2018-05-01T00:00:00"/>
    <s v="JPMONDAV"/>
    <s v="JPMONDAV"/>
    <n v="19112"/>
    <s v="javiera.mondaca@consultor.wom.cl"/>
    <m/>
    <m/>
    <n v="27"/>
    <s v="Julia Arancibia"/>
    <x v="0"/>
    <s v="Diurno"/>
    <s v=""/>
    <d v="2021-03-01T00:00:00"/>
    <n v="1035"/>
    <d v="2018-04-30T00:00:00"/>
    <d v="2018-08-01T00:00:00"/>
    <d v="2018-05-01T00:00:00"/>
  </r>
  <r>
    <s v="Holdtech"/>
    <x v="4"/>
    <s v="Redes Sociales"/>
    <s v="La Serena"/>
    <s v="20167169"/>
    <s v="8"/>
    <s v="20167169-8"/>
    <s v="VSGALLOG"/>
    <s v="VETINA SOFIA GALLO GALLO"/>
    <s v="VETINA SOFIA"/>
    <s v="GALLO GALLO"/>
    <x v="1"/>
    <x v="3"/>
    <s v="Desvinculación"/>
    <s v="No Concurrencia"/>
    <d v="2018-09-28T00:00:00"/>
    <m/>
    <m/>
    <m/>
    <m/>
    <m/>
    <d v="1999-05-21T00:00:00"/>
    <x v="21"/>
    <s v="10605914-4"/>
    <s v="WILLIAMS ENRIQUE DOMINGUEZ BARRADA"/>
    <d v="2018-04-09T00:00:00"/>
    <d v="2018-04-26T00:00:00"/>
    <s v="S"/>
    <d v="2018-05-01T00:00:00"/>
    <s v="VSGALLOG  "/>
    <s v="VSGALLOG  "/>
    <n v="19021"/>
    <s v="vetina.gallo@consultor.wom.cl"/>
    <m/>
    <m/>
    <n v="27"/>
    <s v="Julia Arancibia"/>
    <x v="1"/>
    <s v="Diurno"/>
    <n v="1"/>
    <d v="2021-03-01T00:00:00"/>
    <n v="1035"/>
    <d v="2018-05-03T00:00:00"/>
    <d v="2018-09-01T00:00:00"/>
    <d v="2018-05-01T00:00:00"/>
  </r>
  <r>
    <s v="Holdtech"/>
    <x v="4"/>
    <s v="Redes Sociales"/>
    <s v="La Serena"/>
    <s v="18865967"/>
    <s v="5"/>
    <s v="18865967-5"/>
    <s v="NESOTOC"/>
    <s v="NICOLAS ELIAS SOTO CASTRO"/>
    <s v="NICOLAS ELIAS"/>
    <s v="SOTO CASTRO"/>
    <x v="1"/>
    <x v="3"/>
    <s v="Desvinculación"/>
    <s v="No Concurrencia"/>
    <d v="2018-10-31T00:00:00"/>
    <m/>
    <m/>
    <m/>
    <m/>
    <m/>
    <d v="1996-05-02T00:00:00"/>
    <x v="44"/>
    <s v=" 15675126-K"/>
    <s v=""/>
    <d v="2018-05-09T00:00:00"/>
    <d v="2018-05-29T00:00:00"/>
    <s v="S"/>
    <d v="2018-06-01T00:00:00"/>
    <s v="NESOTOC"/>
    <s v="NESOTOC"/>
    <n v="19282"/>
    <s v="nicolas.soto@consultor.wom.cl"/>
    <m/>
    <m/>
    <n v="29"/>
    <s v="Julia Arancibia"/>
    <x v="1"/>
    <s v="Diurno"/>
    <n v="1"/>
    <d v="2021-03-01T00:00:00"/>
    <n v="1004"/>
    <d v="2018-07-02T00:00:00"/>
    <d v="2018-10-01T00:00:00"/>
    <d v="2018-06-01T00:00:00"/>
  </r>
  <r>
    <s v="Holdtech"/>
    <x v="4"/>
    <s v="Redes Sociales"/>
    <s v="La Serena"/>
    <s v="17628783"/>
    <s v="7"/>
    <s v="17628783-7"/>
    <s v="SMGAETEV"/>
    <s v="SHAROM MELISA DEL CARMEN GAETE VERGARA"/>
    <s v="SHAROM MELISA DEL CARMEN"/>
    <s v="GAETE VERGARA"/>
    <x v="1"/>
    <x v="3"/>
    <s v="Desvinculación"/>
    <m/>
    <d v="2018-12-27T00:00:00"/>
    <m/>
    <m/>
    <m/>
    <m/>
    <m/>
    <d v="1990-07-16T00:00:00"/>
    <x v="44"/>
    <s v=" 15675126-K"/>
    <s v=""/>
    <d v="2018-06-28T00:00:00"/>
    <d v="2018-07-20T00:00:00"/>
    <s v="S"/>
    <d v="2018-07-24T00:00:00"/>
    <s v="SMGAETEV"/>
    <s v="SMGAETEV"/>
    <n v="19010"/>
    <s v="sharom.gaete@consultor.wom.cl"/>
    <m/>
    <m/>
    <n v="33"/>
    <s v="Rocío Silva"/>
    <x v="0"/>
    <s v="Diurno"/>
    <s v=""/>
    <d v="2021-03-01T00:00:00"/>
    <n v="951"/>
    <d v="2018-11-12T00:00:00"/>
    <d v="2018-12-01T00:00:00"/>
    <d v="2018-07-01T00:00:00"/>
  </r>
  <r>
    <s v="Holdtech"/>
    <x v="4"/>
    <s v="Redes Sociales"/>
    <s v="La Serena"/>
    <s v="16041662"/>
    <s v="9"/>
    <s v="16041662-9"/>
    <s v="NMMORALS"/>
    <s v="NATALIA MACARENA MORALES SALVO"/>
    <s v="NATALIA MACARENA"/>
    <s v="MORALES SALVO"/>
    <x v="1"/>
    <x v="3"/>
    <s v="Renuncia"/>
    <s v="Renuncia voluntaria"/>
    <d v="2019-09-11T00:00:00"/>
    <m/>
    <m/>
    <m/>
    <m/>
    <m/>
    <d v="1984-12-18T00:00:00"/>
    <x v="43"/>
    <s v="14617406-5"/>
    <s v="WILLIAMS ENRIQUE DOMINGUEZ BARRADA"/>
    <d v="2018-07-16T00:00:00"/>
    <d v="2018-07-31T00:00:00"/>
    <s v="S"/>
    <d v="2018-08-02T00:00:00"/>
    <s v="NMMORALS"/>
    <s v="NMMORALS"/>
    <n v="19116"/>
    <s v="natalia.morales@consultor.wom.cl"/>
    <m/>
    <m/>
    <n v="34"/>
    <s v="Katterine Cuadra"/>
    <x v="0"/>
    <s v="Diurno"/>
    <s v=""/>
    <d v="2021-03-01T00:00:00"/>
    <n v="942"/>
    <d v="2018-11-20T00:00:00"/>
    <d v="2019-09-01T00:00:00"/>
    <d v="2018-08-01T00:00:00"/>
  </r>
  <r>
    <s v="Holdtech"/>
    <x v="4"/>
    <s v="Redes Sociales"/>
    <s v="La Serena"/>
    <s v="16666527"/>
    <s v="2"/>
    <s v="16666527-2"/>
    <s v="KAMORALS"/>
    <s v="KARIMA ANDREA MORALES SALAME"/>
    <s v="KARIMA ANDREA"/>
    <s v="MORALES SALAME"/>
    <x v="1"/>
    <x v="3"/>
    <s v="Desvinculación"/>
    <s v="Necesidad de la empresa"/>
    <d v="2019-03-07T00:00:00"/>
    <m/>
    <m/>
    <m/>
    <m/>
    <m/>
    <d v="1987-07-10T00:00:00"/>
    <x v="21"/>
    <s v="10605914-4"/>
    <s v="WILLIAMS ENRIQUE DOMINGUEZ BARRADA"/>
    <d v="2018-08-08T00:00:00"/>
    <d v="2018-08-29T00:00:00"/>
    <s v="S"/>
    <d v="2018-09-03T00:00:00"/>
    <s v="KAMORALS"/>
    <s v="KAMORALS"/>
    <n v="19160"/>
    <s v="karima.morales@consultor.wom.cl"/>
    <m/>
    <m/>
    <n v="36"/>
    <s v="Julia Arancibia"/>
    <x v="1"/>
    <s v="Diurno"/>
    <n v="1"/>
    <d v="2021-03-01T00:00:00"/>
    <n v="910"/>
    <d v="2018-11-20T00:00:00"/>
    <d v="2019-03-01T00:00:00"/>
    <d v="2018-09-01T00:00:00"/>
  </r>
  <r>
    <s v="Holdtech"/>
    <x v="4"/>
    <s v="Redes Sociales"/>
    <s v="La Serena"/>
    <s v="17173771"/>
    <s v="0"/>
    <s v="17173771-0"/>
    <s v="CESAEZJ"/>
    <s v="CLAUDIO ESTEBAN SAEZ JOFRE"/>
    <s v="CLAUDIO ESTEBAN"/>
    <s v="SAEZ JOFRE"/>
    <x v="1"/>
    <x v="3"/>
    <s v="Desvinculación"/>
    <s v="Necesidad de la empresa"/>
    <d v="2019-10-10T00:00:00"/>
    <m/>
    <m/>
    <m/>
    <m/>
    <m/>
    <d v="1989-02-21T00:00:00"/>
    <x v="44"/>
    <s v=" 15675126-K"/>
    <s v=""/>
    <d v="2018-10-01T00:00:00"/>
    <d v="2018-10-19T00:00:00"/>
    <m/>
    <d v="2018-10-22T00:00:00"/>
    <s v="CESAEZJ"/>
    <s v="CESAEZJ"/>
    <n v="19167"/>
    <s v="claudio.saez@consultor.wom.cl"/>
    <m/>
    <m/>
    <n v="40"/>
    <s v="Julia Arancibia"/>
    <x v="1"/>
    <s v="Diurno"/>
    <n v="1"/>
    <d v="2021-03-01T00:00:00"/>
    <n v="861"/>
    <d v="2018-11-12T00:00:00"/>
    <d v="2019-10-01T00:00:00"/>
    <d v="2018-10-01T00:00:00"/>
  </r>
  <r>
    <s v="Holdtech"/>
    <x v="4"/>
    <s v="Redes Sociales"/>
    <s v="La Serena"/>
    <s v="14166742"/>
    <s v="4"/>
    <s v="14166742-4"/>
    <s v="IPBARRIO"/>
    <s v="INA PATRICIA BARRIENTOS ORDENES"/>
    <s v="INA PATRICIA"/>
    <s v="BARRIENTOS ORDENES"/>
    <x v="1"/>
    <x v="3"/>
    <s v="Desvinculación"/>
    <s v="Necesidad de la empresa"/>
    <d v="2020-11-27T00:00:00"/>
    <m/>
    <m/>
    <m/>
    <m/>
    <m/>
    <d v="1981-04-13T00:00:00"/>
    <x v="1"/>
    <s v="18354359-8"/>
    <s v="FRANCISCO JAVIER SUAREZ VEGA"/>
    <d v="2018-10-22T00:00:00"/>
    <d v="2018-11-13T00:00:00"/>
    <s v="S"/>
    <d v="2018-11-14T00:00:00"/>
    <s v="IPBARRIO"/>
    <s v="IPBARRIO"/>
    <n v="19203"/>
    <s v="ina.barriento@consultor.wom.cl"/>
    <m/>
    <m/>
    <n v="42"/>
    <m/>
    <x v="0"/>
    <s v="Diurno"/>
    <s v=""/>
    <d v="2021-03-01T00:00:00"/>
    <n v="838"/>
    <d v="2018-12-21T00:00:00"/>
    <d v="2020-11-01T00:00:00"/>
    <d v="2018-11-01T00:00:00"/>
  </r>
  <r>
    <s v="Holdtech"/>
    <x v="4"/>
    <s v="Redes Sociales"/>
    <s v="La Serena"/>
    <s v="20158837"/>
    <s v="5"/>
    <s v="20158837-5"/>
    <s v="CNMOYAS"/>
    <s v="CONSTANZA NATALIA MOYA SUAREZ"/>
    <s v="CONSTANZA NATALIA"/>
    <s v="MOYA SUAREZ"/>
    <x v="1"/>
    <x v="3"/>
    <s v="Renuncia"/>
    <s v="Renuncia voluntaria"/>
    <d v="2019-08-19T00:00:00"/>
    <m/>
    <m/>
    <m/>
    <m/>
    <m/>
    <d v="1999-03-31T00:00:00"/>
    <x v="21"/>
    <s v="10605914-4"/>
    <s v="WILLIAMS ENRIQUE DOMINGUEZ BARRADA"/>
    <d v="2018-11-22T00:00:00"/>
    <d v="2018-12-12T00:00:00"/>
    <m/>
    <d v="2018-12-14T00:00:00"/>
    <s v="CNMOYAS"/>
    <s v="CNMOYAS"/>
    <n v="19080"/>
    <s v="constanza.moya@consultor.wom.cl"/>
    <m/>
    <m/>
    <n v="44"/>
    <s v="Yesenia Sepulveda"/>
    <x v="0"/>
    <s v="Diurno"/>
    <s v=""/>
    <d v="2021-03-01T00:00:00"/>
    <n v="808"/>
    <d v="2018-12-21T00:00:00"/>
    <d v="2019-08-01T00:00:00"/>
    <d v="2018-12-01T00:00:00"/>
  </r>
  <r>
    <s v="Holdtech"/>
    <x v="4"/>
    <s v="Redes Sociales"/>
    <s v="La Serena"/>
    <s v="19777893"/>
    <s v="8"/>
    <s v="19777893-8"/>
    <s v="RAGONZRA"/>
    <s v="ROCIO ANAHI GONZALEZ ROJAS"/>
    <s v="ROCIO ANAHI"/>
    <s v="GONZALEZ ROJAS"/>
    <x v="1"/>
    <x v="3"/>
    <s v="Renuncia"/>
    <s v="Renuncia voluntaria"/>
    <d v="2020-02-18T00:00:00"/>
    <m/>
    <m/>
    <m/>
    <m/>
    <m/>
    <d v="1998-02-17T00:00:00"/>
    <x v="1"/>
    <s v="18354359-8"/>
    <s v="FRANCISCO JAVIER SUAREZ VEGA"/>
    <d v="2018-11-22T00:00:00"/>
    <d v="2018-12-12T00:00:00"/>
    <m/>
    <d v="2018-12-14T00:00:00"/>
    <s v="RAGONZRA"/>
    <s v="RAGONZRA"/>
    <n v="19062"/>
    <s v="rocio.gonzalez@consultor.wom.cl"/>
    <m/>
    <m/>
    <n v="44"/>
    <s v="Yesenia Sepulveda"/>
    <x v="1"/>
    <s v="Diurno"/>
    <n v="1"/>
    <d v="2021-03-01T00:00:00"/>
    <n v="808"/>
    <d v="2018-12-21T00:00:00"/>
    <d v="2020-02-01T00:00:00"/>
    <d v="2018-12-01T00:00:00"/>
  </r>
  <r>
    <s v="Holdtech"/>
    <x v="4"/>
    <s v="Redes Sociales"/>
    <s v="La Serena"/>
    <s v="17625719"/>
    <s v="9"/>
    <s v="17625719-9"/>
    <s v="KARODRIL"/>
    <s v="KATHERINE ANDREA RODRIGUEZ LA FUENTE"/>
    <s v="KATHERINE ANDREA"/>
    <s v="RODRIGUEZ LA FUENTE"/>
    <x v="1"/>
    <x v="3"/>
    <s v="Renuncia"/>
    <s v="Renuncia voluntaria"/>
    <d v="2020-08-07T00:00:00"/>
    <m/>
    <m/>
    <m/>
    <m/>
    <m/>
    <d v="1990-11-27T00:00:00"/>
    <x v="44"/>
    <s v=" 15675126-K"/>
    <s v=""/>
    <d v="2019-01-07T00:00:00"/>
    <d v="2019-01-24T00:00:00"/>
    <m/>
    <d v="2019-01-25T00:00:00"/>
    <s v="KARODRIL"/>
    <s v="KARODRIL"/>
    <n v="19087"/>
    <s v="katherine.rodriguez@consultor.wom.cl"/>
    <m/>
    <m/>
    <n v="47"/>
    <s v="Merelyn Marin"/>
    <x v="0"/>
    <s v="Diurno"/>
    <s v=""/>
    <d v="2021-03-01T00:00:00"/>
    <n v="766"/>
    <d v="2019-11-07T00:00:00"/>
    <d v="2020-08-01T00:00:00"/>
    <d v="2019-01-01T00:00:00"/>
  </r>
  <r>
    <s v="Holdtech"/>
    <x v="4"/>
    <s v="Redes Sociales"/>
    <s v="La Serena"/>
    <s v="18012106"/>
    <s v="4"/>
    <s v="18012106-4"/>
    <s v="SADIAZA"/>
    <s v="SEBASTIAN ALEJANDRO DIAZ ALVARADO"/>
    <s v="SEBASTIAN ALEJANDRO"/>
    <s v="DIAZ ALVARADO"/>
    <x v="1"/>
    <x v="3"/>
    <s v="Renuncia"/>
    <s v="Renuncia voluntaria"/>
    <d v="2020-05-06T00:00:00"/>
    <m/>
    <m/>
    <m/>
    <m/>
    <m/>
    <d v="1992-07-09T00:00:00"/>
    <x v="45"/>
    <s v="15954212-2"/>
    <s v="WILLIAMS ENRIQUE DOMINGUEZ BARRADA"/>
    <d v="2019-01-10T00:00:00"/>
    <d v="2019-01-28T00:00:00"/>
    <m/>
    <d v="2019-02-01T00:00:00"/>
    <s v="SADIAZA"/>
    <s v="SADIAZA"/>
    <n v="19213"/>
    <s v="sebastian.diaz@consultor.wom.cl"/>
    <m/>
    <m/>
    <n v="48"/>
    <s v="Julia Arancibia"/>
    <x v="1"/>
    <s v="Diurno"/>
    <n v="1"/>
    <d v="2021-03-01T00:00:00"/>
    <n v="759"/>
    <d v="2019-11-07T00:00:00"/>
    <d v="2020-05-01T00:00:00"/>
    <d v="2019-02-01T00:00:00"/>
  </r>
  <r>
    <s v="Holdtech"/>
    <x v="4"/>
    <s v="Redes Sociales"/>
    <s v="La Serena"/>
    <s v="19505210"/>
    <s v="7"/>
    <s v="19505210-7"/>
    <s v="BAGUZMAV"/>
    <s v="BARBARA ALEXANDRA GUZMAN VIDAL"/>
    <s v="BARBARA ALEXANDRA "/>
    <s v="GUZMAN VIDAL "/>
    <x v="1"/>
    <x v="3"/>
    <s v="Desvinculación"/>
    <s v="Necesidad de la empresa"/>
    <d v="2020-08-13T00:00:00"/>
    <m/>
    <m/>
    <m/>
    <m/>
    <m/>
    <d v="1996-10-18T00:00:00"/>
    <x v="1"/>
    <s v="18354359-8"/>
    <s v="FRANCISCO JAVIER SUAREZ VEGA"/>
    <d v="2019-01-28T00:00:00"/>
    <d v="2019-02-11T00:00:00"/>
    <m/>
    <d v="2019-02-12T00:00:00"/>
    <s v="BAGUZMAV"/>
    <s v="BAGUZMAV"/>
    <n v="19117"/>
    <s v="barbara.guzman@consultor.wom.cl"/>
    <m/>
    <m/>
    <n v="49"/>
    <s v="Yesenia Sepulveda"/>
    <x v="0"/>
    <s v="Diurno"/>
    <s v=""/>
    <d v="2021-03-01T00:00:00"/>
    <n v="748"/>
    <d v="2019-11-07T00:00:00"/>
    <d v="2020-08-01T00:00:00"/>
    <d v="2019-02-01T00:00:00"/>
  </r>
  <r>
    <s v="Holdtech"/>
    <x v="4"/>
    <s v="Redes Sociales"/>
    <s v="La Serena"/>
    <s v="17760953"/>
    <s v="6"/>
    <s v="17760953-6"/>
    <s v="CERAMIRA"/>
    <s v="CATALINA EUGENIA RAMIREZ ALTAMIRANO"/>
    <s v="CATALINA EUGENIA"/>
    <s v="RAMIREZ ALTAMIRANO "/>
    <x v="1"/>
    <x v="3"/>
    <s v="Desvinculación"/>
    <s v="No Concurrencia"/>
    <d v="2020-01-09T00:00:00"/>
    <s v="Reingreso Call Center"/>
    <m/>
    <m/>
    <m/>
    <m/>
    <d v="1990-08-02T00:00:00"/>
    <x v="11"/>
    <s v="19505248-4"/>
    <s v="WILLIAMS ENRIQUE DOMINGUEZ BARRADA"/>
    <d v="2019-06-24T00:00:00"/>
    <d v="2019-07-16T00:00:00"/>
    <m/>
    <d v="2019-07-17T00:00:00"/>
    <s v="CERAMIRA"/>
    <s v="CERAMIRA"/>
    <n v="19164"/>
    <s v="catalina.ramirez@consultor.wom.cl"/>
    <m/>
    <m/>
    <n v="61"/>
    <s v="Julia Arancibia"/>
    <x v="0"/>
    <s v="Diurno"/>
    <s v=""/>
    <d v="2021-03-01T00:00:00"/>
    <n v="593"/>
    <d v="2019-11-07T00:00:00"/>
    <d v="2020-01-01T00:00:00"/>
    <d v="2019-07-01T00:00:00"/>
  </r>
  <r>
    <s v="Holdtech"/>
    <x v="4"/>
    <s v="Redes Sociales"/>
    <s v="La Serena"/>
    <s v="18825141"/>
    <s v="2"/>
    <s v="18825141-2"/>
    <s v="ASMIRANR"/>
    <s v="ANA SARAY ALEJANDRA MIRANDA RUIZ"/>
    <s v="ANA SARAY ALEJANDRA"/>
    <s v="MIRANDA RUIZ"/>
    <x v="1"/>
    <x v="3"/>
    <s v="Renuncia"/>
    <s v="Renuncia voluntaria"/>
    <d v="2020-09-07T00:00:00"/>
    <m/>
    <m/>
    <m/>
    <m/>
    <m/>
    <d v="1995-05-25T00:00:00"/>
    <x v="11"/>
    <s v="19505248-4"/>
    <s v="WILLIAMS ENRIQUE DOMINGUEZ BARRADA"/>
    <d v="2020-07-23T00:00:00"/>
    <d v="2020-08-06T00:00:00"/>
    <m/>
    <d v="2020-08-07T00:00:00"/>
    <s v="ASMIRANR"/>
    <s v="ASMIRANR"/>
    <n v="19438"/>
    <s v="ana.miranda.r@consultor.wom.cl"/>
    <m/>
    <m/>
    <n v="81"/>
    <s v="Daniela Castillo"/>
    <x v="1"/>
    <s v="Diurno"/>
    <n v="1"/>
    <d v="2021-03-01T00:00:00"/>
    <n v="206"/>
    <d v="2020-08-19T00:00:00"/>
    <d v="2020-09-01T00:00:00"/>
    <d v="2020-08-01T00:00:00"/>
  </r>
  <r>
    <s v="Holdtech"/>
    <x v="4"/>
    <s v="Redes Sociales"/>
    <s v="La Serena"/>
    <s v="22596344"/>
    <s v="4"/>
    <s v="22596344-4"/>
    <s v="EVMEJIAD"/>
    <s v="ESTHER VALENTINA MEJÍA DÍAZ"/>
    <s v="ESTHER VALENTINA "/>
    <s v="MEJÍA DÍAZ"/>
    <x v="1"/>
    <x v="3"/>
    <s v="Renuncia"/>
    <s v="Renuncia voluntaria"/>
    <d v="2020-10-13T00:00:00"/>
    <m/>
    <m/>
    <m/>
    <m/>
    <m/>
    <d v="1992-04-21T00:00:00"/>
    <x v="1"/>
    <s v="18354359-8"/>
    <s v="FRANCISCO JAVIER SUAREZ VEGA"/>
    <d v="2020-07-23T00:00:00"/>
    <d v="2020-08-06T00:00:00"/>
    <m/>
    <d v="2020-08-07T00:00:00"/>
    <s v="EVMEJIAD"/>
    <s v="EVMEJIAD"/>
    <n v="19430"/>
    <s v="esther.mejia@consultor.wom.cl"/>
    <m/>
    <m/>
    <n v="81"/>
    <s v="Daniela Castillo"/>
    <x v="0"/>
    <s v="Diurno"/>
    <s v=""/>
    <d v="2021-03-01T00:00:00"/>
    <n v="206"/>
    <d v="2020-08-19T00:00:00"/>
    <d v="2020-10-01T00:00:00"/>
    <d v="2020-08-01T00:00:00"/>
  </r>
  <r>
    <s v="Holdtech"/>
    <x v="4"/>
    <s v="Redes Sociales"/>
    <s v="La Serena"/>
    <s v="27070379"/>
    <s v="8"/>
    <s v="27070379-8"/>
    <s v="IDROMERS"/>
    <s v="ISMEIRA DEL VALLE JOSEFINA ROMERO SAAVEDRA"/>
    <s v="ISMEIRA DEL VALLE JOSEFINA "/>
    <s v="ROMERO SAAVEDRA "/>
    <x v="1"/>
    <x v="3"/>
    <s v="Renuncia"/>
    <s v="Renuncia voluntaria"/>
    <d v="2020-08-26T00:00:00"/>
    <m/>
    <m/>
    <m/>
    <m/>
    <m/>
    <d v="1990-01-22T00:00:00"/>
    <x v="37"/>
    <m/>
    <s v=""/>
    <d v="2020-07-23T00:00:00"/>
    <d v="2020-08-06T00:00:00"/>
    <m/>
    <d v="2020-08-07T00:00:00"/>
    <s v="IDROMERS"/>
    <s v="IDROMERS"/>
    <n v="19419"/>
    <s v="ismeira.romero@consultor.wom.cl"/>
    <m/>
    <m/>
    <n v="81"/>
    <s v="Daniela Castillo"/>
    <x v="1"/>
    <s v="Diurno"/>
    <n v="1"/>
    <d v="2021-03-01T00:00:00"/>
    <n v="206"/>
    <d v="2020-08-19T00:00:00"/>
    <d v="2020-08-01T00:00:00"/>
    <d v="2020-08-01T00:00:00"/>
  </r>
  <r>
    <s v="Holdtech"/>
    <x v="4"/>
    <s v="Redes Sociales"/>
    <s v="La Serena"/>
    <s v="26819972"/>
    <s v="1"/>
    <s v="26819972-1"/>
    <s v="MAARAUJC"/>
    <s v="MARIA ALEJANDRA ARAUJO CASTILLO"/>
    <s v="MARIA ALEJANDRA "/>
    <s v="ARAUJO CASTILLO"/>
    <x v="1"/>
    <x v="3"/>
    <s v="Renuncia"/>
    <s v="Renuncia voluntaria"/>
    <d v="2020-11-06T00:00:00"/>
    <m/>
    <m/>
    <m/>
    <m/>
    <m/>
    <d v="1994-08-30T00:00:00"/>
    <x v="1"/>
    <s v="18354359-8"/>
    <s v="FRANCISCO JAVIER SUAREZ VEGA"/>
    <d v="2020-07-23T00:00:00"/>
    <d v="2020-08-06T00:00:00"/>
    <m/>
    <d v="2020-08-07T00:00:00"/>
    <s v="MAARAUJC"/>
    <s v="MAARAUJC"/>
    <n v="19422"/>
    <s v="maria.araujo@consultor.wom.cl"/>
    <m/>
    <m/>
    <n v="81"/>
    <s v="Daniela Castillo"/>
    <x v="1"/>
    <s v="Diurno"/>
    <n v="1"/>
    <d v="2021-03-01T00:00:00"/>
    <n v="206"/>
    <d v="2020-08-19T00:00:00"/>
    <d v="2020-11-01T00:00:00"/>
    <d v="2020-08-01T00:00:00"/>
  </r>
  <r>
    <s v="Holdtech"/>
    <x v="4"/>
    <s v="Redes Sociales"/>
    <s v="La Serena"/>
    <s v="26821680"/>
    <s v="4"/>
    <s v="26821680-4"/>
    <s v="JAANGELS"/>
    <s v="JESUS ALBERTO ANGEL SALAZAR"/>
    <s v="JESUS ALBERTO"/>
    <s v="ANGEL SALAZAR"/>
    <x v="1"/>
    <x v="3"/>
    <s v="Renuncia"/>
    <s v="Renuncia voluntaria"/>
    <d v="2019-12-17T00:00:00"/>
    <m/>
    <m/>
    <m/>
    <m/>
    <m/>
    <d v="1991-09-04T00:00:00"/>
    <x v="44"/>
    <s v=" 15675126-K"/>
    <s v=""/>
    <d v="2018-06-28T00:00:00"/>
    <d v="2018-07-23T00:00:00"/>
    <s v="S"/>
    <d v="2018-07-24T00:00:00"/>
    <s v="JAANGELS"/>
    <s v="JAANGELS"/>
    <n v="19045"/>
    <s v="jesus.angel@consultor.wom.cl"/>
    <m/>
    <m/>
    <s v="01 RRSS"/>
    <s v="Gabriela Toro"/>
    <x v="1"/>
    <s v="Diurno"/>
    <n v="1"/>
    <d v="2021-03-01T00:00:00"/>
    <n v="951"/>
    <m/>
    <d v="2019-12-01T00:00:00"/>
    <d v="2018-07-01T00:00:00"/>
  </r>
  <r>
    <s v="Holdtech"/>
    <x v="4"/>
    <s v="Redes Sociales"/>
    <s v="La Serena"/>
    <s v="26326635"/>
    <s v="8"/>
    <s v="26326635-8"/>
    <s v="LJANDRAP"/>
    <s v="LAISDALY JAQUELINE ANDRADE PERDOMO"/>
    <s v="LAISDALY JAQUELINE"/>
    <s v="ANDRADE PERDOMO"/>
    <x v="1"/>
    <x v="3"/>
    <s v="Renuncia"/>
    <s v="Renuncia voluntaria"/>
    <d v="2019-08-09T00:00:00"/>
    <m/>
    <m/>
    <m/>
    <m/>
    <m/>
    <d v="1979-02-07T00:00:00"/>
    <x v="43"/>
    <s v="14617406-5"/>
    <s v="WILLIAMS ENRIQUE DOMINGUEZ BARRADA"/>
    <d v="2018-06-28T00:00:00"/>
    <d v="2018-07-23T00:00:00"/>
    <s v="S"/>
    <d v="2018-07-24T00:00:00"/>
    <s v="LJANDRAP"/>
    <s v="LJANDRAP"/>
    <n v="19050"/>
    <s v="laisdaly.andrade@consultor.wom.cl"/>
    <m/>
    <m/>
    <s v="01 RRSS"/>
    <s v="Gabriela Toro"/>
    <x v="1"/>
    <s v="Diurno"/>
    <n v="1"/>
    <d v="2021-03-01T00:00:00"/>
    <n v="951"/>
    <m/>
    <d v="2019-08-01T00:00:00"/>
    <d v="2018-07-01T00:00:00"/>
  </r>
  <r>
    <s v="Holdtech"/>
    <x v="4"/>
    <s v="Redes Sociales"/>
    <s v="La Serena"/>
    <s v="26886452"/>
    <s v="0"/>
    <s v="26886452-0"/>
    <s v="MCMARTIM"/>
    <s v="MARIANNY CECILIA MARTINEZ MONTE"/>
    <s v="MARIANNY CECILIA"/>
    <s v="MARTINEZ MONTE"/>
    <x v="1"/>
    <x v="3"/>
    <s v="Desvinculación"/>
    <s v="Necesidad de la empresa"/>
    <d v="2020-11-27T00:00:00"/>
    <m/>
    <m/>
    <m/>
    <m/>
    <m/>
    <d v="1989-08-04T00:00:00"/>
    <x v="9"/>
    <s v="18631932-K"/>
    <s v="WILLIAMS ENRIQUE DOMINGUEZ BARRADA"/>
    <d v="2018-06-28T00:00:00"/>
    <d v="2018-07-23T00:00:00"/>
    <s v="S"/>
    <d v="2018-07-24T00:00:00"/>
    <s v="MCMARTIM"/>
    <s v="MCMARTIM"/>
    <n v="19058"/>
    <s v="marianny.martinez@consultor.wom.cl"/>
    <m/>
    <m/>
    <s v="01 RRSS"/>
    <s v="Gabriela Toro"/>
    <x v="1"/>
    <s v="Diurno"/>
    <n v="1"/>
    <d v="2021-03-01T00:00:00"/>
    <n v="951"/>
    <m/>
    <d v="2020-11-01T00:00:00"/>
    <d v="2018-07-01T00:00:00"/>
  </r>
  <r>
    <s v="Holdtech"/>
    <x v="4"/>
    <s v="Redes Sociales"/>
    <s v="La Serena"/>
    <s v="40240648"/>
    <s v="8"/>
    <s v="40240648-8"/>
    <s v="WECAMACR"/>
    <s v="WILCAR EDGARDO CAMACHO ROJAS"/>
    <s v="WILCAR EDGARDO"/>
    <s v="CAMACHO ROJAS"/>
    <x v="1"/>
    <x v="3"/>
    <s v="Renuncia"/>
    <s v="Emprendimiento personal"/>
    <d v="2018-11-15T00:00:00"/>
    <m/>
    <m/>
    <m/>
    <m/>
    <m/>
    <d v="1985-02-01T00:00:00"/>
    <x v="21"/>
    <s v="10605914-4"/>
    <s v="WILLIAMS ENRIQUE DOMINGUEZ BARRADA"/>
    <d v="2018-06-28T00:00:00"/>
    <d v="2018-07-23T00:00:00"/>
    <s v="S"/>
    <d v="2018-07-24T00:00:00"/>
    <s v="WECAMACR"/>
    <s v="WECAMACR"/>
    <n v="19011"/>
    <s v="wilcar.camacho@consultor.wom.cl"/>
    <m/>
    <m/>
    <s v="01 RRSS"/>
    <s v="Gabriela Toro"/>
    <x v="1"/>
    <m/>
    <n v="1"/>
    <d v="2021-03-01T00:00:00"/>
    <n v="951"/>
    <m/>
    <d v="2018-11-01T00:00:00"/>
    <d v="2018-07-01T00:00:00"/>
  </r>
  <r>
    <s v="Holdtech"/>
    <x v="4"/>
    <s v="Redes Sociales"/>
    <s v="La Serena"/>
    <s v="18823949"/>
    <s v="8"/>
    <s v="18823949-8"/>
    <s v="DIAREASC"/>
    <s v="DAVID IGNACIO AREAS CASTRO"/>
    <s v="DAVID IGNACIO"/>
    <s v="AREAS CASTRO"/>
    <x v="1"/>
    <x v="3"/>
    <s v="Desvinculación"/>
    <s v="Necesidad de la empresa"/>
    <d v="2020-08-15T00:00:00"/>
    <m/>
    <m/>
    <m/>
    <m/>
    <m/>
    <d v="1994-09-23T00:00:00"/>
    <x v="1"/>
    <s v="18354359-8"/>
    <s v="FRANCISCO JAVIER SUAREZ VEGA"/>
    <d v="2017-06-04T00:00:00"/>
    <d v="2018-06-25T00:00:00"/>
    <s v="S"/>
    <d v="2018-06-27T00:00:00"/>
    <s v="DIAREASC"/>
    <s v="DIAREASC"/>
    <n v="19201"/>
    <s v="david.areas@consultor.wom.cl"/>
    <m/>
    <m/>
    <s v="03 RRSS"/>
    <s v="Gabriela Toro"/>
    <x v="1"/>
    <s v="Diurno"/>
    <n v="1"/>
    <d v="2021-03-01T00:00:00"/>
    <n v="978"/>
    <d v="2018-09-10T00:00:00"/>
    <d v="2020-08-01T00:00:00"/>
    <d v="2018-06-01T00:00:00"/>
  </r>
  <r>
    <s v="Holdtech"/>
    <x v="4"/>
    <s v="Redes Sociales"/>
    <s v="La Serena"/>
    <s v="18754695"/>
    <s v="8"/>
    <s v="18754695-8"/>
    <s v="CFMEZAA"/>
    <s v="CAMILA FERNANDA MARIA IGNACIA MEZA ALVAREZ"/>
    <s v="CAMILA FERNANDA MARIA IGNACIA"/>
    <s v="MEZA ALVAREZ"/>
    <x v="1"/>
    <x v="3"/>
    <s v="Desvinculación"/>
    <s v="Vencimiento de contrato"/>
    <d v="2018-09-24T00:00:00"/>
    <m/>
    <m/>
    <m/>
    <m/>
    <m/>
    <d v="1994-07-22T00:00:00"/>
    <x v="32"/>
    <m/>
    <s v=""/>
    <d v="2018-09-24T00:00:00"/>
    <d v="2018-10-10T00:00:00"/>
    <m/>
    <d v="2018-10-11T00:00:00"/>
    <s v="CFMEZAA"/>
    <s v="CFMEZAA"/>
    <n v="19234"/>
    <s v="camila.meza@consultor.wom.cl"/>
    <m/>
    <m/>
    <s v="04 RRSS"/>
    <s v="Gabriela Toro"/>
    <x v="1"/>
    <m/>
    <n v="1"/>
    <d v="2021-03-01T00:00:00"/>
    <n v="872"/>
    <m/>
    <d v="2018-09-01T00:00:00"/>
    <d v="2018-10-01T00:00:00"/>
  </r>
  <r>
    <s v="Holdtech"/>
    <x v="4"/>
    <s v="Redes Sociales"/>
    <s v="La Serena"/>
    <s v="17174552"/>
    <s v="7"/>
    <s v="17174552-7"/>
    <s v="EEAGUILV"/>
    <s v="EVELYN ESTEFANIA AGUILERA VARGAS"/>
    <s v="EVELYN ESTEFANIA"/>
    <s v="AGUILERA VARGAS"/>
    <x v="1"/>
    <x v="3"/>
    <s v="Desvinculación"/>
    <s v="Vencimiento de contrato"/>
    <d v="2018-09-24T00:00:00"/>
    <m/>
    <m/>
    <m/>
    <m/>
    <m/>
    <d v="1989-06-07T00:00:00"/>
    <x v="32"/>
    <m/>
    <s v=""/>
    <d v="2018-09-24T00:00:00"/>
    <d v="2018-10-10T00:00:00"/>
    <m/>
    <d v="2018-10-11T00:00:00"/>
    <s v="EEAGUILV"/>
    <s v="EEAGUILV"/>
    <n v="19270"/>
    <s v="evelyn.aguilera@consultor.wom.cl"/>
    <m/>
    <m/>
    <s v="04 RRSS"/>
    <s v="Gabriela Toro"/>
    <x v="1"/>
    <m/>
    <n v="1"/>
    <d v="2021-03-01T00:00:00"/>
    <n v="872"/>
    <m/>
    <d v="2018-09-01T00:00:00"/>
    <d v="2018-10-01T00:00:00"/>
  </r>
  <r>
    <s v="Holdtech"/>
    <x v="4"/>
    <s v="Redes Sociales"/>
    <s v="La Serena"/>
    <s v="40251024"/>
    <s v="2"/>
    <s v="40251024-2"/>
    <s v="HJVALLER"/>
    <s v="HANNIBAL JOSUE VALLEJO RENGIFO"/>
    <s v="HANNIBAL JOSUE"/>
    <s v="VALLEJO RENGIFO"/>
    <x v="1"/>
    <x v="3"/>
    <s v="Desvinculación"/>
    <s v="Vencimiento de contrato"/>
    <d v="2018-09-24T00:00:00"/>
    <m/>
    <m/>
    <m/>
    <m/>
    <m/>
    <d v="2018-05-02T00:00:00"/>
    <x v="32"/>
    <m/>
    <s v=""/>
    <d v="2018-09-24T00:00:00"/>
    <d v="2018-10-10T00:00:00"/>
    <m/>
    <d v="2018-10-11T00:00:00"/>
    <s v="HJVALLER"/>
    <s v="HJVALLER"/>
    <n v="19097"/>
    <s v="hannibal.vallejo@consultor.wom.cl"/>
    <m/>
    <m/>
    <s v="04 RRSS"/>
    <s v="Gabriela Toro"/>
    <x v="1"/>
    <m/>
    <n v="1"/>
    <d v="2021-03-01T00:00:00"/>
    <n v="872"/>
    <m/>
    <d v="2018-09-01T00:00:00"/>
    <d v="2018-10-01T00:00:00"/>
  </r>
  <r>
    <s v="Holdtech"/>
    <x v="4"/>
    <s v="Redes Sociales"/>
    <s v="La Serena"/>
    <s v="26301740"/>
    <s v="4"/>
    <s v="26301740-4"/>
    <s v="IERIOSF"/>
    <s v="INGRID ELENA RIOS FERNANDEZ"/>
    <s v="INGRID ELENA"/>
    <s v="RIOS FERNANDEZ"/>
    <x v="1"/>
    <x v="3"/>
    <s v="Desvinculación"/>
    <s v="Vencimiento de contrato"/>
    <d v="2018-09-24T00:00:00"/>
    <m/>
    <m/>
    <m/>
    <m/>
    <m/>
    <d v="1971-09-12T00:00:00"/>
    <x v="32"/>
    <m/>
    <s v=""/>
    <d v="2018-09-24T00:00:00"/>
    <d v="2018-10-10T00:00:00"/>
    <m/>
    <d v="2018-10-11T00:00:00"/>
    <s v="IERIOSF"/>
    <s v="IERIOSF"/>
    <n v="19244"/>
    <s v="ingrid.rios@consultor.wom.cl"/>
    <m/>
    <m/>
    <s v="04 RRSS"/>
    <s v="Gabriela Toro"/>
    <x v="1"/>
    <m/>
    <n v="1"/>
    <d v="2021-03-01T00:00:00"/>
    <n v="872"/>
    <m/>
    <d v="2018-09-01T00:00:00"/>
    <d v="2018-10-01T00:00:00"/>
  </r>
  <r>
    <s v="Holdtech"/>
    <x v="4"/>
    <s v="Redes Sociales"/>
    <s v="La Serena"/>
    <s v="24345137"/>
    <s v="K"/>
    <s v="24345137-K"/>
    <s v="JEMORAN"/>
    <s v="JOSE EUSEBIO MORA NAVARRO"/>
    <s v="JOSE EUSEBIO"/>
    <s v="MORA NAVARRO"/>
    <x v="1"/>
    <x v="3"/>
    <s v="Desvinculación"/>
    <s v="Necesidad de la empresa"/>
    <d v="2019-10-09T00:00:00"/>
    <m/>
    <m/>
    <m/>
    <m/>
    <m/>
    <d v="1983-04-12T00:00:00"/>
    <x v="21"/>
    <s v="10605914-4"/>
    <s v="WILLIAMS ENRIQUE DOMINGUEZ BARRADA"/>
    <d v="2018-09-24T00:00:00"/>
    <d v="2018-10-10T00:00:00"/>
    <s v="S"/>
    <d v="2018-10-11T00:00:00"/>
    <s v="JEMORAN"/>
    <s v="JEMORAN"/>
    <n v="19268"/>
    <s v="jose.mora@consultor.wom.cl"/>
    <m/>
    <m/>
    <s v="04 RRSS"/>
    <s v="Gabriela Toro"/>
    <x v="0"/>
    <s v="Diurno"/>
    <s v=""/>
    <d v="2021-03-01T00:00:00"/>
    <n v="872"/>
    <m/>
    <d v="2019-10-01T00:00:00"/>
    <d v="2018-10-01T00:00:00"/>
  </r>
  <r>
    <s v="Holdtech"/>
    <x v="4"/>
    <s v="Redes Sociales"/>
    <s v="La Serena"/>
    <s v="26426817"/>
    <s v="6"/>
    <s v="26426817-6"/>
    <s v="JLBASTIR"/>
    <s v="JORGE LUIS BASTIDAS ROSALES"/>
    <s v="JORGE LUIS"/>
    <s v="BASTIDAS ROSALES"/>
    <x v="1"/>
    <x v="3"/>
    <s v="Desvinculación"/>
    <s v="Vencimiento de contrato"/>
    <d v="2018-09-24T00:00:00"/>
    <m/>
    <m/>
    <m/>
    <m/>
    <m/>
    <d v="1961-07-25T00:00:00"/>
    <x v="32"/>
    <m/>
    <s v=""/>
    <d v="2018-09-24T00:00:00"/>
    <d v="2018-10-10T00:00:00"/>
    <m/>
    <d v="2018-10-11T00:00:00"/>
    <s v="JLBASTIR"/>
    <s v="JLBASTIR"/>
    <n v="19273"/>
    <s v="jorge.bastidas@consultor.wom.cl"/>
    <m/>
    <m/>
    <s v="04 RRSS"/>
    <s v="Gabriela Toro"/>
    <x v="1"/>
    <m/>
    <n v="1"/>
    <d v="2021-03-01T00:00:00"/>
    <n v="872"/>
    <m/>
    <d v="2018-09-01T00:00:00"/>
    <d v="2018-10-01T00:00:00"/>
  </r>
  <r>
    <s v="Holdtech"/>
    <x v="4"/>
    <s v="Redes Sociales"/>
    <s v="La Serena"/>
    <s v="12658747"/>
    <s v="3"/>
    <s v="12658747-3"/>
    <s v="KVANFRUR"/>
    <s v="KATTIA VALESKA ANFRUNS ROSALES"/>
    <s v="KATTIA VALESKA"/>
    <s v="ANFRUNS ROSALES"/>
    <x v="1"/>
    <x v="3"/>
    <s v="Desvinculación"/>
    <s v="Vencimiento de contrato"/>
    <d v="2018-09-24T00:00:00"/>
    <m/>
    <m/>
    <m/>
    <m/>
    <m/>
    <d v="1974-06-22T00:00:00"/>
    <x v="32"/>
    <m/>
    <s v=""/>
    <d v="2018-09-24T00:00:00"/>
    <d v="2018-10-10T00:00:00"/>
    <m/>
    <d v="2018-10-11T00:00:00"/>
    <s v="KVANFRUR"/>
    <s v="KVANFRUR"/>
    <n v="19272"/>
    <s v="kattia.anfruns@consultor.wom.cl"/>
    <m/>
    <m/>
    <s v="04 RRSS"/>
    <s v="Gabriela Toro"/>
    <x v="1"/>
    <m/>
    <n v="1"/>
    <d v="2021-03-01T00:00:00"/>
    <n v="872"/>
    <m/>
    <d v="2018-09-01T00:00:00"/>
    <d v="2018-10-01T00:00:00"/>
  </r>
  <r>
    <s v="Holdtech"/>
    <x v="4"/>
    <s v="Redes Sociales"/>
    <s v="La Serena"/>
    <s v="26396178"/>
    <s v="1"/>
    <s v="26396178-1"/>
    <s v="RRBLANCG"/>
    <s v="RANSES RAFAEL BLANCA GONZALEZ"/>
    <s v="RANSES RAFAEL"/>
    <s v="BLANCA GONZALEZ"/>
    <x v="1"/>
    <x v="3"/>
    <s v="Renuncia"/>
    <m/>
    <d v="2019-01-18T00:00:00"/>
    <m/>
    <m/>
    <m/>
    <m/>
    <m/>
    <d v="1978-10-04T00:00:00"/>
    <x v="21"/>
    <s v="10605914-4"/>
    <s v="WILLIAMS ENRIQUE DOMINGUEZ BARRADA"/>
    <d v="2018-09-24T00:00:00"/>
    <d v="2018-10-10T00:00:00"/>
    <m/>
    <d v="2018-10-17T00:00:00"/>
    <s v="RRBLANCG"/>
    <s v="RRBLANCG"/>
    <n v="19269"/>
    <s v="ranses.blanca@consultor.wom.cl"/>
    <m/>
    <m/>
    <s v="04 RRSS"/>
    <s v="Gabriela Toro"/>
    <x v="1"/>
    <s v="Diurno"/>
    <n v="1"/>
    <d v="2021-03-01T00:00:00"/>
    <n v="866"/>
    <m/>
    <d v="2019-01-01T00:00:00"/>
    <d v="2018-10-01T00:00:00"/>
  </r>
  <r>
    <s v="Holdtech"/>
    <x v="4"/>
    <s v="Redes Sociales"/>
    <s v="La Serena"/>
    <s v="20006198"/>
    <s v="5"/>
    <s v="20006198-5"/>
    <s v="BJAROSD"/>
    <s v="BRAYAN JESUS AROS DONOSO"/>
    <s v="BRAYAN JESUS"/>
    <s v="AROS DONOSO"/>
    <x v="1"/>
    <x v="3"/>
    <s v="Desvinculación"/>
    <s v="Necesidad de la empresa"/>
    <d v="2019-04-12T00:00:00"/>
    <m/>
    <m/>
    <m/>
    <m/>
    <m/>
    <d v="1999-04-01T00:00:00"/>
    <x v="44"/>
    <s v=" 15675126-K"/>
    <s v=""/>
    <d v="2018-10-23T00:00:00"/>
    <d v="2018-10-26T00:00:00"/>
    <s v="S"/>
    <d v="2018-06-27T00:00:00"/>
    <s v="BJAROSD"/>
    <s v="BJAROSD"/>
    <n v="19157"/>
    <s v="brayan.aros@consultor.wom.cl"/>
    <m/>
    <m/>
    <s v="05 RRSS"/>
    <s v="Gabriela Toro"/>
    <x v="1"/>
    <s v="Diurno"/>
    <n v="1"/>
    <d v="2021-03-01T00:00:00"/>
    <n v="978"/>
    <d v="2018-10-30T00:00:00"/>
    <d v="2019-04-01T00:00:00"/>
    <d v="2018-06-01T00:00:00"/>
  </r>
  <r>
    <s v="Holdtech"/>
    <x v="4"/>
    <s v="Redes Sociales"/>
    <s v="La Serena"/>
    <s v="18494153"/>
    <s v="8"/>
    <s v="18494153-8"/>
    <s v="PARUIZO"/>
    <s v="PABLO ANDRES RUIZ OLIVARES"/>
    <s v="PABLO ANDRES"/>
    <s v="RUIZ OLIVARES"/>
    <x v="1"/>
    <x v="3"/>
    <s v="Desvinculación"/>
    <s v="Necesidad de la empresa"/>
    <d v="2020-11-27T00:00:00"/>
    <m/>
    <m/>
    <m/>
    <m/>
    <m/>
    <d v="1993-05-16T00:00:00"/>
    <x v="44"/>
    <s v=" 15675126-K"/>
    <s v=""/>
    <d v="2018-10-23T00:00:00"/>
    <d v="2018-10-26T00:00:00"/>
    <s v="S"/>
    <d v="2018-04-10T00:00:00"/>
    <s v="PARUIZO"/>
    <s v="PARUIZO"/>
    <n v="19038"/>
    <s v="pablo.ruiz@consultor.wom.cl"/>
    <m/>
    <m/>
    <s v="05 RRSS"/>
    <s v="Gabriela Toro"/>
    <x v="0"/>
    <s v="Diurno"/>
    <s v=""/>
    <d v="2021-03-01T00:00:00"/>
    <n v="1056"/>
    <d v="2020-08-03T00:00:00"/>
    <d v="2020-11-01T00:00:00"/>
    <d v="2018-04-01T00:00:00"/>
  </r>
  <r>
    <s v="Holdtech"/>
    <x v="4"/>
    <s v="Redes Sociales"/>
    <s v="La Serena"/>
    <s v="18183351"/>
    <s v="3"/>
    <s v="18183351-3"/>
    <s v="PJVARGAA"/>
    <s v="PETER JHON VARGAS ALFARO"/>
    <s v="PETER JHON"/>
    <s v="VARGAS ALFARO"/>
    <x v="1"/>
    <x v="3"/>
    <s v="Desvinculación"/>
    <s v="Necesidad de la empresa"/>
    <d v="2020-03-13T00:00:00"/>
    <m/>
    <m/>
    <m/>
    <m/>
    <m/>
    <d v="1992-08-13T00:00:00"/>
    <x v="45"/>
    <s v="15954212-2"/>
    <s v="WILLIAMS ENRIQUE DOMINGUEZ BARRADA"/>
    <d v="2018-10-23T00:00:00"/>
    <d v="2018-10-26T00:00:00"/>
    <s v="S"/>
    <d v="2018-08-02T00:00:00"/>
    <s v="PJVARGAA"/>
    <s v="PJVARGAA"/>
    <n v="19125"/>
    <s v="peter.vargas@consultor.wom.cl"/>
    <m/>
    <m/>
    <s v="05 RRSS"/>
    <s v="Gabriela Toro"/>
    <x v="0"/>
    <s v="Diurno"/>
    <s v=""/>
    <d v="2021-03-01T00:00:00"/>
    <n v="942"/>
    <d v="2018-10-30T00:00:00"/>
    <d v="2020-03-01T00:00:00"/>
    <d v="2018-08-01T00:00:00"/>
  </r>
  <r>
    <s v="Holdtech"/>
    <x v="4"/>
    <s v="Redes Sociales"/>
    <s v="La Serena"/>
    <s v="26521040"/>
    <s v="6"/>
    <s v="26521040-6"/>
    <s v="ADCALDEA"/>
    <s v="ABEL DAMIN CALDERA AVILA"/>
    <s v="ABEL DAMIN"/>
    <s v="CALDERA AVILA"/>
    <x v="1"/>
    <x v="3"/>
    <s v="Renuncia"/>
    <s v="Renuncia voluntaria"/>
    <d v="2019-07-28T00:00:00"/>
    <m/>
    <m/>
    <m/>
    <m/>
    <m/>
    <d v="1990-02-09T00:00:00"/>
    <x v="43"/>
    <s v="14617406-5"/>
    <s v="WILLIAMS ENRIQUE DOMINGUEZ BARRADA"/>
    <d v="2019-01-08T00:00:00"/>
    <d v="2019-01-23T00:00:00"/>
    <m/>
    <d v="2019-01-24T00:00:00"/>
    <s v="ADCALDEA"/>
    <s v="ADCALDEA"/>
    <n v="19095"/>
    <s v="abel.caldera@consultor.wom.cl"/>
    <m/>
    <m/>
    <s v="09 RRSS"/>
    <s v="Gabriela Toro"/>
    <x v="0"/>
    <m/>
    <s v=""/>
    <d v="2021-03-01T00:00:00"/>
    <n v="767"/>
    <m/>
    <d v="2019-07-01T00:00:00"/>
    <d v="2019-01-01T00:00:00"/>
  </r>
  <r>
    <s v="Holdtech"/>
    <x v="4"/>
    <s v="Redes Sociales"/>
    <s v="La Serena"/>
    <s v="19769867"/>
    <s v="5"/>
    <s v="19769867-5"/>
    <s v="CEMORALE"/>
    <s v="CARLA ESPERANZA MORALES ESPINOZA"/>
    <s v="CARLA ESPERANZA"/>
    <s v="MORALES ESPINOZA"/>
    <x v="1"/>
    <x v="3"/>
    <s v="Renuncia"/>
    <s v="Renuncia voluntaria"/>
    <d v="2020-10-20T00:00:00"/>
    <m/>
    <m/>
    <m/>
    <m/>
    <m/>
    <d v="1997-09-27T00:00:00"/>
    <x v="3"/>
    <s v="18632202-9"/>
    <s v="FRANCISCO JAVIER SUAREZ VEGA"/>
    <d v="2019-01-08T00:00:00"/>
    <d v="2019-01-23T00:00:00"/>
    <m/>
    <d v="2019-01-24T00:00:00"/>
    <s v="CEMORALE"/>
    <s v="CEMORALE"/>
    <n v="19010"/>
    <s v="carla.morales@consultor.wom.cl"/>
    <m/>
    <m/>
    <s v="09 RRSS"/>
    <s v="Gabriela Toro"/>
    <x v="0"/>
    <s v="Diurno"/>
    <s v=""/>
    <d v="2021-03-01T00:00:00"/>
    <n v="767"/>
    <d v="2020-08-03T00:00:00"/>
    <d v="2020-10-01T00:00:00"/>
    <d v="2019-01-01T00:00:00"/>
  </r>
  <r>
    <s v="Holdtech"/>
    <x v="4"/>
    <s v="Redes Sociales"/>
    <s v="La Serena"/>
    <s v="17014881"/>
    <s v="9"/>
    <s v="17014881-9"/>
    <s v="CHCONTRR"/>
    <s v="CARLOS HERNAN CONTRERAS RODRIGUEZ"/>
    <s v="CARLOS HERNAN"/>
    <s v="CONTRERAS RODRIGUEZ"/>
    <x v="1"/>
    <x v="3"/>
    <s v="Desvinculación"/>
    <s v="Necesidad de la empresa"/>
    <d v="2020-11-27T00:00:00"/>
    <m/>
    <m/>
    <m/>
    <m/>
    <m/>
    <d v="1988-08-19T00:00:00"/>
    <x v="44"/>
    <s v=" 15675126-K"/>
    <s v=""/>
    <d v="2019-01-08T00:00:00"/>
    <d v="2019-01-23T00:00:00"/>
    <m/>
    <d v="2019-01-28T00:00:00"/>
    <s v="CHCONTRR"/>
    <s v="CHCONTRR"/>
    <n v="19111"/>
    <s v="carlos.contreras@consultor.wom.cl"/>
    <m/>
    <m/>
    <s v="09 RRSS"/>
    <s v="Gabriela Toro"/>
    <x v="1"/>
    <s v="Diurno"/>
    <n v="1"/>
    <d v="2021-03-01T00:00:00"/>
    <n v="763"/>
    <d v="2020-08-03T00:00:00"/>
    <d v="2020-11-01T00:00:00"/>
    <d v="2019-01-01T00:00:00"/>
  </r>
  <r>
    <s v="Holdtech"/>
    <x v="4"/>
    <s v="Redes Sociales"/>
    <s v="La Serena"/>
    <s v="26566164"/>
    <s v="5"/>
    <s v="26566164-5"/>
    <s v="EEROSALS"/>
    <s v="EVELYN EDILIA ROSALES SANCHEZ"/>
    <s v="EVELYN EDILIA "/>
    <s v="ROSALES SANCHEZ"/>
    <x v="1"/>
    <x v="3"/>
    <s v="Desvinculación"/>
    <s v="No Concurrencia"/>
    <d v="2019-08-07T00:00:00"/>
    <m/>
    <m/>
    <m/>
    <m/>
    <m/>
    <d v="1989-05-04T00:00:00"/>
    <x v="43"/>
    <s v="14617406-5"/>
    <s v="WILLIAMS ENRIQUE DOMINGUEZ BARRADA"/>
    <d v="2019-01-08T00:00:00"/>
    <d v="2019-01-23T00:00:00"/>
    <m/>
    <d v="2019-01-24T00:00:00"/>
    <s v="EEROSALS"/>
    <s v="EEROSALS"/>
    <n v="19135"/>
    <s v="evelyn.rosales@consultor.wom.cl"/>
    <m/>
    <m/>
    <s v="09 RRSS"/>
    <s v="Gabriela Toro"/>
    <x v="0"/>
    <m/>
    <s v=""/>
    <d v="2021-03-01T00:00:00"/>
    <n v="767"/>
    <m/>
    <d v="2019-08-01T00:00:00"/>
    <d v="2019-01-01T00:00:00"/>
  </r>
  <r>
    <s v="Holdtech"/>
    <x v="4"/>
    <s v="Redes Sociales"/>
    <s v="La Serena"/>
    <s v="26628481"/>
    <s v="0"/>
    <s v="26628481-0"/>
    <s v="JHROSALS"/>
    <s v="JHONNATHAN ENRIQUE ROSALES SANCHEZ"/>
    <s v="JHONNATHAN ENRIQUE"/>
    <s v="ROSALES SANCHEZ"/>
    <x v="1"/>
    <x v="3"/>
    <s v="Renuncia"/>
    <s v="Renuncia voluntaria"/>
    <d v="2019-04-04T00:00:00"/>
    <m/>
    <m/>
    <m/>
    <m/>
    <m/>
    <d v="1979-06-04T00:00:00"/>
    <x v="43"/>
    <s v="14617406-5"/>
    <s v="WILLIAMS ENRIQUE DOMINGUEZ BARRADA"/>
    <d v="2019-01-08T00:00:00"/>
    <d v="2019-01-23T00:00:00"/>
    <m/>
    <d v="2019-01-24T00:00:00"/>
    <s v="JHROSALS"/>
    <s v="JHROSALS"/>
    <n v="19094"/>
    <s v="jhonnathan.rosales@consultor.wom.cl"/>
    <m/>
    <m/>
    <s v="09 RRSS"/>
    <s v="Gabriela Toro"/>
    <x v="0"/>
    <m/>
    <s v=""/>
    <d v="2021-03-01T00:00:00"/>
    <n v="767"/>
    <m/>
    <d v="2019-04-01T00:00:00"/>
    <d v="2019-01-01T00:00:00"/>
  </r>
  <r>
    <s v="Holdtech"/>
    <x v="4"/>
    <s v="Redes Sociales"/>
    <s v="La Serena"/>
    <s v="15053380"/>
    <s v="5"/>
    <s v="15053380-5"/>
    <s v="JOALBANC"/>
    <s v="JAVIER OSVALDO ALBANES CARCAMO"/>
    <s v="JAVIER OSVALDO"/>
    <s v="ALBANES CARCAMO"/>
    <x v="1"/>
    <x v="3"/>
    <s v="Desvinculación"/>
    <s v="Vencimiento de contrato"/>
    <d v="2019-03-08T00:00:00"/>
    <m/>
    <m/>
    <m/>
    <m/>
    <m/>
    <d v="1983-03-26T00:00:00"/>
    <x v="43"/>
    <s v="14617406-5"/>
    <s v="WILLIAMS ENRIQUE DOMINGUEZ BARRADA"/>
    <d v="2019-01-08T00:00:00"/>
    <d v="2019-01-23T00:00:00"/>
    <m/>
    <d v="2019-01-24T00:00:00"/>
    <s v="JOALBANC"/>
    <s v="JOALBANC"/>
    <n v="19221"/>
    <s v="javier.albanes@consultor.wom.cl"/>
    <m/>
    <m/>
    <s v="09 RRSS"/>
    <s v="Gabriela Toro"/>
    <x v="1"/>
    <m/>
    <n v="1"/>
    <d v="2021-03-01T00:00:00"/>
    <n v="767"/>
    <m/>
    <d v="2019-03-01T00:00:00"/>
    <d v="2019-01-01T00:00:00"/>
  </r>
  <r>
    <s v="Holdtech"/>
    <x v="4"/>
    <s v="Redes Sociales"/>
    <s v="La Serena"/>
    <s v="26584970"/>
    <s v="9"/>
    <s v="26584970-9"/>
    <s v="LCCARDES"/>
    <s v="LUISA CECILIA CARDENAS SALAS"/>
    <s v="LUISA CECILIA"/>
    <s v="CARDENAS SALAS"/>
    <x v="1"/>
    <x v="3"/>
    <s v="Traspaso"/>
    <s v="Televentas"/>
    <d v="2020-06-25T00:00:00"/>
    <m/>
    <m/>
    <m/>
    <m/>
    <m/>
    <d v="1989-08-18T00:00:00"/>
    <x v="11"/>
    <s v="19505248-4"/>
    <s v="WILLIAMS ENRIQUE DOMINGUEZ BARRADA"/>
    <d v="2019-01-08T00:00:00"/>
    <d v="2019-01-23T00:00:00"/>
    <m/>
    <d v="2019-01-24T00:00:00"/>
    <s v="LCCARDES"/>
    <s v="LCCARDES"/>
    <n v="19093"/>
    <s v="luisa.cardenas@consultor.wom.cl"/>
    <m/>
    <m/>
    <s v="09 RRSS"/>
    <s v="Gabriela Toro"/>
    <x v="1"/>
    <s v="Diurno"/>
    <n v="1"/>
    <d v="2021-03-01T00:00:00"/>
    <n v="767"/>
    <m/>
    <d v="2020-06-01T00:00:00"/>
    <d v="2019-01-01T00:00:00"/>
  </r>
  <r>
    <s v="Holdtech"/>
    <x v="4"/>
    <s v="Redes Sociales"/>
    <s v="La Serena"/>
    <s v="26950220"/>
    <s v="7"/>
    <s v="26950220-7"/>
    <s v="LMSANCHA"/>
    <s v="LUIS MIGUEL SANCHEZ ANGARITA"/>
    <s v="LUIS MIGUEL"/>
    <s v="SANCHEZ ANGARITA"/>
    <x v="1"/>
    <x v="3"/>
    <s v="Renuncia"/>
    <s v="Renuncia voluntaria"/>
    <d v="2019-11-20T00:00:00"/>
    <m/>
    <m/>
    <m/>
    <m/>
    <m/>
    <d v="1995-06-09T00:00:00"/>
    <x v="1"/>
    <s v="18354359-8"/>
    <s v="FRANCISCO JAVIER SUAREZ VEGA"/>
    <d v="2019-01-08T00:00:00"/>
    <d v="2019-01-23T00:00:00"/>
    <m/>
    <d v="2019-01-24T00:00:00"/>
    <s v="LMSANCHA"/>
    <s v="LMSANCHA"/>
    <n v="19097"/>
    <s v="luis.sanchez.a@consultor.wom.cl"/>
    <m/>
    <m/>
    <s v="09 RRSS"/>
    <s v="Gabriela Toro"/>
    <x v="1"/>
    <s v="Diurno"/>
    <n v="1"/>
    <d v="2021-03-01T00:00:00"/>
    <n v="767"/>
    <m/>
    <d v="2019-11-01T00:00:00"/>
    <d v="2019-01-01T00:00:00"/>
  </r>
  <r>
    <s v="Holdtech"/>
    <x v="4"/>
    <s v="Redes Sociales"/>
    <s v="La Serena"/>
    <s v="19818867"/>
    <s v="0"/>
    <s v="19818867-0"/>
    <s v="MAMARTIP"/>
    <s v="MARCO ANTONIO MARTINEZ POBLETE"/>
    <s v="MARCO ANTONIO"/>
    <s v="MARTINEZ POBLETE"/>
    <x v="1"/>
    <x v="3"/>
    <s v="Desvinculación"/>
    <s v="Vencimiento de contrato"/>
    <d v="2019-06-08T00:00:00"/>
    <m/>
    <m/>
    <m/>
    <m/>
    <m/>
    <d v="1997-12-31T00:00:00"/>
    <x v="43"/>
    <s v="14617406-5"/>
    <s v="WILLIAMS ENRIQUE DOMINGUEZ BARRADA"/>
    <d v="2019-01-08T00:00:00"/>
    <d v="2019-01-23T00:00:00"/>
    <m/>
    <d v="2019-01-24T00:00:00"/>
    <s v="MAMARTIP"/>
    <s v="MAMARTIP"/>
    <n v="19089"/>
    <s v="marco.martinez@consultor.wom.cl"/>
    <m/>
    <m/>
    <s v="09 RRSS"/>
    <s v="Gabriela Toro"/>
    <x v="1"/>
    <m/>
    <n v="1"/>
    <d v="2021-03-01T00:00:00"/>
    <n v="767"/>
    <m/>
    <d v="2019-06-01T00:00:00"/>
    <d v="2019-01-01T00:00:00"/>
  </r>
  <r>
    <s v="Holdtech"/>
    <x v="4"/>
    <s v="Redes Sociales"/>
    <s v="La Serena"/>
    <s v="26680874"/>
    <s v="7"/>
    <s v="26680874-7"/>
    <s v="MJORIAB"/>
    <s v="MARBENIT JOSELING ORIA BRAVO"/>
    <s v="MARBENIT JOSELING"/>
    <s v="ORIA BRAVO"/>
    <x v="1"/>
    <x v="3"/>
    <s v="Renuncia"/>
    <s v="Renuncia voluntaria"/>
    <d v="2020-01-03T00:00:00"/>
    <m/>
    <m/>
    <m/>
    <m/>
    <m/>
    <d v="1994-07-20T00:00:00"/>
    <x v="44"/>
    <s v=" 15675126-K"/>
    <s v=""/>
    <d v="2019-01-08T00:00:00"/>
    <d v="2019-01-23T00:00:00"/>
    <m/>
    <d v="2019-01-24T00:00:00"/>
    <s v="MJORIAB"/>
    <s v="MJORIAB"/>
    <n v="19091"/>
    <s v="marbenit.oria@consultor.wom.cl"/>
    <m/>
    <m/>
    <s v="09 RRSS"/>
    <s v="Gabriela Toro"/>
    <x v="1"/>
    <s v="Diurno"/>
    <n v="1"/>
    <d v="2021-03-01T00:00:00"/>
    <n v="767"/>
    <m/>
    <d v="2020-01-01T00:00:00"/>
    <d v="2019-01-01T00:00:00"/>
  </r>
  <r>
    <s v="Holdtech"/>
    <x v="4"/>
    <s v="Redes Sociales"/>
    <s v="La Serena"/>
    <s v="26478755"/>
    <s v="6"/>
    <s v="26478755-6"/>
    <s v="SMCEBALG"/>
    <s v="STEFANNIE MARIE CEBALLOS GONZALEZ"/>
    <s v="STEFANNIE MARIE"/>
    <s v="CEBALLOS GONZALEZ"/>
    <x v="1"/>
    <x v="3"/>
    <s v="Traspaso"/>
    <s v="Televentas"/>
    <d v="2020-06-25T00:00:00"/>
    <m/>
    <m/>
    <m/>
    <m/>
    <m/>
    <d v="1995-08-04T00:00:00"/>
    <x v="1"/>
    <s v="18354359-8"/>
    <s v="FRANCISCO JAVIER SUAREZ VEGA"/>
    <d v="2019-01-08T00:00:00"/>
    <d v="2019-01-23T00:00:00"/>
    <m/>
    <d v="2019-01-24T00:00:00"/>
    <s v="SMCEBALG"/>
    <s v="SMCEBALG"/>
    <n v="19035"/>
    <s v="stefannie.ceballos@consultor.wom.cl"/>
    <m/>
    <m/>
    <s v="09 RRSS"/>
    <s v="Gabriela Toro"/>
    <x v="1"/>
    <s v="Diurno"/>
    <n v="1"/>
    <d v="2021-03-01T00:00:00"/>
    <n v="767"/>
    <d v="2020-04-27T00:00:00"/>
    <d v="2020-06-01T00:00:00"/>
    <d v="2019-01-01T00:00:00"/>
  </r>
  <r>
    <s v="Holdtech"/>
    <x v="4"/>
    <s v="Redes Sociales"/>
    <s v="La Serena"/>
    <s v="33141984"/>
    <s v="2"/>
    <s v="33141984-2"/>
    <s v="WBORIAB"/>
    <s v="WOLFGANG BENITO ORIA BRAVO"/>
    <s v="WOLFGANG BENITO"/>
    <s v="ORIA BRAVO"/>
    <x v="1"/>
    <x v="3"/>
    <s v="Desvinculación"/>
    <s v="Necesidad de la empresa"/>
    <d v="2019-07-23T00:00:00"/>
    <m/>
    <m/>
    <m/>
    <m/>
    <m/>
    <d v="1984-01-27T00:00:00"/>
    <x v="25"/>
    <s v="26093203-9"/>
    <s v="YORMAN JOSE HERNANDEZ USECHE "/>
    <d v="2019-01-08T00:00:00"/>
    <d v="2019-01-23T00:00:00"/>
    <m/>
    <d v="2019-01-24T00:00:00"/>
    <s v="WBORIAB"/>
    <s v="WBORIAB"/>
    <n v="19030"/>
    <s v="wolfgang.oria@consultor.wom.cl"/>
    <m/>
    <m/>
    <s v="09 RRSS"/>
    <s v="Gabriela Toro"/>
    <x v="1"/>
    <m/>
    <n v="1"/>
    <d v="2021-03-01T00:00:00"/>
    <n v="767"/>
    <m/>
    <d v="2019-07-01T00:00:00"/>
    <d v="2019-01-01T00:00:00"/>
  </r>
  <r>
    <s v="Holdtech"/>
    <x v="4"/>
    <s v="Redes Sociales"/>
    <s v="La Serena"/>
    <s v="27079491"/>
    <s v="2"/>
    <s v="27079491-2"/>
    <s v="RJGUERRP"/>
    <s v="RICHARD JAVIER GUERRERO PEREZ"/>
    <s v="RICHARD JAVIER"/>
    <s v="GUERRERO PEREZ"/>
    <x v="1"/>
    <x v="3"/>
    <s v="Renuncia"/>
    <s v="Renuncia voluntaria"/>
    <d v="2020-12-31T00:00:00"/>
    <m/>
    <m/>
    <m/>
    <m/>
    <m/>
    <d v="1988-09-07T00:00:00"/>
    <x v="42"/>
    <m/>
    <s v="YORMAN JOSE HERNANDEZ USECHE "/>
    <d v="2019-02-12T00:00:00"/>
    <d v="2019-03-04T00:00:00"/>
    <m/>
    <d v="2019-03-05T00:00:00"/>
    <s v="RJGUERRP"/>
    <s v="RJGUERRP"/>
    <n v="19295"/>
    <s v="richard.guerrero@consultor.wom.cl"/>
    <m/>
    <m/>
    <s v="10 RRSS"/>
    <s v="Gabriela Toro"/>
    <x v="1"/>
    <s v="Diurno"/>
    <n v="1"/>
    <d v="2021-03-01T00:00:00"/>
    <n v="727"/>
    <m/>
    <d v="2020-12-01T00:00:00"/>
    <d v="2019-03-01T00:00:00"/>
  </r>
  <r>
    <s v="Holdtech"/>
    <x v="4"/>
    <s v="Redes Sociales"/>
    <s v="La Serena"/>
    <s v=""/>
    <s v=""/>
    <m/>
    <s v="AAALDANG"/>
    <s v="ALFREDO ADELIS ALDANA GONZALEZ"/>
    <s v="ALFREDO ADELIS"/>
    <s v="ALDANA GONZALEZ"/>
    <x v="1"/>
    <x v="3"/>
    <m/>
    <m/>
    <d v="2019-04-24T00:00:00"/>
    <m/>
    <m/>
    <m/>
    <m/>
    <m/>
    <d v="1986-02-05T00:00:00"/>
    <x v="20"/>
    <m/>
    <s v=""/>
    <d v="2019-02-12T00:00:00"/>
    <d v="2019-03-04T00:00:00"/>
    <m/>
    <m/>
    <s v="AAALDANG"/>
    <s v="AAALDANG"/>
    <n v="19278"/>
    <s v="alfredo.aldana@consultor.wom.cl"/>
    <m/>
    <m/>
    <s v="10 RRSS"/>
    <s v="Gabriela Toro"/>
    <x v="3"/>
    <m/>
    <s v=""/>
    <d v="2021-03-01T00:00:00"/>
    <s v=""/>
    <m/>
    <d v="2019-04-01T00:00:00"/>
    <s v=""/>
  </r>
  <r>
    <s v="Holdtech"/>
    <x v="4"/>
    <s v="Redes Sociales"/>
    <s v="La Serena"/>
    <s v="26607325"/>
    <s v="9"/>
    <s v="26607325-9"/>
    <s v="AEGONZAP"/>
    <s v="ARMIN EDUARDO GONZALEZ PARRA"/>
    <s v="ARMIN EDUARDO"/>
    <s v="GONZALEZ PARRA"/>
    <x v="1"/>
    <x v="3"/>
    <s v="Renuncia"/>
    <s v="Renuncia voluntaria"/>
    <d v="2019-12-16T00:00:00"/>
    <m/>
    <m/>
    <m/>
    <m/>
    <m/>
    <d v="1990-06-26T00:00:00"/>
    <x v="44"/>
    <s v=" 15675126-K"/>
    <s v=""/>
    <d v="2019-02-12T00:00:00"/>
    <d v="2019-03-04T00:00:00"/>
    <m/>
    <d v="2019-03-05T00:00:00"/>
    <s v="AEGONZAP"/>
    <s v="AEGONZAP"/>
    <n v="19269"/>
    <s v="armin.gonzalez@consultor.wom.cl"/>
    <m/>
    <m/>
    <s v="10 RRSS"/>
    <s v="Gabriela Toro"/>
    <x v="1"/>
    <s v="Diurno"/>
    <n v="1"/>
    <d v="2021-03-01T00:00:00"/>
    <n v="727"/>
    <m/>
    <d v="2019-12-01T00:00:00"/>
    <d v="2019-03-01T00:00:00"/>
  </r>
  <r>
    <s v="Holdtech"/>
    <x v="4"/>
    <s v="Redes Sociales"/>
    <s v="La Serena"/>
    <s v="33148146"/>
    <s v="7"/>
    <s v="33148146-7"/>
    <s v="AMMORALD"/>
    <s v="ANA MARIA MORALES DEYAN"/>
    <s v="ANA MARIA"/>
    <s v="MORALES DEYAN"/>
    <x v="1"/>
    <x v="3"/>
    <s v="Renuncia"/>
    <s v="Renuncia voluntaria"/>
    <d v="2019-04-05T00:00:00"/>
    <m/>
    <m/>
    <m/>
    <m/>
    <m/>
    <d v="1975-03-05T00:00:00"/>
    <x v="21"/>
    <s v="10605914-4"/>
    <s v="WILLIAMS ENRIQUE DOMINGUEZ BARRADA"/>
    <d v="2019-02-12T00:00:00"/>
    <d v="2019-03-04T00:00:00"/>
    <m/>
    <d v="2019-03-05T00:00:00"/>
    <s v="AMMORALD"/>
    <s v="AMMORALD"/>
    <n v="19294"/>
    <s v="ana.morales@consultor.wom.cl"/>
    <m/>
    <m/>
    <s v="10 RRSS"/>
    <s v="Gabriela Toro"/>
    <x v="1"/>
    <m/>
    <n v="1"/>
    <d v="2021-03-01T00:00:00"/>
    <n v="727"/>
    <m/>
    <d v="2019-04-01T00:00:00"/>
    <d v="2019-03-01T00:00:00"/>
  </r>
  <r>
    <s v="Holdtech"/>
    <x v="4"/>
    <s v="Redes Sociales"/>
    <s v="La Serena"/>
    <s v="26683039"/>
    <s v="4"/>
    <s v="26683039-4"/>
    <s v="AVOSUNAB"/>
    <s v="ANDREA VERONICA OSUNA BASTIDAS"/>
    <s v="ANDREA VERONICA"/>
    <s v="OSUNA BASTIDAS"/>
    <x v="1"/>
    <x v="3"/>
    <s v="Renuncia"/>
    <s v="Renuncia voluntaria"/>
    <d v="2019-12-18T00:00:00"/>
    <m/>
    <m/>
    <m/>
    <m/>
    <m/>
    <d v="1991-03-02T00:00:00"/>
    <x v="45"/>
    <s v="15954212-2"/>
    <s v="WILLIAMS ENRIQUE DOMINGUEZ BARRADA"/>
    <d v="2019-02-12T00:00:00"/>
    <d v="2019-03-04T00:00:00"/>
    <m/>
    <d v="2019-03-05T00:00:00"/>
    <s v="AVOSUNAB"/>
    <s v="AVOSUNAB"/>
    <n v="19288"/>
    <s v="andrea.osuna@consultor.wom.cl"/>
    <m/>
    <m/>
    <s v="10 RRSS"/>
    <s v="Gabriela Toro"/>
    <x v="0"/>
    <s v="Diurno"/>
    <s v=""/>
    <d v="2021-03-01T00:00:00"/>
    <n v="727"/>
    <m/>
    <d v="2019-12-01T00:00:00"/>
    <d v="2019-03-01T00:00:00"/>
  </r>
  <r>
    <s v="Holdtech"/>
    <x v="4"/>
    <s v="Redes Sociales"/>
    <s v="La Serena"/>
    <s v="19780603"/>
    <s v="6"/>
    <s v="19780603-6"/>
    <s v="IFMARINA"/>
    <s v="ISADORA FRANCISCA MARIN ARAYA"/>
    <s v="ISADORA FRANCISCA"/>
    <s v="MARIN ARAYA"/>
    <x v="1"/>
    <x v="3"/>
    <s v="Desvinculación"/>
    <s v="Necesidad de la empresa"/>
    <d v="2020-01-20T00:00:00"/>
    <m/>
    <m/>
    <m/>
    <m/>
    <m/>
    <d v="1998-04-02T00:00:00"/>
    <x v="45"/>
    <s v="15954212-2"/>
    <s v="WILLIAMS ENRIQUE DOMINGUEZ BARRADA"/>
    <d v="2019-02-12T00:00:00"/>
    <d v="2019-03-04T00:00:00"/>
    <m/>
    <d v="2019-03-05T00:00:00"/>
    <s v="IFMARINA"/>
    <s v="IFMARINA"/>
    <n v="19281"/>
    <s v="isadora.marin@consultor.wom.cl"/>
    <m/>
    <m/>
    <s v="10 RRSS"/>
    <s v="Gabriela Toro"/>
    <x v="1"/>
    <s v="Diurno"/>
    <n v="1"/>
    <d v="2021-03-01T00:00:00"/>
    <n v="727"/>
    <m/>
    <d v="2020-01-01T00:00:00"/>
    <d v="2019-03-01T00:00:00"/>
  </r>
  <r>
    <s v="Holdtech"/>
    <x v="4"/>
    <s v="Redes Sociales"/>
    <s v="La Serena"/>
    <s v="26545933"/>
    <s v="1"/>
    <s v="26545933-1"/>
    <s v="JKALBORP"/>
    <s v="JOHELIS KARINA ALBORNOZ POZO"/>
    <s v="JOHELIS KARINA"/>
    <s v="ALBORNOZ POZO"/>
    <x v="1"/>
    <x v="3"/>
    <s v="Renuncia"/>
    <s v="Renuncia voluntaria"/>
    <d v="2020-11-27T00:00:00"/>
    <m/>
    <m/>
    <m/>
    <m/>
    <m/>
    <d v="1990-03-12T00:00:00"/>
    <x v="1"/>
    <s v="18354359-8"/>
    <s v="FRANCISCO JAVIER SUAREZ VEGA"/>
    <d v="2019-02-12T00:00:00"/>
    <d v="2019-03-04T00:00:00"/>
    <m/>
    <d v="2019-03-05T00:00:00"/>
    <s v="JKALBORP"/>
    <s v="JKALBORP"/>
    <n v="19290"/>
    <s v="johelis.albornoz@consultor.wom.cl"/>
    <m/>
    <m/>
    <s v="10 RRSS"/>
    <s v="Gabriela Toro"/>
    <x v="1"/>
    <s v="Diurno"/>
    <n v="1"/>
    <d v="2021-03-01T00:00:00"/>
    <n v="727"/>
    <m/>
    <d v="2020-11-01T00:00:00"/>
    <d v="2019-03-01T00:00:00"/>
  </r>
  <r>
    <s v="Holdtech"/>
    <x v="4"/>
    <s v="Redes Sociales"/>
    <s v="La Serena"/>
    <s v="33153663"/>
    <s v="6"/>
    <s v="33153663-6"/>
    <s v="LEFERNAD"/>
    <s v="LUIS ENRIQUEZ FERNANDEZ DUMONT"/>
    <s v="LUIS ENRIQUEZ"/>
    <s v="FERNANDEZ DUMONT"/>
    <x v="1"/>
    <x v="3"/>
    <s v="Renuncia"/>
    <s v="Renuncia voluntaria"/>
    <d v="2019-07-11T00:00:00"/>
    <m/>
    <m/>
    <m/>
    <m/>
    <m/>
    <d v="1990-01-11T00:00:00"/>
    <x v="43"/>
    <s v="14617406-5"/>
    <s v="WILLIAMS ENRIQUE DOMINGUEZ BARRADA"/>
    <d v="2019-02-12T00:00:00"/>
    <d v="2019-03-04T00:00:00"/>
    <m/>
    <d v="2019-03-05T00:00:00"/>
    <s v="LEFERNAD"/>
    <s v="LEFERNAD"/>
    <n v="19297"/>
    <s v="luis.fernandez@consultor.wom.cl"/>
    <m/>
    <m/>
    <s v="10 RRSS"/>
    <s v="Gabriela Toro"/>
    <x v="1"/>
    <m/>
    <n v="1"/>
    <d v="2021-03-01T00:00:00"/>
    <n v="727"/>
    <m/>
    <d v="2019-07-01T00:00:00"/>
    <d v="2019-03-01T00:00:00"/>
  </r>
  <r>
    <s v="Holdtech"/>
    <x v="4"/>
    <s v="Redes Sociales"/>
    <s v="La Serena"/>
    <s v="27168769"/>
    <s v="9"/>
    <s v="27168769-9"/>
    <s v="MDRAMIRB"/>
    <s v="MARIA DE LOS ANGELES RAMIREZ BELISARIO"/>
    <s v="MARIA DE LOS ANGELES "/>
    <s v="RAMIREZ BELISARIO"/>
    <x v="1"/>
    <x v="3"/>
    <s v="Traspaso"/>
    <s v="Televentas"/>
    <d v="2020-06-25T00:00:00"/>
    <m/>
    <m/>
    <m/>
    <m/>
    <m/>
    <d v="1989-08-09T00:00:00"/>
    <x v="11"/>
    <s v="19505248-4"/>
    <s v="WILLIAMS ENRIQUE DOMINGUEZ BARRADA"/>
    <d v="2019-02-12T00:00:00"/>
    <d v="2019-03-04T00:00:00"/>
    <m/>
    <d v="2019-03-05T00:00:00"/>
    <s v="MDRAMIRB"/>
    <s v="MDRAMIRB"/>
    <n v="19262"/>
    <s v="maria.ramirez.b@consultor.wom.cl"/>
    <m/>
    <m/>
    <s v="10 RRSS"/>
    <s v="Gabriela Toro"/>
    <x v="1"/>
    <s v="Diurno"/>
    <n v="1"/>
    <d v="2021-03-01T00:00:00"/>
    <n v="727"/>
    <m/>
    <d v="2020-06-01T00:00:00"/>
    <d v="2019-03-01T00:00:00"/>
  </r>
  <r>
    <s v="Holdtech"/>
    <x v="4"/>
    <s v="Redes Sociales"/>
    <s v="La Serena"/>
    <s v="27275684"/>
    <s v="8"/>
    <s v="27275684-8"/>
    <s v="MGESCALR"/>
    <s v="MARIA GABRIELA ESCALONA RAMOS"/>
    <s v="MARIA GABRIELA"/>
    <s v="ESCALONA RAMOS"/>
    <x v="1"/>
    <x v="3"/>
    <s v="Renuncia"/>
    <s v="Renuncia voluntaria"/>
    <d v="2020-09-30T00:00:00"/>
    <m/>
    <m/>
    <m/>
    <m/>
    <m/>
    <d v="1997-10-22T00:00:00"/>
    <x v="3"/>
    <s v="18632202-9"/>
    <s v="FRANCISCO JAVIER SUAREZ VEGA"/>
    <d v="2019-02-12T00:00:00"/>
    <d v="2019-03-04T00:00:00"/>
    <m/>
    <d v="2019-03-05T00:00:00"/>
    <s v="MGESCALR"/>
    <s v="MGESCALR"/>
    <n v="19261"/>
    <s v="maria.escalona@consultor.wom.cl"/>
    <m/>
    <m/>
    <s v="10 RRSS"/>
    <s v="Gabriela Toro"/>
    <x v="1"/>
    <s v="Diurno"/>
    <n v="1"/>
    <d v="2021-03-01T00:00:00"/>
    <n v="727"/>
    <m/>
    <d v="2020-09-01T00:00:00"/>
    <d v="2019-03-01T00:00:00"/>
  </r>
  <r>
    <s v="Holdtech"/>
    <x v="4"/>
    <s v="Redes Sociales"/>
    <s v="La Serena"/>
    <s v="26953516"/>
    <s v="4"/>
    <s v="26953516-4"/>
    <s v="VANAVASR"/>
    <s v="VICTOR ADOLFO NAVAS RODRIGUEZ"/>
    <s v="VICTOR ADOLFO"/>
    <s v="NAVAS RODRIGUEZ"/>
    <x v="1"/>
    <x v="3"/>
    <s v="Renuncia"/>
    <s v="Renuncia voluntaria"/>
    <d v="2019-10-31T00:00:00"/>
    <m/>
    <m/>
    <m/>
    <m/>
    <m/>
    <d v="1989-10-17T00:00:00"/>
    <x v="21"/>
    <s v="10605914-4"/>
    <s v="WILLIAMS ENRIQUE DOMINGUEZ BARRADA"/>
    <d v="2019-02-12T00:00:00"/>
    <d v="2019-03-04T00:00:00"/>
    <m/>
    <d v="2019-03-05T00:00:00"/>
    <s v="VANAVASR"/>
    <s v="VANAVASR"/>
    <n v="19273"/>
    <s v="victor.navas@consultor.wom.cl"/>
    <m/>
    <m/>
    <s v="10 RRSS"/>
    <s v="Gabriela Toro"/>
    <x v="1"/>
    <s v="Diurno"/>
    <n v="1"/>
    <d v="2021-03-01T00:00:00"/>
    <n v="727"/>
    <m/>
    <d v="2019-10-01T00:00:00"/>
    <d v="2019-03-01T00:00:00"/>
  </r>
  <r>
    <s v="Holdtech"/>
    <x v="4"/>
    <s v="Redes Sociales"/>
    <s v="La Serena"/>
    <s v="33101897"/>
    <s v="K"/>
    <s v="33101897-K"/>
    <s v="VROSERG"/>
    <s v="VANESSA ROSERO GONZALEZ"/>
    <s v="VANESSA"/>
    <s v="ROSERO GONZALEZ"/>
    <x v="1"/>
    <x v="3"/>
    <s v="Desvinculación"/>
    <s v="Necesidad de la empresa"/>
    <d v="2019-10-08T00:00:00"/>
    <m/>
    <m/>
    <m/>
    <m/>
    <m/>
    <d v="1989-05-16T00:00:00"/>
    <x v="44"/>
    <s v=" 15675126-K"/>
    <s v=""/>
    <d v="2019-02-12T00:00:00"/>
    <d v="2019-03-04T00:00:00"/>
    <m/>
    <d v="2019-03-05T00:00:00"/>
    <s v="VROSERG"/>
    <s v="VROSERG"/>
    <n v="19291"/>
    <s v="vanessa.rosero@consultor.wom.cl"/>
    <m/>
    <m/>
    <s v="10 RRSS"/>
    <s v="Gabriela Toro"/>
    <x v="1"/>
    <s v="Diurno"/>
    <n v="1"/>
    <d v="2021-03-01T00:00:00"/>
    <n v="727"/>
    <m/>
    <d v="2019-10-01T00:00:00"/>
    <d v="2019-03-01T00:00:00"/>
  </r>
  <r>
    <s v="Holdtech"/>
    <x v="4"/>
    <s v="Redes Sociales"/>
    <s v="La Serena"/>
    <s v="25720198"/>
    <s v="8"/>
    <s v="25720198-8"/>
    <s v="CAMOSQUR"/>
    <s v="CAMILO ANDRÉS MOSQUERA RODRÍGUEZ"/>
    <s v="CAMILO ANDRÉS"/>
    <s v="MOSQUERA RODRÍGUEZ"/>
    <x v="1"/>
    <x v="3"/>
    <s v="Renuncia"/>
    <s v="Renuncia voluntaria"/>
    <d v="2019-12-02T00:00:00"/>
    <m/>
    <m/>
    <m/>
    <m/>
    <m/>
    <s v="14/08/1994"/>
    <x v="11"/>
    <s v="19505248-4"/>
    <s v="WILLIAMS ENRIQUE DOMINGUEZ BARRADA"/>
    <d v="2019-07-25T00:00:00"/>
    <d v="2019-08-14T00:00:00"/>
    <m/>
    <d v="2019-08-19T00:00:00"/>
    <s v="CAMOSQUR"/>
    <s v="CAMOSQUR"/>
    <n v="19254"/>
    <s v="camilo.mosquera@consultor.wom.cl"/>
    <m/>
    <m/>
    <s v="11 RRSS"/>
    <s v="Jeremy Torres"/>
    <x v="1"/>
    <s v="Diurno"/>
    <n v="1"/>
    <d v="2021-03-01T00:00:00"/>
    <n v="560"/>
    <m/>
    <d v="2019-12-01T00:00:00"/>
    <d v="2019-08-01T00:00:00"/>
  </r>
  <r>
    <s v="Holdtech"/>
    <x v="4"/>
    <s v="Redes Sociales"/>
    <s v="La Serena"/>
    <s v="26635447"/>
    <s v="9"/>
    <s v="26635447-9"/>
    <s v="RKRODRIM"/>
    <s v="ROXANA KATERINE RODRIGUEZ MELENDEZ"/>
    <s v="ROXANA KATERINE"/>
    <s v="RODRIGUEZ MELENDEZ"/>
    <x v="1"/>
    <x v="3"/>
    <s v="Traspaso"/>
    <s v="Televentas"/>
    <d v="2020-06-25T00:00:00"/>
    <m/>
    <m/>
    <m/>
    <m/>
    <m/>
    <s v="08/06/1996"/>
    <x v="11"/>
    <s v="19505248-4"/>
    <s v="WILLIAMS ENRIQUE DOMINGUEZ BARRADA"/>
    <d v="2019-07-25T00:00:00"/>
    <d v="2019-08-14T00:00:00"/>
    <m/>
    <d v="2019-08-19T00:00:00"/>
    <s v="RKRODRIM"/>
    <s v="RKRODRIM"/>
    <n v="19303"/>
    <s v="roxana.rodriguez@consultor.wom.cl"/>
    <m/>
    <m/>
    <s v="11 RRSS"/>
    <s v="Jeremy Torres"/>
    <x v="1"/>
    <s v="Diurno"/>
    <n v="1"/>
    <d v="2021-03-01T00:00:00"/>
    <n v="560"/>
    <m/>
    <d v="2020-06-01T00:00:00"/>
    <d v="2019-08-01T00:00:00"/>
  </r>
  <r>
    <s v="Holdtech"/>
    <x v="4"/>
    <s v="Redes Sociales"/>
    <s v="La Serena"/>
    <s v="26744461"/>
    <s v="7"/>
    <s v="26744461-7"/>
    <s v="YAPEREZC"/>
    <s v="YOLANDA AMERICA PÉREZ COLMENAREZ"/>
    <s v="YOLANDA AMERICA"/>
    <s v="PÉREZ COLMENAREZ"/>
    <x v="1"/>
    <x v="3"/>
    <s v="Desvinculación"/>
    <s v="Necesidad de la empresa"/>
    <d v="2020-11-27T00:00:00"/>
    <m/>
    <m/>
    <m/>
    <m/>
    <m/>
    <s v="16/11/1990"/>
    <x v="11"/>
    <s v="19505248-4"/>
    <s v="WILLIAMS ENRIQUE DOMINGUEZ BARRADA"/>
    <d v="2019-07-25T00:00:00"/>
    <d v="2019-08-14T00:00:00"/>
    <m/>
    <d v="2019-08-19T00:00:00"/>
    <s v="YAPEREZC"/>
    <s v="YAPEREZC"/>
    <n v="19237"/>
    <s v="yolanda.perez@consultor.wom.cl"/>
    <m/>
    <m/>
    <s v="11 RRSS"/>
    <s v="Jeremy Torres"/>
    <x v="1"/>
    <s v="Diurno"/>
    <n v="1"/>
    <d v="2021-03-01T00:00:00"/>
    <n v="560"/>
    <m/>
    <d v="2020-11-01T00:00:00"/>
    <d v="2019-08-01T00:00:00"/>
  </r>
  <r>
    <s v="Holdtech"/>
    <x v="4"/>
    <s v="Redes Sociales"/>
    <s v="La Serena"/>
    <s v="27013610"/>
    <s v="9"/>
    <s v="27013610-9"/>
    <s v="CEANTONS"/>
    <s v="CARLOS EDUARDO ANTÓN SALAS"/>
    <s v="CARLOS EDUARDO"/>
    <s v="ANTÓN SALAS"/>
    <x v="1"/>
    <x v="3"/>
    <s v="Renuncia"/>
    <s v="Renuncia voluntaria"/>
    <d v="2020-01-06T00:00:00"/>
    <m/>
    <m/>
    <m/>
    <m/>
    <m/>
    <s v="23/11/1988"/>
    <x v="44"/>
    <s v=" 15675126-K"/>
    <s v=""/>
    <d v="2019-11-18T00:00:00"/>
    <d v="2019-12-06T00:00:00"/>
    <m/>
    <d v="2019-12-10T00:00:00"/>
    <s v="CEANTONS"/>
    <s v="CEANTONS"/>
    <n v="19181"/>
    <s v="carlos.anton@consultor.wom.cl"/>
    <m/>
    <m/>
    <s v="13 RRSS"/>
    <s v="Daniela Castillo"/>
    <x v="1"/>
    <s v="Diurno"/>
    <n v="1"/>
    <d v="2021-03-01T00:00:00"/>
    <n v="447"/>
    <m/>
    <d v="2020-01-01T00:00:00"/>
    <d v="2019-12-01T00:00:00"/>
  </r>
  <r>
    <s v="Holdtech"/>
    <x v="4"/>
    <s v="Redes Sociales"/>
    <s v="La Serena"/>
    <s v="26958325"/>
    <s v="8"/>
    <s v="26958325-8"/>
    <s v="JJMASY"/>
    <s v="JONATHAN JONADAD MAS Y RUBI URDANETA"/>
    <s v="JONATHAN JONADAD"/>
    <s v="MAS Y RUBI URDANETA"/>
    <x v="1"/>
    <x v="3"/>
    <s v="Renuncia"/>
    <s v="Renuncia voluntaria"/>
    <d v="2020-03-16T00:00:00"/>
    <m/>
    <m/>
    <m/>
    <m/>
    <m/>
    <s v="25/09/1981"/>
    <x v="45"/>
    <s v="15954212-2"/>
    <s v="WILLIAMS ENRIQUE DOMINGUEZ BARRADA"/>
    <d v="2019-11-18T00:00:00"/>
    <d v="2019-12-06T00:00:00"/>
    <m/>
    <d v="2019-12-10T00:00:00"/>
    <s v="JJMASY"/>
    <s v="JJMASY"/>
    <n v="19178"/>
    <s v="jonathan.mas@consultor.wom.cl"/>
    <m/>
    <m/>
    <s v="13 RRSS"/>
    <s v="Daniela Castillo"/>
    <x v="0"/>
    <s v="Diurno"/>
    <s v=""/>
    <d v="2021-03-01T00:00:00"/>
    <n v="447"/>
    <m/>
    <d v="2020-03-01T00:00:00"/>
    <d v="2019-12-01T00:00:00"/>
  </r>
  <r>
    <s v="Holdtech"/>
    <x v="4"/>
    <s v="Redes Sociales"/>
    <s v="La Serena"/>
    <s v="33167469"/>
    <s v="9"/>
    <s v="33167469-9"/>
    <s v="JMGONZAR"/>
    <s v="JERRY MANUEL GONZALEZ RODRIGUEZ"/>
    <s v="JERRY MANUEL"/>
    <s v="GONZALEZ RODRIGUEZ"/>
    <x v="1"/>
    <x v="3"/>
    <s v="Desvinculación"/>
    <s v="Vencimiento de contrato"/>
    <d v="2020-01-22T00:00:00"/>
    <m/>
    <m/>
    <m/>
    <m/>
    <m/>
    <s v="27/03/1980"/>
    <x v="44"/>
    <s v=" 15675126-K"/>
    <s v=""/>
    <d v="2019-11-18T00:00:00"/>
    <d v="2019-12-06T00:00:00"/>
    <m/>
    <d v="2019-12-10T00:00:00"/>
    <s v="JMGONZAR"/>
    <s v="JMGONZAR"/>
    <n v="19219"/>
    <s v="jerry.gonzalez@consultor.wom.cl"/>
    <m/>
    <m/>
    <s v="13 RRSS"/>
    <s v="Daniela Castillo"/>
    <x v="1"/>
    <s v="Diurno"/>
    <n v="1"/>
    <d v="2021-03-01T00:00:00"/>
    <n v="447"/>
    <m/>
    <d v="2020-01-01T00:00:00"/>
    <d v="2019-12-01T00:00:00"/>
  </r>
  <r>
    <s v="Holdtech"/>
    <x v="4"/>
    <s v="Redes Sociales"/>
    <s v="La Serena"/>
    <s v="26950781"/>
    <s v="0"/>
    <s v="26950781-0"/>
    <s v="LALARREM"/>
    <s v="LISMARIHEN ANA LARREAL MACHADO"/>
    <s v="LISMARIHEN ANA"/>
    <s v="LARREAL MACHADO"/>
    <x v="1"/>
    <x v="3"/>
    <s v="Desvinculación"/>
    <s v="Vencimiento de contrato"/>
    <d v="2020-04-20T00:00:00"/>
    <m/>
    <m/>
    <m/>
    <m/>
    <m/>
    <s v="29/04/1977"/>
    <x v="45"/>
    <s v="15954212-2"/>
    <s v="WILLIAMS ENRIQUE DOMINGUEZ BARRADA"/>
    <d v="2019-11-18T00:00:00"/>
    <d v="2019-12-06T00:00:00"/>
    <m/>
    <d v="2019-12-10T00:00:00"/>
    <s v="LALARREM"/>
    <s v="LALARREM"/>
    <n v="19191"/>
    <s v="lismarihen.larreal@consultor.wom.cl"/>
    <m/>
    <m/>
    <s v="13 RRSS"/>
    <s v="Daniela Castillo"/>
    <x v="1"/>
    <s v="Diurno"/>
    <n v="1"/>
    <d v="2021-03-01T00:00:00"/>
    <n v="447"/>
    <m/>
    <d v="2020-04-01T00:00:00"/>
    <d v="2019-12-01T00:00:00"/>
  </r>
  <r>
    <s v="Holdtech"/>
    <x v="4"/>
    <s v="Redes Sociales"/>
    <s v="La Serena"/>
    <s v="33197248"/>
    <s v="7"/>
    <s v="33197248-7"/>
    <s v="MDQUIJAV"/>
    <s v="MARGELIS DAIREN QUIJADA VASQUEZ"/>
    <s v="MARGELIS DAIREN"/>
    <s v="QUIJADA VASQUEZ"/>
    <x v="1"/>
    <x v="3"/>
    <s v="Renuncia"/>
    <s v="Renuncia voluntaria"/>
    <d v="2020-03-01T00:00:00"/>
    <m/>
    <m/>
    <m/>
    <m/>
    <m/>
    <s v="10/07/1991"/>
    <x v="11"/>
    <s v="19505248-4"/>
    <s v="WILLIAMS ENRIQUE DOMINGUEZ BARRADA"/>
    <d v="2019-11-18T00:00:00"/>
    <d v="2019-12-06T00:00:00"/>
    <m/>
    <d v="2019-12-10T00:00:00"/>
    <s v="MDQUIJAV"/>
    <s v="MDQUIJAV"/>
    <n v="19236"/>
    <s v="margelis.quijada@consultor.wom.cl"/>
    <m/>
    <m/>
    <s v="13 RRSS"/>
    <s v="Daniela Castillo"/>
    <x v="1"/>
    <s v="Diurno"/>
    <n v="1"/>
    <d v="2021-03-01T00:00:00"/>
    <n v="447"/>
    <m/>
    <d v="2020-03-01T00:00:00"/>
    <d v="2019-12-01T00:00:00"/>
  </r>
  <r>
    <s v="Holdtech"/>
    <x v="4"/>
    <s v="Redes Sociales"/>
    <s v="La Serena"/>
    <s v="26796253"/>
    <s v="7"/>
    <s v="26796253-7"/>
    <s v="SDHERNAH"/>
    <s v="SARAI DEL VALLE HERNANDEZ HERNANDEZ"/>
    <s v="SARAI DEL VALLE"/>
    <s v="HERNANDEZ HERNANDEZ"/>
    <x v="1"/>
    <x v="3"/>
    <s v="Desvinculación"/>
    <s v="Necesidad de la empresa"/>
    <d v="2020-08-13T00:00:00"/>
    <m/>
    <m/>
    <m/>
    <m/>
    <m/>
    <s v="15/12/1983"/>
    <x v="11"/>
    <s v="19505248-4"/>
    <s v="WILLIAMS ENRIQUE DOMINGUEZ BARRADA"/>
    <d v="2019-11-18T00:00:00"/>
    <d v="2019-12-06T00:00:00"/>
    <m/>
    <d v="2019-12-10T00:00:00"/>
    <s v="SDHERNAH"/>
    <s v="SDHERNAH"/>
    <n v="19267"/>
    <s v="sarai.hernandez@consultor.wom.cl"/>
    <m/>
    <m/>
    <s v="13 RRSS"/>
    <s v="Daniela Castillo"/>
    <x v="1"/>
    <s v="Diurno"/>
    <n v="1"/>
    <d v="2021-03-01T00:00:00"/>
    <n v="447"/>
    <m/>
    <d v="2020-08-01T00:00:00"/>
    <d v="2019-12-01T00:00:00"/>
  </r>
  <r>
    <s v="Holdtech"/>
    <x v="4"/>
    <s v="Redes Sociales"/>
    <s v="La Serena"/>
    <s v="19040443"/>
    <s v="9"/>
    <s v="19040443-9"/>
    <s v="VCARGANG"/>
    <s v="VANESSA CAROLINA ARGANDOÑA GAETE"/>
    <s v="VANESSA CAROLINA"/>
    <s v="ARGANDOÑA GAETE"/>
    <x v="1"/>
    <x v="3"/>
    <s v="Renuncia"/>
    <s v="Renuncia voluntaria"/>
    <d v="2020-01-04T00:00:00"/>
    <m/>
    <m/>
    <m/>
    <m/>
    <m/>
    <s v="04/04/1995"/>
    <x v="11"/>
    <s v="19505248-4"/>
    <s v="WILLIAMS ENRIQUE DOMINGUEZ BARRADA"/>
    <d v="2019-11-18T00:00:00"/>
    <d v="2019-12-06T00:00:00"/>
    <m/>
    <d v="2019-12-10T00:00:00"/>
    <s v="VCARGANG"/>
    <s v="VCARGANG"/>
    <n v="19248"/>
    <s v="vanessa.argandona@consultor.wom.cl"/>
    <m/>
    <m/>
    <s v="13 RRSS"/>
    <s v="Daniela Castillo"/>
    <x v="0"/>
    <s v="Diurno"/>
    <s v=""/>
    <d v="2021-03-01T00:00:00"/>
    <n v="447"/>
    <m/>
    <d v="2020-01-01T00:00:00"/>
    <d v="2019-12-01T00:00:00"/>
  </r>
  <r>
    <s v="Holdtech"/>
    <x v="4"/>
    <s v="Redes Sociales"/>
    <s v="La Serena"/>
    <s v="26762596"/>
    <s v="4"/>
    <s v="26762596-4"/>
    <s v="YJROMERS"/>
    <s v="YUSNELDA JOSEFINA ROMERO SAAVEDRA"/>
    <s v="YUSNELDA JOSEFINA"/>
    <s v="ROMERO SAAVEDRA"/>
    <x v="1"/>
    <x v="3"/>
    <s v="Desvinculación"/>
    <s v="Necesidad de la empresa"/>
    <d v="2020-08-13T00:00:00"/>
    <m/>
    <m/>
    <m/>
    <m/>
    <m/>
    <s v="22/07/1981"/>
    <x v="11"/>
    <s v="19505248-4"/>
    <s v="WILLIAMS ENRIQUE DOMINGUEZ BARRADA"/>
    <d v="2019-11-18T00:00:00"/>
    <d v="2019-12-06T00:00:00"/>
    <m/>
    <d v="2019-12-10T00:00:00"/>
    <s v="YJROMERS"/>
    <s v="YJROMERS"/>
    <n v="19255"/>
    <s v="yusnelda.romero@consultor.wom.cl"/>
    <m/>
    <m/>
    <s v="13 RRSS"/>
    <s v="Daniela Castillo"/>
    <x v="1"/>
    <s v="Diurno"/>
    <n v="1"/>
    <d v="2021-03-01T00:00:00"/>
    <n v="447"/>
    <m/>
    <d v="2020-08-01T00:00:00"/>
    <d v="2019-12-01T00:00:00"/>
  </r>
  <r>
    <s v="Holdtech"/>
    <x v="4"/>
    <s v="Redes Sociales"/>
    <s v="La Serena"/>
    <s v="25954527"/>
    <s v="7"/>
    <s v="25954527-7"/>
    <s v="ABCORDE"/>
    <s v="ANA BEATRIZ CORDERO"/>
    <s v="ANA BEATRIZ"/>
    <s v="CORDERO"/>
    <x v="1"/>
    <x v="3"/>
    <s v="Renuncia"/>
    <s v="Renuncia voluntaria"/>
    <d v="2020-04-13T00:00:00"/>
    <m/>
    <m/>
    <m/>
    <m/>
    <m/>
    <s v="12/04/1980"/>
    <x v="44"/>
    <s v=" 15675126-K"/>
    <s v=""/>
    <d v="2019-12-11T00:00:00"/>
    <d v="2020-01-03T00:00:00"/>
    <m/>
    <d v="2020-01-06T00:00:00"/>
    <s v="ABCORDE"/>
    <s v="ABCORDE"/>
    <n v="19370"/>
    <s v="ana.cordero@consultor.wom.cl"/>
    <m/>
    <m/>
    <s v="14 RRSS"/>
    <s v="Elizabeth Castillo"/>
    <x v="1"/>
    <s v="Diurno"/>
    <n v="1"/>
    <d v="2021-03-01T00:00:00"/>
    <n v="420"/>
    <m/>
    <d v="2020-04-01T00:00:00"/>
    <d v="2020-01-01T00:00:00"/>
  </r>
  <r>
    <s v="Holdtech"/>
    <x v="4"/>
    <s v="Redes Sociales"/>
    <s v="La Serena"/>
    <s v="27168753"/>
    <s v="2"/>
    <s v="27168753-2"/>
    <s v="DMMASYU"/>
    <s v="DAVID MOISES MAS Y RUBI URDANETA"/>
    <s v="DAVID MOISES"/>
    <s v="MAS Y RUBI URDANETA"/>
    <x v="1"/>
    <x v="3"/>
    <s v="Desvinculación"/>
    <s v="Necesidad de la empresa"/>
    <d v="2020-11-27T00:00:00"/>
    <m/>
    <m/>
    <m/>
    <m/>
    <m/>
    <s v="29/06/1986"/>
    <x v="44"/>
    <s v=" 15675126-K"/>
    <s v=""/>
    <d v="2019-12-11T00:00:00"/>
    <d v="2020-01-03T00:00:00"/>
    <m/>
    <d v="2020-01-06T00:00:00"/>
    <s v="DMMASYU"/>
    <s v="DMMASYU"/>
    <n v="19372"/>
    <s v="david.masyrubi@consultor.wom.cl"/>
    <m/>
    <m/>
    <s v="14 RRSS"/>
    <s v="Elizabeth Castillo"/>
    <x v="1"/>
    <s v="Diurno"/>
    <n v="1"/>
    <d v="2021-03-01T00:00:00"/>
    <n v="420"/>
    <m/>
    <d v="2020-11-01T00:00:00"/>
    <d v="2020-01-01T00:00:00"/>
  </r>
  <r>
    <s v="Holdtech"/>
    <x v="4"/>
    <s v="Redes Sociales"/>
    <s v="La Serena"/>
    <s v="26867909"/>
    <s v="K"/>
    <s v="26867909-K"/>
    <s v="EMIDROGT"/>
    <s v="EILEEN MARIANA IDROGO TOVAR"/>
    <s v="EILEEN MARIANA"/>
    <s v="IDROGO TOVAR"/>
    <x v="1"/>
    <x v="3"/>
    <s v="Desvinculación"/>
    <s v="Necesidad de la empresa"/>
    <d v="2020-11-27T00:00:00"/>
    <m/>
    <m/>
    <m/>
    <m/>
    <m/>
    <s v="16/02/1998"/>
    <x v="1"/>
    <s v="18354359-8"/>
    <s v="FRANCISCO JAVIER SUAREZ VEGA"/>
    <d v="2019-12-11T00:00:00"/>
    <d v="2020-01-03T00:00:00"/>
    <m/>
    <d v="2020-01-06T00:00:00"/>
    <s v="EMIDROGT"/>
    <s v="EMIDROGT"/>
    <n v="19375"/>
    <s v="eileen.idrogo@consultor.wom.cl"/>
    <m/>
    <m/>
    <s v="14 RRSS"/>
    <s v="Elizabeth Castillo"/>
    <x v="1"/>
    <s v="Diurno"/>
    <n v="1"/>
    <d v="2021-03-01T00:00:00"/>
    <n v="420"/>
    <m/>
    <d v="2020-11-01T00:00:00"/>
    <d v="2020-01-01T00:00:00"/>
  </r>
  <r>
    <s v="Holdtech"/>
    <x v="4"/>
    <s v="Redes Sociales"/>
    <s v="La Serena"/>
    <s v="20006173"/>
    <s v="K"/>
    <s v="20006173-K"/>
    <s v="LAMUNOZC"/>
    <s v="LUZ ALEJANDRA MUÑOZ CERDA"/>
    <s v="LUZ ALEJANDRA"/>
    <s v="MUÑOZ CERDA "/>
    <x v="1"/>
    <x v="3"/>
    <s v="Desvinculación"/>
    <s v="Vencimiento de contrato"/>
    <d v="2020-05-18T00:00:00"/>
    <m/>
    <m/>
    <m/>
    <m/>
    <m/>
    <s v="01/04/1999"/>
    <x v="44"/>
    <s v=" 15675126-K"/>
    <s v=""/>
    <d v="2019-12-11T00:00:00"/>
    <d v="2020-01-03T00:00:00"/>
    <m/>
    <d v="2020-01-06T00:00:00"/>
    <s v="LAMUNOZC"/>
    <s v="LAMUNOZC"/>
    <n v="19361"/>
    <s v="luz.munoz@consultor.wom.cl"/>
    <m/>
    <m/>
    <s v="14 RRSS"/>
    <s v="Elizabeth Castillo"/>
    <x v="1"/>
    <s v="Diurno"/>
    <n v="1"/>
    <d v="2021-03-01T00:00:00"/>
    <n v="420"/>
    <m/>
    <d v="2020-05-01T00:00:00"/>
    <d v="2020-01-01T00:00:00"/>
  </r>
  <r>
    <s v="Holdtech"/>
    <x v="4"/>
    <s v="Redes Sociales"/>
    <s v="La Serena"/>
    <s v="18983957"/>
    <s v="K"/>
    <s v="18983957-K"/>
    <s v="MAOLIVAP"/>
    <s v="MANUEL ALEJANDRO OLIVARES PEÑAFIEL"/>
    <s v="MANUEL ALEJANDRO"/>
    <s v="OLIVARES PEÑAFIEL "/>
    <x v="1"/>
    <x v="3"/>
    <s v="Desvinculación"/>
    <s v="Vencimiento de contrato"/>
    <d v="2020-05-18T00:00:00"/>
    <m/>
    <m/>
    <m/>
    <m/>
    <m/>
    <s v="01/11/1994"/>
    <x v="44"/>
    <s v=" 15675126-K"/>
    <s v=""/>
    <d v="2019-12-11T00:00:00"/>
    <d v="2020-01-03T00:00:00"/>
    <m/>
    <d v="2020-01-06T00:00:00"/>
    <s v="MAOLIVAP"/>
    <s v="MAOLIVAP"/>
    <n v="19368"/>
    <s v="manuel.olivares@consultor.wom.cl"/>
    <m/>
    <m/>
    <s v="14 RRSS"/>
    <s v="Elizabeth Castillo"/>
    <x v="1"/>
    <s v="Diurno"/>
    <n v="1"/>
    <d v="2021-03-01T00:00:00"/>
    <n v="420"/>
    <m/>
    <d v="2020-05-01T00:00:00"/>
    <d v="2020-01-01T00:00:00"/>
  </r>
  <r>
    <s v="Holdtech"/>
    <x v="4"/>
    <s v="Redes Sociales"/>
    <s v="La Serena"/>
    <s v="44213427"/>
    <s v="8"/>
    <s v="44213427-8"/>
    <s v="NCLOPEZC"/>
    <s v="NAULÍ CAROLINA LOPEZ CENTENO"/>
    <s v="NAULÍ CAROLINA"/>
    <s v="LOPEZ CENTENO"/>
    <x v="1"/>
    <x v="3"/>
    <s v="Desvinculación"/>
    <s v="Vencimiento de contrato"/>
    <d v="2020-04-05T00:00:00"/>
    <m/>
    <m/>
    <m/>
    <m/>
    <m/>
    <s v="23/03/1990"/>
    <x v="1"/>
    <s v="18354359-8"/>
    <s v="FRANCISCO JAVIER SUAREZ VEGA"/>
    <d v="2019-12-11T00:00:00"/>
    <d v="2020-01-03T00:00:00"/>
    <m/>
    <d v="2020-01-06T00:00:00"/>
    <s v="NCLOPEZC"/>
    <s v="NCLOPEZC"/>
    <n v="19366"/>
    <s v="nauli.lopez@consultor.wom.cl"/>
    <m/>
    <m/>
    <s v="14 RRSS"/>
    <s v="Elizabeth Castillo"/>
    <x v="1"/>
    <s v="Diurno"/>
    <n v="1"/>
    <d v="2021-03-01T00:00:00"/>
    <n v="420"/>
    <m/>
    <d v="2020-04-01T00:00:00"/>
    <d v="2020-01-01T00:00:00"/>
  </r>
  <r>
    <s v="Holdtech"/>
    <x v="4"/>
    <s v="Redes Sociales"/>
    <s v="La Serena"/>
    <s v="18318386"/>
    <s v="9"/>
    <s v="18318386-9"/>
    <s v="CBGARCIL"/>
    <s v="Carla Belen Garcia Lopez"/>
    <s v="Carla Belen"/>
    <s v="Garcia Lopez"/>
    <x v="1"/>
    <x v="3"/>
    <s v="Renuncia"/>
    <s v="Renuncia voluntaria"/>
    <d v="2020-05-09T00:00:00"/>
    <m/>
    <m/>
    <m/>
    <m/>
    <m/>
    <s v="22-07-1993"/>
    <x v="3"/>
    <s v="18632202-9"/>
    <s v="FRANCISCO JAVIER SUAREZ VEGA"/>
    <d v="2020-02-24T00:00:00"/>
    <d v="2020-03-12T00:00:00"/>
    <m/>
    <d v="2020-03-16T00:00:00"/>
    <s v="CBGARCIL"/>
    <s v="CBGARCIL"/>
    <n v="19079"/>
    <s v="carla.garcia@consultor.wom.cl"/>
    <m/>
    <m/>
    <s v="15 RRSS"/>
    <s v="Elizabeth Castillo"/>
    <x v="1"/>
    <s v="Diurno"/>
    <n v="1"/>
    <d v="2021-03-01T00:00:00"/>
    <n v="350"/>
    <m/>
    <d v="2020-05-01T00:00:00"/>
    <d v="2020-03-01T00:00:00"/>
  </r>
  <r>
    <s v="Holdtech"/>
    <x v="4"/>
    <s v="Redes Sociales"/>
    <s v="La Serena"/>
    <s v="18092101"/>
    <s v="K"/>
    <s v="18092101-K"/>
    <s v="CIFUENTM"/>
    <s v="Thomas Ignacio Fuentes Muñoz"/>
    <s v="Thomas Ignacio"/>
    <s v="Fuentes Muñoz"/>
    <x v="1"/>
    <x v="3"/>
    <s v="Desvinculación"/>
    <s v="Vencimiento de contrato"/>
    <d v="2020-07-27T00:00:00"/>
    <m/>
    <m/>
    <m/>
    <m/>
    <m/>
    <s v="07-08-1992"/>
    <x v="3"/>
    <s v="18632202-9"/>
    <s v="FRANCISCO JAVIER SUAREZ VEGA"/>
    <d v="2020-02-24T00:00:00"/>
    <d v="2020-03-12T00:00:00"/>
    <m/>
    <d v="2020-03-16T00:00:00"/>
    <s v="CIFUENTM"/>
    <s v="CIFUENTM"/>
    <n v="19208"/>
    <s v="thomas.fuentes@consultor.wom.cl"/>
    <m/>
    <m/>
    <s v="15 RRSS"/>
    <s v="Elizabeth Castillo"/>
    <x v="1"/>
    <s v="Diurno"/>
    <n v="1"/>
    <d v="2021-03-01T00:00:00"/>
    <n v="350"/>
    <m/>
    <d v="2020-07-01T00:00:00"/>
    <d v="2020-03-01T00:00:00"/>
  </r>
  <r>
    <s v="Holdtech"/>
    <x v="4"/>
    <s v="Redes Sociales"/>
    <s v="La Serena"/>
    <s v="17866097"/>
    <s v="7"/>
    <s v="17866097-7"/>
    <s v="EAANTIQL"/>
    <s v="Edward Alberto Antiquera Leon"/>
    <s v="Edward Alberto "/>
    <s v="Antiquera Leon"/>
    <x v="1"/>
    <x v="3"/>
    <s v="Renuncia"/>
    <s v="Renuncia voluntaria"/>
    <d v="2020-04-07T00:00:00"/>
    <m/>
    <m/>
    <m/>
    <m/>
    <m/>
    <s v="23-10-1991"/>
    <x v="3"/>
    <s v="18632202-9"/>
    <s v="FRANCISCO JAVIER SUAREZ VEGA"/>
    <d v="2020-02-24T00:00:00"/>
    <d v="2020-03-12T00:00:00"/>
    <m/>
    <d v="2020-03-16T00:00:00"/>
    <s v="EAANTIQL"/>
    <s v="EAANTIQL"/>
    <n v="19130"/>
    <s v="edward.antiquera@consultor.wom.cl"/>
    <m/>
    <m/>
    <s v="15 RRSS"/>
    <s v="Elizabeth Castillo"/>
    <x v="1"/>
    <s v="Diurno"/>
    <n v="1"/>
    <d v="2021-03-01T00:00:00"/>
    <n v="350"/>
    <m/>
    <d v="2020-04-01T00:00:00"/>
    <d v="2020-03-01T00:00:00"/>
  </r>
  <r>
    <s v="Holdtech"/>
    <x v="4"/>
    <s v="Redes Sociales"/>
    <s v="La Serena"/>
    <s v="19853860"/>
    <s v="4"/>
    <s v="19853860-4"/>
    <s v="YMGONZAS"/>
    <s v="Yessenia Marlene Gonzalez Silva"/>
    <s v="Yessenia Marlene"/>
    <s v="Gonzalez Silva"/>
    <x v="1"/>
    <x v="3"/>
    <s v="Renuncia"/>
    <s v="Renuncia voluntaria"/>
    <d v="2020-06-29T00:00:00"/>
    <m/>
    <m/>
    <m/>
    <m/>
    <m/>
    <s v="29-08-1998"/>
    <x v="3"/>
    <s v="18632202-9"/>
    <s v="FRANCISCO JAVIER SUAREZ VEGA"/>
    <d v="2020-02-24T00:00:00"/>
    <d v="2020-03-12T00:00:00"/>
    <m/>
    <d v="2020-03-16T00:00:00"/>
    <s v="YMGONZAS"/>
    <s v="YMGONZAS"/>
    <n v="19031"/>
    <s v="yessenia.gonzalez@consultor.wom.cl"/>
    <m/>
    <m/>
    <s v="15 RRSS"/>
    <s v="Elizabeth Castillo"/>
    <x v="1"/>
    <s v="Diurno"/>
    <n v="1"/>
    <d v="2021-03-01T00:00:00"/>
    <n v="350"/>
    <m/>
    <d v="2020-06-01T00:00:00"/>
    <d v="2020-03-01T00:00:00"/>
  </r>
  <r>
    <s v="Holdtech"/>
    <x v="4"/>
    <s v="Redes Sociales"/>
    <s v="La Serena"/>
    <s v="25921763"/>
    <s v="6"/>
    <s v="25921763-6"/>
    <s v="BGVEGAC"/>
    <s v="BETSY GIOVANNA VEGA CASTRO"/>
    <s v="BETSY GIOVANNA"/>
    <s v="VEGA CASTRO"/>
    <x v="1"/>
    <x v="3"/>
    <s v="Renuncia"/>
    <s v="Renuncia voluntaria"/>
    <d v="2020-04-27T00:00:00"/>
    <m/>
    <m/>
    <m/>
    <m/>
    <m/>
    <d v="1978-02-16T00:00:00"/>
    <x v="37"/>
    <m/>
    <s v=""/>
    <d v="2020-04-02T00:00:00"/>
    <d v="2020-04-17T00:00:00"/>
    <m/>
    <d v="2020-04-20T00:00:00"/>
    <s v="BGVEGAC"/>
    <s v="BGVEGAC"/>
    <n v="19391"/>
    <s v="betsy.vega@consultor.wom.cl"/>
    <m/>
    <m/>
    <s v="16 RRSS"/>
    <s v="Daniela Castillo"/>
    <x v="1"/>
    <m/>
    <n v="1"/>
    <d v="2021-03-01T00:00:00"/>
    <n v="315"/>
    <m/>
    <d v="2020-04-01T00:00:00"/>
    <d v="2020-04-01T00:00:00"/>
  </r>
  <r>
    <s v="Holdtech"/>
    <x v="4"/>
    <s v="Redes Sociales"/>
    <s v="La Serena"/>
    <s v="18318153"/>
    <s v="K"/>
    <s v="18318153-k"/>
    <s v="ENMONTER"/>
    <s v="ENZO NICOLÁS MONTECINOS RIVERA"/>
    <s v="ENZO NICOLÁS "/>
    <s v="MONTECINOS RIVERA"/>
    <x v="1"/>
    <x v="3"/>
    <s v="Renuncia"/>
    <s v="Renuncia voluntaria"/>
    <d v="2020-05-19T00:00:00"/>
    <s v="Reingreso Call Center"/>
    <m/>
    <m/>
    <m/>
    <m/>
    <d v="1993-06-10T00:00:00"/>
    <x v="37"/>
    <m/>
    <s v=""/>
    <d v="2020-04-02T00:00:00"/>
    <d v="2020-04-17T00:00:00"/>
    <m/>
    <d v="2020-04-20T00:00:00"/>
    <s v="ENMONTER"/>
    <s v="ENMONTER"/>
    <n v="19394"/>
    <s v="enzo.montecinos@consultor.wom.cl"/>
    <m/>
    <m/>
    <s v="16 RRSS"/>
    <s v="Daniela Castillo"/>
    <x v="1"/>
    <m/>
    <n v="1"/>
    <d v="2021-03-01T00:00:00"/>
    <n v="315"/>
    <m/>
    <d v="2020-05-01T00:00:00"/>
    <d v="2020-04-01T00:00:00"/>
  </r>
  <r>
    <s v="Holdtech"/>
    <x v="4"/>
    <s v="Redes Sociales"/>
    <s v="La Serena"/>
    <s v="26173310"/>
    <s v="2"/>
    <s v="26173310-2"/>
    <s v="JBARREC"/>
    <s v="JOHN BARREIRO CRESPO"/>
    <s v="JOHN"/>
    <s v="BARREIRO CRESPO"/>
    <x v="1"/>
    <x v="3"/>
    <s v="Renuncia"/>
    <s v="Renuncia voluntaria"/>
    <d v="2020-10-30T00:00:00"/>
    <m/>
    <m/>
    <m/>
    <m/>
    <m/>
    <d v="1987-11-04T00:00:00"/>
    <x v="3"/>
    <s v="18632202-9"/>
    <s v="FRANCISCO JAVIER SUAREZ VEGA"/>
    <d v="2020-04-02T00:00:00"/>
    <d v="2020-04-17T00:00:00"/>
    <m/>
    <d v="2020-04-20T00:00:00"/>
    <s v="JBARREC"/>
    <s v="JBARREC"/>
    <n v="19383"/>
    <s v="john.barreiro@consultor.wom.cl"/>
    <m/>
    <m/>
    <s v="16 RRSS"/>
    <s v="Daniela Castillo"/>
    <x v="1"/>
    <s v="Diurno"/>
    <n v="1"/>
    <d v="2021-03-01T00:00:00"/>
    <n v="315"/>
    <m/>
    <d v="2020-10-01T00:00:00"/>
    <d v="2020-04-01T00:00:00"/>
  </r>
  <r>
    <s v="Holdtech"/>
    <x v="4"/>
    <s v="Redes Sociales"/>
    <s v="La Serena"/>
    <s v="26467524"/>
    <s v="3"/>
    <s v="26467524-3"/>
    <s v="MAAREVAA"/>
    <s v="MARÍA ALEJANDRA ARÉVALO ARAGÓN"/>
    <s v="MARÍA ALEJANDRA "/>
    <s v="ARÉVALO ARAGÓN"/>
    <x v="1"/>
    <x v="3"/>
    <s v="Desvinculación"/>
    <s v="Vencimiento de contrato"/>
    <d v="2020-06-03T00:00:00"/>
    <m/>
    <m/>
    <m/>
    <m/>
    <m/>
    <d v="1994-03-26T00:00:00"/>
    <x v="37"/>
    <m/>
    <s v=""/>
    <d v="2020-04-02T00:00:00"/>
    <d v="2020-04-17T00:00:00"/>
    <m/>
    <d v="2020-04-20T00:00:00"/>
    <s v="MAAREVAA"/>
    <s v="MAAREVAA"/>
    <n v="19390"/>
    <s v="maria.arevalo@consultor.wom.cl"/>
    <m/>
    <m/>
    <s v="16 RRSS"/>
    <s v="Daniela Castillo"/>
    <x v="1"/>
    <m/>
    <n v="1"/>
    <d v="2021-03-01T00:00:00"/>
    <n v="315"/>
    <m/>
    <d v="2020-06-01T00:00:00"/>
    <d v="2020-04-01T00:00:00"/>
  </r>
  <r>
    <s v="Holdtech"/>
    <x v="4"/>
    <s v="Redes Sociales"/>
    <s v="La Serena"/>
    <s v="27117816"/>
    <s v="6"/>
    <s v="27117816-6"/>
    <s v="MACOLING"/>
    <s v="MARIELY ANDREINA COLINA GUARECUCO"/>
    <s v="MARIELY ANDREINA"/>
    <s v="COLINA GUARECUCO"/>
    <x v="1"/>
    <x v="3"/>
    <s v="Desvinculación"/>
    <s v="Vencimiento de contrato"/>
    <d v="2020-06-03T00:00:00"/>
    <m/>
    <m/>
    <m/>
    <m/>
    <m/>
    <d v="1984-08-06T00:00:00"/>
    <x v="37"/>
    <m/>
    <s v=""/>
    <d v="2020-04-02T00:00:00"/>
    <d v="2020-04-17T00:00:00"/>
    <m/>
    <d v="2020-04-20T00:00:00"/>
    <s v="MACOLING"/>
    <s v="MACOLING"/>
    <n v="19367"/>
    <s v="mariely.colina@consultor.wom.cl"/>
    <m/>
    <m/>
    <s v="16 RRSS"/>
    <s v="Daniela Castillo"/>
    <x v="1"/>
    <m/>
    <n v="1"/>
    <d v="2021-03-01T00:00:00"/>
    <n v="315"/>
    <m/>
    <d v="2020-06-01T00:00:00"/>
    <d v="2020-04-01T00:00:00"/>
  </r>
  <r>
    <s v="Holdtech"/>
    <x v="4"/>
    <s v="Redes Sociales"/>
    <s v="La Serena"/>
    <s v="16307407"/>
    <s v="9"/>
    <s v="16307407-9"/>
    <s v="NATORON"/>
    <s v="NAYARETT ANDREA TORO NORAMBUENA"/>
    <s v="NAYARETT ANDREA"/>
    <s v="TORO NORAMBUENA"/>
    <x v="1"/>
    <x v="3"/>
    <s v="Renuncia"/>
    <s v="Renuncia voluntaria"/>
    <d v="2020-04-29T00:00:00"/>
    <m/>
    <m/>
    <m/>
    <m/>
    <m/>
    <d v="1986-04-27T00:00:00"/>
    <x v="37"/>
    <m/>
    <s v=""/>
    <d v="2020-04-02T00:00:00"/>
    <d v="2020-04-17T00:00:00"/>
    <m/>
    <d v="2020-04-20T00:00:00"/>
    <s v="NATORON"/>
    <s v="NATORON"/>
    <n v="19393"/>
    <s v="nayarett.toro@consultor.wom.cl"/>
    <m/>
    <m/>
    <s v="16 RRSS"/>
    <s v="Daniela Castillo"/>
    <x v="1"/>
    <m/>
    <n v="1"/>
    <d v="2021-03-01T00:00:00"/>
    <n v="315"/>
    <m/>
    <d v="2020-04-01T00:00:00"/>
    <d v="2020-04-01T00:00:00"/>
  </r>
  <r>
    <s v="Holdtech"/>
    <x v="4"/>
    <s v="Redes Sociales"/>
    <s v="La Serena"/>
    <s v="19041777"/>
    <s v="8"/>
    <s v="19041777-8"/>
    <s v="DAZEPEDS"/>
    <s v="DIEGO ALEJANDRO ZEPEDA SOTO"/>
    <s v="DIEGO ALEJANDRO"/>
    <s v="ZEPEDA SOTO "/>
    <x v="1"/>
    <x v="3"/>
    <s v="Renuncia"/>
    <s v="Renuncia voluntaria"/>
    <d v="2020-09-28T00:00:00"/>
    <m/>
    <m/>
    <m/>
    <m/>
    <m/>
    <d v="1995-08-14T00:00:00"/>
    <x v="9"/>
    <s v="18631932-K"/>
    <s v="WILLIAMS ENRIQUE DOMINGUEZ BARRADA"/>
    <d v="2020-08-03T00:00:00"/>
    <d v="2020-08-18T00:00:00"/>
    <m/>
    <d v="2020-08-19T00:00:00"/>
    <s v="DAZEPEDS"/>
    <s v="DAZEPEDS"/>
    <n v="19474"/>
    <s v="diego.zepeda@consultor.wom.cl"/>
    <m/>
    <m/>
    <s v="17 RRSS"/>
    <s v="Elizabeth Castillo"/>
    <x v="1"/>
    <s v="Diurno"/>
    <n v="1"/>
    <d v="2021-03-01T00:00:00"/>
    <n v="194"/>
    <m/>
    <d v="2020-09-01T00:00:00"/>
    <d v="2020-08-01T00:00:00"/>
  </r>
  <r>
    <s v="Holdtech"/>
    <x v="4"/>
    <s v="Redes Sociales"/>
    <s v="La Serena"/>
    <s v="26685552"/>
    <s v="4"/>
    <s v="26685552-4"/>
    <s v="JLCASTIS"/>
    <s v="JOSUE LEONARDO CASTILLO SALCEDO"/>
    <s v="JOSUE LEONARDO"/>
    <s v="CASTILLO SALCEDO"/>
    <x v="1"/>
    <x v="3"/>
    <s v="Renuncia"/>
    <s v="Renuncia voluntaria"/>
    <d v="2020-09-21T00:00:00"/>
    <m/>
    <m/>
    <m/>
    <m/>
    <m/>
    <d v="1991-11-15T00:00:00"/>
    <x v="9"/>
    <s v="18631932-K"/>
    <s v="WILLIAMS ENRIQUE DOMINGUEZ BARRADA"/>
    <d v="2020-08-03T00:00:00"/>
    <d v="2020-08-18T00:00:00"/>
    <m/>
    <d v="2020-08-19T00:00:00"/>
    <s v="JLCASTIS"/>
    <s v="JLCASTIS"/>
    <n v="19465"/>
    <s v="josue.castillo@consultor.wom.cl"/>
    <m/>
    <m/>
    <s v="17 RRSS"/>
    <s v="Elizabeth Castillo"/>
    <x v="1"/>
    <s v="Diurno"/>
    <n v="1"/>
    <d v="2021-03-01T00:00:00"/>
    <n v="194"/>
    <m/>
    <d v="2020-09-01T00:00:00"/>
    <d v="2020-08-01T00:00:00"/>
  </r>
  <r>
    <s v="Holdtech"/>
    <x v="4"/>
    <s v="Redes Sociales"/>
    <s v="La Serena"/>
    <s v="25853312"/>
    <s v="7"/>
    <s v="25853312-7"/>
    <s v="KLSOTOD"/>
    <s v="KATIUSKA LISBETH SOTO DE GONZALEZ"/>
    <s v="KATIUSKA LISBETH"/>
    <s v="SOTO DE GONZALEZ"/>
    <x v="1"/>
    <x v="3"/>
    <s v="Renuncia"/>
    <s v="Renuncia voluntaria"/>
    <d v="2020-09-04T00:00:00"/>
    <m/>
    <m/>
    <m/>
    <m/>
    <m/>
    <d v="1984-09-22T00:00:00"/>
    <x v="9"/>
    <s v="18631932-K"/>
    <s v="WILLIAMS ENRIQUE DOMINGUEZ BARRADA"/>
    <d v="2020-08-03T00:00:00"/>
    <d v="2020-08-18T00:00:00"/>
    <m/>
    <d v="2020-08-19T00:00:00"/>
    <s v="KLSOTOD"/>
    <s v="KLSOTOD"/>
    <n v="19466"/>
    <s v="katiuska.soto@consultor.wom.cl"/>
    <m/>
    <m/>
    <s v="17 RRSS"/>
    <s v="Elizabeth Castillo"/>
    <x v="1"/>
    <s v="Diurno"/>
    <n v="1"/>
    <d v="2021-03-01T00:00:00"/>
    <n v="194"/>
    <m/>
    <d v="2020-09-01T00:00:00"/>
    <d v="2020-08-01T00:00:00"/>
  </r>
  <r>
    <s v="Holdtech"/>
    <x v="4"/>
    <s v="Redes Sociales"/>
    <s v="La Serena"/>
    <s v="23249638"/>
    <s v="K"/>
    <s v="23249638-k"/>
    <s v="MCALDEP"/>
    <s v="MARCELO CALDERON PACASA"/>
    <s v="MARCELO"/>
    <s v="CALDERON PACASA"/>
    <x v="1"/>
    <x v="3"/>
    <s v="Desvinculación"/>
    <s v="Vencimiento de contrato"/>
    <d v="2020-09-24T00:00:00"/>
    <m/>
    <m/>
    <m/>
    <m/>
    <m/>
    <d v="1988-04-10T00:00:00"/>
    <x v="9"/>
    <s v="18631932-K"/>
    <s v="WILLIAMS ENRIQUE DOMINGUEZ BARRADA"/>
    <d v="2020-08-03T00:00:00"/>
    <d v="2020-08-18T00:00:00"/>
    <m/>
    <d v="2020-08-19T00:00:00"/>
    <s v="MCALDEP"/>
    <s v="MCALDEP"/>
    <n v="19462"/>
    <s v="marcelo.calderon@consultor.wom.cl"/>
    <m/>
    <m/>
    <s v="17 RRSS"/>
    <s v="Elizabeth Castillo"/>
    <x v="1"/>
    <s v="Diurno"/>
    <n v="1"/>
    <d v="2021-03-01T00:00:00"/>
    <n v="194"/>
    <m/>
    <d v="2020-09-01T00:00:00"/>
    <d v="2020-08-01T00:00:00"/>
  </r>
  <r>
    <s v="Holdtech"/>
    <x v="4"/>
    <s v="Redes Sociales"/>
    <s v="La Serena"/>
    <s v="25821100"/>
    <s v="6"/>
    <s v="25821100-6"/>
    <s v="RGPALACM"/>
    <s v="ROSIBEL GREISMAR PALACIOS MEJIAS"/>
    <s v="ROSIBEL GREISMAR"/>
    <s v="PALACIOS MEJIAS"/>
    <x v="1"/>
    <x v="3"/>
    <s v="Renuncia"/>
    <s v="Renuncia voluntaria"/>
    <d v="2020-08-31T00:00:00"/>
    <m/>
    <m/>
    <m/>
    <m/>
    <m/>
    <d v="1997-05-16T00:00:00"/>
    <x v="37"/>
    <m/>
    <s v=""/>
    <d v="2020-08-03T00:00:00"/>
    <d v="2020-08-18T00:00:00"/>
    <m/>
    <d v="2020-08-19T00:00:00"/>
    <s v="RGPALACM"/>
    <s v="RGPALACM"/>
    <n v="19461"/>
    <s v="rosibel.palacios@consultor.wom.cl"/>
    <m/>
    <m/>
    <s v="17 RRSS"/>
    <s v="Elizabeth Castillo"/>
    <x v="1"/>
    <s v="Diurno"/>
    <n v="1"/>
    <d v="2021-03-01T00:00:00"/>
    <n v="194"/>
    <m/>
    <d v="2020-08-01T00:00:00"/>
    <d v="2020-08-01T00:00:00"/>
  </r>
  <r>
    <s v="Holdtech"/>
    <x v="4"/>
    <s v="Redes Sociales"/>
    <s v="La Serena"/>
    <s v="26720603"/>
    <s v="1"/>
    <s v="26720603-1"/>
    <s v="CDTORREC"/>
    <s v="CARLOS DANIEL TORRES CHACON"/>
    <s v="CARLOS DANIEL "/>
    <s v="TORRES CHACON"/>
    <x v="1"/>
    <x v="3"/>
    <s v="Renuncia"/>
    <s v="Renuncia voluntaria"/>
    <d v="2020-09-29T00:00:00"/>
    <m/>
    <m/>
    <m/>
    <m/>
    <m/>
    <s v="16-12-1998"/>
    <x v="44"/>
    <s v=" 15675126-K"/>
    <s v=""/>
    <d v="2020-08-12T00:00:00"/>
    <d v="2020-08-27T00:00:00"/>
    <m/>
    <d v="2020-08-28T00:00:00"/>
    <s v="CDTORREC"/>
    <s v="CDTORREC"/>
    <n v="19424"/>
    <s v="carlos.torres.c@consultor.wom.cl"/>
    <m/>
    <m/>
    <s v="18 RRSS"/>
    <s v="Daniela Castillo"/>
    <x v="1"/>
    <s v="Diurno"/>
    <n v="1"/>
    <d v="2021-03-01T00:00:00"/>
    <n v="185"/>
    <m/>
    <d v="2020-09-01T00:00:00"/>
    <d v="2020-08-01T00:00:00"/>
  </r>
  <r>
    <s v="Holdtech"/>
    <x v="4"/>
    <s v="Redes Sociales"/>
    <s v="La Serena"/>
    <s v="22616305"/>
    <s v="0"/>
    <s v="22616305-0"/>
    <s v="JYPEREZC"/>
    <s v="JORGE YGNACIO PEREZ CALDERON"/>
    <s v="JORGE YGNACIO "/>
    <s v="PEREZ CALDERON"/>
    <x v="1"/>
    <x v="3"/>
    <s v="Renuncia"/>
    <s v="Renuncia voluntaria"/>
    <d v="2020-10-20T00:00:00"/>
    <m/>
    <m/>
    <m/>
    <m/>
    <m/>
    <s v="14-06-1985"/>
    <x v="3"/>
    <s v="18632202-9"/>
    <s v="FRANCISCO JAVIER SUAREZ VEGA"/>
    <d v="2020-08-12T00:00:00"/>
    <d v="2020-08-27T00:00:00"/>
    <m/>
    <d v="2020-08-28T00:00:00"/>
    <s v="JYPEREZC"/>
    <s v="JYPEREZC"/>
    <n v="19440"/>
    <s v="jorge.perez@consultor.wom.cl"/>
    <m/>
    <m/>
    <s v="18 RRSS"/>
    <s v="Daniela Castillo"/>
    <x v="1"/>
    <s v="Diurno"/>
    <n v="1"/>
    <d v="2021-03-01T00:00:00"/>
    <n v="185"/>
    <m/>
    <d v="2020-10-01T00:00:00"/>
    <d v="2020-08-01T00:00:00"/>
  </r>
  <r>
    <s v="Holdtech"/>
    <x v="4"/>
    <s v="Redes Sociales"/>
    <s v="La Serena"/>
    <s v="19505524"/>
    <s v="6"/>
    <s v="19505524-6"/>
    <s v="MALAMASC"/>
    <s v="MARCO ANDRES LAMAS CONTRERAS"/>
    <s v="MARCO ANDRES "/>
    <s v="LAMAS CONTRERAS"/>
    <x v="1"/>
    <x v="3"/>
    <s v="Desvinculación"/>
    <s v="No Concurrencia"/>
    <d v="2020-09-07T00:00:00"/>
    <m/>
    <m/>
    <m/>
    <m/>
    <m/>
    <s v="01-12-1996"/>
    <x v="11"/>
    <s v="19505248-4"/>
    <s v="WILLIAMS ENRIQUE DOMINGUEZ BARRADA"/>
    <d v="2020-08-12T00:00:00"/>
    <d v="2020-08-27T00:00:00"/>
    <m/>
    <d v="2020-08-28T00:00:00"/>
    <s v="MALAMASC"/>
    <s v="MALAMASC"/>
    <n v="19495"/>
    <s v="marco.lamas@consultor.wom.cl"/>
    <m/>
    <m/>
    <s v="18 RRSS"/>
    <s v="Daniela Castillo"/>
    <x v="0"/>
    <s v="Diurno"/>
    <s v=""/>
    <d v="2021-03-01T00:00:00"/>
    <n v="185"/>
    <m/>
    <d v="2020-09-01T00:00:00"/>
    <d v="2020-08-01T00:00:00"/>
  </r>
  <r>
    <s v="Holdtech"/>
    <x v="4"/>
    <s v="Redes Sociales"/>
    <s v="La Serena"/>
    <s v="26885383"/>
    <s v="9"/>
    <s v="26885383-9"/>
    <s v="MJCAMPOL"/>
    <s v="MARIO JESUS CAMPOS LABARCA"/>
    <s v="MARIO JESUS "/>
    <s v="CAMPOS LABARCA"/>
    <x v="1"/>
    <x v="3"/>
    <s v="Renuncia"/>
    <s v="Renuncia voluntaria"/>
    <d v="2020-09-02T00:00:00"/>
    <m/>
    <m/>
    <m/>
    <m/>
    <m/>
    <s v="29-12-1989"/>
    <x v="9"/>
    <s v="18631932-K"/>
    <s v="WILLIAMS ENRIQUE DOMINGUEZ BARRADA"/>
    <d v="2020-08-12T00:00:00"/>
    <d v="2020-08-27T00:00:00"/>
    <m/>
    <d v="2020-08-28T00:00:00"/>
    <s v="MJCAMPOL"/>
    <s v="MJCAMPOL"/>
    <n v="19439"/>
    <s v="mario.campos@consultor.wom.cl"/>
    <m/>
    <m/>
    <s v="18 RRSS"/>
    <s v="Daniela Castillo"/>
    <x v="1"/>
    <m/>
    <n v="1"/>
    <d v="2021-03-01T00:00:00"/>
    <n v="185"/>
    <m/>
    <d v="2020-09-01T00:00:00"/>
    <d v="2020-08-01T00:00:00"/>
  </r>
  <r>
    <s v="Holdtech"/>
    <x v="4"/>
    <s v="Redes Sociales"/>
    <s v="La Serena"/>
    <s v="26556670"/>
    <s v="7"/>
    <s v="26556670-7"/>
    <s v="YJRONDOB"/>
    <s v="YONAIKER JOSE RONDON BEJARANO"/>
    <s v="YONAIKER JOSE "/>
    <s v="RONDON BEJARANO"/>
    <x v="1"/>
    <x v="3"/>
    <s v="Renuncia"/>
    <s v="Renuncia voluntaria"/>
    <d v="2020-11-27T00:00:00"/>
    <m/>
    <m/>
    <m/>
    <m/>
    <m/>
    <s v="14-08-1999"/>
    <x v="44"/>
    <s v=" 15675126-K"/>
    <s v=""/>
    <d v="2020-08-12T00:00:00"/>
    <d v="2020-08-27T00:00:00"/>
    <m/>
    <d v="2020-08-28T00:00:00"/>
    <s v="YJRONDOB"/>
    <s v="YJRONDOB"/>
    <n v="19434"/>
    <s v="yonaiker.rondon@consultor.wom.cl"/>
    <m/>
    <m/>
    <s v="18 RRSS"/>
    <s v="Daniela Castillo"/>
    <x v="1"/>
    <s v="Diurno"/>
    <n v="1"/>
    <d v="2021-03-01T00:00:00"/>
    <n v="185"/>
    <m/>
    <d v="2020-11-01T00:00:00"/>
    <d v="2020-08-01T00:00:00"/>
  </r>
  <r>
    <s v="Holdtech"/>
    <x v="4"/>
    <s v="Redes Sociales"/>
    <s v="La Serena"/>
    <s v="40227293"/>
    <s v="7"/>
    <s v="40227293-7"/>
    <s v="DGTOROS"/>
    <s v="DAULIS GABRIEL TORO SANCHEZ"/>
    <s v="DAULIS GABRIEL"/>
    <s v="TORO SANCHEZ"/>
    <x v="1"/>
    <x v="5"/>
    <s v="Reprobado"/>
    <m/>
    <m/>
    <m/>
    <m/>
    <m/>
    <m/>
    <m/>
    <d v="1983-02-27T00:00:00"/>
    <x v="20"/>
    <m/>
    <s v=""/>
    <d v="2018-07-30T00:00:00"/>
    <d v="2018-08-20T00:00:00"/>
    <m/>
    <m/>
    <s v="DGTOROS"/>
    <s v="DGTOROS"/>
    <n v="19111"/>
    <s v="daulis.toro@consultor.wom.cl"/>
    <m/>
    <m/>
    <s v="02 RRSS"/>
    <s v="Gabriela Toro"/>
    <x v="3"/>
    <m/>
    <s v=""/>
    <d v="2021-03-01T00:00:00"/>
    <s v=""/>
    <m/>
    <s v=""/>
    <s v=""/>
  </r>
  <r>
    <s v="Holdtech"/>
    <x v="4"/>
    <s v="Redes Sociales"/>
    <s v="La Serena"/>
    <s v="40251037"/>
    <s v="4"/>
    <s v="40251037-4"/>
    <s v="JPNIETOC"/>
    <s v="JOSESMIN PENELOPE NIETO CONTRERAS"/>
    <s v="JOSESMIN PENELOPE"/>
    <s v="NIETO CONTRERAS"/>
    <x v="1"/>
    <x v="5"/>
    <m/>
    <m/>
    <d v="2018-08-22T00:00:00"/>
    <m/>
    <m/>
    <m/>
    <m/>
    <m/>
    <d v="1978-10-22T00:00:00"/>
    <x v="20"/>
    <m/>
    <s v=""/>
    <d v="2018-07-30T00:00:00"/>
    <d v="2018-08-20T00:00:00"/>
    <m/>
    <m/>
    <s v="JPNIETOC"/>
    <s v="JPNIETOC"/>
    <n v="19115"/>
    <s v="josesmin.nieto@consultor.wom.cl"/>
    <m/>
    <m/>
    <s v="02 RRSS"/>
    <s v="Gabriela Toro"/>
    <x v="3"/>
    <m/>
    <s v=""/>
    <d v="2021-03-01T00:00:00"/>
    <s v=""/>
    <m/>
    <d v="2018-08-01T00:00:00"/>
    <s v=""/>
  </r>
  <r>
    <s v="Holdtech"/>
    <x v="4"/>
    <s v="Redes Sociales"/>
    <s v="La Serena"/>
    <s v="26375188"/>
    <s v="4"/>
    <s v="26375188-4"/>
    <s v="LCRODRIV"/>
    <s v="LEUDYS CAROLINA RODRIGUEZ VELASQUEZ"/>
    <s v="LEUDYS CAROLINA"/>
    <s v="RODRIGUEZ VELASQUEZ"/>
    <x v="1"/>
    <x v="5"/>
    <m/>
    <m/>
    <m/>
    <m/>
    <m/>
    <m/>
    <m/>
    <m/>
    <d v="1979-05-17T00:00:00"/>
    <x v="20"/>
    <m/>
    <s v=""/>
    <d v="2018-07-30T00:00:00"/>
    <d v="2018-08-20T00:00:00"/>
    <m/>
    <m/>
    <s v="LCRODRIV"/>
    <s v="LCRODRIV"/>
    <n v="19099"/>
    <s v="leudys.rodriguez@consultor.wom.cl"/>
    <m/>
    <m/>
    <s v="02 RRSS"/>
    <s v="Gabriela Toro"/>
    <x v="3"/>
    <m/>
    <s v=""/>
    <d v="2021-03-01T00:00:00"/>
    <s v=""/>
    <m/>
    <s v=""/>
    <s v=""/>
  </r>
  <r>
    <s v="Holdtech"/>
    <x v="4"/>
    <s v="Redes Sociales"/>
    <s v="La Serena"/>
    <s v="26077775"/>
    <s v="0"/>
    <s v="26077775-0"/>
    <s v="ABURASMG"/>
    <s v="ANA BLANCA URASMA GRATEROL"/>
    <s v="ANA BLANCA"/>
    <s v="URASMA GRATEROL"/>
    <x v="1"/>
    <x v="5"/>
    <s v="Reprobado"/>
    <m/>
    <m/>
    <m/>
    <m/>
    <m/>
    <m/>
    <m/>
    <d v="1978-04-26T00:00:00"/>
    <x v="32"/>
    <m/>
    <s v=""/>
    <d v="2018-09-24T00:00:00"/>
    <d v="2018-10-10T00:00:00"/>
    <s v="N"/>
    <m/>
    <s v="ABURASMG"/>
    <s v="ABURASMG"/>
    <n v="19238"/>
    <s v="ana.urasma@consultor.wom.cl"/>
    <m/>
    <m/>
    <s v="04 RRSS"/>
    <s v="Gabriela Toro"/>
    <x v="1"/>
    <m/>
    <n v="1"/>
    <d v="2021-03-01T00:00:00"/>
    <s v=""/>
    <m/>
    <s v=""/>
    <s v=""/>
  </r>
  <r>
    <s v="Holdtech"/>
    <x v="4"/>
    <s v="Redes Sociales"/>
    <s v="La Serena"/>
    <s v="19154750"/>
    <s v="0"/>
    <s v="19154750-0"/>
    <s v="CATAPIAR"/>
    <s v="CAMILA AMERICA TAPIA RAMIREZ"/>
    <s v="CAMILA AMERICA"/>
    <s v="TAPIA RAMIREZ"/>
    <x v="1"/>
    <x v="5"/>
    <s v="Baja en capacitación"/>
    <m/>
    <d v="2018-10-02T00:00:00"/>
    <m/>
    <m/>
    <m/>
    <m/>
    <m/>
    <d v="1995-05-07T00:00:00"/>
    <x v="32"/>
    <m/>
    <s v=""/>
    <d v="2018-09-24T00:00:00"/>
    <d v="2018-10-10T00:00:00"/>
    <s v="N"/>
    <m/>
    <s v="CATAPIAR"/>
    <s v="CATAPIAR"/>
    <n v="19274"/>
    <s v="camila.tapia@consultor.wom.cl"/>
    <m/>
    <m/>
    <s v="04 RRSS"/>
    <s v="Gabriela Toro"/>
    <x v="1"/>
    <m/>
    <n v="1"/>
    <d v="2021-03-01T00:00:00"/>
    <s v=""/>
    <m/>
    <d v="2018-10-01T00:00:00"/>
    <s v=""/>
  </r>
  <r>
    <s v="Holdtech"/>
    <x v="4"/>
    <s v="Redes Sociales"/>
    <s v="La Serena"/>
    <s v="16203629"/>
    <s v="7"/>
    <s v="16203629-7"/>
    <s v="DRFIGUEF"/>
    <s v="DANIEL RUBEN FIGUEROA FLORES"/>
    <s v="DANIEL RUBEN"/>
    <s v="FIGUEROA FLORES"/>
    <x v="1"/>
    <x v="5"/>
    <s v="Baja en capacitación"/>
    <m/>
    <d v="2018-10-11T00:00:00"/>
    <m/>
    <m/>
    <m/>
    <m/>
    <m/>
    <d v="1986-08-27T00:00:00"/>
    <x v="32"/>
    <m/>
    <s v=""/>
    <d v="2018-09-24T00:00:00"/>
    <d v="2018-10-10T00:00:00"/>
    <m/>
    <m/>
    <s v="DRFIGUEF"/>
    <s v="DRFIGUEF"/>
    <n v="19242"/>
    <s v="daniel.figueroa@consultor.wom.cl"/>
    <m/>
    <m/>
    <s v="04 RRSS"/>
    <s v="Gabriela Toro"/>
    <x v="1"/>
    <m/>
    <n v="1"/>
    <d v="2021-03-01T00:00:00"/>
    <s v=""/>
    <m/>
    <d v="2018-10-01T00:00:00"/>
    <s v=""/>
  </r>
  <r>
    <s v="Holdtech"/>
    <x v="4"/>
    <s v="Redes Sociales"/>
    <s v="La Serena"/>
    <s v="26332785"/>
    <s v="3"/>
    <s v="26332785-3"/>
    <s v="ERDUQUER"/>
    <s v="EVELIO RAFAEL DUQUE RODRIGUEZ"/>
    <s v="EVELIO RAFAEL"/>
    <s v="DUQUE RODRIGUEZ"/>
    <x v="1"/>
    <x v="5"/>
    <s v="Baja en capacitación"/>
    <m/>
    <d v="2018-10-02T00:00:00"/>
    <m/>
    <m/>
    <m/>
    <m/>
    <m/>
    <d v="1989-01-12T00:00:00"/>
    <x v="32"/>
    <m/>
    <s v=""/>
    <d v="2018-09-24T00:00:00"/>
    <d v="2018-10-10T00:00:00"/>
    <s v="N"/>
    <m/>
    <s v="ERDUQUER"/>
    <s v="ERDUQUER"/>
    <n v="19167"/>
    <s v="evelio.duque@consultor.wom.cl"/>
    <m/>
    <m/>
    <s v="04 RRSS"/>
    <s v="Gabriela Toro"/>
    <x v="1"/>
    <m/>
    <n v="1"/>
    <d v="2021-03-01T00:00:00"/>
    <s v=""/>
    <m/>
    <d v="2018-10-01T00:00:00"/>
    <s v=""/>
  </r>
  <r>
    <s v="Holdtech"/>
    <x v="4"/>
    <s v="Redes Sociales"/>
    <s v="La Serena"/>
    <s v="19825340"/>
    <s v="5"/>
    <s v="19825340-5"/>
    <s v="GDACUNAC"/>
    <s v="GENESIS DAYANA ACUÑA CARVAJAL"/>
    <s v="GENESIS DAYANA"/>
    <s v="ACUÑA CARVAJAL"/>
    <x v="1"/>
    <x v="5"/>
    <s v="Baja en capacitación"/>
    <m/>
    <d v="2018-09-27T00:00:00"/>
    <m/>
    <m/>
    <m/>
    <m/>
    <m/>
    <d v="1998-03-06T00:00:00"/>
    <x v="32"/>
    <m/>
    <s v=""/>
    <d v="2018-09-24T00:00:00"/>
    <d v="2018-10-10T00:00:00"/>
    <s v="S"/>
    <m/>
    <s v="GDACUNAC"/>
    <s v="GDACUNAC"/>
    <n v="19229"/>
    <s v="genesis.acuna@consultor.wom.cl"/>
    <m/>
    <m/>
    <s v="04 RRSS"/>
    <s v="Gabriela Toro"/>
    <x v="1"/>
    <m/>
    <n v="1"/>
    <d v="2021-03-01T00:00:00"/>
    <s v=""/>
    <m/>
    <d v="2018-09-01T00:00:00"/>
    <s v=""/>
  </r>
  <r>
    <s v="Holdtech"/>
    <x v="4"/>
    <s v="Redes Sociales"/>
    <s v="La Serena"/>
    <s v="33903652"/>
    <s v="8"/>
    <s v="33903652-8"/>
    <s v="RJBORGEC"/>
    <s v="ROULYN JOSE BORGES COLMENARES"/>
    <s v="ROULYN JOSE"/>
    <s v="BORGES COLMENARES"/>
    <x v="1"/>
    <x v="5"/>
    <s v="Baja en capacitación"/>
    <m/>
    <d v="2018-10-01T00:00:00"/>
    <m/>
    <m/>
    <m/>
    <m/>
    <m/>
    <d v="1987-02-05T00:00:00"/>
    <x v="32"/>
    <m/>
    <s v=""/>
    <d v="2018-09-24T00:00:00"/>
    <d v="2018-10-10T00:00:00"/>
    <m/>
    <m/>
    <s v="RJBORGEC"/>
    <s v="RJBORGEC"/>
    <n v="19240"/>
    <s v="roulyn.borges@consultor.wom.cl"/>
    <m/>
    <m/>
    <s v="04 RRSS"/>
    <s v="Gabriela Toro"/>
    <x v="1"/>
    <m/>
    <n v="1"/>
    <d v="2021-03-01T00:00:00"/>
    <s v=""/>
    <m/>
    <d v="2018-10-01T00:00:00"/>
    <s v=""/>
  </r>
  <r>
    <s v="Holdtech"/>
    <x v="4"/>
    <s v="Redes Sociales"/>
    <s v="La Serena"/>
    <s v="26400529"/>
    <s v="9"/>
    <s v="26400529-9"/>
    <s v="YGARCIF"/>
    <s v="YRUNU GARCIA FERNANDEZ"/>
    <s v="YRUNU"/>
    <s v="GARCIA FERNANDEZ"/>
    <x v="1"/>
    <x v="5"/>
    <s v="Baja en capacitación"/>
    <m/>
    <d v="2018-09-27T00:00:00"/>
    <m/>
    <m/>
    <m/>
    <m/>
    <m/>
    <d v="1991-09-07T00:00:00"/>
    <x v="32"/>
    <m/>
    <s v=""/>
    <d v="2018-09-24T00:00:00"/>
    <d v="2018-10-10T00:00:00"/>
    <s v="S"/>
    <m/>
    <s v="YGARCIF"/>
    <s v="YGARCIF"/>
    <n v="19247"/>
    <s v="yrunu.garcia@consultor.wom.cl"/>
    <m/>
    <m/>
    <s v="04 RRSS"/>
    <s v="Gabriela Toro"/>
    <x v="1"/>
    <m/>
    <n v="1"/>
    <d v="2021-03-01T00:00:00"/>
    <s v=""/>
    <m/>
    <d v="2018-09-01T00:00:00"/>
    <s v=""/>
  </r>
  <r>
    <s v="Holdtech"/>
    <x v="4"/>
    <s v="Redes Sociales"/>
    <s v="La Serena"/>
    <s v="15966379"/>
    <s v="5"/>
    <s v="15966379-5"/>
    <s v="AASOTON"/>
    <s v="ALEJANDRA ANTONELLA SOTO NORAMBUENA"/>
    <s v="ALEJANDRA ANTONELLA"/>
    <s v="SOTO NORAMBUENA"/>
    <x v="1"/>
    <x v="5"/>
    <s v="Abandono de PEI"/>
    <m/>
    <d v="2019-01-15T00:00:00"/>
    <m/>
    <m/>
    <m/>
    <m/>
    <m/>
    <d v="1984-12-06T00:00:00"/>
    <x v="32"/>
    <m/>
    <s v=""/>
    <d v="2019-01-08T00:00:00"/>
    <d v="2019-01-23T00:00:00"/>
    <m/>
    <m/>
    <s v="AASOTON"/>
    <s v="AASOTON"/>
    <n v="19090"/>
    <s v="alejandra.soto@consultor.wom.cl"/>
    <m/>
    <m/>
    <s v="09 RRSS"/>
    <s v="Gabriela Toro"/>
    <x v="3"/>
    <m/>
    <s v=""/>
    <d v="2021-03-01T00:00:00"/>
    <s v=""/>
    <m/>
    <d v="2019-01-01T00:00:00"/>
    <s v=""/>
  </r>
  <r>
    <s v="Holdtech"/>
    <x v="4"/>
    <s v="Redes Sociales"/>
    <s v="La Serena"/>
    <s v="18924411"/>
    <s v="8"/>
    <s v="18924411-8"/>
    <s v="CVFREDEC"/>
    <s v="CATALINA VANESSA FREDES CISTERNAS"/>
    <s v="CATALINA VANESSA"/>
    <s v="FREDES CISTERNAS"/>
    <x v="1"/>
    <x v="5"/>
    <s v="Abandono de PEI"/>
    <m/>
    <d v="2019-01-08T00:00:00"/>
    <m/>
    <m/>
    <m/>
    <m/>
    <m/>
    <d v="1995-08-16T00:00:00"/>
    <x v="32"/>
    <m/>
    <s v=""/>
    <d v="2019-01-08T00:00:00"/>
    <d v="2019-01-23T00:00:00"/>
    <m/>
    <m/>
    <s v="CVFREDEC"/>
    <s v="CVFREDEC"/>
    <n v="19229"/>
    <s v="catalina.fredes@consultor.wom.cl"/>
    <m/>
    <m/>
    <s v="09 RRSS"/>
    <s v="Gabriela Toro"/>
    <x v="3"/>
    <m/>
    <s v=""/>
    <d v="2021-03-01T00:00:00"/>
    <s v=""/>
    <m/>
    <d v="2019-01-01T00:00:00"/>
    <s v=""/>
  </r>
  <r>
    <s v="Holdtech"/>
    <x v="4"/>
    <s v="Redes Sociales"/>
    <s v="La Serena"/>
    <s v="16463642"/>
    <s v="9"/>
    <s v="16463642-9"/>
    <s v="SAALFARO"/>
    <s v="SERGIO ALEJANDRO ALFARO OLIVARES"/>
    <s v="SERGIO ALEJANDRO"/>
    <s v="ALFARO OLIVARES"/>
    <x v="1"/>
    <x v="5"/>
    <s v="Abandono de PEI"/>
    <m/>
    <d v="2019-01-14T00:00:00"/>
    <m/>
    <m/>
    <m/>
    <m/>
    <m/>
    <d v="1986-11-22T00:00:00"/>
    <x v="32"/>
    <m/>
    <s v=""/>
    <d v="2019-01-08T00:00:00"/>
    <d v="2019-01-23T00:00:00"/>
    <m/>
    <m/>
    <s v="SAALFARO"/>
    <s v="SAALFARO"/>
    <n v="19017"/>
    <s v="sergio.alfaro@consultor.wom.cl"/>
    <m/>
    <m/>
    <s v="09 RRSS"/>
    <s v="Gabriela Toro"/>
    <x v="3"/>
    <m/>
    <s v=""/>
    <d v="2021-03-01T00:00:00"/>
    <s v=""/>
    <m/>
    <d v="2019-01-01T00:00:00"/>
    <s v=""/>
  </r>
  <r>
    <s v="Holdtech"/>
    <x v="4"/>
    <s v="Redes Sociales"/>
    <s v="La Serena"/>
    <s v="17626806"/>
    <s v="9"/>
    <s v="17626806-9"/>
    <s v="DIHERNAR"/>
    <s v="DAVID IGNACIO HERNANDEZ RODRIGUEZ"/>
    <s v="DAVID IGNACIO"/>
    <s v="HERNANDEZ RODRIGUEZ"/>
    <x v="1"/>
    <x v="5"/>
    <s v="Abandono de PEI"/>
    <m/>
    <d v="2019-02-26T00:00:00"/>
    <m/>
    <m/>
    <m/>
    <m/>
    <m/>
    <d v="1991-05-10T00:00:00"/>
    <x v="32"/>
    <m/>
    <s v=""/>
    <d v="2019-02-12T00:00:00"/>
    <d v="2019-03-04T00:00:00"/>
    <m/>
    <m/>
    <s v="DIHERNAR"/>
    <s v="DIHERNAR"/>
    <n v="19266"/>
    <s v="david.hernandez.r@consultor.wom.cl"/>
    <m/>
    <m/>
    <s v="10 RRSS"/>
    <s v="Gabriela Toro"/>
    <x v="3"/>
    <m/>
    <s v=""/>
    <d v="2021-03-01T00:00:00"/>
    <s v=""/>
    <m/>
    <d v="2019-02-01T00:00:00"/>
    <s v=""/>
  </r>
  <r>
    <s v="Holdtech"/>
    <x v="4"/>
    <s v="Redes Sociales"/>
    <s v="La Serena"/>
    <s v="26679363"/>
    <s v="4"/>
    <s v="26679363-4"/>
    <s v="GJPARICZ"/>
    <s v="GELYAN JOSMAR PARICA ZEIDEN"/>
    <s v="GELYAN JOSMAR"/>
    <s v="PARICA ZEIDEN"/>
    <x v="1"/>
    <x v="5"/>
    <s v="Traspaso"/>
    <s v="RRHH"/>
    <d v="2019-03-04T00:00:00"/>
    <m/>
    <m/>
    <m/>
    <m/>
    <m/>
    <d v="1992-11-02T00:00:00"/>
    <x v="32"/>
    <m/>
    <s v=""/>
    <d v="2019-02-12T00:00:00"/>
    <d v="2019-03-04T00:00:00"/>
    <m/>
    <m/>
    <s v="GJPARICZ"/>
    <s v="GJPARICZ"/>
    <n v="19267"/>
    <s v="gelyan.parica@consultor.wom.cl"/>
    <m/>
    <m/>
    <s v="10 RRSS"/>
    <s v="Gabriela Toro"/>
    <x v="1"/>
    <m/>
    <n v="1"/>
    <d v="2021-03-01T00:00:00"/>
    <s v=""/>
    <m/>
    <d v="2019-03-01T00:00:00"/>
    <s v=""/>
  </r>
  <r>
    <s v="Holdtech"/>
    <x v="4"/>
    <s v="Redes Sociales"/>
    <s v="La Serena"/>
    <s v="18823846"/>
    <s v="7"/>
    <s v="18823846-7"/>
    <s v="IFPIZARP"/>
    <s v="IGNACIO FERNANDO PIZARRO PERALTA"/>
    <s v="IGNACIO FERNANDO"/>
    <s v="PIZARRO PERALTA"/>
    <x v="1"/>
    <x v="5"/>
    <s v="Abandono de PEI"/>
    <m/>
    <d v="2019-02-25T00:00:00"/>
    <m/>
    <m/>
    <m/>
    <m/>
    <m/>
    <d v="1995-02-04T00:00:00"/>
    <x v="32"/>
    <m/>
    <s v=""/>
    <d v="2019-02-12T00:00:00"/>
    <d v="2019-03-04T00:00:00"/>
    <m/>
    <m/>
    <s v="IFPIZARP"/>
    <s v="IFPIZARP"/>
    <n v="19286"/>
    <s v="ignacio.pizarro@consultor.wom.cl"/>
    <m/>
    <m/>
    <s v="10 RRSS"/>
    <s v="Gabriela Toro"/>
    <x v="3"/>
    <m/>
    <s v=""/>
    <d v="2021-03-01T00:00:00"/>
    <s v=""/>
    <m/>
    <d v="2019-02-01T00:00:00"/>
    <s v=""/>
  </r>
  <r>
    <s v="Holdtech"/>
    <x v="4"/>
    <s v="Redes Sociales"/>
    <s v="La Serena"/>
    <s v="26587518"/>
    <s v="1"/>
    <s v="26587518-1"/>
    <s v="MGROMANP"/>
    <s v="MARIA GABRIELA ROMAN PEÑA"/>
    <s v="MARIA GABRIELA"/>
    <s v="ROMAN PEÑA"/>
    <x v="1"/>
    <x v="5"/>
    <s v="Abandono de PEI"/>
    <m/>
    <d v="2019-02-19T00:00:00"/>
    <m/>
    <m/>
    <m/>
    <m/>
    <m/>
    <d v="1998-03-10T00:00:00"/>
    <x v="32"/>
    <m/>
    <s v=""/>
    <d v="2019-02-12T00:00:00"/>
    <d v="2019-03-04T00:00:00"/>
    <m/>
    <m/>
    <s v="MGROMANP"/>
    <s v="MGROMANP"/>
    <n v="19277"/>
    <s v="maria.roman.p@consultor.wom.cl"/>
    <m/>
    <m/>
    <s v="10 RRSS"/>
    <s v="Gabriela Toro"/>
    <x v="3"/>
    <m/>
    <s v=""/>
    <d v="2021-03-01T00:00:00"/>
    <s v=""/>
    <m/>
    <d v="2019-02-01T00:00:00"/>
    <s v=""/>
  </r>
  <r>
    <s v="Holdtech"/>
    <x v="4"/>
    <s v="Redes Sociales"/>
    <s v="La Serena"/>
    <s v="18790739"/>
    <s v="K"/>
    <s v="18790739-K"/>
    <s v="SDTRIGOS"/>
    <s v="STEPHANID DE LA PAZ TRIGO SILVA"/>
    <s v="STEPHANID DE LA PAZ"/>
    <s v="TRIGO SILVA"/>
    <x v="1"/>
    <x v="5"/>
    <s v="Abandono de PEI"/>
    <m/>
    <d v="2019-02-26T00:00:00"/>
    <m/>
    <m/>
    <m/>
    <m/>
    <m/>
    <d v="1994-04-22T00:00:00"/>
    <x v="32"/>
    <m/>
    <s v=""/>
    <d v="2019-02-12T00:00:00"/>
    <d v="2019-03-04T00:00:00"/>
    <m/>
    <m/>
    <s v="SDTRIGOS"/>
    <s v="SDTRIGOS"/>
    <n v="19287"/>
    <s v="stephanid.trigo@consultor.wom.cl"/>
    <m/>
    <m/>
    <s v="10 RRSS"/>
    <s v="Gabriela Toro"/>
    <x v="3"/>
    <m/>
    <s v=""/>
    <d v="2021-03-01T00:00:00"/>
    <s v=""/>
    <m/>
    <d v="2019-02-01T00:00:00"/>
    <s v=""/>
  </r>
  <r>
    <s v="Holdtech"/>
    <x v="4"/>
    <s v="Redes Sociales"/>
    <s v="La Serena"/>
    <s v="20342301"/>
    <s v="2"/>
    <s v="20342301-2"/>
    <s v="MDBARREC"/>
    <s v="MARCOS DAVID BARRERA CAMPOS"/>
    <s v="MARCOS DAVID"/>
    <s v="BARRERA CAMPOS "/>
    <x v="1"/>
    <x v="5"/>
    <s v="Abandono de PEI"/>
    <m/>
    <d v="2019-08-12T00:00:00"/>
    <m/>
    <m/>
    <m/>
    <m/>
    <m/>
    <s v="07/02/1998"/>
    <x v="11"/>
    <s v="19505248-4"/>
    <s v="WILLIAMS ENRIQUE DOMINGUEZ BARRADA"/>
    <d v="2019-07-25T00:00:00"/>
    <d v="2019-08-14T00:00:00"/>
    <m/>
    <m/>
    <s v="MDBARREC"/>
    <s v="MDBARREC"/>
    <n v="19247"/>
    <s v="marcos.barrera@consultor.wom.cl"/>
    <m/>
    <m/>
    <s v="11 RRSS"/>
    <s v="Jeremy Torres"/>
    <x v="3"/>
    <m/>
    <s v=""/>
    <d v="2021-03-01T00:00:00"/>
    <s v=""/>
    <m/>
    <d v="2019-08-01T00:00:00"/>
    <s v=""/>
  </r>
  <r>
    <s v="Holdtech"/>
    <x v="4"/>
    <s v="Redes Sociales"/>
    <s v="La Serena"/>
    <s v="18632383"/>
    <s v="1"/>
    <s v="18632383-1"/>
    <s v="KCVALDIS"/>
    <s v="KEVIN CAMILO VALDIVIA SEPULVEDA"/>
    <s v="KEVIN CAMILO"/>
    <s v="VALDIVIA SEPULVEDA "/>
    <x v="1"/>
    <x v="5"/>
    <s v="Abandono de PEI"/>
    <m/>
    <d v="2019-12-05T00:00:00"/>
    <m/>
    <m/>
    <m/>
    <m/>
    <m/>
    <s v="07/12/1993"/>
    <x v="37"/>
    <m/>
    <s v=""/>
    <d v="2019-11-18T00:00:00"/>
    <d v="2019-12-06T00:00:00"/>
    <m/>
    <m/>
    <s v="KCVALDIS"/>
    <s v="KCVALDIS"/>
    <n v="19174"/>
    <s v="kevin.valdivia@consultor.wom.cl"/>
    <m/>
    <m/>
    <s v="13 RRSS"/>
    <s v="Daniela Castillo"/>
    <x v="3"/>
    <s v="Diurno"/>
    <s v=""/>
    <d v="2021-03-01T00:00:00"/>
    <s v=""/>
    <m/>
    <d v="2019-12-01T00:00:00"/>
    <s v=""/>
  </r>
  <r>
    <s v="Holdtech"/>
    <x v="4"/>
    <s v="Redes Sociales"/>
    <s v="La Serena"/>
    <s v="25674765"/>
    <s v="0"/>
    <s v="25674765-0"/>
    <s v="LIMOLINP"/>
    <s v="LAURA ISABEL MOLINA PULIDO"/>
    <s v="LAURA ISABEL"/>
    <s v="MOLINA PULIDO"/>
    <x v="1"/>
    <x v="5"/>
    <s v="Abandono de PEI"/>
    <m/>
    <d v="2019-12-09T00:00:00"/>
    <m/>
    <m/>
    <m/>
    <m/>
    <m/>
    <s v="17/11/1989"/>
    <x v="37"/>
    <m/>
    <s v=""/>
    <d v="2019-11-18T00:00:00"/>
    <d v="2019-12-06T00:00:00"/>
    <m/>
    <m/>
    <s v="LIMOLINP"/>
    <s v="LIMOLINP"/>
    <n v="19268"/>
    <s v="laura.molina@consultor.wom.cl"/>
    <m/>
    <m/>
    <s v="13 RRSS"/>
    <s v="Daniela Castillo"/>
    <x v="3"/>
    <s v="Diurno"/>
    <s v=""/>
    <d v="2021-03-01T00:00:00"/>
    <s v=""/>
    <m/>
    <d v="2019-12-01T00:00:00"/>
    <s v=""/>
  </r>
  <r>
    <s v="Holdtech"/>
    <x v="4"/>
    <s v="Redes Sociales"/>
    <s v="La Serena"/>
    <s v="18633521"/>
    <s v="K"/>
    <s v="18633521-K"/>
    <s v="NAVEGAT"/>
    <s v="NELSON ANDRES VEGA TORREJON"/>
    <s v="NELSON ANDRES"/>
    <s v="VEGA TORREJON "/>
    <x v="1"/>
    <x v="5"/>
    <s v="Reprobado"/>
    <m/>
    <d v="2019-12-06T00:00:00"/>
    <m/>
    <m/>
    <m/>
    <m/>
    <m/>
    <s v="04/06/1994"/>
    <x v="37"/>
    <m/>
    <s v=""/>
    <d v="2019-11-18T00:00:00"/>
    <d v="2019-12-06T00:00:00"/>
    <m/>
    <m/>
    <s v="NAVEGAT"/>
    <s v="NAVEGAT"/>
    <n v="19257"/>
    <s v="nelson.vega@consultor.wom.cl"/>
    <m/>
    <m/>
    <s v="13 RRSS"/>
    <s v="Daniela Castillo"/>
    <x v="3"/>
    <s v="Diurno"/>
    <s v=""/>
    <d v="2021-03-01T00:00:00"/>
    <s v=""/>
    <m/>
    <d v="2019-12-01T00:00:00"/>
    <s v=""/>
  </r>
  <r>
    <s v="Holdtech"/>
    <x v="4"/>
    <s v="Redes Sociales"/>
    <s v="La Serena"/>
    <s v="18178206"/>
    <s v="4"/>
    <s v="18178206-4"/>
    <s v="CLPARDOE"/>
    <s v="CRISTHOFER LEONARDO PARDO ESQUIVEL"/>
    <s v="CRISTHOFER LEONARDO"/>
    <s v="PARDO ESQUIVEL "/>
    <x v="1"/>
    <x v="5"/>
    <s v="Abandono de PEI"/>
    <m/>
    <d v="2020-01-02T00:00:00"/>
    <m/>
    <m/>
    <m/>
    <m/>
    <m/>
    <s v="10/04/1992"/>
    <x v="46"/>
    <m/>
    <s v=""/>
    <d v="2019-12-11T00:00:00"/>
    <d v="2020-01-03T00:00:00"/>
    <m/>
    <m/>
    <s v="CLPARDOE"/>
    <s v="CLPARDOE"/>
    <n v="19367"/>
    <s v="cristhofer.pardo@consultor.wom.cl"/>
    <m/>
    <m/>
    <s v="14 RRSS"/>
    <s v="Elizabeth Castillo"/>
    <x v="3"/>
    <s v="Diurno"/>
    <s v=""/>
    <d v="2021-03-01T00:00:00"/>
    <s v=""/>
    <m/>
    <d v="2020-01-01T00:00:00"/>
    <s v=""/>
  </r>
  <r>
    <s v="Holdtech"/>
    <x v="4"/>
    <s v="Redes Sociales"/>
    <s v="La Serena"/>
    <s v="18114694"/>
    <s v="4"/>
    <n v="18114694"/>
    <s v="GEMONTEE"/>
    <s v="GERARDO ENRIQUE MONTERO ESCOBAR"/>
    <s v="GERARDO ENRIQUE"/>
    <s v="MONTERO ESCOBAR"/>
    <x v="1"/>
    <x v="5"/>
    <s v="Abandono de PEI"/>
    <m/>
    <d v="2020-01-06T00:00:00"/>
    <m/>
    <m/>
    <m/>
    <m/>
    <m/>
    <s v="17/01/1978"/>
    <x v="46"/>
    <m/>
    <s v=""/>
    <d v="2019-12-11T00:00:00"/>
    <d v="2020-01-03T00:00:00"/>
    <m/>
    <m/>
    <s v="GEMONTEE"/>
    <s v="GEMONTEE"/>
    <n v="19369"/>
    <s v="gerardo.montero@consultor.wom.cl"/>
    <m/>
    <m/>
    <s v="14 RRSS"/>
    <s v="Elizabeth Castillo"/>
    <x v="3"/>
    <s v="Diurno"/>
    <s v=""/>
    <d v="2021-03-01T00:00:00"/>
    <s v=""/>
    <m/>
    <d v="2020-01-01T00:00:00"/>
    <s v=""/>
  </r>
  <r>
    <s v="Holdtech"/>
    <x v="4"/>
    <s v="Redes Sociales"/>
    <s v="La Serena"/>
    <s v="18449966"/>
    <s v="5"/>
    <s v="18449966-5"/>
    <s v="KADIAZM"/>
    <s v="KARINA ANDREA DIAZ MIRANDA"/>
    <s v="KARINA ANDREA"/>
    <s v="DIAZ MIRANDA "/>
    <x v="1"/>
    <x v="5"/>
    <s v="Abandono de PEI"/>
    <m/>
    <d v="2019-12-20T00:00:00"/>
    <m/>
    <m/>
    <m/>
    <m/>
    <m/>
    <s v="29/03/1993"/>
    <x v="46"/>
    <m/>
    <s v=""/>
    <d v="2019-12-11T00:00:00"/>
    <d v="2020-01-03T00:00:00"/>
    <m/>
    <m/>
    <s v="KADIAZM"/>
    <s v="KADIAZM"/>
    <n v="19359"/>
    <s v="karina.diaz@consultor.wom.cl"/>
    <m/>
    <m/>
    <s v="14 RRSS"/>
    <s v="Elizabeth Castillo"/>
    <x v="3"/>
    <s v="Diurno"/>
    <s v=""/>
    <d v="2021-03-01T00:00:00"/>
    <s v=""/>
    <m/>
    <d v="2019-12-01T00:00:00"/>
    <s v=""/>
  </r>
  <r>
    <s v="Holdtech"/>
    <x v="4"/>
    <s v="Redes Sociales"/>
    <s v="La Serena"/>
    <s v="15371933"/>
    <s v="0"/>
    <s v="15371933-0"/>
    <s v="MALETELC"/>
    <s v="MARIO ANDRES LETELIER CARVACHO"/>
    <s v="MARIO ANDRES"/>
    <s v="LETELIER CARVACHO "/>
    <x v="1"/>
    <x v="5"/>
    <s v="Abandono de PEI"/>
    <m/>
    <d v="2019-12-23T00:00:00"/>
    <m/>
    <m/>
    <m/>
    <m/>
    <m/>
    <s v="09/08/1983"/>
    <x v="46"/>
    <m/>
    <s v=""/>
    <d v="2019-12-11T00:00:00"/>
    <d v="2020-01-03T00:00:00"/>
    <m/>
    <m/>
    <s v="MALETELC"/>
    <s v="MALETELC"/>
    <n v="19355"/>
    <s v="mario.letelier@consultor.wom.cl"/>
    <m/>
    <m/>
    <s v="14 RRSS"/>
    <s v="Elizabeth Castillo"/>
    <x v="3"/>
    <s v="Diurno"/>
    <s v=""/>
    <d v="2021-03-01T00:00:00"/>
    <s v=""/>
    <m/>
    <d v="2019-12-01T00:00:00"/>
    <s v=""/>
  </r>
  <r>
    <s v="Holdtech"/>
    <x v="4"/>
    <s v="Redes Sociales"/>
    <s v="La Serena"/>
    <s v="19614389"/>
    <s v="0"/>
    <s v="19614389-0"/>
    <s v="BACABELP"/>
    <s v="Belen Alejandra Cabello Pinto"/>
    <s v="Belen Alejandra "/>
    <s v="Cabello Pinto"/>
    <x v="1"/>
    <x v="5"/>
    <s v="Abandono de PEI"/>
    <m/>
    <d v="2020-03-13T00:00:00"/>
    <m/>
    <m/>
    <m/>
    <m/>
    <m/>
    <s v="26-11-1997"/>
    <x v="46"/>
    <m/>
    <s v=""/>
    <d v="2020-02-24T00:00:00"/>
    <d v="2020-03-12T00:00:00"/>
    <m/>
    <m/>
    <s v="BACABELP"/>
    <s v="BACABELP"/>
    <n v="19206"/>
    <s v="belen.cabello@consultor.wom.cl"/>
    <m/>
    <m/>
    <s v="15 RRSS"/>
    <s v="Elizabeth Castillo"/>
    <x v="3"/>
    <s v="Diurno"/>
    <s v=""/>
    <d v="2021-03-01T00:00:00"/>
    <s v=""/>
    <m/>
    <d v="2020-03-01T00:00:00"/>
    <s v=""/>
  </r>
  <r>
    <s v="Holdtech"/>
    <x v="4"/>
    <s v="Redes Sociales"/>
    <s v="La Serena"/>
    <s v="18949224"/>
    <s v="3"/>
    <s v="18949224-3"/>
    <s v="DAMUNOZC"/>
    <s v="Daniela Andrea Muñoz Cisternas"/>
    <s v="Daniela Andrea"/>
    <s v="Muñoz Cisternas"/>
    <x v="1"/>
    <x v="5"/>
    <s v="Abandono de PEI"/>
    <m/>
    <d v="2020-03-13T00:00:00"/>
    <m/>
    <m/>
    <m/>
    <m/>
    <m/>
    <s v="23-02-1995"/>
    <x v="46"/>
    <m/>
    <s v=""/>
    <d v="2020-02-24T00:00:00"/>
    <d v="2020-03-12T00:00:00"/>
    <m/>
    <m/>
    <s v="DAMUNOZC"/>
    <s v="DAMUNOZC"/>
    <n v="19116"/>
    <s v="daniela.munoz@consultor.wom.cl"/>
    <m/>
    <m/>
    <s v="15 RRSS"/>
    <s v="Elizabeth Castillo"/>
    <x v="1"/>
    <s v="Diurno"/>
    <n v="1"/>
    <d v="2021-03-01T00:00:00"/>
    <s v=""/>
    <m/>
    <d v="2020-03-01T00:00:00"/>
    <s v=""/>
  </r>
  <r>
    <s v="Holdtech"/>
    <x v="4"/>
    <s v="Redes Sociales"/>
    <s v="La Serena"/>
    <s v="26463811"/>
    <s v="9"/>
    <s v="26463811-9"/>
    <s v="CJHIGUEH"/>
    <s v="CARLOS JAVIER HIGUEREY HIGUEREY"/>
    <s v="CARLOS JAVIER "/>
    <s v="HIGUEREY HIGUEREY"/>
    <x v="1"/>
    <x v="5"/>
    <s v="Abandono de PEI"/>
    <m/>
    <d v="2020-04-16T00:00:00"/>
    <m/>
    <m/>
    <m/>
    <m/>
    <m/>
    <d v="1994-09-15T00:00:00"/>
    <x v="37"/>
    <m/>
    <s v=""/>
    <d v="2020-04-02T00:00:00"/>
    <d v="2020-04-17T00:00:00"/>
    <m/>
    <m/>
    <s v="CJHIGUEH"/>
    <s v="CJHIGUEH"/>
    <n v="19389"/>
    <s v="carlos.higuerey@consultor.wom.cl"/>
    <m/>
    <m/>
    <s v="16 RRSS"/>
    <s v="Daniela Castillo"/>
    <x v="3"/>
    <m/>
    <s v=""/>
    <d v="2021-03-01T00:00:00"/>
    <s v=""/>
    <m/>
    <d v="2020-04-01T00:00:00"/>
    <s v=""/>
  </r>
  <r>
    <s v="Holdtech"/>
    <x v="4"/>
    <s v="Redes Sociales"/>
    <s v="La Serena"/>
    <s v="17721175"/>
    <s v="3"/>
    <s v="17721175-3"/>
    <s v="NGNAVART"/>
    <s v="NICOLAS GONZALO NAVARRETE TORO"/>
    <s v="NICOLAS GONZALO"/>
    <s v="NAVARRETE TORO"/>
    <x v="1"/>
    <x v="5"/>
    <s v="Reprobado"/>
    <m/>
    <d v="2020-04-17T00:00:00"/>
    <m/>
    <m/>
    <m/>
    <m/>
    <m/>
    <d v="1990-08-28T00:00:00"/>
    <x v="37"/>
    <m/>
    <s v=""/>
    <d v="2020-04-02T00:00:00"/>
    <d v="2020-04-17T00:00:00"/>
    <m/>
    <m/>
    <s v="NGNAVART"/>
    <s v="NGNAVART"/>
    <n v="19395"/>
    <s v="nicolas.navarrete@consultor.wom.cl"/>
    <m/>
    <m/>
    <s v="16 RRSS"/>
    <s v="Daniela Castillo"/>
    <x v="3"/>
    <m/>
    <s v=""/>
    <d v="2021-03-01T00:00:00"/>
    <s v=""/>
    <m/>
    <d v="2020-04-01T00:00:00"/>
    <s v=""/>
  </r>
  <r>
    <s v="Holdtech"/>
    <x v="4"/>
    <s v="Redes Sociales"/>
    <s v="La Serena"/>
    <s v="27131902"/>
    <s v="9"/>
    <s v="27131902-9"/>
    <s v="YCCHAVEF"/>
    <s v="YOELIS CAROLINA CHAVEZ FUENMAYOR"/>
    <s v="YOELIS CAROLINA"/>
    <s v="CHAVEZ FUENMAYOR"/>
    <x v="1"/>
    <x v="5"/>
    <s v="Abandono de PEI"/>
    <m/>
    <d v="2020-04-14T00:00:00"/>
    <m/>
    <m/>
    <m/>
    <m/>
    <m/>
    <d v="1986-10-25T00:00:00"/>
    <x v="37"/>
    <m/>
    <s v=""/>
    <d v="2020-04-02T00:00:00"/>
    <d v="2020-04-17T00:00:00"/>
    <m/>
    <m/>
    <s v="YCCHAVEF"/>
    <s v="YCCHAVEF"/>
    <n v="19359"/>
    <s v="yoelis.chavez@consultor.wom.cl"/>
    <m/>
    <m/>
    <s v="16 RRSS"/>
    <s v="Daniela Castillo"/>
    <x v="3"/>
    <m/>
    <s v=""/>
    <d v="2021-03-01T00:00:00"/>
    <s v=""/>
    <m/>
    <d v="2020-04-01T00:00:00"/>
    <s v=""/>
  </r>
  <r>
    <s v="Holdtech"/>
    <x v="4"/>
    <s v="Redes Sociales"/>
    <s v="La Serena"/>
    <s v="20085388"/>
    <s v="1"/>
    <s v="20085388-1"/>
    <s v="AJOTAROM"/>
    <s v="AARON JESUS OTAROLA MARQUEZ"/>
    <s v="AARON JESUS"/>
    <s v="OTAROLA MARQUEZ "/>
    <x v="1"/>
    <x v="5"/>
    <s v="Abandono de PEI"/>
    <m/>
    <d v="2020-08-12T00:00:00"/>
    <m/>
    <m/>
    <m/>
    <m/>
    <m/>
    <d v="1992-05-16T00:00:00"/>
    <x v="46"/>
    <m/>
    <s v=""/>
    <d v="2020-08-03T00:00:00"/>
    <d v="2020-08-18T00:00:00"/>
    <m/>
    <m/>
    <s v="AJOTAROM"/>
    <s v="AJOTAROM"/>
    <n v="19475"/>
    <s v="aaron.otarola@consultor.wom.cl"/>
    <m/>
    <m/>
    <s v="17 RRSS"/>
    <s v="Elizabeth Castillo"/>
    <x v="3"/>
    <m/>
    <s v=""/>
    <d v="2021-03-01T00:00:00"/>
    <s v=""/>
    <m/>
    <d v="2020-08-01T00:00:00"/>
    <s v=""/>
  </r>
  <r>
    <s v="Holdtech"/>
    <x v="4"/>
    <s v="Redes Sociales"/>
    <s v="La Serena"/>
    <s v="26151599"/>
    <s v="7"/>
    <s v="26151599-7"/>
    <s v="CEJUSTOV"/>
    <s v="CARLOS EDUARDO JUSTO VALECILLOS"/>
    <s v="CARLOS EDUARDO "/>
    <s v="JUSTO VALECILLOS"/>
    <x v="1"/>
    <x v="5"/>
    <s v="Abandono de PEI"/>
    <m/>
    <d v="2020-08-13T00:00:00"/>
    <m/>
    <m/>
    <m/>
    <m/>
    <m/>
    <d v="1988-03-25T00:00:00"/>
    <x v="46"/>
    <m/>
    <s v=""/>
    <d v="2020-08-03T00:00:00"/>
    <d v="2020-08-18T00:00:00"/>
    <m/>
    <m/>
    <s v="CEJUSTOV"/>
    <s v="CEJUSTOV"/>
    <n v="19424"/>
    <s v="carlos.justo@consultor.wom.cl"/>
    <m/>
    <m/>
    <s v="17 RRSS"/>
    <s v="Daniela Castillo"/>
    <x v="3"/>
    <m/>
    <s v=""/>
    <d v="2021-03-01T00:00:00"/>
    <s v=""/>
    <m/>
    <d v="2020-08-01T00:00:00"/>
    <s v=""/>
  </r>
  <r>
    <s v="Holdtech"/>
    <x v="4"/>
    <s v="Redes Sociales"/>
    <s v="La Serena"/>
    <s v="24968134"/>
    <s v="2"/>
    <s v="24968134-2"/>
    <s v="EMARIASM"/>
    <s v="ERIKA MANUELA ARIAS MORALES"/>
    <s v="ERIKA MANUELA "/>
    <s v="ARIAS MORALES"/>
    <x v="1"/>
    <x v="5"/>
    <s v="Abandono de PEI"/>
    <m/>
    <d v="2020-08-13T00:00:00"/>
    <m/>
    <m/>
    <m/>
    <m/>
    <m/>
    <d v="1981-03-27T00:00:00"/>
    <x v="46"/>
    <m/>
    <s v=""/>
    <d v="2020-08-03T00:00:00"/>
    <d v="2020-08-18T00:00:00"/>
    <m/>
    <m/>
    <s v="EMARIASM"/>
    <s v="EMARIASM"/>
    <n v="19436"/>
    <s v="erika.arias@consultor.wom.cl"/>
    <m/>
    <m/>
    <s v="17 RRSS"/>
    <s v="Daniela Castillo"/>
    <x v="3"/>
    <m/>
    <s v=""/>
    <d v="2021-03-01T00:00:00"/>
    <s v=""/>
    <m/>
    <d v="2020-08-01T00:00:00"/>
    <s v=""/>
  </r>
  <r>
    <s v="Holdtech"/>
    <x v="4"/>
    <s v="Redes Sociales"/>
    <s v="La Serena"/>
    <s v="26139443"/>
    <s v="K"/>
    <s v="26139443-k"/>
    <s v="JEFARIA"/>
    <s v="JESUS EDUARDO FARIAS"/>
    <s v="JESUS EDUARDO"/>
    <s v="FARIAS"/>
    <x v="1"/>
    <x v="5"/>
    <s v="Abandono de PEI"/>
    <m/>
    <d v="2020-08-04T00:00:00"/>
    <m/>
    <m/>
    <m/>
    <m/>
    <m/>
    <d v="1991-02-15T00:00:00"/>
    <x v="46"/>
    <m/>
    <s v=""/>
    <d v="2020-08-03T00:00:00"/>
    <d v="2020-08-18T00:00:00"/>
    <m/>
    <m/>
    <s v="JEFARIA"/>
    <s v="JEFARIA"/>
    <n v="19460"/>
    <s v="jesus.farias@consultor.wom.cl"/>
    <m/>
    <m/>
    <s v="17 RRSS"/>
    <s v="Elizabeth Castillo"/>
    <x v="3"/>
    <m/>
    <s v=""/>
    <d v="2021-03-01T00:00:00"/>
    <s v=""/>
    <m/>
    <d v="2020-08-01T00:00:00"/>
    <s v=""/>
  </r>
  <r>
    <s v="Holdtech"/>
    <x v="4"/>
    <s v="Redes Sociales"/>
    <s v="La Serena"/>
    <s v="17014911"/>
    <s v="4"/>
    <s v="17014911-4"/>
    <s v="PALEONR"/>
    <s v="PAULETTE ANGELINA LEON ROBLEDO"/>
    <s v="PAULETTE ANGELINA"/>
    <s v="LEON ROBLEDO "/>
    <x v="1"/>
    <x v="5"/>
    <s v="Abandono de PEI"/>
    <m/>
    <d v="2020-08-09T00:00:00"/>
    <m/>
    <m/>
    <m/>
    <m/>
    <m/>
    <d v="1988-07-31T00:00:00"/>
    <x v="46"/>
    <m/>
    <s v=""/>
    <d v="2020-08-03T00:00:00"/>
    <d v="2020-08-18T00:00:00"/>
    <m/>
    <m/>
    <s v="PALEONR"/>
    <s v="PALEONR"/>
    <n v="19477"/>
    <s v="paulette.leon@consultor.wom.cl"/>
    <m/>
    <m/>
    <s v="17 RRSS"/>
    <s v="Elizabeth Castillo"/>
    <x v="3"/>
    <m/>
    <s v=""/>
    <d v="2021-03-01T00:00:00"/>
    <s v=""/>
    <m/>
    <d v="2020-08-01T00:00:00"/>
    <s v=""/>
  </r>
  <r>
    <s v="Holdtech"/>
    <x v="4"/>
    <s v="Redes Sociales"/>
    <s v="La Serena"/>
    <s v="17369274"/>
    <s v="9"/>
    <s v="17369274-9"/>
    <s v="RAGALLAC"/>
    <s v="RICARDO ALEXIS GALLARDO CORTES"/>
    <s v="RICARDO ALEXIS"/>
    <s v="GALLARDO CORTES "/>
    <x v="1"/>
    <x v="5"/>
    <s v="Abandono de PEI"/>
    <m/>
    <d v="2020-08-12T00:00:00"/>
    <m/>
    <m/>
    <m/>
    <m/>
    <m/>
    <d v="1989-12-18T00:00:00"/>
    <x v="46"/>
    <m/>
    <s v=""/>
    <d v="2020-08-03T00:00:00"/>
    <d v="2020-08-18T00:00:00"/>
    <m/>
    <m/>
    <s v="RAGALLAC"/>
    <s v="RAGALLAC"/>
    <n v="19470"/>
    <s v="ricardo.gallardo@consultor.wom.cl"/>
    <m/>
    <m/>
    <s v="17 RRSS"/>
    <s v="Elizabeth Castillo"/>
    <x v="3"/>
    <m/>
    <s v=""/>
    <d v="2021-03-01T00:00:00"/>
    <s v=""/>
    <m/>
    <d v="2020-08-01T00:00:00"/>
    <s v=""/>
  </r>
  <r>
    <s v="Holdtech"/>
    <x v="4"/>
    <s v="Redes Sociales"/>
    <s v="La Serena"/>
    <s v="15769855"/>
    <s v="9"/>
    <s v="15769855-9"/>
    <s v="SMRAMOSR"/>
    <s v="SEGUNDO MAXIMILIANO RAMOS RAMOS"/>
    <s v="SEGUNDO MAXIMILIANO"/>
    <s v="RAMOS RAMOS "/>
    <x v="1"/>
    <x v="5"/>
    <s v="Abandono de PEI"/>
    <m/>
    <d v="2020-08-18T00:00:00"/>
    <m/>
    <m/>
    <m/>
    <m/>
    <m/>
    <d v="1984-08-09T00:00:00"/>
    <x v="46"/>
    <m/>
    <s v=""/>
    <d v="2020-08-03T00:00:00"/>
    <d v="2020-08-18T00:00:00"/>
    <m/>
    <m/>
    <s v="SMRAMOSR"/>
    <s v="SMRAMOSR"/>
    <n v="19468"/>
    <s v="segundo.ramos@consultor.wom.cl"/>
    <m/>
    <m/>
    <s v="17 RRSS"/>
    <s v="Elizabeth Castillo"/>
    <x v="1"/>
    <m/>
    <n v="1"/>
    <d v="2021-03-01T00:00:00"/>
    <s v=""/>
    <m/>
    <d v="2020-08-01T00:00:00"/>
    <s v=""/>
  </r>
  <r>
    <s v="Holdtech"/>
    <x v="4"/>
    <s v="Redes Sociales"/>
    <s v="La Serena"/>
    <s v="16634253"/>
    <s v="8"/>
    <s v="16634253-8"/>
    <s v="VAINOSTV"/>
    <s v="VANESSA ANDREA INOSTROZA VILLARROEL"/>
    <s v="VANESSA ANDREA"/>
    <s v="INOSTROZA VILLARROEL "/>
    <x v="1"/>
    <x v="5"/>
    <s v="Abandono de PEI"/>
    <m/>
    <d v="2020-08-08T00:00:00"/>
    <m/>
    <m/>
    <m/>
    <m/>
    <m/>
    <d v="1987-10-18T00:00:00"/>
    <x v="46"/>
    <m/>
    <s v=""/>
    <d v="2020-08-03T00:00:00"/>
    <d v="2020-08-18T00:00:00"/>
    <m/>
    <m/>
    <s v="VAINOSTV"/>
    <s v="VAINOSTV"/>
    <n v="19476"/>
    <s v="vanessa.inostroza@consultor.wom.cl"/>
    <m/>
    <m/>
    <s v="17 RRSS"/>
    <s v="Elizabeth Castillo"/>
    <x v="3"/>
    <m/>
    <s v=""/>
    <d v="2021-03-01T00:00:00"/>
    <s v=""/>
    <m/>
    <d v="2020-08-01T00:00:00"/>
    <s v=""/>
  </r>
  <r>
    <s v="Holdtech"/>
    <x v="4"/>
    <s v="Redes Sociales"/>
    <s v="La Serena"/>
    <s v="24682261"/>
    <s v="1"/>
    <s v="24682261-1"/>
    <s v="VHCHICAC"/>
    <s v="VICTOR HUGO CHICA CARDENAS"/>
    <s v="VICTOR HUGO "/>
    <s v="CHICA CARDENAS "/>
    <x v="1"/>
    <x v="5"/>
    <s v="Abandono de PEI"/>
    <m/>
    <d v="2020-08-13T00:00:00"/>
    <m/>
    <m/>
    <m/>
    <m/>
    <m/>
    <d v="1984-08-30T00:00:00"/>
    <x v="46"/>
    <m/>
    <s v=""/>
    <d v="2020-08-03T00:00:00"/>
    <d v="2020-08-18T00:00:00"/>
    <m/>
    <m/>
    <s v="VHCHICAC"/>
    <s v="VHCHICAC"/>
    <n v="19437"/>
    <s v="victor.chica@consultor.wom.cl"/>
    <m/>
    <m/>
    <s v="17 RRSS"/>
    <s v="Daniela Castillo"/>
    <x v="1"/>
    <m/>
    <n v="1"/>
    <d v="2021-03-01T00:00:00"/>
    <s v=""/>
    <m/>
    <d v="2020-08-01T00:00:00"/>
    <s v=""/>
  </r>
  <r>
    <s v="Holdtech"/>
    <x v="4"/>
    <s v="Redes Sociales"/>
    <s v="La Serena"/>
    <s v="26164599"/>
    <s v="8"/>
    <s v="26164599-8"/>
    <s v="YDSILVAG"/>
    <s v="YASMERY DEL MAR SILVA GONZALEZ"/>
    <s v="YASMERY DEL MAR"/>
    <s v="SILVA GONZALEZ"/>
    <x v="1"/>
    <x v="5"/>
    <s v="Abandono de PEI"/>
    <m/>
    <d v="2020-08-17T00:00:00"/>
    <m/>
    <m/>
    <m/>
    <m/>
    <m/>
    <d v="1976-03-08T00:00:00"/>
    <x v="46"/>
    <m/>
    <s v=""/>
    <d v="2020-08-03T00:00:00"/>
    <d v="2020-08-18T00:00:00"/>
    <m/>
    <m/>
    <s v="YDSILVAG"/>
    <s v="YDSILVAG"/>
    <n v="19464"/>
    <s v="yasmery.silva@consultor.wom.cl"/>
    <m/>
    <m/>
    <s v="17 RRSS"/>
    <s v="Elizabeth Castillo"/>
    <x v="1"/>
    <m/>
    <n v="1"/>
    <d v="2021-03-01T00:00:00"/>
    <s v=""/>
    <m/>
    <d v="2020-08-01T00:00:00"/>
    <s v=""/>
  </r>
  <r>
    <s v="Holdtech"/>
    <x v="4"/>
    <s v="Redes Sociales"/>
    <s v="La Serena"/>
    <s v="24528490"/>
    <s v="K"/>
    <s v="24528490-k"/>
    <s v="CEOLIVAA"/>
    <s v="CARINA EMPERATRIZ OLIVARES ANGELES"/>
    <s v="CARINA EMPERATRIZ "/>
    <s v="OLIVARES ANGELES"/>
    <x v="1"/>
    <x v="5"/>
    <s v="Abandono de PEI"/>
    <m/>
    <d v="2020-08-18T00:00:00"/>
    <m/>
    <m/>
    <m/>
    <m/>
    <m/>
    <s v="28-05-1981"/>
    <x v="37"/>
    <m/>
    <s v=""/>
    <d v="2020-08-12T00:00:00"/>
    <m/>
    <m/>
    <m/>
    <s v="CEOLIVAA"/>
    <s v="CEOLIVAA"/>
    <n v="19445"/>
    <s v="carina.olivares@consultor.wom.cl"/>
    <m/>
    <m/>
    <s v="18 RRSS"/>
    <s v="Daniela Castillo"/>
    <x v="3"/>
    <m/>
    <s v=""/>
    <d v="2021-03-01T00:00:00"/>
    <s v=""/>
    <m/>
    <d v="2020-08-01T00:00:00"/>
    <s v=""/>
  </r>
  <r>
    <s v="Holdtech"/>
    <x v="4"/>
    <s v="Redes Sociales"/>
    <s v="La Serena"/>
    <s v="13232166"/>
    <s v="3"/>
    <s v="13232166-3"/>
    <s v="CGGRAGEO"/>
    <s v="CRISTIAN GIOVANNI GRACE OTTESEN"/>
    <s v="CRISTIAN GIOVANNI "/>
    <s v="GRACE OTTESEN"/>
    <x v="1"/>
    <x v="5"/>
    <s v="Abandono de PEI"/>
    <m/>
    <d v="2020-08-26T00:00:00"/>
    <m/>
    <m/>
    <m/>
    <m/>
    <m/>
    <s v="18-02-1977"/>
    <x v="37"/>
    <m/>
    <s v=""/>
    <d v="2020-08-12T00:00:00"/>
    <m/>
    <m/>
    <m/>
    <s v="CGGRAGEO"/>
    <s v="CGGRAGEO"/>
    <n v="19447"/>
    <s v="cristian.grage@consultor.wom.cl"/>
    <m/>
    <m/>
    <s v="18 RRSS"/>
    <s v="Daniela Castillo"/>
    <x v="3"/>
    <m/>
    <s v=""/>
    <d v="2021-03-01T00:00:00"/>
    <s v=""/>
    <m/>
    <d v="2020-08-01T00:00:00"/>
    <s v=""/>
  </r>
  <r>
    <s v="Holdtech"/>
    <x v="4"/>
    <s v="Redes Sociales"/>
    <s v="La Serena"/>
    <s v="26386631"/>
    <s v="2"/>
    <s v="26386631-2"/>
    <s v="DJMEDINS"/>
    <s v="DAVIXSON JESUS MEDINA SOSA"/>
    <s v="DAVIXSON JESUS"/>
    <s v="MEDINA SOSA"/>
    <x v="1"/>
    <x v="5"/>
    <s v="Abandono de PEI"/>
    <m/>
    <d v="2020-08-13T00:00:00"/>
    <m/>
    <m/>
    <m/>
    <m/>
    <m/>
    <s v="25-12-1991"/>
    <x v="37"/>
    <m/>
    <s v=""/>
    <d v="2020-08-12T00:00:00"/>
    <m/>
    <m/>
    <m/>
    <s v="DJMEDINS"/>
    <s v="DJMEDINS"/>
    <n v="19031"/>
    <s v="davixson.medina@consultor.wom.cl"/>
    <m/>
    <m/>
    <s v="18 RRSS"/>
    <s v="Daniela Castillo"/>
    <x v="3"/>
    <m/>
    <s v=""/>
    <d v="2021-03-01T00:00:00"/>
    <s v=""/>
    <m/>
    <d v="2020-08-01T00:00:00"/>
    <s v=""/>
  </r>
  <r>
    <s v="Holdtech"/>
    <x v="4"/>
    <s v="Redes Sociales"/>
    <s v="La Serena"/>
    <s v="25938442"/>
    <s v="7"/>
    <s v="25938442-7"/>
    <s v="EJESCALH"/>
    <s v="EARVING JOSE PASTOR ESCALONA HERNANDEZ"/>
    <s v="EARVING JOSE PASTOR "/>
    <s v="ESCALONA HERNANDEZ"/>
    <x v="1"/>
    <x v="5"/>
    <s v="Abandono de PEI"/>
    <m/>
    <d v="2020-08-13T00:00:00"/>
    <m/>
    <m/>
    <m/>
    <m/>
    <m/>
    <s v="05-04-1990"/>
    <x v="37"/>
    <m/>
    <s v=""/>
    <d v="2020-08-12T00:00:00"/>
    <m/>
    <m/>
    <m/>
    <s v="EJESCALH"/>
    <s v="EJESCALH"/>
    <n v="19437"/>
    <s v="earving.escalona@consultor.wom.cl"/>
    <m/>
    <m/>
    <s v="18 RRSS"/>
    <s v="Daniela Castillo"/>
    <x v="3"/>
    <m/>
    <s v=""/>
    <d v="2021-03-01T00:00:00"/>
    <s v=""/>
    <m/>
    <d v="2020-08-01T00:00:00"/>
    <s v=""/>
  </r>
  <r>
    <s v="Holdtech"/>
    <x v="4"/>
    <s v="Redes Sociales"/>
    <s v="La Serena"/>
    <s v="26812159"/>
    <s v="5"/>
    <s v="26812159-5"/>
    <s v="JDMUNOZR"/>
    <s v="JOSE DAVID MUÑOZ RODRIGUEZ"/>
    <s v="JOSE DAVID "/>
    <s v="MUÑOZ RODRIGUEZ"/>
    <x v="1"/>
    <x v="5"/>
    <s v="Abandono de PEI"/>
    <m/>
    <d v="2020-08-18T00:00:00"/>
    <m/>
    <m/>
    <m/>
    <m/>
    <m/>
    <s v="04-01-1999"/>
    <x v="37"/>
    <m/>
    <s v=""/>
    <d v="2020-08-12T00:00:00"/>
    <m/>
    <m/>
    <m/>
    <s v="JDMUNOZR"/>
    <s v="JDMUNOZR"/>
    <n v="19027"/>
    <s v="jose.munoz.r@consultor.wom.cl"/>
    <m/>
    <m/>
    <s v="18 RRSS"/>
    <s v="Daniela Castillo"/>
    <x v="3"/>
    <m/>
    <s v=""/>
    <d v="2021-03-01T00:00:00"/>
    <s v=""/>
    <m/>
    <d v="2020-08-01T00:00:00"/>
    <s v=""/>
  </r>
  <r>
    <s v="Holdtech"/>
    <x v="4"/>
    <s v="Redes Sociales"/>
    <s v="La Serena"/>
    <s v="17605570"/>
    <s v="7"/>
    <s v="17605570-7"/>
    <s v="VJNARVAB"/>
    <s v="VICTOR JOSE MANUEL NARVAEZ BOLBARAN"/>
    <s v="VICTOR JOSE MANUEL "/>
    <s v="NARVAEZ BOLBARAN"/>
    <x v="1"/>
    <x v="5"/>
    <s v="Abandono de PEI"/>
    <m/>
    <d v="2020-08-18T00:00:00"/>
    <m/>
    <m/>
    <m/>
    <m/>
    <m/>
    <s v="03-08-1990"/>
    <x v="37"/>
    <m/>
    <s v=""/>
    <d v="2020-08-12T00:00:00"/>
    <m/>
    <m/>
    <m/>
    <s v="VJNARVAB"/>
    <s v="VJNARVAB"/>
    <n v="19453"/>
    <s v="victor.narvaez@consultor.wom.cl"/>
    <m/>
    <m/>
    <s v="18 RRSS"/>
    <s v="Daniela Castillo"/>
    <x v="3"/>
    <m/>
    <s v=""/>
    <d v="2021-03-01T00:00:00"/>
    <s v=""/>
    <m/>
    <d v="2020-08-01T00:00:00"/>
    <s v=""/>
  </r>
  <r>
    <s v="Holdtech"/>
    <x v="4"/>
    <s v="Redes Sociales"/>
    <s v="La Serena"/>
    <s v="25487550"/>
    <s v="3"/>
    <s v="25487550-3"/>
    <s v="YNMONTIC"/>
    <s v="YOSMARLIN NAZARETH MONTILLA CIVILA"/>
    <s v="YOSMARLIN NAZARETH "/>
    <s v="MONTILLA CIVILA "/>
    <x v="1"/>
    <x v="5"/>
    <s v="Abandono de PEI"/>
    <m/>
    <d v="2020-08-21T00:00:00"/>
    <m/>
    <m/>
    <m/>
    <m/>
    <m/>
    <s v="17-01-1985"/>
    <x v="37"/>
    <m/>
    <s v=""/>
    <d v="2020-08-12T00:00:00"/>
    <m/>
    <m/>
    <m/>
    <s v="YNMONTIC"/>
    <s v="YNMONTIC"/>
    <n v="19398"/>
    <s v="yosmarlin.montilla@consultor.wom.cl"/>
    <m/>
    <m/>
    <s v="18 RRSS"/>
    <s v="Daniela Castillo"/>
    <x v="3"/>
    <m/>
    <s v=""/>
    <d v="2021-03-01T00:00:00"/>
    <s v=""/>
    <m/>
    <d v="2020-08-01T00:00:00"/>
    <s v=""/>
  </r>
  <r>
    <s v="Holdtech"/>
    <x v="4"/>
    <s v="Redes Sociales"/>
    <s v="La Serena"/>
    <s v="20347366"/>
    <s v="4"/>
    <s v="20347366-4"/>
    <s v="DEACUNAC"/>
    <s v="DIEGO EMANUEL ACUÑA CARVAJAL"/>
    <s v="DIEGO EMANUEL"/>
    <s v="ACUÑA CARVAJAL"/>
    <x v="1"/>
    <x v="5"/>
    <s v="Baja en capacitación"/>
    <m/>
    <d v="2018-09-27T00:00:00"/>
    <m/>
    <m/>
    <m/>
    <m/>
    <m/>
    <d v="2000-01-07T00:00:00"/>
    <x v="20"/>
    <m/>
    <s v=""/>
    <d v="2018-10-01T00:00:00"/>
    <d v="2018-10-19T00:00:00"/>
    <m/>
    <m/>
    <s v="DEACUNAC"/>
    <s v="DEACUNAC"/>
    <n v="19228"/>
    <s v="diego.acuna@consultor.wom.cl"/>
    <m/>
    <m/>
    <s v="18Sept RRSS"/>
    <s v="Julia Arancibia"/>
    <x v="1"/>
    <m/>
    <n v="1"/>
    <d v="2021-03-01T00:00:00"/>
    <s v=""/>
    <m/>
    <d v="2018-09-01T00:00:00"/>
    <s v=""/>
  </r>
  <r>
    <s v="Holdtech"/>
    <x v="5"/>
    <s v="Piloto de Ventas"/>
    <s v="La Serena"/>
    <s v="9714935-"/>
    <s v="6"/>
    <s v="9714935-6"/>
    <s v="GDVEGAC"/>
    <s v="GUSTAVO DANILO VEGA CARES"/>
    <s v="GUSTAVO DANILO"/>
    <s v="VEGA CARES"/>
    <x v="1"/>
    <x v="3"/>
    <s v="Desvinculación"/>
    <s v="Necesidad de la empresa"/>
    <d v="2019-01-16T00:00:00"/>
    <m/>
    <m/>
    <m/>
    <m/>
    <m/>
    <d v="1964-02-10T00:00:00"/>
    <x v="25"/>
    <s v="26093203-9"/>
    <s v="YORMAN JOSE HERNANDEZ USECHE "/>
    <d v="2017-03-05T00:00:00"/>
    <d v="2018-03-23T00:00:00"/>
    <s v="S"/>
    <d v="2018-03-24T00:00:00"/>
    <s v="GDVEGAC"/>
    <s v="GDVEGAC"/>
    <n v="19233"/>
    <s v="gustavo.vega@consultor.wom.cl"/>
    <m/>
    <m/>
    <n v="22"/>
    <s v="Rocío Silva"/>
    <x v="1"/>
    <s v="Diurno"/>
    <n v="1"/>
    <d v="2021-03-01T00:00:00"/>
    <n v="1073"/>
    <d v="2018-09-24T00:00:00"/>
    <d v="2019-01-01T00:00:00"/>
    <d v="2018-03-01T00:00:00"/>
  </r>
  <r>
    <s v="Holdtech"/>
    <x v="5"/>
    <s v="Piloto de Ventas"/>
    <s v="La Serena"/>
    <s v="17409604"/>
    <s v="K"/>
    <s v="17409604-K"/>
    <s v="PAOLIVAVV"/>
    <s v="PABLO ANDRES OLIVARES VARAS"/>
    <s v="PABLO ANDRES"/>
    <s v="OLIVARES VARAS"/>
    <x v="1"/>
    <x v="3"/>
    <s v="Desvinculación"/>
    <s v="Falta grave al contrato"/>
    <d v="2019-02-26T00:00:00"/>
    <m/>
    <m/>
    <m/>
    <m/>
    <m/>
    <d v="1990-08-23T00:00:00"/>
    <x v="25"/>
    <s v="26093203-9"/>
    <s v="YORMAN JOSE HERNANDEZ USECHE "/>
    <d v="2017-03-05T00:00:00"/>
    <d v="2018-03-23T00:00:00"/>
    <s v="S"/>
    <d v="2018-03-24T00:00:00"/>
    <s v="PAOLIVAVV"/>
    <s v="PAOLIVAVV"/>
    <n v="19230"/>
    <s v="pablo.olivares@consultor.wom.cl"/>
    <m/>
    <m/>
    <n v="22"/>
    <s v="Rocío Silva"/>
    <x v="1"/>
    <s v="Diurno"/>
    <n v="1"/>
    <d v="2021-03-01T00:00:00"/>
    <n v="1073"/>
    <d v="2018-12-17T00:00:00"/>
    <d v="2019-02-01T00:00:00"/>
    <d v="2018-03-01T00:00:00"/>
  </r>
  <r>
    <s v="Holdtech"/>
    <x v="5"/>
    <s v="Piloto de Ventas"/>
    <s v="La Serena"/>
    <s v="19144666"/>
    <s v="6"/>
    <s v="19144666-6"/>
    <s v="KNVILLAR"/>
    <s v="KOTTY NICOL VILLALOBOS ROJAS"/>
    <s v="KOTTY NICOL"/>
    <s v="VILLALOBOS ROJAS"/>
    <x v="1"/>
    <x v="3"/>
    <s v="Renuncia"/>
    <m/>
    <d v="2019-01-25T00:00:00"/>
    <m/>
    <m/>
    <m/>
    <m/>
    <m/>
    <d v="1995-10-02T00:00:00"/>
    <x v="25"/>
    <s v="26093203-9"/>
    <s v="YORMAN JOSE HERNANDEZ USECHE "/>
    <m/>
    <m/>
    <s v="S"/>
    <d v="2018-09-13T00:00:00"/>
    <s v="KNVILLAR"/>
    <s v="KNVILLAR"/>
    <n v="19259"/>
    <s v="kotty.villalobos@consultor.wom.cl"/>
    <m/>
    <m/>
    <n v="29"/>
    <s v="Julia Arancibia"/>
    <x v="1"/>
    <s v="Diurno"/>
    <n v="1"/>
    <d v="2021-03-01T00:00:00"/>
    <n v="900"/>
    <d v="2018-09-14T00:00:00"/>
    <d v="2019-01-01T00:00:00"/>
    <d v="2018-09-01T00:00:00"/>
  </r>
  <r>
    <s v="Holdtech"/>
    <x v="5"/>
    <s v="Piloto de Ventas"/>
    <s v="La Serena"/>
    <s v="14091164"/>
    <s v="K"/>
    <s v="14091164-k"/>
    <s v="MFOLGUIP"/>
    <s v="MICHAEL FERNANDO OLGUIN PONCE"/>
    <s v="MICHAEL FERNANDO"/>
    <s v="OLGUIN PONCE"/>
    <x v="1"/>
    <x v="3"/>
    <s v="Desvinculación"/>
    <m/>
    <d v="2019-04-22T00:00:00"/>
    <m/>
    <m/>
    <m/>
    <m/>
    <m/>
    <d v="1977-05-29T00:00:00"/>
    <x v="25"/>
    <s v="26093203-9"/>
    <s v="YORMAN JOSE HERNANDEZ USECHE "/>
    <d v="2018-05-09T00:00:00"/>
    <d v="2018-05-29T00:00:00"/>
    <s v="S"/>
    <d v="2018-06-01T00:00:00"/>
    <s v="MFOLGUIP"/>
    <s v="MFOLGUIP"/>
    <n v="19059"/>
    <s v="michael.olguin@consultor.wom.cl"/>
    <m/>
    <m/>
    <n v="29"/>
    <s v="Julia Arancibia"/>
    <x v="1"/>
    <s v="Diurno"/>
    <n v="1"/>
    <d v="2021-03-01T00:00:00"/>
    <n v="1004"/>
    <d v="2018-08-13T00:00:00"/>
    <d v="2019-04-01T00:00:00"/>
    <d v="2018-06-01T00:00:00"/>
  </r>
  <r>
    <s v="Holdtech"/>
    <x v="5"/>
    <s v="Piloto de Ventas"/>
    <s v="La Serena"/>
    <s v="18750452"/>
    <s v="K"/>
    <s v="18750452-K"/>
    <s v="DFLEIVAP"/>
    <s v="DANIELA FERNANDA LEIVA PORTILLA"/>
    <s v="DANIELA FERNANDA"/>
    <s v="LEIVA PORTILLA"/>
    <x v="1"/>
    <x v="3"/>
    <s v="Desvinculación"/>
    <s v="Vencimiento de contrato"/>
    <d v="2018-12-13T00:00:00"/>
    <m/>
    <m/>
    <m/>
    <m/>
    <m/>
    <d v="1994-09-05T00:00:00"/>
    <x v="25"/>
    <s v="26093203-9"/>
    <s v="YORMAN JOSE HERNANDEZ USECHE "/>
    <d v="2018-08-21T00:00:00"/>
    <d v="2018-09-10T00:00:00"/>
    <s v="S"/>
    <d v="2018-09-11T00:00:00"/>
    <s v="DFLEIVAP"/>
    <s v="DFLEIVAP"/>
    <n v="19209"/>
    <s v="daniela.leiva@consultor.wom.cl"/>
    <m/>
    <m/>
    <n v="37"/>
    <s v="Merelyn Marin"/>
    <x v="1"/>
    <s v="Diurno"/>
    <n v="1"/>
    <d v="2021-03-01T00:00:00"/>
    <n v="902"/>
    <d v="2018-09-13T00:00:00"/>
    <d v="2018-12-01T00:00:00"/>
    <d v="2018-09-01T00:00:00"/>
  </r>
  <r>
    <s v="Holdtech"/>
    <x v="5"/>
    <s v="Piloto de Ventas"/>
    <s v="La Serena"/>
    <s v="17918568"/>
    <s v="7"/>
    <s v="17918568-7"/>
    <s v="IARODRIG"/>
    <s v="IRENIA ANDREA RODRIGUEZ GOMEZ"/>
    <s v="IRENIA ANDREA"/>
    <s v="RODRIGUEZ GOMEZ"/>
    <x v="1"/>
    <x v="3"/>
    <s v="Desvinculación"/>
    <s v="Vencimiento de contrato"/>
    <d v="2018-12-13T00:00:00"/>
    <m/>
    <m/>
    <m/>
    <m/>
    <m/>
    <d v="1992-01-03T00:00:00"/>
    <x v="25"/>
    <s v="26093203-9"/>
    <s v="YORMAN JOSE HERNANDEZ USECHE "/>
    <d v="2018-08-21T00:00:00"/>
    <d v="2018-09-10T00:00:00"/>
    <m/>
    <d v="2018-09-11T00:00:00"/>
    <s v="IARODRIG"/>
    <s v="IARODRIG"/>
    <n v="19221"/>
    <s v="irenia.rodriguez@consultor.wom.cl"/>
    <m/>
    <m/>
    <n v="37"/>
    <s v="Merelyn Marin"/>
    <x v="1"/>
    <s v="Diurno"/>
    <n v="1"/>
    <d v="2021-03-01T00:00:00"/>
    <n v="902"/>
    <d v="2018-09-13T00:00:00"/>
    <d v="2018-12-01T00:00:00"/>
    <d v="2018-09-01T00:00:00"/>
  </r>
  <r>
    <s v="Holdtech"/>
    <x v="6"/>
    <s v="Televentas"/>
    <s v="La Serena"/>
    <s v="18123919"/>
    <s v="0"/>
    <s v="18123919-0"/>
    <s v="CAROMOR"/>
    <s v="CHRISTIAN ALEJANDRO ROMO ROJAS"/>
    <s v="CHRISTIAN ALEJANDRO"/>
    <s v="ROMO ROJAS"/>
    <x v="1"/>
    <x v="3"/>
    <s v="Renuncia"/>
    <s v="Renuncia voluntaria"/>
    <d v="2019-09-01T00:00:00"/>
    <m/>
    <m/>
    <m/>
    <m/>
    <m/>
    <d v="1992-10-07T00:00:00"/>
    <x v="25"/>
    <s v="26093203-9"/>
    <s v="YORMAN JOSE HERNANDEZ USECHE "/>
    <d v="2017-07-21T00:00:00"/>
    <d v="2017-08-11T00:00:00"/>
    <s v="S"/>
    <d v="2017-08-01T00:00:00"/>
    <s v="CAROMOR"/>
    <s v="CAROMOR"/>
    <n v="19079"/>
    <s v="christian.romo@consultor.wom.cl"/>
    <m/>
    <m/>
    <n v="5"/>
    <s v="Claudio Villafaña"/>
    <x v="1"/>
    <s v="Diurno"/>
    <n v="1"/>
    <d v="2021-03-01T00:00:00"/>
    <n v="1308"/>
    <d v="2019-07-15T00:00:00"/>
    <d v="2019-09-01T00:00:00"/>
    <d v="2017-08-01T00:00:00"/>
  </r>
  <r>
    <s v="Holdtech"/>
    <x v="6"/>
    <s v="Televentas"/>
    <s v="La Serena"/>
    <s v="15592565"/>
    <s v="5"/>
    <s v="15592565-5"/>
    <s v="JIVIDELY"/>
    <s v="JORGE IVAN VIDELA YAÑEZ"/>
    <s v="JORGE IVAN"/>
    <s v="VIDELA YAÑEZ"/>
    <x v="1"/>
    <x v="3"/>
    <s v="Traspaso"/>
    <s v="Televentas"/>
    <d v="2019-11-08T00:00:00"/>
    <m/>
    <m/>
    <m/>
    <m/>
    <m/>
    <d v="1982-12-03T00:00:00"/>
    <x v="25"/>
    <s v="26093203-9"/>
    <s v="YORMAN JOSE HERNANDEZ USECHE "/>
    <d v="2017-10-13T00:00:00"/>
    <d v="2017-11-06T00:00:00"/>
    <s v="S"/>
    <d v="2017-11-07T00:00:00"/>
    <s v="JIVIDELY"/>
    <s v="JIVIDELY"/>
    <n v="19141"/>
    <s v="jorge.videla@consultor.wom.cl"/>
    <m/>
    <m/>
    <n v="11"/>
    <s v="Daniela Gonzalez"/>
    <x v="1"/>
    <s v="Diurno"/>
    <n v="1"/>
    <d v="2021-03-01T00:00:00"/>
    <n v="1210"/>
    <d v="2019-07-15T00:00:00"/>
    <d v="2019-11-01T00:00:00"/>
    <d v="2017-11-01T00:00:00"/>
  </r>
  <r>
    <s v="Holdtech"/>
    <x v="6"/>
    <s v="Televentas"/>
    <s v="La Serena"/>
    <s v="12567646"/>
    <s v="4"/>
    <s v="12567646-4"/>
    <s v="YIGARROT"/>
    <s v="YASNA IVON GARROTE TIRADO"/>
    <s v="YASNA IVON"/>
    <s v="GARROTE TIRADO"/>
    <x v="1"/>
    <x v="3"/>
    <s v="Traspaso"/>
    <s v="Televentas"/>
    <d v="2019-11-08T00:00:00"/>
    <m/>
    <m/>
    <m/>
    <m/>
    <m/>
    <d v="1974-02-18T00:00:00"/>
    <x v="25"/>
    <s v="26093203-9"/>
    <s v="YORMAN JOSE HERNANDEZ USECHE "/>
    <d v="2018-01-24T00:00:00"/>
    <d v="2018-03-01T00:00:00"/>
    <s v="S"/>
    <d v="2018-03-03T00:00:00"/>
    <s v="YIGARROT"/>
    <s v="YIGARROT"/>
    <n v="19212"/>
    <s v="yasna.garrote.t@consultor.wom.cl"/>
    <m/>
    <m/>
    <n v="21"/>
    <s v="Julia Arancibia"/>
    <x v="1"/>
    <s v="Diurno"/>
    <n v="1"/>
    <d v="2021-03-01T00:00:00"/>
    <n v="1094"/>
    <d v="2019-07-15T00:00:00"/>
    <d v="2019-11-01T00:00:00"/>
    <d v="2018-03-01T00:00:00"/>
  </r>
  <r>
    <s v="Holdtech"/>
    <x v="6"/>
    <s v="Televentas"/>
    <s v="La Serena"/>
    <s v="17608867"/>
    <s v="2"/>
    <s v="17608867-2"/>
    <s v="BIHERMOG"/>
    <s v="BENJAMIN ISRAEL HERMOSILLA GONZALEZ"/>
    <s v="BENJAMIN ISRAEL"/>
    <s v="HERMOSILLA GONZALEZ"/>
    <x v="1"/>
    <x v="3"/>
    <s v="Traspaso"/>
    <s v="Televentas"/>
    <d v="2019-11-08T00:00:00"/>
    <m/>
    <m/>
    <m/>
    <m/>
    <m/>
    <d v="1990-08-03T00:00:00"/>
    <x v="25"/>
    <s v="26093203-9"/>
    <s v="YORMAN JOSE HERNANDEZ USECHE "/>
    <d v="2017-03-05T00:00:00"/>
    <d v="2018-03-23T00:00:00"/>
    <s v="S"/>
    <d v="2018-03-24T00:00:00"/>
    <s v="BIHERMOG"/>
    <s v="BIHERMOG"/>
    <n v="19219"/>
    <s v="benjamin.hermosilla@consultor.wom.cl"/>
    <m/>
    <m/>
    <n v="22"/>
    <s v="Rocío Silva"/>
    <x v="1"/>
    <s v="Diurno"/>
    <n v="1"/>
    <d v="2021-03-01T00:00:00"/>
    <n v="1073"/>
    <d v="2019-07-15T00:00:00"/>
    <d v="2019-11-01T00:00:00"/>
    <d v="2018-03-01T00:00:00"/>
  </r>
  <r>
    <s v="Holdtech"/>
    <x v="6"/>
    <s v="Televentas"/>
    <s v="La Serena"/>
    <s v="16053782"/>
    <s v="5"/>
    <s v="16053782-5"/>
    <s v="SACORTEG"/>
    <s v="SOLANGE ALEJANDRO CORTES GONZALEZ"/>
    <s v="SOLANGE ALEJANDRO"/>
    <s v="CORTES GONZALEZ"/>
    <x v="1"/>
    <x v="3"/>
    <s v="Traspaso"/>
    <s v="Televentas"/>
    <d v="2019-11-08T00:00:00"/>
    <m/>
    <m/>
    <m/>
    <m/>
    <m/>
    <d v="1955-08-01T00:00:00"/>
    <x v="25"/>
    <s v="26093203-9"/>
    <s v="YORMAN JOSE HERNANDEZ USECHE "/>
    <d v="2018-05-11T00:00:00"/>
    <d v="2018-05-31T00:00:00"/>
    <s v="S"/>
    <d v="2018-06-04T00:00:00"/>
    <s v="SACORTEG"/>
    <s v="SACORTEG"/>
    <n v="19243"/>
    <s v="solange.cortes@consultor.wom.cl"/>
    <m/>
    <m/>
    <n v="30"/>
    <s v="Katterine Cuadra"/>
    <x v="1"/>
    <s v="Diurno"/>
    <n v="1"/>
    <d v="2021-03-01T00:00:00"/>
    <n v="1001"/>
    <d v="2019-07-15T00:00:00"/>
    <d v="2019-11-01T00:00:00"/>
    <d v="2018-06-01T00:00:00"/>
  </r>
  <r>
    <s v="Holdtech"/>
    <x v="6"/>
    <s v="Televentas"/>
    <s v="La Serena"/>
    <s v="20138441"/>
    <s v="9"/>
    <s v="20138441-9"/>
    <s v="IAJERIAC"/>
    <s v="ISSAC ADONIAS JERIA CARDOZA"/>
    <s v="ISSAC ADONIAS"/>
    <s v="JERIA CARDOZA"/>
    <x v="1"/>
    <x v="3"/>
    <s v="Traspaso"/>
    <s v="Televentas"/>
    <d v="2019-11-08T00:00:00"/>
    <m/>
    <m/>
    <m/>
    <m/>
    <m/>
    <d v="1998-12-02T00:00:00"/>
    <x v="25"/>
    <s v="26093203-9"/>
    <s v="YORMAN JOSE HERNANDEZ USECHE "/>
    <d v="2018-11-22T00:00:00"/>
    <d v="2018-12-12T00:00:00"/>
    <m/>
    <d v="2018-12-13T00:00:00"/>
    <s v="IAJERIAC"/>
    <s v="IAJERIAC"/>
    <n v="19140"/>
    <s v="issac.jeria@consultor.wom.cl"/>
    <m/>
    <m/>
    <n v="44"/>
    <s v="Yesenia Sepulveda"/>
    <x v="1"/>
    <s v="Diurno"/>
    <n v="1"/>
    <d v="2021-03-01T00:00:00"/>
    <n v="809"/>
    <d v="2019-09-10T00:00:00"/>
    <d v="2019-11-01T00:00:00"/>
    <d v="2018-12-01T00:00:00"/>
  </r>
  <r>
    <s v="Holdtech"/>
    <x v="6"/>
    <s v="Televentas"/>
    <s v="La Serena"/>
    <s v="19256551"/>
    <s v="0"/>
    <s v="19256551-0"/>
    <s v="VSBARRAR"/>
    <s v="VALENTINA SOLEDAD BARRAZA ROJAS "/>
    <s v="VALENTINA SOLEDAD"/>
    <s v="BARRAZA ROJAS "/>
    <x v="1"/>
    <x v="3"/>
    <s v="Traspaso"/>
    <s v="Televentas"/>
    <d v="2019-11-08T00:00:00"/>
    <m/>
    <m/>
    <m/>
    <m/>
    <m/>
    <d v="1995-11-21T00:00:00"/>
    <x v="25"/>
    <s v="26093203-9"/>
    <s v="YORMAN JOSE HERNANDEZ USECHE "/>
    <d v="2019-02-07T00:00:00"/>
    <d v="2019-02-27T00:00:00"/>
    <s v="S"/>
    <d v="2019-03-01T00:00:00"/>
    <s v="VSBARRAR"/>
    <s v="VSBARRAR"/>
    <n v="19161"/>
    <s v="valentina.barraza@consultor.wom.cl"/>
    <m/>
    <m/>
    <n v="50"/>
    <s v="Julia Arancibia"/>
    <x v="1"/>
    <s v="Diurno"/>
    <n v="1"/>
    <d v="2021-03-01T00:00:00"/>
    <n v="731"/>
    <m/>
    <d v="2019-11-01T00:00:00"/>
    <d v="2019-03-01T00:00:00"/>
  </r>
  <r>
    <s v="Holdtech"/>
    <x v="6"/>
    <s v="Televentas"/>
    <s v="La Serena"/>
    <s v="12800795"/>
    <s v="4"/>
    <s v="12800795-4"/>
    <s v="ACGUZMAU"/>
    <s v="ANDREA CAROLINA GUZMAN URETA"/>
    <s v="ANDREA CAROLINA"/>
    <s v="GUZMAN URETA"/>
    <x v="1"/>
    <x v="3"/>
    <s v="Traspaso"/>
    <s v="Televentas"/>
    <d v="2019-11-08T00:00:00"/>
    <m/>
    <m/>
    <m/>
    <m/>
    <m/>
    <d v="1975-05-12T00:00:00"/>
    <x v="25"/>
    <s v="26093203-9"/>
    <s v="YORMAN JOSE HERNANDEZ USECHE "/>
    <d v="2019-03-05T00:00:00"/>
    <d v="2019-03-26T00:00:00"/>
    <m/>
    <d v="2019-03-28T00:00:00"/>
    <s v="ACGUZMAU"/>
    <s v="ACGUZMAU"/>
    <n v="19318"/>
    <s v="andrea.guzman@consultor.wom.cl"/>
    <m/>
    <m/>
    <n v="52"/>
    <s v="Julia Arancibia"/>
    <x v="1"/>
    <s v="Diurno"/>
    <n v="1"/>
    <d v="2021-03-01T00:00:00"/>
    <n v="704"/>
    <m/>
    <d v="2019-11-01T00:00:00"/>
    <d v="2019-03-01T00:00:00"/>
  </r>
  <r>
    <s v="Holdtech"/>
    <x v="6"/>
    <s v="Televentas"/>
    <s v="La Serena"/>
    <s v="17121254"/>
    <s v="5"/>
    <s v="17121254-5"/>
    <s v="AMMERCAP"/>
    <s v="ALEJANDRO MILENKO MERCADO PAVLETIC"/>
    <s v="ALEJANDRO  MILENKO"/>
    <s v="MERCADO PAVLETIC"/>
    <x v="1"/>
    <x v="3"/>
    <s v="Traspaso"/>
    <s v="Televentas"/>
    <d v="2019-12-20T00:00:00"/>
    <m/>
    <m/>
    <m/>
    <m/>
    <m/>
    <d v="1988-08-14T00:00:00"/>
    <x v="2"/>
    <s v="15909479-0"/>
    <s v="ULISES LA ROSA PEREZ"/>
    <d v="2019-03-05T00:00:00"/>
    <d v="2019-03-26T00:00:00"/>
    <m/>
    <d v="2019-03-28T00:00:00"/>
    <s v="AMMERCAP"/>
    <s v="AMMERCAP"/>
    <n v="19226"/>
    <s v="alejandro.mercado@consultor.wom.cl"/>
    <m/>
    <m/>
    <n v="52"/>
    <s v="Julia Arancibia"/>
    <x v="1"/>
    <s v="Diurno"/>
    <n v="1"/>
    <d v="2021-03-01T00:00:00"/>
    <n v="704"/>
    <d v="2019-11-11T00:00:00"/>
    <d v="2019-12-01T00:00:00"/>
    <d v="2019-03-01T00:00:00"/>
  </r>
  <r>
    <s v="Holdtech"/>
    <x v="6"/>
    <s v="Televentas"/>
    <s v="La Serena"/>
    <s v="17277497"/>
    <s v="0"/>
    <s v="17277497-0"/>
    <s v="GIPEREZO"/>
    <s v="GERMAN IGOR PEREZ OYARZÚN"/>
    <s v="GERMAN IGOR"/>
    <s v="PEREZ OYARZÚN"/>
    <x v="1"/>
    <x v="3"/>
    <s v="Traspaso"/>
    <s v="Televentas"/>
    <d v="2019-11-08T00:00:00"/>
    <m/>
    <m/>
    <m/>
    <m/>
    <m/>
    <d v="1990-01-19T00:00:00"/>
    <x v="25"/>
    <s v="26093203-9"/>
    <s v="YORMAN JOSE HERNANDEZ USECHE "/>
    <d v="2019-03-05T00:00:00"/>
    <d v="2019-03-26T00:00:00"/>
    <m/>
    <d v="2019-03-28T00:00:00"/>
    <s v="GIPEREZO"/>
    <s v="GIPEREZO"/>
    <n v="19255"/>
    <s v="german.perez@consultor.wom.cl"/>
    <m/>
    <m/>
    <n v="52"/>
    <s v="Julia Arancibia"/>
    <x v="1"/>
    <s v="Diurno"/>
    <n v="1"/>
    <d v="2021-03-01T00:00:00"/>
    <n v="704"/>
    <d v="2019-09-10T00:00:00"/>
    <d v="2019-11-01T00:00:00"/>
    <d v="2019-03-01T00:00:00"/>
  </r>
  <r>
    <s v="Holdtech"/>
    <x v="6"/>
    <s v="Televentas"/>
    <s v="La Serena"/>
    <s v="18754835"/>
    <s v="7"/>
    <s v="18754835-7"/>
    <s v="SFGALVEE"/>
    <s v="SOLANGE FERNANDA GALVEZ ECHEVERRIA"/>
    <s v="SOLANGE FERNANDA"/>
    <s v="GALVEZ ECHEVERRIA"/>
    <x v="1"/>
    <x v="3"/>
    <s v="Traspaso"/>
    <s v="Televentas"/>
    <d v="2019-11-08T00:00:00"/>
    <m/>
    <m/>
    <m/>
    <m/>
    <m/>
    <d v="1994-09-16T00:00:00"/>
    <x v="25"/>
    <s v="26093203-9"/>
    <s v="YORMAN JOSE HERNANDEZ USECHE "/>
    <d v="2019-03-27T00:00:00"/>
    <d v="2019-04-19T00:00:00"/>
    <m/>
    <d v="2019-04-23T00:00:00"/>
    <s v="SFGALVEE"/>
    <s v="SFGALVEE"/>
    <n v="19027"/>
    <s v="solange.galvez@consultor.wom.cl"/>
    <m/>
    <m/>
    <n v="54"/>
    <s v="Maria Fernanda Diaz"/>
    <x v="1"/>
    <s v="Diurno"/>
    <n v="1"/>
    <d v="2021-03-01T00:00:00"/>
    <n v="678"/>
    <m/>
    <d v="2019-11-01T00:00:00"/>
    <d v="2019-04-01T00:00:00"/>
  </r>
  <r>
    <s v="Holdtech"/>
    <x v="6"/>
    <s v="Televentas"/>
    <s v="La Serena"/>
    <s v="18495546"/>
    <s v="6"/>
    <s v="18495546-6"/>
    <s v="CAGOMEZT"/>
    <s v="CAMILA ANDREA GOMEZ TOLMO"/>
    <s v="CAMILA ANDREA"/>
    <s v="GOMEZ TOLMO "/>
    <x v="1"/>
    <x v="3"/>
    <s v="Traspaso"/>
    <s v="Televentas"/>
    <d v="2019-12-20T00:00:00"/>
    <m/>
    <m/>
    <m/>
    <m/>
    <m/>
    <d v="1993-11-30T00:00:00"/>
    <x v="8"/>
    <s v="13974946-4"/>
    <s v="FRANCISCO JAVIER SUAREZ VEGA"/>
    <d v="2019-06-24T00:00:00"/>
    <d v="2019-07-16T00:00:00"/>
    <m/>
    <d v="2019-07-17T00:00:00"/>
    <s v="CAGOMEZT"/>
    <s v="CAGOMEZT"/>
    <n v="19063"/>
    <s v="camila.gomez@consultor.wom.cl"/>
    <m/>
    <m/>
    <n v="61"/>
    <s v="Julia Arancibia"/>
    <x v="1"/>
    <s v="Diurno"/>
    <n v="1"/>
    <d v="2021-03-01T00:00:00"/>
    <n v="593"/>
    <d v="2019-11-11T00:00:00"/>
    <d v="2019-12-01T00:00:00"/>
    <d v="2019-07-01T00:00:00"/>
  </r>
  <r>
    <s v="Holdtech"/>
    <x v="6"/>
    <s v="Televentas"/>
    <s v="La Serena"/>
    <s v="14189406"/>
    <s v="4"/>
    <s v="14189406-4"/>
    <s v="PAACEITA"/>
    <s v="PAULA ANDREA ACEITUNO ACEITUNO"/>
    <s v="PAULA ANDREA"/>
    <s v="ACEITUNO ACEITUNO "/>
    <x v="1"/>
    <x v="3"/>
    <s v="Traspaso"/>
    <s v="Televentas"/>
    <d v="2019-12-20T00:00:00"/>
    <m/>
    <m/>
    <m/>
    <m/>
    <m/>
    <d v="1979-09-14T00:00:00"/>
    <x v="2"/>
    <s v="15909479-0"/>
    <s v="ULISES LA ROSA PEREZ"/>
    <d v="2019-06-24T00:00:00"/>
    <d v="2019-07-16T00:00:00"/>
    <m/>
    <d v="2019-07-17T00:00:00"/>
    <s v="PAACEITA"/>
    <s v="PAACEITA"/>
    <n v="19321"/>
    <s v="paula.aceituno@consultor.wom.cl"/>
    <m/>
    <m/>
    <n v="61"/>
    <s v="Julia Arancibia"/>
    <x v="1"/>
    <s v="Diurno"/>
    <n v="1"/>
    <d v="2021-03-01T00:00:00"/>
    <n v="593"/>
    <d v="2019-11-11T00:00:00"/>
    <d v="2019-12-01T00:00:00"/>
    <d v="2019-07-01T00:00:00"/>
  </r>
  <r>
    <s v="Holdtech"/>
    <x v="6"/>
    <s v="Televentas"/>
    <s v="La Serena"/>
    <s v="26778264"/>
    <s v="4"/>
    <s v="26778264-4"/>
    <s v="NIMARTIM"/>
    <s v="NELSON ISMAEL MARTINEZ MATA"/>
    <s v="NELSON ISMAEL"/>
    <s v="MARTINEZ MATA"/>
    <x v="1"/>
    <x v="3"/>
    <s v="Traspaso"/>
    <s v="Televentas"/>
    <d v="2019-11-08T00:00:00"/>
    <m/>
    <m/>
    <m/>
    <m/>
    <m/>
    <d v="1996-07-11T00:00:00"/>
    <x v="25"/>
    <s v="26093203-9"/>
    <s v="YORMAN JOSE HERNANDEZ USECHE "/>
    <d v="2019-02-12T00:00:00"/>
    <d v="2019-03-04T00:00:00"/>
    <m/>
    <d v="2019-03-05T00:00:00"/>
    <s v="NIMARTIM"/>
    <s v="NIMARTIM"/>
    <n v="19282"/>
    <s v="nelson.martinez@consultor.wom.cl"/>
    <m/>
    <m/>
    <s v="10 RRSS"/>
    <s v="Gabriela Toro"/>
    <x v="1"/>
    <s v="Diurno"/>
    <n v="1"/>
    <d v="2021-03-01T00:00:00"/>
    <n v="727"/>
    <m/>
    <d v="2019-11-01T00:00:00"/>
    <d v="2019-03-01T00:00:00"/>
  </r>
  <r>
    <m/>
    <x v="7"/>
    <m/>
    <m/>
    <m/>
    <m/>
    <m/>
    <m/>
    <m/>
    <m/>
    <m/>
    <x v="2"/>
    <x v="7"/>
    <m/>
    <m/>
    <m/>
    <m/>
    <m/>
    <m/>
    <m/>
    <m/>
    <m/>
    <x v="20"/>
    <m/>
    <m/>
    <m/>
    <m/>
    <m/>
    <m/>
    <m/>
    <m/>
    <m/>
    <m/>
    <m/>
    <m/>
    <m/>
    <m/>
    <x v="2"/>
    <m/>
    <m/>
    <m/>
    <m/>
    <m/>
    <m/>
    <m/>
  </r>
  <r>
    <m/>
    <x v="7"/>
    <m/>
    <m/>
    <m/>
    <m/>
    <m/>
    <m/>
    <m/>
    <m/>
    <m/>
    <x v="2"/>
    <x v="7"/>
    <m/>
    <m/>
    <m/>
    <m/>
    <m/>
    <m/>
    <m/>
    <m/>
    <m/>
    <x v="20"/>
    <m/>
    <m/>
    <m/>
    <m/>
    <m/>
    <m/>
    <m/>
    <m/>
    <m/>
    <m/>
    <m/>
    <m/>
    <m/>
    <m/>
    <x v="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E3A652-717C-42B8-84F8-797ABE305EE1}" name="TablaDinámica5" cacheId="2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Jornada">
  <location ref="A5:C8" firstHeaderRow="0" firstDataRow="1" firstDataCol="1" rowPageCount="3" colPageCount="1"/>
  <pivotFields count="47">
    <pivotField showAll="0"/>
    <pivotField axis="axisPage" showAll="0">
      <items count="11">
        <item x="0"/>
        <item x="1"/>
        <item x="4"/>
        <item x="5"/>
        <item x="7"/>
        <item x="6"/>
        <item m="1" x="8"/>
        <item m="1" x="9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1"/>
        <item x="0"/>
        <item x="2"/>
        <item m="1" x="3"/>
        <item t="default"/>
      </items>
    </pivotField>
    <pivotField axis="axisPage" dataField="1" multipleItemSelectionAllowed="1" showAll="0">
      <items count="10">
        <item x="0"/>
        <item h="1" x="3"/>
        <item h="1" x="4"/>
        <item h="1" x="5"/>
        <item x="2"/>
        <item h="1" x="7"/>
        <item h="1" x="1"/>
        <item h="1" x="6"/>
        <item m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</pivotFields>
  <rowFields count="1">
    <field x="37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3">
    <pageField fld="1" item="0" hier="-1"/>
    <pageField fld="11" item="1" hier="-1"/>
    <pageField fld="12" hier="-1"/>
  </pageFields>
  <dataFields count="2">
    <dataField name="Q. Ejecutivos" fld="12" subtotal="count" baseField="0" baseItem="0"/>
    <dataField name="%" fld="12" subtotal="count" showDataAs="percentOfCol" baseField="36" baseItem="0" numFmtId="10"/>
  </dataFields>
  <formats count="4">
    <format dxfId="35">
      <pivotArea field="37" type="button" dataOnly="0" labelOnly="1" outline="0" axis="axisRow" fieldPosition="0"/>
    </format>
    <format dxfId="3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">
      <pivotArea field="37" type="button" dataOnly="0" labelOnly="1" outline="0" axis="axisRow" fieldPosition="0"/>
    </format>
    <format dxfId="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8CC5A7-A1D3-4CD4-B425-FF756DC1A083}" name="TablaDinámica4" cacheId="27" applyNumberFormats="0" applyBorderFormats="0" applyFontFormats="0" applyPatternFormats="0" applyAlignmentFormats="0" applyWidthHeightFormats="1" dataCaption="Valores" updatedVersion="6" minRefreshableVersion="3" itemPrintTitles="1" createdVersion="6" indent="0" outline="1" outlineData="1" multipleFieldFilters="0" rowHeaderCaption="Supervisor">
  <location ref="E34" firstHeaderRow="0" firstDataRow="0" firstDataCol="0" rowPageCount="3" colPageCount="1"/>
  <pivotFields count="45">
    <pivotField showAll="0"/>
    <pivotField axis="axisPage" showAll="0">
      <items count="12">
        <item x="0"/>
        <item x="4"/>
        <item x="1"/>
        <item x="5"/>
        <item x="7"/>
        <item m="1" x="9"/>
        <item x="6"/>
        <item m="1" x="8"/>
        <item m="1" x="1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x="0"/>
        <item h="1" x="2"/>
        <item h="1" m="1" x="3"/>
        <item t="default"/>
      </items>
    </pivotField>
    <pivotField axis="axisPage" multipleItemSelectionAllowed="1" showAll="0">
      <items count="12">
        <item x="0"/>
        <item h="1" x="3"/>
        <item h="1" x="5"/>
        <item h="1" x="2"/>
        <item h="1" m="1" x="10"/>
        <item h="1" x="7"/>
        <item h="1" x="4"/>
        <item h="1" x="1"/>
        <item h="1" m="1" x="9"/>
        <item h="1" x="6"/>
        <item h="1" m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</pivotFields>
  <pageFields count="3">
    <pageField fld="11" hier="-1"/>
    <pageField fld="12" hier="-1"/>
    <pageField fld="1" item="1" hier="-1"/>
  </pageFields>
  <formats count="4">
    <format dxfId="39">
      <pivotArea field="37" type="button" dataOnly="0" labelOnly="1" outline="0"/>
    </format>
    <format dxfId="38">
      <pivotArea field="37" type="button" dataOnly="0" labelOnly="1" outline="0"/>
    </format>
    <format dxfId="37">
      <pivotArea dataOnly="0" labelOnly="1" outline="0" axis="axisValues" fieldPosition="0"/>
    </format>
    <format dxfId="3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655F0D-E165-43F0-A080-EF3F7B370F08}" name="TablaDinámica2" cacheId="27" applyNumberFormats="0" applyBorderFormats="0" applyFontFormats="0" applyPatternFormats="0" applyAlignmentFormats="0" applyWidthHeightFormats="1" dataCaption="Valores" updatedVersion="6" minRefreshableVersion="3" itemPrintTitles="1" createdVersion="6" indent="0" outline="1" outlineData="1" multipleFieldFilters="0" rowHeaderCaption="Supervisor">
  <location ref="E5:F25" firstHeaderRow="1" firstDataRow="1" firstDataCol="1" rowPageCount="3" colPageCount="1"/>
  <pivotFields count="45">
    <pivotField showAll="0"/>
    <pivotField axis="axisPage" showAll="0">
      <items count="12">
        <item x="0"/>
        <item x="4"/>
        <item x="1"/>
        <item x="5"/>
        <item x="7"/>
        <item m="1" x="9"/>
        <item x="6"/>
        <item m="1" x="8"/>
        <item m="1" x="1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x="0"/>
        <item h="1" x="2"/>
        <item h="1" m="1" x="3"/>
        <item t="default"/>
      </items>
    </pivotField>
    <pivotField axis="axisPage" multipleItemSelectionAllowed="1" showAll="0">
      <items count="12">
        <item x="0"/>
        <item h="1" x="3"/>
        <item h="1" x="5"/>
        <item h="1" x="2"/>
        <item h="1" m="1" x="10"/>
        <item h="1" x="7"/>
        <item h="1" x="4"/>
        <item h="1" x="1"/>
        <item h="1" m="1" x="9"/>
        <item h="1" x="6"/>
        <item h="1" m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9">
        <item x="22"/>
        <item x="18"/>
        <item x="29"/>
        <item m="1" x="47"/>
        <item x="2"/>
        <item x="41"/>
        <item x="36"/>
        <item x="13"/>
        <item x="4"/>
        <item x="23"/>
        <item x="37"/>
        <item x="12"/>
        <item x="9"/>
        <item x="46"/>
        <item x="15"/>
        <item x="40"/>
        <item x="17"/>
        <item x="27"/>
        <item x="3"/>
        <item x="10"/>
        <item x="32"/>
        <item x="11"/>
        <item x="6"/>
        <item x="43"/>
        <item x="1"/>
        <item x="30"/>
        <item x="24"/>
        <item x="45"/>
        <item x="34"/>
        <item x="19"/>
        <item x="38"/>
        <item x="31"/>
        <item x="44"/>
        <item x="26"/>
        <item x="35"/>
        <item x="7"/>
        <item x="16"/>
        <item x="14"/>
        <item x="0"/>
        <item x="39"/>
        <item x="5"/>
        <item x="33"/>
        <item x="21"/>
        <item x="8"/>
        <item x="42"/>
        <item x="28"/>
        <item x="25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</pivotFields>
  <rowFields count="1">
    <field x="22"/>
  </rowFields>
  <rowItems count="20">
    <i>
      <x v="1"/>
    </i>
    <i>
      <x v="4"/>
    </i>
    <i>
      <x v="7"/>
    </i>
    <i>
      <x v="8"/>
    </i>
    <i>
      <x v="11"/>
    </i>
    <i>
      <x v="12"/>
    </i>
    <i>
      <x v="14"/>
    </i>
    <i>
      <x v="16"/>
    </i>
    <i>
      <x v="18"/>
    </i>
    <i>
      <x v="19"/>
    </i>
    <i>
      <x v="21"/>
    </i>
    <i>
      <x v="22"/>
    </i>
    <i>
      <x v="24"/>
    </i>
    <i>
      <x v="35"/>
    </i>
    <i>
      <x v="36"/>
    </i>
    <i>
      <x v="37"/>
    </i>
    <i>
      <x v="38"/>
    </i>
    <i>
      <x v="40"/>
    </i>
    <i>
      <x v="43"/>
    </i>
    <i t="grand">
      <x/>
    </i>
  </rowItems>
  <colItems count="1">
    <i/>
  </colItems>
  <pageFields count="3">
    <pageField fld="11" hier="-1"/>
    <pageField fld="12" hier="-1"/>
    <pageField fld="1" item="0" hier="-1"/>
  </pageFields>
  <dataFields count="1">
    <dataField name="Cuenta de Supervisor" fld="22" subtotal="count" baseField="0" baseItem="0"/>
  </dataFields>
  <formats count="4">
    <format dxfId="43">
      <pivotArea field="37" type="button" dataOnly="0" labelOnly="1" outline="0"/>
    </format>
    <format dxfId="42">
      <pivotArea field="37" type="button" dataOnly="0" labelOnly="1" outline="0"/>
    </format>
    <format dxfId="41">
      <pivotArea dataOnly="0" labelOnly="1" outline="0" axis="axisValues" fieldPosition="0"/>
    </format>
    <format dxfId="4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46C09B-1A53-4F22-99C9-59C3B56A8BBB}" name="TablaDinámica3" cacheId="20" applyNumberFormats="0" applyBorderFormats="0" applyFontFormats="0" applyPatternFormats="0" applyAlignmentFormats="0" applyWidthHeightFormats="1" dataCaption="Valores" updatedVersion="6" minRefreshableVersion="3" itemPrintTitles="1" createdVersion="6" indent="0" outline="1" outlineData="1" multipleFieldFilters="0" rowHeaderCaption="Jornada">
  <location ref="A34:C37" firstHeaderRow="0" firstDataRow="1" firstDataCol="1" rowPageCount="3" colPageCount="1"/>
  <pivotFields count="47">
    <pivotField showAll="0"/>
    <pivotField axis="axisPage" showAll="0">
      <items count="11">
        <item x="0"/>
        <item x="4"/>
        <item x="1"/>
        <item x="5"/>
        <item x="7"/>
        <item x="6"/>
        <item m="1" x="8"/>
        <item m="1" x="9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x="0"/>
        <item h="1" x="2"/>
        <item h="1" m="1" x="3"/>
        <item t="default"/>
      </items>
    </pivotField>
    <pivotField axis="axisPage" multipleItemSelectionAllowed="1" showAll="0">
      <items count="10">
        <item x="0"/>
        <item h="1" x="3"/>
        <item h="1" x="5"/>
        <item x="2"/>
        <item h="1" x="7"/>
        <item h="1" x="4"/>
        <item h="1" x="1"/>
        <item h="1" x="6"/>
        <item m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2"/>
        <item x="3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</pivotFields>
  <rowFields count="1">
    <field x="37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3">
    <pageField fld="11" hier="-1"/>
    <pageField fld="12" hier="-1"/>
    <pageField fld="1" item="1" hier="-1"/>
  </pageFields>
  <dataFields count="2">
    <dataField name="Ejecutivos x Jornada" fld="37" subtotal="count" baseField="35" baseItem="0"/>
    <dataField name="%" fld="37" showDataAs="percentOfCol" baseField="35" baseItem="0" numFmtId="10"/>
  </dataFields>
  <formats count="4">
    <format dxfId="47">
      <pivotArea field="37" type="button" dataOnly="0" labelOnly="1" outline="0" axis="axisRow" fieldPosition="0"/>
    </format>
    <format dxfId="4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5">
      <pivotArea field="37" type="button" dataOnly="0" labelOnly="1" outline="0" axis="axisRow" fieldPosition="0"/>
    </format>
    <format dxfId="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000AB9-9F14-4EBA-AF17-9C625206022D}" name="Tabla1" displayName="Tabla1" ref="A1:AW2246" totalsRowShown="0" headerRowDxfId="121" dataDxfId="120" tableBorderDxfId="119">
  <autoFilter ref="A1:AW2246" xr:uid="{BB0DFC4A-6755-428B-8BB3-3C5C98AA211D}"/>
  <sortState xmlns:xlrd2="http://schemas.microsoft.com/office/spreadsheetml/2017/richdata2" ref="A2:AW2246">
    <sortCondition ref="B2:B2246"/>
    <sortCondition descending="1" ref="L2:L2246"/>
    <sortCondition ref="M2:M2246"/>
    <sortCondition ref="AJ2:AJ2246"/>
  </sortState>
  <tableColumns count="49">
    <tableColumn id="1" xr3:uid="{377D7505-B886-4798-89AD-7DFF36FF4964}" name="Site" dataDxfId="118"/>
    <tableColumn id="2" xr3:uid="{C4EDF4AF-F32B-4D7E-B558-15D885C67AE2}" name="Cargo" dataDxfId="117"/>
    <tableColumn id="3" xr3:uid="{2DD032E0-8CE5-450A-8C25-667CB1F497F4}" name="Servicio" dataDxfId="116"/>
    <tableColumn id="4" xr3:uid="{34841612-F744-48B2-AB50-869DCEB6FD40}" name="Site_Ciudad" dataDxfId="115"/>
    <tableColumn id="5" xr3:uid="{7ABAB505-6049-4999-8EE8-E70453AC332B}" name="Rut" dataDxfId="114">
      <calculatedColumnFormula>+LEFT(Tabla1[[#This Row],[RutDV]],8)</calculatedColumnFormula>
    </tableColumn>
    <tableColumn id="6" xr3:uid="{17C10A9B-275F-45AD-9A2C-F988749BB109}" name="D-V" dataDxfId="113">
      <calculatedColumnFormula>+RIGHT(Tabla1[[#This Row],[RutDV]],1)</calculatedColumnFormula>
    </tableColumn>
    <tableColumn id="7" xr3:uid="{7C55A60E-D96E-434A-B261-0D3AE3EC91B2}" name="RutDV" dataDxfId="112"/>
    <tableColumn id="8" xr3:uid="{AE5AF259-D7CA-4196-90F7-A14276BC2BE3}" name="Usuario Red" dataDxfId="111"/>
    <tableColumn id="9" xr3:uid="{A995253A-1098-4F20-B876-18C1C7A827E9}" name="Nombre Completo" dataDxfId="110">
      <calculatedColumnFormula>+TRIM(Tabla1[[#This Row],[Nombres]]&amp;" "&amp;Tabla1[[#This Row],[Apellidos]])</calculatedColumnFormula>
    </tableColumn>
    <tableColumn id="10" xr3:uid="{49FF88A8-4F63-4895-BCBD-9CC75744048A}" name="Nombres" dataDxfId="109"/>
    <tableColumn id="11" xr3:uid="{1409CD14-2EEC-439A-BAED-F5681624D924}" name="Apellidos" dataDxfId="108"/>
    <tableColumn id="12" xr3:uid="{258D0424-43C8-43EF-8E2B-5E6822A78863}" name="Estado" dataDxfId="107"/>
    <tableColumn id="13" xr3:uid="{597A7366-A350-4B4B-BD69-ABEEF1769837}" name="Motivo" dataDxfId="106"/>
    <tableColumn id="14" xr3:uid="{D7023F76-6828-40C7-B888-8A5DED591D7D}" name="Sub-Motivo" dataDxfId="105"/>
    <tableColumn id="15" xr3:uid="{9CD91F60-E792-486E-AFAD-29EDF2530DB7}" name="Detalle de Baja" dataDxfId="104"/>
    <tableColumn id="16" xr3:uid="{EC8F384D-554A-425D-963E-44D69053AA7A}" name="Fecha Baja" dataDxfId="103"/>
    <tableColumn id="42" xr3:uid="{4EAE085B-00C6-4A6E-98BC-5EFDC2C5C52E}" name="Observaciones" dataDxfId="102"/>
    <tableColumn id="17" xr3:uid="{A124A923-7746-4A6D-9DD9-EA073396FB07}" name="Inicio Licencia" dataDxfId="101"/>
    <tableColumn id="18" xr3:uid="{1AF534C6-04A7-49BF-8402-C3C2E19E30AE}" name="Fin Licencia" dataDxfId="100"/>
    <tableColumn id="19" xr3:uid="{B32844E0-46DD-4E6E-9E56-0D2202CA8685}" name="Inicio Vacaciones" dataDxfId="99"/>
    <tableColumn id="20" xr3:uid="{D879C421-6B81-47EA-94A1-FB777E9B17A7}" name="Fin Vacaciones" dataDxfId="98"/>
    <tableColumn id="21" xr3:uid="{2E007D76-A5BF-48D2-8E94-99FA8DD45E11}" name="Fecha de Nacimiento" dataDxfId="97"/>
    <tableColumn id="22" xr3:uid="{ECA4118D-9C4C-464D-8075-D5757448EADF}" name="Supervisor" dataDxfId="96"/>
    <tableColumn id="23" xr3:uid="{4FF9D6F1-827B-44EA-AB78-9DE8ACB02266}" name="RUT Supervisor" dataDxfId="95"/>
    <tableColumn id="49" xr3:uid="{0687FB5E-7C9B-4232-BBDA-58A0FA54486D}" name="Coordinador" dataDxfId="94">
      <calculatedColumnFormula>+IFERROR(VLOOKUP(Tabla1[[#This Row],[Supervisor]],STAFF!E:H,4,0),"")</calculatedColumnFormula>
    </tableColumn>
    <tableColumn id="24" xr3:uid="{B3F7A25D-33FB-42F5-B8A2-D4C3876D78F9}" name="Fecha Ingreso Capacitación" dataDxfId="93"/>
    <tableColumn id="25" xr3:uid="{02685989-07CE-45C1-80AF-7D783F41041B}" name="Fecha Fin Capacitación" dataDxfId="92"/>
    <tableColumn id="26" xr3:uid="{0DE6B552-BADD-41AD-A4F3-56ECC041582F}" name="Certificó (S/N)" dataDxfId="91"/>
    <tableColumn id="27" xr3:uid="{E3E79E12-E1C7-4EDB-8ADC-3EF122478855}" name="Fecha Ingreso Plataforma" dataDxfId="90"/>
    <tableColumn id="28" xr3:uid="{6B14B7C8-AA57-4396-B148-4934FB2BFAF9}" name="Usuario Siebel" dataDxfId="89"/>
    <tableColumn id="29" xr3:uid="{827DF90C-3A49-45C5-AB1E-82703E11946F}" name="Genesys" dataDxfId="88"/>
    <tableColumn id="30" xr3:uid="{28A1850C-6375-43D8-8000-04CC6B2B226A}" name="ID" dataDxfId="87"/>
    <tableColumn id="31" xr3:uid="{3BD28D92-22C8-474A-B8BA-CCCFBE8BFAA6}" name="Mail" dataDxfId="86"/>
    <tableColumn id="32" xr3:uid="{20AF954A-78ED-40B3-9213-53BCCB1160D2}" name="VTA Segunda Linea" dataDxfId="85"/>
    <tableColumn id="33" xr3:uid="{B6CB3E99-F7A3-4120-BA56-9B21E88CA909}" name="Postpago" dataDxfId="84"/>
    <tableColumn id="34" xr3:uid="{7E0795CA-0599-41A6-B541-08D7D6E98F84}" name="PEI" dataDxfId="83"/>
    <tableColumn id="35" xr3:uid="{5852AB7B-A232-4C2C-BCE4-F622907BCD1D}" name="Formador" dataDxfId="82"/>
    <tableColumn id="36" xr3:uid="{2E393470-44EA-4109-9B72-0DE37614B032}" name="Jornada" dataDxfId="81"/>
    <tableColumn id="41" xr3:uid="{03BBC9B6-D55E-4696-B636-7EFE5D4DCE5E}" name="Turno" dataDxfId="80"/>
    <tableColumn id="37" xr3:uid="{EF07005C-72F4-4B24-8DAD-7FDB629728F8}" name="FTE" dataDxfId="79">
      <calculatedColumnFormula>+IF(AL2=45,1,"")</calculatedColumnFormula>
    </tableColumn>
    <tableColumn id="38" xr3:uid="{31FD829B-6824-4062-9B91-6C339D2CEE21}" name="fecha" dataDxfId="78">
      <calculatedColumnFormula>+TODAY()</calculatedColumnFormula>
    </tableColumn>
    <tableColumn id="39" xr3:uid="{4C9E749D-A499-44FE-B1DE-4A897CB8B106}" name="dias" dataDxfId="77">
      <calculatedColumnFormula>+IF(Tabla1[[#This Row],[Fecha Ingreso Plataforma]]="","",AO2-AC2)</calculatedColumnFormula>
    </tableColumn>
    <tableColumn id="40" xr3:uid="{91B9B8BE-2C21-4E73-92B2-2D450889E6C4}" name="Fecha de cambio" dataDxfId="76"/>
    <tableColumn id="43" xr3:uid="{D7811611-98FE-45BF-A233-24D38AC61ABC}" name="Mes Baja" dataDxfId="75">
      <calculatedColumnFormula>+IF(Tabla1[[#This Row],[Fecha Baja]]="","",VALUE(1&amp;"/"&amp;MONTH(Tabla1[[#This Row],[Fecha Baja]])&amp;"/"&amp;YEAR(Tabla1[[#This Row],[Fecha Baja]])))</calculatedColumnFormula>
    </tableColumn>
    <tableColumn id="45" xr3:uid="{351A0FD0-E8FC-4AB1-B42E-DB56B2CB59D7}" name="Mes Ingreso" dataDxfId="74">
      <calculatedColumnFormula>IF(Tabla1[[#This Row],[Fecha Ingreso Plataforma]]="","",VALUE(1&amp;"/"&amp;MONTH(Tabla1[[#This Row],[Fecha Ingreso Plataforma]])&amp;"/"&amp;YEAR(Tabla1[[#This Row],[Fecha Ingreso Plataforma]])))</calculatedColumnFormula>
    </tableColumn>
    <tableColumn id="44" xr3:uid="{0C59AA51-AB84-483C-B1D8-2B9E2B575C00}" name="Plan Empleado" dataDxfId="73">
      <calculatedColumnFormula>+IF(AND(Tabla1[[#This Row],[dias]]&gt;=135,Tabla1[[#This Row],[Estado]]="Vigente"),"Si","No")</calculatedColumnFormula>
    </tableColumn>
    <tableColumn id="46" xr3:uid="{D950AB58-C1AC-486E-A1A0-3DF52BA4FE56}" name="Informado Plan Empleado" dataDxfId="72">
      <calculatedColumnFormula>+IF(COUNTIF('PLAN EMPLEADO'!I:I,Tabla1[[#This Row],[Mail]])=0,"No","Si")</calculatedColumnFormula>
    </tableColumn>
    <tableColumn id="47" xr3:uid="{F17975D3-E112-44BA-A8D7-A154C6EDCF61}" name="Teletrabajo" dataDxfId="71"/>
    <tableColumn id="48" xr3:uid="{20D29DBA-8046-4B04-9C57-EF1F293590AF}" name="Nacionalidad" dataDxfId="70"/>
  </tableColumns>
  <tableStyleInfo name="Estilo de tabla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3F5B04-4D8A-44C7-B4EF-2A78754E4CF3}" name="Tabla2" displayName="Tabla2" ref="A1:T91" totalsRowShown="0" headerRowDxfId="69" dataDxfId="68">
  <autoFilter ref="A1:T91" xr:uid="{B83483A1-8686-4A57-9228-37AD23DC6090}"/>
  <sortState xmlns:xlrd2="http://schemas.microsoft.com/office/spreadsheetml/2017/richdata2" ref="A2:T91">
    <sortCondition descending="1" ref="M2:M91"/>
    <sortCondition ref="A2:A91"/>
  </sortState>
  <tableColumns count="20">
    <tableColumn id="1" xr3:uid="{19A32768-314D-44E3-ACC1-A1C64C1112E4}" name="Cargo" dataDxfId="67"/>
    <tableColumn id="18" xr3:uid="{B1FB8D98-6349-4916-A866-170D776AAB4C}" name="Rut" dataDxfId="66">
      <calculatedColumnFormula>+LEFT(Tabla2[[#This Row],[RutDV]],8)</calculatedColumnFormula>
    </tableColumn>
    <tableColumn id="11" xr3:uid="{4BFA843A-18AC-4B2B-A543-0B54C7E05F69}" name="D-V" dataDxfId="65">
      <calculatedColumnFormula>+RIGHT(Tabla2[[#This Row],[RutDV]],1)</calculatedColumnFormula>
    </tableColumn>
    <tableColumn id="2" xr3:uid="{050F56F5-EF8B-4448-96C8-829DFE45B475}" name="RutDV" dataDxfId="64"/>
    <tableColumn id="21" xr3:uid="{67D0051E-C74C-4FAC-9DB9-3E3953F68C8C}" name="Nombre Completo" dataDxfId="63">
      <calculatedColumnFormula>+Tabla2[[#This Row],[Nombres]]&amp;" "&amp;Tabla2[[#This Row],[Apellidos]]</calculatedColumnFormula>
    </tableColumn>
    <tableColumn id="3" xr3:uid="{311CC0DA-02CC-48CA-86B6-42D574037F64}" name="Nombres" dataDxfId="62"/>
    <tableColumn id="4" xr3:uid="{F4D68A5C-0F3E-4F48-BC3E-0C2F1352125F}" name="Apellidos" dataDxfId="61"/>
    <tableColumn id="12" xr3:uid="{3EBFE20E-0692-4788-AE9F-540EE2CA3A07}" name="Jefatura Directa" dataDxfId="60"/>
    <tableColumn id="5" xr3:uid="{05862DC0-095D-444D-9FFE-2E8822A20E96}" name="SIEBEL" dataDxfId="59"/>
    <tableColumn id="6" xr3:uid="{2E0F3A75-F531-4552-9807-6B7245C896C1}" name="ID GENESYS" dataDxfId="58"/>
    <tableColumn id="7" xr3:uid="{13BF0CA1-A5CE-49C1-928C-85E68EC4FB8B}" name="Correo" dataDxfId="57"/>
    <tableColumn id="8" xr3:uid="{AB53293C-48A4-43B5-A28F-6DF7EAB757C1}" name="Feca Incorp." dataDxfId="56"/>
    <tableColumn id="22" xr3:uid="{7B608C6A-2993-4085-A5F4-D5B8FC94BF87}" name="Estatus" dataDxfId="55"/>
    <tableColumn id="14" xr3:uid="{AAADEFCA-6C58-4B03-90D2-A271CE628CDD}" name="Estado " dataDxfId="54"/>
    <tableColumn id="9" xr3:uid="{3BF88187-8757-4DA9-9FC9-8D8A07CC6DE4}" name="Fecha Baja" dataDxfId="53"/>
    <tableColumn id="17" xr3:uid="{D339218A-40CE-4E99-81BE-191D5F637DCD}" name="Fecha Inicio Licencia" dataDxfId="52"/>
    <tableColumn id="16" xr3:uid="{236DBC4C-DF6C-48A7-BF07-D16B457C1D5E}" name="Fecha Fin Licencia" dataDxfId="51"/>
    <tableColumn id="10" xr3:uid="{2EBEDAE4-768B-4FB3-9E8B-81B0BF9C2E26}" name="PEI" dataDxfId="50"/>
    <tableColumn id="13" xr3:uid="{B2517650-F33F-4633-9AC5-C257CEAFA579}" name="Plan Empleado" dataDxfId="49">
      <calculatedColumnFormula>+IF(COUNTIF('PLAN EMPLEADO'!I:I,Tabla2[[#This Row],[Correo]])=0,"No","Si")</calculatedColumnFormula>
    </tableColumn>
    <tableColumn id="15" xr3:uid="{12C33C77-584E-4353-A876-4E962DC0BBDA}" name="Aplica capacitación WA " dataDxfId="48"/>
  </tableColumns>
  <tableStyleInfo name="Estilo de tabla 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fabian.gonzalez@consultor.wom.cl" TargetMode="External"/><Relationship Id="rId13" Type="http://schemas.openxmlformats.org/officeDocument/2006/relationships/table" Target="../tables/table1.xml"/><Relationship Id="rId3" Type="http://schemas.openxmlformats.org/officeDocument/2006/relationships/hyperlink" Target="mailto:maria.aracena@consultor.wom.cl" TargetMode="External"/><Relationship Id="rId7" Type="http://schemas.openxmlformats.org/officeDocument/2006/relationships/hyperlink" Target="mailto:noema.serey@consultor.wom.cl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mailto:aliro.albanez@consultor.wom.cl" TargetMode="External"/><Relationship Id="rId1" Type="http://schemas.openxmlformats.org/officeDocument/2006/relationships/hyperlink" Target="mailto:sofia.munoz@consultor.wom.cl" TargetMode="External"/><Relationship Id="rId6" Type="http://schemas.openxmlformats.org/officeDocument/2006/relationships/hyperlink" Target="mailto:alonso.pino@consultor.wom.cl" TargetMode="External"/><Relationship Id="rId11" Type="http://schemas.openxmlformats.org/officeDocument/2006/relationships/hyperlink" Target="mailto:katherina.nunez@consultor.wom.cl" TargetMode="External"/><Relationship Id="rId5" Type="http://schemas.openxmlformats.org/officeDocument/2006/relationships/hyperlink" Target="mailto:gianinna.cubillos@consultor.wom.cl" TargetMode="External"/><Relationship Id="rId10" Type="http://schemas.openxmlformats.org/officeDocument/2006/relationships/hyperlink" Target="mailto:joselyn.aracena@consultor.wom.cl" TargetMode="External"/><Relationship Id="rId4" Type="http://schemas.openxmlformats.org/officeDocument/2006/relationships/hyperlink" Target="mailto:yoselyn.cornejo@consultor.wom.cl" TargetMode="External"/><Relationship Id="rId9" Type="http://schemas.openxmlformats.org/officeDocument/2006/relationships/hyperlink" Target="mailto:yessica.brevis@consultor.wom.c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marcelo.toloza@consultor.wom.c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4.bin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D6EA5-A1CC-464B-9BD2-F01211FE5E30}">
  <dimension ref="A1:P431"/>
  <sheetViews>
    <sheetView workbookViewId="0">
      <pane ySplit="1" topLeftCell="A2" activePane="bottomLeft" state="frozen"/>
      <selection pane="bottomLeft"/>
    </sheetView>
  </sheetViews>
  <sheetFormatPr baseColWidth="10" defaultColWidth="12" defaultRowHeight="11.25" x14ac:dyDescent="0.2"/>
  <cols>
    <col min="1" max="1" width="31.1640625" style="205" bestFit="1" customWidth="1"/>
    <col min="2" max="2" width="10.6640625" style="205" bestFit="1" customWidth="1"/>
    <col min="3" max="3" width="33.33203125" style="205" bestFit="1" customWidth="1"/>
    <col min="4" max="4" width="23.5" style="205" bestFit="1" customWidth="1"/>
    <col min="5" max="5" width="12.83203125" style="205" bestFit="1" customWidth="1"/>
    <col min="6" max="6" width="20" style="205" bestFit="1" customWidth="1"/>
    <col min="7" max="7" width="12.33203125" style="205" bestFit="1" customWidth="1"/>
    <col min="8" max="8" width="16.33203125" style="205" bestFit="1" customWidth="1"/>
    <col min="9" max="9" width="35.6640625" style="206" bestFit="1" customWidth="1"/>
    <col min="10" max="10" width="60.83203125" style="205" customWidth="1"/>
    <col min="11" max="11" width="11.1640625" style="205" bestFit="1" customWidth="1"/>
    <col min="12" max="12" width="13" style="205" bestFit="1" customWidth="1"/>
    <col min="13" max="13" width="12.1640625" style="205" bestFit="1" customWidth="1"/>
    <col min="14" max="14" width="29.1640625" style="205" bestFit="1" customWidth="1"/>
    <col min="15" max="15" width="45.5" style="205" bestFit="1" customWidth="1"/>
    <col min="16" max="16" width="22.5" style="205" bestFit="1" customWidth="1"/>
    <col min="17" max="16384" width="12" style="205"/>
  </cols>
  <sheetData>
    <row r="1" spans="1:16" ht="22.5" x14ac:dyDescent="0.2">
      <c r="A1" s="203" t="s">
        <v>1</v>
      </c>
      <c r="B1" s="203" t="s">
        <v>10795</v>
      </c>
      <c r="C1" s="203" t="s">
        <v>10796</v>
      </c>
      <c r="D1" s="203" t="s">
        <v>10797</v>
      </c>
      <c r="E1" s="203" t="s">
        <v>10798</v>
      </c>
      <c r="F1" s="204" t="s">
        <v>10799</v>
      </c>
      <c r="G1" s="203" t="s">
        <v>0</v>
      </c>
      <c r="H1" s="204" t="s">
        <v>4746</v>
      </c>
      <c r="I1" s="208" t="s">
        <v>10800</v>
      </c>
      <c r="J1" s="203" t="s">
        <v>10801</v>
      </c>
      <c r="K1" s="203" t="s">
        <v>10802</v>
      </c>
      <c r="L1" s="203" t="s">
        <v>10803</v>
      </c>
      <c r="M1" s="203" t="s">
        <v>10804</v>
      </c>
      <c r="N1" s="204" t="s">
        <v>10805</v>
      </c>
      <c r="O1" s="204" t="s">
        <v>10806</v>
      </c>
      <c r="P1" s="210" t="s">
        <v>10881</v>
      </c>
    </row>
    <row r="2" spans="1:16" x14ac:dyDescent="0.2">
      <c r="A2" s="205" t="s">
        <v>7238</v>
      </c>
      <c r="B2" s="205" t="s">
        <v>3473</v>
      </c>
      <c r="C2" s="205" t="s">
        <v>3474</v>
      </c>
      <c r="D2" s="205" t="s">
        <v>3475</v>
      </c>
      <c r="E2" s="205" t="s">
        <v>10809</v>
      </c>
      <c r="F2" s="205" t="s">
        <v>10810</v>
      </c>
      <c r="G2" s="205" t="s">
        <v>27</v>
      </c>
      <c r="H2" s="207">
        <v>43201</v>
      </c>
      <c r="I2" s="206" t="s">
        <v>3477</v>
      </c>
      <c r="J2" s="205" t="s">
        <v>7311</v>
      </c>
    </row>
    <row r="3" spans="1:16" x14ac:dyDescent="0.2">
      <c r="A3" s="205" t="s">
        <v>7238</v>
      </c>
      <c r="B3" s="205" t="s">
        <v>494</v>
      </c>
      <c r="C3" s="205" t="s">
        <v>2149</v>
      </c>
      <c r="D3" s="205" t="s">
        <v>2150</v>
      </c>
      <c r="E3" s="205" t="s">
        <v>10809</v>
      </c>
      <c r="F3" s="205" t="s">
        <v>10810</v>
      </c>
      <c r="G3" s="205" t="s">
        <v>27</v>
      </c>
      <c r="H3" s="207">
        <v>43381</v>
      </c>
      <c r="I3" s="209" t="s">
        <v>2917</v>
      </c>
      <c r="J3" s="205" t="s">
        <v>7312</v>
      </c>
    </row>
    <row r="4" spans="1:16" x14ac:dyDescent="0.2">
      <c r="A4" s="205" t="s">
        <v>7238</v>
      </c>
      <c r="B4" s="205" t="s">
        <v>3446</v>
      </c>
      <c r="C4" s="205" t="s">
        <v>3429</v>
      </c>
      <c r="D4" s="205" t="s">
        <v>3447</v>
      </c>
      <c r="E4" s="205" t="s">
        <v>10809</v>
      </c>
      <c r="F4" s="205" t="s">
        <v>10810</v>
      </c>
      <c r="G4" s="205" t="s">
        <v>27</v>
      </c>
      <c r="H4" s="207">
        <v>42795</v>
      </c>
      <c r="I4" s="206" t="s">
        <v>3449</v>
      </c>
      <c r="J4" s="205" t="s">
        <v>7313</v>
      </c>
    </row>
    <row r="5" spans="1:16" x14ac:dyDescent="0.2">
      <c r="A5" s="205" t="s">
        <v>7238</v>
      </c>
      <c r="B5" s="205" t="s">
        <v>3482</v>
      </c>
      <c r="C5" s="205" t="s">
        <v>3483</v>
      </c>
      <c r="D5" s="205" t="s">
        <v>3484</v>
      </c>
      <c r="E5" s="205" t="s">
        <v>10809</v>
      </c>
      <c r="F5" s="205" t="s">
        <v>10810</v>
      </c>
      <c r="G5" s="205" t="s">
        <v>27</v>
      </c>
      <c r="H5" s="207">
        <v>43207</v>
      </c>
      <c r="I5" s="206" t="s">
        <v>3486</v>
      </c>
      <c r="J5" s="205" t="s">
        <v>7314</v>
      </c>
    </row>
    <row r="6" spans="1:16" x14ac:dyDescent="0.2">
      <c r="A6" s="205" t="s">
        <v>7238</v>
      </c>
      <c r="B6" s="205" t="s">
        <v>3437</v>
      </c>
      <c r="C6" s="205" t="s">
        <v>3438</v>
      </c>
      <c r="D6" s="205" t="s">
        <v>3439</v>
      </c>
      <c r="E6" s="205" t="s">
        <v>10809</v>
      </c>
      <c r="F6" s="205" t="s">
        <v>10810</v>
      </c>
      <c r="G6" s="205" t="s">
        <v>27</v>
      </c>
      <c r="H6" s="207">
        <v>43374</v>
      </c>
      <c r="I6" s="206" t="s">
        <v>3441</v>
      </c>
      <c r="J6" s="205" t="s">
        <v>7315</v>
      </c>
    </row>
    <row r="7" spans="1:16" x14ac:dyDescent="0.2">
      <c r="A7" s="205" t="s">
        <v>7238</v>
      </c>
      <c r="B7" s="205" t="s">
        <v>568</v>
      </c>
      <c r="C7" s="205" t="s">
        <v>1856</v>
      </c>
      <c r="D7" s="205" t="s">
        <v>2277</v>
      </c>
      <c r="E7" s="205" t="s">
        <v>10809</v>
      </c>
      <c r="F7" s="205" t="s">
        <v>10810</v>
      </c>
      <c r="G7" s="205" t="s">
        <v>27</v>
      </c>
      <c r="H7" s="207">
        <v>43314</v>
      </c>
      <c r="I7" s="206" t="s">
        <v>2989</v>
      </c>
      <c r="J7" s="205" t="s">
        <v>7316</v>
      </c>
    </row>
    <row r="8" spans="1:16" x14ac:dyDescent="0.2">
      <c r="A8" s="205" t="s">
        <v>8620</v>
      </c>
      <c r="B8" s="205" t="s">
        <v>3498</v>
      </c>
      <c r="C8" s="205" t="s">
        <v>3499</v>
      </c>
      <c r="D8" s="205" t="s">
        <v>3500</v>
      </c>
      <c r="E8" s="205" t="s">
        <v>10809</v>
      </c>
      <c r="F8" s="205" t="s">
        <v>10810</v>
      </c>
      <c r="G8" s="205" t="s">
        <v>27</v>
      </c>
      <c r="H8" s="207">
        <v>43234</v>
      </c>
      <c r="I8" s="206" t="s">
        <v>3502</v>
      </c>
      <c r="J8" s="205" t="s">
        <v>7318</v>
      </c>
    </row>
    <row r="9" spans="1:16" x14ac:dyDescent="0.2">
      <c r="A9" s="205" t="s">
        <v>3390</v>
      </c>
      <c r="B9" s="205" t="s">
        <v>349</v>
      </c>
      <c r="C9" s="205" t="s">
        <v>1905</v>
      </c>
      <c r="D9" s="205" t="s">
        <v>1906</v>
      </c>
      <c r="E9" s="205" t="s">
        <v>10809</v>
      </c>
      <c r="F9" s="205" t="s">
        <v>10810</v>
      </c>
      <c r="G9" s="205" t="s">
        <v>27</v>
      </c>
      <c r="H9" s="207">
        <v>43313</v>
      </c>
      <c r="I9" s="206" t="s">
        <v>2780</v>
      </c>
      <c r="J9" s="205" t="s">
        <v>7319</v>
      </c>
    </row>
    <row r="10" spans="1:16" x14ac:dyDescent="0.2">
      <c r="A10" s="205" t="s">
        <v>3390</v>
      </c>
      <c r="B10" s="205" t="s">
        <v>3872</v>
      </c>
      <c r="C10" s="205" t="s">
        <v>3789</v>
      </c>
      <c r="D10" s="205" t="s">
        <v>3790</v>
      </c>
      <c r="E10" s="205" t="s">
        <v>10809</v>
      </c>
      <c r="F10" s="205" t="s">
        <v>10810</v>
      </c>
      <c r="G10" s="205" t="s">
        <v>27</v>
      </c>
      <c r="H10" s="207">
        <v>43405</v>
      </c>
      <c r="I10" s="206" t="s">
        <v>3874</v>
      </c>
    </row>
    <row r="11" spans="1:16" x14ac:dyDescent="0.2">
      <c r="A11" s="205" t="s">
        <v>7238</v>
      </c>
      <c r="B11" s="205" t="s">
        <v>3459</v>
      </c>
      <c r="C11" s="205" t="s">
        <v>3460</v>
      </c>
      <c r="D11" s="205" t="s">
        <v>3461</v>
      </c>
      <c r="E11" s="205" t="s">
        <v>10809</v>
      </c>
      <c r="F11" s="205" t="s">
        <v>10810</v>
      </c>
      <c r="G11" s="205" t="s">
        <v>27</v>
      </c>
      <c r="H11" s="207">
        <v>43178</v>
      </c>
      <c r="I11" s="206" t="s">
        <v>3463</v>
      </c>
      <c r="J11" s="205" t="s">
        <v>7320</v>
      </c>
    </row>
    <row r="12" spans="1:16" x14ac:dyDescent="0.2">
      <c r="A12" s="205" t="s">
        <v>3163</v>
      </c>
      <c r="B12" s="205" t="s">
        <v>5005</v>
      </c>
      <c r="C12" s="205" t="s">
        <v>3608</v>
      </c>
      <c r="D12" s="205" t="s">
        <v>4988</v>
      </c>
      <c r="E12" s="205" t="s">
        <v>10809</v>
      </c>
      <c r="F12" s="205" t="s">
        <v>10810</v>
      </c>
      <c r="G12" s="205" t="s">
        <v>27</v>
      </c>
      <c r="H12" s="207">
        <v>43490</v>
      </c>
      <c r="I12" s="206" t="s">
        <v>5042</v>
      </c>
      <c r="J12" s="205" t="s">
        <v>7321</v>
      </c>
    </row>
    <row r="13" spans="1:16" x14ac:dyDescent="0.2">
      <c r="A13" s="205" t="s">
        <v>3115</v>
      </c>
      <c r="B13" s="205" t="s">
        <v>5176</v>
      </c>
      <c r="C13" s="205" t="s">
        <v>5156</v>
      </c>
      <c r="D13" s="205" t="s">
        <v>5157</v>
      </c>
      <c r="E13" s="205" t="s">
        <v>10809</v>
      </c>
      <c r="F13" s="205" t="s">
        <v>10810</v>
      </c>
      <c r="G13" s="205" t="s">
        <v>27</v>
      </c>
      <c r="H13" s="207">
        <v>43497</v>
      </c>
      <c r="I13" s="206" t="s">
        <v>5212</v>
      </c>
    </row>
    <row r="14" spans="1:16" x14ac:dyDescent="0.2">
      <c r="A14" s="205" t="s">
        <v>3163</v>
      </c>
      <c r="B14" s="205" t="s">
        <v>5178</v>
      </c>
      <c r="C14" s="205" t="s">
        <v>5159</v>
      </c>
      <c r="D14" s="205" t="s">
        <v>5160</v>
      </c>
      <c r="E14" s="205" t="s">
        <v>10809</v>
      </c>
      <c r="F14" s="205" t="s">
        <v>10810</v>
      </c>
      <c r="G14" s="205" t="s">
        <v>27</v>
      </c>
      <c r="H14" s="207">
        <v>43497</v>
      </c>
      <c r="I14" s="206" t="s">
        <v>5214</v>
      </c>
    </row>
    <row r="15" spans="1:16" x14ac:dyDescent="0.2">
      <c r="A15" s="205" t="s">
        <v>3115</v>
      </c>
      <c r="B15" s="205" t="s">
        <v>5289</v>
      </c>
      <c r="C15" s="205" t="s">
        <v>5255</v>
      </c>
      <c r="D15" s="205" t="s">
        <v>5256</v>
      </c>
      <c r="E15" s="205" t="s">
        <v>10809</v>
      </c>
      <c r="F15" s="205" t="s">
        <v>10810</v>
      </c>
      <c r="G15" s="205" t="s">
        <v>27</v>
      </c>
      <c r="H15" s="207">
        <v>43508</v>
      </c>
      <c r="I15" s="206" t="s">
        <v>5340</v>
      </c>
      <c r="J15" s="205" t="s">
        <v>7322</v>
      </c>
    </row>
    <row r="16" spans="1:16" x14ac:dyDescent="0.2">
      <c r="A16" s="205" t="s">
        <v>3163</v>
      </c>
      <c r="B16" s="205" t="s">
        <v>5284</v>
      </c>
      <c r="C16" s="205" t="s">
        <v>5246</v>
      </c>
      <c r="D16" s="205" t="s">
        <v>5247</v>
      </c>
      <c r="E16" s="205" t="s">
        <v>10809</v>
      </c>
      <c r="F16" s="205" t="s">
        <v>10810</v>
      </c>
      <c r="G16" s="205" t="s">
        <v>27</v>
      </c>
      <c r="H16" s="207">
        <v>43508</v>
      </c>
      <c r="I16" s="206" t="s">
        <v>5335</v>
      </c>
    </row>
    <row r="17" spans="1:10" x14ac:dyDescent="0.2">
      <c r="A17" s="205" t="s">
        <v>3115</v>
      </c>
      <c r="B17" s="205" t="s">
        <v>5288</v>
      </c>
      <c r="C17" s="205" t="s">
        <v>5253</v>
      </c>
      <c r="D17" s="205" t="s">
        <v>5254</v>
      </c>
      <c r="E17" s="205" t="s">
        <v>10809</v>
      </c>
      <c r="F17" s="205" t="s">
        <v>10810</v>
      </c>
      <c r="G17" s="205" t="s">
        <v>27</v>
      </c>
      <c r="H17" s="207">
        <v>43508</v>
      </c>
      <c r="I17" s="206" t="s">
        <v>5339</v>
      </c>
    </row>
    <row r="18" spans="1:10" x14ac:dyDescent="0.2">
      <c r="A18" s="205" t="s">
        <v>3115</v>
      </c>
      <c r="B18" s="205" t="s">
        <v>5297</v>
      </c>
      <c r="C18" s="205" t="s">
        <v>5268</v>
      </c>
      <c r="D18" s="205" t="s">
        <v>5269</v>
      </c>
      <c r="E18" s="205" t="s">
        <v>10809</v>
      </c>
      <c r="F18" s="205" t="s">
        <v>10810</v>
      </c>
      <c r="G18" s="205" t="s">
        <v>27</v>
      </c>
      <c r="H18" s="207">
        <v>43508</v>
      </c>
      <c r="I18" s="206" t="s">
        <v>5348</v>
      </c>
    </row>
    <row r="19" spans="1:10" x14ac:dyDescent="0.2">
      <c r="A19" s="205" t="s">
        <v>3115</v>
      </c>
      <c r="B19" s="205" t="s">
        <v>5351</v>
      </c>
      <c r="C19" s="205" t="s">
        <v>5371</v>
      </c>
      <c r="D19" s="205" t="s">
        <v>5372</v>
      </c>
      <c r="E19" s="205" t="s">
        <v>10809</v>
      </c>
      <c r="F19" s="205" t="s">
        <v>10810</v>
      </c>
      <c r="G19" s="205" t="s">
        <v>27</v>
      </c>
      <c r="H19" s="207">
        <v>43525</v>
      </c>
      <c r="I19" s="206" t="s">
        <v>5519</v>
      </c>
    </row>
    <row r="20" spans="1:10" x14ac:dyDescent="0.2">
      <c r="A20" s="205" t="s">
        <v>3390</v>
      </c>
      <c r="B20" s="205" t="s">
        <v>3276</v>
      </c>
      <c r="C20" s="205" t="s">
        <v>3311</v>
      </c>
      <c r="D20" s="205" t="s">
        <v>3312</v>
      </c>
      <c r="E20" s="205" t="s">
        <v>10809</v>
      </c>
      <c r="F20" s="205" t="s">
        <v>10810</v>
      </c>
      <c r="G20" s="205" t="s">
        <v>27</v>
      </c>
      <c r="H20" s="207">
        <v>43770</v>
      </c>
      <c r="I20" s="206" t="s">
        <v>3561</v>
      </c>
      <c r="J20" s="205" t="s">
        <v>7323</v>
      </c>
    </row>
    <row r="21" spans="1:10" x14ac:dyDescent="0.2">
      <c r="A21" s="205" t="s">
        <v>6688</v>
      </c>
      <c r="B21" s="205" t="s">
        <v>5367</v>
      </c>
      <c r="C21" s="205" t="s">
        <v>5399</v>
      </c>
      <c r="D21" s="205" t="s">
        <v>5400</v>
      </c>
      <c r="E21" s="205" t="s">
        <v>10809</v>
      </c>
      <c r="F21" s="205" t="s">
        <v>10810</v>
      </c>
      <c r="G21" s="205" t="s">
        <v>27</v>
      </c>
      <c r="H21" s="207">
        <v>43525</v>
      </c>
      <c r="I21" s="206" t="s">
        <v>5543</v>
      </c>
      <c r="J21" s="205" t="s">
        <v>7324</v>
      </c>
    </row>
    <row r="22" spans="1:10" x14ac:dyDescent="0.2">
      <c r="A22" s="205" t="s">
        <v>3115</v>
      </c>
      <c r="B22" s="205" t="s">
        <v>5368</v>
      </c>
      <c r="C22" s="205" t="s">
        <v>5402</v>
      </c>
      <c r="D22" s="205" t="s">
        <v>5403</v>
      </c>
      <c r="E22" s="205" t="s">
        <v>10809</v>
      </c>
      <c r="F22" s="205" t="s">
        <v>10810</v>
      </c>
      <c r="G22" s="205" t="s">
        <v>27</v>
      </c>
      <c r="H22" s="207">
        <v>43525</v>
      </c>
      <c r="I22" s="206" t="s">
        <v>5547</v>
      </c>
    </row>
    <row r="23" spans="1:10" x14ac:dyDescent="0.2">
      <c r="A23" s="205" t="s">
        <v>3115</v>
      </c>
      <c r="B23" s="205" t="s">
        <v>5357</v>
      </c>
      <c r="C23" s="205" t="s">
        <v>5382</v>
      </c>
      <c r="D23" s="205" t="s">
        <v>5383</v>
      </c>
      <c r="E23" s="205" t="s">
        <v>10809</v>
      </c>
      <c r="F23" s="205" t="s">
        <v>10810</v>
      </c>
      <c r="G23" s="205" t="s">
        <v>27</v>
      </c>
      <c r="H23" s="207">
        <v>43525</v>
      </c>
      <c r="I23" s="206" t="s">
        <v>5525</v>
      </c>
    </row>
    <row r="24" spans="1:10" x14ac:dyDescent="0.2">
      <c r="A24" s="205" t="s">
        <v>3115</v>
      </c>
      <c r="B24" s="205" t="s">
        <v>538</v>
      </c>
      <c r="C24" s="205" t="s">
        <v>2225</v>
      </c>
      <c r="D24" s="205" t="s">
        <v>2226</v>
      </c>
      <c r="E24" s="205" t="s">
        <v>10809</v>
      </c>
      <c r="F24" s="205" t="s">
        <v>10810</v>
      </c>
      <c r="G24" s="205" t="s">
        <v>27</v>
      </c>
      <c r="H24" s="207">
        <v>43194</v>
      </c>
      <c r="I24" s="206" t="s">
        <v>2959</v>
      </c>
    </row>
    <row r="25" spans="1:10" x14ac:dyDescent="0.2">
      <c r="A25" s="205" t="s">
        <v>3115</v>
      </c>
      <c r="B25" s="205" t="s">
        <v>5608</v>
      </c>
      <c r="C25" s="205" t="s">
        <v>1687</v>
      </c>
      <c r="D25" s="205" t="s">
        <v>5572</v>
      </c>
      <c r="E25" s="205" t="s">
        <v>10809</v>
      </c>
      <c r="F25" s="205" t="s">
        <v>10810</v>
      </c>
      <c r="G25" s="205" t="s">
        <v>27</v>
      </c>
      <c r="H25" s="207">
        <v>43536</v>
      </c>
      <c r="I25" s="206" t="s">
        <v>5622</v>
      </c>
    </row>
    <row r="26" spans="1:10" x14ac:dyDescent="0.2">
      <c r="A26" s="205" t="s">
        <v>3115</v>
      </c>
      <c r="B26" s="205" t="s">
        <v>5630</v>
      </c>
      <c r="C26" s="205" t="s">
        <v>5656</v>
      </c>
      <c r="D26" s="205" t="s">
        <v>5657</v>
      </c>
      <c r="E26" s="205" t="s">
        <v>10809</v>
      </c>
      <c r="F26" s="205" t="s">
        <v>10810</v>
      </c>
      <c r="G26" s="205" t="s">
        <v>27</v>
      </c>
      <c r="H26" s="207">
        <v>43552</v>
      </c>
      <c r="I26" s="206" t="s">
        <v>5723</v>
      </c>
    </row>
    <row r="27" spans="1:10" x14ac:dyDescent="0.2">
      <c r="A27" s="205" t="s">
        <v>3115</v>
      </c>
      <c r="B27" s="205" t="s">
        <v>5634</v>
      </c>
      <c r="C27" s="205" t="s">
        <v>5663</v>
      </c>
      <c r="D27" s="205" t="s">
        <v>5664</v>
      </c>
      <c r="E27" s="205" t="s">
        <v>10809</v>
      </c>
      <c r="F27" s="205" t="s">
        <v>10810</v>
      </c>
      <c r="G27" s="205" t="s">
        <v>27</v>
      </c>
      <c r="H27" s="207">
        <v>43552</v>
      </c>
      <c r="I27" s="206" t="s">
        <v>5727</v>
      </c>
    </row>
    <row r="28" spans="1:10" x14ac:dyDescent="0.2">
      <c r="A28" s="205" t="s">
        <v>3115</v>
      </c>
      <c r="B28" s="205" t="s">
        <v>5641</v>
      </c>
      <c r="C28" s="205" t="s">
        <v>5676</v>
      </c>
      <c r="D28" s="205" t="s">
        <v>5677</v>
      </c>
      <c r="E28" s="205" t="s">
        <v>10809</v>
      </c>
      <c r="F28" s="205" t="s">
        <v>10810</v>
      </c>
      <c r="G28" s="205" t="s">
        <v>27</v>
      </c>
      <c r="H28" s="207">
        <v>43552</v>
      </c>
      <c r="I28" s="206" t="s">
        <v>5734</v>
      </c>
      <c r="J28" s="205" t="s">
        <v>7325</v>
      </c>
    </row>
    <row r="29" spans="1:10" x14ac:dyDescent="0.2">
      <c r="A29" s="205" t="s">
        <v>6688</v>
      </c>
      <c r="B29" s="205" t="s">
        <v>5642</v>
      </c>
      <c r="C29" s="205" t="s">
        <v>5678</v>
      </c>
      <c r="D29" s="205" t="s">
        <v>5679</v>
      </c>
      <c r="E29" s="205" t="s">
        <v>10809</v>
      </c>
      <c r="F29" s="205" t="s">
        <v>10810</v>
      </c>
      <c r="G29" s="205" t="s">
        <v>27</v>
      </c>
      <c r="H29" s="207">
        <v>43552</v>
      </c>
      <c r="I29" s="206" t="s">
        <v>5735</v>
      </c>
      <c r="J29" s="205" t="s">
        <v>7326</v>
      </c>
    </row>
    <row r="30" spans="1:10" x14ac:dyDescent="0.2">
      <c r="A30" s="205" t="s">
        <v>6688</v>
      </c>
      <c r="B30" s="205" t="s">
        <v>5644</v>
      </c>
      <c r="C30" s="205" t="s">
        <v>5682</v>
      </c>
      <c r="D30" s="205" t="s">
        <v>5683</v>
      </c>
      <c r="E30" s="205" t="s">
        <v>10809</v>
      </c>
      <c r="F30" s="205" t="s">
        <v>10810</v>
      </c>
      <c r="G30" s="205" t="s">
        <v>27</v>
      </c>
      <c r="H30" s="207">
        <v>43552</v>
      </c>
      <c r="I30" s="206" t="s">
        <v>5737</v>
      </c>
      <c r="J30" s="205" t="s">
        <v>7327</v>
      </c>
    </row>
    <row r="31" spans="1:10" x14ac:dyDescent="0.2">
      <c r="A31" s="205" t="s">
        <v>6688</v>
      </c>
      <c r="B31" s="205" t="s">
        <v>5647</v>
      </c>
      <c r="C31" s="205" t="s">
        <v>5687</v>
      </c>
      <c r="D31" s="205" t="s">
        <v>5688</v>
      </c>
      <c r="E31" s="205" t="s">
        <v>10809</v>
      </c>
      <c r="F31" s="205" t="s">
        <v>10810</v>
      </c>
      <c r="G31" s="205" t="s">
        <v>27</v>
      </c>
      <c r="H31" s="207">
        <v>43552</v>
      </c>
      <c r="I31" s="206" t="s">
        <v>5740</v>
      </c>
      <c r="J31" s="205" t="s">
        <v>7328</v>
      </c>
    </row>
    <row r="32" spans="1:10" x14ac:dyDescent="0.2">
      <c r="A32" s="205" t="s">
        <v>3115</v>
      </c>
      <c r="B32" s="205" t="s">
        <v>5612</v>
      </c>
      <c r="C32" s="205" t="s">
        <v>5579</v>
      </c>
      <c r="D32" s="205" t="s">
        <v>5580</v>
      </c>
      <c r="E32" s="205" t="s">
        <v>10809</v>
      </c>
      <c r="F32" s="205" t="s">
        <v>10810</v>
      </c>
      <c r="G32" s="205" t="s">
        <v>27</v>
      </c>
      <c r="H32" s="207">
        <v>43536</v>
      </c>
      <c r="I32" s="206" t="s">
        <v>5627</v>
      </c>
    </row>
    <row r="33" spans="1:10" x14ac:dyDescent="0.2">
      <c r="A33" s="205" t="s">
        <v>3390</v>
      </c>
      <c r="B33" s="205" t="s">
        <v>3823</v>
      </c>
      <c r="C33" s="205" t="s">
        <v>3785</v>
      </c>
      <c r="D33" s="205" t="s">
        <v>3786</v>
      </c>
      <c r="E33" s="205" t="s">
        <v>10809</v>
      </c>
      <c r="F33" s="205" t="s">
        <v>10810</v>
      </c>
      <c r="G33" s="205" t="s">
        <v>27</v>
      </c>
      <c r="H33" s="207">
        <v>43326</v>
      </c>
      <c r="I33" s="206" t="s">
        <v>3825</v>
      </c>
    </row>
    <row r="34" spans="1:10" x14ac:dyDescent="0.2">
      <c r="A34" s="205" t="s">
        <v>3115</v>
      </c>
      <c r="B34" s="205" t="s">
        <v>3826</v>
      </c>
      <c r="C34" s="205" t="s">
        <v>3800</v>
      </c>
      <c r="D34" s="205" t="s">
        <v>3801</v>
      </c>
      <c r="E34" s="205" t="s">
        <v>10809</v>
      </c>
      <c r="F34" s="205" t="s">
        <v>10810</v>
      </c>
      <c r="G34" s="205" t="s">
        <v>27</v>
      </c>
      <c r="H34" s="207">
        <v>43326</v>
      </c>
      <c r="I34" s="206" t="s">
        <v>3828</v>
      </c>
    </row>
    <row r="35" spans="1:10" x14ac:dyDescent="0.2">
      <c r="A35" s="205" t="s">
        <v>3115</v>
      </c>
      <c r="B35" s="205" t="s">
        <v>3712</v>
      </c>
      <c r="C35" s="205" t="s">
        <v>2046</v>
      </c>
      <c r="D35" s="205" t="s">
        <v>3682</v>
      </c>
      <c r="E35" s="205" t="s">
        <v>10809</v>
      </c>
      <c r="F35" s="205" t="s">
        <v>10810</v>
      </c>
      <c r="G35" s="205" t="s">
        <v>27</v>
      </c>
      <c r="H35" s="207">
        <v>43313</v>
      </c>
      <c r="I35" s="206" t="s">
        <v>3749</v>
      </c>
    </row>
    <row r="36" spans="1:10" x14ac:dyDescent="0.2">
      <c r="A36" s="205" t="s">
        <v>3115</v>
      </c>
      <c r="B36" s="205" t="s">
        <v>3931</v>
      </c>
      <c r="C36" s="205" t="s">
        <v>3901</v>
      </c>
      <c r="D36" s="205" t="s">
        <v>3504</v>
      </c>
      <c r="E36" s="205" t="s">
        <v>10809</v>
      </c>
      <c r="F36" s="205" t="s">
        <v>10810</v>
      </c>
      <c r="G36" s="205" t="s">
        <v>27</v>
      </c>
      <c r="H36" s="207">
        <v>43346</v>
      </c>
      <c r="I36" s="206" t="s">
        <v>3965</v>
      </c>
      <c r="J36" s="205" t="s">
        <v>7329</v>
      </c>
    </row>
    <row r="37" spans="1:10" x14ac:dyDescent="0.2">
      <c r="A37" s="205" t="s">
        <v>3115</v>
      </c>
      <c r="B37" s="205" t="s">
        <v>656</v>
      </c>
      <c r="C37" s="205" t="s">
        <v>4482</v>
      </c>
      <c r="D37" s="205" t="s">
        <v>2414</v>
      </c>
      <c r="E37" s="205" t="s">
        <v>10809</v>
      </c>
      <c r="F37" s="205" t="s">
        <v>10810</v>
      </c>
      <c r="G37" s="205" t="s">
        <v>27</v>
      </c>
      <c r="H37" s="207">
        <v>43239</v>
      </c>
      <c r="I37" s="206" t="s">
        <v>3247</v>
      </c>
    </row>
    <row r="38" spans="1:10" x14ac:dyDescent="0.2">
      <c r="A38" s="205" t="s">
        <v>3115</v>
      </c>
      <c r="B38" s="205" t="s">
        <v>181</v>
      </c>
      <c r="C38" s="205" t="s">
        <v>1606</v>
      </c>
      <c r="D38" s="205" t="s">
        <v>1607</v>
      </c>
      <c r="E38" s="205" t="s">
        <v>10809</v>
      </c>
      <c r="F38" s="205" t="s">
        <v>10810</v>
      </c>
      <c r="G38" s="205" t="s">
        <v>27</v>
      </c>
      <c r="H38" s="207">
        <v>42968</v>
      </c>
      <c r="I38" s="206" t="s">
        <v>2638</v>
      </c>
      <c r="J38" s="205" t="s">
        <v>7330</v>
      </c>
    </row>
    <row r="39" spans="1:10" x14ac:dyDescent="0.2">
      <c r="A39" s="205" t="s">
        <v>3115</v>
      </c>
      <c r="B39" s="205" t="s">
        <v>493</v>
      </c>
      <c r="C39" s="205" t="s">
        <v>2147</v>
      </c>
      <c r="D39" s="205" t="s">
        <v>2148</v>
      </c>
      <c r="E39" s="205" t="s">
        <v>10809</v>
      </c>
      <c r="F39" s="205" t="s">
        <v>10810</v>
      </c>
      <c r="G39" s="205" t="s">
        <v>27</v>
      </c>
      <c r="H39" s="207">
        <v>43174</v>
      </c>
      <c r="I39" s="206" t="s">
        <v>2916</v>
      </c>
      <c r="J39" s="205" t="s">
        <v>7331</v>
      </c>
    </row>
    <row r="40" spans="1:10" x14ac:dyDescent="0.2">
      <c r="A40" s="205" t="s">
        <v>3115</v>
      </c>
      <c r="B40" s="205" t="s">
        <v>482</v>
      </c>
      <c r="C40" s="205" t="s">
        <v>2128</v>
      </c>
      <c r="D40" s="205" t="s">
        <v>2129</v>
      </c>
      <c r="E40" s="205" t="s">
        <v>10809</v>
      </c>
      <c r="F40" s="205" t="s">
        <v>10810</v>
      </c>
      <c r="G40" s="205" t="s">
        <v>27</v>
      </c>
      <c r="H40" s="207">
        <v>42948</v>
      </c>
      <c r="I40" s="206" t="s">
        <v>2905</v>
      </c>
    </row>
    <row r="41" spans="1:10" x14ac:dyDescent="0.2">
      <c r="A41" s="205" t="s">
        <v>10696</v>
      </c>
      <c r="B41" s="205" t="s">
        <v>579</v>
      </c>
      <c r="C41" s="205" t="s">
        <v>2297</v>
      </c>
      <c r="D41" s="205" t="s">
        <v>2298</v>
      </c>
      <c r="E41" s="205" t="s">
        <v>10809</v>
      </c>
      <c r="F41" s="205" t="s">
        <v>10810</v>
      </c>
      <c r="G41" s="205" t="s">
        <v>27</v>
      </c>
      <c r="H41" s="207">
        <v>43497</v>
      </c>
      <c r="I41" s="206" t="s">
        <v>3000</v>
      </c>
      <c r="J41" s="205" t="s">
        <v>7333</v>
      </c>
    </row>
    <row r="42" spans="1:10" x14ac:dyDescent="0.2">
      <c r="A42" s="205" t="s">
        <v>6688</v>
      </c>
      <c r="B42" s="205" t="s">
        <v>434</v>
      </c>
      <c r="C42" s="205" t="s">
        <v>2041</v>
      </c>
      <c r="D42" s="205" t="s">
        <v>2042</v>
      </c>
      <c r="E42" s="205" t="s">
        <v>10809</v>
      </c>
      <c r="F42" s="205" t="s">
        <v>10810</v>
      </c>
      <c r="G42" s="205" t="s">
        <v>27</v>
      </c>
      <c r="H42" s="207">
        <v>43183</v>
      </c>
      <c r="I42" s="206" t="s">
        <v>2860</v>
      </c>
      <c r="J42" s="205" t="s">
        <v>7334</v>
      </c>
    </row>
    <row r="43" spans="1:10" x14ac:dyDescent="0.2">
      <c r="A43" s="205" t="s">
        <v>3115</v>
      </c>
      <c r="B43" s="205" t="s">
        <v>590</v>
      </c>
      <c r="C43" s="205" t="s">
        <v>3114</v>
      </c>
      <c r="D43" s="205" t="s">
        <v>2313</v>
      </c>
      <c r="E43" s="205" t="s">
        <v>10809</v>
      </c>
      <c r="F43" s="205" t="s">
        <v>10810</v>
      </c>
      <c r="G43" s="205" t="s">
        <v>27</v>
      </c>
      <c r="H43" s="207">
        <v>43239</v>
      </c>
      <c r="I43" s="206" t="s">
        <v>3246</v>
      </c>
      <c r="J43" s="205" t="s">
        <v>7335</v>
      </c>
    </row>
    <row r="44" spans="1:10" x14ac:dyDescent="0.2">
      <c r="A44" s="205" t="s">
        <v>3115</v>
      </c>
      <c r="B44" s="205" t="s">
        <v>3748</v>
      </c>
      <c r="C44" s="205" t="s">
        <v>3631</v>
      </c>
      <c r="D44" s="205" t="s">
        <v>8240</v>
      </c>
      <c r="E44" s="205" t="s">
        <v>10809</v>
      </c>
      <c r="F44" s="205" t="s">
        <v>10810</v>
      </c>
      <c r="G44" s="205" t="s">
        <v>27</v>
      </c>
      <c r="H44" s="207">
        <v>43305</v>
      </c>
      <c r="I44" s="206" t="s">
        <v>3733</v>
      </c>
      <c r="J44" s="205" t="s">
        <v>7336</v>
      </c>
    </row>
    <row r="45" spans="1:10" x14ac:dyDescent="0.2">
      <c r="A45" s="205" t="s">
        <v>3115</v>
      </c>
      <c r="B45" s="205" t="s">
        <v>3292</v>
      </c>
      <c r="C45" s="205" t="s">
        <v>3532</v>
      </c>
      <c r="D45" s="205" t="s">
        <v>3341</v>
      </c>
      <c r="E45" s="205" t="s">
        <v>10809</v>
      </c>
      <c r="F45" s="205" t="s">
        <v>10810</v>
      </c>
      <c r="G45" s="205" t="s">
        <v>27</v>
      </c>
      <c r="H45" s="207">
        <v>43278</v>
      </c>
      <c r="I45" s="206" t="s">
        <v>3557</v>
      </c>
      <c r="J45" s="205" t="s">
        <v>7337</v>
      </c>
    </row>
    <row r="46" spans="1:10" x14ac:dyDescent="0.2">
      <c r="A46" s="205" t="s">
        <v>3115</v>
      </c>
      <c r="B46" s="205" t="s">
        <v>3655</v>
      </c>
      <c r="C46" s="205" t="s">
        <v>3623</v>
      </c>
      <c r="D46" s="205" t="s">
        <v>3624</v>
      </c>
      <c r="E46" s="205" t="s">
        <v>10809</v>
      </c>
      <c r="F46" s="205" t="s">
        <v>10810</v>
      </c>
      <c r="G46" s="205" t="s">
        <v>27</v>
      </c>
      <c r="H46" s="207">
        <v>43326</v>
      </c>
      <c r="I46" s="206" t="s">
        <v>3887</v>
      </c>
      <c r="J46" s="205" t="s">
        <v>7338</v>
      </c>
    </row>
    <row r="47" spans="1:10" x14ac:dyDescent="0.2">
      <c r="A47" s="205" t="s">
        <v>3163</v>
      </c>
      <c r="B47" s="205" t="s">
        <v>660</v>
      </c>
      <c r="C47" s="205" t="s">
        <v>4484</v>
      </c>
      <c r="D47" s="205" t="s">
        <v>6398</v>
      </c>
      <c r="E47" s="205" t="s">
        <v>10809</v>
      </c>
      <c r="F47" s="205" t="s">
        <v>10810</v>
      </c>
      <c r="G47" s="205" t="s">
        <v>27</v>
      </c>
      <c r="H47" s="207">
        <v>43663</v>
      </c>
      <c r="I47" s="206" t="s">
        <v>6465</v>
      </c>
      <c r="J47" s="205" t="s">
        <v>7339</v>
      </c>
    </row>
    <row r="48" spans="1:10" x14ac:dyDescent="0.2">
      <c r="A48" s="205" t="s">
        <v>7241</v>
      </c>
      <c r="B48" s="205" t="s">
        <v>3656</v>
      </c>
      <c r="C48" s="205" t="s">
        <v>3625</v>
      </c>
      <c r="D48" s="205" t="s">
        <v>3626</v>
      </c>
      <c r="E48" s="205" t="s">
        <v>10809</v>
      </c>
      <c r="F48" s="205" t="s">
        <v>10810</v>
      </c>
      <c r="G48" s="205" t="s">
        <v>27</v>
      </c>
      <c r="H48" s="207">
        <v>43739</v>
      </c>
      <c r="I48" s="206" t="s">
        <v>3731</v>
      </c>
    </row>
    <row r="49" spans="1:10" x14ac:dyDescent="0.2">
      <c r="A49" s="205" t="s">
        <v>6688</v>
      </c>
      <c r="B49" s="205" t="s">
        <v>543</v>
      </c>
      <c r="C49" s="205" t="s">
        <v>2233</v>
      </c>
      <c r="D49" s="205" t="s">
        <v>2234</v>
      </c>
      <c r="E49" s="205" t="s">
        <v>10809</v>
      </c>
      <c r="F49" s="205" t="s">
        <v>10810</v>
      </c>
      <c r="G49" s="205" t="s">
        <v>27</v>
      </c>
      <c r="H49" s="207">
        <v>42948</v>
      </c>
      <c r="I49" s="206" t="s">
        <v>2964</v>
      </c>
    </row>
    <row r="50" spans="1:10" x14ac:dyDescent="0.2">
      <c r="A50" s="205" t="s">
        <v>3115</v>
      </c>
      <c r="B50" s="205" t="s">
        <v>506</v>
      </c>
      <c r="C50" s="205" t="s">
        <v>2171</v>
      </c>
      <c r="D50" s="205" t="s">
        <v>3599</v>
      </c>
      <c r="E50" s="205" t="s">
        <v>10809</v>
      </c>
      <c r="F50" s="205" t="s">
        <v>10810</v>
      </c>
      <c r="G50" s="205" t="s">
        <v>27</v>
      </c>
      <c r="H50" s="207">
        <v>43105</v>
      </c>
      <c r="I50" s="206" t="s">
        <v>2927</v>
      </c>
    </row>
    <row r="51" spans="1:10" x14ac:dyDescent="0.2">
      <c r="A51" s="205" t="s">
        <v>3115</v>
      </c>
      <c r="B51" s="205" t="s">
        <v>585</v>
      </c>
      <c r="C51" s="205" t="s">
        <v>4477</v>
      </c>
      <c r="D51" s="205" t="s">
        <v>2307</v>
      </c>
      <c r="E51" s="205" t="s">
        <v>10809</v>
      </c>
      <c r="F51" s="205" t="s">
        <v>10810</v>
      </c>
      <c r="G51" s="205" t="s">
        <v>27</v>
      </c>
      <c r="H51" s="207">
        <v>43046</v>
      </c>
      <c r="I51" s="206" t="s">
        <v>3006</v>
      </c>
      <c r="J51" s="205" t="s">
        <v>7340</v>
      </c>
    </row>
    <row r="52" spans="1:10" x14ac:dyDescent="0.2">
      <c r="A52" s="205" t="s">
        <v>7241</v>
      </c>
      <c r="B52" s="205" t="s">
        <v>708</v>
      </c>
      <c r="C52" s="205" t="s">
        <v>4488</v>
      </c>
      <c r="D52" s="205" t="s">
        <v>2492</v>
      </c>
      <c r="E52" s="205" t="s">
        <v>10809</v>
      </c>
      <c r="F52" s="205" t="s">
        <v>10810</v>
      </c>
      <c r="G52" s="205" t="s">
        <v>27</v>
      </c>
      <c r="H52" s="207">
        <v>43255</v>
      </c>
      <c r="I52" s="206" t="s">
        <v>3249</v>
      </c>
    </row>
    <row r="53" spans="1:10" x14ac:dyDescent="0.2">
      <c r="A53" s="205" t="s">
        <v>3115</v>
      </c>
      <c r="B53" s="205" t="s">
        <v>492</v>
      </c>
      <c r="C53" s="205" t="s">
        <v>4394</v>
      </c>
      <c r="D53" s="205" t="s">
        <v>2146</v>
      </c>
      <c r="E53" s="205" t="s">
        <v>10809</v>
      </c>
      <c r="F53" s="205" t="s">
        <v>10810</v>
      </c>
      <c r="G53" s="205" t="s">
        <v>27</v>
      </c>
      <c r="H53" s="207">
        <v>43046</v>
      </c>
      <c r="I53" s="206" t="s">
        <v>2915</v>
      </c>
      <c r="J53" s="205" t="s">
        <v>7341</v>
      </c>
    </row>
    <row r="54" spans="1:10" x14ac:dyDescent="0.2">
      <c r="A54" s="205" t="s">
        <v>10494</v>
      </c>
      <c r="B54" s="205" t="s">
        <v>3839</v>
      </c>
      <c r="C54" s="205" t="s">
        <v>4489</v>
      </c>
      <c r="D54" s="205" t="s">
        <v>3805</v>
      </c>
      <c r="E54" s="205" t="s">
        <v>10809</v>
      </c>
      <c r="F54" s="205" t="s">
        <v>10810</v>
      </c>
      <c r="G54" s="205" t="s">
        <v>27</v>
      </c>
      <c r="H54" s="207">
        <v>43326</v>
      </c>
      <c r="I54" s="206" t="s">
        <v>3841</v>
      </c>
      <c r="J54" s="205" t="s">
        <v>7342</v>
      </c>
    </row>
    <row r="55" spans="1:10" x14ac:dyDescent="0.2">
      <c r="A55" s="205" t="s">
        <v>3115</v>
      </c>
      <c r="B55" s="205" t="s">
        <v>700</v>
      </c>
      <c r="C55" s="205" t="s">
        <v>2481</v>
      </c>
      <c r="D55" s="205" t="s">
        <v>2482</v>
      </c>
      <c r="E55" s="205" t="s">
        <v>10809</v>
      </c>
      <c r="F55" s="205" t="s">
        <v>10810</v>
      </c>
      <c r="G55" s="205" t="s">
        <v>27</v>
      </c>
      <c r="H55" s="207">
        <v>43255</v>
      </c>
      <c r="I55" s="206" t="s">
        <v>3074</v>
      </c>
    </row>
    <row r="56" spans="1:10" x14ac:dyDescent="0.2">
      <c r="A56" s="205" t="s">
        <v>3115</v>
      </c>
      <c r="B56" s="205" t="s">
        <v>3721</v>
      </c>
      <c r="C56" s="205" t="s">
        <v>3697</v>
      </c>
      <c r="D56" s="205" t="s">
        <v>1741</v>
      </c>
      <c r="E56" s="205" t="s">
        <v>10809</v>
      </c>
      <c r="F56" s="205" t="s">
        <v>10810</v>
      </c>
      <c r="G56" s="205" t="s">
        <v>27</v>
      </c>
      <c r="H56" s="207">
        <v>43346</v>
      </c>
      <c r="I56" s="206" t="s">
        <v>3900</v>
      </c>
    </row>
    <row r="57" spans="1:10" x14ac:dyDescent="0.2">
      <c r="A57" s="205" t="s">
        <v>3115</v>
      </c>
      <c r="B57" s="205" t="s">
        <v>647</v>
      </c>
      <c r="C57" s="205" t="s">
        <v>2402</v>
      </c>
      <c r="D57" s="205" t="s">
        <v>2403</v>
      </c>
      <c r="E57" s="205" t="s">
        <v>10809</v>
      </c>
      <c r="F57" s="205" t="s">
        <v>10810</v>
      </c>
      <c r="G57" s="205" t="s">
        <v>27</v>
      </c>
      <c r="H57" s="207">
        <v>43239</v>
      </c>
      <c r="I57" s="206" t="s">
        <v>3251</v>
      </c>
      <c r="J57" s="205" t="s">
        <v>7343</v>
      </c>
    </row>
    <row r="58" spans="1:10" x14ac:dyDescent="0.2">
      <c r="A58" s="205" t="s">
        <v>3115</v>
      </c>
      <c r="B58" s="205" t="s">
        <v>664</v>
      </c>
      <c r="C58" s="205" t="s">
        <v>2422</v>
      </c>
      <c r="D58" s="205" t="s">
        <v>2423</v>
      </c>
      <c r="E58" s="205" t="s">
        <v>10809</v>
      </c>
      <c r="F58" s="205" t="s">
        <v>10810</v>
      </c>
      <c r="G58" s="205" t="s">
        <v>27</v>
      </c>
      <c r="H58" s="207">
        <v>43252</v>
      </c>
      <c r="I58" s="206" t="s">
        <v>3039</v>
      </c>
    </row>
    <row r="59" spans="1:10" x14ac:dyDescent="0.2">
      <c r="A59" s="205" t="s">
        <v>3115</v>
      </c>
      <c r="B59" s="205" t="s">
        <v>406</v>
      </c>
      <c r="C59" s="205" t="s">
        <v>1994</v>
      </c>
      <c r="D59" s="205" t="s">
        <v>1995</v>
      </c>
      <c r="E59" s="205" t="s">
        <v>10809</v>
      </c>
      <c r="F59" s="205" t="s">
        <v>10810</v>
      </c>
      <c r="G59" s="205" t="s">
        <v>27</v>
      </c>
      <c r="H59" s="207">
        <v>42927</v>
      </c>
      <c r="I59" s="206" t="s">
        <v>2835</v>
      </c>
    </row>
    <row r="60" spans="1:10" x14ac:dyDescent="0.2">
      <c r="A60" s="205" t="s">
        <v>3115</v>
      </c>
      <c r="B60" s="205" t="s">
        <v>521</v>
      </c>
      <c r="C60" s="205" t="s">
        <v>1725</v>
      </c>
      <c r="D60" s="205" t="s">
        <v>2197</v>
      </c>
      <c r="E60" s="205" t="s">
        <v>10809</v>
      </c>
      <c r="F60" s="205" t="s">
        <v>10810</v>
      </c>
      <c r="G60" s="205" t="s">
        <v>27</v>
      </c>
      <c r="H60" s="207">
        <v>43158</v>
      </c>
      <c r="I60" s="206" t="s">
        <v>2942</v>
      </c>
      <c r="J60" s="205" t="s">
        <v>7344</v>
      </c>
    </row>
    <row r="61" spans="1:10" x14ac:dyDescent="0.2">
      <c r="A61" s="205" t="s">
        <v>3115</v>
      </c>
      <c r="B61" s="205" t="s">
        <v>650</v>
      </c>
      <c r="C61" s="205" t="s">
        <v>2407</v>
      </c>
      <c r="D61" s="205" t="s">
        <v>2408</v>
      </c>
      <c r="E61" s="205" t="s">
        <v>10809</v>
      </c>
      <c r="F61" s="205" t="s">
        <v>10810</v>
      </c>
      <c r="G61" s="205" t="s">
        <v>27</v>
      </c>
      <c r="H61" s="207">
        <v>43238</v>
      </c>
      <c r="I61" s="206" t="s">
        <v>3895</v>
      </c>
      <c r="J61" s="205" t="s">
        <v>7345</v>
      </c>
    </row>
    <row r="62" spans="1:10" x14ac:dyDescent="0.2">
      <c r="A62" s="205" t="s">
        <v>3115</v>
      </c>
      <c r="B62" s="205" t="s">
        <v>3963</v>
      </c>
      <c r="C62" s="205" t="s">
        <v>3924</v>
      </c>
      <c r="D62" s="205" t="s">
        <v>3925</v>
      </c>
      <c r="E62" s="205" t="s">
        <v>10809</v>
      </c>
      <c r="F62" s="205" t="s">
        <v>10810</v>
      </c>
      <c r="G62" s="205" t="s">
        <v>27</v>
      </c>
      <c r="H62" s="207">
        <v>43346</v>
      </c>
      <c r="I62" s="206" t="s">
        <v>3978</v>
      </c>
      <c r="J62" s="205" t="s">
        <v>7346</v>
      </c>
    </row>
    <row r="63" spans="1:10" x14ac:dyDescent="0.2">
      <c r="A63" s="205" t="s">
        <v>3115</v>
      </c>
      <c r="B63" s="205" t="s">
        <v>111</v>
      </c>
      <c r="C63" s="205" t="s">
        <v>1468</v>
      </c>
      <c r="D63" s="205" t="s">
        <v>1469</v>
      </c>
      <c r="E63" s="205" t="s">
        <v>10809</v>
      </c>
      <c r="F63" s="205" t="s">
        <v>10810</v>
      </c>
      <c r="G63" s="205" t="s">
        <v>27</v>
      </c>
      <c r="H63" s="207">
        <v>43184</v>
      </c>
      <c r="I63" s="206" t="s">
        <v>4952</v>
      </c>
    </row>
    <row r="64" spans="1:10" x14ac:dyDescent="0.2">
      <c r="A64" s="205" t="s">
        <v>3115</v>
      </c>
      <c r="B64" s="205" t="s">
        <v>432</v>
      </c>
      <c r="C64" s="205" t="s">
        <v>2038</v>
      </c>
      <c r="D64" s="205" t="s">
        <v>2039</v>
      </c>
      <c r="E64" s="205" t="s">
        <v>10809</v>
      </c>
      <c r="F64" s="205" t="s">
        <v>10810</v>
      </c>
      <c r="G64" s="205" t="s">
        <v>27</v>
      </c>
      <c r="H64" s="207">
        <v>42971</v>
      </c>
      <c r="I64" s="206" t="s">
        <v>2858</v>
      </c>
    </row>
    <row r="65" spans="1:10" x14ac:dyDescent="0.2">
      <c r="A65" s="205" t="s">
        <v>3115</v>
      </c>
      <c r="B65" s="205" t="s">
        <v>420</v>
      </c>
      <c r="C65" s="205" t="s">
        <v>2018</v>
      </c>
      <c r="D65" s="205" t="s">
        <v>2019</v>
      </c>
      <c r="E65" s="205" t="s">
        <v>10809</v>
      </c>
      <c r="F65" s="205" t="s">
        <v>10810</v>
      </c>
      <c r="G65" s="205" t="s">
        <v>27</v>
      </c>
      <c r="H65" s="207">
        <v>43041</v>
      </c>
      <c r="I65" s="206" t="s">
        <v>2849</v>
      </c>
    </row>
    <row r="66" spans="1:10" x14ac:dyDescent="0.2">
      <c r="A66" s="205" t="s">
        <v>3115</v>
      </c>
      <c r="B66" s="205" t="s">
        <v>4286</v>
      </c>
      <c r="C66" s="205" t="s">
        <v>4256</v>
      </c>
      <c r="D66" s="205" t="s">
        <v>4257</v>
      </c>
      <c r="E66" s="205" t="s">
        <v>10809</v>
      </c>
      <c r="F66" s="205" t="s">
        <v>10810</v>
      </c>
      <c r="G66" s="205" t="s">
        <v>27</v>
      </c>
      <c r="H66" s="207">
        <v>43395</v>
      </c>
      <c r="I66" s="206" t="s">
        <v>4367</v>
      </c>
      <c r="J66" s="205" t="s">
        <v>7347</v>
      </c>
    </row>
    <row r="67" spans="1:10" x14ac:dyDescent="0.2">
      <c r="A67" s="205" t="s">
        <v>3115</v>
      </c>
      <c r="B67" s="205" t="s">
        <v>3849</v>
      </c>
      <c r="C67" s="205" t="s">
        <v>3803</v>
      </c>
      <c r="D67" s="205" t="s">
        <v>3804</v>
      </c>
      <c r="E67" s="205" t="s">
        <v>10809</v>
      </c>
      <c r="F67" s="205" t="s">
        <v>10810</v>
      </c>
      <c r="G67" s="205" t="s">
        <v>27</v>
      </c>
      <c r="H67" s="207">
        <v>43326</v>
      </c>
      <c r="I67" s="206" t="s">
        <v>3851</v>
      </c>
      <c r="J67" s="205" t="s">
        <v>7348</v>
      </c>
    </row>
    <row r="68" spans="1:10" x14ac:dyDescent="0.2">
      <c r="A68" s="205" t="s">
        <v>3115</v>
      </c>
      <c r="B68" s="205" t="s">
        <v>480</v>
      </c>
      <c r="C68" s="205" t="s">
        <v>2124</v>
      </c>
      <c r="D68" s="205" t="s">
        <v>2125</v>
      </c>
      <c r="E68" s="205" t="s">
        <v>10809</v>
      </c>
      <c r="F68" s="205" t="s">
        <v>10810</v>
      </c>
      <c r="G68" s="205" t="s">
        <v>27</v>
      </c>
      <c r="H68" s="207">
        <v>43194</v>
      </c>
      <c r="I68" s="206" t="s">
        <v>2903</v>
      </c>
      <c r="J68" s="205" t="s">
        <v>7349</v>
      </c>
    </row>
    <row r="69" spans="1:10" x14ac:dyDescent="0.2">
      <c r="A69" s="205" t="s">
        <v>6688</v>
      </c>
      <c r="B69" s="205" t="s">
        <v>583</v>
      </c>
      <c r="C69" s="205" t="s">
        <v>4476</v>
      </c>
      <c r="D69" s="205" t="s">
        <v>4568</v>
      </c>
      <c r="E69" s="205" t="s">
        <v>10809</v>
      </c>
      <c r="F69" s="205" t="s">
        <v>10810</v>
      </c>
      <c r="G69" s="205" t="s">
        <v>27</v>
      </c>
      <c r="H69" s="207">
        <v>43046</v>
      </c>
      <c r="I69" s="206" t="s">
        <v>3004</v>
      </c>
    </row>
    <row r="70" spans="1:10" x14ac:dyDescent="0.2">
      <c r="A70" s="205" t="s">
        <v>3115</v>
      </c>
      <c r="B70" s="205" t="s">
        <v>448</v>
      </c>
      <c r="C70" s="205" t="s">
        <v>2064</v>
      </c>
      <c r="D70" s="205" t="s">
        <v>2065</v>
      </c>
      <c r="E70" s="205" t="s">
        <v>10809</v>
      </c>
      <c r="F70" s="205" t="s">
        <v>10810</v>
      </c>
      <c r="G70" s="205" t="s">
        <v>27</v>
      </c>
      <c r="H70" s="207">
        <v>43168</v>
      </c>
      <c r="I70" s="206" t="s">
        <v>2872</v>
      </c>
    </row>
    <row r="71" spans="1:10" x14ac:dyDescent="0.2">
      <c r="A71" s="205" t="s">
        <v>3115</v>
      </c>
      <c r="B71" s="205" t="s">
        <v>525</v>
      </c>
      <c r="C71" s="205" t="s">
        <v>4475</v>
      </c>
      <c r="D71" s="205" t="s">
        <v>8239</v>
      </c>
      <c r="E71" s="205" t="s">
        <v>10809</v>
      </c>
      <c r="F71" s="205" t="s">
        <v>10810</v>
      </c>
      <c r="G71" s="205" t="s">
        <v>27</v>
      </c>
      <c r="H71" s="207">
        <v>43046</v>
      </c>
      <c r="I71" s="206" t="s">
        <v>2946</v>
      </c>
    </row>
    <row r="72" spans="1:10" x14ac:dyDescent="0.2">
      <c r="A72" s="205" t="s">
        <v>3115</v>
      </c>
      <c r="B72" s="205" t="s">
        <v>500</v>
      </c>
      <c r="C72" s="205" t="s">
        <v>2161</v>
      </c>
      <c r="D72" s="205" t="s">
        <v>2162</v>
      </c>
      <c r="E72" s="205" t="s">
        <v>10809</v>
      </c>
      <c r="F72" s="205" t="s">
        <v>10810</v>
      </c>
      <c r="G72" s="205" t="s">
        <v>27</v>
      </c>
      <c r="H72" s="207">
        <v>42919</v>
      </c>
      <c r="I72" s="206" t="s">
        <v>2921</v>
      </c>
      <c r="J72" s="205" t="s">
        <v>7350</v>
      </c>
    </row>
    <row r="73" spans="1:10" x14ac:dyDescent="0.2">
      <c r="A73" s="205" t="s">
        <v>3517</v>
      </c>
      <c r="B73" s="205" t="s">
        <v>694</v>
      </c>
      <c r="C73" s="205" t="s">
        <v>2471</v>
      </c>
      <c r="D73" s="205" t="s">
        <v>2472</v>
      </c>
      <c r="E73" s="205" t="s">
        <v>10809</v>
      </c>
      <c r="F73" s="205" t="s">
        <v>10810</v>
      </c>
      <c r="G73" s="205" t="s">
        <v>27</v>
      </c>
      <c r="H73" s="207">
        <v>43678</v>
      </c>
      <c r="I73" s="206" t="s">
        <v>3068</v>
      </c>
      <c r="J73" s="205" t="s">
        <v>7351</v>
      </c>
    </row>
    <row r="74" spans="1:10" x14ac:dyDescent="0.2">
      <c r="A74" s="205" t="s">
        <v>3115</v>
      </c>
      <c r="B74" s="205" t="s">
        <v>3858</v>
      </c>
      <c r="C74" s="205" t="s">
        <v>3796</v>
      </c>
      <c r="D74" s="205" t="s">
        <v>3797</v>
      </c>
      <c r="E74" s="205" t="s">
        <v>10809</v>
      </c>
      <c r="F74" s="205" t="s">
        <v>10810</v>
      </c>
      <c r="G74" s="205" t="s">
        <v>27</v>
      </c>
      <c r="H74" s="207">
        <v>43326</v>
      </c>
      <c r="I74" s="206" t="s">
        <v>3860</v>
      </c>
    </row>
    <row r="75" spans="1:10" x14ac:dyDescent="0.2">
      <c r="A75" s="205" t="s">
        <v>3115</v>
      </c>
      <c r="B75" s="205" t="s">
        <v>3648</v>
      </c>
      <c r="C75" s="205" t="s">
        <v>3608</v>
      </c>
      <c r="D75" s="205" t="s">
        <v>3609</v>
      </c>
      <c r="E75" s="205" t="s">
        <v>10809</v>
      </c>
      <c r="F75" s="205" t="s">
        <v>10810</v>
      </c>
      <c r="G75" s="205" t="s">
        <v>27</v>
      </c>
      <c r="H75" s="207">
        <v>43305</v>
      </c>
      <c r="I75" s="206" t="s">
        <v>3727</v>
      </c>
      <c r="J75" s="205" t="s">
        <v>7352</v>
      </c>
    </row>
    <row r="76" spans="1:10" x14ac:dyDescent="0.2">
      <c r="A76" s="205" t="s">
        <v>3115</v>
      </c>
      <c r="B76" s="205" t="s">
        <v>266</v>
      </c>
      <c r="C76" s="205" t="s">
        <v>1768</v>
      </c>
      <c r="D76" s="205" t="s">
        <v>1769</v>
      </c>
      <c r="E76" s="205" t="s">
        <v>10809</v>
      </c>
      <c r="F76" s="205" t="s">
        <v>10810</v>
      </c>
      <c r="G76" s="205" t="s">
        <v>27</v>
      </c>
      <c r="H76" s="207">
        <v>43127</v>
      </c>
      <c r="I76" s="206" t="s">
        <v>2699</v>
      </c>
    </row>
    <row r="77" spans="1:10" x14ac:dyDescent="0.2">
      <c r="A77" s="205" t="s">
        <v>7243</v>
      </c>
      <c r="B77" s="205" t="s">
        <v>3861</v>
      </c>
      <c r="C77" s="205" t="s">
        <v>4490</v>
      </c>
      <c r="D77" s="205" t="s">
        <v>3806</v>
      </c>
      <c r="E77" s="205" t="s">
        <v>10809</v>
      </c>
      <c r="F77" s="205" t="s">
        <v>10810</v>
      </c>
      <c r="G77" s="205" t="s">
        <v>27</v>
      </c>
      <c r="H77" s="207">
        <v>43326</v>
      </c>
      <c r="I77" s="206" t="s">
        <v>3863</v>
      </c>
      <c r="J77" s="205" t="s">
        <v>7353</v>
      </c>
    </row>
    <row r="78" spans="1:10" x14ac:dyDescent="0.2">
      <c r="A78" s="205" t="s">
        <v>3115</v>
      </c>
      <c r="B78" s="205" t="s">
        <v>475</v>
      </c>
      <c r="C78" s="205" t="s">
        <v>2115</v>
      </c>
      <c r="D78" s="205" t="s">
        <v>2116</v>
      </c>
      <c r="E78" s="205" t="s">
        <v>10809</v>
      </c>
      <c r="F78" s="205" t="s">
        <v>10810</v>
      </c>
      <c r="G78" s="205" t="s">
        <v>27</v>
      </c>
      <c r="H78" s="207">
        <v>42970</v>
      </c>
      <c r="I78" s="206" t="s">
        <v>2898</v>
      </c>
    </row>
    <row r="79" spans="1:10" x14ac:dyDescent="0.2">
      <c r="A79" s="205" t="s">
        <v>3115</v>
      </c>
      <c r="B79" s="205" t="s">
        <v>3943</v>
      </c>
      <c r="C79" s="205" t="s">
        <v>3922</v>
      </c>
      <c r="D79" s="205" t="s">
        <v>3923</v>
      </c>
      <c r="E79" s="205" t="s">
        <v>10809</v>
      </c>
      <c r="F79" s="205" t="s">
        <v>10810</v>
      </c>
      <c r="G79" s="205" t="s">
        <v>27</v>
      </c>
      <c r="H79" s="207">
        <v>43346</v>
      </c>
      <c r="I79" s="206" t="s">
        <v>3977</v>
      </c>
      <c r="J79" s="205" t="s">
        <v>7354</v>
      </c>
    </row>
    <row r="80" spans="1:10" x14ac:dyDescent="0.2">
      <c r="A80" s="205" t="s">
        <v>3115</v>
      </c>
      <c r="B80" s="205" t="s">
        <v>3894</v>
      </c>
      <c r="C80" s="205" t="s">
        <v>3604</v>
      </c>
      <c r="D80" s="205" t="s">
        <v>3605</v>
      </c>
      <c r="E80" s="205" t="s">
        <v>10809</v>
      </c>
      <c r="F80" s="205" t="s">
        <v>10810</v>
      </c>
      <c r="G80" s="205" t="s">
        <v>27</v>
      </c>
      <c r="H80" s="207">
        <v>43326</v>
      </c>
      <c r="I80" s="206" t="s">
        <v>3871</v>
      </c>
      <c r="J80" s="205" t="s">
        <v>7355</v>
      </c>
    </row>
    <row r="81" spans="1:10" x14ac:dyDescent="0.2">
      <c r="A81" s="205" t="s">
        <v>3115</v>
      </c>
      <c r="B81" s="205" t="s">
        <v>488</v>
      </c>
      <c r="C81" s="205" t="s">
        <v>2140</v>
      </c>
      <c r="D81" s="205" t="s">
        <v>2141</v>
      </c>
      <c r="E81" s="205" t="s">
        <v>10809</v>
      </c>
      <c r="F81" s="205" t="s">
        <v>10810</v>
      </c>
      <c r="G81" s="205" t="s">
        <v>27</v>
      </c>
      <c r="H81" s="207">
        <v>43161</v>
      </c>
      <c r="I81" s="206" t="s">
        <v>2911</v>
      </c>
      <c r="J81" s="205" t="s">
        <v>7356</v>
      </c>
    </row>
    <row r="82" spans="1:10" x14ac:dyDescent="0.2">
      <c r="A82" s="205" t="s">
        <v>3115</v>
      </c>
      <c r="B82" s="205" t="s">
        <v>486</v>
      </c>
      <c r="C82" s="205" t="s">
        <v>2136</v>
      </c>
      <c r="D82" s="205" t="s">
        <v>2137</v>
      </c>
      <c r="E82" s="205" t="s">
        <v>10809</v>
      </c>
      <c r="F82" s="205" t="s">
        <v>10810</v>
      </c>
      <c r="G82" s="205" t="s">
        <v>27</v>
      </c>
      <c r="H82" s="207">
        <v>43173</v>
      </c>
      <c r="I82" s="206" t="s">
        <v>2909</v>
      </c>
    </row>
    <row r="83" spans="1:10" x14ac:dyDescent="0.2">
      <c r="A83" s="205" t="s">
        <v>3163</v>
      </c>
      <c r="B83" s="205" t="s">
        <v>3720</v>
      </c>
      <c r="C83" s="205" t="s">
        <v>9610</v>
      </c>
      <c r="D83" s="205" t="s">
        <v>3696</v>
      </c>
      <c r="E83" s="205" t="s">
        <v>10809</v>
      </c>
      <c r="F83" s="205" t="s">
        <v>10810</v>
      </c>
      <c r="G83" s="205" t="s">
        <v>27</v>
      </c>
      <c r="H83" s="207">
        <v>44071</v>
      </c>
      <c r="I83" s="206" t="s">
        <v>7357</v>
      </c>
    </row>
    <row r="84" spans="1:10" x14ac:dyDescent="0.2">
      <c r="A84" s="205" t="s">
        <v>3115</v>
      </c>
      <c r="B84" s="205" t="s">
        <v>3942</v>
      </c>
      <c r="C84" s="205" t="s">
        <v>3920</v>
      </c>
      <c r="D84" s="205" t="s">
        <v>3921</v>
      </c>
      <c r="E84" s="205" t="s">
        <v>10809</v>
      </c>
      <c r="F84" s="205" t="s">
        <v>10810</v>
      </c>
      <c r="G84" s="205" t="s">
        <v>27</v>
      </c>
      <c r="H84" s="207">
        <v>43346</v>
      </c>
      <c r="I84" s="206" t="s">
        <v>3976</v>
      </c>
      <c r="J84" s="205" t="s">
        <v>7358</v>
      </c>
    </row>
    <row r="85" spans="1:10" x14ac:dyDescent="0.2">
      <c r="A85" s="205" t="s">
        <v>3115</v>
      </c>
      <c r="B85" s="205" t="s">
        <v>552</v>
      </c>
      <c r="C85" s="205" t="s">
        <v>2247</v>
      </c>
      <c r="D85" s="205" t="s">
        <v>2248</v>
      </c>
      <c r="E85" s="205" t="s">
        <v>10809</v>
      </c>
      <c r="F85" s="205" t="s">
        <v>10810</v>
      </c>
      <c r="G85" s="205" t="s">
        <v>27</v>
      </c>
      <c r="H85" s="207">
        <v>43085</v>
      </c>
      <c r="I85" s="206" t="s">
        <v>2973</v>
      </c>
      <c r="J85" s="205" t="s">
        <v>7359</v>
      </c>
    </row>
    <row r="86" spans="1:10" x14ac:dyDescent="0.2">
      <c r="A86" s="205" t="s">
        <v>3115</v>
      </c>
      <c r="B86" s="205" t="s">
        <v>513</v>
      </c>
      <c r="C86" s="205" t="s">
        <v>2185</v>
      </c>
      <c r="D86" s="205" t="s">
        <v>4567</v>
      </c>
      <c r="E86" s="205" t="s">
        <v>10809</v>
      </c>
      <c r="F86" s="205" t="s">
        <v>10810</v>
      </c>
      <c r="G86" s="205" t="s">
        <v>27</v>
      </c>
      <c r="H86" s="207">
        <v>43041</v>
      </c>
      <c r="I86" s="206" t="s">
        <v>2935</v>
      </c>
    </row>
    <row r="87" spans="1:10" x14ac:dyDescent="0.2">
      <c r="A87" s="205" t="s">
        <v>3115</v>
      </c>
      <c r="B87" s="205" t="s">
        <v>676</v>
      </c>
      <c r="C87" s="205" t="s">
        <v>2442</v>
      </c>
      <c r="D87" s="205" t="s">
        <v>2443</v>
      </c>
      <c r="E87" s="205" t="s">
        <v>10809</v>
      </c>
      <c r="F87" s="205" t="s">
        <v>10810</v>
      </c>
      <c r="G87" s="205" t="s">
        <v>27</v>
      </c>
      <c r="H87" s="207">
        <v>43252</v>
      </c>
      <c r="I87" s="206" t="s">
        <v>3051</v>
      </c>
    </row>
    <row r="88" spans="1:10" x14ac:dyDescent="0.2">
      <c r="A88" s="205" t="s">
        <v>3115</v>
      </c>
      <c r="B88" s="205" t="s">
        <v>3664</v>
      </c>
      <c r="C88" s="205" t="s">
        <v>3642</v>
      </c>
      <c r="D88" s="205" t="s">
        <v>3643</v>
      </c>
      <c r="E88" s="205" t="s">
        <v>10809</v>
      </c>
      <c r="F88" s="205" t="s">
        <v>10810</v>
      </c>
      <c r="G88" s="205" t="s">
        <v>27</v>
      </c>
      <c r="H88" s="207">
        <v>43305</v>
      </c>
      <c r="I88" s="206" t="s">
        <v>3735</v>
      </c>
    </row>
    <row r="89" spans="1:10" x14ac:dyDescent="0.2">
      <c r="A89" s="205" t="s">
        <v>3115</v>
      </c>
      <c r="B89" s="205" t="s">
        <v>129</v>
      </c>
      <c r="C89" s="205" t="s">
        <v>1503</v>
      </c>
      <c r="D89" s="205" t="s">
        <v>1504</v>
      </c>
      <c r="E89" s="205" t="s">
        <v>10809</v>
      </c>
      <c r="F89" s="205" t="s">
        <v>10810</v>
      </c>
      <c r="G89" s="205" t="s">
        <v>27</v>
      </c>
      <c r="H89" s="207">
        <v>43113</v>
      </c>
      <c r="I89" s="206" t="s">
        <v>2605</v>
      </c>
      <c r="J89" s="205" t="s">
        <v>7360</v>
      </c>
    </row>
    <row r="90" spans="1:10" x14ac:dyDescent="0.2">
      <c r="A90" s="205" t="s">
        <v>3115</v>
      </c>
      <c r="B90" s="205" t="s">
        <v>3705</v>
      </c>
      <c r="C90" s="205" t="s">
        <v>3671</v>
      </c>
      <c r="D90" s="205" t="s">
        <v>3672</v>
      </c>
      <c r="E90" s="205" t="s">
        <v>10809</v>
      </c>
      <c r="F90" s="205" t="s">
        <v>10810</v>
      </c>
      <c r="G90" s="205" t="s">
        <v>27</v>
      </c>
      <c r="H90" s="207">
        <v>43314</v>
      </c>
      <c r="I90" s="206" t="s">
        <v>3761</v>
      </c>
      <c r="J90" s="205" t="s">
        <v>7361</v>
      </c>
    </row>
    <row r="91" spans="1:10" x14ac:dyDescent="0.2">
      <c r="A91" s="205" t="s">
        <v>3115</v>
      </c>
      <c r="B91" s="205" t="s">
        <v>670</v>
      </c>
      <c r="C91" s="205" t="s">
        <v>2432</v>
      </c>
      <c r="D91" s="205" t="s">
        <v>2433</v>
      </c>
      <c r="E91" s="205" t="s">
        <v>10809</v>
      </c>
      <c r="F91" s="205" t="s">
        <v>10810</v>
      </c>
      <c r="G91" s="205" t="s">
        <v>27</v>
      </c>
      <c r="H91" s="207">
        <v>43252</v>
      </c>
      <c r="I91" s="206" t="s">
        <v>3045</v>
      </c>
    </row>
    <row r="92" spans="1:10" x14ac:dyDescent="0.2">
      <c r="A92" s="205" t="s">
        <v>3115</v>
      </c>
      <c r="B92" s="205" t="s">
        <v>499</v>
      </c>
      <c r="C92" s="205" t="s">
        <v>2159</v>
      </c>
      <c r="D92" s="205" t="s">
        <v>2160</v>
      </c>
      <c r="E92" s="205" t="s">
        <v>10809</v>
      </c>
      <c r="F92" s="205" t="s">
        <v>10810</v>
      </c>
      <c r="G92" s="205" t="s">
        <v>27</v>
      </c>
      <c r="H92" s="207">
        <v>43194</v>
      </c>
      <c r="I92" s="206" t="s">
        <v>2920</v>
      </c>
    </row>
    <row r="93" spans="1:10" x14ac:dyDescent="0.2">
      <c r="A93" s="205" t="s">
        <v>4877</v>
      </c>
      <c r="B93" s="205" t="s">
        <v>507</v>
      </c>
      <c r="C93" s="205" t="s">
        <v>2172</v>
      </c>
      <c r="D93" s="205" t="s">
        <v>2173</v>
      </c>
      <c r="E93" s="205" t="s">
        <v>10809</v>
      </c>
      <c r="F93" s="205" t="s">
        <v>10810</v>
      </c>
      <c r="G93" s="205" t="s">
        <v>27</v>
      </c>
      <c r="H93" s="207">
        <v>43183</v>
      </c>
      <c r="I93" s="206" t="s">
        <v>2928</v>
      </c>
    </row>
    <row r="94" spans="1:10" x14ac:dyDescent="0.2">
      <c r="A94" s="205" t="s">
        <v>3115</v>
      </c>
      <c r="B94" s="205" t="s">
        <v>478</v>
      </c>
      <c r="C94" s="205" t="s">
        <v>2120</v>
      </c>
      <c r="D94" s="205" t="s">
        <v>2121</v>
      </c>
      <c r="E94" s="205" t="s">
        <v>10809</v>
      </c>
      <c r="F94" s="205" t="s">
        <v>10810</v>
      </c>
      <c r="G94" s="205" t="s">
        <v>27</v>
      </c>
      <c r="H94" s="207">
        <v>43041</v>
      </c>
      <c r="I94" s="206" t="s">
        <v>2901</v>
      </c>
      <c r="J94" s="205" t="s">
        <v>7362</v>
      </c>
    </row>
    <row r="95" spans="1:10" x14ac:dyDescent="0.2">
      <c r="A95" s="205" t="s">
        <v>3115</v>
      </c>
      <c r="B95" s="205" t="s">
        <v>423</v>
      </c>
      <c r="C95" s="205" t="s">
        <v>2024</v>
      </c>
      <c r="D95" s="205" t="s">
        <v>2025</v>
      </c>
      <c r="E95" s="205" t="s">
        <v>10809</v>
      </c>
      <c r="F95" s="205" t="s">
        <v>10810</v>
      </c>
      <c r="G95" s="205" t="s">
        <v>27</v>
      </c>
      <c r="H95" s="207">
        <v>43152</v>
      </c>
      <c r="I95" s="206" t="s">
        <v>2851</v>
      </c>
    </row>
    <row r="96" spans="1:10" x14ac:dyDescent="0.2">
      <c r="A96" s="205" t="s">
        <v>3115</v>
      </c>
      <c r="B96" s="205" t="s">
        <v>551</v>
      </c>
      <c r="C96" s="205" t="s">
        <v>2245</v>
      </c>
      <c r="D96" s="205" t="s">
        <v>2246</v>
      </c>
      <c r="E96" s="205" t="s">
        <v>10809</v>
      </c>
      <c r="F96" s="205" t="s">
        <v>10810</v>
      </c>
      <c r="G96" s="205" t="s">
        <v>27</v>
      </c>
      <c r="H96" s="207">
        <v>43193</v>
      </c>
      <c r="I96" s="206" t="s">
        <v>2972</v>
      </c>
      <c r="J96" s="205" t="s">
        <v>7363</v>
      </c>
    </row>
    <row r="97" spans="1:10" x14ac:dyDescent="0.2">
      <c r="A97" s="205" t="s">
        <v>3163</v>
      </c>
      <c r="B97" s="205" t="s">
        <v>317</v>
      </c>
      <c r="C97" s="205" t="s">
        <v>1860</v>
      </c>
      <c r="D97" s="205" t="s">
        <v>1861</v>
      </c>
      <c r="E97" s="205" t="s">
        <v>10809</v>
      </c>
      <c r="F97" s="205" t="s">
        <v>10810</v>
      </c>
      <c r="G97" s="205" t="s">
        <v>27</v>
      </c>
      <c r="H97" s="207">
        <v>43193</v>
      </c>
      <c r="I97" s="206" t="s">
        <v>2749</v>
      </c>
      <c r="J97" s="205" t="s">
        <v>7364</v>
      </c>
    </row>
    <row r="98" spans="1:10" x14ac:dyDescent="0.2">
      <c r="A98" s="205" t="s">
        <v>3115</v>
      </c>
      <c r="B98" s="205" t="s">
        <v>574</v>
      </c>
      <c r="C98" s="205" t="s">
        <v>2287</v>
      </c>
      <c r="D98" s="205" t="s">
        <v>2288</v>
      </c>
      <c r="E98" s="205" t="s">
        <v>10809</v>
      </c>
      <c r="F98" s="205" t="s">
        <v>10810</v>
      </c>
      <c r="G98" s="205" t="s">
        <v>27</v>
      </c>
      <c r="H98" s="207">
        <v>43203</v>
      </c>
      <c r="I98" s="206" t="s">
        <v>2995</v>
      </c>
      <c r="J98" s="205" t="s">
        <v>7365</v>
      </c>
    </row>
    <row r="99" spans="1:10" x14ac:dyDescent="0.2">
      <c r="A99" s="205" t="s">
        <v>3115</v>
      </c>
      <c r="B99" s="205" t="s">
        <v>697</v>
      </c>
      <c r="C99" s="205" t="s">
        <v>2477</v>
      </c>
      <c r="D99" s="205" t="s">
        <v>7126</v>
      </c>
      <c r="E99" s="205" t="s">
        <v>10809</v>
      </c>
      <c r="F99" s="205" t="s">
        <v>10810</v>
      </c>
      <c r="G99" s="205" t="s">
        <v>27</v>
      </c>
      <c r="H99" s="207">
        <v>43255</v>
      </c>
      <c r="I99" s="206" t="s">
        <v>3071</v>
      </c>
      <c r="J99" s="205" t="s">
        <v>7366</v>
      </c>
    </row>
    <row r="100" spans="1:10" x14ac:dyDescent="0.2">
      <c r="A100" s="205" t="s">
        <v>3115</v>
      </c>
      <c r="B100" s="205" t="s">
        <v>253</v>
      </c>
      <c r="C100" s="205" t="s">
        <v>1745</v>
      </c>
      <c r="D100" s="205" t="s">
        <v>1746</v>
      </c>
      <c r="E100" s="205" t="s">
        <v>10809</v>
      </c>
      <c r="F100" s="205" t="s">
        <v>10810</v>
      </c>
      <c r="G100" s="205" t="s">
        <v>27</v>
      </c>
      <c r="H100" s="207">
        <v>43194</v>
      </c>
      <c r="I100" s="206" t="s">
        <v>2686</v>
      </c>
    </row>
    <row r="101" spans="1:10" x14ac:dyDescent="0.2">
      <c r="A101" s="205" t="s">
        <v>6688</v>
      </c>
      <c r="B101" s="205" t="s">
        <v>703</v>
      </c>
      <c r="C101" s="205" t="s">
        <v>4487</v>
      </c>
      <c r="D101" s="205" t="s">
        <v>2486</v>
      </c>
      <c r="E101" s="205" t="s">
        <v>10809</v>
      </c>
      <c r="F101" s="205" t="s">
        <v>10810</v>
      </c>
      <c r="G101" s="205" t="s">
        <v>27</v>
      </c>
      <c r="H101" s="207">
        <v>43255</v>
      </c>
      <c r="I101" s="206" t="s">
        <v>3077</v>
      </c>
      <c r="J101" s="205" t="s">
        <v>7367</v>
      </c>
    </row>
    <row r="102" spans="1:10" x14ac:dyDescent="0.2">
      <c r="A102" s="205" t="s">
        <v>3115</v>
      </c>
      <c r="B102" s="205" t="s">
        <v>396</v>
      </c>
      <c r="C102" s="205" t="s">
        <v>1975</v>
      </c>
      <c r="D102" s="205" t="s">
        <v>1976</v>
      </c>
      <c r="E102" s="205" t="s">
        <v>10809</v>
      </c>
      <c r="F102" s="205" t="s">
        <v>10810</v>
      </c>
      <c r="G102" s="205" t="s">
        <v>27</v>
      </c>
      <c r="H102" s="207">
        <v>43013</v>
      </c>
      <c r="I102" s="206" t="s">
        <v>2825</v>
      </c>
      <c r="J102" s="205" t="s">
        <v>7368</v>
      </c>
    </row>
    <row r="103" spans="1:10" x14ac:dyDescent="0.2">
      <c r="A103" s="205" t="s">
        <v>3115</v>
      </c>
      <c r="B103" s="205" t="s">
        <v>706</v>
      </c>
      <c r="C103" s="205" t="s">
        <v>4486</v>
      </c>
      <c r="D103" s="205" t="s">
        <v>2489</v>
      </c>
      <c r="E103" s="205" t="s">
        <v>10809</v>
      </c>
      <c r="F103" s="205" t="s">
        <v>10810</v>
      </c>
      <c r="G103" s="205" t="s">
        <v>27</v>
      </c>
      <c r="H103" s="207">
        <v>43255</v>
      </c>
      <c r="I103" s="206" t="s">
        <v>3079</v>
      </c>
    </row>
    <row r="104" spans="1:10" x14ac:dyDescent="0.2">
      <c r="A104" s="205" t="s">
        <v>3115</v>
      </c>
      <c r="B104" s="205" t="s">
        <v>3281</v>
      </c>
      <c r="C104" s="205" t="s">
        <v>3320</v>
      </c>
      <c r="D104" s="205" t="s">
        <v>3321</v>
      </c>
      <c r="E104" s="205" t="s">
        <v>10809</v>
      </c>
      <c r="F104" s="205" t="s">
        <v>10810</v>
      </c>
      <c r="G104" s="205" t="s">
        <v>27</v>
      </c>
      <c r="H104" s="207">
        <v>43278</v>
      </c>
      <c r="I104" s="206" t="s">
        <v>3591</v>
      </c>
    </row>
    <row r="105" spans="1:10" x14ac:dyDescent="0.2">
      <c r="A105" s="205" t="s">
        <v>3115</v>
      </c>
      <c r="B105" s="205" t="s">
        <v>300</v>
      </c>
      <c r="C105" s="205" t="s">
        <v>1832</v>
      </c>
      <c r="D105" s="205" t="s">
        <v>1833</v>
      </c>
      <c r="E105" s="205" t="s">
        <v>10809</v>
      </c>
      <c r="F105" s="205" t="s">
        <v>10810</v>
      </c>
      <c r="G105" s="205" t="s">
        <v>27</v>
      </c>
      <c r="H105" s="207">
        <v>43192</v>
      </c>
      <c r="I105" s="206" t="s">
        <v>2732</v>
      </c>
      <c r="J105" s="205" t="s">
        <v>7369</v>
      </c>
    </row>
    <row r="106" spans="1:10" x14ac:dyDescent="0.2">
      <c r="A106" s="205" t="s">
        <v>3115</v>
      </c>
      <c r="B106" s="205" t="s">
        <v>433</v>
      </c>
      <c r="C106" s="205" t="s">
        <v>2040</v>
      </c>
      <c r="D106" s="205" t="s">
        <v>10600</v>
      </c>
      <c r="E106" s="205" t="s">
        <v>10809</v>
      </c>
      <c r="F106" s="205" t="s">
        <v>10810</v>
      </c>
      <c r="G106" s="205" t="s">
        <v>27</v>
      </c>
      <c r="H106" s="207">
        <v>43168</v>
      </c>
      <c r="I106" s="206" t="s">
        <v>2859</v>
      </c>
      <c r="J106" s="205" t="s">
        <v>7370</v>
      </c>
    </row>
    <row r="107" spans="1:10" x14ac:dyDescent="0.2">
      <c r="A107" s="205" t="s">
        <v>3115</v>
      </c>
      <c r="B107" s="205" t="s">
        <v>3271</v>
      </c>
      <c r="C107" s="205" t="s">
        <v>3304</v>
      </c>
      <c r="D107" s="205" t="s">
        <v>2088</v>
      </c>
      <c r="E107" s="205" t="s">
        <v>10809</v>
      </c>
      <c r="F107" s="205" t="s">
        <v>10810</v>
      </c>
      <c r="G107" s="205" t="s">
        <v>27</v>
      </c>
      <c r="H107" s="207">
        <v>43278</v>
      </c>
      <c r="I107" s="206" t="s">
        <v>3593</v>
      </c>
    </row>
    <row r="108" spans="1:10" x14ac:dyDescent="0.2">
      <c r="A108" s="205" t="s">
        <v>3115</v>
      </c>
      <c r="B108" s="205" t="s">
        <v>485</v>
      </c>
      <c r="C108" s="205" t="s">
        <v>2134</v>
      </c>
      <c r="D108" s="205" t="s">
        <v>2135</v>
      </c>
      <c r="E108" s="205" t="s">
        <v>10809</v>
      </c>
      <c r="F108" s="205" t="s">
        <v>10810</v>
      </c>
      <c r="G108" s="205" t="s">
        <v>27</v>
      </c>
      <c r="H108" s="207">
        <v>43161</v>
      </c>
      <c r="I108" s="206" t="s">
        <v>2908</v>
      </c>
      <c r="J108" s="205" t="s">
        <v>7371</v>
      </c>
    </row>
    <row r="109" spans="1:10" x14ac:dyDescent="0.2">
      <c r="A109" s="205" t="s">
        <v>3115</v>
      </c>
      <c r="B109" s="205" t="s">
        <v>614</v>
      </c>
      <c r="C109" s="205" t="s">
        <v>4481</v>
      </c>
      <c r="D109" s="205" t="s">
        <v>2345</v>
      </c>
      <c r="E109" s="205" t="s">
        <v>10809</v>
      </c>
      <c r="F109" s="205" t="s">
        <v>10810</v>
      </c>
      <c r="G109" s="205" t="s">
        <v>27</v>
      </c>
      <c r="H109" s="207">
        <v>43215</v>
      </c>
      <c r="I109" s="206" t="s">
        <v>3033</v>
      </c>
    </row>
    <row r="110" spans="1:10" x14ac:dyDescent="0.2">
      <c r="A110" s="205" t="s">
        <v>3115</v>
      </c>
      <c r="B110" s="205" t="s">
        <v>653</v>
      </c>
      <c r="C110" s="205" t="s">
        <v>2411</v>
      </c>
      <c r="D110" s="205" t="s">
        <v>2412</v>
      </c>
      <c r="E110" s="205" t="s">
        <v>10809</v>
      </c>
      <c r="F110" s="205" t="s">
        <v>10810</v>
      </c>
      <c r="G110" s="205" t="s">
        <v>27</v>
      </c>
      <c r="H110" s="207">
        <v>43238</v>
      </c>
      <c r="I110" s="206" t="s">
        <v>3250</v>
      </c>
      <c r="J110" s="205" t="s">
        <v>7372</v>
      </c>
    </row>
    <row r="111" spans="1:10" x14ac:dyDescent="0.2">
      <c r="A111" s="205" t="s">
        <v>3115</v>
      </c>
      <c r="B111" s="205" t="s">
        <v>180</v>
      </c>
      <c r="C111" s="205" t="s">
        <v>1604</v>
      </c>
      <c r="D111" s="205" t="s">
        <v>1605</v>
      </c>
      <c r="E111" s="205" t="s">
        <v>10809</v>
      </c>
      <c r="F111" s="205" t="s">
        <v>10810</v>
      </c>
      <c r="G111" s="205" t="s">
        <v>27</v>
      </c>
      <c r="H111" s="207">
        <v>43194</v>
      </c>
      <c r="I111" s="206" t="s">
        <v>2637</v>
      </c>
    </row>
    <row r="112" spans="1:10" x14ac:dyDescent="0.2">
      <c r="A112" s="205" t="s">
        <v>3115</v>
      </c>
      <c r="B112" s="205" t="s">
        <v>505</v>
      </c>
      <c r="C112" s="205" t="s">
        <v>2169</v>
      </c>
      <c r="D112" s="205" t="s">
        <v>2170</v>
      </c>
      <c r="E112" s="205" t="s">
        <v>10809</v>
      </c>
      <c r="F112" s="205" t="s">
        <v>10810</v>
      </c>
      <c r="G112" s="205" t="s">
        <v>27</v>
      </c>
      <c r="H112" s="207">
        <v>43194</v>
      </c>
      <c r="I112" s="206" t="s">
        <v>2926</v>
      </c>
      <c r="J112" s="205" t="s">
        <v>7373</v>
      </c>
    </row>
    <row r="113" spans="1:10" x14ac:dyDescent="0.2">
      <c r="A113" s="205" t="s">
        <v>3115</v>
      </c>
      <c r="B113" s="205" t="s">
        <v>4286</v>
      </c>
      <c r="C113" s="205" t="s">
        <v>4256</v>
      </c>
      <c r="D113" s="205" t="s">
        <v>4257</v>
      </c>
      <c r="E113" s="205" t="s">
        <v>10809</v>
      </c>
      <c r="F113" s="205" t="s">
        <v>10810</v>
      </c>
      <c r="G113" s="205" t="s">
        <v>27</v>
      </c>
      <c r="H113" s="207">
        <v>43395</v>
      </c>
      <c r="I113" s="206" t="s">
        <v>4367</v>
      </c>
    </row>
    <row r="114" spans="1:10" x14ac:dyDescent="0.2">
      <c r="A114" s="205" t="s">
        <v>3115</v>
      </c>
      <c r="B114" s="205" t="s">
        <v>4290</v>
      </c>
      <c r="C114" s="205" t="s">
        <v>4263</v>
      </c>
      <c r="D114" s="205" t="s">
        <v>4264</v>
      </c>
      <c r="E114" s="205" t="s">
        <v>10809</v>
      </c>
      <c r="F114" s="205" t="s">
        <v>10810</v>
      </c>
      <c r="G114" s="205" t="s">
        <v>27</v>
      </c>
      <c r="H114" s="207">
        <v>43395</v>
      </c>
      <c r="I114" s="206" t="s">
        <v>4371</v>
      </c>
    </row>
    <row r="115" spans="1:10" x14ac:dyDescent="0.2">
      <c r="A115" s="205" t="s">
        <v>3115</v>
      </c>
      <c r="B115" s="205" t="s">
        <v>4234</v>
      </c>
      <c r="C115" s="205" t="s">
        <v>4232</v>
      </c>
      <c r="D115" s="205" t="s">
        <v>4233</v>
      </c>
      <c r="E115" s="205" t="s">
        <v>10809</v>
      </c>
      <c r="F115" s="205" t="s">
        <v>10810</v>
      </c>
      <c r="G115" s="205" t="s">
        <v>27</v>
      </c>
      <c r="H115" s="207">
        <v>43395</v>
      </c>
      <c r="I115" s="206" t="s">
        <v>4236</v>
      </c>
    </row>
    <row r="116" spans="1:10" x14ac:dyDescent="0.2">
      <c r="A116" s="205" t="s">
        <v>3115</v>
      </c>
      <c r="B116" s="205" t="s">
        <v>4339</v>
      </c>
      <c r="C116" s="205" t="s">
        <v>4317</v>
      </c>
      <c r="D116" s="205" t="s">
        <v>4318</v>
      </c>
      <c r="E116" s="205" t="s">
        <v>10809</v>
      </c>
      <c r="F116" s="205" t="s">
        <v>10810</v>
      </c>
      <c r="G116" s="205" t="s">
        <v>27</v>
      </c>
      <c r="H116" s="207">
        <v>43399</v>
      </c>
      <c r="I116" s="206" t="s">
        <v>4597</v>
      </c>
    </row>
    <row r="117" spans="1:10" x14ac:dyDescent="0.2">
      <c r="A117" s="205" t="s">
        <v>3115</v>
      </c>
      <c r="B117" s="205" t="s">
        <v>4330</v>
      </c>
      <c r="C117" s="205" t="s">
        <v>4302</v>
      </c>
      <c r="D117" s="205" t="s">
        <v>4303</v>
      </c>
      <c r="E117" s="205" t="s">
        <v>10809</v>
      </c>
      <c r="F117" s="205" t="s">
        <v>10810</v>
      </c>
      <c r="G117" s="205" t="s">
        <v>27</v>
      </c>
      <c r="H117" s="207">
        <v>43399</v>
      </c>
      <c r="I117" s="206" t="s">
        <v>4594</v>
      </c>
    </row>
    <row r="118" spans="1:10" x14ac:dyDescent="0.2">
      <c r="A118" s="205" t="s">
        <v>3517</v>
      </c>
      <c r="B118" s="205" t="s">
        <v>4468</v>
      </c>
      <c r="C118" s="205" t="s">
        <v>1890</v>
      </c>
      <c r="D118" s="205" t="s">
        <v>4435</v>
      </c>
      <c r="E118" s="205" t="s">
        <v>10809</v>
      </c>
      <c r="F118" s="205" t="s">
        <v>10810</v>
      </c>
      <c r="G118" s="205" t="s">
        <v>27</v>
      </c>
      <c r="H118" s="207">
        <v>43418</v>
      </c>
      <c r="I118" s="206" t="s">
        <v>4672</v>
      </c>
    </row>
    <row r="119" spans="1:10" x14ac:dyDescent="0.2">
      <c r="A119" s="205" t="s">
        <v>3115</v>
      </c>
      <c r="B119" s="205" t="s">
        <v>446</v>
      </c>
      <c r="C119" s="205" t="s">
        <v>1780</v>
      </c>
      <c r="D119" s="205" t="s">
        <v>2061</v>
      </c>
      <c r="E119" s="205" t="s">
        <v>10809</v>
      </c>
      <c r="F119" s="205" t="s">
        <v>10810</v>
      </c>
      <c r="G119" s="205" t="s">
        <v>27</v>
      </c>
      <c r="H119" s="207">
        <v>43418</v>
      </c>
      <c r="I119" s="206" t="s">
        <v>2887</v>
      </c>
      <c r="J119" s="205" t="s">
        <v>7374</v>
      </c>
    </row>
    <row r="120" spans="1:10" x14ac:dyDescent="0.2">
      <c r="A120" s="205" t="s">
        <v>3115</v>
      </c>
      <c r="B120" s="205" t="s">
        <v>4640</v>
      </c>
      <c r="C120" s="205" t="s">
        <v>4617</v>
      </c>
      <c r="D120" s="205" t="s">
        <v>4618</v>
      </c>
      <c r="E120" s="205" t="s">
        <v>10809</v>
      </c>
      <c r="F120" s="205" t="s">
        <v>10810</v>
      </c>
      <c r="G120" s="205" t="s">
        <v>27</v>
      </c>
      <c r="H120" s="207">
        <v>43431</v>
      </c>
      <c r="I120" s="206" t="s">
        <v>4730</v>
      </c>
    </row>
    <row r="121" spans="1:10" x14ac:dyDescent="0.2">
      <c r="A121" s="205" t="s">
        <v>7241</v>
      </c>
      <c r="B121" s="205" t="s">
        <v>4636</v>
      </c>
      <c r="C121" s="205" t="s">
        <v>4611</v>
      </c>
      <c r="D121" s="205" t="s">
        <v>4612</v>
      </c>
      <c r="E121" s="205" t="s">
        <v>10809</v>
      </c>
      <c r="F121" s="205" t="s">
        <v>10810</v>
      </c>
      <c r="G121" s="205" t="s">
        <v>27</v>
      </c>
      <c r="H121" s="207">
        <v>43431</v>
      </c>
      <c r="I121" s="206" t="s">
        <v>4817</v>
      </c>
      <c r="J121" s="205" t="s">
        <v>7375</v>
      </c>
    </row>
    <row r="122" spans="1:10" x14ac:dyDescent="0.2">
      <c r="A122" s="205" t="s">
        <v>3115</v>
      </c>
      <c r="B122" s="205" t="s">
        <v>4637</v>
      </c>
      <c r="C122" s="205" t="s">
        <v>1663</v>
      </c>
      <c r="D122" s="205" t="s">
        <v>4613</v>
      </c>
      <c r="E122" s="205" t="s">
        <v>10809</v>
      </c>
      <c r="F122" s="205" t="s">
        <v>10810</v>
      </c>
      <c r="G122" s="205" t="s">
        <v>27</v>
      </c>
      <c r="H122" s="207">
        <v>43430</v>
      </c>
      <c r="I122" s="206" t="s">
        <v>4819</v>
      </c>
      <c r="J122" s="205" t="s">
        <v>7376</v>
      </c>
    </row>
    <row r="123" spans="1:10" x14ac:dyDescent="0.2">
      <c r="A123" s="205" t="s">
        <v>3115</v>
      </c>
      <c r="B123" s="205" t="s">
        <v>4811</v>
      </c>
      <c r="C123" s="205" t="s">
        <v>4783</v>
      </c>
      <c r="D123" s="205" t="s">
        <v>4784</v>
      </c>
      <c r="E123" s="205" t="s">
        <v>10809</v>
      </c>
      <c r="F123" s="205" t="s">
        <v>10810</v>
      </c>
      <c r="G123" s="205" t="s">
        <v>27</v>
      </c>
      <c r="H123" s="207">
        <v>43448</v>
      </c>
      <c r="I123" s="206" t="s">
        <v>4919</v>
      </c>
      <c r="J123" s="205" t="s">
        <v>7377</v>
      </c>
    </row>
    <row r="124" spans="1:10" x14ac:dyDescent="0.2">
      <c r="A124" s="205" t="s">
        <v>3115</v>
      </c>
      <c r="B124" s="205" t="s">
        <v>4799</v>
      </c>
      <c r="C124" s="205" t="s">
        <v>1762</v>
      </c>
      <c r="D124" s="205" t="s">
        <v>4764</v>
      </c>
      <c r="E124" s="205" t="s">
        <v>10809</v>
      </c>
      <c r="F124" s="205" t="s">
        <v>10810</v>
      </c>
      <c r="G124" s="205" t="s">
        <v>27</v>
      </c>
      <c r="H124" s="207">
        <v>43448</v>
      </c>
      <c r="I124" s="206" t="s">
        <v>4907</v>
      </c>
    </row>
    <row r="125" spans="1:10" x14ac:dyDescent="0.2">
      <c r="A125" s="205" t="s">
        <v>3115</v>
      </c>
      <c r="B125" s="205" t="s">
        <v>4801</v>
      </c>
      <c r="C125" s="205" t="s">
        <v>4766</v>
      </c>
      <c r="D125" s="205" t="s">
        <v>4767</v>
      </c>
      <c r="E125" s="205" t="s">
        <v>10809</v>
      </c>
      <c r="F125" s="205" t="s">
        <v>10810</v>
      </c>
      <c r="G125" s="205" t="s">
        <v>27</v>
      </c>
      <c r="H125" s="207">
        <v>43447</v>
      </c>
      <c r="I125" s="206" t="s">
        <v>4909</v>
      </c>
      <c r="J125" s="205" t="s">
        <v>7378</v>
      </c>
    </row>
    <row r="126" spans="1:10" x14ac:dyDescent="0.2">
      <c r="A126" s="205" t="s">
        <v>6688</v>
      </c>
      <c r="B126" s="205" t="s">
        <v>4793</v>
      </c>
      <c r="C126" s="205" t="s">
        <v>4755</v>
      </c>
      <c r="D126" s="205" t="s">
        <v>4756</v>
      </c>
      <c r="E126" s="205" t="s">
        <v>10809</v>
      </c>
      <c r="F126" s="205" t="s">
        <v>10810</v>
      </c>
      <c r="G126" s="205" t="s">
        <v>27</v>
      </c>
      <c r="H126" s="207">
        <v>43447</v>
      </c>
      <c r="I126" s="206" t="s">
        <v>4875</v>
      </c>
    </row>
    <row r="127" spans="1:10" x14ac:dyDescent="0.2">
      <c r="A127" s="205" t="s">
        <v>10695</v>
      </c>
      <c r="B127" s="205" t="s">
        <v>4808</v>
      </c>
      <c r="C127" s="205" t="s">
        <v>4778</v>
      </c>
      <c r="D127" s="205" t="s">
        <v>4779</v>
      </c>
      <c r="E127" s="205" t="s">
        <v>10809</v>
      </c>
      <c r="F127" s="205" t="s">
        <v>10810</v>
      </c>
      <c r="G127" s="205" t="s">
        <v>27</v>
      </c>
      <c r="H127" s="207">
        <v>43448</v>
      </c>
      <c r="I127" s="206" t="s">
        <v>4916</v>
      </c>
      <c r="J127" s="205" t="s">
        <v>7379</v>
      </c>
    </row>
    <row r="128" spans="1:10" x14ac:dyDescent="0.2">
      <c r="A128" s="205" t="s">
        <v>3115</v>
      </c>
      <c r="B128" s="205" t="s">
        <v>4804</v>
      </c>
      <c r="C128" s="205" t="s">
        <v>3322</v>
      </c>
      <c r="D128" s="205" t="s">
        <v>4772</v>
      </c>
      <c r="E128" s="205" t="s">
        <v>10809</v>
      </c>
      <c r="F128" s="205" t="s">
        <v>10810</v>
      </c>
      <c r="G128" s="205" t="s">
        <v>27</v>
      </c>
      <c r="H128" s="207">
        <v>43448</v>
      </c>
      <c r="I128" s="206" t="s">
        <v>4912</v>
      </c>
      <c r="J128" s="205" t="s">
        <v>7380</v>
      </c>
    </row>
    <row r="129" spans="1:10" x14ac:dyDescent="0.2">
      <c r="A129" s="205" t="s">
        <v>3115</v>
      </c>
      <c r="B129" s="205" t="s">
        <v>4860</v>
      </c>
      <c r="C129" s="205" t="s">
        <v>4848</v>
      </c>
      <c r="D129" s="205" t="s">
        <v>4840</v>
      </c>
      <c r="E129" s="205" t="s">
        <v>10809</v>
      </c>
      <c r="F129" s="205" t="s">
        <v>10810</v>
      </c>
      <c r="G129" s="205" t="s">
        <v>27</v>
      </c>
      <c r="H129" s="207">
        <v>43452</v>
      </c>
      <c r="I129" s="206" t="s">
        <v>4947</v>
      </c>
      <c r="J129" s="205" t="s">
        <v>7381</v>
      </c>
    </row>
    <row r="130" spans="1:10" x14ac:dyDescent="0.2">
      <c r="A130" s="205" t="s">
        <v>3115</v>
      </c>
      <c r="B130" s="205" t="s">
        <v>4853</v>
      </c>
      <c r="C130" s="205" t="s">
        <v>4846</v>
      </c>
      <c r="D130" s="205" t="s">
        <v>4847</v>
      </c>
      <c r="E130" s="205" t="s">
        <v>10809</v>
      </c>
      <c r="F130" s="205" t="s">
        <v>10810</v>
      </c>
      <c r="G130" s="205" t="s">
        <v>27</v>
      </c>
      <c r="H130" s="207">
        <v>43452</v>
      </c>
      <c r="I130" s="206" t="s">
        <v>4940</v>
      </c>
      <c r="J130" s="205" t="s">
        <v>7382</v>
      </c>
    </row>
    <row r="131" spans="1:10" x14ac:dyDescent="0.2">
      <c r="A131" s="205" t="s">
        <v>3115</v>
      </c>
      <c r="B131" s="205" t="s">
        <v>4861</v>
      </c>
      <c r="C131" s="205" t="s">
        <v>4841</v>
      </c>
      <c r="D131" s="205" t="s">
        <v>4842</v>
      </c>
      <c r="E131" s="205" t="s">
        <v>10809</v>
      </c>
      <c r="F131" s="205" t="s">
        <v>10810</v>
      </c>
      <c r="G131" s="205" t="s">
        <v>27</v>
      </c>
      <c r="H131" s="207">
        <v>43452</v>
      </c>
      <c r="I131" s="206" t="s">
        <v>4948</v>
      </c>
    </row>
    <row r="132" spans="1:10" x14ac:dyDescent="0.2">
      <c r="A132" s="205" t="s">
        <v>3115</v>
      </c>
      <c r="B132" s="205" t="s">
        <v>503</v>
      </c>
      <c r="C132" s="205" t="s">
        <v>1547</v>
      </c>
      <c r="D132" s="205" t="s">
        <v>2166</v>
      </c>
      <c r="E132" s="205" t="s">
        <v>10809</v>
      </c>
      <c r="F132" s="205" t="s">
        <v>10810</v>
      </c>
      <c r="G132" s="205" t="s">
        <v>27</v>
      </c>
      <c r="H132" s="207">
        <v>43162</v>
      </c>
      <c r="I132" s="206" t="s">
        <v>2924</v>
      </c>
      <c r="J132" s="205" t="s">
        <v>7383</v>
      </c>
    </row>
    <row r="133" spans="1:10" x14ac:dyDescent="0.2">
      <c r="A133" s="205" t="s">
        <v>3115</v>
      </c>
      <c r="B133" s="205" t="s">
        <v>4862</v>
      </c>
      <c r="C133" s="205" t="s">
        <v>4843</v>
      </c>
      <c r="D133" s="205" t="s">
        <v>8007</v>
      </c>
      <c r="E133" s="205" t="s">
        <v>10809</v>
      </c>
      <c r="F133" s="205" t="s">
        <v>10810</v>
      </c>
      <c r="G133" s="205" t="s">
        <v>27</v>
      </c>
      <c r="H133" s="207">
        <v>43452</v>
      </c>
      <c r="I133" s="206" t="s">
        <v>4949</v>
      </c>
      <c r="J133" s="205" t="s">
        <v>7384</v>
      </c>
    </row>
    <row r="134" spans="1:10" x14ac:dyDescent="0.2">
      <c r="A134" s="205" t="s">
        <v>3115</v>
      </c>
      <c r="B134" s="205" t="s">
        <v>4849</v>
      </c>
      <c r="C134" s="205" t="s">
        <v>1994</v>
      </c>
      <c r="D134" s="205" t="s">
        <v>4822</v>
      </c>
      <c r="E134" s="205" t="s">
        <v>10809</v>
      </c>
      <c r="F134" s="205" t="s">
        <v>10810</v>
      </c>
      <c r="G134" s="205" t="s">
        <v>27</v>
      </c>
      <c r="H134" s="207">
        <v>43452</v>
      </c>
      <c r="I134" s="206" t="s">
        <v>4937</v>
      </c>
    </row>
    <row r="135" spans="1:10" x14ac:dyDescent="0.2">
      <c r="A135" s="205" t="s">
        <v>3115</v>
      </c>
      <c r="B135" s="205" t="s">
        <v>4863</v>
      </c>
      <c r="C135" s="205" t="s">
        <v>3118</v>
      </c>
      <c r="D135" s="205" t="s">
        <v>4844</v>
      </c>
      <c r="E135" s="205" t="s">
        <v>10809</v>
      </c>
      <c r="F135" s="205" t="s">
        <v>10810</v>
      </c>
      <c r="G135" s="205" t="s">
        <v>27</v>
      </c>
      <c r="H135" s="207">
        <v>43452</v>
      </c>
      <c r="I135" s="206" t="s">
        <v>4950</v>
      </c>
      <c r="J135" s="205" t="s">
        <v>7385</v>
      </c>
    </row>
    <row r="136" spans="1:10" x14ac:dyDescent="0.2">
      <c r="A136" s="205" t="s">
        <v>3115</v>
      </c>
      <c r="B136" s="205" t="s">
        <v>497</v>
      </c>
      <c r="C136" s="205" t="s">
        <v>2155</v>
      </c>
      <c r="D136" s="205" t="s">
        <v>2156</v>
      </c>
      <c r="E136" s="205" t="s">
        <v>10809</v>
      </c>
      <c r="F136" s="205" t="s">
        <v>10810</v>
      </c>
      <c r="G136" s="205" t="s">
        <v>27</v>
      </c>
      <c r="H136" s="207">
        <v>42943</v>
      </c>
      <c r="I136" s="206" t="s">
        <v>5848</v>
      </c>
      <c r="J136" s="205" t="s">
        <v>7386</v>
      </c>
    </row>
    <row r="137" spans="1:10" x14ac:dyDescent="0.2">
      <c r="A137" s="205" t="s">
        <v>4877</v>
      </c>
      <c r="B137" s="205" t="s">
        <v>576</v>
      </c>
      <c r="C137" s="205" t="s">
        <v>2291</v>
      </c>
      <c r="D137" s="205" t="s">
        <v>2292</v>
      </c>
      <c r="E137" s="205" t="s">
        <v>10809</v>
      </c>
      <c r="F137" s="205" t="s">
        <v>10810</v>
      </c>
      <c r="G137" s="205" t="s">
        <v>27</v>
      </c>
      <c r="H137" s="207">
        <v>43183</v>
      </c>
      <c r="I137" s="206" t="s">
        <v>2997</v>
      </c>
      <c r="J137" s="205" t="s">
        <v>7387</v>
      </c>
    </row>
    <row r="138" spans="1:10" x14ac:dyDescent="0.2">
      <c r="A138" s="205" t="s">
        <v>3115</v>
      </c>
      <c r="B138" s="205" t="s">
        <v>556</v>
      </c>
      <c r="C138" s="205" t="s">
        <v>2254</v>
      </c>
      <c r="D138" s="205" t="s">
        <v>2255</v>
      </c>
      <c r="E138" s="205" t="s">
        <v>10809</v>
      </c>
      <c r="F138" s="205" t="s">
        <v>10810</v>
      </c>
      <c r="G138" s="205" t="s">
        <v>27</v>
      </c>
      <c r="H138" s="207">
        <v>43325</v>
      </c>
      <c r="I138" s="206" t="s">
        <v>2977</v>
      </c>
    </row>
    <row r="139" spans="1:10" x14ac:dyDescent="0.2">
      <c r="A139" s="205" t="s">
        <v>4877</v>
      </c>
      <c r="B139" s="205" t="s">
        <v>661</v>
      </c>
      <c r="C139" s="205" t="s">
        <v>2247</v>
      </c>
      <c r="D139" s="205" t="s">
        <v>2418</v>
      </c>
      <c r="E139" s="205" t="s">
        <v>10809</v>
      </c>
      <c r="F139" s="205" t="s">
        <v>10810</v>
      </c>
      <c r="G139" s="205" t="s">
        <v>27</v>
      </c>
      <c r="H139" s="207">
        <v>43252</v>
      </c>
      <c r="I139" s="206" t="s">
        <v>3036</v>
      </c>
      <c r="J139" s="205" t="s">
        <v>7388</v>
      </c>
    </row>
    <row r="140" spans="1:10" x14ac:dyDescent="0.2">
      <c r="A140" s="205" t="s">
        <v>3115</v>
      </c>
      <c r="B140" s="205" t="s">
        <v>572</v>
      </c>
      <c r="C140" s="205" t="s">
        <v>2284</v>
      </c>
      <c r="D140" s="205" t="s">
        <v>2285</v>
      </c>
      <c r="E140" s="205" t="s">
        <v>10809</v>
      </c>
      <c r="F140" s="205" t="s">
        <v>10810</v>
      </c>
      <c r="G140" s="205" t="s">
        <v>27</v>
      </c>
      <c r="H140" s="207">
        <v>42971</v>
      </c>
      <c r="I140" s="206" t="s">
        <v>2993</v>
      </c>
      <c r="J140" s="205" t="s">
        <v>7389</v>
      </c>
    </row>
    <row r="141" spans="1:10" x14ac:dyDescent="0.2">
      <c r="A141" s="205" t="s">
        <v>3163</v>
      </c>
      <c r="B141" s="205" t="s">
        <v>3189</v>
      </c>
      <c r="C141" s="205" t="s">
        <v>3161</v>
      </c>
      <c r="D141" s="205" t="s">
        <v>3162</v>
      </c>
      <c r="E141" s="205" t="s">
        <v>10809</v>
      </c>
      <c r="F141" s="205" t="s">
        <v>10810</v>
      </c>
      <c r="G141" s="205" t="s">
        <v>27</v>
      </c>
      <c r="H141" s="207">
        <v>43013</v>
      </c>
      <c r="I141" s="206" t="s">
        <v>3239</v>
      </c>
      <c r="J141" s="205" t="s">
        <v>7390</v>
      </c>
    </row>
    <row r="142" spans="1:10" x14ac:dyDescent="0.2">
      <c r="A142" s="205" t="s">
        <v>3163</v>
      </c>
      <c r="B142" s="205" t="s">
        <v>7128</v>
      </c>
      <c r="C142" s="205" t="s">
        <v>3617</v>
      </c>
      <c r="D142" s="205" t="s">
        <v>3618</v>
      </c>
      <c r="E142" s="205" t="s">
        <v>10809</v>
      </c>
      <c r="F142" s="205" t="s">
        <v>10810</v>
      </c>
      <c r="G142" s="205" t="s">
        <v>27</v>
      </c>
      <c r="H142" s="207">
        <v>43305</v>
      </c>
      <c r="I142" s="206" t="s">
        <v>3745</v>
      </c>
    </row>
    <row r="143" spans="1:10" x14ac:dyDescent="0.2">
      <c r="A143" s="205" t="s">
        <v>3163</v>
      </c>
      <c r="B143" s="205" t="s">
        <v>3287</v>
      </c>
      <c r="C143" s="205" t="s">
        <v>3332</v>
      </c>
      <c r="D143" s="205" t="s">
        <v>3333</v>
      </c>
      <c r="E143" s="205" t="s">
        <v>10809</v>
      </c>
      <c r="F143" s="205" t="s">
        <v>10810</v>
      </c>
      <c r="G143" s="205" t="s">
        <v>27</v>
      </c>
      <c r="H143" s="207">
        <v>43278</v>
      </c>
      <c r="I143" s="206" t="s">
        <v>3555</v>
      </c>
      <c r="J143" s="205" t="s">
        <v>7391</v>
      </c>
    </row>
    <row r="144" spans="1:10" x14ac:dyDescent="0.2">
      <c r="A144" s="205" t="s">
        <v>3163</v>
      </c>
      <c r="B144" s="205" t="s">
        <v>3286</v>
      </c>
      <c r="C144" s="205" t="s">
        <v>3330</v>
      </c>
      <c r="D144" s="205" t="s">
        <v>3331</v>
      </c>
      <c r="E144" s="205" t="s">
        <v>10809</v>
      </c>
      <c r="F144" s="205" t="s">
        <v>10810</v>
      </c>
      <c r="G144" s="205" t="s">
        <v>27</v>
      </c>
      <c r="H144" s="207">
        <v>43278</v>
      </c>
      <c r="I144" s="206" t="s">
        <v>3559</v>
      </c>
    </row>
    <row r="145" spans="1:10" x14ac:dyDescent="0.2">
      <c r="A145" s="205" t="s">
        <v>3390</v>
      </c>
      <c r="B145" s="205" t="s">
        <v>3276</v>
      </c>
      <c r="C145" s="205" t="s">
        <v>3311</v>
      </c>
      <c r="D145" s="205" t="s">
        <v>3312</v>
      </c>
      <c r="E145" s="205" t="s">
        <v>10809</v>
      </c>
      <c r="F145" s="205" t="s">
        <v>10810</v>
      </c>
      <c r="G145" s="205" t="s">
        <v>27</v>
      </c>
      <c r="H145" s="207">
        <v>43770</v>
      </c>
      <c r="I145" s="206" t="s">
        <v>3561</v>
      </c>
      <c r="J145" s="205" t="s">
        <v>7392</v>
      </c>
    </row>
    <row r="146" spans="1:10" x14ac:dyDescent="0.2">
      <c r="A146" s="205" t="s">
        <v>3163</v>
      </c>
      <c r="B146" s="205" t="s">
        <v>3186</v>
      </c>
      <c r="C146" s="205" t="s">
        <v>2101</v>
      </c>
      <c r="D146" s="205" t="s">
        <v>3156</v>
      </c>
      <c r="E146" s="205" t="s">
        <v>10809</v>
      </c>
      <c r="F146" s="205" t="s">
        <v>10810</v>
      </c>
      <c r="G146" s="205" t="s">
        <v>27</v>
      </c>
      <c r="H146" s="207">
        <v>42928</v>
      </c>
      <c r="I146" s="206" t="s">
        <v>3237</v>
      </c>
    </row>
    <row r="147" spans="1:10" x14ac:dyDescent="0.2">
      <c r="A147" s="205" t="s">
        <v>3163</v>
      </c>
      <c r="B147" s="205" t="s">
        <v>3168</v>
      </c>
      <c r="C147" s="205" t="s">
        <v>3123</v>
      </c>
      <c r="D147" s="205" t="s">
        <v>3124</v>
      </c>
      <c r="E147" s="205" t="s">
        <v>10809</v>
      </c>
      <c r="F147" s="205" t="s">
        <v>10810</v>
      </c>
      <c r="G147" s="205" t="s">
        <v>27</v>
      </c>
      <c r="H147" s="207">
        <v>43041</v>
      </c>
      <c r="I147" s="206" t="s">
        <v>3212</v>
      </c>
      <c r="J147" s="205" t="s">
        <v>7393</v>
      </c>
    </row>
    <row r="148" spans="1:10" x14ac:dyDescent="0.2">
      <c r="A148" s="205" t="s">
        <v>7243</v>
      </c>
      <c r="B148" s="205" t="s">
        <v>3288</v>
      </c>
      <c r="C148" s="205" t="s">
        <v>3334</v>
      </c>
      <c r="D148" s="205" t="s">
        <v>3335</v>
      </c>
      <c r="E148" s="205" t="s">
        <v>10809</v>
      </c>
      <c r="F148" s="205" t="s">
        <v>10810</v>
      </c>
      <c r="G148" s="205" t="s">
        <v>27</v>
      </c>
      <c r="H148" s="207">
        <v>43739</v>
      </c>
      <c r="I148" s="206" t="s">
        <v>3563</v>
      </c>
      <c r="J148" s="205" t="s">
        <v>7394</v>
      </c>
    </row>
    <row r="149" spans="1:10" x14ac:dyDescent="0.2">
      <c r="A149" s="205" t="s">
        <v>10695</v>
      </c>
      <c r="B149" s="205" t="s">
        <v>3176</v>
      </c>
      <c r="C149" s="205" t="s">
        <v>3137</v>
      </c>
      <c r="D149" s="205" t="s">
        <v>3138</v>
      </c>
      <c r="E149" s="205" t="s">
        <v>10809</v>
      </c>
      <c r="F149" s="205" t="s">
        <v>10810</v>
      </c>
      <c r="G149" s="205" t="s">
        <v>27</v>
      </c>
      <c r="H149" s="207">
        <v>43158</v>
      </c>
      <c r="I149" s="206" t="s">
        <v>3226</v>
      </c>
    </row>
    <row r="150" spans="1:10" x14ac:dyDescent="0.2">
      <c r="A150" s="205" t="s">
        <v>3163</v>
      </c>
      <c r="B150" s="205" t="s">
        <v>3272</v>
      </c>
      <c r="C150" s="205" t="s">
        <v>3305</v>
      </c>
      <c r="D150" s="205" t="s">
        <v>3306</v>
      </c>
      <c r="E150" s="205" t="s">
        <v>10809</v>
      </c>
      <c r="F150" s="205" t="s">
        <v>10810</v>
      </c>
      <c r="G150" s="205" t="s">
        <v>27</v>
      </c>
      <c r="H150" s="207">
        <v>43278</v>
      </c>
      <c r="I150" s="206" t="s">
        <v>3567</v>
      </c>
      <c r="J150" s="205" t="s">
        <v>7395</v>
      </c>
    </row>
    <row r="151" spans="1:10" x14ac:dyDescent="0.2">
      <c r="A151" s="205" t="s">
        <v>3517</v>
      </c>
      <c r="B151" s="205" t="s">
        <v>3289</v>
      </c>
      <c r="C151" s="205" t="s">
        <v>3336</v>
      </c>
      <c r="D151" s="205" t="s">
        <v>3335</v>
      </c>
      <c r="E151" s="205" t="s">
        <v>10809</v>
      </c>
      <c r="F151" s="205" t="s">
        <v>10810</v>
      </c>
      <c r="G151" s="205" t="s">
        <v>27</v>
      </c>
      <c r="H151" s="207">
        <v>43739</v>
      </c>
      <c r="I151" s="206" t="s">
        <v>3571</v>
      </c>
      <c r="J151" s="205" t="s">
        <v>7394</v>
      </c>
    </row>
    <row r="152" spans="1:10" x14ac:dyDescent="0.2">
      <c r="A152" s="205" t="s">
        <v>3517</v>
      </c>
      <c r="B152" s="205" t="s">
        <v>3289</v>
      </c>
      <c r="C152" s="205" t="s">
        <v>3336</v>
      </c>
      <c r="D152" s="205" t="s">
        <v>3335</v>
      </c>
      <c r="E152" s="205" t="s">
        <v>10809</v>
      </c>
      <c r="F152" s="205" t="s">
        <v>10810</v>
      </c>
      <c r="G152" s="205" t="s">
        <v>27</v>
      </c>
      <c r="H152" s="207">
        <v>43739</v>
      </c>
      <c r="I152" s="206" t="s">
        <v>3571</v>
      </c>
    </row>
    <row r="153" spans="1:10" x14ac:dyDescent="0.2">
      <c r="A153" s="205" t="s">
        <v>3163</v>
      </c>
      <c r="B153" s="205" t="s">
        <v>3714</v>
      </c>
      <c r="C153" s="205" t="s">
        <v>3685</v>
      </c>
      <c r="D153" s="205" t="s">
        <v>1619</v>
      </c>
      <c r="E153" s="205" t="s">
        <v>10809</v>
      </c>
      <c r="F153" s="205" t="s">
        <v>10810</v>
      </c>
      <c r="G153" s="205" t="s">
        <v>27</v>
      </c>
      <c r="H153" s="207">
        <v>43313</v>
      </c>
      <c r="I153" s="206" t="s">
        <v>3752</v>
      </c>
      <c r="J153" s="205" t="s">
        <v>7397</v>
      </c>
    </row>
    <row r="154" spans="1:10" x14ac:dyDescent="0.2">
      <c r="A154" s="205" t="s">
        <v>3163</v>
      </c>
      <c r="B154" s="205" t="s">
        <v>7127</v>
      </c>
      <c r="C154" s="205" t="s">
        <v>3644</v>
      </c>
      <c r="D154" s="205" t="s">
        <v>3645</v>
      </c>
      <c r="E154" s="205" t="s">
        <v>10809</v>
      </c>
      <c r="F154" s="205" t="s">
        <v>10810</v>
      </c>
      <c r="G154" s="205" t="s">
        <v>27</v>
      </c>
      <c r="H154" s="207">
        <v>43305</v>
      </c>
      <c r="I154" s="206" t="s">
        <v>3747</v>
      </c>
      <c r="J154" s="205" t="s">
        <v>7398</v>
      </c>
    </row>
    <row r="155" spans="1:10" x14ac:dyDescent="0.2">
      <c r="A155" s="205" t="s">
        <v>3517</v>
      </c>
      <c r="B155" s="205" t="s">
        <v>3852</v>
      </c>
      <c r="C155" s="205" t="s">
        <v>3807</v>
      </c>
      <c r="D155" s="205" t="s">
        <v>3808</v>
      </c>
      <c r="E155" s="205" t="s">
        <v>10809</v>
      </c>
      <c r="F155" s="205" t="s">
        <v>10810</v>
      </c>
      <c r="G155" s="205" t="s">
        <v>27</v>
      </c>
      <c r="H155" s="207">
        <v>43497</v>
      </c>
      <c r="I155" s="206" t="s">
        <v>3854</v>
      </c>
    </row>
    <row r="156" spans="1:10" x14ac:dyDescent="0.2">
      <c r="A156" s="205" t="s">
        <v>3163</v>
      </c>
      <c r="B156" s="205" t="s">
        <v>3940</v>
      </c>
      <c r="C156" s="205" t="s">
        <v>3916</v>
      </c>
      <c r="D156" s="205" t="s">
        <v>3917</v>
      </c>
      <c r="E156" s="205" t="s">
        <v>10809</v>
      </c>
      <c r="F156" s="205" t="s">
        <v>10810</v>
      </c>
      <c r="G156" s="205" t="s">
        <v>27</v>
      </c>
      <c r="H156" s="207">
        <v>43346</v>
      </c>
      <c r="I156" s="206" t="s">
        <v>3974</v>
      </c>
      <c r="J156" s="205" t="s">
        <v>7399</v>
      </c>
    </row>
    <row r="157" spans="1:10" x14ac:dyDescent="0.2">
      <c r="A157" s="205" t="s">
        <v>3115</v>
      </c>
      <c r="B157" s="205" t="s">
        <v>92</v>
      </c>
      <c r="C157" s="205" t="s">
        <v>1431</v>
      </c>
      <c r="D157" s="205" t="s">
        <v>1432</v>
      </c>
      <c r="E157" s="205" t="s">
        <v>10809</v>
      </c>
      <c r="F157" s="205" t="s">
        <v>10810</v>
      </c>
      <c r="G157" s="205" t="s">
        <v>27</v>
      </c>
      <c r="H157" s="207">
        <v>43041</v>
      </c>
      <c r="I157" s="206" t="s">
        <v>2577</v>
      </c>
      <c r="J157" s="205" t="s">
        <v>7400</v>
      </c>
    </row>
    <row r="158" spans="1:10" x14ac:dyDescent="0.2">
      <c r="A158" s="205" t="s">
        <v>3163</v>
      </c>
      <c r="B158" s="205" t="s">
        <v>3173</v>
      </c>
      <c r="C158" s="205" t="s">
        <v>3133</v>
      </c>
      <c r="D158" s="205" t="s">
        <v>3134</v>
      </c>
      <c r="E158" s="205" t="s">
        <v>10809</v>
      </c>
      <c r="F158" s="205" t="s">
        <v>10810</v>
      </c>
      <c r="G158" s="205" t="s">
        <v>27</v>
      </c>
      <c r="H158" s="207">
        <v>43113</v>
      </c>
      <c r="I158" s="206" t="s">
        <v>3222</v>
      </c>
    </row>
    <row r="159" spans="1:10" x14ac:dyDescent="0.2">
      <c r="A159" s="205" t="s">
        <v>3163</v>
      </c>
      <c r="B159" s="205" t="s">
        <v>3169</v>
      </c>
      <c r="C159" s="205" t="s">
        <v>3125</v>
      </c>
      <c r="D159" s="205" t="s">
        <v>3126</v>
      </c>
      <c r="E159" s="205" t="s">
        <v>10809</v>
      </c>
      <c r="F159" s="205" t="s">
        <v>10810</v>
      </c>
      <c r="G159" s="205" t="s">
        <v>27</v>
      </c>
      <c r="H159" s="207">
        <v>43166</v>
      </c>
      <c r="I159" s="206" t="s">
        <v>3214</v>
      </c>
    </row>
    <row r="160" spans="1:10" x14ac:dyDescent="0.2">
      <c r="A160" s="205" t="s">
        <v>3163</v>
      </c>
      <c r="B160" s="205" t="s">
        <v>3646</v>
      </c>
      <c r="C160" s="205" t="s">
        <v>3600</v>
      </c>
      <c r="D160" s="205" t="s">
        <v>3601</v>
      </c>
      <c r="E160" s="205" t="s">
        <v>10809</v>
      </c>
      <c r="F160" s="205" t="s">
        <v>10810</v>
      </c>
      <c r="G160" s="205" t="s">
        <v>27</v>
      </c>
      <c r="H160" s="207">
        <v>43305</v>
      </c>
      <c r="I160" s="206" t="s">
        <v>3737</v>
      </c>
      <c r="J160" s="205" t="s">
        <v>7401</v>
      </c>
    </row>
    <row r="161" spans="1:10" x14ac:dyDescent="0.2">
      <c r="A161" s="205" t="s">
        <v>3163</v>
      </c>
      <c r="B161" s="205" t="s">
        <v>3652</v>
      </c>
      <c r="C161" s="205" t="s">
        <v>3615</v>
      </c>
      <c r="D161" s="205" t="s">
        <v>3616</v>
      </c>
      <c r="E161" s="205" t="s">
        <v>10809</v>
      </c>
      <c r="F161" s="205" t="s">
        <v>10810</v>
      </c>
      <c r="G161" s="205" t="s">
        <v>27</v>
      </c>
      <c r="H161" s="207">
        <v>43305</v>
      </c>
      <c r="I161" s="206" t="s">
        <v>3743</v>
      </c>
      <c r="J161" s="205" t="s">
        <v>7402</v>
      </c>
    </row>
    <row r="162" spans="1:10" x14ac:dyDescent="0.2">
      <c r="A162" s="205" t="s">
        <v>3163</v>
      </c>
      <c r="B162" s="205" t="s">
        <v>498</v>
      </c>
      <c r="C162" s="205" t="s">
        <v>2157</v>
      </c>
      <c r="D162" s="205" t="s">
        <v>2158</v>
      </c>
      <c r="E162" s="205" t="s">
        <v>10809</v>
      </c>
      <c r="F162" s="205" t="s">
        <v>10810</v>
      </c>
      <c r="G162" s="205" t="s">
        <v>27</v>
      </c>
      <c r="H162" s="207">
        <v>43194</v>
      </c>
      <c r="I162" s="206" t="s">
        <v>2919</v>
      </c>
    </row>
    <row r="163" spans="1:10" x14ac:dyDescent="0.2">
      <c r="A163" s="205" t="s">
        <v>3163</v>
      </c>
      <c r="B163" s="205" t="s">
        <v>3182</v>
      </c>
      <c r="C163" s="205" t="s">
        <v>3148</v>
      </c>
      <c r="D163" s="205" t="s">
        <v>8755</v>
      </c>
      <c r="E163" s="205" t="s">
        <v>10809</v>
      </c>
      <c r="F163" s="205" t="s">
        <v>10810</v>
      </c>
      <c r="G163" s="205" t="s">
        <v>27</v>
      </c>
      <c r="H163" s="207">
        <v>43193</v>
      </c>
      <c r="I163" s="206" t="s">
        <v>3234</v>
      </c>
      <c r="J163" s="205" t="s">
        <v>7403</v>
      </c>
    </row>
    <row r="164" spans="1:10" x14ac:dyDescent="0.2">
      <c r="A164" s="205" t="s">
        <v>3163</v>
      </c>
      <c r="B164" s="205" t="s">
        <v>3175</v>
      </c>
      <c r="C164" s="205" t="s">
        <v>1421</v>
      </c>
      <c r="D164" s="205" t="s">
        <v>3136</v>
      </c>
      <c r="E164" s="205" t="s">
        <v>10809</v>
      </c>
      <c r="F164" s="205" t="s">
        <v>10810</v>
      </c>
      <c r="G164" s="205" t="s">
        <v>27</v>
      </c>
      <c r="H164" s="207">
        <v>42943</v>
      </c>
      <c r="I164" s="206" t="s">
        <v>3224</v>
      </c>
      <c r="J164" s="205" t="s">
        <v>7404</v>
      </c>
    </row>
    <row r="165" spans="1:10" x14ac:dyDescent="0.2">
      <c r="A165" s="205" t="s">
        <v>3115</v>
      </c>
      <c r="B165" s="205" t="s">
        <v>458</v>
      </c>
      <c r="C165" s="205" t="s">
        <v>2082</v>
      </c>
      <c r="D165" s="205" t="s">
        <v>2083</v>
      </c>
      <c r="E165" s="205" t="s">
        <v>10809</v>
      </c>
      <c r="F165" s="205" t="s">
        <v>10810</v>
      </c>
      <c r="G165" s="205" t="s">
        <v>27</v>
      </c>
      <c r="H165" s="207">
        <v>0</v>
      </c>
      <c r="I165" s="206" t="s">
        <v>2882</v>
      </c>
      <c r="J165" s="205" t="s">
        <v>7405</v>
      </c>
    </row>
    <row r="166" spans="1:10" x14ac:dyDescent="0.2">
      <c r="A166" s="205" t="s">
        <v>3163</v>
      </c>
      <c r="B166" s="205" t="s">
        <v>3188</v>
      </c>
      <c r="C166" s="205" t="s">
        <v>3160</v>
      </c>
      <c r="D166" s="205" t="s">
        <v>2266</v>
      </c>
      <c r="E166" s="205" t="s">
        <v>10809</v>
      </c>
      <c r="F166" s="205" t="s">
        <v>10810</v>
      </c>
      <c r="G166" s="205" t="s">
        <v>27</v>
      </c>
      <c r="H166" s="207">
        <v>42919</v>
      </c>
      <c r="I166" s="206" t="s">
        <v>3897</v>
      </c>
      <c r="J166" s="205" t="s">
        <v>7406</v>
      </c>
    </row>
    <row r="167" spans="1:10" x14ac:dyDescent="0.2">
      <c r="A167" s="205" t="s">
        <v>3163</v>
      </c>
      <c r="B167" s="205" t="s">
        <v>545</v>
      </c>
      <c r="C167" s="205" t="s">
        <v>2172</v>
      </c>
      <c r="D167" s="205" t="s">
        <v>2237</v>
      </c>
      <c r="E167" s="205" t="s">
        <v>10809</v>
      </c>
      <c r="F167" s="205" t="s">
        <v>10810</v>
      </c>
      <c r="G167" s="205" t="s">
        <v>27</v>
      </c>
      <c r="H167" s="207">
        <v>43200</v>
      </c>
      <c r="I167" s="206" t="s">
        <v>2966</v>
      </c>
      <c r="J167" s="205" t="s">
        <v>7407</v>
      </c>
    </row>
    <row r="168" spans="1:10" x14ac:dyDescent="0.2">
      <c r="A168" s="205" t="s">
        <v>3163</v>
      </c>
      <c r="B168" s="205" t="s">
        <v>3174</v>
      </c>
      <c r="C168" s="205" t="s">
        <v>1948</v>
      </c>
      <c r="D168" s="205" t="s">
        <v>3135</v>
      </c>
      <c r="E168" s="205" t="s">
        <v>10809</v>
      </c>
      <c r="F168" s="205" t="s">
        <v>10810</v>
      </c>
      <c r="G168" s="205" t="s">
        <v>27</v>
      </c>
      <c r="H168" s="207">
        <v>43067</v>
      </c>
      <c r="I168" s="206" t="s">
        <v>3223</v>
      </c>
      <c r="J168" s="205" t="s">
        <v>7408</v>
      </c>
    </row>
    <row r="169" spans="1:10" x14ac:dyDescent="0.2">
      <c r="A169" s="205" t="s">
        <v>10695</v>
      </c>
      <c r="B169" s="205" t="s">
        <v>3172</v>
      </c>
      <c r="C169" s="205" t="s">
        <v>3131</v>
      </c>
      <c r="D169" s="205" t="s">
        <v>3132</v>
      </c>
      <c r="E169" s="205" t="s">
        <v>10809</v>
      </c>
      <c r="F169" s="205" t="s">
        <v>10810</v>
      </c>
      <c r="G169" s="205" t="s">
        <v>27</v>
      </c>
      <c r="H169" s="207">
        <v>43113</v>
      </c>
      <c r="I169" s="206" t="s">
        <v>3220</v>
      </c>
    </row>
    <row r="170" spans="1:10" x14ac:dyDescent="0.2">
      <c r="A170" s="205" t="s">
        <v>3163</v>
      </c>
      <c r="B170" s="205" t="s">
        <v>3707</v>
      </c>
      <c r="C170" s="205" t="s">
        <v>3674</v>
      </c>
      <c r="D170" s="205" t="s">
        <v>3675</v>
      </c>
      <c r="E170" s="205" t="s">
        <v>10809</v>
      </c>
      <c r="F170" s="205" t="s">
        <v>10810</v>
      </c>
      <c r="G170" s="205" t="s">
        <v>27</v>
      </c>
      <c r="H170" s="207">
        <v>43314</v>
      </c>
      <c r="I170" s="206" t="s">
        <v>3764</v>
      </c>
      <c r="J170" s="205" t="s">
        <v>7409</v>
      </c>
    </row>
    <row r="171" spans="1:10" x14ac:dyDescent="0.2">
      <c r="A171" s="205" t="s">
        <v>3163</v>
      </c>
      <c r="B171" s="205" t="s">
        <v>3650</v>
      </c>
      <c r="C171" s="205" t="s">
        <v>3612</v>
      </c>
      <c r="D171" s="205" t="s">
        <v>3613</v>
      </c>
      <c r="E171" s="205" t="s">
        <v>10809</v>
      </c>
      <c r="F171" s="205" t="s">
        <v>10810</v>
      </c>
      <c r="G171" s="205" t="s">
        <v>27</v>
      </c>
      <c r="H171" s="207">
        <v>43305</v>
      </c>
      <c r="I171" s="206" t="s">
        <v>3729</v>
      </c>
    </row>
    <row r="172" spans="1:10" x14ac:dyDescent="0.2">
      <c r="A172" s="205" t="s">
        <v>3163</v>
      </c>
      <c r="B172" s="205" t="s">
        <v>4293</v>
      </c>
      <c r="C172" s="205" t="s">
        <v>2282</v>
      </c>
      <c r="D172" s="205" t="s">
        <v>4268</v>
      </c>
      <c r="E172" s="205" t="s">
        <v>10809</v>
      </c>
      <c r="F172" s="205" t="s">
        <v>10810</v>
      </c>
      <c r="G172" s="205" t="s">
        <v>27</v>
      </c>
      <c r="H172" s="207">
        <v>43395</v>
      </c>
      <c r="I172" s="206" t="s">
        <v>4374</v>
      </c>
    </row>
    <row r="173" spans="1:10" x14ac:dyDescent="0.2">
      <c r="A173" s="205" t="s">
        <v>3163</v>
      </c>
      <c r="B173" s="205" t="s">
        <v>4288</v>
      </c>
      <c r="C173" s="205" t="s">
        <v>4260</v>
      </c>
      <c r="D173" s="205" t="s">
        <v>8242</v>
      </c>
      <c r="E173" s="205" t="s">
        <v>10809</v>
      </c>
      <c r="F173" s="205" t="s">
        <v>10810</v>
      </c>
      <c r="G173" s="205" t="s">
        <v>27</v>
      </c>
      <c r="H173" s="207">
        <v>43395</v>
      </c>
      <c r="I173" s="206" t="s">
        <v>4369</v>
      </c>
    </row>
    <row r="174" spans="1:10" x14ac:dyDescent="0.2">
      <c r="A174" s="205" t="s">
        <v>3163</v>
      </c>
      <c r="B174" s="205" t="s">
        <v>4461</v>
      </c>
      <c r="C174" s="205" t="s">
        <v>4425</v>
      </c>
      <c r="D174" s="205" t="s">
        <v>8243</v>
      </c>
      <c r="E174" s="205" t="s">
        <v>10809</v>
      </c>
      <c r="F174" s="205" t="s">
        <v>10810</v>
      </c>
      <c r="G174" s="205" t="s">
        <v>27</v>
      </c>
      <c r="H174" s="207">
        <v>43418</v>
      </c>
      <c r="I174" s="206" t="s">
        <v>4668</v>
      </c>
    </row>
    <row r="175" spans="1:10" x14ac:dyDescent="0.2">
      <c r="A175" s="205" t="s">
        <v>3163</v>
      </c>
      <c r="B175" s="205" t="s">
        <v>4802</v>
      </c>
      <c r="C175" s="205" t="s">
        <v>4768</v>
      </c>
      <c r="D175" s="205" t="s">
        <v>4769</v>
      </c>
      <c r="E175" s="205" t="s">
        <v>10809</v>
      </c>
      <c r="F175" s="205" t="s">
        <v>10810</v>
      </c>
      <c r="G175" s="205" t="s">
        <v>27</v>
      </c>
      <c r="H175" s="207">
        <v>43448</v>
      </c>
      <c r="I175" s="206" t="s">
        <v>4910</v>
      </c>
    </row>
    <row r="176" spans="1:10" x14ac:dyDescent="0.2">
      <c r="A176" s="205" t="s">
        <v>3163</v>
      </c>
      <c r="B176" s="205" t="s">
        <v>4809</v>
      </c>
      <c r="C176" s="205" t="s">
        <v>4780</v>
      </c>
      <c r="D176" s="205" t="s">
        <v>4781</v>
      </c>
      <c r="E176" s="205" t="s">
        <v>10809</v>
      </c>
      <c r="F176" s="205" t="s">
        <v>10810</v>
      </c>
      <c r="G176" s="205" t="s">
        <v>27</v>
      </c>
      <c r="H176" s="207">
        <v>43448</v>
      </c>
      <c r="I176" s="206" t="s">
        <v>4917</v>
      </c>
      <c r="J176" s="205" t="s">
        <v>7410</v>
      </c>
    </row>
    <row r="177" spans="1:10" x14ac:dyDescent="0.2">
      <c r="A177" s="205" t="s">
        <v>3163</v>
      </c>
      <c r="B177" s="205" t="s">
        <v>4149</v>
      </c>
      <c r="C177" s="205" t="s">
        <v>4120</v>
      </c>
      <c r="D177" s="205" t="s">
        <v>4121</v>
      </c>
      <c r="E177" s="205" t="s">
        <v>10809</v>
      </c>
      <c r="F177" s="205" t="s">
        <v>10810</v>
      </c>
      <c r="G177" s="205" t="s">
        <v>27</v>
      </c>
      <c r="H177" s="207">
        <v>43384</v>
      </c>
      <c r="I177" s="206" t="s">
        <v>4171</v>
      </c>
    </row>
    <row r="178" spans="1:10" x14ac:dyDescent="0.2">
      <c r="A178" s="205" t="s">
        <v>7243</v>
      </c>
      <c r="B178" s="205" t="s">
        <v>3414</v>
      </c>
      <c r="C178" s="205" t="s">
        <v>3415</v>
      </c>
      <c r="D178" s="205" t="s">
        <v>3416</v>
      </c>
      <c r="E178" s="205" t="s">
        <v>10809</v>
      </c>
      <c r="F178" s="205" t="s">
        <v>10810</v>
      </c>
      <c r="G178" s="205" t="s">
        <v>27</v>
      </c>
      <c r="H178" s="207">
        <v>43010</v>
      </c>
      <c r="I178" s="206" t="s">
        <v>3418</v>
      </c>
      <c r="J178" s="205" t="s">
        <v>7411</v>
      </c>
    </row>
    <row r="179" spans="1:10" x14ac:dyDescent="0.2">
      <c r="A179" s="205" t="s">
        <v>7242</v>
      </c>
      <c r="B179" s="205" t="s">
        <v>3376</v>
      </c>
      <c r="C179" s="205" t="s">
        <v>3377</v>
      </c>
      <c r="D179" s="205" t="s">
        <v>3378</v>
      </c>
      <c r="E179" s="205" t="s">
        <v>10809</v>
      </c>
      <c r="F179" s="205" t="s">
        <v>10810</v>
      </c>
      <c r="G179" s="205" t="s">
        <v>27</v>
      </c>
      <c r="H179" s="207">
        <v>42919</v>
      </c>
      <c r="I179" s="206" t="s">
        <v>3380</v>
      </c>
      <c r="J179" s="205" t="s">
        <v>7412</v>
      </c>
    </row>
    <row r="180" spans="1:10" x14ac:dyDescent="0.2">
      <c r="A180" s="205" t="s">
        <v>7243</v>
      </c>
      <c r="B180" s="205" t="s">
        <v>3454</v>
      </c>
      <c r="C180" s="205" t="s">
        <v>3455</v>
      </c>
      <c r="D180" s="205" t="s">
        <v>3456</v>
      </c>
      <c r="E180" s="205" t="s">
        <v>10809</v>
      </c>
      <c r="F180" s="205" t="s">
        <v>10810</v>
      </c>
      <c r="G180" s="205" t="s">
        <v>27</v>
      </c>
      <c r="H180" s="207">
        <v>43178</v>
      </c>
      <c r="I180" s="206" t="s">
        <v>3458</v>
      </c>
    </row>
    <row r="181" spans="1:10" x14ac:dyDescent="0.2">
      <c r="A181" s="205" t="s">
        <v>7243</v>
      </c>
      <c r="B181" s="205" t="s">
        <v>559</v>
      </c>
      <c r="C181" s="205" t="s">
        <v>2260</v>
      </c>
      <c r="D181" s="205" t="s">
        <v>2261</v>
      </c>
      <c r="E181" s="205" t="s">
        <v>10809</v>
      </c>
      <c r="F181" s="205" t="s">
        <v>10810</v>
      </c>
      <c r="G181" s="205" t="s">
        <v>27</v>
      </c>
      <c r="H181" s="207">
        <v>43405</v>
      </c>
      <c r="I181" s="206" t="s">
        <v>2980</v>
      </c>
      <c r="J181" s="205" t="s">
        <v>7413</v>
      </c>
    </row>
    <row r="182" spans="1:10" x14ac:dyDescent="0.2">
      <c r="A182" s="205" t="s">
        <v>3115</v>
      </c>
      <c r="B182" s="205" t="s">
        <v>511</v>
      </c>
      <c r="C182" s="205" t="s">
        <v>2181</v>
      </c>
      <c r="D182" s="205" t="s">
        <v>2182</v>
      </c>
      <c r="E182" s="205" t="s">
        <v>10809</v>
      </c>
      <c r="F182" s="205" t="s">
        <v>10810</v>
      </c>
      <c r="G182" s="205" t="s">
        <v>27</v>
      </c>
      <c r="H182" s="207">
        <v>43013</v>
      </c>
      <c r="I182" s="206" t="s">
        <v>2933</v>
      </c>
      <c r="J182" s="205" t="s">
        <v>7414</v>
      </c>
    </row>
    <row r="183" spans="1:10" x14ac:dyDescent="0.2">
      <c r="A183" s="205" t="s">
        <v>3115</v>
      </c>
      <c r="B183" s="205" t="s">
        <v>4234</v>
      </c>
      <c r="C183" s="205" t="s">
        <v>4232</v>
      </c>
      <c r="D183" s="205" t="s">
        <v>4233</v>
      </c>
      <c r="E183" s="205" t="s">
        <v>10809</v>
      </c>
      <c r="F183" s="205" t="s">
        <v>10810</v>
      </c>
      <c r="G183" s="205" t="s">
        <v>27</v>
      </c>
      <c r="H183" s="207">
        <v>43395</v>
      </c>
      <c r="I183" s="206" t="s">
        <v>4236</v>
      </c>
    </row>
    <row r="184" spans="1:10" x14ac:dyDescent="0.2">
      <c r="A184" s="205" t="s">
        <v>7241</v>
      </c>
      <c r="B184" s="205" t="s">
        <v>524</v>
      </c>
      <c r="C184" s="205" t="s">
        <v>2202</v>
      </c>
      <c r="D184" s="205" t="s">
        <v>2203</v>
      </c>
      <c r="E184" s="205" t="s">
        <v>10809</v>
      </c>
      <c r="F184" s="205" t="s">
        <v>10810</v>
      </c>
      <c r="G184" s="205" t="s">
        <v>27</v>
      </c>
      <c r="H184" s="207">
        <v>43194</v>
      </c>
      <c r="I184" s="206" t="s">
        <v>2945</v>
      </c>
      <c r="J184" s="205" t="s">
        <v>7416</v>
      </c>
    </row>
    <row r="185" spans="1:10" x14ac:dyDescent="0.2">
      <c r="A185" s="205" t="s">
        <v>3115</v>
      </c>
      <c r="B185" s="205" t="s">
        <v>652</v>
      </c>
      <c r="C185" s="205" t="s">
        <v>4483</v>
      </c>
      <c r="D185" s="205" t="s">
        <v>2410</v>
      </c>
      <c r="E185" s="205" t="s">
        <v>10809</v>
      </c>
      <c r="F185" s="205" t="s">
        <v>10810</v>
      </c>
      <c r="G185" s="205" t="s">
        <v>27</v>
      </c>
      <c r="H185" s="207">
        <v>43238</v>
      </c>
      <c r="I185" s="206" t="s">
        <v>3248</v>
      </c>
      <c r="J185" s="205" t="s">
        <v>7417</v>
      </c>
    </row>
    <row r="186" spans="1:10" x14ac:dyDescent="0.2">
      <c r="A186" s="205" t="s">
        <v>3115</v>
      </c>
      <c r="B186" s="205" t="s">
        <v>628</v>
      </c>
      <c r="C186" s="205" t="s">
        <v>2369</v>
      </c>
      <c r="D186" s="205" t="s">
        <v>1898</v>
      </c>
      <c r="E186" s="205" t="s">
        <v>10809</v>
      </c>
      <c r="F186" s="205" t="s">
        <v>10810</v>
      </c>
      <c r="G186" s="205" t="s">
        <v>27</v>
      </c>
      <c r="H186" s="207">
        <v>43221</v>
      </c>
      <c r="I186" s="206" t="s">
        <v>3257</v>
      </c>
      <c r="J186" s="205" t="s">
        <v>7418</v>
      </c>
    </row>
    <row r="187" spans="1:10" x14ac:dyDescent="0.2">
      <c r="A187" s="205" t="s">
        <v>3115</v>
      </c>
      <c r="B187" s="205" t="s">
        <v>682</v>
      </c>
      <c r="C187" s="205" t="s">
        <v>4485</v>
      </c>
      <c r="D187" s="205" t="s">
        <v>2450</v>
      </c>
      <c r="E187" s="205" t="s">
        <v>10809</v>
      </c>
      <c r="F187" s="205" t="s">
        <v>10810</v>
      </c>
      <c r="G187" s="205" t="s">
        <v>27</v>
      </c>
      <c r="H187" s="207">
        <v>43252</v>
      </c>
      <c r="I187" s="206" t="s">
        <v>3056</v>
      </c>
      <c r="J187" s="205" t="s">
        <v>7419</v>
      </c>
    </row>
    <row r="188" spans="1:10" x14ac:dyDescent="0.2">
      <c r="A188" s="205" t="s">
        <v>3115</v>
      </c>
      <c r="B188" s="205" t="s">
        <v>3936</v>
      </c>
      <c r="C188" s="205" t="s">
        <v>4491</v>
      </c>
      <c r="D188" s="205" t="s">
        <v>3909</v>
      </c>
      <c r="E188" s="205" t="s">
        <v>10809</v>
      </c>
      <c r="F188" s="205" t="s">
        <v>10810</v>
      </c>
      <c r="G188" s="205" t="s">
        <v>27</v>
      </c>
      <c r="H188" s="207">
        <v>43346</v>
      </c>
      <c r="I188" s="206" t="s">
        <v>3970</v>
      </c>
      <c r="J188" s="205" t="s">
        <v>7420</v>
      </c>
    </row>
    <row r="189" spans="1:10" x14ac:dyDescent="0.2">
      <c r="A189" s="205" t="s">
        <v>3115</v>
      </c>
      <c r="B189" s="205" t="s">
        <v>408</v>
      </c>
      <c r="C189" s="205" t="s">
        <v>1997</v>
      </c>
      <c r="D189" s="205" t="s">
        <v>1998</v>
      </c>
      <c r="E189" s="205" t="s">
        <v>10809</v>
      </c>
      <c r="F189" s="205" t="s">
        <v>10810</v>
      </c>
      <c r="G189" s="205" t="s">
        <v>27</v>
      </c>
      <c r="H189" s="207">
        <v>43194</v>
      </c>
      <c r="I189" s="206" t="s">
        <v>2837</v>
      </c>
      <c r="J189" s="205" t="s">
        <v>7421</v>
      </c>
    </row>
    <row r="190" spans="1:10" x14ac:dyDescent="0.2">
      <c r="A190" s="205" t="s">
        <v>3115</v>
      </c>
      <c r="B190" s="205" t="s">
        <v>563</v>
      </c>
      <c r="C190" s="205" t="s">
        <v>2267</v>
      </c>
      <c r="D190" s="205" t="s">
        <v>2268</v>
      </c>
      <c r="E190" s="205" t="s">
        <v>10809</v>
      </c>
      <c r="F190" s="205" t="s">
        <v>10810</v>
      </c>
      <c r="G190" s="205" t="s">
        <v>27</v>
      </c>
      <c r="H190" s="207">
        <v>42948</v>
      </c>
      <c r="I190" s="206" t="s">
        <v>2984</v>
      </c>
      <c r="J190" s="205" t="s">
        <v>7422</v>
      </c>
    </row>
    <row r="191" spans="1:10" x14ac:dyDescent="0.2">
      <c r="A191" s="205" t="s">
        <v>3115</v>
      </c>
      <c r="B191" s="205" t="s">
        <v>4041</v>
      </c>
      <c r="C191" s="205" t="s">
        <v>4001</v>
      </c>
      <c r="D191" s="205" t="s">
        <v>4002</v>
      </c>
      <c r="E191" s="205" t="s">
        <v>10809</v>
      </c>
      <c r="F191" s="205" t="s">
        <v>10810</v>
      </c>
      <c r="G191" s="205" t="s">
        <v>27</v>
      </c>
      <c r="H191" s="207">
        <v>43354</v>
      </c>
      <c r="I191" s="206" t="s">
        <v>4095</v>
      </c>
      <c r="J191" s="205" t="s">
        <v>7423</v>
      </c>
    </row>
    <row r="192" spans="1:10" x14ac:dyDescent="0.2">
      <c r="A192" s="205" t="s">
        <v>3115</v>
      </c>
      <c r="B192" s="205" t="s">
        <v>643</v>
      </c>
      <c r="C192" s="205" t="s">
        <v>2394</v>
      </c>
      <c r="D192" s="205" t="s">
        <v>2395</v>
      </c>
      <c r="E192" s="205" t="s">
        <v>10809</v>
      </c>
      <c r="F192" s="205" t="s">
        <v>10810</v>
      </c>
      <c r="G192" s="205" t="s">
        <v>27</v>
      </c>
      <c r="H192" s="207">
        <v>43238</v>
      </c>
      <c r="I192" s="206" t="s">
        <v>3253</v>
      </c>
      <c r="J192" s="205" t="s">
        <v>7424</v>
      </c>
    </row>
    <row r="193" spans="1:10" x14ac:dyDescent="0.2">
      <c r="A193" s="205" t="s">
        <v>3115</v>
      </c>
      <c r="B193" s="205" t="s">
        <v>621</v>
      </c>
      <c r="C193" s="205" t="s">
        <v>2356</v>
      </c>
      <c r="D193" s="205" t="s">
        <v>2357</v>
      </c>
      <c r="E193" s="205" t="s">
        <v>10809</v>
      </c>
      <c r="F193" s="205" t="s">
        <v>10810</v>
      </c>
      <c r="G193" s="205" t="s">
        <v>27</v>
      </c>
      <c r="H193" s="207">
        <v>43221</v>
      </c>
      <c r="I193" s="206" t="s">
        <v>3263</v>
      </c>
    </row>
    <row r="194" spans="1:10" x14ac:dyDescent="0.2">
      <c r="A194" s="205" t="s">
        <v>3115</v>
      </c>
      <c r="B194" s="205" t="s">
        <v>207</v>
      </c>
      <c r="C194" s="205" t="s">
        <v>1657</v>
      </c>
      <c r="D194" s="205" t="s">
        <v>1658</v>
      </c>
      <c r="E194" s="205" t="s">
        <v>10809</v>
      </c>
      <c r="F194" s="205" t="s">
        <v>10810</v>
      </c>
      <c r="G194" s="205" t="s">
        <v>27</v>
      </c>
      <c r="H194" s="207">
        <v>42970</v>
      </c>
      <c r="I194" s="206" t="s">
        <v>2654</v>
      </c>
      <c r="J194" s="205" t="s">
        <v>7425</v>
      </c>
    </row>
    <row r="195" spans="1:10" x14ac:dyDescent="0.2">
      <c r="A195" s="205" t="s">
        <v>3115</v>
      </c>
      <c r="B195" s="205" t="s">
        <v>4330</v>
      </c>
      <c r="C195" s="205" t="s">
        <v>4302</v>
      </c>
      <c r="D195" s="205" t="s">
        <v>4303</v>
      </c>
      <c r="E195" s="205" t="s">
        <v>10809</v>
      </c>
      <c r="F195" s="205" t="s">
        <v>10810</v>
      </c>
      <c r="G195" s="205" t="s">
        <v>27</v>
      </c>
      <c r="H195" s="207">
        <v>43399</v>
      </c>
      <c r="I195" s="206" t="s">
        <v>4594</v>
      </c>
    </row>
    <row r="196" spans="1:10" x14ac:dyDescent="0.2">
      <c r="A196" s="205" t="s">
        <v>3115</v>
      </c>
      <c r="B196" s="205" t="s">
        <v>4051</v>
      </c>
      <c r="C196" s="205" t="s">
        <v>4019</v>
      </c>
      <c r="D196" s="205" t="s">
        <v>4020</v>
      </c>
      <c r="E196" s="205" t="s">
        <v>10809</v>
      </c>
      <c r="F196" s="205" t="s">
        <v>10810</v>
      </c>
      <c r="G196" s="205" t="s">
        <v>27</v>
      </c>
      <c r="H196" s="207">
        <v>43354</v>
      </c>
      <c r="I196" s="206" t="s">
        <v>4105</v>
      </c>
    </row>
    <row r="197" spans="1:10" x14ac:dyDescent="0.2">
      <c r="A197" s="205" t="s">
        <v>7241</v>
      </c>
      <c r="B197" s="205" t="s">
        <v>662</v>
      </c>
      <c r="C197" s="205" t="s">
        <v>1725</v>
      </c>
      <c r="D197" s="205" t="s">
        <v>2419</v>
      </c>
      <c r="E197" s="205" t="s">
        <v>10809</v>
      </c>
      <c r="F197" s="205" t="s">
        <v>10810</v>
      </c>
      <c r="G197" s="205" t="s">
        <v>27</v>
      </c>
      <c r="H197" s="207">
        <v>43252</v>
      </c>
      <c r="I197" s="206" t="s">
        <v>3037</v>
      </c>
      <c r="J197" s="205" t="s">
        <v>7426</v>
      </c>
    </row>
    <row r="198" spans="1:10" x14ac:dyDescent="0.2">
      <c r="A198" s="205" t="s">
        <v>3115</v>
      </c>
      <c r="B198" s="205" t="s">
        <v>4290</v>
      </c>
      <c r="C198" s="205" t="s">
        <v>4263</v>
      </c>
      <c r="D198" s="205" t="s">
        <v>4264</v>
      </c>
      <c r="E198" s="205" t="s">
        <v>10809</v>
      </c>
      <c r="F198" s="205" t="s">
        <v>10810</v>
      </c>
      <c r="G198" s="205" t="s">
        <v>27</v>
      </c>
      <c r="H198" s="207">
        <v>43395</v>
      </c>
      <c r="I198" s="206" t="s">
        <v>4371</v>
      </c>
      <c r="J198" s="205" t="s">
        <v>7427</v>
      </c>
    </row>
    <row r="199" spans="1:10" x14ac:dyDescent="0.2">
      <c r="A199" s="205" t="s">
        <v>3419</v>
      </c>
      <c r="B199" s="205" t="s">
        <v>426</v>
      </c>
      <c r="C199" s="205" t="s">
        <v>1695</v>
      </c>
      <c r="D199" s="205" t="s">
        <v>2030</v>
      </c>
      <c r="E199" s="205" t="s">
        <v>10809</v>
      </c>
      <c r="F199" s="205" t="s">
        <v>10810</v>
      </c>
      <c r="G199" s="205" t="s">
        <v>27</v>
      </c>
      <c r="H199" s="207">
        <v>43120</v>
      </c>
      <c r="I199" s="206" t="s">
        <v>3821</v>
      </c>
    </row>
    <row r="200" spans="1:10" x14ac:dyDescent="0.2">
      <c r="A200" s="205" t="s">
        <v>3115</v>
      </c>
      <c r="B200" s="205" t="s">
        <v>534</v>
      </c>
      <c r="C200" s="205" t="s">
        <v>2218</v>
      </c>
      <c r="D200" s="205" t="s">
        <v>2219</v>
      </c>
      <c r="E200" s="205" t="s">
        <v>10809</v>
      </c>
      <c r="F200" s="205" t="s">
        <v>10810</v>
      </c>
      <c r="G200" s="205" t="s">
        <v>27</v>
      </c>
      <c r="H200" s="207">
        <v>43088</v>
      </c>
      <c r="I200" s="206" t="s">
        <v>2955</v>
      </c>
      <c r="J200" s="205" t="s">
        <v>7428</v>
      </c>
    </row>
    <row r="201" spans="1:10" x14ac:dyDescent="0.2">
      <c r="A201" s="205" t="s">
        <v>3115</v>
      </c>
      <c r="B201" s="205" t="s">
        <v>4040</v>
      </c>
      <c r="C201" s="205" t="s">
        <v>3999</v>
      </c>
      <c r="D201" s="205" t="s">
        <v>4000</v>
      </c>
      <c r="E201" s="205" t="s">
        <v>10809</v>
      </c>
      <c r="F201" s="205" t="s">
        <v>10810</v>
      </c>
      <c r="G201" s="205" t="s">
        <v>27</v>
      </c>
      <c r="H201" s="207">
        <v>43354</v>
      </c>
      <c r="I201" s="206" t="s">
        <v>4094</v>
      </c>
    </row>
    <row r="202" spans="1:10" x14ac:dyDescent="0.2">
      <c r="A202" s="205" t="s">
        <v>3115</v>
      </c>
      <c r="B202" s="205" t="s">
        <v>4344</v>
      </c>
      <c r="C202" s="205" t="s">
        <v>4327</v>
      </c>
      <c r="D202" s="205" t="s">
        <v>4328</v>
      </c>
      <c r="E202" s="205" t="s">
        <v>10809</v>
      </c>
      <c r="F202" s="205" t="s">
        <v>10810</v>
      </c>
      <c r="G202" s="205" t="s">
        <v>27</v>
      </c>
      <c r="H202" s="207">
        <v>43399</v>
      </c>
      <c r="I202" s="206" t="s">
        <v>4592</v>
      </c>
    </row>
    <row r="203" spans="1:10" x14ac:dyDescent="0.2">
      <c r="A203" s="205" t="s">
        <v>3390</v>
      </c>
      <c r="B203" s="205" t="s">
        <v>4052</v>
      </c>
      <c r="C203" s="205" t="s">
        <v>2364</v>
      </c>
      <c r="D203" s="205" t="s">
        <v>4021</v>
      </c>
      <c r="E203" s="205" t="s">
        <v>10809</v>
      </c>
      <c r="F203" s="205" t="s">
        <v>10810</v>
      </c>
      <c r="G203" s="205" t="s">
        <v>27</v>
      </c>
      <c r="H203" s="207">
        <v>43354</v>
      </c>
      <c r="I203" s="206" t="s">
        <v>4106</v>
      </c>
      <c r="J203" s="205" t="s">
        <v>7429</v>
      </c>
    </row>
    <row r="204" spans="1:10" x14ac:dyDescent="0.2">
      <c r="A204" s="205" t="s">
        <v>3115</v>
      </c>
      <c r="B204" s="205" t="s">
        <v>419</v>
      </c>
      <c r="C204" s="205" t="s">
        <v>2016</v>
      </c>
      <c r="D204" s="205" t="s">
        <v>2017</v>
      </c>
      <c r="E204" s="205" t="s">
        <v>10809</v>
      </c>
      <c r="F204" s="205" t="s">
        <v>10810</v>
      </c>
      <c r="G204" s="205" t="s">
        <v>27</v>
      </c>
      <c r="H204" s="207">
        <v>43105</v>
      </c>
      <c r="I204" s="206" t="s">
        <v>2848</v>
      </c>
      <c r="J204" s="205" t="s">
        <v>7430</v>
      </c>
    </row>
    <row r="205" spans="1:10" x14ac:dyDescent="0.2">
      <c r="A205" s="205" t="s">
        <v>7243</v>
      </c>
      <c r="B205" s="205" t="s">
        <v>688</v>
      </c>
      <c r="C205" s="205" t="s">
        <v>2460</v>
      </c>
      <c r="D205" s="205" t="s">
        <v>2461</v>
      </c>
      <c r="E205" s="205" t="s">
        <v>10809</v>
      </c>
      <c r="F205" s="205" t="s">
        <v>10810</v>
      </c>
      <c r="G205" s="205" t="s">
        <v>27</v>
      </c>
      <c r="H205" s="207">
        <v>43255</v>
      </c>
      <c r="I205" s="206" t="s">
        <v>3062</v>
      </c>
    </row>
    <row r="206" spans="1:10" x14ac:dyDescent="0.2">
      <c r="A206" s="205" t="s">
        <v>3115</v>
      </c>
      <c r="B206" s="205" t="s">
        <v>610</v>
      </c>
      <c r="C206" s="205" t="s">
        <v>2340</v>
      </c>
      <c r="D206" s="205" t="s">
        <v>8109</v>
      </c>
      <c r="E206" s="205" t="s">
        <v>10809</v>
      </c>
      <c r="F206" s="205" t="s">
        <v>10810</v>
      </c>
      <c r="G206" s="205" t="s">
        <v>27</v>
      </c>
      <c r="H206" s="207">
        <v>43867</v>
      </c>
      <c r="I206" s="206" t="s">
        <v>3029</v>
      </c>
      <c r="J206" s="205" t="s">
        <v>7431</v>
      </c>
    </row>
    <row r="207" spans="1:10" x14ac:dyDescent="0.2">
      <c r="A207" s="205" t="s">
        <v>3115</v>
      </c>
      <c r="B207" s="205" t="s">
        <v>378</v>
      </c>
      <c r="C207" s="205" t="s">
        <v>4479</v>
      </c>
      <c r="D207" s="205" t="s">
        <v>1946</v>
      </c>
      <c r="E207" s="205" t="s">
        <v>10809</v>
      </c>
      <c r="F207" s="205" t="s">
        <v>10810</v>
      </c>
      <c r="G207" s="205" t="s">
        <v>27</v>
      </c>
      <c r="H207" s="207">
        <v>43070</v>
      </c>
      <c r="I207" s="206" t="s">
        <v>2807</v>
      </c>
      <c r="J207" s="205" t="s">
        <v>7432</v>
      </c>
    </row>
    <row r="208" spans="1:10" x14ac:dyDescent="0.2">
      <c r="A208" s="205" t="s">
        <v>3115</v>
      </c>
      <c r="B208" s="205" t="s">
        <v>4339</v>
      </c>
      <c r="C208" s="205" t="s">
        <v>4317</v>
      </c>
      <c r="D208" s="205" t="s">
        <v>4318</v>
      </c>
      <c r="E208" s="205" t="s">
        <v>10809</v>
      </c>
      <c r="F208" s="205" t="s">
        <v>10810</v>
      </c>
      <c r="G208" s="205" t="s">
        <v>27</v>
      </c>
      <c r="H208" s="207">
        <v>43399</v>
      </c>
      <c r="I208" s="206" t="s">
        <v>4597</v>
      </c>
      <c r="J208" s="205" t="s">
        <v>7433</v>
      </c>
    </row>
    <row r="209" spans="1:10" x14ac:dyDescent="0.2">
      <c r="A209" s="205" t="s">
        <v>3115</v>
      </c>
      <c r="B209" s="205" t="s">
        <v>3708</v>
      </c>
      <c r="C209" s="205" t="s">
        <v>3676</v>
      </c>
      <c r="D209" s="205" t="s">
        <v>3677</v>
      </c>
      <c r="E209" s="205" t="s">
        <v>10809</v>
      </c>
      <c r="F209" s="205" t="s">
        <v>10810</v>
      </c>
      <c r="G209" s="205" t="s">
        <v>27</v>
      </c>
      <c r="H209" s="207">
        <v>43313</v>
      </c>
      <c r="I209" s="206" t="s">
        <v>3770</v>
      </c>
      <c r="J209" s="205" t="s">
        <v>7434</v>
      </c>
    </row>
    <row r="210" spans="1:10" x14ac:dyDescent="0.2">
      <c r="A210" s="205" t="s">
        <v>3115</v>
      </c>
      <c r="B210" s="205" t="s">
        <v>620</v>
      </c>
      <c r="C210" s="205" t="s">
        <v>2354</v>
      </c>
      <c r="D210" s="205" t="s">
        <v>2355</v>
      </c>
      <c r="E210" s="205" t="s">
        <v>10809</v>
      </c>
      <c r="F210" s="205" t="s">
        <v>10810</v>
      </c>
      <c r="G210" s="205" t="s">
        <v>27</v>
      </c>
      <c r="H210" s="207">
        <v>43221</v>
      </c>
      <c r="I210" s="206" t="s">
        <v>3254</v>
      </c>
      <c r="J210" s="205" t="s">
        <v>7435</v>
      </c>
    </row>
    <row r="211" spans="1:10" x14ac:dyDescent="0.2">
      <c r="A211" s="205" t="s">
        <v>3115</v>
      </c>
      <c r="B211" s="205" t="s">
        <v>4042</v>
      </c>
      <c r="C211" s="205" t="s">
        <v>8241</v>
      </c>
      <c r="D211" s="205" t="s">
        <v>4003</v>
      </c>
      <c r="E211" s="205" t="s">
        <v>10809</v>
      </c>
      <c r="F211" s="205" t="s">
        <v>10810</v>
      </c>
      <c r="G211" s="205" t="s">
        <v>27</v>
      </c>
      <c r="H211" s="207">
        <v>43354</v>
      </c>
      <c r="I211" s="206" t="s">
        <v>4096</v>
      </c>
      <c r="J211" s="205" t="s">
        <v>7436</v>
      </c>
    </row>
    <row r="212" spans="1:10" x14ac:dyDescent="0.2">
      <c r="A212" s="205" t="s">
        <v>3115</v>
      </c>
      <c r="B212" s="205" t="s">
        <v>4054</v>
      </c>
      <c r="C212" s="205" t="s">
        <v>4024</v>
      </c>
      <c r="D212" s="205" t="s">
        <v>4025</v>
      </c>
      <c r="E212" s="205" t="s">
        <v>10809</v>
      </c>
      <c r="F212" s="205" t="s">
        <v>10810</v>
      </c>
      <c r="G212" s="205" t="s">
        <v>27</v>
      </c>
      <c r="H212" s="207">
        <v>43354</v>
      </c>
      <c r="I212" s="206" t="s">
        <v>4108</v>
      </c>
      <c r="J212" s="205" t="s">
        <v>7437</v>
      </c>
    </row>
    <row r="213" spans="1:10" x14ac:dyDescent="0.2">
      <c r="A213" s="205" t="s">
        <v>7241</v>
      </c>
      <c r="B213" s="205" t="s">
        <v>689</v>
      </c>
      <c r="C213" s="205" t="s">
        <v>2462</v>
      </c>
      <c r="D213" s="205" t="s">
        <v>2463</v>
      </c>
      <c r="E213" s="205" t="s">
        <v>10809</v>
      </c>
      <c r="F213" s="205" t="s">
        <v>10810</v>
      </c>
      <c r="G213" s="205" t="s">
        <v>27</v>
      </c>
      <c r="H213" s="207">
        <v>43255</v>
      </c>
      <c r="I213" s="206" t="s">
        <v>3063</v>
      </c>
      <c r="J213" s="205" t="s">
        <v>7438</v>
      </c>
    </row>
    <row r="214" spans="1:10" x14ac:dyDescent="0.2">
      <c r="A214" s="205" t="s">
        <v>6688</v>
      </c>
      <c r="B214" s="205" t="s">
        <v>421</v>
      </c>
      <c r="C214" s="205" t="s">
        <v>2020</v>
      </c>
      <c r="D214" s="205" t="s">
        <v>2021</v>
      </c>
      <c r="E214" s="205" t="s">
        <v>10809</v>
      </c>
      <c r="F214" s="205" t="s">
        <v>10810</v>
      </c>
      <c r="G214" s="205" t="s">
        <v>27</v>
      </c>
      <c r="H214" s="207">
        <v>43162</v>
      </c>
      <c r="I214" s="206" t="s">
        <v>3822</v>
      </c>
      <c r="J214" s="205" t="s">
        <v>7439</v>
      </c>
    </row>
    <row r="215" spans="1:10" x14ac:dyDescent="0.2">
      <c r="A215" s="205" t="s">
        <v>3515</v>
      </c>
      <c r="B215" s="205" t="s">
        <v>3496</v>
      </c>
      <c r="C215" s="205" t="s">
        <v>5964</v>
      </c>
      <c r="D215" s="205" t="s">
        <v>3725</v>
      </c>
      <c r="E215" s="205" t="s">
        <v>10809</v>
      </c>
      <c r="F215" s="205" t="s">
        <v>10810</v>
      </c>
      <c r="G215" s="205" t="s">
        <v>27</v>
      </c>
      <c r="H215" s="207">
        <v>43221</v>
      </c>
      <c r="I215" s="206" t="s">
        <v>7440</v>
      </c>
      <c r="J215" s="205" t="s">
        <v>7441</v>
      </c>
    </row>
    <row r="216" spans="1:10" x14ac:dyDescent="0.2">
      <c r="A216" s="205" t="s">
        <v>3163</v>
      </c>
      <c r="B216" s="205" t="s">
        <v>4293</v>
      </c>
      <c r="C216" s="205" t="s">
        <v>2282</v>
      </c>
      <c r="D216" s="205" t="s">
        <v>4268</v>
      </c>
      <c r="E216" s="205" t="s">
        <v>10809</v>
      </c>
      <c r="F216" s="205" t="s">
        <v>10810</v>
      </c>
      <c r="G216" s="205" t="s">
        <v>27</v>
      </c>
      <c r="H216" s="207">
        <v>43395</v>
      </c>
      <c r="I216" s="206" t="s">
        <v>4374</v>
      </c>
      <c r="J216" s="205" t="s">
        <v>7442</v>
      </c>
    </row>
    <row r="217" spans="1:10" x14ac:dyDescent="0.2">
      <c r="A217" s="205" t="s">
        <v>3163</v>
      </c>
      <c r="B217" s="205" t="s">
        <v>4149</v>
      </c>
      <c r="C217" s="205" t="s">
        <v>4120</v>
      </c>
      <c r="D217" s="205" t="s">
        <v>4121</v>
      </c>
      <c r="E217" s="205" t="s">
        <v>10809</v>
      </c>
      <c r="F217" s="205" t="s">
        <v>10810</v>
      </c>
      <c r="G217" s="205" t="s">
        <v>27</v>
      </c>
      <c r="H217" s="207">
        <v>43384</v>
      </c>
      <c r="I217" s="206" t="s">
        <v>4171</v>
      </c>
    </row>
    <row r="218" spans="1:10" x14ac:dyDescent="0.2">
      <c r="A218" s="205" t="s">
        <v>3163</v>
      </c>
      <c r="B218" s="205" t="s">
        <v>7133</v>
      </c>
      <c r="C218" s="205" t="s">
        <v>1451</v>
      </c>
      <c r="D218" s="205" t="s">
        <v>4147</v>
      </c>
      <c r="E218" s="205" t="s">
        <v>10809</v>
      </c>
      <c r="F218" s="205" t="s">
        <v>10810</v>
      </c>
      <c r="G218" s="205" t="s">
        <v>27</v>
      </c>
      <c r="H218" s="207">
        <v>43384</v>
      </c>
      <c r="I218" s="206" t="s">
        <v>4200</v>
      </c>
      <c r="J218" s="205" t="s">
        <v>7443</v>
      </c>
    </row>
    <row r="219" spans="1:10" x14ac:dyDescent="0.2">
      <c r="A219" s="205" t="s">
        <v>3163</v>
      </c>
      <c r="B219" s="205" t="s">
        <v>4288</v>
      </c>
      <c r="C219" s="205" t="s">
        <v>4260</v>
      </c>
      <c r="D219" s="205" t="s">
        <v>8242</v>
      </c>
      <c r="E219" s="205" t="s">
        <v>10809</v>
      </c>
      <c r="F219" s="205" t="s">
        <v>10810</v>
      </c>
      <c r="G219" s="205" t="s">
        <v>27</v>
      </c>
      <c r="H219" s="207">
        <v>43395</v>
      </c>
      <c r="I219" s="206" t="s">
        <v>4369</v>
      </c>
      <c r="J219" s="205" t="s">
        <v>7444</v>
      </c>
    </row>
    <row r="220" spans="1:10" x14ac:dyDescent="0.2">
      <c r="A220" s="205" t="s">
        <v>3163</v>
      </c>
      <c r="B220" s="205" t="s">
        <v>8631</v>
      </c>
      <c r="C220" s="205" t="s">
        <v>5420</v>
      </c>
      <c r="D220" s="205" t="s">
        <v>5421</v>
      </c>
      <c r="E220" s="205" t="s">
        <v>10809</v>
      </c>
      <c r="F220" s="205" t="s">
        <v>10810</v>
      </c>
      <c r="G220" s="205" t="s">
        <v>27</v>
      </c>
      <c r="H220" s="207">
        <v>43529</v>
      </c>
      <c r="I220" s="206" t="s">
        <v>5489</v>
      </c>
    </row>
    <row r="221" spans="1:10" x14ac:dyDescent="0.2">
      <c r="A221" s="205" t="s">
        <v>3163</v>
      </c>
      <c r="B221" s="205" t="s">
        <v>8248</v>
      </c>
      <c r="C221" s="205" t="s">
        <v>5422</v>
      </c>
      <c r="D221" s="205" t="s">
        <v>5423</v>
      </c>
      <c r="E221" s="205" t="s">
        <v>10809</v>
      </c>
      <c r="F221" s="205" t="s">
        <v>10810</v>
      </c>
      <c r="G221" s="205" t="s">
        <v>27</v>
      </c>
      <c r="H221" s="207">
        <v>43529</v>
      </c>
      <c r="I221" s="206" t="s">
        <v>5490</v>
      </c>
      <c r="J221" s="205" t="s">
        <v>7445</v>
      </c>
    </row>
    <row r="222" spans="1:10" x14ac:dyDescent="0.2">
      <c r="A222" s="205" t="s">
        <v>3163</v>
      </c>
      <c r="B222" s="205" t="s">
        <v>5460</v>
      </c>
      <c r="C222" s="205" t="s">
        <v>5427</v>
      </c>
      <c r="D222" s="205" t="s">
        <v>5428</v>
      </c>
      <c r="E222" s="205" t="s">
        <v>10809</v>
      </c>
      <c r="F222" s="205" t="s">
        <v>10810</v>
      </c>
      <c r="G222" s="205" t="s">
        <v>27</v>
      </c>
      <c r="H222" s="207">
        <v>43529</v>
      </c>
      <c r="I222" s="206" t="s">
        <v>5493</v>
      </c>
    </row>
    <row r="223" spans="1:10" x14ac:dyDescent="0.2">
      <c r="A223" s="205" t="s">
        <v>3163</v>
      </c>
      <c r="B223" s="205" t="s">
        <v>7131</v>
      </c>
      <c r="C223" s="205" t="s">
        <v>5429</v>
      </c>
      <c r="D223" s="205" t="s">
        <v>5430</v>
      </c>
      <c r="E223" s="205" t="s">
        <v>10809</v>
      </c>
      <c r="F223" s="205" t="s">
        <v>10810</v>
      </c>
      <c r="G223" s="205" t="s">
        <v>27</v>
      </c>
      <c r="H223" s="207">
        <v>43529</v>
      </c>
      <c r="I223" s="206" t="s">
        <v>5494</v>
      </c>
    </row>
    <row r="224" spans="1:10" x14ac:dyDescent="0.2">
      <c r="A224" s="205" t="s">
        <v>3163</v>
      </c>
      <c r="B224" s="205" t="s">
        <v>5462</v>
      </c>
      <c r="C224" s="205" t="s">
        <v>5435</v>
      </c>
      <c r="D224" s="205" t="s">
        <v>5436</v>
      </c>
      <c r="E224" s="205" t="s">
        <v>10809</v>
      </c>
      <c r="F224" s="205" t="s">
        <v>10810</v>
      </c>
      <c r="G224" s="205" t="s">
        <v>27</v>
      </c>
      <c r="H224" s="207">
        <v>43529</v>
      </c>
      <c r="I224" s="206" t="s">
        <v>5498</v>
      </c>
    </row>
    <row r="225" spans="1:10" x14ac:dyDescent="0.2">
      <c r="A225" s="205" t="s">
        <v>6688</v>
      </c>
      <c r="B225" s="205" t="s">
        <v>7129</v>
      </c>
      <c r="C225" s="205" t="s">
        <v>5437</v>
      </c>
      <c r="D225" s="205" t="s">
        <v>5438</v>
      </c>
      <c r="E225" s="205" t="s">
        <v>10809</v>
      </c>
      <c r="F225" s="205" t="s">
        <v>10810</v>
      </c>
      <c r="G225" s="205" t="s">
        <v>27</v>
      </c>
      <c r="H225" s="207">
        <v>43529</v>
      </c>
      <c r="I225" s="206" t="s">
        <v>5499</v>
      </c>
    </row>
    <row r="226" spans="1:10" x14ac:dyDescent="0.2">
      <c r="A226" s="205" t="s">
        <v>3163</v>
      </c>
      <c r="B226" s="205" t="s">
        <v>5465</v>
      </c>
      <c r="C226" s="205" t="s">
        <v>5443</v>
      </c>
      <c r="D226" s="205" t="s">
        <v>5444</v>
      </c>
      <c r="E226" s="205" t="s">
        <v>10809</v>
      </c>
      <c r="F226" s="205" t="s">
        <v>10810</v>
      </c>
      <c r="G226" s="205" t="s">
        <v>27</v>
      </c>
      <c r="H226" s="207">
        <v>43529</v>
      </c>
      <c r="I226" s="206" t="s">
        <v>5502</v>
      </c>
    </row>
    <row r="227" spans="1:10" x14ac:dyDescent="0.2">
      <c r="A227" s="205" t="s">
        <v>3163</v>
      </c>
      <c r="B227" s="205" t="s">
        <v>5466</v>
      </c>
      <c r="C227" s="205" t="s">
        <v>5445</v>
      </c>
      <c r="D227" s="205" t="s">
        <v>5446</v>
      </c>
      <c r="E227" s="205" t="s">
        <v>10809</v>
      </c>
      <c r="F227" s="205" t="s">
        <v>10810</v>
      </c>
      <c r="G227" s="205" t="s">
        <v>27</v>
      </c>
      <c r="H227" s="207">
        <v>43529</v>
      </c>
      <c r="I227" s="206" t="s">
        <v>5503</v>
      </c>
    </row>
    <row r="228" spans="1:10" x14ac:dyDescent="0.2">
      <c r="A228" s="205" t="s">
        <v>3163</v>
      </c>
      <c r="B228" s="205" t="s">
        <v>5957</v>
      </c>
      <c r="C228" s="205" t="s">
        <v>5447</v>
      </c>
      <c r="D228" s="205" t="s">
        <v>5448</v>
      </c>
      <c r="E228" s="205" t="s">
        <v>10809</v>
      </c>
      <c r="F228" s="205" t="s">
        <v>10810</v>
      </c>
      <c r="G228" s="205" t="s">
        <v>27</v>
      </c>
      <c r="H228" s="207">
        <v>43529</v>
      </c>
      <c r="I228" s="206" t="s">
        <v>5504</v>
      </c>
    </row>
    <row r="229" spans="1:10" x14ac:dyDescent="0.2">
      <c r="A229" s="205" t="s">
        <v>3163</v>
      </c>
      <c r="B229" s="205" t="s">
        <v>8235</v>
      </c>
      <c r="C229" s="205" t="s">
        <v>5449</v>
      </c>
      <c r="D229" s="205" t="s">
        <v>5450</v>
      </c>
      <c r="E229" s="205" t="s">
        <v>10809</v>
      </c>
      <c r="F229" s="205" t="s">
        <v>10810</v>
      </c>
      <c r="G229" s="205" t="s">
        <v>27</v>
      </c>
      <c r="H229" s="207">
        <v>43529</v>
      </c>
      <c r="I229" s="206" t="s">
        <v>5505</v>
      </c>
    </row>
    <row r="230" spans="1:10" x14ac:dyDescent="0.2">
      <c r="A230" s="205" t="s">
        <v>3163</v>
      </c>
      <c r="B230" s="205" t="s">
        <v>7961</v>
      </c>
      <c r="C230" s="205" t="s">
        <v>5452</v>
      </c>
      <c r="D230" s="205" t="s">
        <v>5453</v>
      </c>
      <c r="E230" s="205" t="s">
        <v>10809</v>
      </c>
      <c r="F230" s="205" t="s">
        <v>10810</v>
      </c>
      <c r="G230" s="205" t="s">
        <v>27</v>
      </c>
      <c r="H230" s="207">
        <v>43529</v>
      </c>
      <c r="I230" s="206" t="s">
        <v>5507</v>
      </c>
      <c r="J230" s="205" t="s">
        <v>7446</v>
      </c>
    </row>
    <row r="231" spans="1:10" x14ac:dyDescent="0.2">
      <c r="A231" s="205" t="s">
        <v>8619</v>
      </c>
      <c r="B231" s="205" t="s">
        <v>5467</v>
      </c>
      <c r="C231" s="205" t="s">
        <v>5454</v>
      </c>
      <c r="D231" s="205" t="s">
        <v>5455</v>
      </c>
      <c r="E231" s="205" t="s">
        <v>10809</v>
      </c>
      <c r="F231" s="205" t="s">
        <v>10810</v>
      </c>
      <c r="G231" s="205" t="s">
        <v>27</v>
      </c>
      <c r="H231" s="207">
        <v>43529</v>
      </c>
      <c r="I231" s="206" t="s">
        <v>5508</v>
      </c>
    </row>
    <row r="232" spans="1:10" x14ac:dyDescent="0.2">
      <c r="A232" s="205" t="s">
        <v>3163</v>
      </c>
      <c r="B232" s="205" t="s">
        <v>5959</v>
      </c>
      <c r="C232" s="205" t="s">
        <v>5456</v>
      </c>
      <c r="D232" s="205" t="s">
        <v>5457</v>
      </c>
      <c r="E232" s="205" t="s">
        <v>10809</v>
      </c>
      <c r="F232" s="205" t="s">
        <v>10810</v>
      </c>
      <c r="G232" s="205" t="s">
        <v>27</v>
      </c>
      <c r="H232" s="207">
        <v>43529</v>
      </c>
      <c r="I232" s="206" t="s">
        <v>5509</v>
      </c>
    </row>
    <row r="233" spans="1:10" x14ac:dyDescent="0.2">
      <c r="A233" s="205" t="s">
        <v>3115</v>
      </c>
      <c r="B233" s="205" t="s">
        <v>8371</v>
      </c>
      <c r="C233" s="205" t="s">
        <v>8391</v>
      </c>
      <c r="D233" s="205" t="s">
        <v>8392</v>
      </c>
      <c r="E233" s="205" t="s">
        <v>10809</v>
      </c>
      <c r="F233" s="205" t="s">
        <v>10810</v>
      </c>
      <c r="G233" s="205" t="s">
        <v>27</v>
      </c>
      <c r="H233" s="207">
        <v>43934</v>
      </c>
      <c r="I233" s="206" t="s">
        <v>3228</v>
      </c>
      <c r="J233" s="205" t="s">
        <v>7447</v>
      </c>
    </row>
    <row r="234" spans="1:10" x14ac:dyDescent="0.2">
      <c r="A234" s="205" t="s">
        <v>3163</v>
      </c>
      <c r="B234" s="205" t="s">
        <v>3266</v>
      </c>
      <c r="C234" s="205" t="s">
        <v>3294</v>
      </c>
      <c r="D234" s="205" t="s">
        <v>3295</v>
      </c>
      <c r="E234" s="205" t="s">
        <v>10809</v>
      </c>
      <c r="F234" s="205" t="s">
        <v>10810</v>
      </c>
      <c r="G234" s="205" t="s">
        <v>27</v>
      </c>
      <c r="H234" s="207">
        <v>43278</v>
      </c>
      <c r="I234" s="206" t="s">
        <v>3545</v>
      </c>
      <c r="J234" s="205" t="s">
        <v>7448</v>
      </c>
    </row>
    <row r="235" spans="1:10" x14ac:dyDescent="0.2">
      <c r="A235" s="205" t="s">
        <v>3517</v>
      </c>
      <c r="B235" s="205" t="s">
        <v>636</v>
      </c>
      <c r="C235" s="205" t="s">
        <v>3155</v>
      </c>
      <c r="D235" s="205" t="s">
        <v>2382</v>
      </c>
      <c r="E235" s="205" t="s">
        <v>10809</v>
      </c>
      <c r="F235" s="205" t="s">
        <v>10810</v>
      </c>
      <c r="G235" s="205" t="s">
        <v>27</v>
      </c>
      <c r="H235" s="207">
        <v>43221</v>
      </c>
      <c r="I235" s="206" t="s">
        <v>3236</v>
      </c>
      <c r="J235" s="205" t="s">
        <v>7449</v>
      </c>
    </row>
    <row r="236" spans="1:10" x14ac:dyDescent="0.2">
      <c r="A236" s="205" t="s">
        <v>3163</v>
      </c>
      <c r="B236" s="205" t="s">
        <v>3179</v>
      </c>
      <c r="C236" s="205" t="s">
        <v>1411</v>
      </c>
      <c r="D236" s="205" t="s">
        <v>3143</v>
      </c>
      <c r="E236" s="205" t="s">
        <v>10809</v>
      </c>
      <c r="F236" s="205" t="s">
        <v>10810</v>
      </c>
      <c r="G236" s="205" t="s">
        <v>27</v>
      </c>
      <c r="H236" s="207">
        <v>42943</v>
      </c>
      <c r="I236" s="206" t="s">
        <v>3231</v>
      </c>
      <c r="J236" s="205" t="s">
        <v>7450</v>
      </c>
    </row>
    <row r="237" spans="1:10" x14ac:dyDescent="0.2">
      <c r="A237" s="205" t="s">
        <v>3163</v>
      </c>
      <c r="B237" s="205" t="s">
        <v>7130</v>
      </c>
      <c r="C237" s="205" t="s">
        <v>3602</v>
      </c>
      <c r="D237" s="205" t="s">
        <v>3603</v>
      </c>
      <c r="E237" s="205" t="s">
        <v>10809</v>
      </c>
      <c r="F237" s="205" t="s">
        <v>10810</v>
      </c>
      <c r="G237" s="205" t="s">
        <v>27</v>
      </c>
      <c r="H237" s="207">
        <v>43305</v>
      </c>
      <c r="I237" s="206" t="s">
        <v>3741</v>
      </c>
    </row>
    <row r="238" spans="1:10" x14ac:dyDescent="0.2">
      <c r="A238" s="205" t="s">
        <v>3163</v>
      </c>
      <c r="B238" s="205" t="s">
        <v>3183</v>
      </c>
      <c r="C238" s="205" t="s">
        <v>3149</v>
      </c>
      <c r="D238" s="205" t="s">
        <v>3150</v>
      </c>
      <c r="E238" s="205" t="s">
        <v>10809</v>
      </c>
      <c r="F238" s="205" t="s">
        <v>10810</v>
      </c>
      <c r="G238" s="205" t="s">
        <v>27</v>
      </c>
      <c r="H238" s="207">
        <v>43173</v>
      </c>
      <c r="I238" s="206" t="s">
        <v>3235</v>
      </c>
      <c r="J238" s="205" t="s">
        <v>7451</v>
      </c>
    </row>
    <row r="239" spans="1:10" x14ac:dyDescent="0.2">
      <c r="A239" s="205" t="s">
        <v>3163</v>
      </c>
      <c r="B239" s="205" t="s">
        <v>3165</v>
      </c>
      <c r="C239" s="205" t="s">
        <v>3118</v>
      </c>
      <c r="D239" s="205" t="s">
        <v>2029</v>
      </c>
      <c r="E239" s="205" t="s">
        <v>10809</v>
      </c>
      <c r="F239" s="205" t="s">
        <v>10810</v>
      </c>
      <c r="G239" s="205" t="s">
        <v>27</v>
      </c>
      <c r="H239" s="207">
        <v>43113</v>
      </c>
      <c r="I239" s="206" t="s">
        <v>3208</v>
      </c>
      <c r="J239" s="205" t="s">
        <v>7452</v>
      </c>
    </row>
    <row r="240" spans="1:10" x14ac:dyDescent="0.2">
      <c r="A240" s="205" t="s">
        <v>3419</v>
      </c>
      <c r="B240" s="205" t="s">
        <v>5227</v>
      </c>
      <c r="C240" s="205" t="s">
        <v>5225</v>
      </c>
      <c r="D240" s="205" t="s">
        <v>5226</v>
      </c>
      <c r="E240" s="205" t="s">
        <v>10809</v>
      </c>
      <c r="F240" s="205" t="s">
        <v>10810</v>
      </c>
      <c r="G240" s="205" t="s">
        <v>27</v>
      </c>
      <c r="H240" s="207">
        <v>43374</v>
      </c>
      <c r="I240" s="206" t="s">
        <v>7453</v>
      </c>
      <c r="J240" s="205" t="s">
        <v>7454</v>
      </c>
    </row>
    <row r="241" spans="1:10" x14ac:dyDescent="0.2">
      <c r="A241" s="205" t="s">
        <v>7241</v>
      </c>
      <c r="B241" s="205" t="s">
        <v>2506</v>
      </c>
      <c r="C241" s="205" t="s">
        <v>3406</v>
      </c>
      <c r="D241" s="205" t="s">
        <v>3407</v>
      </c>
      <c r="E241" s="205" t="s">
        <v>10809</v>
      </c>
      <c r="F241" s="205" t="s">
        <v>10810</v>
      </c>
      <c r="G241" s="205" t="s">
        <v>27</v>
      </c>
      <c r="H241" s="207">
        <v>42970</v>
      </c>
      <c r="I241" s="206" t="s">
        <v>3409</v>
      </c>
      <c r="J241" s="205" t="s">
        <v>7455</v>
      </c>
    </row>
    <row r="242" spans="1:10" x14ac:dyDescent="0.2">
      <c r="A242" s="205" t="s">
        <v>3517</v>
      </c>
      <c r="B242" s="205" t="s">
        <v>2510</v>
      </c>
      <c r="C242" s="205" t="s">
        <v>3442</v>
      </c>
      <c r="D242" s="205" t="s">
        <v>3443</v>
      </c>
      <c r="E242" s="205" t="s">
        <v>10809</v>
      </c>
      <c r="F242" s="205" t="s">
        <v>10810</v>
      </c>
      <c r="G242" s="205" t="s">
        <v>27</v>
      </c>
      <c r="H242" s="207">
        <v>42795</v>
      </c>
      <c r="I242" s="206" t="s">
        <v>3445</v>
      </c>
      <c r="J242" s="205" t="s">
        <v>7456</v>
      </c>
    </row>
    <row r="243" spans="1:10" x14ac:dyDescent="0.2">
      <c r="A243" s="205" t="s">
        <v>7241</v>
      </c>
      <c r="B243" s="205" t="s">
        <v>4599</v>
      </c>
      <c r="C243" s="205" t="s">
        <v>3395</v>
      </c>
      <c r="D243" s="205" t="s">
        <v>3396</v>
      </c>
      <c r="E243" s="205" t="s">
        <v>10809</v>
      </c>
      <c r="F243" s="205" t="s">
        <v>10810</v>
      </c>
      <c r="G243" s="205" t="s">
        <v>27</v>
      </c>
      <c r="H243" s="207">
        <v>42943</v>
      </c>
      <c r="I243" s="206" t="s">
        <v>3398</v>
      </c>
      <c r="J243" s="205" t="s">
        <v>7457</v>
      </c>
    </row>
    <row r="244" spans="1:10" x14ac:dyDescent="0.2">
      <c r="A244" s="205" t="s">
        <v>7241</v>
      </c>
      <c r="B244" s="205" t="s">
        <v>2511</v>
      </c>
      <c r="C244" s="205" t="s">
        <v>3487</v>
      </c>
      <c r="D244" s="205" t="s">
        <v>3488</v>
      </c>
      <c r="E244" s="205" t="s">
        <v>10809</v>
      </c>
      <c r="F244" s="205" t="s">
        <v>10810</v>
      </c>
      <c r="G244" s="205" t="s">
        <v>27</v>
      </c>
      <c r="H244" s="207">
        <v>43209</v>
      </c>
      <c r="I244" s="206" t="s">
        <v>3490</v>
      </c>
      <c r="J244" s="205" t="s">
        <v>7458</v>
      </c>
    </row>
    <row r="245" spans="1:10" x14ac:dyDescent="0.2">
      <c r="A245" s="205" t="s">
        <v>7241</v>
      </c>
      <c r="B245" s="205" t="s">
        <v>2512</v>
      </c>
      <c r="C245" s="205" t="s">
        <v>3478</v>
      </c>
      <c r="D245" s="205" t="s">
        <v>3479</v>
      </c>
      <c r="E245" s="205" t="s">
        <v>10809</v>
      </c>
      <c r="F245" s="205" t="s">
        <v>10810</v>
      </c>
      <c r="G245" s="205" t="s">
        <v>27</v>
      </c>
      <c r="H245" s="207">
        <v>43200</v>
      </c>
      <c r="I245" s="206" t="s">
        <v>3481</v>
      </c>
    </row>
    <row r="246" spans="1:10" x14ac:dyDescent="0.2">
      <c r="A246" s="205" t="s">
        <v>3517</v>
      </c>
      <c r="B246" s="205" t="s">
        <v>10692</v>
      </c>
      <c r="C246" s="205" t="s">
        <v>3503</v>
      </c>
      <c r="D246" s="205" t="s">
        <v>3504</v>
      </c>
      <c r="E246" s="205" t="s">
        <v>10809</v>
      </c>
      <c r="F246" s="205" t="s">
        <v>10810</v>
      </c>
      <c r="G246" s="205" t="s">
        <v>27</v>
      </c>
      <c r="H246" s="207">
        <v>43221</v>
      </c>
      <c r="I246" s="206" t="s">
        <v>3506</v>
      </c>
      <c r="J246" s="205" t="s">
        <v>7459</v>
      </c>
    </row>
    <row r="247" spans="1:10" x14ac:dyDescent="0.2">
      <c r="A247" s="205" t="s">
        <v>7241</v>
      </c>
      <c r="B247" s="205" t="s">
        <v>2509</v>
      </c>
      <c r="C247" s="205" t="s">
        <v>3362</v>
      </c>
      <c r="D247" s="205" t="s">
        <v>3363</v>
      </c>
      <c r="E247" s="205" t="s">
        <v>10809</v>
      </c>
      <c r="F247" s="205" t="s">
        <v>10810</v>
      </c>
      <c r="G247" s="205" t="s">
        <v>27</v>
      </c>
      <c r="H247" s="207">
        <v>43333</v>
      </c>
      <c r="I247" s="206" t="s">
        <v>3365</v>
      </c>
      <c r="J247" s="205" t="s">
        <v>7460</v>
      </c>
    </row>
    <row r="248" spans="1:10" x14ac:dyDescent="0.2">
      <c r="A248" s="205" t="s">
        <v>7241</v>
      </c>
      <c r="B248" s="205" t="s">
        <v>2505</v>
      </c>
      <c r="C248" s="205" t="s">
        <v>3410</v>
      </c>
      <c r="D248" s="205" t="s">
        <v>3411</v>
      </c>
      <c r="E248" s="205" t="s">
        <v>10809</v>
      </c>
      <c r="F248" s="205" t="s">
        <v>10810</v>
      </c>
      <c r="G248" s="205" t="s">
        <v>27</v>
      </c>
      <c r="H248" s="207">
        <v>42919</v>
      </c>
      <c r="I248" s="206" t="s">
        <v>3413</v>
      </c>
      <c r="J248" s="205" t="s">
        <v>7461</v>
      </c>
    </row>
    <row r="249" spans="1:10" x14ac:dyDescent="0.2">
      <c r="A249" s="205" t="s">
        <v>7241</v>
      </c>
      <c r="B249" s="205" t="s">
        <v>2514</v>
      </c>
      <c r="C249" s="205" t="s">
        <v>3508</v>
      </c>
      <c r="D249" s="205" t="s">
        <v>3509</v>
      </c>
      <c r="E249" s="205" t="s">
        <v>10809</v>
      </c>
      <c r="F249" s="205" t="s">
        <v>10810</v>
      </c>
      <c r="G249" s="205" t="s">
        <v>27</v>
      </c>
      <c r="H249" s="207">
        <v>43241</v>
      </c>
      <c r="I249" s="206" t="s">
        <v>3511</v>
      </c>
      <c r="J249" s="205" t="s">
        <v>7462</v>
      </c>
    </row>
    <row r="250" spans="1:10" x14ac:dyDescent="0.2">
      <c r="A250" s="205" t="s">
        <v>3517</v>
      </c>
      <c r="B250" s="205" t="s">
        <v>2507</v>
      </c>
      <c r="C250" s="205" t="s">
        <v>2411</v>
      </c>
      <c r="D250" s="205" t="s">
        <v>3354</v>
      </c>
      <c r="E250" s="205" t="s">
        <v>10809</v>
      </c>
      <c r="F250" s="205" t="s">
        <v>10810</v>
      </c>
      <c r="G250" s="205" t="s">
        <v>27</v>
      </c>
      <c r="H250" s="207">
        <v>42892</v>
      </c>
      <c r="I250" s="206" t="s">
        <v>3356</v>
      </c>
      <c r="J250" s="205" t="s">
        <v>7463</v>
      </c>
    </row>
    <row r="251" spans="1:10" x14ac:dyDescent="0.2">
      <c r="A251" s="205" t="s">
        <v>3516</v>
      </c>
      <c r="B251" s="205" t="s">
        <v>3495</v>
      </c>
      <c r="C251" s="205" t="s">
        <v>3391</v>
      </c>
      <c r="D251" s="205" t="s">
        <v>3392</v>
      </c>
      <c r="E251" s="205" t="s">
        <v>10809</v>
      </c>
      <c r="F251" s="205" t="s">
        <v>10810</v>
      </c>
      <c r="G251" s="205" t="s">
        <v>27</v>
      </c>
      <c r="H251" s="207">
        <v>43221</v>
      </c>
      <c r="I251" s="206" t="s">
        <v>3394</v>
      </c>
      <c r="J251" s="205" t="s">
        <v>7464</v>
      </c>
    </row>
    <row r="252" spans="1:10" x14ac:dyDescent="0.2">
      <c r="A252" s="205" t="s">
        <v>7243</v>
      </c>
      <c r="B252" s="205" t="s">
        <v>3343</v>
      </c>
      <c r="C252" s="205" t="s">
        <v>3469</v>
      </c>
      <c r="D252" s="205" t="s">
        <v>3470</v>
      </c>
      <c r="E252" s="205" t="s">
        <v>10809</v>
      </c>
      <c r="F252" s="205" t="s">
        <v>10810</v>
      </c>
      <c r="G252" s="205" t="s">
        <v>27</v>
      </c>
      <c r="H252" s="207">
        <v>43200</v>
      </c>
      <c r="I252" s="206" t="s">
        <v>3472</v>
      </c>
      <c r="J252" s="205" t="s">
        <v>7465</v>
      </c>
    </row>
    <row r="253" spans="1:10" x14ac:dyDescent="0.2">
      <c r="A253" s="205" t="s">
        <v>3115</v>
      </c>
      <c r="B253" s="205" t="s">
        <v>5787</v>
      </c>
      <c r="C253" s="205" t="s">
        <v>5752</v>
      </c>
      <c r="D253" s="205" t="s">
        <v>5753</v>
      </c>
      <c r="E253" s="205" t="s">
        <v>10809</v>
      </c>
      <c r="F253" s="205" t="s">
        <v>10810</v>
      </c>
      <c r="G253" s="205" t="s">
        <v>27</v>
      </c>
      <c r="H253" s="207">
        <v>43568</v>
      </c>
      <c r="I253" s="206" t="s">
        <v>5828</v>
      </c>
    </row>
    <row r="254" spans="1:10" x14ac:dyDescent="0.2">
      <c r="A254" s="205" t="s">
        <v>3115</v>
      </c>
      <c r="B254" s="205" t="s">
        <v>5794</v>
      </c>
      <c r="C254" s="205" t="s">
        <v>5765</v>
      </c>
      <c r="D254" s="205" t="s">
        <v>5766</v>
      </c>
      <c r="E254" s="205" t="s">
        <v>10809</v>
      </c>
      <c r="F254" s="205" t="s">
        <v>10810</v>
      </c>
      <c r="G254" s="205" t="s">
        <v>27</v>
      </c>
      <c r="H254" s="207">
        <v>43568</v>
      </c>
      <c r="I254" s="206" t="s">
        <v>5834</v>
      </c>
    </row>
    <row r="255" spans="1:10" x14ac:dyDescent="0.2">
      <c r="A255" s="205" t="s">
        <v>3115</v>
      </c>
      <c r="B255" s="205" t="s">
        <v>5784</v>
      </c>
      <c r="C255" s="205" t="s">
        <v>5747</v>
      </c>
      <c r="D255" s="205" t="s">
        <v>5748</v>
      </c>
      <c r="E255" s="205" t="s">
        <v>10809</v>
      </c>
      <c r="F255" s="205" t="s">
        <v>10810</v>
      </c>
      <c r="G255" s="205" t="s">
        <v>27</v>
      </c>
      <c r="H255" s="207">
        <v>43568</v>
      </c>
      <c r="I255" s="206" t="s">
        <v>5825</v>
      </c>
    </row>
    <row r="256" spans="1:10" x14ac:dyDescent="0.2">
      <c r="A256" s="205" t="s">
        <v>7238</v>
      </c>
      <c r="B256" s="205" t="s">
        <v>5793</v>
      </c>
      <c r="C256" s="205" t="s">
        <v>5764</v>
      </c>
      <c r="D256" s="205" t="s">
        <v>1726</v>
      </c>
      <c r="E256" s="205" t="s">
        <v>10809</v>
      </c>
      <c r="F256" s="205" t="s">
        <v>10810</v>
      </c>
      <c r="G256" s="205" t="s">
        <v>27</v>
      </c>
      <c r="H256" s="207">
        <v>43568</v>
      </c>
      <c r="I256" s="206" t="s">
        <v>5833</v>
      </c>
    </row>
    <row r="257" spans="1:9" x14ac:dyDescent="0.2">
      <c r="A257" s="205" t="s">
        <v>3115</v>
      </c>
      <c r="B257" s="205" t="s">
        <v>5802</v>
      </c>
      <c r="C257" s="205" t="s">
        <v>5778</v>
      </c>
      <c r="D257" s="205" t="s">
        <v>5779</v>
      </c>
      <c r="E257" s="205" t="s">
        <v>10809</v>
      </c>
      <c r="F257" s="205" t="s">
        <v>10810</v>
      </c>
      <c r="G257" s="205" t="s">
        <v>27</v>
      </c>
      <c r="H257" s="207">
        <v>43568</v>
      </c>
      <c r="I257" s="206" t="s">
        <v>5842</v>
      </c>
    </row>
    <row r="258" spans="1:9" x14ac:dyDescent="0.2">
      <c r="A258" s="205" t="s">
        <v>3115</v>
      </c>
      <c r="B258" s="205" t="s">
        <v>5897</v>
      </c>
      <c r="C258" s="205" t="s">
        <v>5884</v>
      </c>
      <c r="D258" s="205" t="s">
        <v>5885</v>
      </c>
      <c r="E258" s="205" t="s">
        <v>10809</v>
      </c>
      <c r="F258" s="205" t="s">
        <v>10810</v>
      </c>
      <c r="G258" s="205" t="s">
        <v>27</v>
      </c>
      <c r="H258" s="207">
        <v>43578</v>
      </c>
      <c r="I258" s="206" t="s">
        <v>5939</v>
      </c>
    </row>
    <row r="259" spans="1:9" x14ac:dyDescent="0.2">
      <c r="A259" s="205" t="s">
        <v>3390</v>
      </c>
      <c r="B259" s="205" t="s">
        <v>5632</v>
      </c>
      <c r="C259" s="205" t="s">
        <v>5660</v>
      </c>
      <c r="D259" s="205" t="s">
        <v>5661</v>
      </c>
      <c r="E259" s="205" t="s">
        <v>10809</v>
      </c>
      <c r="F259" s="205" t="s">
        <v>10810</v>
      </c>
      <c r="G259" s="205" t="s">
        <v>27</v>
      </c>
      <c r="H259" s="207">
        <v>43578</v>
      </c>
      <c r="I259" s="206" t="s">
        <v>5725</v>
      </c>
    </row>
    <row r="260" spans="1:9" x14ac:dyDescent="0.2">
      <c r="A260" s="205" t="s">
        <v>3115</v>
      </c>
      <c r="B260" s="205" t="s">
        <v>5906</v>
      </c>
      <c r="C260" s="205" t="s">
        <v>5861</v>
      </c>
      <c r="D260" s="205" t="s">
        <v>5862</v>
      </c>
      <c r="E260" s="205" t="s">
        <v>10809</v>
      </c>
      <c r="F260" s="205" t="s">
        <v>10810</v>
      </c>
      <c r="G260" s="205" t="s">
        <v>27</v>
      </c>
      <c r="H260" s="207">
        <v>43578</v>
      </c>
      <c r="I260" s="206" t="s">
        <v>5948</v>
      </c>
    </row>
    <row r="261" spans="1:9" x14ac:dyDescent="0.2">
      <c r="A261" s="205" t="s">
        <v>3115</v>
      </c>
      <c r="B261" s="205" t="s">
        <v>5896</v>
      </c>
      <c r="C261" s="205" t="s">
        <v>5882</v>
      </c>
      <c r="D261" s="205" t="s">
        <v>5883</v>
      </c>
      <c r="E261" s="205" t="s">
        <v>10809</v>
      </c>
      <c r="F261" s="205" t="s">
        <v>10810</v>
      </c>
      <c r="G261" s="205" t="s">
        <v>27</v>
      </c>
      <c r="H261" s="207">
        <v>43578</v>
      </c>
      <c r="I261" s="206" t="s">
        <v>5938</v>
      </c>
    </row>
    <row r="262" spans="1:9" x14ac:dyDescent="0.2">
      <c r="A262" s="205" t="s">
        <v>8619</v>
      </c>
      <c r="B262" s="205" t="s">
        <v>5894</v>
      </c>
      <c r="C262" s="205" t="s">
        <v>5878</v>
      </c>
      <c r="D262" s="205" t="s">
        <v>5879</v>
      </c>
      <c r="E262" s="205" t="s">
        <v>10809</v>
      </c>
      <c r="F262" s="205" t="s">
        <v>10810</v>
      </c>
      <c r="G262" s="205" t="s">
        <v>27</v>
      </c>
      <c r="H262" s="207">
        <v>43578</v>
      </c>
      <c r="I262" s="206" t="s">
        <v>5936</v>
      </c>
    </row>
    <row r="263" spans="1:9" x14ac:dyDescent="0.2">
      <c r="A263" s="205" t="s">
        <v>3115</v>
      </c>
      <c r="B263" s="205" t="s">
        <v>5898</v>
      </c>
      <c r="C263" s="205" t="s">
        <v>5886</v>
      </c>
      <c r="D263" s="205" t="s">
        <v>5887</v>
      </c>
      <c r="E263" s="205" t="s">
        <v>10809</v>
      </c>
      <c r="F263" s="205" t="s">
        <v>10810</v>
      </c>
      <c r="G263" s="205" t="s">
        <v>27</v>
      </c>
      <c r="H263" s="207">
        <v>43578</v>
      </c>
      <c r="I263" s="206" t="s">
        <v>5940</v>
      </c>
    </row>
    <row r="264" spans="1:9" x14ac:dyDescent="0.2">
      <c r="A264" s="205" t="s">
        <v>3115</v>
      </c>
      <c r="B264" s="205" t="s">
        <v>5895</v>
      </c>
      <c r="C264" s="205" t="s">
        <v>5880</v>
      </c>
      <c r="D264" s="205" t="s">
        <v>5881</v>
      </c>
      <c r="E264" s="205" t="s">
        <v>10809</v>
      </c>
      <c r="F264" s="205" t="s">
        <v>10810</v>
      </c>
      <c r="G264" s="205" t="s">
        <v>27</v>
      </c>
      <c r="H264" s="207">
        <v>43578</v>
      </c>
      <c r="I264" s="206" t="s">
        <v>5937</v>
      </c>
    </row>
    <row r="265" spans="1:9" x14ac:dyDescent="0.2">
      <c r="A265" s="205" t="s">
        <v>3115</v>
      </c>
      <c r="B265" s="205" t="s">
        <v>5979</v>
      </c>
      <c r="C265" s="205" t="s">
        <v>6001</v>
      </c>
      <c r="D265" s="205" t="s">
        <v>6002</v>
      </c>
      <c r="E265" s="205" t="s">
        <v>10809</v>
      </c>
      <c r="F265" s="205" t="s">
        <v>10810</v>
      </c>
      <c r="G265" s="205" t="s">
        <v>27</v>
      </c>
      <c r="H265" s="207">
        <v>43623</v>
      </c>
      <c r="I265" s="206" t="s">
        <v>6046</v>
      </c>
    </row>
    <row r="266" spans="1:9" x14ac:dyDescent="0.2">
      <c r="A266" s="205" t="s">
        <v>3115</v>
      </c>
      <c r="B266" s="205" t="s">
        <v>5977</v>
      </c>
      <c r="C266" s="205" t="s">
        <v>1421</v>
      </c>
      <c r="D266" s="205" t="s">
        <v>5998</v>
      </c>
      <c r="E266" s="205" t="s">
        <v>10809</v>
      </c>
      <c r="F266" s="205" t="s">
        <v>10810</v>
      </c>
      <c r="G266" s="205" t="s">
        <v>27</v>
      </c>
      <c r="H266" s="207">
        <v>43623</v>
      </c>
      <c r="I266" s="206" t="s">
        <v>6044</v>
      </c>
    </row>
    <row r="267" spans="1:9" x14ac:dyDescent="0.2">
      <c r="A267" s="205" t="s">
        <v>3115</v>
      </c>
      <c r="B267" s="205" t="s">
        <v>5982</v>
      </c>
      <c r="C267" s="205" t="s">
        <v>6006</v>
      </c>
      <c r="D267" s="205" t="s">
        <v>6007</v>
      </c>
      <c r="E267" s="205" t="s">
        <v>10809</v>
      </c>
      <c r="F267" s="205" t="s">
        <v>10810</v>
      </c>
      <c r="G267" s="205" t="s">
        <v>27</v>
      </c>
      <c r="H267" s="207">
        <v>43623</v>
      </c>
      <c r="I267" s="206" t="s">
        <v>6049</v>
      </c>
    </row>
    <row r="268" spans="1:9" x14ac:dyDescent="0.2">
      <c r="A268" s="205" t="s">
        <v>3115</v>
      </c>
      <c r="B268" s="205" t="s">
        <v>5981</v>
      </c>
      <c r="C268" s="205" t="s">
        <v>6004</v>
      </c>
      <c r="D268" s="205" t="s">
        <v>6005</v>
      </c>
      <c r="E268" s="205" t="s">
        <v>10809</v>
      </c>
      <c r="F268" s="205" t="s">
        <v>10810</v>
      </c>
      <c r="G268" s="205" t="s">
        <v>27</v>
      </c>
      <c r="H268" s="207">
        <v>43623</v>
      </c>
      <c r="I268" s="206" t="s">
        <v>6048</v>
      </c>
    </row>
    <row r="269" spans="1:9" x14ac:dyDescent="0.2">
      <c r="A269" s="205" t="s">
        <v>3115</v>
      </c>
      <c r="B269" s="205" t="s">
        <v>5985</v>
      </c>
      <c r="C269" s="205" t="s">
        <v>6012</v>
      </c>
      <c r="D269" s="205" t="s">
        <v>6013</v>
      </c>
      <c r="E269" s="205" t="s">
        <v>10809</v>
      </c>
      <c r="F269" s="205" t="s">
        <v>10810</v>
      </c>
      <c r="G269" s="205" t="s">
        <v>27</v>
      </c>
      <c r="H269" s="207">
        <v>43623</v>
      </c>
      <c r="I269" s="206" t="s">
        <v>6052</v>
      </c>
    </row>
    <row r="270" spans="1:9" x14ac:dyDescent="0.2">
      <c r="A270" s="205" t="s">
        <v>3115</v>
      </c>
      <c r="B270" s="205" t="s">
        <v>5975</v>
      </c>
      <c r="C270" s="205" t="s">
        <v>5994</v>
      </c>
      <c r="D270" s="205" t="s">
        <v>5995</v>
      </c>
      <c r="E270" s="205" t="s">
        <v>10809</v>
      </c>
      <c r="F270" s="205" t="s">
        <v>10810</v>
      </c>
      <c r="G270" s="205" t="s">
        <v>27</v>
      </c>
      <c r="H270" s="207">
        <v>43623</v>
      </c>
      <c r="I270" s="206" t="s">
        <v>6042</v>
      </c>
    </row>
    <row r="271" spans="1:9" x14ac:dyDescent="0.2">
      <c r="A271" s="205" t="s">
        <v>3115</v>
      </c>
      <c r="B271" s="205" t="s">
        <v>6082</v>
      </c>
      <c r="C271" s="205" t="s">
        <v>6129</v>
      </c>
      <c r="D271" s="205" t="s">
        <v>6130</v>
      </c>
      <c r="E271" s="205" t="s">
        <v>10809</v>
      </c>
      <c r="F271" s="205" t="s">
        <v>10810</v>
      </c>
      <c r="G271" s="205" t="s">
        <v>27</v>
      </c>
      <c r="H271" s="207">
        <v>43633</v>
      </c>
      <c r="I271" s="206" t="s">
        <v>6178</v>
      </c>
    </row>
    <row r="272" spans="1:9" x14ac:dyDescent="0.2">
      <c r="A272" s="205" t="s">
        <v>3115</v>
      </c>
      <c r="B272" s="205" t="s">
        <v>6074</v>
      </c>
      <c r="C272" s="205" t="s">
        <v>6113</v>
      </c>
      <c r="D272" s="205" t="s">
        <v>6114</v>
      </c>
      <c r="E272" s="205" t="s">
        <v>10809</v>
      </c>
      <c r="F272" s="205" t="s">
        <v>10810</v>
      </c>
      <c r="G272" s="205" t="s">
        <v>27</v>
      </c>
      <c r="H272" s="207">
        <v>43633</v>
      </c>
      <c r="I272" s="206" t="s">
        <v>6171</v>
      </c>
    </row>
    <row r="273" spans="1:9" x14ac:dyDescent="0.2">
      <c r="A273" s="205" t="s">
        <v>3115</v>
      </c>
      <c r="B273" s="205" t="s">
        <v>6071</v>
      </c>
      <c r="C273" s="205" t="s">
        <v>6107</v>
      </c>
      <c r="D273" s="205" t="s">
        <v>6108</v>
      </c>
      <c r="E273" s="205" t="s">
        <v>10809</v>
      </c>
      <c r="F273" s="205" t="s">
        <v>10810</v>
      </c>
      <c r="G273" s="205" t="s">
        <v>27</v>
      </c>
      <c r="H273" s="207">
        <v>43633</v>
      </c>
      <c r="I273" s="206" t="s">
        <v>6168</v>
      </c>
    </row>
    <row r="274" spans="1:9" x14ac:dyDescent="0.2">
      <c r="A274" s="205" t="s">
        <v>3115</v>
      </c>
      <c r="B274" s="205" t="s">
        <v>6280</v>
      </c>
      <c r="C274" s="205" t="s">
        <v>6304</v>
      </c>
      <c r="D274" s="205" t="s">
        <v>6305</v>
      </c>
      <c r="E274" s="205" t="s">
        <v>10809</v>
      </c>
      <c r="F274" s="205" t="s">
        <v>10810</v>
      </c>
      <c r="G274" s="205" t="s">
        <v>27</v>
      </c>
      <c r="H274" s="207">
        <v>43650</v>
      </c>
      <c r="I274" s="206" t="s">
        <v>6355</v>
      </c>
    </row>
    <row r="275" spans="1:9" x14ac:dyDescent="0.2">
      <c r="A275" s="205" t="s">
        <v>3115</v>
      </c>
      <c r="B275" s="205" t="s">
        <v>6282</v>
      </c>
      <c r="C275" s="205" t="s">
        <v>6308</v>
      </c>
      <c r="D275" s="205" t="s">
        <v>6309</v>
      </c>
      <c r="E275" s="205" t="s">
        <v>10809</v>
      </c>
      <c r="F275" s="205" t="s">
        <v>10810</v>
      </c>
      <c r="G275" s="205" t="s">
        <v>27</v>
      </c>
      <c r="H275" s="207">
        <v>43641</v>
      </c>
      <c r="I275" s="206" t="s">
        <v>6357</v>
      </c>
    </row>
    <row r="276" spans="1:9" x14ac:dyDescent="0.2">
      <c r="A276" s="205" t="s">
        <v>3115</v>
      </c>
      <c r="B276" s="205" t="s">
        <v>6283</v>
      </c>
      <c r="C276" s="205" t="s">
        <v>2249</v>
      </c>
      <c r="D276" s="205" t="s">
        <v>6310</v>
      </c>
      <c r="E276" s="205" t="s">
        <v>10809</v>
      </c>
      <c r="F276" s="205" t="s">
        <v>10810</v>
      </c>
      <c r="G276" s="205" t="s">
        <v>27</v>
      </c>
      <c r="H276" s="207">
        <v>43641</v>
      </c>
      <c r="I276" s="206" t="s">
        <v>6358</v>
      </c>
    </row>
    <row r="277" spans="1:9" x14ac:dyDescent="0.2">
      <c r="A277" s="205" t="s">
        <v>3115</v>
      </c>
      <c r="B277" s="205" t="s">
        <v>6229</v>
      </c>
      <c r="C277" s="205" t="s">
        <v>6207</v>
      </c>
      <c r="D277" s="205" t="s">
        <v>6208</v>
      </c>
      <c r="E277" s="205" t="s">
        <v>10809</v>
      </c>
      <c r="F277" s="205" t="s">
        <v>10810</v>
      </c>
      <c r="G277" s="205" t="s">
        <v>27</v>
      </c>
      <c r="H277" s="207">
        <v>43650</v>
      </c>
      <c r="I277" s="206" t="s">
        <v>6266</v>
      </c>
    </row>
    <row r="278" spans="1:9" x14ac:dyDescent="0.2">
      <c r="A278" s="205" t="s">
        <v>3115</v>
      </c>
      <c r="B278" s="205" t="s">
        <v>6222</v>
      </c>
      <c r="C278" s="205" t="s">
        <v>6193</v>
      </c>
      <c r="D278" s="205" t="s">
        <v>6194</v>
      </c>
      <c r="E278" s="205" t="s">
        <v>10809</v>
      </c>
      <c r="F278" s="205" t="s">
        <v>10810</v>
      </c>
      <c r="G278" s="205" t="s">
        <v>27</v>
      </c>
      <c r="H278" s="207">
        <v>43650</v>
      </c>
      <c r="I278" s="206" t="s">
        <v>6259</v>
      </c>
    </row>
    <row r="279" spans="1:9" x14ac:dyDescent="0.2">
      <c r="A279" s="205" t="s">
        <v>3115</v>
      </c>
      <c r="B279" s="205" t="s">
        <v>6215</v>
      </c>
      <c r="C279" s="205" t="s">
        <v>6181</v>
      </c>
      <c r="D279" s="205" t="s">
        <v>6182</v>
      </c>
      <c r="E279" s="205" t="s">
        <v>10809</v>
      </c>
      <c r="F279" s="205" t="s">
        <v>10810</v>
      </c>
      <c r="G279" s="205" t="s">
        <v>27</v>
      </c>
      <c r="H279" s="207">
        <v>43650</v>
      </c>
      <c r="I279" s="206" t="s">
        <v>6252</v>
      </c>
    </row>
    <row r="280" spans="1:9" x14ac:dyDescent="0.2">
      <c r="A280" s="205" t="s">
        <v>3115</v>
      </c>
      <c r="B280" s="205" t="s">
        <v>6228</v>
      </c>
      <c r="C280" s="205" t="s">
        <v>6205</v>
      </c>
      <c r="D280" s="205" t="s">
        <v>6206</v>
      </c>
      <c r="E280" s="205" t="s">
        <v>10809</v>
      </c>
      <c r="F280" s="205" t="s">
        <v>10810</v>
      </c>
      <c r="G280" s="205" t="s">
        <v>27</v>
      </c>
      <c r="H280" s="207">
        <v>43650</v>
      </c>
      <c r="I280" s="206" t="s">
        <v>6265</v>
      </c>
    </row>
    <row r="281" spans="1:9" x14ac:dyDescent="0.2">
      <c r="A281" s="205" t="s">
        <v>3115</v>
      </c>
      <c r="B281" s="205" t="s">
        <v>6223</v>
      </c>
      <c r="C281" s="205" t="s">
        <v>6195</v>
      </c>
      <c r="D281" s="205" t="s">
        <v>6196</v>
      </c>
      <c r="E281" s="205" t="s">
        <v>10809</v>
      </c>
      <c r="F281" s="205" t="s">
        <v>10810</v>
      </c>
      <c r="G281" s="205" t="s">
        <v>27</v>
      </c>
      <c r="H281" s="207">
        <v>43650</v>
      </c>
      <c r="I281" s="206" t="s">
        <v>6260</v>
      </c>
    </row>
    <row r="282" spans="1:9" x14ac:dyDescent="0.2">
      <c r="A282" s="205" t="s">
        <v>3115</v>
      </c>
      <c r="B282" s="205" t="s">
        <v>3283</v>
      </c>
      <c r="C282" s="205" t="s">
        <v>3324</v>
      </c>
      <c r="D282" s="205" t="s">
        <v>3325</v>
      </c>
      <c r="E282" s="205" t="s">
        <v>10809</v>
      </c>
      <c r="F282" s="205" t="s">
        <v>10810</v>
      </c>
      <c r="G282" s="205" t="s">
        <v>27</v>
      </c>
      <c r="H282" s="207">
        <v>43483</v>
      </c>
      <c r="I282" s="206" t="s">
        <v>3569</v>
      </c>
    </row>
    <row r="283" spans="1:9" x14ac:dyDescent="0.2">
      <c r="A283" s="205" t="s">
        <v>3115</v>
      </c>
      <c r="B283" s="205" t="s">
        <v>5790</v>
      </c>
      <c r="C283" s="205" t="s">
        <v>5758</v>
      </c>
      <c r="D283" s="205" t="s">
        <v>5759</v>
      </c>
      <c r="E283" s="205" t="s">
        <v>10809</v>
      </c>
      <c r="F283" s="205" t="s">
        <v>10810</v>
      </c>
      <c r="G283" s="205" t="s">
        <v>27</v>
      </c>
      <c r="H283" s="207">
        <v>43568</v>
      </c>
      <c r="I283" s="206" t="s">
        <v>5831</v>
      </c>
    </row>
    <row r="284" spans="1:9" x14ac:dyDescent="0.2">
      <c r="A284" s="205" t="s">
        <v>10695</v>
      </c>
      <c r="B284" s="205" t="s">
        <v>5903</v>
      </c>
      <c r="C284" s="205" t="s">
        <v>5855</v>
      </c>
      <c r="D284" s="205" t="s">
        <v>5856</v>
      </c>
      <c r="E284" s="205" t="s">
        <v>10809</v>
      </c>
      <c r="F284" s="205" t="s">
        <v>10810</v>
      </c>
      <c r="G284" s="205" t="s">
        <v>27</v>
      </c>
      <c r="H284" s="207">
        <v>43578</v>
      </c>
      <c r="I284" s="206" t="s">
        <v>5945</v>
      </c>
    </row>
    <row r="285" spans="1:9" x14ac:dyDescent="0.2">
      <c r="A285" s="205" t="s">
        <v>3390</v>
      </c>
      <c r="B285" s="205" t="s">
        <v>5799</v>
      </c>
      <c r="C285" s="205" t="s">
        <v>5773</v>
      </c>
      <c r="D285" s="205" t="s">
        <v>5774</v>
      </c>
      <c r="E285" s="205" t="s">
        <v>10809</v>
      </c>
      <c r="F285" s="205" t="s">
        <v>10810</v>
      </c>
      <c r="G285" s="205" t="s">
        <v>27</v>
      </c>
      <c r="H285" s="207">
        <v>43568</v>
      </c>
      <c r="I285" s="206" t="s">
        <v>5839</v>
      </c>
    </row>
    <row r="286" spans="1:9" x14ac:dyDescent="0.2">
      <c r="A286" s="205" t="s">
        <v>3419</v>
      </c>
      <c r="B286" s="205" t="s">
        <v>6224</v>
      </c>
      <c r="C286" s="205" t="s">
        <v>6197</v>
      </c>
      <c r="D286" s="205" t="s">
        <v>6198</v>
      </c>
      <c r="E286" s="205" t="s">
        <v>10809</v>
      </c>
      <c r="F286" s="205" t="s">
        <v>10810</v>
      </c>
      <c r="G286" s="205" t="s">
        <v>27</v>
      </c>
      <c r="H286" s="207">
        <v>43650</v>
      </c>
      <c r="I286" s="206" t="s">
        <v>6261</v>
      </c>
    </row>
    <row r="287" spans="1:9" x14ac:dyDescent="0.2">
      <c r="A287" s="205" t="s">
        <v>3163</v>
      </c>
      <c r="B287" s="205" t="s">
        <v>5893</v>
      </c>
      <c r="C287" s="205" t="s">
        <v>5876</v>
      </c>
      <c r="D287" s="205" t="s">
        <v>5877</v>
      </c>
      <c r="E287" s="205" t="s">
        <v>10809</v>
      </c>
      <c r="F287" s="205" t="s">
        <v>10810</v>
      </c>
      <c r="G287" s="205" t="s">
        <v>27</v>
      </c>
      <c r="H287" s="207">
        <v>43578</v>
      </c>
      <c r="I287" s="206" t="s">
        <v>5935</v>
      </c>
    </row>
    <row r="288" spans="1:9" x14ac:dyDescent="0.2">
      <c r="A288" s="205" t="s">
        <v>3115</v>
      </c>
      <c r="B288" s="205" t="s">
        <v>6079</v>
      </c>
      <c r="C288" s="205" t="s">
        <v>6124</v>
      </c>
      <c r="D288" s="205" t="s">
        <v>2129</v>
      </c>
      <c r="E288" s="205" t="s">
        <v>10809</v>
      </c>
      <c r="F288" s="205" t="s">
        <v>10810</v>
      </c>
      <c r="G288" s="205" t="s">
        <v>27</v>
      </c>
      <c r="H288" s="207">
        <v>43633</v>
      </c>
      <c r="I288" s="206" t="s">
        <v>6176</v>
      </c>
    </row>
    <row r="289" spans="1:9" x14ac:dyDescent="0.2">
      <c r="A289" s="205" t="s">
        <v>3163</v>
      </c>
      <c r="B289" s="205" t="s">
        <v>5087</v>
      </c>
      <c r="C289" s="205" t="s">
        <v>5070</v>
      </c>
      <c r="D289" s="205" t="s">
        <v>8244</v>
      </c>
      <c r="E289" s="205" t="s">
        <v>10809</v>
      </c>
      <c r="F289" s="205" t="s">
        <v>10810</v>
      </c>
      <c r="G289" s="205" t="s">
        <v>27</v>
      </c>
      <c r="H289" s="207">
        <v>43489</v>
      </c>
      <c r="I289" s="206" t="s">
        <v>5123</v>
      </c>
    </row>
    <row r="290" spans="1:9" x14ac:dyDescent="0.2">
      <c r="A290" s="205" t="s">
        <v>3163</v>
      </c>
      <c r="B290" s="205" t="s">
        <v>7132</v>
      </c>
      <c r="C290" s="205" t="s">
        <v>5045</v>
      </c>
      <c r="D290" s="205" t="s">
        <v>5046</v>
      </c>
      <c r="E290" s="205" t="s">
        <v>10809</v>
      </c>
      <c r="F290" s="205" t="s">
        <v>10810</v>
      </c>
      <c r="G290" s="205" t="s">
        <v>27</v>
      </c>
      <c r="H290" s="207">
        <v>43489</v>
      </c>
      <c r="I290" s="206" t="s">
        <v>5110</v>
      </c>
    </row>
    <row r="291" spans="1:9" x14ac:dyDescent="0.2">
      <c r="A291" s="205" t="s">
        <v>3163</v>
      </c>
      <c r="B291" s="205" t="s">
        <v>5079</v>
      </c>
      <c r="C291" s="205" t="s">
        <v>5051</v>
      </c>
      <c r="D291" s="205" t="s">
        <v>5052</v>
      </c>
      <c r="E291" s="205" t="s">
        <v>10809</v>
      </c>
      <c r="F291" s="205" t="s">
        <v>10810</v>
      </c>
      <c r="G291" s="205" t="s">
        <v>27</v>
      </c>
      <c r="H291" s="207">
        <v>43489</v>
      </c>
      <c r="I291" s="206" t="s">
        <v>5113</v>
      </c>
    </row>
    <row r="292" spans="1:9" x14ac:dyDescent="0.2">
      <c r="A292" s="205" t="s">
        <v>3163</v>
      </c>
      <c r="B292" s="205" t="s">
        <v>7962</v>
      </c>
      <c r="C292" s="205" t="s">
        <v>5060</v>
      </c>
      <c r="D292" s="205" t="s">
        <v>5061</v>
      </c>
      <c r="E292" s="205" t="s">
        <v>10809</v>
      </c>
      <c r="F292" s="205" t="s">
        <v>10810</v>
      </c>
      <c r="G292" s="205" t="s">
        <v>27</v>
      </c>
      <c r="H292" s="207">
        <v>43489</v>
      </c>
      <c r="I292" s="206" t="s">
        <v>5118</v>
      </c>
    </row>
    <row r="293" spans="1:9" x14ac:dyDescent="0.2">
      <c r="A293" s="205" t="s">
        <v>3163</v>
      </c>
      <c r="B293" s="205" t="s">
        <v>5078</v>
      </c>
      <c r="C293" s="205" t="s">
        <v>5049</v>
      </c>
      <c r="D293" s="205" t="s">
        <v>5050</v>
      </c>
      <c r="E293" s="205" t="s">
        <v>10809</v>
      </c>
      <c r="F293" s="205" t="s">
        <v>10810</v>
      </c>
      <c r="G293" s="205" t="s">
        <v>27</v>
      </c>
      <c r="H293" s="207">
        <v>43489</v>
      </c>
      <c r="I293" s="206" t="s">
        <v>5112</v>
      </c>
    </row>
    <row r="294" spans="1:9" x14ac:dyDescent="0.2">
      <c r="A294" s="205" t="s">
        <v>10695</v>
      </c>
      <c r="B294" s="205" t="s">
        <v>5955</v>
      </c>
      <c r="C294" s="205" t="s">
        <v>5073</v>
      </c>
      <c r="D294" s="205" t="s">
        <v>5074</v>
      </c>
      <c r="E294" s="205" t="s">
        <v>10809</v>
      </c>
      <c r="F294" s="205" t="s">
        <v>10810</v>
      </c>
      <c r="G294" s="205" t="s">
        <v>27</v>
      </c>
      <c r="H294" s="207">
        <v>43489</v>
      </c>
      <c r="I294" s="206" t="s">
        <v>5125</v>
      </c>
    </row>
    <row r="295" spans="1:9" x14ac:dyDescent="0.2">
      <c r="A295" s="205" t="s">
        <v>3163</v>
      </c>
      <c r="B295" s="205" t="s">
        <v>8247</v>
      </c>
      <c r="C295" s="205" t="s">
        <v>5068</v>
      </c>
      <c r="D295" s="205" t="s">
        <v>5069</v>
      </c>
      <c r="E295" s="205" t="s">
        <v>10809</v>
      </c>
      <c r="F295" s="205" t="s">
        <v>10810</v>
      </c>
      <c r="G295" s="205" t="s">
        <v>27</v>
      </c>
      <c r="H295" s="207">
        <v>43508</v>
      </c>
      <c r="I295" s="206" t="s">
        <v>5122</v>
      </c>
    </row>
    <row r="296" spans="1:9" x14ac:dyDescent="0.2">
      <c r="A296" s="205" t="s">
        <v>3163</v>
      </c>
      <c r="B296" s="205" t="s">
        <v>5084</v>
      </c>
      <c r="C296" s="205" t="s">
        <v>5062</v>
      </c>
      <c r="D296" s="205" t="s">
        <v>5063</v>
      </c>
      <c r="E296" s="205" t="s">
        <v>10809</v>
      </c>
      <c r="F296" s="205" t="s">
        <v>10810</v>
      </c>
      <c r="G296" s="205" t="s">
        <v>27</v>
      </c>
      <c r="H296" s="207">
        <v>43493</v>
      </c>
      <c r="I296" s="206" t="s">
        <v>5119</v>
      </c>
    </row>
    <row r="297" spans="1:9" x14ac:dyDescent="0.2">
      <c r="A297" s="205" t="s">
        <v>3163</v>
      </c>
      <c r="B297" s="205" t="s">
        <v>5085</v>
      </c>
      <c r="C297" s="205" t="s">
        <v>5064</v>
      </c>
      <c r="D297" s="205" t="s">
        <v>5065</v>
      </c>
      <c r="E297" s="205" t="s">
        <v>10809</v>
      </c>
      <c r="F297" s="205" t="s">
        <v>10810</v>
      </c>
      <c r="G297" s="205" t="s">
        <v>27</v>
      </c>
      <c r="H297" s="207">
        <v>43489</v>
      </c>
      <c r="I297" s="206" t="s">
        <v>5120</v>
      </c>
    </row>
    <row r="298" spans="1:9" x14ac:dyDescent="0.2">
      <c r="A298" s="205" t="s">
        <v>3115</v>
      </c>
      <c r="B298" s="205" t="s">
        <v>6387</v>
      </c>
      <c r="C298" s="205" t="s">
        <v>6428</v>
      </c>
      <c r="D298" s="205" t="s">
        <v>6429</v>
      </c>
      <c r="E298" s="205" t="s">
        <v>10809</v>
      </c>
      <c r="F298" s="205" t="s">
        <v>10810</v>
      </c>
      <c r="G298" s="205" t="s">
        <v>27</v>
      </c>
      <c r="H298" s="207">
        <v>43663</v>
      </c>
      <c r="I298" s="206" t="s">
        <v>6481</v>
      </c>
    </row>
    <row r="299" spans="1:9" x14ac:dyDescent="0.2">
      <c r="A299" s="205" t="s">
        <v>8619</v>
      </c>
      <c r="B299" s="205" t="s">
        <v>6369</v>
      </c>
      <c r="C299" s="205" t="s">
        <v>6393</v>
      </c>
      <c r="D299" s="205" t="s">
        <v>6394</v>
      </c>
      <c r="E299" s="205" t="s">
        <v>10809</v>
      </c>
      <c r="F299" s="205" t="s">
        <v>10810</v>
      </c>
      <c r="G299" s="205" t="s">
        <v>27</v>
      </c>
      <c r="H299" s="207">
        <v>43663</v>
      </c>
      <c r="I299" s="206" t="s">
        <v>6462</v>
      </c>
    </row>
    <row r="300" spans="1:9" x14ac:dyDescent="0.2">
      <c r="A300" s="205" t="s">
        <v>3115</v>
      </c>
      <c r="B300" s="205" t="s">
        <v>6370</v>
      </c>
      <c r="C300" s="205" t="s">
        <v>1762</v>
      </c>
      <c r="D300" s="205" t="s">
        <v>6395</v>
      </c>
      <c r="E300" s="205" t="s">
        <v>10809</v>
      </c>
      <c r="F300" s="205" t="s">
        <v>10810</v>
      </c>
      <c r="G300" s="205" t="s">
        <v>27</v>
      </c>
      <c r="H300" s="207">
        <v>43663</v>
      </c>
      <c r="I300" s="206" t="s">
        <v>6463</v>
      </c>
    </row>
    <row r="301" spans="1:9" x14ac:dyDescent="0.2">
      <c r="A301" s="205" t="s">
        <v>3115</v>
      </c>
      <c r="B301" s="205" t="s">
        <v>6538</v>
      </c>
      <c r="C301" s="205" t="s">
        <v>6515</v>
      </c>
      <c r="D301" s="205" t="s">
        <v>6516</v>
      </c>
      <c r="E301" s="205" t="s">
        <v>10809</v>
      </c>
      <c r="F301" s="205" t="s">
        <v>10810</v>
      </c>
      <c r="G301" s="205" t="s">
        <v>27</v>
      </c>
      <c r="H301" s="207">
        <v>43673</v>
      </c>
      <c r="I301" s="206" t="s">
        <v>6599</v>
      </c>
    </row>
    <row r="302" spans="1:9" x14ac:dyDescent="0.2">
      <c r="A302" s="205" t="s">
        <v>3115</v>
      </c>
      <c r="B302" s="205" t="s">
        <v>6533</v>
      </c>
      <c r="C302" s="205" t="s">
        <v>6507</v>
      </c>
      <c r="D302" s="205" t="s">
        <v>6508</v>
      </c>
      <c r="E302" s="205" t="s">
        <v>10809</v>
      </c>
      <c r="F302" s="205" t="s">
        <v>10810</v>
      </c>
      <c r="G302" s="205" t="s">
        <v>27</v>
      </c>
      <c r="H302" s="207">
        <v>43673</v>
      </c>
      <c r="I302" s="206" t="s">
        <v>6594</v>
      </c>
    </row>
    <row r="303" spans="1:9" x14ac:dyDescent="0.2">
      <c r="A303" s="205" t="s">
        <v>3115</v>
      </c>
      <c r="B303" s="205" t="s">
        <v>6532</v>
      </c>
      <c r="C303" s="205" t="s">
        <v>6505</v>
      </c>
      <c r="D303" s="205" t="s">
        <v>6506</v>
      </c>
      <c r="E303" s="205" t="s">
        <v>10809</v>
      </c>
      <c r="F303" s="205" t="s">
        <v>10810</v>
      </c>
      <c r="G303" s="205" t="s">
        <v>27</v>
      </c>
      <c r="H303" s="207">
        <v>43673</v>
      </c>
      <c r="I303" s="206" t="s">
        <v>6593</v>
      </c>
    </row>
    <row r="304" spans="1:9" x14ac:dyDescent="0.2">
      <c r="A304" s="205" t="s">
        <v>3115</v>
      </c>
      <c r="B304" s="205" t="s">
        <v>6604</v>
      </c>
      <c r="C304" s="205" t="s">
        <v>6622</v>
      </c>
      <c r="D304" s="205" t="s">
        <v>6623</v>
      </c>
      <c r="E304" s="205" t="s">
        <v>10809</v>
      </c>
      <c r="F304" s="205" t="s">
        <v>10810</v>
      </c>
      <c r="G304" s="205" t="s">
        <v>27</v>
      </c>
      <c r="H304" s="207">
        <v>43684</v>
      </c>
      <c r="I304" s="206" t="s">
        <v>6672</v>
      </c>
    </row>
    <row r="305" spans="1:9" x14ac:dyDescent="0.2">
      <c r="A305" s="205" t="s">
        <v>3115</v>
      </c>
      <c r="B305" s="205" t="s">
        <v>6607</v>
      </c>
      <c r="C305" s="205" t="s">
        <v>3928</v>
      </c>
      <c r="D305" s="205" t="s">
        <v>6627</v>
      </c>
      <c r="E305" s="205" t="s">
        <v>10809</v>
      </c>
      <c r="F305" s="205" t="s">
        <v>10810</v>
      </c>
      <c r="G305" s="205" t="s">
        <v>27</v>
      </c>
      <c r="H305" s="207">
        <v>43684</v>
      </c>
      <c r="I305" s="206" t="s">
        <v>6675</v>
      </c>
    </row>
    <row r="306" spans="1:9" x14ac:dyDescent="0.2">
      <c r="A306" s="205" t="s">
        <v>3115</v>
      </c>
      <c r="B306" s="205" t="s">
        <v>6610</v>
      </c>
      <c r="C306" s="205" t="s">
        <v>6632</v>
      </c>
      <c r="D306" s="205" t="s">
        <v>6633</v>
      </c>
      <c r="E306" s="205" t="s">
        <v>10809</v>
      </c>
      <c r="F306" s="205" t="s">
        <v>10810</v>
      </c>
      <c r="G306" s="205" t="s">
        <v>27</v>
      </c>
      <c r="H306" s="207">
        <v>43684</v>
      </c>
      <c r="I306" s="206" t="s">
        <v>5616</v>
      </c>
    </row>
    <row r="307" spans="1:9" x14ac:dyDescent="0.2">
      <c r="A307" s="205" t="s">
        <v>3115</v>
      </c>
      <c r="B307" s="205" t="s">
        <v>6614</v>
      </c>
      <c r="C307" s="205" t="s">
        <v>6639</v>
      </c>
      <c r="D307" s="205" t="s">
        <v>6640</v>
      </c>
      <c r="E307" s="205" t="s">
        <v>10809</v>
      </c>
      <c r="F307" s="205" t="s">
        <v>10810</v>
      </c>
      <c r="G307" s="205" t="s">
        <v>27</v>
      </c>
      <c r="H307" s="207">
        <v>43684</v>
      </c>
      <c r="I307" s="206" t="s">
        <v>6681</v>
      </c>
    </row>
    <row r="308" spans="1:9" x14ac:dyDescent="0.2">
      <c r="A308" s="205" t="s">
        <v>3115</v>
      </c>
      <c r="B308" s="205" t="s">
        <v>6612</v>
      </c>
      <c r="C308" s="205" t="s">
        <v>6636</v>
      </c>
      <c r="D308" s="205" t="s">
        <v>6637</v>
      </c>
      <c r="E308" s="205" t="s">
        <v>10809</v>
      </c>
      <c r="F308" s="205" t="s">
        <v>10810</v>
      </c>
      <c r="G308" s="205" t="s">
        <v>27</v>
      </c>
      <c r="H308" s="207">
        <v>43684</v>
      </c>
      <c r="I308" s="206" t="s">
        <v>6679</v>
      </c>
    </row>
    <row r="309" spans="1:9" x14ac:dyDescent="0.2">
      <c r="A309" s="205" t="s">
        <v>3115</v>
      </c>
      <c r="B309" s="205" t="s">
        <v>6796</v>
      </c>
      <c r="C309" s="205" t="s">
        <v>6763</v>
      </c>
      <c r="D309" s="205" t="s">
        <v>6764</v>
      </c>
      <c r="E309" s="205" t="s">
        <v>10809</v>
      </c>
      <c r="F309" s="205" t="s">
        <v>10810</v>
      </c>
      <c r="G309" s="205" t="s">
        <v>27</v>
      </c>
      <c r="H309" s="207">
        <v>43700</v>
      </c>
      <c r="I309" s="206" t="s">
        <v>6867</v>
      </c>
    </row>
    <row r="310" spans="1:9" x14ac:dyDescent="0.2">
      <c r="A310" s="205" t="s">
        <v>3115</v>
      </c>
      <c r="B310" s="205" t="s">
        <v>6801</v>
      </c>
      <c r="C310" s="205" t="s">
        <v>6773</v>
      </c>
      <c r="D310" s="205" t="s">
        <v>6774</v>
      </c>
      <c r="E310" s="205" t="s">
        <v>10809</v>
      </c>
      <c r="F310" s="205" t="s">
        <v>10810</v>
      </c>
      <c r="G310" s="205" t="s">
        <v>27</v>
      </c>
      <c r="H310" s="207">
        <v>43700</v>
      </c>
      <c r="I310" s="206" t="s">
        <v>6872</v>
      </c>
    </row>
    <row r="311" spans="1:9" x14ac:dyDescent="0.2">
      <c r="A311" s="205" t="s">
        <v>3115</v>
      </c>
      <c r="B311" s="205" t="s">
        <v>6787</v>
      </c>
      <c r="C311" s="205" t="s">
        <v>6745</v>
      </c>
      <c r="D311" s="205" t="s">
        <v>6746</v>
      </c>
      <c r="E311" s="205" t="s">
        <v>10809</v>
      </c>
      <c r="F311" s="205" t="s">
        <v>10810</v>
      </c>
      <c r="G311" s="205" t="s">
        <v>27</v>
      </c>
      <c r="H311" s="207">
        <v>43700</v>
      </c>
      <c r="I311" s="206" t="s">
        <v>6858</v>
      </c>
    </row>
    <row r="312" spans="1:9" x14ac:dyDescent="0.2">
      <c r="A312" s="205" t="s">
        <v>3115</v>
      </c>
      <c r="B312" s="205" t="s">
        <v>6795</v>
      </c>
      <c r="C312" s="205" t="s">
        <v>6761</v>
      </c>
      <c r="D312" s="205" t="s">
        <v>6762</v>
      </c>
      <c r="E312" s="205" t="s">
        <v>10809</v>
      </c>
      <c r="F312" s="205" t="s">
        <v>10810</v>
      </c>
      <c r="G312" s="205" t="s">
        <v>27</v>
      </c>
      <c r="H312" s="207">
        <v>43700</v>
      </c>
      <c r="I312" s="206" t="s">
        <v>6866</v>
      </c>
    </row>
    <row r="313" spans="1:9" x14ac:dyDescent="0.2">
      <c r="A313" s="205" t="s">
        <v>3115</v>
      </c>
      <c r="B313" s="205" t="s">
        <v>6804</v>
      </c>
      <c r="C313" s="205" t="s">
        <v>6778</v>
      </c>
      <c r="D313" s="205" t="s">
        <v>6779</v>
      </c>
      <c r="E313" s="205" t="s">
        <v>10809</v>
      </c>
      <c r="F313" s="205" t="s">
        <v>10810</v>
      </c>
      <c r="G313" s="205" t="s">
        <v>27</v>
      </c>
      <c r="H313" s="207">
        <v>43700</v>
      </c>
      <c r="I313" s="206" t="s">
        <v>6875</v>
      </c>
    </row>
    <row r="314" spans="1:9" x14ac:dyDescent="0.2">
      <c r="A314" s="205" t="s">
        <v>3115</v>
      </c>
      <c r="B314" s="205" t="s">
        <v>6791</v>
      </c>
      <c r="C314" s="205" t="s">
        <v>6753</v>
      </c>
      <c r="D314" s="205" t="s">
        <v>6754</v>
      </c>
      <c r="E314" s="205" t="s">
        <v>10809</v>
      </c>
      <c r="F314" s="205" t="s">
        <v>10810</v>
      </c>
      <c r="G314" s="205" t="s">
        <v>27</v>
      </c>
      <c r="H314" s="207">
        <v>43700</v>
      </c>
      <c r="I314" s="206" t="s">
        <v>6862</v>
      </c>
    </row>
    <row r="315" spans="1:9" x14ac:dyDescent="0.2">
      <c r="A315" s="205" t="s">
        <v>3115</v>
      </c>
      <c r="B315" s="205" t="s">
        <v>6926</v>
      </c>
      <c r="C315" s="205" t="s">
        <v>6953</v>
      </c>
      <c r="D315" s="205" t="s">
        <v>6954</v>
      </c>
      <c r="E315" s="205" t="s">
        <v>10809</v>
      </c>
      <c r="F315" s="205" t="s">
        <v>10810</v>
      </c>
      <c r="G315" s="205" t="s">
        <v>27</v>
      </c>
      <c r="H315" s="207">
        <v>43711</v>
      </c>
      <c r="I315" s="206" t="s">
        <v>7010</v>
      </c>
    </row>
    <row r="316" spans="1:9" x14ac:dyDescent="0.2">
      <c r="A316" s="205" t="s">
        <v>3115</v>
      </c>
      <c r="B316" s="205" t="s">
        <v>6935</v>
      </c>
      <c r="C316" s="205" t="s">
        <v>6970</v>
      </c>
      <c r="D316" s="205" t="s">
        <v>6971</v>
      </c>
      <c r="E316" s="205" t="s">
        <v>10809</v>
      </c>
      <c r="F316" s="205" t="s">
        <v>10810</v>
      </c>
      <c r="G316" s="205" t="s">
        <v>27</v>
      </c>
      <c r="H316" s="207">
        <v>43711</v>
      </c>
      <c r="I316" s="206" t="s">
        <v>7019</v>
      </c>
    </row>
    <row r="317" spans="1:9" x14ac:dyDescent="0.2">
      <c r="A317" s="205" t="s">
        <v>3115</v>
      </c>
      <c r="B317" s="205" t="s">
        <v>6919</v>
      </c>
      <c r="C317" s="205" t="s">
        <v>6941</v>
      </c>
      <c r="D317" s="205" t="s">
        <v>6942</v>
      </c>
      <c r="E317" s="205" t="s">
        <v>10809</v>
      </c>
      <c r="F317" s="205" t="s">
        <v>10810</v>
      </c>
      <c r="G317" s="205" t="s">
        <v>27</v>
      </c>
      <c r="H317" s="207">
        <v>43711</v>
      </c>
      <c r="I317" s="206" t="s">
        <v>7003</v>
      </c>
    </row>
    <row r="318" spans="1:9" x14ac:dyDescent="0.2">
      <c r="A318" s="205" t="s">
        <v>3115</v>
      </c>
      <c r="B318" s="205" t="s">
        <v>6924</v>
      </c>
      <c r="C318" s="205" t="s">
        <v>5156</v>
      </c>
      <c r="D318" s="205" t="s">
        <v>6950</v>
      </c>
      <c r="E318" s="205" t="s">
        <v>10809</v>
      </c>
      <c r="F318" s="205" t="s">
        <v>10810</v>
      </c>
      <c r="G318" s="205" t="s">
        <v>27</v>
      </c>
      <c r="H318" s="207">
        <v>43711</v>
      </c>
      <c r="I318" s="206" t="s">
        <v>7008</v>
      </c>
    </row>
    <row r="319" spans="1:9" x14ac:dyDescent="0.2">
      <c r="A319" s="205" t="s">
        <v>3115</v>
      </c>
      <c r="B319" s="205" t="s">
        <v>6784</v>
      </c>
      <c r="C319" s="205" t="s">
        <v>6741</v>
      </c>
      <c r="D319" s="205" t="s">
        <v>6742</v>
      </c>
      <c r="E319" s="205" t="s">
        <v>10809</v>
      </c>
      <c r="F319" s="205" t="s">
        <v>10810</v>
      </c>
      <c r="G319" s="205" t="s">
        <v>27</v>
      </c>
      <c r="H319" s="207">
        <v>43700</v>
      </c>
      <c r="I319" s="206" t="s">
        <v>3053</v>
      </c>
    </row>
    <row r="320" spans="1:9" x14ac:dyDescent="0.2">
      <c r="A320" s="205" t="s">
        <v>3115</v>
      </c>
      <c r="B320" s="205" t="s">
        <v>6933</v>
      </c>
      <c r="C320" s="205" t="s">
        <v>6966</v>
      </c>
      <c r="D320" s="205" t="s">
        <v>6967</v>
      </c>
      <c r="E320" s="205" t="s">
        <v>10809</v>
      </c>
      <c r="F320" s="205" t="s">
        <v>10810</v>
      </c>
      <c r="G320" s="205" t="s">
        <v>27</v>
      </c>
      <c r="H320" s="207">
        <v>43711</v>
      </c>
      <c r="I320" s="206" t="s">
        <v>7017</v>
      </c>
    </row>
    <row r="321" spans="1:16" x14ac:dyDescent="0.2">
      <c r="A321" s="205" t="s">
        <v>3163</v>
      </c>
      <c r="B321" s="205" t="s">
        <v>6697</v>
      </c>
      <c r="C321" s="205" t="s">
        <v>6715</v>
      </c>
      <c r="D321" s="205" t="s">
        <v>6716</v>
      </c>
      <c r="E321" s="205" t="s">
        <v>10809</v>
      </c>
      <c r="F321" s="205" t="s">
        <v>10810</v>
      </c>
      <c r="G321" s="205" t="s">
        <v>27</v>
      </c>
      <c r="H321" s="207">
        <v>43696</v>
      </c>
      <c r="I321" s="206" t="s">
        <v>6898</v>
      </c>
    </row>
    <row r="322" spans="1:16" x14ac:dyDescent="0.2">
      <c r="A322" s="205" t="s">
        <v>3163</v>
      </c>
      <c r="B322" s="205" t="s">
        <v>6700</v>
      </c>
      <c r="C322" s="205" t="s">
        <v>6721</v>
      </c>
      <c r="D322" s="205" t="s">
        <v>6722</v>
      </c>
      <c r="E322" s="205" t="s">
        <v>10809</v>
      </c>
      <c r="F322" s="205" t="s">
        <v>10810</v>
      </c>
      <c r="G322" s="205" t="s">
        <v>27</v>
      </c>
      <c r="H322" s="207">
        <v>43696</v>
      </c>
      <c r="I322" s="206" t="s">
        <v>6901</v>
      </c>
    </row>
    <row r="323" spans="1:16" x14ac:dyDescent="0.2">
      <c r="A323" s="205" t="s">
        <v>3390</v>
      </c>
      <c r="B323" s="205" t="s">
        <v>6690</v>
      </c>
      <c r="C323" s="205" t="s">
        <v>6701</v>
      </c>
      <c r="D323" s="205" t="s">
        <v>6702</v>
      </c>
      <c r="E323" s="205" t="s">
        <v>10809</v>
      </c>
      <c r="F323" s="205" t="s">
        <v>10810</v>
      </c>
      <c r="G323" s="205" t="s">
        <v>27</v>
      </c>
      <c r="H323" s="207">
        <v>43696</v>
      </c>
      <c r="I323" s="206" t="s">
        <v>6890</v>
      </c>
    </row>
    <row r="324" spans="1:16" x14ac:dyDescent="0.2">
      <c r="A324" s="205" t="s">
        <v>3163</v>
      </c>
      <c r="B324" s="205" t="s">
        <v>6691</v>
      </c>
      <c r="C324" s="205" t="s">
        <v>6703</v>
      </c>
      <c r="D324" s="205" t="s">
        <v>6704</v>
      </c>
      <c r="E324" s="205" t="s">
        <v>10809</v>
      </c>
      <c r="F324" s="205" t="s">
        <v>10810</v>
      </c>
      <c r="G324" s="205" t="s">
        <v>27</v>
      </c>
      <c r="H324" s="207">
        <v>43696</v>
      </c>
      <c r="I324" s="206" t="s">
        <v>6891</v>
      </c>
    </row>
    <row r="325" spans="1:16" x14ac:dyDescent="0.2">
      <c r="A325" s="205" t="s">
        <v>3163</v>
      </c>
      <c r="B325" s="205" t="s">
        <v>6694</v>
      </c>
      <c r="C325" s="205" t="s">
        <v>8104</v>
      </c>
      <c r="D325" s="205" t="s">
        <v>10691</v>
      </c>
      <c r="E325" s="205" t="s">
        <v>10809</v>
      </c>
      <c r="F325" s="205" t="s">
        <v>10810</v>
      </c>
      <c r="G325" s="205" t="s">
        <v>27</v>
      </c>
      <c r="H325" s="207">
        <v>43696</v>
      </c>
      <c r="I325" s="206" t="s">
        <v>6895</v>
      </c>
    </row>
    <row r="326" spans="1:16" x14ac:dyDescent="0.2">
      <c r="A326" s="205" t="s">
        <v>3163</v>
      </c>
      <c r="B326" s="205" t="s">
        <v>10433</v>
      </c>
      <c r="C326" s="205" t="s">
        <v>6707</v>
      </c>
      <c r="D326" s="205" t="s">
        <v>6708</v>
      </c>
      <c r="E326" s="205" t="s">
        <v>10809</v>
      </c>
      <c r="F326" s="205" t="s">
        <v>10810</v>
      </c>
      <c r="G326" s="205" t="s">
        <v>27</v>
      </c>
      <c r="H326" s="207">
        <v>43696</v>
      </c>
      <c r="I326" s="206" t="s">
        <v>6893</v>
      </c>
    </row>
    <row r="327" spans="1:16" x14ac:dyDescent="0.2">
      <c r="A327" s="205" t="s">
        <v>3163</v>
      </c>
      <c r="B327" s="205" t="s">
        <v>6695</v>
      </c>
      <c r="C327" s="205" t="s">
        <v>6711</v>
      </c>
      <c r="D327" s="205" t="s">
        <v>6712</v>
      </c>
      <c r="E327" s="205" t="s">
        <v>10809</v>
      </c>
      <c r="F327" s="205" t="s">
        <v>10810</v>
      </c>
      <c r="G327" s="205" t="s">
        <v>27</v>
      </c>
      <c r="H327" s="207">
        <v>43696</v>
      </c>
      <c r="I327" s="206" t="s">
        <v>6896</v>
      </c>
    </row>
    <row r="328" spans="1:16" x14ac:dyDescent="0.2">
      <c r="A328" s="205" t="s">
        <v>7241</v>
      </c>
      <c r="B328" s="205" t="s">
        <v>6696</v>
      </c>
      <c r="C328" s="205" t="s">
        <v>6713</v>
      </c>
      <c r="D328" s="205" t="s">
        <v>6714</v>
      </c>
      <c r="E328" s="205" t="s">
        <v>10809</v>
      </c>
      <c r="F328" s="205" t="s">
        <v>10810</v>
      </c>
      <c r="G328" s="205" t="s">
        <v>27</v>
      </c>
      <c r="H328" s="207">
        <v>43696</v>
      </c>
      <c r="I328" s="206" t="s">
        <v>6897</v>
      </c>
    </row>
    <row r="329" spans="1:16" x14ac:dyDescent="0.2">
      <c r="A329" s="205" t="s">
        <v>10695</v>
      </c>
      <c r="B329" s="205" t="s">
        <v>6693</v>
      </c>
      <c r="C329" s="205" t="s">
        <v>6709</v>
      </c>
      <c r="D329" s="205" t="s">
        <v>6710</v>
      </c>
      <c r="E329" s="205" t="s">
        <v>10809</v>
      </c>
      <c r="F329" s="205" t="s">
        <v>10810</v>
      </c>
      <c r="G329" s="205" t="s">
        <v>27</v>
      </c>
      <c r="H329" s="207">
        <v>43696</v>
      </c>
      <c r="I329" s="206" t="s">
        <v>6894</v>
      </c>
    </row>
    <row r="330" spans="1:16" x14ac:dyDescent="0.2">
      <c r="A330" s="205" t="s">
        <v>3419</v>
      </c>
      <c r="B330" s="205" t="s">
        <v>6692</v>
      </c>
      <c r="C330" s="205" t="s">
        <v>6705</v>
      </c>
      <c r="D330" s="205" t="s">
        <v>6706</v>
      </c>
      <c r="E330" s="205" t="s">
        <v>10809</v>
      </c>
      <c r="F330" s="205" t="s">
        <v>10810</v>
      </c>
      <c r="G330" s="205" t="s">
        <v>27</v>
      </c>
      <c r="H330" s="207">
        <v>43696</v>
      </c>
      <c r="I330" s="206" t="s">
        <v>6892</v>
      </c>
    </row>
    <row r="331" spans="1:16" x14ac:dyDescent="0.2">
      <c r="A331" s="205" t="s">
        <v>3115</v>
      </c>
      <c r="B331" s="205" t="s">
        <v>7040</v>
      </c>
      <c r="C331" s="205" t="s">
        <v>7087</v>
      </c>
      <c r="D331" s="205" t="s">
        <v>7088</v>
      </c>
      <c r="E331" s="205" t="s">
        <v>10809</v>
      </c>
      <c r="F331" s="205" t="s">
        <v>10810</v>
      </c>
      <c r="G331" s="205" t="s">
        <v>27</v>
      </c>
      <c r="H331" s="205">
        <v>43720</v>
      </c>
      <c r="I331" s="206" t="s">
        <v>7123</v>
      </c>
      <c r="J331" s="205" t="s">
        <v>10817</v>
      </c>
      <c r="K331" s="205" t="s">
        <v>10818</v>
      </c>
      <c r="L331" s="205" t="s">
        <v>10819</v>
      </c>
      <c r="M331" s="205" t="s">
        <v>10818</v>
      </c>
      <c r="P331" s="207">
        <v>44146</v>
      </c>
    </row>
    <row r="332" spans="1:16" x14ac:dyDescent="0.2">
      <c r="A332" s="205" t="s">
        <v>3115</v>
      </c>
      <c r="B332" s="205" t="s">
        <v>7193</v>
      </c>
      <c r="C332" s="205" t="s">
        <v>1614</v>
      </c>
      <c r="D332" s="205" t="s">
        <v>7151</v>
      </c>
      <c r="E332" s="205" t="s">
        <v>10809</v>
      </c>
      <c r="F332" s="205" t="s">
        <v>10810</v>
      </c>
      <c r="G332" s="205" t="s">
        <v>27</v>
      </c>
      <c r="H332" s="205">
        <v>43768</v>
      </c>
      <c r="I332" s="206" t="s">
        <v>7279</v>
      </c>
      <c r="J332" s="205" t="s">
        <v>10820</v>
      </c>
      <c r="K332" s="205" t="s">
        <v>10818</v>
      </c>
      <c r="L332" s="205" t="s">
        <v>10819</v>
      </c>
      <c r="M332" s="205" t="s">
        <v>30</v>
      </c>
      <c r="P332" s="207">
        <v>44146</v>
      </c>
    </row>
    <row r="333" spans="1:16" x14ac:dyDescent="0.2">
      <c r="A333" s="205" t="s">
        <v>3115</v>
      </c>
      <c r="B333" s="205" t="s">
        <v>7195</v>
      </c>
      <c r="C333" s="205" t="s">
        <v>7154</v>
      </c>
      <c r="D333" s="205" t="s">
        <v>7155</v>
      </c>
      <c r="E333" s="205" t="s">
        <v>10809</v>
      </c>
      <c r="F333" s="205" t="s">
        <v>10810</v>
      </c>
      <c r="G333" s="205" t="s">
        <v>27</v>
      </c>
      <c r="H333" s="205">
        <v>43768</v>
      </c>
      <c r="I333" s="206" t="s">
        <v>7281</v>
      </c>
      <c r="J333" s="205" t="s">
        <v>10821</v>
      </c>
      <c r="K333" s="205" t="s">
        <v>10818</v>
      </c>
      <c r="L333" s="205" t="s">
        <v>10819</v>
      </c>
      <c r="M333" s="205" t="s">
        <v>30</v>
      </c>
      <c r="P333" s="207">
        <v>44146</v>
      </c>
    </row>
    <row r="334" spans="1:16" x14ac:dyDescent="0.2">
      <c r="A334" s="205" t="s">
        <v>3115</v>
      </c>
      <c r="B334" s="205" t="s">
        <v>7200</v>
      </c>
      <c r="C334" s="205" t="s">
        <v>7163</v>
      </c>
      <c r="D334" s="205" t="s">
        <v>7164</v>
      </c>
      <c r="E334" s="205" t="s">
        <v>10809</v>
      </c>
      <c r="F334" s="205" t="s">
        <v>10810</v>
      </c>
      <c r="G334" s="205" t="s">
        <v>27</v>
      </c>
      <c r="H334" s="205">
        <v>43768</v>
      </c>
      <c r="I334" s="206" t="s">
        <v>7286</v>
      </c>
      <c r="J334" s="205" t="s">
        <v>10822</v>
      </c>
      <c r="K334" s="205" t="s">
        <v>10818</v>
      </c>
      <c r="L334" s="205" t="s">
        <v>10819</v>
      </c>
      <c r="M334" s="205" t="s">
        <v>30</v>
      </c>
      <c r="P334" s="207">
        <v>44146</v>
      </c>
    </row>
    <row r="335" spans="1:16" x14ac:dyDescent="0.2">
      <c r="A335" s="205" t="s">
        <v>3115</v>
      </c>
      <c r="B335" s="205" t="s">
        <v>7192</v>
      </c>
      <c r="C335" s="205" t="s">
        <v>7149</v>
      </c>
      <c r="D335" s="205" t="s">
        <v>7150</v>
      </c>
      <c r="E335" s="205" t="s">
        <v>10809</v>
      </c>
      <c r="F335" s="205" t="s">
        <v>10810</v>
      </c>
      <c r="G335" s="205" t="s">
        <v>27</v>
      </c>
      <c r="H335" s="205">
        <v>43768</v>
      </c>
      <c r="I335" s="206" t="s">
        <v>7278</v>
      </c>
      <c r="J335" s="205" t="s">
        <v>10823</v>
      </c>
      <c r="K335" s="205" t="s">
        <v>10818</v>
      </c>
      <c r="L335" s="205" t="s">
        <v>10819</v>
      </c>
      <c r="M335" s="205" t="s">
        <v>10818</v>
      </c>
      <c r="P335" s="207">
        <v>44146</v>
      </c>
    </row>
    <row r="336" spans="1:16" x14ac:dyDescent="0.2">
      <c r="A336" s="205" t="s">
        <v>3115</v>
      </c>
      <c r="B336" s="205" t="s">
        <v>7585</v>
      </c>
      <c r="C336" s="205" t="s">
        <v>7531</v>
      </c>
      <c r="D336" s="205" t="s">
        <v>7532</v>
      </c>
      <c r="E336" s="205" t="s">
        <v>10809</v>
      </c>
      <c r="F336" s="205" t="s">
        <v>10810</v>
      </c>
      <c r="G336" s="205" t="s">
        <v>27</v>
      </c>
      <c r="H336" s="205">
        <v>43811</v>
      </c>
      <c r="I336" s="206" t="s">
        <v>7632</v>
      </c>
      <c r="J336" s="205" t="s">
        <v>10824</v>
      </c>
      <c r="K336" s="205" t="s">
        <v>10818</v>
      </c>
      <c r="L336" s="205" t="s">
        <v>10819</v>
      </c>
      <c r="M336" s="205" t="s">
        <v>30</v>
      </c>
      <c r="P336" s="207">
        <v>44146</v>
      </c>
    </row>
    <row r="337" spans="1:16" x14ac:dyDescent="0.2">
      <c r="A337" s="205" t="s">
        <v>3115</v>
      </c>
      <c r="B337" s="205" t="s">
        <v>7589</v>
      </c>
      <c r="C337" s="205" t="s">
        <v>7539</v>
      </c>
      <c r="D337" s="205" t="s">
        <v>7540</v>
      </c>
      <c r="E337" s="205" t="s">
        <v>10809</v>
      </c>
      <c r="F337" s="205" t="s">
        <v>10810</v>
      </c>
      <c r="G337" s="205" t="s">
        <v>27</v>
      </c>
      <c r="H337" s="205">
        <v>43811</v>
      </c>
      <c r="I337" s="206" t="s">
        <v>7636</v>
      </c>
      <c r="J337" s="205" t="s">
        <v>10825</v>
      </c>
      <c r="K337" s="205" t="s">
        <v>10818</v>
      </c>
      <c r="L337" s="205" t="s">
        <v>10819</v>
      </c>
      <c r="M337" s="205" t="s">
        <v>10818</v>
      </c>
      <c r="P337" s="207">
        <v>44146</v>
      </c>
    </row>
    <row r="338" spans="1:16" x14ac:dyDescent="0.2">
      <c r="A338" s="205" t="s">
        <v>3115</v>
      </c>
      <c r="B338" s="205" t="s">
        <v>7590</v>
      </c>
      <c r="C338" s="205" t="s">
        <v>2235</v>
      </c>
      <c r="D338" s="205" t="s">
        <v>7541</v>
      </c>
      <c r="E338" s="205" t="s">
        <v>10809</v>
      </c>
      <c r="F338" s="205" t="s">
        <v>10810</v>
      </c>
      <c r="G338" s="205" t="s">
        <v>27</v>
      </c>
      <c r="H338" s="205">
        <v>43811</v>
      </c>
      <c r="I338" s="206" t="s">
        <v>7637</v>
      </c>
      <c r="J338" s="205" t="s">
        <v>10826</v>
      </c>
      <c r="K338" s="205" t="s">
        <v>10818</v>
      </c>
      <c r="L338" s="205" t="s">
        <v>10819</v>
      </c>
      <c r="M338" s="205" t="s">
        <v>10818</v>
      </c>
      <c r="P338" s="207">
        <v>44146</v>
      </c>
    </row>
    <row r="339" spans="1:16" x14ac:dyDescent="0.2">
      <c r="A339" s="205" t="s">
        <v>3115</v>
      </c>
      <c r="B339" s="205" t="s">
        <v>7600</v>
      </c>
      <c r="C339" s="205" t="s">
        <v>7559</v>
      </c>
      <c r="D339" s="205" t="s">
        <v>7560</v>
      </c>
      <c r="E339" s="205" t="s">
        <v>10809</v>
      </c>
      <c r="F339" s="205" t="s">
        <v>10810</v>
      </c>
      <c r="G339" s="205" t="s">
        <v>27</v>
      </c>
      <c r="H339" s="205">
        <v>43811</v>
      </c>
      <c r="I339" s="206" t="s">
        <v>7646</v>
      </c>
      <c r="J339" s="205" t="s">
        <v>10827</v>
      </c>
      <c r="K339" s="205" t="s">
        <v>10818</v>
      </c>
      <c r="L339" s="205" t="s">
        <v>10819</v>
      </c>
      <c r="M339" s="205" t="s">
        <v>10818</v>
      </c>
      <c r="P339" s="207">
        <v>44146</v>
      </c>
    </row>
    <row r="340" spans="1:16" x14ac:dyDescent="0.2">
      <c r="A340" s="205" t="s">
        <v>3115</v>
      </c>
      <c r="B340" s="205" t="s">
        <v>7703</v>
      </c>
      <c r="C340" s="205" t="s">
        <v>3469</v>
      </c>
      <c r="D340" s="205" t="s">
        <v>7746</v>
      </c>
      <c r="E340" s="205" t="s">
        <v>10809</v>
      </c>
      <c r="F340" s="205" t="s">
        <v>10810</v>
      </c>
      <c r="G340" s="205" t="s">
        <v>27</v>
      </c>
      <c r="H340" s="205">
        <v>43822</v>
      </c>
      <c r="I340" s="206" t="s">
        <v>7820</v>
      </c>
      <c r="J340" s="205" t="s">
        <v>10828</v>
      </c>
      <c r="K340" s="205" t="s">
        <v>10818</v>
      </c>
      <c r="L340" s="205" t="s">
        <v>10819</v>
      </c>
      <c r="M340" s="205" t="s">
        <v>10818</v>
      </c>
      <c r="P340" s="207">
        <v>44146</v>
      </c>
    </row>
    <row r="341" spans="1:16" x14ac:dyDescent="0.2">
      <c r="A341" s="205" t="s">
        <v>3115</v>
      </c>
      <c r="B341" s="205" t="s">
        <v>7705</v>
      </c>
      <c r="C341" s="205" t="s">
        <v>7749</v>
      </c>
      <c r="D341" s="205" t="s">
        <v>7750</v>
      </c>
      <c r="E341" s="205" t="s">
        <v>10809</v>
      </c>
      <c r="F341" s="205" t="s">
        <v>10810</v>
      </c>
      <c r="G341" s="205" t="s">
        <v>27</v>
      </c>
      <c r="H341" s="205">
        <v>43822</v>
      </c>
      <c r="I341" s="206" t="s">
        <v>7822</v>
      </c>
      <c r="J341" s="205" t="s">
        <v>10829</v>
      </c>
      <c r="K341" s="205" t="s">
        <v>10818</v>
      </c>
      <c r="L341" s="205" t="s">
        <v>10819</v>
      </c>
      <c r="M341" s="205" t="s">
        <v>30</v>
      </c>
      <c r="P341" s="207">
        <v>44146</v>
      </c>
    </row>
    <row r="342" spans="1:16" x14ac:dyDescent="0.2">
      <c r="A342" s="205" t="s">
        <v>3115</v>
      </c>
      <c r="B342" s="205" t="s">
        <v>7687</v>
      </c>
      <c r="C342" s="205" t="s">
        <v>7715</v>
      </c>
      <c r="D342" s="205" t="s">
        <v>7716</v>
      </c>
      <c r="E342" s="205" t="s">
        <v>10809</v>
      </c>
      <c r="F342" s="205" t="s">
        <v>10810</v>
      </c>
      <c r="G342" s="205" t="s">
        <v>27</v>
      </c>
      <c r="H342" s="205">
        <v>43822</v>
      </c>
      <c r="I342" s="206" t="s">
        <v>7803</v>
      </c>
      <c r="J342" s="205" t="s">
        <v>10830</v>
      </c>
      <c r="K342" s="205" t="s">
        <v>10818</v>
      </c>
      <c r="L342" s="205" t="s">
        <v>10819</v>
      </c>
      <c r="M342" s="205" t="s">
        <v>10818</v>
      </c>
      <c r="P342" s="207">
        <v>44146</v>
      </c>
    </row>
    <row r="343" spans="1:16" x14ac:dyDescent="0.2">
      <c r="A343" s="205" t="s">
        <v>3115</v>
      </c>
      <c r="B343" s="205" t="s">
        <v>7864</v>
      </c>
      <c r="C343" s="205" t="s">
        <v>7829</v>
      </c>
      <c r="D343" s="205" t="s">
        <v>7830</v>
      </c>
      <c r="E343" s="205" t="s">
        <v>10809</v>
      </c>
      <c r="F343" s="205" t="s">
        <v>10810</v>
      </c>
      <c r="G343" s="205" t="s">
        <v>27</v>
      </c>
      <c r="H343" s="205">
        <v>43837</v>
      </c>
      <c r="I343" s="206" t="s">
        <v>7988</v>
      </c>
      <c r="J343" s="205" t="s">
        <v>10831</v>
      </c>
      <c r="K343" s="205" t="s">
        <v>10818</v>
      </c>
      <c r="L343" s="205" t="s">
        <v>10819</v>
      </c>
      <c r="M343" s="205" t="s">
        <v>30</v>
      </c>
      <c r="P343" s="207">
        <v>44146</v>
      </c>
    </row>
    <row r="344" spans="1:16" x14ac:dyDescent="0.2">
      <c r="A344" s="205" t="s">
        <v>3115</v>
      </c>
      <c r="B344" s="205" t="s">
        <v>7875</v>
      </c>
      <c r="C344" s="205" t="s">
        <v>5884</v>
      </c>
      <c r="D344" s="205" t="s">
        <v>7850</v>
      </c>
      <c r="E344" s="205" t="s">
        <v>10809</v>
      </c>
      <c r="F344" s="205" t="s">
        <v>10810</v>
      </c>
      <c r="G344" s="205" t="s">
        <v>27</v>
      </c>
      <c r="H344" s="205">
        <v>43837</v>
      </c>
      <c r="I344" s="206" t="s">
        <v>8084</v>
      </c>
      <c r="J344" s="205" t="s">
        <v>10832</v>
      </c>
      <c r="K344" s="205" t="s">
        <v>10818</v>
      </c>
      <c r="L344" s="205" t="s">
        <v>10819</v>
      </c>
      <c r="M344" s="205" t="s">
        <v>30</v>
      </c>
      <c r="P344" s="207">
        <v>44146</v>
      </c>
    </row>
    <row r="345" spans="1:16" x14ac:dyDescent="0.2">
      <c r="A345" s="205" t="s">
        <v>3115</v>
      </c>
      <c r="B345" s="205" t="s">
        <v>7877</v>
      </c>
      <c r="C345" s="205" t="s">
        <v>7854</v>
      </c>
      <c r="D345" s="205" t="s">
        <v>7855</v>
      </c>
      <c r="E345" s="205" t="s">
        <v>10809</v>
      </c>
      <c r="F345" s="205" t="s">
        <v>10810</v>
      </c>
      <c r="G345" s="205" t="s">
        <v>27</v>
      </c>
      <c r="H345" s="205">
        <v>43837</v>
      </c>
      <c r="I345" s="206" t="s">
        <v>8001</v>
      </c>
      <c r="J345" s="205" t="s">
        <v>10833</v>
      </c>
      <c r="K345" s="205" t="s">
        <v>10818</v>
      </c>
      <c r="L345" s="205" t="s">
        <v>10819</v>
      </c>
      <c r="M345" s="205" t="s">
        <v>10818</v>
      </c>
      <c r="P345" s="207">
        <v>44146</v>
      </c>
    </row>
    <row r="346" spans="1:16" x14ac:dyDescent="0.2">
      <c r="A346" s="205" t="s">
        <v>3115</v>
      </c>
      <c r="B346" s="205" t="s">
        <v>8234</v>
      </c>
      <c r="C346" s="205" t="s">
        <v>5236</v>
      </c>
      <c r="D346" s="205" t="s">
        <v>8233</v>
      </c>
      <c r="E346" s="205" t="s">
        <v>10809</v>
      </c>
      <c r="F346" s="205" t="s">
        <v>10810</v>
      </c>
      <c r="G346" s="205" t="s">
        <v>27</v>
      </c>
      <c r="H346" s="205">
        <v>43837</v>
      </c>
      <c r="I346" s="206" t="s">
        <v>8003</v>
      </c>
      <c r="J346" s="205" t="s">
        <v>10834</v>
      </c>
      <c r="K346" s="205" t="s">
        <v>10818</v>
      </c>
      <c r="L346" s="205" t="s">
        <v>10819</v>
      </c>
      <c r="M346" s="205" t="s">
        <v>10818</v>
      </c>
      <c r="P346" s="207">
        <v>44146</v>
      </c>
    </row>
    <row r="347" spans="1:16" x14ac:dyDescent="0.2">
      <c r="A347" s="205" t="s">
        <v>3115</v>
      </c>
      <c r="B347" s="205" t="s">
        <v>7879</v>
      </c>
      <c r="C347" s="205" t="s">
        <v>7858</v>
      </c>
      <c r="D347" s="205" t="s">
        <v>7859</v>
      </c>
      <c r="E347" s="205" t="s">
        <v>10809</v>
      </c>
      <c r="F347" s="205" t="s">
        <v>10810</v>
      </c>
      <c r="G347" s="205" t="s">
        <v>27</v>
      </c>
      <c r="H347" s="205">
        <v>43837</v>
      </c>
      <c r="I347" s="206" t="s">
        <v>8004</v>
      </c>
      <c r="J347" s="205" t="s">
        <v>10835</v>
      </c>
      <c r="K347" s="205" t="s">
        <v>10818</v>
      </c>
      <c r="L347" s="205" t="s">
        <v>10819</v>
      </c>
      <c r="M347" s="205" t="s">
        <v>10818</v>
      </c>
      <c r="P347" s="207">
        <v>44146</v>
      </c>
    </row>
    <row r="348" spans="1:16" x14ac:dyDescent="0.2">
      <c r="A348" s="205" t="s">
        <v>3115</v>
      </c>
      <c r="B348" s="205" t="s">
        <v>8013</v>
      </c>
      <c r="C348" s="205" t="s">
        <v>8037</v>
      </c>
      <c r="D348" s="205" t="s">
        <v>8038</v>
      </c>
      <c r="E348" s="205" t="s">
        <v>10809</v>
      </c>
      <c r="F348" s="205" t="s">
        <v>10810</v>
      </c>
      <c r="G348" s="205" t="s">
        <v>27</v>
      </c>
      <c r="H348" s="205">
        <v>43859</v>
      </c>
      <c r="I348" s="206" t="s">
        <v>8218</v>
      </c>
      <c r="J348" s="205" t="s">
        <v>10836</v>
      </c>
      <c r="K348" s="205" t="s">
        <v>10818</v>
      </c>
      <c r="L348" s="205" t="s">
        <v>10819</v>
      </c>
      <c r="M348" s="205" t="s">
        <v>30</v>
      </c>
      <c r="P348" s="207">
        <v>44146</v>
      </c>
    </row>
    <row r="349" spans="1:16" x14ac:dyDescent="0.2">
      <c r="A349" s="205" t="s">
        <v>3115</v>
      </c>
      <c r="B349" s="205" t="s">
        <v>8009</v>
      </c>
      <c r="C349" s="205" t="s">
        <v>8029</v>
      </c>
      <c r="D349" s="205" t="s">
        <v>8030</v>
      </c>
      <c r="E349" s="205" t="s">
        <v>10809</v>
      </c>
      <c r="F349" s="205" t="s">
        <v>10810</v>
      </c>
      <c r="G349" s="205" t="s">
        <v>27</v>
      </c>
      <c r="H349" s="205">
        <v>43859</v>
      </c>
      <c r="I349" s="206" t="s">
        <v>8214</v>
      </c>
      <c r="J349" s="205" t="s">
        <v>10837</v>
      </c>
      <c r="K349" s="205" t="s">
        <v>10818</v>
      </c>
      <c r="L349" s="205" t="s">
        <v>10819</v>
      </c>
      <c r="M349" s="205" t="s">
        <v>30</v>
      </c>
      <c r="P349" s="207">
        <v>44146</v>
      </c>
    </row>
    <row r="350" spans="1:16" x14ac:dyDescent="0.2">
      <c r="A350" s="205" t="s">
        <v>3115</v>
      </c>
      <c r="B350" s="205" t="s">
        <v>6231</v>
      </c>
      <c r="C350" s="205" t="s">
        <v>6211</v>
      </c>
      <c r="D350" s="205" t="s">
        <v>8043</v>
      </c>
      <c r="E350" s="205" t="s">
        <v>10809</v>
      </c>
      <c r="F350" s="205" t="s">
        <v>10810</v>
      </c>
      <c r="G350" s="205" t="s">
        <v>27</v>
      </c>
      <c r="H350" s="205">
        <v>43859</v>
      </c>
      <c r="I350" s="206" t="s">
        <v>6268</v>
      </c>
      <c r="J350" s="205" t="s">
        <v>10838</v>
      </c>
      <c r="K350" s="205" t="s">
        <v>10818</v>
      </c>
      <c r="L350" s="205" t="s">
        <v>10819</v>
      </c>
      <c r="M350" s="205" t="s">
        <v>10818</v>
      </c>
      <c r="P350" s="207">
        <v>44146</v>
      </c>
    </row>
    <row r="351" spans="1:16" x14ac:dyDescent="0.2">
      <c r="A351" s="205" t="s">
        <v>3115</v>
      </c>
      <c r="B351" s="205" t="s">
        <v>8136</v>
      </c>
      <c r="C351" s="205" t="s">
        <v>8118</v>
      </c>
      <c r="D351" s="205" t="s">
        <v>8119</v>
      </c>
      <c r="E351" s="205" t="s">
        <v>10809</v>
      </c>
      <c r="F351" s="205" t="s">
        <v>10810</v>
      </c>
      <c r="G351" s="205" t="s">
        <v>27</v>
      </c>
      <c r="H351" s="205">
        <v>43867</v>
      </c>
      <c r="I351" s="206" t="s">
        <v>8192</v>
      </c>
      <c r="J351" s="205" t="s">
        <v>10839</v>
      </c>
      <c r="K351" s="205" t="s">
        <v>10818</v>
      </c>
      <c r="L351" s="205" t="s">
        <v>10819</v>
      </c>
      <c r="M351" s="205" t="s">
        <v>30</v>
      </c>
      <c r="P351" s="207">
        <v>44146</v>
      </c>
    </row>
    <row r="352" spans="1:16" x14ac:dyDescent="0.2">
      <c r="A352" s="205" t="s">
        <v>3115</v>
      </c>
      <c r="B352" s="205" t="s">
        <v>8123</v>
      </c>
      <c r="C352" s="205" t="s">
        <v>8090</v>
      </c>
      <c r="D352" s="205" t="s">
        <v>8091</v>
      </c>
      <c r="E352" s="205" t="s">
        <v>10809</v>
      </c>
      <c r="F352" s="205" t="s">
        <v>10810</v>
      </c>
      <c r="G352" s="205" t="s">
        <v>27</v>
      </c>
      <c r="H352" s="205">
        <v>43867</v>
      </c>
      <c r="I352" s="206" t="s">
        <v>8179</v>
      </c>
      <c r="J352" s="205" t="s">
        <v>10840</v>
      </c>
      <c r="K352" s="205" t="s">
        <v>10818</v>
      </c>
      <c r="L352" s="205" t="s">
        <v>10819</v>
      </c>
      <c r="M352" s="205" t="s">
        <v>10818</v>
      </c>
      <c r="P352" s="207">
        <v>44146</v>
      </c>
    </row>
    <row r="353" spans="1:16" x14ac:dyDescent="0.2">
      <c r="A353" s="205" t="s">
        <v>3115</v>
      </c>
      <c r="B353" s="205" t="s">
        <v>8347</v>
      </c>
      <c r="C353" s="205" t="s">
        <v>8324</v>
      </c>
      <c r="D353" s="205" t="s">
        <v>8325</v>
      </c>
      <c r="E353" s="205" t="s">
        <v>10809</v>
      </c>
      <c r="F353" s="205" t="s">
        <v>10810</v>
      </c>
      <c r="G353" s="205" t="s">
        <v>27</v>
      </c>
      <c r="H353" s="205">
        <v>43930</v>
      </c>
      <c r="I353" s="206" t="s">
        <v>8418</v>
      </c>
      <c r="J353" s="205" t="s">
        <v>10841</v>
      </c>
      <c r="K353" s="205" t="s">
        <v>10818</v>
      </c>
      <c r="L353" s="205" t="s">
        <v>10819</v>
      </c>
      <c r="M353" s="205" t="s">
        <v>10818</v>
      </c>
      <c r="P353" s="207">
        <v>44146</v>
      </c>
    </row>
    <row r="354" spans="1:16" x14ac:dyDescent="0.2">
      <c r="A354" s="205" t="s">
        <v>3115</v>
      </c>
      <c r="B354" s="205" t="s">
        <v>8351</v>
      </c>
      <c r="C354" s="205" t="s">
        <v>3695</v>
      </c>
      <c r="D354" s="205" t="s">
        <v>1914</v>
      </c>
      <c r="E354" s="205" t="s">
        <v>10809</v>
      </c>
      <c r="F354" s="205" t="s">
        <v>10810</v>
      </c>
      <c r="G354" s="205" t="s">
        <v>27</v>
      </c>
      <c r="H354" s="205">
        <v>43930</v>
      </c>
      <c r="I354" s="206" t="s">
        <v>8422</v>
      </c>
      <c r="J354" s="205" t="s">
        <v>10842</v>
      </c>
      <c r="K354" s="205" t="s">
        <v>10818</v>
      </c>
      <c r="L354" s="205" t="s">
        <v>10819</v>
      </c>
      <c r="M354" s="205" t="s">
        <v>30</v>
      </c>
      <c r="P354" s="207">
        <v>44146</v>
      </c>
    </row>
    <row r="355" spans="1:16" x14ac:dyDescent="0.2">
      <c r="A355" s="205" t="s">
        <v>3115</v>
      </c>
      <c r="B355" s="205" t="s">
        <v>8353</v>
      </c>
      <c r="C355" s="205" t="s">
        <v>8331</v>
      </c>
      <c r="D355" s="205" t="s">
        <v>8332</v>
      </c>
      <c r="E355" s="205" t="s">
        <v>10809</v>
      </c>
      <c r="F355" s="205" t="s">
        <v>10810</v>
      </c>
      <c r="G355" s="205" t="s">
        <v>27</v>
      </c>
      <c r="H355" s="205">
        <v>43930</v>
      </c>
      <c r="I355" s="206" t="s">
        <v>8424</v>
      </c>
      <c r="J355" s="205" t="s">
        <v>10843</v>
      </c>
      <c r="K355" s="205" t="s">
        <v>10818</v>
      </c>
      <c r="L355" s="205" t="s">
        <v>10819</v>
      </c>
      <c r="M355" s="205" t="s">
        <v>10818</v>
      </c>
      <c r="P355" s="207">
        <v>44146</v>
      </c>
    </row>
    <row r="356" spans="1:16" x14ac:dyDescent="0.2">
      <c r="A356" s="205" t="s">
        <v>3115</v>
      </c>
      <c r="B356" s="205" t="s">
        <v>8358</v>
      </c>
      <c r="C356" s="205" t="s">
        <v>8051</v>
      </c>
      <c r="D356" s="205" t="s">
        <v>8340</v>
      </c>
      <c r="E356" s="205" t="s">
        <v>10809</v>
      </c>
      <c r="F356" s="205" t="s">
        <v>10810</v>
      </c>
      <c r="G356" s="205" t="s">
        <v>27</v>
      </c>
      <c r="H356" s="205">
        <v>43930</v>
      </c>
      <c r="I356" s="206" t="s">
        <v>8429</v>
      </c>
      <c r="J356" s="205" t="s">
        <v>10844</v>
      </c>
      <c r="K356" s="205" t="s">
        <v>10818</v>
      </c>
      <c r="L356" s="205" t="s">
        <v>10819</v>
      </c>
      <c r="M356" s="205" t="s">
        <v>10818</v>
      </c>
      <c r="P356" s="207">
        <v>44146</v>
      </c>
    </row>
    <row r="357" spans="1:16" x14ac:dyDescent="0.2">
      <c r="A357" s="205" t="s">
        <v>3115</v>
      </c>
      <c r="B357" s="205" t="s">
        <v>8359</v>
      </c>
      <c r="C357" s="205" t="s">
        <v>8341</v>
      </c>
      <c r="D357" s="205" t="s">
        <v>8342</v>
      </c>
      <c r="E357" s="205" t="s">
        <v>10809</v>
      </c>
      <c r="F357" s="205" t="s">
        <v>10810</v>
      </c>
      <c r="G357" s="205" t="s">
        <v>27</v>
      </c>
      <c r="H357" s="205">
        <v>43930</v>
      </c>
      <c r="I357" s="206" t="s">
        <v>8430</v>
      </c>
      <c r="J357" s="205" t="s">
        <v>10845</v>
      </c>
      <c r="K357" s="205" t="s">
        <v>10818</v>
      </c>
      <c r="L357" s="205" t="s">
        <v>10819</v>
      </c>
      <c r="M357" s="205" t="s">
        <v>10818</v>
      </c>
      <c r="P357" s="207">
        <v>44146</v>
      </c>
    </row>
    <row r="358" spans="1:16" x14ac:dyDescent="0.2">
      <c r="A358" s="205" t="s">
        <v>3115</v>
      </c>
      <c r="B358" s="205" t="s">
        <v>8357</v>
      </c>
      <c r="C358" s="205" t="s">
        <v>2026</v>
      </c>
      <c r="D358" s="205" t="s">
        <v>8339</v>
      </c>
      <c r="E358" s="205" t="s">
        <v>10809</v>
      </c>
      <c r="F358" s="205" t="s">
        <v>10810</v>
      </c>
      <c r="G358" s="205" t="s">
        <v>27</v>
      </c>
      <c r="H358" s="205">
        <v>43930</v>
      </c>
      <c r="I358" s="206" t="s">
        <v>8428</v>
      </c>
      <c r="J358" s="205" t="s">
        <v>10846</v>
      </c>
      <c r="K358" s="205" t="s">
        <v>10818</v>
      </c>
      <c r="L358" s="205" t="s">
        <v>10819</v>
      </c>
      <c r="M358" s="205" t="s">
        <v>10818</v>
      </c>
      <c r="P358" s="207">
        <v>44146</v>
      </c>
    </row>
    <row r="359" spans="1:16" x14ac:dyDescent="0.2">
      <c r="A359" s="205" t="s">
        <v>3115</v>
      </c>
      <c r="B359" s="205" t="s">
        <v>8363</v>
      </c>
      <c r="C359" s="205" t="s">
        <v>8378</v>
      </c>
      <c r="D359" s="205" t="s">
        <v>8379</v>
      </c>
      <c r="E359" s="205" t="s">
        <v>10809</v>
      </c>
      <c r="F359" s="205" t="s">
        <v>10810</v>
      </c>
      <c r="G359" s="205" t="s">
        <v>27</v>
      </c>
      <c r="H359" s="205">
        <v>43934</v>
      </c>
      <c r="I359" s="206" t="s">
        <v>8453</v>
      </c>
      <c r="J359" s="205" t="s">
        <v>10847</v>
      </c>
      <c r="K359" s="205" t="s">
        <v>10818</v>
      </c>
      <c r="L359" s="205" t="s">
        <v>10819</v>
      </c>
      <c r="M359" s="205" t="s">
        <v>10818</v>
      </c>
      <c r="P359" s="207">
        <v>44146</v>
      </c>
    </row>
    <row r="360" spans="1:16" x14ac:dyDescent="0.2">
      <c r="A360" s="205" t="s">
        <v>3115</v>
      </c>
      <c r="B360" s="205" t="s">
        <v>8364</v>
      </c>
      <c r="C360" s="205" t="s">
        <v>8380</v>
      </c>
      <c r="D360" s="205" t="s">
        <v>8381</v>
      </c>
      <c r="E360" s="205" t="s">
        <v>10809</v>
      </c>
      <c r="F360" s="205" t="s">
        <v>10810</v>
      </c>
      <c r="G360" s="205" t="s">
        <v>27</v>
      </c>
      <c r="H360" s="205">
        <v>43934</v>
      </c>
      <c r="I360" s="206" t="s">
        <v>8454</v>
      </c>
      <c r="J360" s="205" t="s">
        <v>10848</v>
      </c>
      <c r="K360" s="205" t="s">
        <v>10818</v>
      </c>
      <c r="L360" s="205" t="s">
        <v>10819</v>
      </c>
      <c r="M360" s="205" t="s">
        <v>30</v>
      </c>
      <c r="P360" s="207">
        <v>44146</v>
      </c>
    </row>
    <row r="361" spans="1:16" x14ac:dyDescent="0.2">
      <c r="A361" s="205" t="s">
        <v>3115</v>
      </c>
      <c r="B361" s="205" t="s">
        <v>8372</v>
      </c>
      <c r="C361" s="205" t="s">
        <v>8393</v>
      </c>
      <c r="D361" s="205" t="s">
        <v>8394</v>
      </c>
      <c r="E361" s="205" t="s">
        <v>10809</v>
      </c>
      <c r="F361" s="205" t="s">
        <v>10810</v>
      </c>
      <c r="G361" s="205" t="s">
        <v>27</v>
      </c>
      <c r="H361" s="205">
        <v>43934</v>
      </c>
      <c r="I361" s="206" t="s">
        <v>8461</v>
      </c>
      <c r="J361" s="205" t="s">
        <v>10849</v>
      </c>
      <c r="K361" s="205" t="s">
        <v>10818</v>
      </c>
      <c r="L361" s="205" t="s">
        <v>10819</v>
      </c>
      <c r="M361" s="205" t="s">
        <v>10818</v>
      </c>
      <c r="P361" s="207">
        <v>44146</v>
      </c>
    </row>
    <row r="362" spans="1:16" x14ac:dyDescent="0.2">
      <c r="A362" s="205" t="s">
        <v>3115</v>
      </c>
      <c r="B362" s="205" t="s">
        <v>8374</v>
      </c>
      <c r="C362" s="205" t="s">
        <v>2122</v>
      </c>
      <c r="D362" s="205" t="s">
        <v>8397</v>
      </c>
      <c r="E362" s="205" t="s">
        <v>10809</v>
      </c>
      <c r="F362" s="205" t="s">
        <v>10810</v>
      </c>
      <c r="G362" s="205" t="s">
        <v>27</v>
      </c>
      <c r="H362" s="205">
        <v>43934</v>
      </c>
      <c r="I362" s="206" t="s">
        <v>8463</v>
      </c>
      <c r="J362" s="205" t="s">
        <v>10850</v>
      </c>
      <c r="K362" s="205" t="s">
        <v>10818</v>
      </c>
      <c r="L362" s="205" t="s">
        <v>10819</v>
      </c>
      <c r="M362" s="205" t="s">
        <v>30</v>
      </c>
      <c r="P362" s="207">
        <v>44146</v>
      </c>
    </row>
    <row r="363" spans="1:16" x14ac:dyDescent="0.2">
      <c r="A363" s="205" t="s">
        <v>3115</v>
      </c>
      <c r="B363" s="205" t="s">
        <v>8572</v>
      </c>
      <c r="C363" s="205" t="s">
        <v>5769</v>
      </c>
      <c r="D363" s="205" t="s">
        <v>8545</v>
      </c>
      <c r="E363" s="205" t="s">
        <v>10809</v>
      </c>
      <c r="F363" s="205" t="s">
        <v>10810</v>
      </c>
      <c r="G363" s="205" t="s">
        <v>27</v>
      </c>
      <c r="H363" s="205">
        <v>43941</v>
      </c>
      <c r="I363" s="206" t="s">
        <v>8608</v>
      </c>
      <c r="J363" s="205" t="s">
        <v>10851</v>
      </c>
      <c r="K363" s="205" t="s">
        <v>10818</v>
      </c>
      <c r="L363" s="205" t="s">
        <v>10819</v>
      </c>
      <c r="M363" s="205" t="s">
        <v>30</v>
      </c>
      <c r="P363" s="207">
        <v>44146</v>
      </c>
    </row>
    <row r="364" spans="1:16" x14ac:dyDescent="0.2">
      <c r="A364" s="205" t="s">
        <v>3115</v>
      </c>
      <c r="B364" s="205" t="s">
        <v>8573</v>
      </c>
      <c r="C364" s="205" t="s">
        <v>8548</v>
      </c>
      <c r="D364" s="205" t="s">
        <v>8549</v>
      </c>
      <c r="E364" s="205" t="s">
        <v>10809</v>
      </c>
      <c r="F364" s="205" t="s">
        <v>10810</v>
      </c>
      <c r="G364" s="205" t="s">
        <v>27</v>
      </c>
      <c r="H364" s="205">
        <v>43941</v>
      </c>
      <c r="I364" s="206" t="s">
        <v>8610</v>
      </c>
      <c r="J364" s="205" t="s">
        <v>10852</v>
      </c>
      <c r="K364" s="205" t="s">
        <v>10818</v>
      </c>
      <c r="L364" s="205" t="s">
        <v>10819</v>
      </c>
      <c r="M364" s="205" t="s">
        <v>10818</v>
      </c>
      <c r="P364" s="207">
        <v>44146</v>
      </c>
    </row>
    <row r="365" spans="1:16" x14ac:dyDescent="0.2">
      <c r="A365" s="205" t="s">
        <v>3115</v>
      </c>
      <c r="B365" s="205" t="s">
        <v>8576</v>
      </c>
      <c r="C365" s="205" t="s">
        <v>8553</v>
      </c>
      <c r="D365" s="205" t="s">
        <v>8554</v>
      </c>
      <c r="E365" s="205" t="s">
        <v>10809</v>
      </c>
      <c r="F365" s="205" t="s">
        <v>10810</v>
      </c>
      <c r="G365" s="205" t="s">
        <v>27</v>
      </c>
      <c r="H365" s="205">
        <v>43941</v>
      </c>
      <c r="I365" s="206" t="s">
        <v>8613</v>
      </c>
      <c r="J365" s="205" t="s">
        <v>10853</v>
      </c>
      <c r="K365" s="205" t="s">
        <v>10818</v>
      </c>
      <c r="L365" s="205" t="s">
        <v>10819</v>
      </c>
      <c r="M365" s="205" t="s">
        <v>30</v>
      </c>
      <c r="P365" s="207">
        <v>44146</v>
      </c>
    </row>
    <row r="366" spans="1:16" x14ac:dyDescent="0.2">
      <c r="A366" s="205" t="s">
        <v>3115</v>
      </c>
      <c r="B366" s="205" t="s">
        <v>7515</v>
      </c>
      <c r="C366" s="205" t="s">
        <v>4540</v>
      </c>
      <c r="D366" s="205" t="s">
        <v>7475</v>
      </c>
      <c r="E366" s="205" t="s">
        <v>10809</v>
      </c>
      <c r="F366" s="205" t="s">
        <v>10810</v>
      </c>
      <c r="G366" s="205" t="s">
        <v>27</v>
      </c>
      <c r="H366" s="205">
        <v>43809</v>
      </c>
      <c r="I366" s="206" t="s">
        <v>7672</v>
      </c>
      <c r="J366" s="205" t="s">
        <v>10854</v>
      </c>
      <c r="K366" s="205" t="s">
        <v>10818</v>
      </c>
      <c r="L366" s="205" t="s">
        <v>10819</v>
      </c>
      <c r="M366" s="205" t="s">
        <v>30</v>
      </c>
      <c r="P366" s="207">
        <v>44146</v>
      </c>
    </row>
    <row r="367" spans="1:16" x14ac:dyDescent="0.2">
      <c r="A367" s="205" t="s">
        <v>3115</v>
      </c>
      <c r="B367" s="205" t="s">
        <v>8256</v>
      </c>
      <c r="C367" s="205" t="s">
        <v>8274</v>
      </c>
      <c r="D367" s="205" t="s">
        <v>8275</v>
      </c>
      <c r="E367" s="205" t="s">
        <v>10809</v>
      </c>
      <c r="F367" s="205" t="s">
        <v>10810</v>
      </c>
      <c r="G367" s="205" t="s">
        <v>27</v>
      </c>
      <c r="H367" s="205">
        <v>43906</v>
      </c>
      <c r="I367" s="206" t="s">
        <v>8314</v>
      </c>
      <c r="J367" s="205" t="s">
        <v>10855</v>
      </c>
      <c r="K367" s="205" t="s">
        <v>10818</v>
      </c>
      <c r="L367" s="205" t="s">
        <v>10819</v>
      </c>
      <c r="M367" s="205" t="s">
        <v>10818</v>
      </c>
      <c r="P367" s="207">
        <v>44146</v>
      </c>
    </row>
    <row r="368" spans="1:16" x14ac:dyDescent="0.2">
      <c r="A368" s="205" t="s">
        <v>3115</v>
      </c>
      <c r="B368" s="205" t="s">
        <v>8253</v>
      </c>
      <c r="C368" s="205" t="s">
        <v>8268</v>
      </c>
      <c r="D368" s="205" t="s">
        <v>8269</v>
      </c>
      <c r="E368" s="205" t="s">
        <v>10809</v>
      </c>
      <c r="F368" s="205" t="s">
        <v>10810</v>
      </c>
      <c r="G368" s="205" t="s">
        <v>27</v>
      </c>
      <c r="H368" s="205">
        <v>43906</v>
      </c>
      <c r="I368" s="206" t="s">
        <v>8312</v>
      </c>
      <c r="J368" s="205" t="s">
        <v>10856</v>
      </c>
      <c r="K368" s="205" t="s">
        <v>10818</v>
      </c>
      <c r="L368" s="205" t="s">
        <v>10819</v>
      </c>
      <c r="M368" s="205" t="s">
        <v>10818</v>
      </c>
      <c r="P368" s="207">
        <v>44146</v>
      </c>
    </row>
    <row r="369" spans="1:16" x14ac:dyDescent="0.2">
      <c r="A369" s="205" t="s">
        <v>3115</v>
      </c>
      <c r="B369" s="205" t="s">
        <v>8249</v>
      </c>
      <c r="C369" s="205" t="s">
        <v>8260</v>
      </c>
      <c r="D369" s="205" t="s">
        <v>8261</v>
      </c>
      <c r="E369" s="205" t="s">
        <v>10809</v>
      </c>
      <c r="F369" s="205" t="s">
        <v>10810</v>
      </c>
      <c r="G369" s="205" t="s">
        <v>27</v>
      </c>
      <c r="H369" s="205">
        <v>43906</v>
      </c>
      <c r="I369" s="206" t="s">
        <v>8308</v>
      </c>
      <c r="J369" s="205" t="s">
        <v>10857</v>
      </c>
      <c r="K369" s="205" t="s">
        <v>10818</v>
      </c>
      <c r="L369" s="205" t="s">
        <v>10819</v>
      </c>
      <c r="M369" s="205" t="s">
        <v>30</v>
      </c>
      <c r="P369" s="207">
        <v>44146</v>
      </c>
    </row>
    <row r="370" spans="1:16" x14ac:dyDescent="0.2">
      <c r="A370" s="205" t="s">
        <v>3115</v>
      </c>
      <c r="B370" s="205" t="s">
        <v>7588</v>
      </c>
      <c r="C370" s="205" t="s">
        <v>7537</v>
      </c>
      <c r="D370" s="205" t="s">
        <v>7538</v>
      </c>
      <c r="E370" s="205" t="s">
        <v>10809</v>
      </c>
      <c r="F370" s="205" t="s">
        <v>10810</v>
      </c>
      <c r="G370" s="205" t="s">
        <v>27</v>
      </c>
      <c r="H370" s="205">
        <v>43811</v>
      </c>
      <c r="I370" s="206" t="s">
        <v>7635</v>
      </c>
      <c r="J370" s="205" t="s">
        <v>10858</v>
      </c>
      <c r="K370" s="205" t="s">
        <v>10818</v>
      </c>
      <c r="L370" s="205" t="s">
        <v>10819</v>
      </c>
      <c r="M370" s="205" t="s">
        <v>10818</v>
      </c>
      <c r="P370" s="207">
        <v>44146</v>
      </c>
    </row>
    <row r="371" spans="1:16" x14ac:dyDescent="0.2">
      <c r="A371" s="205" t="s">
        <v>3115</v>
      </c>
      <c r="B371" s="205" t="s">
        <v>8665</v>
      </c>
      <c r="C371" s="205" t="s">
        <v>8636</v>
      </c>
      <c r="D371" s="205" t="s">
        <v>8637</v>
      </c>
      <c r="E371" s="205" t="s">
        <v>10809</v>
      </c>
      <c r="F371" s="205" t="s">
        <v>10810</v>
      </c>
      <c r="G371" s="205" t="s">
        <v>27</v>
      </c>
      <c r="H371" s="205">
        <v>44025</v>
      </c>
      <c r="I371" s="206" t="s">
        <v>8738</v>
      </c>
      <c r="J371" s="205" t="s">
        <v>11315</v>
      </c>
      <c r="K371" s="205" t="s">
        <v>10818</v>
      </c>
      <c r="L371" s="205" t="s">
        <v>10819</v>
      </c>
      <c r="M371" s="205" t="s">
        <v>30</v>
      </c>
      <c r="P371" s="207">
        <v>44146</v>
      </c>
    </row>
    <row r="372" spans="1:16" x14ac:dyDescent="0.2">
      <c r="A372" s="205" t="s">
        <v>3115</v>
      </c>
      <c r="B372" s="205" t="s">
        <v>8666</v>
      </c>
      <c r="C372" s="205" t="s">
        <v>3537</v>
      </c>
      <c r="D372" s="205" t="s">
        <v>8638</v>
      </c>
      <c r="E372" s="205" t="s">
        <v>10809</v>
      </c>
      <c r="F372" s="205" t="s">
        <v>10810</v>
      </c>
      <c r="G372" s="205" t="s">
        <v>27</v>
      </c>
      <c r="H372" s="205">
        <v>44025</v>
      </c>
      <c r="I372" s="206" t="s">
        <v>8739</v>
      </c>
      <c r="J372" s="205" t="s">
        <v>11316</v>
      </c>
      <c r="K372" s="205" t="s">
        <v>10818</v>
      </c>
      <c r="L372" s="205" t="s">
        <v>10819</v>
      </c>
      <c r="M372" s="205" t="s">
        <v>10818</v>
      </c>
      <c r="P372" s="207">
        <v>44146</v>
      </c>
    </row>
    <row r="373" spans="1:16" x14ac:dyDescent="0.2">
      <c r="A373" s="205" t="s">
        <v>3115</v>
      </c>
      <c r="B373" s="205" t="s">
        <v>8664</v>
      </c>
      <c r="C373" s="205" t="s">
        <v>8634</v>
      </c>
      <c r="D373" s="205" t="s">
        <v>8635</v>
      </c>
      <c r="E373" s="205" t="s">
        <v>10809</v>
      </c>
      <c r="F373" s="205" t="s">
        <v>10810</v>
      </c>
      <c r="G373" s="205" t="s">
        <v>27</v>
      </c>
      <c r="H373" s="205">
        <v>44025</v>
      </c>
      <c r="I373" s="206" t="s">
        <v>8737</v>
      </c>
      <c r="J373" s="205" t="s">
        <v>11317</v>
      </c>
      <c r="K373" s="205" t="s">
        <v>10818</v>
      </c>
      <c r="L373" s="205" t="s">
        <v>10819</v>
      </c>
      <c r="M373" s="205" t="s">
        <v>30</v>
      </c>
      <c r="P373" s="207">
        <v>44146</v>
      </c>
    </row>
    <row r="374" spans="1:16" x14ac:dyDescent="0.2">
      <c r="A374" s="205" t="s">
        <v>3115</v>
      </c>
      <c r="B374" s="205" t="s">
        <v>8678</v>
      </c>
      <c r="C374" s="205" t="s">
        <v>1612</v>
      </c>
      <c r="D374" s="205" t="s">
        <v>8658</v>
      </c>
      <c r="E374" s="205" t="s">
        <v>10809</v>
      </c>
      <c r="F374" s="205" t="s">
        <v>10810</v>
      </c>
      <c r="G374" s="205" t="s">
        <v>27</v>
      </c>
      <c r="H374" s="205">
        <v>44025</v>
      </c>
      <c r="I374" s="206" t="s">
        <v>8751</v>
      </c>
      <c r="J374" s="205" t="s">
        <v>11318</v>
      </c>
      <c r="K374" s="205" t="s">
        <v>10818</v>
      </c>
      <c r="L374" s="205" t="s">
        <v>10819</v>
      </c>
      <c r="M374" s="205" t="s">
        <v>10818</v>
      </c>
      <c r="P374" s="207">
        <v>44146</v>
      </c>
    </row>
    <row r="375" spans="1:16" x14ac:dyDescent="0.2">
      <c r="A375" s="205" t="s">
        <v>3115</v>
      </c>
      <c r="B375" s="205" t="s">
        <v>8671</v>
      </c>
      <c r="C375" s="205" t="s">
        <v>8647</v>
      </c>
      <c r="D375" s="205" t="s">
        <v>8648</v>
      </c>
      <c r="E375" s="205" t="s">
        <v>10809</v>
      </c>
      <c r="F375" s="205" t="s">
        <v>10810</v>
      </c>
      <c r="G375" s="205" t="s">
        <v>27</v>
      </c>
      <c r="H375" s="205">
        <v>44025</v>
      </c>
      <c r="I375" s="206" t="s">
        <v>8744</v>
      </c>
      <c r="J375" s="205" t="s">
        <v>11319</v>
      </c>
      <c r="K375" s="205" t="s">
        <v>10818</v>
      </c>
      <c r="L375" s="205" t="s">
        <v>10819</v>
      </c>
      <c r="M375" s="205" t="s">
        <v>10818</v>
      </c>
      <c r="P375" s="207">
        <v>44146</v>
      </c>
    </row>
    <row r="376" spans="1:16" x14ac:dyDescent="0.2">
      <c r="A376" s="205" t="s">
        <v>3115</v>
      </c>
      <c r="B376" s="205" t="s">
        <v>8823</v>
      </c>
      <c r="C376" s="205" t="s">
        <v>8799</v>
      </c>
      <c r="D376" s="205" t="s">
        <v>8800</v>
      </c>
      <c r="E376" s="205" t="s">
        <v>10809</v>
      </c>
      <c r="F376" s="205" t="s">
        <v>10810</v>
      </c>
      <c r="G376" s="205" t="s">
        <v>27</v>
      </c>
      <c r="H376" s="205">
        <v>44039</v>
      </c>
      <c r="I376" s="206" t="s">
        <v>8863</v>
      </c>
      <c r="J376" s="205" t="s">
        <v>11320</v>
      </c>
      <c r="K376" s="205" t="s">
        <v>10818</v>
      </c>
      <c r="L376" s="205" t="s">
        <v>10819</v>
      </c>
      <c r="M376" s="205" t="s">
        <v>30</v>
      </c>
      <c r="P376" s="207">
        <v>44146</v>
      </c>
    </row>
    <row r="377" spans="1:16" x14ac:dyDescent="0.2">
      <c r="A377" s="205" t="s">
        <v>3115</v>
      </c>
      <c r="B377" s="205" t="s">
        <v>8817</v>
      </c>
      <c r="C377" s="205" t="s">
        <v>8787</v>
      </c>
      <c r="D377" s="205" t="s">
        <v>8788</v>
      </c>
      <c r="E377" s="205" t="s">
        <v>10809</v>
      </c>
      <c r="F377" s="205" t="s">
        <v>10810</v>
      </c>
      <c r="G377" s="205" t="s">
        <v>27</v>
      </c>
      <c r="H377" s="205">
        <v>44039</v>
      </c>
      <c r="I377" s="206" t="s">
        <v>8857</v>
      </c>
      <c r="J377" s="205" t="s">
        <v>11321</v>
      </c>
      <c r="K377" s="205" t="s">
        <v>10818</v>
      </c>
      <c r="L377" s="205" t="s">
        <v>10819</v>
      </c>
      <c r="M377" s="205" t="s">
        <v>30</v>
      </c>
      <c r="P377" s="207">
        <v>44146</v>
      </c>
    </row>
    <row r="378" spans="1:16" x14ac:dyDescent="0.2">
      <c r="A378" s="205" t="s">
        <v>3115</v>
      </c>
      <c r="B378" s="205" t="s">
        <v>8813</v>
      </c>
      <c r="C378" s="205" t="s">
        <v>8833</v>
      </c>
      <c r="D378" s="205" t="s">
        <v>8782</v>
      </c>
      <c r="E378" s="205" t="s">
        <v>10809</v>
      </c>
      <c r="F378" s="205" t="s">
        <v>10810</v>
      </c>
      <c r="G378" s="205" t="s">
        <v>27</v>
      </c>
      <c r="H378" s="205">
        <v>44039</v>
      </c>
      <c r="I378" s="206" t="s">
        <v>8853</v>
      </c>
      <c r="J378" s="205" t="s">
        <v>11322</v>
      </c>
      <c r="K378" s="205" t="s">
        <v>10818</v>
      </c>
      <c r="L378" s="205" t="s">
        <v>10819</v>
      </c>
      <c r="M378" s="205" t="s">
        <v>10818</v>
      </c>
      <c r="P378" s="207">
        <v>44146</v>
      </c>
    </row>
    <row r="379" spans="1:16" x14ac:dyDescent="0.2">
      <c r="A379" s="205" t="s">
        <v>3115</v>
      </c>
      <c r="B379" s="205" t="s">
        <v>8831</v>
      </c>
      <c r="C379" s="205" t="s">
        <v>8811</v>
      </c>
      <c r="D379" s="205" t="s">
        <v>8812</v>
      </c>
      <c r="E379" s="205" t="s">
        <v>10809</v>
      </c>
      <c r="F379" s="205" t="s">
        <v>10810</v>
      </c>
      <c r="G379" s="205" t="s">
        <v>27</v>
      </c>
      <c r="H379" s="205">
        <v>44039</v>
      </c>
      <c r="I379" s="206" t="s">
        <v>8871</v>
      </c>
      <c r="J379" s="205" t="s">
        <v>11323</v>
      </c>
      <c r="K379" s="205" t="s">
        <v>10818</v>
      </c>
      <c r="L379" s="205" t="s">
        <v>10819</v>
      </c>
      <c r="M379" s="205" t="s">
        <v>30</v>
      </c>
      <c r="P379" s="207">
        <v>44146</v>
      </c>
    </row>
    <row r="380" spans="1:16" x14ac:dyDescent="0.2">
      <c r="A380" s="205" t="s">
        <v>3115</v>
      </c>
      <c r="B380" s="205" t="s">
        <v>8890</v>
      </c>
      <c r="C380" s="205" t="s">
        <v>8926</v>
      </c>
      <c r="D380" s="205" t="s">
        <v>8927</v>
      </c>
      <c r="E380" s="205" t="s">
        <v>10809</v>
      </c>
      <c r="F380" s="205" t="s">
        <v>10810</v>
      </c>
      <c r="G380" s="205" t="s">
        <v>27</v>
      </c>
      <c r="H380" s="205">
        <v>44043</v>
      </c>
      <c r="I380" s="206" t="s">
        <v>9053</v>
      </c>
      <c r="J380" s="205" t="s">
        <v>11324</v>
      </c>
      <c r="K380" s="205" t="s">
        <v>10818</v>
      </c>
      <c r="L380" s="205" t="s">
        <v>10819</v>
      </c>
      <c r="M380" s="205" t="s">
        <v>10818</v>
      </c>
      <c r="P380" s="207">
        <v>44146</v>
      </c>
    </row>
    <row r="381" spans="1:16" x14ac:dyDescent="0.2">
      <c r="A381" s="205" t="s">
        <v>3115</v>
      </c>
      <c r="B381" s="205" t="s">
        <v>8889</v>
      </c>
      <c r="C381" s="205" t="s">
        <v>8909</v>
      </c>
      <c r="D381" s="205" t="s">
        <v>8925</v>
      </c>
      <c r="E381" s="205" t="s">
        <v>10809</v>
      </c>
      <c r="F381" s="205" t="s">
        <v>10810</v>
      </c>
      <c r="G381" s="205" t="s">
        <v>27</v>
      </c>
      <c r="H381" s="205">
        <v>44043</v>
      </c>
      <c r="I381" s="206" t="s">
        <v>9052</v>
      </c>
      <c r="J381" s="205" t="s">
        <v>11325</v>
      </c>
      <c r="K381" s="205" t="s">
        <v>10818</v>
      </c>
      <c r="L381" s="205" t="s">
        <v>10819</v>
      </c>
      <c r="M381" s="205" t="s">
        <v>10818</v>
      </c>
      <c r="P381" s="207">
        <v>44146</v>
      </c>
    </row>
    <row r="382" spans="1:16" x14ac:dyDescent="0.2">
      <c r="A382" s="205" t="s">
        <v>3115</v>
      </c>
      <c r="B382" s="205" t="s">
        <v>8880</v>
      </c>
      <c r="C382" s="205" t="s">
        <v>8909</v>
      </c>
      <c r="D382" s="205" t="s">
        <v>8910</v>
      </c>
      <c r="E382" s="205" t="s">
        <v>10809</v>
      </c>
      <c r="F382" s="205" t="s">
        <v>10810</v>
      </c>
      <c r="G382" s="205" t="s">
        <v>27</v>
      </c>
      <c r="H382" s="205">
        <v>44043</v>
      </c>
      <c r="I382" s="206" t="s">
        <v>9043</v>
      </c>
      <c r="J382" s="205" t="s">
        <v>11326</v>
      </c>
      <c r="K382" s="205" t="s">
        <v>10818</v>
      </c>
      <c r="L382" s="205" t="s">
        <v>10819</v>
      </c>
      <c r="M382" s="205" t="s">
        <v>10818</v>
      </c>
      <c r="P382" s="207">
        <v>44146</v>
      </c>
    </row>
    <row r="383" spans="1:16" x14ac:dyDescent="0.2">
      <c r="A383" s="205" t="s">
        <v>3115</v>
      </c>
      <c r="B383" s="205" t="s">
        <v>8887</v>
      </c>
      <c r="C383" s="205" t="s">
        <v>8921</v>
      </c>
      <c r="D383" s="205" t="s">
        <v>8922</v>
      </c>
      <c r="E383" s="205" t="s">
        <v>10809</v>
      </c>
      <c r="F383" s="205" t="s">
        <v>10810</v>
      </c>
      <c r="G383" s="205" t="s">
        <v>27</v>
      </c>
      <c r="H383" s="205">
        <v>44043</v>
      </c>
      <c r="I383" s="206" t="s">
        <v>9050</v>
      </c>
      <c r="J383" s="205" t="s">
        <v>11327</v>
      </c>
      <c r="K383" s="205" t="s">
        <v>10818</v>
      </c>
      <c r="L383" s="205" t="s">
        <v>10819</v>
      </c>
      <c r="M383" s="205" t="s">
        <v>30</v>
      </c>
      <c r="P383" s="207">
        <v>44146</v>
      </c>
    </row>
    <row r="384" spans="1:16" x14ac:dyDescent="0.2">
      <c r="A384" s="205" t="s">
        <v>3115</v>
      </c>
      <c r="B384" s="205" t="s">
        <v>8892</v>
      </c>
      <c r="C384" s="205" t="s">
        <v>8930</v>
      </c>
      <c r="D384" s="205" t="s">
        <v>8931</v>
      </c>
      <c r="E384" s="205" t="s">
        <v>10809</v>
      </c>
      <c r="F384" s="205" t="s">
        <v>10810</v>
      </c>
      <c r="G384" s="205" t="s">
        <v>27</v>
      </c>
      <c r="H384" s="205">
        <v>44043</v>
      </c>
      <c r="I384" s="206" t="s">
        <v>9351</v>
      </c>
      <c r="J384" s="205" t="s">
        <v>11328</v>
      </c>
      <c r="K384" s="205" t="s">
        <v>10818</v>
      </c>
      <c r="L384" s="205" t="s">
        <v>10819</v>
      </c>
      <c r="M384" s="205" t="s">
        <v>10818</v>
      </c>
      <c r="P384" s="207">
        <v>44146</v>
      </c>
    </row>
    <row r="385" spans="1:16" x14ac:dyDescent="0.2">
      <c r="A385" s="205" t="s">
        <v>3115</v>
      </c>
      <c r="B385" s="205" t="s">
        <v>8895</v>
      </c>
      <c r="C385" s="205" t="s">
        <v>8936</v>
      </c>
      <c r="D385" s="205" t="s">
        <v>8937</v>
      </c>
      <c r="E385" s="205" t="s">
        <v>10809</v>
      </c>
      <c r="F385" s="205" t="s">
        <v>10810</v>
      </c>
      <c r="G385" s="205" t="s">
        <v>27</v>
      </c>
      <c r="H385" s="205">
        <v>44043</v>
      </c>
      <c r="I385" s="206" t="s">
        <v>9057</v>
      </c>
      <c r="J385" s="205" t="s">
        <v>11329</v>
      </c>
      <c r="K385" s="205" t="s">
        <v>10818</v>
      </c>
      <c r="L385" s="205" t="s">
        <v>10819</v>
      </c>
      <c r="M385" s="205" t="s">
        <v>10818</v>
      </c>
      <c r="P385" s="207">
        <v>44146</v>
      </c>
    </row>
    <row r="386" spans="1:16" x14ac:dyDescent="0.2">
      <c r="A386" s="205" t="s">
        <v>3115</v>
      </c>
      <c r="B386" s="205" t="s">
        <v>8874</v>
      </c>
      <c r="C386" s="205" t="s">
        <v>4540</v>
      </c>
      <c r="D386" s="205" t="s">
        <v>8899</v>
      </c>
      <c r="E386" s="205" t="s">
        <v>10809</v>
      </c>
      <c r="F386" s="205" t="s">
        <v>10810</v>
      </c>
      <c r="G386" s="205" t="s">
        <v>27</v>
      </c>
      <c r="H386" s="205">
        <v>44043</v>
      </c>
      <c r="I386" s="206" t="s">
        <v>9037</v>
      </c>
      <c r="J386" s="205" t="s">
        <v>11330</v>
      </c>
      <c r="K386" s="205" t="s">
        <v>10818</v>
      </c>
      <c r="L386" s="205" t="s">
        <v>10819</v>
      </c>
      <c r="M386" s="205" t="s">
        <v>10818</v>
      </c>
      <c r="P386" s="207">
        <v>44146</v>
      </c>
    </row>
    <row r="387" spans="1:16" x14ac:dyDescent="0.2">
      <c r="A387" s="205" t="s">
        <v>3115</v>
      </c>
      <c r="B387" s="205" t="s">
        <v>8882</v>
      </c>
      <c r="C387" s="205" t="s">
        <v>8913</v>
      </c>
      <c r="D387" s="205" t="s">
        <v>8914</v>
      </c>
      <c r="E387" s="205" t="s">
        <v>10809</v>
      </c>
      <c r="F387" s="205" t="s">
        <v>10810</v>
      </c>
      <c r="G387" s="205" t="s">
        <v>27</v>
      </c>
      <c r="H387" s="205">
        <v>44043</v>
      </c>
      <c r="I387" s="206" t="s">
        <v>9045</v>
      </c>
      <c r="J387" s="205" t="s">
        <v>11331</v>
      </c>
      <c r="K387" s="205" t="s">
        <v>10818</v>
      </c>
      <c r="L387" s="205" t="s">
        <v>10819</v>
      </c>
      <c r="M387" s="205" t="s">
        <v>10818</v>
      </c>
      <c r="P387" s="207">
        <v>44146</v>
      </c>
    </row>
    <row r="388" spans="1:16" x14ac:dyDescent="0.2">
      <c r="A388" s="205" t="s">
        <v>3115</v>
      </c>
      <c r="B388" s="205" t="s">
        <v>8876</v>
      </c>
      <c r="C388" s="205" t="s">
        <v>8901</v>
      </c>
      <c r="D388" s="205" t="s">
        <v>8902</v>
      </c>
      <c r="E388" s="205" t="s">
        <v>10809</v>
      </c>
      <c r="F388" s="205" t="s">
        <v>10810</v>
      </c>
      <c r="G388" s="205" t="s">
        <v>27</v>
      </c>
      <c r="H388" s="205">
        <v>44043</v>
      </c>
      <c r="I388" s="206" t="s">
        <v>9039</v>
      </c>
      <c r="J388" s="205" t="s">
        <v>11332</v>
      </c>
      <c r="K388" s="205" t="s">
        <v>10818</v>
      </c>
      <c r="L388" s="205" t="s">
        <v>10819</v>
      </c>
      <c r="M388" s="205" t="s">
        <v>10818</v>
      </c>
      <c r="P388" s="207">
        <v>44146</v>
      </c>
    </row>
    <row r="389" spans="1:16" x14ac:dyDescent="0.2">
      <c r="A389" s="205" t="s">
        <v>3115</v>
      </c>
      <c r="B389" s="205" t="s">
        <v>8888</v>
      </c>
      <c r="C389" s="205" t="s">
        <v>8923</v>
      </c>
      <c r="D389" s="205" t="s">
        <v>8924</v>
      </c>
      <c r="E389" s="205" t="s">
        <v>10809</v>
      </c>
      <c r="F389" s="205" t="s">
        <v>10810</v>
      </c>
      <c r="G389" s="205" t="s">
        <v>27</v>
      </c>
      <c r="H389" s="205">
        <v>44043</v>
      </c>
      <c r="I389" s="206" t="s">
        <v>9051</v>
      </c>
      <c r="J389" s="205" t="s">
        <v>11333</v>
      </c>
      <c r="K389" s="205" t="s">
        <v>10818</v>
      </c>
      <c r="L389" s="205" t="s">
        <v>10819</v>
      </c>
      <c r="M389" s="205" t="s">
        <v>10818</v>
      </c>
      <c r="P389" s="207">
        <v>44146</v>
      </c>
    </row>
    <row r="390" spans="1:16" x14ac:dyDescent="0.2">
      <c r="A390" s="205" t="s">
        <v>3115</v>
      </c>
      <c r="B390" s="205" t="s">
        <v>8891</v>
      </c>
      <c r="C390" s="205" t="s">
        <v>8928</v>
      </c>
      <c r="D390" s="205" t="s">
        <v>8929</v>
      </c>
      <c r="E390" s="205" t="s">
        <v>10809</v>
      </c>
      <c r="F390" s="205" t="s">
        <v>10810</v>
      </c>
      <c r="G390" s="205" t="s">
        <v>27</v>
      </c>
      <c r="H390" s="205">
        <v>44043</v>
      </c>
      <c r="I390" s="206" t="s">
        <v>9054</v>
      </c>
      <c r="J390" s="205" t="s">
        <v>11334</v>
      </c>
      <c r="K390" s="205" t="s">
        <v>10818</v>
      </c>
      <c r="L390" s="205" t="s">
        <v>10819</v>
      </c>
      <c r="M390" s="205" t="s">
        <v>30</v>
      </c>
      <c r="P390" s="207">
        <v>44146</v>
      </c>
    </row>
    <row r="391" spans="1:16" x14ac:dyDescent="0.2">
      <c r="A391" s="205" t="s">
        <v>3115</v>
      </c>
      <c r="B391" s="205" t="s">
        <v>9064</v>
      </c>
      <c r="C391" s="205" t="s">
        <v>1507</v>
      </c>
      <c r="D391" s="205" t="s">
        <v>9090</v>
      </c>
      <c r="E391" s="205" t="s">
        <v>10809</v>
      </c>
      <c r="F391" s="205" t="s">
        <v>10810</v>
      </c>
      <c r="G391" s="205" t="s">
        <v>27</v>
      </c>
      <c r="H391" s="205">
        <v>44055</v>
      </c>
      <c r="I391" s="206" t="s">
        <v>9336</v>
      </c>
      <c r="J391" s="205" t="s">
        <v>11335</v>
      </c>
      <c r="K391" s="205" t="s">
        <v>10818</v>
      </c>
      <c r="L391" s="205" t="s">
        <v>10819</v>
      </c>
      <c r="M391" s="205" t="s">
        <v>30</v>
      </c>
      <c r="P391" s="207">
        <v>44146</v>
      </c>
    </row>
    <row r="392" spans="1:16" x14ac:dyDescent="0.2">
      <c r="A392" s="205" t="s">
        <v>3115</v>
      </c>
      <c r="B392" s="205" t="s">
        <v>9074</v>
      </c>
      <c r="C392" s="205" t="s">
        <v>9106</v>
      </c>
      <c r="D392" s="205" t="s">
        <v>9107</v>
      </c>
      <c r="E392" s="205" t="s">
        <v>10809</v>
      </c>
      <c r="F392" s="205" t="s">
        <v>10810</v>
      </c>
      <c r="G392" s="205" t="s">
        <v>27</v>
      </c>
      <c r="H392" s="205">
        <v>44055</v>
      </c>
      <c r="I392" s="206" t="s">
        <v>9346</v>
      </c>
      <c r="J392" s="205" t="s">
        <v>11336</v>
      </c>
      <c r="K392" s="205" t="s">
        <v>10818</v>
      </c>
      <c r="L392" s="205" t="s">
        <v>10819</v>
      </c>
      <c r="M392" s="205" t="s">
        <v>10818</v>
      </c>
      <c r="P392" s="207">
        <v>44146</v>
      </c>
    </row>
    <row r="393" spans="1:16" x14ac:dyDescent="0.2">
      <c r="A393" s="205" t="s">
        <v>3115</v>
      </c>
      <c r="B393" s="205" t="s">
        <v>8957</v>
      </c>
      <c r="C393" s="205" t="s">
        <v>8995</v>
      </c>
      <c r="D393" s="205" t="s">
        <v>8996</v>
      </c>
      <c r="E393" s="205" t="s">
        <v>10809</v>
      </c>
      <c r="F393" s="205" t="s">
        <v>10810</v>
      </c>
      <c r="G393" s="205" t="s">
        <v>27</v>
      </c>
      <c r="H393" s="205">
        <v>44050</v>
      </c>
      <c r="I393" s="206" t="s">
        <v>9173</v>
      </c>
      <c r="J393" s="205" t="s">
        <v>11337</v>
      </c>
      <c r="K393" s="205" t="s">
        <v>10818</v>
      </c>
      <c r="L393" s="205" t="s">
        <v>10819</v>
      </c>
      <c r="M393" s="205" t="s">
        <v>10818</v>
      </c>
      <c r="P393" s="207">
        <v>44146</v>
      </c>
    </row>
    <row r="394" spans="1:16" x14ac:dyDescent="0.2">
      <c r="A394" s="205" t="s">
        <v>3115</v>
      </c>
      <c r="B394" s="205" t="s">
        <v>8948</v>
      </c>
      <c r="C394" s="205" t="s">
        <v>8977</v>
      </c>
      <c r="D394" s="205" t="s">
        <v>8978</v>
      </c>
      <c r="E394" s="205" t="s">
        <v>10809</v>
      </c>
      <c r="F394" s="205" t="s">
        <v>10810</v>
      </c>
      <c r="G394" s="205" t="s">
        <v>27</v>
      </c>
      <c r="H394" s="205">
        <v>44050</v>
      </c>
      <c r="I394" s="206" t="s">
        <v>9164</v>
      </c>
      <c r="J394" s="205" t="s">
        <v>11338</v>
      </c>
      <c r="K394" s="205" t="s">
        <v>10818</v>
      </c>
      <c r="L394" s="205" t="s">
        <v>10819</v>
      </c>
      <c r="M394" s="205" t="s">
        <v>10818</v>
      </c>
      <c r="P394" s="207">
        <v>44146</v>
      </c>
    </row>
    <row r="395" spans="1:16" x14ac:dyDescent="0.2">
      <c r="A395" s="205" t="s">
        <v>3115</v>
      </c>
      <c r="B395" s="205" t="s">
        <v>8942</v>
      </c>
      <c r="C395" s="205" t="s">
        <v>8965</v>
      </c>
      <c r="D395" s="205" t="s">
        <v>8966</v>
      </c>
      <c r="E395" s="205" t="s">
        <v>10809</v>
      </c>
      <c r="F395" s="205" t="s">
        <v>10810</v>
      </c>
      <c r="G395" s="205" t="s">
        <v>27</v>
      </c>
      <c r="H395" s="205">
        <v>44050</v>
      </c>
      <c r="I395" s="206" t="s">
        <v>9158</v>
      </c>
      <c r="J395" s="205" t="s">
        <v>11339</v>
      </c>
      <c r="K395" s="205" t="s">
        <v>10818</v>
      </c>
      <c r="L395" s="205" t="s">
        <v>10819</v>
      </c>
      <c r="M395" s="205" t="s">
        <v>30</v>
      </c>
      <c r="P395" s="207">
        <v>44146</v>
      </c>
    </row>
    <row r="396" spans="1:16" x14ac:dyDescent="0.2">
      <c r="A396" s="205" t="s">
        <v>3115</v>
      </c>
      <c r="B396" s="205" t="s">
        <v>8943</v>
      </c>
      <c r="C396" s="205" t="s">
        <v>8967</v>
      </c>
      <c r="D396" s="205" t="s">
        <v>8968</v>
      </c>
      <c r="E396" s="205" t="s">
        <v>10809</v>
      </c>
      <c r="F396" s="205" t="s">
        <v>10810</v>
      </c>
      <c r="G396" s="205" t="s">
        <v>27</v>
      </c>
      <c r="H396" s="205">
        <v>44050</v>
      </c>
      <c r="I396" s="206" t="s">
        <v>9159</v>
      </c>
      <c r="J396" s="205" t="s">
        <v>11340</v>
      </c>
      <c r="K396" s="205" t="s">
        <v>10818</v>
      </c>
      <c r="L396" s="205" t="s">
        <v>10819</v>
      </c>
      <c r="M396" s="205" t="s">
        <v>30</v>
      </c>
      <c r="P396" s="207">
        <v>44146</v>
      </c>
    </row>
    <row r="397" spans="1:16" x14ac:dyDescent="0.2">
      <c r="A397" s="205" t="s">
        <v>3115</v>
      </c>
      <c r="B397" s="205" t="s">
        <v>8945</v>
      </c>
      <c r="C397" s="205" t="s">
        <v>8971</v>
      </c>
      <c r="D397" s="205" t="s">
        <v>8972</v>
      </c>
      <c r="E397" s="205" t="s">
        <v>10809</v>
      </c>
      <c r="F397" s="205" t="s">
        <v>10810</v>
      </c>
      <c r="G397" s="205" t="s">
        <v>27</v>
      </c>
      <c r="H397" s="205">
        <v>44050</v>
      </c>
      <c r="I397" s="206" t="s">
        <v>9161</v>
      </c>
      <c r="J397" s="205" t="s">
        <v>11341</v>
      </c>
      <c r="K397" s="205" t="s">
        <v>10818</v>
      </c>
      <c r="L397" s="205" t="s">
        <v>10819</v>
      </c>
      <c r="M397" s="205" t="s">
        <v>10818</v>
      </c>
      <c r="P397" s="207">
        <v>44146</v>
      </c>
    </row>
    <row r="398" spans="1:16" x14ac:dyDescent="0.2">
      <c r="A398" s="205" t="s">
        <v>3115</v>
      </c>
      <c r="B398" s="205" t="s">
        <v>8940</v>
      </c>
      <c r="C398" s="205" t="s">
        <v>8961</v>
      </c>
      <c r="D398" s="205" t="s">
        <v>8962</v>
      </c>
      <c r="E398" s="205" t="s">
        <v>10809</v>
      </c>
      <c r="F398" s="205" t="s">
        <v>10810</v>
      </c>
      <c r="G398" s="205" t="s">
        <v>27</v>
      </c>
      <c r="H398" s="205">
        <v>44050</v>
      </c>
      <c r="I398" s="206" t="s">
        <v>9156</v>
      </c>
      <c r="J398" s="205" t="s">
        <v>11342</v>
      </c>
      <c r="K398" s="205" t="s">
        <v>10818</v>
      </c>
      <c r="L398" s="205" t="s">
        <v>10819</v>
      </c>
      <c r="M398" s="205" t="s">
        <v>30</v>
      </c>
      <c r="P398" s="207">
        <v>44146</v>
      </c>
    </row>
    <row r="399" spans="1:16" x14ac:dyDescent="0.2">
      <c r="A399" s="205" t="s">
        <v>3115</v>
      </c>
      <c r="B399" s="205" t="s">
        <v>8954</v>
      </c>
      <c r="C399" s="205" t="s">
        <v>8989</v>
      </c>
      <c r="D399" s="205" t="s">
        <v>8990</v>
      </c>
      <c r="E399" s="205" t="s">
        <v>10809</v>
      </c>
      <c r="F399" s="205" t="s">
        <v>10810</v>
      </c>
      <c r="G399" s="205" t="s">
        <v>27</v>
      </c>
      <c r="H399" s="205">
        <v>44050</v>
      </c>
      <c r="I399" s="206" t="s">
        <v>9170</v>
      </c>
      <c r="J399" s="205" t="s">
        <v>11343</v>
      </c>
      <c r="K399" s="205" t="s">
        <v>10818</v>
      </c>
      <c r="L399" s="205" t="s">
        <v>10819</v>
      </c>
      <c r="M399" s="205" t="s">
        <v>30</v>
      </c>
      <c r="P399" s="207">
        <v>44146</v>
      </c>
    </row>
    <row r="400" spans="1:16" x14ac:dyDescent="0.2">
      <c r="A400" s="205" t="s">
        <v>3115</v>
      </c>
      <c r="B400" s="205" t="s">
        <v>8950</v>
      </c>
      <c r="C400" s="205" t="s">
        <v>8981</v>
      </c>
      <c r="D400" s="205" t="s">
        <v>8982</v>
      </c>
      <c r="E400" s="205" t="s">
        <v>10809</v>
      </c>
      <c r="F400" s="205" t="s">
        <v>10810</v>
      </c>
      <c r="G400" s="205" t="s">
        <v>27</v>
      </c>
      <c r="H400" s="205">
        <v>44050</v>
      </c>
      <c r="I400" s="206" t="s">
        <v>9166</v>
      </c>
      <c r="J400" s="205" t="s">
        <v>11344</v>
      </c>
      <c r="K400" s="205" t="s">
        <v>10818</v>
      </c>
      <c r="L400" s="205" t="s">
        <v>10819</v>
      </c>
      <c r="M400" s="205" t="s">
        <v>30</v>
      </c>
    </row>
    <row r="401" spans="1:13" x14ac:dyDescent="0.2">
      <c r="A401" s="205" t="s">
        <v>3115</v>
      </c>
      <c r="B401" s="205" t="s">
        <v>10897</v>
      </c>
      <c r="C401" s="205" t="s">
        <v>10895</v>
      </c>
      <c r="D401" s="205" t="s">
        <v>10896</v>
      </c>
      <c r="E401" s="205" t="s">
        <v>10809</v>
      </c>
      <c r="F401" s="205" t="s">
        <v>10810</v>
      </c>
      <c r="G401" s="205" t="s">
        <v>27</v>
      </c>
      <c r="H401" s="205">
        <v>43862</v>
      </c>
      <c r="I401" s="206" t="s">
        <v>10914</v>
      </c>
      <c r="K401" s="205" t="s">
        <v>10818</v>
      </c>
      <c r="L401" s="205" t="s">
        <v>10819</v>
      </c>
    </row>
    <row r="402" spans="1:13" x14ac:dyDescent="0.2">
      <c r="A402" s="205" t="s">
        <v>3115</v>
      </c>
      <c r="B402" s="205" t="s">
        <v>8237</v>
      </c>
      <c r="C402" s="205" t="s">
        <v>7894</v>
      </c>
      <c r="D402" s="205" t="s">
        <v>7895</v>
      </c>
      <c r="E402" s="205" t="s">
        <v>10809</v>
      </c>
      <c r="F402" s="205" t="s">
        <v>10810</v>
      </c>
      <c r="G402" s="205" t="s">
        <v>27</v>
      </c>
      <c r="H402" s="205">
        <v>44029</v>
      </c>
      <c r="I402" s="206" t="s">
        <v>7954</v>
      </c>
      <c r="J402" s="205" t="s">
        <v>11345</v>
      </c>
      <c r="K402" s="205" t="s">
        <v>10818</v>
      </c>
      <c r="L402" s="205" t="s">
        <v>10819</v>
      </c>
      <c r="M402" s="205" t="s">
        <v>10818</v>
      </c>
    </row>
    <row r="403" spans="1:13" x14ac:dyDescent="0.2">
      <c r="A403" s="205" t="s">
        <v>3115</v>
      </c>
      <c r="B403" s="205" t="s">
        <v>8015</v>
      </c>
      <c r="C403" s="205" t="s">
        <v>8041</v>
      </c>
      <c r="D403" s="205" t="s">
        <v>8042</v>
      </c>
      <c r="E403" s="205" t="s">
        <v>10809</v>
      </c>
      <c r="F403" s="205" t="s">
        <v>10810</v>
      </c>
      <c r="G403" s="205" t="s">
        <v>27</v>
      </c>
      <c r="H403" s="205">
        <v>44029</v>
      </c>
      <c r="I403" s="206" t="s">
        <v>8220</v>
      </c>
      <c r="J403" s="205" t="s">
        <v>11346</v>
      </c>
      <c r="K403" s="205" t="s">
        <v>10818</v>
      </c>
      <c r="L403" s="205" t="s">
        <v>10819</v>
      </c>
      <c r="M403" s="205" t="s">
        <v>30</v>
      </c>
    </row>
    <row r="404" spans="1:13" x14ac:dyDescent="0.2">
      <c r="A404" s="205" t="s">
        <v>3115</v>
      </c>
      <c r="B404" s="205" t="s">
        <v>8467</v>
      </c>
      <c r="C404" s="205" t="s">
        <v>8482</v>
      </c>
      <c r="D404" s="205" t="s">
        <v>8483</v>
      </c>
      <c r="E404" s="205" t="s">
        <v>10809</v>
      </c>
      <c r="F404" s="205" t="s">
        <v>10810</v>
      </c>
      <c r="G404" s="205" t="s">
        <v>27</v>
      </c>
      <c r="H404" s="205">
        <v>44029</v>
      </c>
      <c r="I404" s="206" t="s">
        <v>8522</v>
      </c>
      <c r="J404" s="205" t="s">
        <v>11347</v>
      </c>
      <c r="K404" s="205" t="s">
        <v>10818</v>
      </c>
      <c r="L404" s="205" t="s">
        <v>10819</v>
      </c>
      <c r="M404" s="205" t="s">
        <v>10818</v>
      </c>
    </row>
    <row r="405" spans="1:13" x14ac:dyDescent="0.2">
      <c r="A405" s="205" t="s">
        <v>3115</v>
      </c>
      <c r="B405" s="205" t="s">
        <v>8578</v>
      </c>
      <c r="C405" s="205" t="s">
        <v>8557</v>
      </c>
      <c r="D405" s="205" t="s">
        <v>8558</v>
      </c>
      <c r="E405" s="205" t="s">
        <v>10809</v>
      </c>
      <c r="F405" s="205" t="s">
        <v>10810</v>
      </c>
      <c r="G405" s="205" t="s">
        <v>27</v>
      </c>
      <c r="H405" s="205">
        <v>44029</v>
      </c>
      <c r="I405" s="206" t="s">
        <v>8615</v>
      </c>
      <c r="J405" s="205" t="s">
        <v>11348</v>
      </c>
      <c r="K405" s="205" t="s">
        <v>10818</v>
      </c>
      <c r="L405" s="205" t="s">
        <v>10819</v>
      </c>
      <c r="M405" s="205" t="s">
        <v>30</v>
      </c>
    </row>
    <row r="406" spans="1:13" x14ac:dyDescent="0.2">
      <c r="A406" s="205" t="s">
        <v>3115</v>
      </c>
      <c r="B406" s="205" t="s">
        <v>8468</v>
      </c>
      <c r="C406" s="205" t="s">
        <v>8484</v>
      </c>
      <c r="D406" s="205" t="s">
        <v>8485</v>
      </c>
      <c r="E406" s="205" t="s">
        <v>10809</v>
      </c>
      <c r="F406" s="205" t="s">
        <v>10810</v>
      </c>
      <c r="G406" s="205" t="s">
        <v>27</v>
      </c>
      <c r="H406" s="205">
        <v>44029</v>
      </c>
      <c r="I406" s="206" t="s">
        <v>8523</v>
      </c>
      <c r="J406" s="205" t="s">
        <v>11349</v>
      </c>
      <c r="K406" s="205" t="s">
        <v>10818</v>
      </c>
      <c r="L406" s="205" t="s">
        <v>10819</v>
      </c>
      <c r="M406" s="205" t="s">
        <v>10818</v>
      </c>
    </row>
    <row r="407" spans="1:13" x14ac:dyDescent="0.2">
      <c r="A407" s="205" t="s">
        <v>3115</v>
      </c>
      <c r="B407" s="205" t="s">
        <v>8828</v>
      </c>
      <c r="C407" s="205" t="s">
        <v>1725</v>
      </c>
      <c r="D407" s="205" t="s">
        <v>8806</v>
      </c>
      <c r="E407" s="205" t="s">
        <v>10809</v>
      </c>
      <c r="F407" s="205" t="s">
        <v>10810</v>
      </c>
      <c r="G407" s="205" t="s">
        <v>27</v>
      </c>
      <c r="H407" s="205">
        <v>44039</v>
      </c>
      <c r="I407" s="206" t="s">
        <v>8868</v>
      </c>
      <c r="J407" s="205" t="s">
        <v>11350</v>
      </c>
      <c r="K407" s="205" t="s">
        <v>10818</v>
      </c>
      <c r="L407" s="205" t="s">
        <v>10819</v>
      </c>
      <c r="M407" s="205" t="s">
        <v>10818</v>
      </c>
    </row>
    <row r="408" spans="1:13" x14ac:dyDescent="0.2">
      <c r="A408" s="205" t="s">
        <v>3115</v>
      </c>
      <c r="B408" s="205" t="s">
        <v>8820</v>
      </c>
      <c r="C408" s="205" t="s">
        <v>8793</v>
      </c>
      <c r="D408" s="205" t="s">
        <v>8794</v>
      </c>
      <c r="E408" s="205" t="s">
        <v>10809</v>
      </c>
      <c r="F408" s="205" t="s">
        <v>10810</v>
      </c>
      <c r="G408" s="205" t="s">
        <v>27</v>
      </c>
      <c r="H408" s="205">
        <v>44039</v>
      </c>
      <c r="I408" s="206" t="s">
        <v>8860</v>
      </c>
      <c r="J408" s="205" t="s">
        <v>11351</v>
      </c>
      <c r="K408" s="205" t="s">
        <v>10818</v>
      </c>
      <c r="L408" s="205" t="s">
        <v>10819</v>
      </c>
      <c r="M408" s="205" t="s">
        <v>30</v>
      </c>
    </row>
    <row r="409" spans="1:13" x14ac:dyDescent="0.2">
      <c r="A409" s="205" t="s">
        <v>3115</v>
      </c>
      <c r="B409" s="205" t="s">
        <v>8955</v>
      </c>
      <c r="C409" s="205" t="s">
        <v>8991</v>
      </c>
      <c r="D409" s="205" t="s">
        <v>8992</v>
      </c>
      <c r="E409" s="205" t="s">
        <v>10809</v>
      </c>
      <c r="F409" s="205" t="s">
        <v>10810</v>
      </c>
      <c r="G409" s="205" t="s">
        <v>27</v>
      </c>
      <c r="H409" s="205">
        <v>44050</v>
      </c>
      <c r="I409" s="206" t="s">
        <v>9171</v>
      </c>
      <c r="J409" s="205" t="s">
        <v>11352</v>
      </c>
      <c r="K409" s="205" t="s">
        <v>10818</v>
      </c>
      <c r="L409" s="205" t="s">
        <v>10819</v>
      </c>
      <c r="M409" s="205" t="s">
        <v>10818</v>
      </c>
    </row>
    <row r="410" spans="1:13" x14ac:dyDescent="0.2">
      <c r="A410" s="205" t="s">
        <v>10695</v>
      </c>
      <c r="B410" s="205" t="s">
        <v>7912</v>
      </c>
      <c r="C410" s="205" t="s">
        <v>7898</v>
      </c>
      <c r="D410" s="205" t="s">
        <v>7899</v>
      </c>
      <c r="E410" s="205" t="s">
        <v>10809</v>
      </c>
      <c r="F410" s="205" t="s">
        <v>10810</v>
      </c>
      <c r="G410" s="205" t="s">
        <v>27</v>
      </c>
      <c r="H410" s="205">
        <v>43836</v>
      </c>
      <c r="I410" s="206" t="s">
        <v>7957</v>
      </c>
      <c r="J410" s="205" t="s">
        <v>10859</v>
      </c>
      <c r="K410" s="205" t="s">
        <v>10818</v>
      </c>
      <c r="L410" s="205" t="s">
        <v>10819</v>
      </c>
      <c r="M410" s="205" t="s">
        <v>30</v>
      </c>
    </row>
    <row r="411" spans="1:13" x14ac:dyDescent="0.2">
      <c r="A411" s="205" t="s">
        <v>10695</v>
      </c>
      <c r="B411" s="205" t="s">
        <v>7908</v>
      </c>
      <c r="C411" s="205" t="s">
        <v>7885</v>
      </c>
      <c r="D411" s="205" t="s">
        <v>7886</v>
      </c>
      <c r="E411" s="205" t="s">
        <v>10809</v>
      </c>
      <c r="F411" s="205" t="s">
        <v>10810</v>
      </c>
      <c r="G411" s="205" t="s">
        <v>27</v>
      </c>
      <c r="H411" s="205">
        <v>43836</v>
      </c>
      <c r="I411" s="206" t="s">
        <v>7949</v>
      </c>
      <c r="J411" s="205" t="s">
        <v>10860</v>
      </c>
      <c r="K411" s="205" t="s">
        <v>10818</v>
      </c>
      <c r="L411" s="205" t="s">
        <v>10819</v>
      </c>
      <c r="M411" s="205" t="s">
        <v>10818</v>
      </c>
    </row>
    <row r="412" spans="1:13" x14ac:dyDescent="0.2">
      <c r="A412" s="205" t="s">
        <v>10695</v>
      </c>
      <c r="B412" s="205" t="s">
        <v>7915</v>
      </c>
      <c r="C412" s="205" t="s">
        <v>7904</v>
      </c>
      <c r="D412" s="205" t="s">
        <v>7905</v>
      </c>
      <c r="E412" s="205" t="s">
        <v>10809</v>
      </c>
      <c r="F412" s="205" t="s">
        <v>10810</v>
      </c>
      <c r="G412" s="205" t="s">
        <v>27</v>
      </c>
      <c r="H412" s="205">
        <v>43836</v>
      </c>
      <c r="I412" s="206" t="s">
        <v>7960</v>
      </c>
      <c r="J412" s="205" t="s">
        <v>10861</v>
      </c>
      <c r="K412" s="205" t="s">
        <v>10818</v>
      </c>
      <c r="L412" s="205" t="s">
        <v>10819</v>
      </c>
      <c r="M412" s="205" t="s">
        <v>10818</v>
      </c>
    </row>
    <row r="413" spans="1:13" x14ac:dyDescent="0.2">
      <c r="A413" s="205" t="s">
        <v>10695</v>
      </c>
      <c r="B413" s="205" t="s">
        <v>8472</v>
      </c>
      <c r="C413" s="205" t="s">
        <v>8492</v>
      </c>
      <c r="D413" s="205" t="s">
        <v>8493</v>
      </c>
      <c r="E413" s="205" t="s">
        <v>10809</v>
      </c>
      <c r="F413" s="205" t="s">
        <v>10810</v>
      </c>
      <c r="G413" s="205" t="s">
        <v>27</v>
      </c>
      <c r="H413" s="205">
        <v>43941</v>
      </c>
      <c r="I413" s="206" t="s">
        <v>8527</v>
      </c>
      <c r="J413" s="205" t="s">
        <v>10862</v>
      </c>
      <c r="K413" s="205" t="s">
        <v>10818</v>
      </c>
      <c r="L413" s="205" t="s">
        <v>10819</v>
      </c>
      <c r="M413" s="205" t="s">
        <v>30</v>
      </c>
    </row>
    <row r="414" spans="1:13" x14ac:dyDescent="0.2">
      <c r="A414" s="205" t="s">
        <v>10695</v>
      </c>
      <c r="B414" s="205" t="s">
        <v>8473</v>
      </c>
      <c r="C414" s="205" t="s">
        <v>8494</v>
      </c>
      <c r="D414" s="205" t="s">
        <v>10694</v>
      </c>
      <c r="E414" s="205" t="s">
        <v>10809</v>
      </c>
      <c r="F414" s="205" t="s">
        <v>10810</v>
      </c>
      <c r="G414" s="205" t="s">
        <v>27</v>
      </c>
      <c r="H414" s="205">
        <v>43941</v>
      </c>
      <c r="I414" s="206" t="s">
        <v>8528</v>
      </c>
      <c r="J414" s="205" t="s">
        <v>10863</v>
      </c>
      <c r="K414" s="205" t="s">
        <v>10818</v>
      </c>
      <c r="L414" s="205" t="s">
        <v>10819</v>
      </c>
      <c r="M414" s="205" t="s">
        <v>10818</v>
      </c>
    </row>
    <row r="415" spans="1:13" x14ac:dyDescent="0.2">
      <c r="A415" s="205" t="s">
        <v>3163</v>
      </c>
      <c r="B415" s="205" t="s">
        <v>7523</v>
      </c>
      <c r="C415" s="205" t="s">
        <v>7489</v>
      </c>
      <c r="D415" s="205" t="s">
        <v>7490</v>
      </c>
      <c r="E415" s="205" t="s">
        <v>10809</v>
      </c>
      <c r="F415" s="205" t="s">
        <v>10810</v>
      </c>
      <c r="G415" s="205" t="s">
        <v>27</v>
      </c>
      <c r="H415" s="205">
        <v>43809</v>
      </c>
      <c r="I415" s="206" t="s">
        <v>7680</v>
      </c>
      <c r="J415" s="205" t="s">
        <v>10864</v>
      </c>
      <c r="K415" s="205" t="s">
        <v>10818</v>
      </c>
      <c r="L415" s="205" t="s">
        <v>10819</v>
      </c>
      <c r="M415" s="205" t="s">
        <v>30</v>
      </c>
    </row>
    <row r="416" spans="1:13" x14ac:dyDescent="0.2">
      <c r="A416" s="205" t="s">
        <v>3163</v>
      </c>
      <c r="B416" s="205" t="s">
        <v>7517</v>
      </c>
      <c r="C416" s="205" t="s">
        <v>7478</v>
      </c>
      <c r="D416" s="205" t="s">
        <v>7479</v>
      </c>
      <c r="E416" s="205" t="s">
        <v>10809</v>
      </c>
      <c r="F416" s="205" t="s">
        <v>10810</v>
      </c>
      <c r="G416" s="205" t="s">
        <v>27</v>
      </c>
      <c r="H416" s="205">
        <v>43809</v>
      </c>
      <c r="I416" s="206" t="s">
        <v>7674</v>
      </c>
      <c r="J416" s="205" t="s">
        <v>10865</v>
      </c>
      <c r="K416" s="205" t="s">
        <v>10818</v>
      </c>
      <c r="L416" s="205" t="s">
        <v>10819</v>
      </c>
      <c r="M416" s="205" t="s">
        <v>10818</v>
      </c>
    </row>
    <row r="417" spans="1:15" x14ac:dyDescent="0.2">
      <c r="A417" s="205" t="s">
        <v>3163</v>
      </c>
      <c r="B417" s="205" t="s">
        <v>10144</v>
      </c>
      <c r="C417" s="205" t="s">
        <v>7480</v>
      </c>
      <c r="D417" s="205" t="s">
        <v>7481</v>
      </c>
      <c r="E417" s="205" t="s">
        <v>10809</v>
      </c>
      <c r="F417" s="205" t="s">
        <v>10810</v>
      </c>
      <c r="G417" s="205" t="s">
        <v>27</v>
      </c>
      <c r="H417" s="205">
        <v>43809</v>
      </c>
      <c r="I417" s="206" t="s">
        <v>7675</v>
      </c>
      <c r="J417" s="205" t="s">
        <v>10866</v>
      </c>
      <c r="K417" s="205" t="s">
        <v>10818</v>
      </c>
      <c r="L417" s="205" t="s">
        <v>10819</v>
      </c>
      <c r="M417" s="205" t="s">
        <v>30</v>
      </c>
    </row>
    <row r="418" spans="1:15" x14ac:dyDescent="0.2">
      <c r="A418" s="205" t="s">
        <v>3163</v>
      </c>
      <c r="B418" s="205" t="s">
        <v>7519</v>
      </c>
      <c r="C418" s="205" t="s">
        <v>7482</v>
      </c>
      <c r="D418" s="205" t="s">
        <v>7483</v>
      </c>
      <c r="E418" s="205" t="s">
        <v>10809</v>
      </c>
      <c r="F418" s="205" t="s">
        <v>10810</v>
      </c>
      <c r="G418" s="205" t="s">
        <v>27</v>
      </c>
      <c r="H418" s="205">
        <v>43809</v>
      </c>
      <c r="I418" s="206" t="s">
        <v>7676</v>
      </c>
      <c r="J418" s="205" t="s">
        <v>10867</v>
      </c>
      <c r="K418" s="205" t="s">
        <v>10818</v>
      </c>
      <c r="L418" s="205" t="s">
        <v>10819</v>
      </c>
      <c r="M418" s="205" t="s">
        <v>30</v>
      </c>
    </row>
    <row r="419" spans="1:15" x14ac:dyDescent="0.2">
      <c r="A419" s="205" t="s">
        <v>3163</v>
      </c>
      <c r="B419" s="205" t="s">
        <v>8479</v>
      </c>
      <c r="C419" s="205" t="s">
        <v>8505</v>
      </c>
      <c r="D419" s="205" t="s">
        <v>8506</v>
      </c>
      <c r="E419" s="205" t="s">
        <v>10809</v>
      </c>
      <c r="F419" s="205" t="s">
        <v>10810</v>
      </c>
      <c r="G419" s="205" t="s">
        <v>27</v>
      </c>
      <c r="H419" s="205">
        <v>43941</v>
      </c>
      <c r="I419" s="206" t="s">
        <v>8533</v>
      </c>
      <c r="J419" s="205" t="s">
        <v>10868</v>
      </c>
      <c r="K419" s="205" t="s">
        <v>10818</v>
      </c>
      <c r="L419" s="205" t="s">
        <v>10819</v>
      </c>
      <c r="M419" s="205" t="s">
        <v>10818</v>
      </c>
    </row>
    <row r="420" spans="1:15" x14ac:dyDescent="0.2">
      <c r="A420" s="205" t="s">
        <v>3163</v>
      </c>
      <c r="B420" s="205" t="s">
        <v>8470</v>
      </c>
      <c r="C420" s="205" t="s">
        <v>8488</v>
      </c>
      <c r="D420" s="205" t="s">
        <v>8489</v>
      </c>
      <c r="E420" s="205" t="s">
        <v>10809</v>
      </c>
      <c r="F420" s="205" t="s">
        <v>10810</v>
      </c>
      <c r="G420" s="205" t="s">
        <v>27</v>
      </c>
      <c r="H420" s="205">
        <v>43941</v>
      </c>
      <c r="I420" s="206" t="s">
        <v>8525</v>
      </c>
      <c r="J420" s="205" t="s">
        <v>10869</v>
      </c>
      <c r="K420" s="205" t="s">
        <v>10818</v>
      </c>
      <c r="L420" s="205" t="s">
        <v>10819</v>
      </c>
      <c r="M420" s="205" t="s">
        <v>10818</v>
      </c>
      <c r="N420" s="205" t="s">
        <v>11353</v>
      </c>
      <c r="O420" s="205">
        <v>56932977521</v>
      </c>
    </row>
    <row r="421" spans="1:15" x14ac:dyDescent="0.2">
      <c r="A421" s="205" t="s">
        <v>3163</v>
      </c>
      <c r="B421" s="205" t="s">
        <v>7913</v>
      </c>
      <c r="C421" s="205" t="s">
        <v>7900</v>
      </c>
      <c r="D421" s="205" t="s">
        <v>7901</v>
      </c>
      <c r="E421" s="205" t="s">
        <v>10809</v>
      </c>
      <c r="F421" s="205" t="s">
        <v>10810</v>
      </c>
      <c r="G421" s="205" t="s">
        <v>27</v>
      </c>
      <c r="H421" s="205">
        <v>43836</v>
      </c>
      <c r="I421" s="206" t="s">
        <v>7958</v>
      </c>
      <c r="J421" s="205" t="s">
        <v>10870</v>
      </c>
      <c r="K421" s="205" t="s">
        <v>10818</v>
      </c>
      <c r="L421" s="205" t="s">
        <v>10819</v>
      </c>
      <c r="M421" s="205" t="s">
        <v>10818</v>
      </c>
    </row>
    <row r="422" spans="1:15" x14ac:dyDescent="0.2">
      <c r="A422" s="205" t="s">
        <v>7243</v>
      </c>
      <c r="B422" s="205" t="s">
        <v>8236</v>
      </c>
      <c r="C422" s="205" t="s">
        <v>7473</v>
      </c>
      <c r="D422" s="205" t="s">
        <v>7474</v>
      </c>
      <c r="E422" s="205" t="s">
        <v>10809</v>
      </c>
      <c r="F422" s="205" t="s">
        <v>10810</v>
      </c>
      <c r="G422" s="205" t="s">
        <v>27</v>
      </c>
      <c r="H422" s="205">
        <v>43809</v>
      </c>
      <c r="I422" s="206" t="s">
        <v>7671</v>
      </c>
      <c r="J422" s="205" t="s">
        <v>10879</v>
      </c>
      <c r="K422" s="205" t="s">
        <v>10818</v>
      </c>
      <c r="L422" s="205" t="s">
        <v>10819</v>
      </c>
      <c r="M422" s="205" t="s">
        <v>10818</v>
      </c>
      <c r="N422" s="205" t="s">
        <v>11353</v>
      </c>
      <c r="O422" s="205">
        <v>56972778800</v>
      </c>
    </row>
    <row r="423" spans="1:15" x14ac:dyDescent="0.2">
      <c r="A423" s="205" t="s">
        <v>7241</v>
      </c>
      <c r="B423" s="205" t="s">
        <v>2508</v>
      </c>
      <c r="C423" s="205" t="s">
        <v>3403</v>
      </c>
      <c r="D423" s="205" t="s">
        <v>3404</v>
      </c>
      <c r="E423" s="205" t="s">
        <v>10809</v>
      </c>
      <c r="F423" s="205" t="s">
        <v>10810</v>
      </c>
      <c r="G423" s="205" t="s">
        <v>27</v>
      </c>
      <c r="H423" s="205">
        <v>42968</v>
      </c>
      <c r="I423" s="206" t="s">
        <v>5218</v>
      </c>
      <c r="J423" s="205" t="s">
        <v>10880</v>
      </c>
      <c r="K423" s="205" t="s">
        <v>10818</v>
      </c>
      <c r="L423" s="205" t="s">
        <v>10819</v>
      </c>
      <c r="M423" s="205" t="s">
        <v>30</v>
      </c>
      <c r="N423" s="205" t="s">
        <v>11353</v>
      </c>
      <c r="O423" s="205">
        <v>56949054513</v>
      </c>
    </row>
    <row r="424" spans="1:15" x14ac:dyDescent="0.2">
      <c r="A424" s="205" t="s">
        <v>7299</v>
      </c>
      <c r="B424" s="205" t="s">
        <v>7310</v>
      </c>
      <c r="C424" s="205" t="s">
        <v>3420</v>
      </c>
      <c r="D424" s="205" t="s">
        <v>3421</v>
      </c>
      <c r="E424" s="205" t="s">
        <v>10809</v>
      </c>
      <c r="F424" s="205" t="s">
        <v>10810</v>
      </c>
      <c r="G424" s="205" t="s">
        <v>27</v>
      </c>
      <c r="H424" s="205">
        <v>43037</v>
      </c>
      <c r="I424" s="206" t="s">
        <v>3423</v>
      </c>
      <c r="J424" s="205" t="s">
        <v>10871</v>
      </c>
      <c r="K424" s="205" t="s">
        <v>10818</v>
      </c>
      <c r="L424" s="205" t="s">
        <v>10819</v>
      </c>
      <c r="M424" s="205" t="s">
        <v>10818</v>
      </c>
      <c r="N424" s="205" t="s">
        <v>11354</v>
      </c>
    </row>
    <row r="425" spans="1:15" x14ac:dyDescent="0.2">
      <c r="A425" s="205" t="s">
        <v>7300</v>
      </c>
      <c r="B425" s="205" t="s">
        <v>10816</v>
      </c>
      <c r="C425" s="205" t="s">
        <v>3512</v>
      </c>
      <c r="D425" s="205" t="s">
        <v>3513</v>
      </c>
      <c r="E425" s="205" t="s">
        <v>10809</v>
      </c>
      <c r="F425" s="205" t="s">
        <v>10810</v>
      </c>
      <c r="G425" s="205" t="s">
        <v>27</v>
      </c>
      <c r="H425" s="205">
        <v>43203</v>
      </c>
      <c r="I425" s="206" t="s">
        <v>3507</v>
      </c>
      <c r="J425" s="205" t="s">
        <v>10872</v>
      </c>
      <c r="K425" s="205" t="s">
        <v>10818</v>
      </c>
      <c r="L425" s="205" t="s">
        <v>10819</v>
      </c>
      <c r="M425" s="205" t="s">
        <v>10818</v>
      </c>
      <c r="N425" s="205" t="s">
        <v>11353</v>
      </c>
      <c r="O425" s="205">
        <v>56934827283</v>
      </c>
    </row>
    <row r="426" spans="1:15" x14ac:dyDescent="0.2">
      <c r="A426" s="205" t="s">
        <v>7300</v>
      </c>
      <c r="B426" s="205" t="s">
        <v>5083</v>
      </c>
      <c r="C426" s="205" t="s">
        <v>5058</v>
      </c>
      <c r="D426" s="205" t="s">
        <v>5059</v>
      </c>
      <c r="E426" s="205" t="s">
        <v>10809</v>
      </c>
      <c r="F426" s="205" t="s">
        <v>10810</v>
      </c>
      <c r="G426" s="205" t="s">
        <v>27</v>
      </c>
      <c r="H426" s="205">
        <v>43489</v>
      </c>
      <c r="I426" s="206" t="s">
        <v>5117</v>
      </c>
      <c r="J426" s="205" t="s">
        <v>10873</v>
      </c>
      <c r="K426" s="205" t="s">
        <v>10818</v>
      </c>
      <c r="L426" s="205" t="s">
        <v>10819</v>
      </c>
      <c r="M426" s="205" t="s">
        <v>30</v>
      </c>
      <c r="N426" s="205" t="s">
        <v>11353</v>
      </c>
      <c r="O426" s="205">
        <v>56932722360</v>
      </c>
    </row>
    <row r="427" spans="1:15" x14ac:dyDescent="0.2">
      <c r="A427" s="205" t="s">
        <v>3390</v>
      </c>
      <c r="B427" s="205" t="s">
        <v>7599</v>
      </c>
      <c r="C427" s="205" t="s">
        <v>7557</v>
      </c>
      <c r="D427" s="205" t="s">
        <v>7558</v>
      </c>
      <c r="E427" s="205" t="s">
        <v>10809</v>
      </c>
      <c r="F427" s="205" t="s">
        <v>10810</v>
      </c>
      <c r="G427" s="205" t="s">
        <v>27</v>
      </c>
      <c r="H427" s="205">
        <v>43811</v>
      </c>
      <c r="I427" s="206" t="s">
        <v>7645</v>
      </c>
      <c r="J427" s="205" t="s">
        <v>10874</v>
      </c>
      <c r="K427" s="205" t="s">
        <v>10818</v>
      </c>
      <c r="L427" s="205" t="s">
        <v>10819</v>
      </c>
      <c r="M427" s="205" t="s">
        <v>30</v>
      </c>
      <c r="N427" s="205" t="s">
        <v>11354</v>
      </c>
    </row>
    <row r="428" spans="1:15" x14ac:dyDescent="0.2">
      <c r="A428" s="205" t="s">
        <v>3390</v>
      </c>
      <c r="B428" s="205" t="s">
        <v>7696</v>
      </c>
      <c r="C428" s="205" t="s">
        <v>7733</v>
      </c>
      <c r="D428" s="205" t="s">
        <v>7734</v>
      </c>
      <c r="E428" s="205" t="s">
        <v>10809</v>
      </c>
      <c r="F428" s="205" t="s">
        <v>10810</v>
      </c>
      <c r="G428" s="205" t="s">
        <v>27</v>
      </c>
      <c r="H428" s="205">
        <v>43822</v>
      </c>
      <c r="I428" s="206" t="s">
        <v>7813</v>
      </c>
      <c r="J428" s="205" t="s">
        <v>10875</v>
      </c>
      <c r="K428" s="205" t="s">
        <v>10818</v>
      </c>
      <c r="L428" s="205" t="s">
        <v>10819</v>
      </c>
      <c r="M428" s="205" t="s">
        <v>10818</v>
      </c>
      <c r="N428" s="205" t="s">
        <v>11354</v>
      </c>
    </row>
    <row r="429" spans="1:15" x14ac:dyDescent="0.2">
      <c r="A429" s="205" t="s">
        <v>7240</v>
      </c>
      <c r="B429" s="205" t="s">
        <v>8437</v>
      </c>
      <c r="C429" s="205" t="s">
        <v>5219</v>
      </c>
      <c r="D429" s="205" t="s">
        <v>5220</v>
      </c>
      <c r="E429" s="205" t="s">
        <v>10809</v>
      </c>
      <c r="F429" s="205" t="s">
        <v>10810</v>
      </c>
      <c r="G429" s="205" t="s">
        <v>27</v>
      </c>
      <c r="H429" s="205">
        <v>43409</v>
      </c>
      <c r="I429" s="206" t="s">
        <v>10807</v>
      </c>
      <c r="J429" s="205" t="s">
        <v>10876</v>
      </c>
      <c r="K429" s="205" t="s">
        <v>10818</v>
      </c>
      <c r="L429" s="205" t="s">
        <v>10819</v>
      </c>
      <c r="M429" s="205" t="s">
        <v>10818</v>
      </c>
      <c r="N429" s="205" t="s">
        <v>11354</v>
      </c>
    </row>
    <row r="430" spans="1:15" x14ac:dyDescent="0.2">
      <c r="A430" s="205" t="s">
        <v>7239</v>
      </c>
      <c r="B430" s="205" t="s">
        <v>10526</v>
      </c>
      <c r="C430" s="205" t="s">
        <v>5961</v>
      </c>
      <c r="D430" s="205" t="s">
        <v>5962</v>
      </c>
      <c r="E430" s="205" t="s">
        <v>10809</v>
      </c>
      <c r="F430" s="205" t="s">
        <v>10810</v>
      </c>
      <c r="G430" s="205" t="s">
        <v>27</v>
      </c>
      <c r="H430" s="205">
        <v>43598</v>
      </c>
      <c r="I430" s="206" t="s">
        <v>10811</v>
      </c>
      <c r="J430" s="205" t="s">
        <v>10877</v>
      </c>
      <c r="K430" s="205" t="s">
        <v>10818</v>
      </c>
      <c r="L430" s="205" t="s">
        <v>10819</v>
      </c>
      <c r="M430" s="205" t="s">
        <v>10818</v>
      </c>
      <c r="N430" s="205" t="s">
        <v>11354</v>
      </c>
    </row>
    <row r="431" spans="1:15" x14ac:dyDescent="0.2">
      <c r="A431" s="205" t="s">
        <v>5224</v>
      </c>
      <c r="B431" s="205" t="s">
        <v>5223</v>
      </c>
      <c r="C431" s="205" t="s">
        <v>5221</v>
      </c>
      <c r="D431" s="205" t="s">
        <v>5222</v>
      </c>
      <c r="E431" s="205" t="s">
        <v>10809</v>
      </c>
      <c r="F431" s="205" t="s">
        <v>10810</v>
      </c>
      <c r="G431" s="205" t="s">
        <v>27</v>
      </c>
      <c r="H431" s="205">
        <v>43473</v>
      </c>
      <c r="I431" s="206" t="s">
        <v>10808</v>
      </c>
      <c r="J431" s="205" t="s">
        <v>10878</v>
      </c>
      <c r="K431" s="205" t="s">
        <v>10818</v>
      </c>
      <c r="L431" s="205" t="s">
        <v>10819</v>
      </c>
      <c r="M431" s="205" t="s">
        <v>10818</v>
      </c>
      <c r="N431" s="205" t="s">
        <v>11354</v>
      </c>
    </row>
  </sheetData>
  <autoFilter ref="A1:P330" xr:uid="{B1DAFEF2-D830-41A2-80C4-91F1ED26452D}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2DED4-58E1-4181-B696-AD9A447A2469}">
  <dimension ref="A1:AW2246"/>
  <sheetViews>
    <sheetView showGridLines="0" tabSelected="1" zoomScaleNormal="100" workbookViewId="0">
      <pane ySplit="1" topLeftCell="A2" activePane="bottomLeft" state="frozen"/>
      <selection pane="bottomLeft"/>
    </sheetView>
  </sheetViews>
  <sheetFormatPr baseColWidth="10" defaultColWidth="12" defaultRowHeight="12" outlineLevelCol="1" x14ac:dyDescent="0.2"/>
  <cols>
    <col min="1" max="1" width="9.33203125" style="37" bestFit="1" customWidth="1"/>
    <col min="2" max="2" width="18.1640625" style="37" bestFit="1" customWidth="1"/>
    <col min="3" max="3" width="16.33203125" style="37" bestFit="1" customWidth="1"/>
    <col min="4" max="4" width="15.5" style="37" bestFit="1" customWidth="1"/>
    <col min="5" max="5" width="9.1640625" style="37" bestFit="1" customWidth="1"/>
    <col min="6" max="6" width="9" style="37" bestFit="1" customWidth="1"/>
    <col min="7" max="7" width="11.83203125" style="37" bestFit="1" customWidth="1"/>
    <col min="8" max="8" width="15.83203125" style="37" bestFit="1" customWidth="1"/>
    <col min="9" max="9" width="54.5" style="37" bestFit="1" customWidth="1"/>
    <col min="10" max="10" width="38.5" style="37" bestFit="1" customWidth="1"/>
    <col min="11" max="11" width="28.6640625" style="37" bestFit="1" customWidth="1"/>
    <col min="12" max="12" width="11.33203125" style="37" bestFit="1" customWidth="1" outlineLevel="1"/>
    <col min="13" max="13" width="20.1640625" style="39" customWidth="1" outlineLevel="1"/>
    <col min="14" max="14" width="20.1640625" style="37" bestFit="1" customWidth="1" outlineLevel="1"/>
    <col min="15" max="15" width="46.83203125" style="37" bestFit="1" customWidth="1" outlineLevel="1"/>
    <col min="16" max="16" width="14.83203125" style="37" bestFit="1" customWidth="1" outlineLevel="1"/>
    <col min="17" max="17" width="20.83203125" style="40" bestFit="1" customWidth="1" outlineLevel="1"/>
    <col min="18" max="18" width="17.1640625" style="40" bestFit="1" customWidth="1" outlineLevel="1"/>
    <col min="19" max="19" width="15.33203125" style="40" bestFit="1" customWidth="1" outlineLevel="1"/>
    <col min="20" max="20" width="19.83203125" style="40" bestFit="1" customWidth="1" outlineLevel="1"/>
    <col min="21" max="21" width="18" style="40" bestFit="1" customWidth="1" outlineLevel="1"/>
    <col min="22" max="22" width="23.33203125" style="40" bestFit="1" customWidth="1" outlineLevel="1"/>
    <col min="23" max="23" width="40.5" style="40" customWidth="1"/>
    <col min="24" max="24" width="18.5" style="37" bestFit="1" customWidth="1"/>
    <col min="25" max="25" width="39.33203125" style="37" bestFit="1" customWidth="1"/>
    <col min="26" max="26" width="28.33203125" style="37" bestFit="1" customWidth="1"/>
    <col min="27" max="27" width="24.6640625" style="37" bestFit="1" customWidth="1"/>
    <col min="28" max="28" width="17.6640625" style="37" bestFit="1" customWidth="1"/>
    <col min="29" max="29" width="27.1640625" style="37" bestFit="1" customWidth="1"/>
    <col min="30" max="30" width="17.6640625" style="37" bestFit="1" customWidth="1"/>
    <col min="31" max="31" width="12.83203125" style="37" bestFit="1" customWidth="1"/>
    <col min="32" max="32" width="7.6640625" style="37" bestFit="1" customWidth="1"/>
    <col min="33" max="33" width="41" style="37" bestFit="1" customWidth="1"/>
    <col min="34" max="34" width="21.6640625" style="37" bestFit="1" customWidth="1"/>
    <col min="35" max="35" width="13.33203125" style="37" bestFit="1" customWidth="1"/>
    <col min="36" max="36" width="12" style="37" bestFit="1" customWidth="1"/>
    <col min="37" max="37" width="20.33203125" style="37" customWidth="1"/>
    <col min="38" max="38" width="12.1640625" style="37" bestFit="1" customWidth="1"/>
    <col min="39" max="39" width="10.5" style="37" bestFit="1" customWidth="1"/>
    <col min="40" max="40" width="8.83203125" style="37" bestFit="1" customWidth="1"/>
    <col min="41" max="41" width="10.5" style="37" bestFit="1" customWidth="1"/>
    <col min="42" max="42" width="9.1640625" style="37" bestFit="1" customWidth="1"/>
    <col min="43" max="43" width="19.6640625" style="41" bestFit="1" customWidth="1"/>
    <col min="44" max="44" width="13.5" style="40" bestFit="1" customWidth="1"/>
    <col min="45" max="45" width="15.83203125" style="52" bestFit="1" customWidth="1"/>
    <col min="46" max="46" width="18" style="53" bestFit="1" customWidth="1"/>
    <col min="47" max="47" width="27.33203125" style="39" bestFit="1" customWidth="1"/>
    <col min="48" max="48" width="15.1640625" style="39" bestFit="1" customWidth="1"/>
    <col min="49" max="49" width="16.5" style="39" bestFit="1" customWidth="1"/>
    <col min="50" max="16384" width="12" style="39"/>
  </cols>
  <sheetData>
    <row r="1" spans="1:49" x14ac:dyDescent="0.2">
      <c r="A1" s="6" t="s">
        <v>4956</v>
      </c>
      <c r="B1" s="6" t="s">
        <v>1</v>
      </c>
      <c r="C1" s="6" t="s">
        <v>2</v>
      </c>
      <c r="D1" s="6" t="s">
        <v>3</v>
      </c>
      <c r="E1" s="4" t="s">
        <v>4</v>
      </c>
      <c r="F1" s="4" t="s">
        <v>5</v>
      </c>
      <c r="G1" s="6" t="s">
        <v>6</v>
      </c>
      <c r="H1" s="4" t="s">
        <v>3113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3109</v>
      </c>
      <c r="N1" s="4" t="s">
        <v>3110</v>
      </c>
      <c r="O1" s="7" t="s">
        <v>3111</v>
      </c>
      <c r="P1" s="4" t="s">
        <v>24</v>
      </c>
      <c r="Q1" s="4" t="s">
        <v>7134</v>
      </c>
      <c r="R1" s="156" t="s">
        <v>2502</v>
      </c>
      <c r="S1" s="156" t="s">
        <v>2501</v>
      </c>
      <c r="T1" s="156" t="s">
        <v>2504</v>
      </c>
      <c r="U1" s="156" t="s">
        <v>2503</v>
      </c>
      <c r="V1" s="5" t="s">
        <v>2519</v>
      </c>
      <c r="W1" s="4" t="s">
        <v>3353</v>
      </c>
      <c r="X1" s="4" t="s">
        <v>12081</v>
      </c>
      <c r="Y1" s="4" t="s">
        <v>12082</v>
      </c>
      <c r="Z1" s="4" t="s">
        <v>13</v>
      </c>
      <c r="AA1" s="4" t="s">
        <v>14</v>
      </c>
      <c r="AB1" s="4" t="s">
        <v>2518</v>
      </c>
      <c r="AC1" s="4" t="s">
        <v>4746</v>
      </c>
      <c r="AD1" s="7" t="s">
        <v>2520</v>
      </c>
      <c r="AE1" s="4" t="s">
        <v>15</v>
      </c>
      <c r="AF1" s="4" t="s">
        <v>16</v>
      </c>
      <c r="AG1" s="4" t="s">
        <v>17</v>
      </c>
      <c r="AH1" s="4" t="s">
        <v>18</v>
      </c>
      <c r="AI1" s="4" t="s">
        <v>19</v>
      </c>
      <c r="AJ1" s="4" t="s">
        <v>20</v>
      </c>
      <c r="AK1" s="4" t="s">
        <v>21</v>
      </c>
      <c r="AL1" s="7" t="s">
        <v>22</v>
      </c>
      <c r="AM1" s="4" t="s">
        <v>3518</v>
      </c>
      <c r="AN1" s="4" t="s">
        <v>23</v>
      </c>
      <c r="AO1" s="4" t="s">
        <v>25</v>
      </c>
      <c r="AP1" s="4" t="s">
        <v>26</v>
      </c>
      <c r="AQ1" s="5" t="s">
        <v>3893</v>
      </c>
      <c r="AR1" s="24" t="s">
        <v>4744</v>
      </c>
      <c r="AS1" s="24" t="s">
        <v>4745</v>
      </c>
      <c r="AT1" s="29" t="s">
        <v>7306</v>
      </c>
      <c r="AU1" s="4" t="s">
        <v>7307</v>
      </c>
      <c r="AV1" s="4" t="s">
        <v>8320</v>
      </c>
      <c r="AW1" s="4" t="s">
        <v>9005</v>
      </c>
    </row>
    <row r="2" spans="1:49" x14ac:dyDescent="0.2">
      <c r="A2" s="37" t="s">
        <v>27</v>
      </c>
      <c r="B2" s="37" t="s">
        <v>3115</v>
      </c>
      <c r="C2" s="37" t="s">
        <v>28</v>
      </c>
      <c r="D2" s="37" t="s">
        <v>30</v>
      </c>
      <c r="E2" s="193" t="str">
        <f>+LEFT(Tabla1[[#This Row],[RutDV]],8)</f>
        <v>19275207</v>
      </c>
      <c r="F2" s="193" t="str">
        <f>+RIGHT(Tabla1[[#This Row],[RutDV]],1)</f>
        <v>8</v>
      </c>
      <c r="G2" s="37" t="s">
        <v>482</v>
      </c>
      <c r="H2" s="37" t="s">
        <v>1100</v>
      </c>
      <c r="I2" s="37" t="str">
        <f>+TRIM(Tabla1[[#This Row],[Nombres]]&amp;" "&amp;Tabla1[[#This Row],[Apellidos]])</f>
        <v>BENJAMIN ALEXIS MACHUCA BECERRA</v>
      </c>
      <c r="J2" s="37" t="s">
        <v>2128</v>
      </c>
      <c r="K2" s="37" t="s">
        <v>2129</v>
      </c>
      <c r="L2" s="37" t="s">
        <v>2497</v>
      </c>
      <c r="M2" s="193" t="s">
        <v>2500</v>
      </c>
      <c r="N2" s="193"/>
      <c r="O2" s="193"/>
      <c r="P2" s="40"/>
      <c r="Q2" s="37"/>
      <c r="V2" s="40">
        <v>35293</v>
      </c>
      <c r="W2" s="37" t="s">
        <v>5416</v>
      </c>
      <c r="X2" s="37" t="s">
        <v>2505</v>
      </c>
      <c r="Y2" s="37" t="str">
        <f>+IFERROR(VLOOKUP(Tabla1[[#This Row],[Supervisor]],STAFF!E:H,4,0),"")</f>
        <v>FRANCISCO JAVIER SUAREZ VEGA</v>
      </c>
      <c r="Z2" s="40">
        <v>42936</v>
      </c>
      <c r="AA2" s="40">
        <v>42958</v>
      </c>
      <c r="AB2" s="37" t="s">
        <v>2516</v>
      </c>
      <c r="AC2" s="40">
        <v>42948</v>
      </c>
      <c r="AD2" s="37" t="s">
        <v>1100</v>
      </c>
      <c r="AE2" s="37" t="s">
        <v>1100</v>
      </c>
      <c r="AF2" s="37">
        <v>19098</v>
      </c>
      <c r="AG2" s="37" t="s">
        <v>2905</v>
      </c>
      <c r="AJ2" s="37">
        <v>5</v>
      </c>
      <c r="AK2" s="37" t="s">
        <v>3085</v>
      </c>
      <c r="AL2" s="37">
        <v>30</v>
      </c>
      <c r="AM2" s="37" t="s">
        <v>3519</v>
      </c>
      <c r="AN2" s="37" t="str">
        <f>+IF(AL2=45,1,"")</f>
        <v/>
      </c>
      <c r="AO2" s="40">
        <f ca="1">+TODAY()</f>
        <v>44256</v>
      </c>
      <c r="AP2" s="41">
        <f ca="1">+IF(Tabla1[[#This Row],[Fecha Ingreso Plataforma]]="","",AO2-AC2)</f>
        <v>1308</v>
      </c>
      <c r="AQ2" s="40"/>
      <c r="AR2" s="42" t="str">
        <f>+IF(Tabla1[[#This Row],[Fecha Baja]]="","",VALUE(1&amp;"/"&amp;MONTH(Tabla1[[#This Row],[Fecha Baja]])&amp;"/"&amp;YEAR(Tabla1[[#This Row],[Fecha Baja]])))</f>
        <v/>
      </c>
      <c r="AS2" s="42">
        <f>IF(Tabla1[[#This Row],[Fecha Ingreso Plataforma]]="","",VALUE(1&amp;"/"&amp;MONTH(Tabla1[[#This Row],[Fecha Ingreso Plataforma]])&amp;"/"&amp;YEAR(Tabla1[[#This Row],[Fecha Ingreso Plataforma]])))</f>
        <v>42948</v>
      </c>
      <c r="AT2" s="41" t="str">
        <f ca="1">+IF(AND(Tabla1[[#This Row],[dias]]&gt;=135,Tabla1[[#This Row],[Estado]]="Vigente"),"Si","No")</f>
        <v>Si</v>
      </c>
      <c r="AU2" s="37" t="str">
        <f>+IF(COUNTIF('PLAN EMPLEADO'!I:I,Tabla1[[#This Row],[Mail]])=0,"No","Si")</f>
        <v>Si</v>
      </c>
      <c r="AV2" s="115" t="s">
        <v>8321</v>
      </c>
      <c r="AW2" s="194"/>
    </row>
    <row r="3" spans="1:49" x14ac:dyDescent="0.2">
      <c r="A3" s="37" t="s">
        <v>27</v>
      </c>
      <c r="B3" s="37" t="s">
        <v>3115</v>
      </c>
      <c r="C3" s="37" t="s">
        <v>7302</v>
      </c>
      <c r="D3" s="37" t="s">
        <v>30</v>
      </c>
      <c r="E3" s="193" t="str">
        <f>+LEFT(Tabla1[[#This Row],[RutDV]],8)</f>
        <v>15982846</v>
      </c>
      <c r="F3" s="193" t="str">
        <f>+RIGHT(Tabla1[[#This Row],[RutDV]],1)</f>
        <v>8</v>
      </c>
      <c r="G3" s="37" t="s">
        <v>433</v>
      </c>
      <c r="H3" s="37" t="s">
        <v>1054</v>
      </c>
      <c r="I3" s="37" t="str">
        <f>+TRIM(Tabla1[[#This Row],[Nombres]]&amp;" "&amp;Tabla1[[#This Row],[Apellidos]])</f>
        <v>VANESSA VERONICA HENRIQUEZ CASONE</v>
      </c>
      <c r="J3" s="37" t="s">
        <v>2040</v>
      </c>
      <c r="K3" s="193" t="s">
        <v>10600</v>
      </c>
      <c r="L3" s="37" t="s">
        <v>2497</v>
      </c>
      <c r="M3" s="193" t="s">
        <v>2500</v>
      </c>
      <c r="N3" s="193"/>
      <c r="O3" s="193"/>
      <c r="P3" s="40"/>
      <c r="Q3" s="37"/>
      <c r="V3" s="40">
        <v>31262</v>
      </c>
      <c r="W3" s="193" t="s">
        <v>5413</v>
      </c>
      <c r="X3" s="37" t="s">
        <v>2510</v>
      </c>
      <c r="Y3" s="37" t="str">
        <f>+IFERROR(VLOOKUP(Tabla1[[#This Row],[Supervisor]],STAFF!E:H,4,0),"")</f>
        <v>FRANCISCO JAVIER SUAREZ VEGA</v>
      </c>
      <c r="Z3" s="40">
        <v>43003</v>
      </c>
      <c r="AA3" s="40">
        <v>43013</v>
      </c>
      <c r="AB3" s="37" t="s">
        <v>2516</v>
      </c>
      <c r="AC3" s="40">
        <v>43168</v>
      </c>
      <c r="AD3" s="37" t="s">
        <v>1054</v>
      </c>
      <c r="AE3" s="37" t="s">
        <v>1054</v>
      </c>
      <c r="AF3" s="37">
        <v>19033</v>
      </c>
      <c r="AG3" s="37" t="s">
        <v>2859</v>
      </c>
      <c r="AJ3" s="37">
        <v>9</v>
      </c>
      <c r="AK3" s="37" t="s">
        <v>3086</v>
      </c>
      <c r="AL3" s="37">
        <v>45</v>
      </c>
      <c r="AM3" s="37" t="s">
        <v>3519</v>
      </c>
      <c r="AN3" s="37">
        <f>+IF(AL3=45,1,"")</f>
        <v>1</v>
      </c>
      <c r="AO3" s="40">
        <f ca="1">+TODAY()</f>
        <v>44256</v>
      </c>
      <c r="AP3" s="41">
        <f ca="1">+IF(Tabla1[[#This Row],[Fecha Ingreso Plataforma]]="","",AO3-AC3)</f>
        <v>1088</v>
      </c>
      <c r="AQ3" s="40"/>
      <c r="AR3" s="42" t="str">
        <f>+IF(Tabla1[[#This Row],[Fecha Baja]]="","",VALUE(1&amp;"/"&amp;MONTH(Tabla1[[#This Row],[Fecha Baja]])&amp;"/"&amp;YEAR(Tabla1[[#This Row],[Fecha Baja]])))</f>
        <v/>
      </c>
      <c r="AS3" s="42">
        <f>IF(Tabla1[[#This Row],[Fecha Ingreso Plataforma]]="","",VALUE(1&amp;"/"&amp;MONTH(Tabla1[[#This Row],[Fecha Ingreso Plataforma]])&amp;"/"&amp;YEAR(Tabla1[[#This Row],[Fecha Ingreso Plataforma]])))</f>
        <v>43160</v>
      </c>
      <c r="AT3" s="41" t="str">
        <f ca="1">+IF(AND(Tabla1[[#This Row],[dias]]&gt;=135,Tabla1[[#This Row],[Estado]]="Vigente"),"Si","No")</f>
        <v>Si</v>
      </c>
      <c r="AU3" s="37" t="str">
        <f>+IF(COUNTIF('PLAN EMPLEADO'!I:I,Tabla1[[#This Row],[Mail]])=0,"No","Si")</f>
        <v>Si</v>
      </c>
      <c r="AV3" s="89" t="s">
        <v>8321</v>
      </c>
      <c r="AW3" s="194"/>
    </row>
    <row r="4" spans="1:49" x14ac:dyDescent="0.2">
      <c r="A4" s="37" t="s">
        <v>27</v>
      </c>
      <c r="B4" s="37" t="s">
        <v>3115</v>
      </c>
      <c r="C4" s="37" t="s">
        <v>7302</v>
      </c>
      <c r="D4" s="37" t="s">
        <v>30</v>
      </c>
      <c r="E4" s="193" t="str">
        <f>+LEFT(Tabla1[[#This Row],[RutDV]],8)</f>
        <v>19041876</v>
      </c>
      <c r="F4" s="193" t="str">
        <f>+RIGHT(Tabla1[[#This Row],[RutDV]],1)</f>
        <v>6</v>
      </c>
      <c r="G4" s="193" t="s">
        <v>478</v>
      </c>
      <c r="H4" s="37" t="s">
        <v>1096</v>
      </c>
      <c r="I4" s="37" t="str">
        <f>+TRIM(Tabla1[[#This Row],[Nombres]]&amp;" "&amp;Tabla1[[#This Row],[Apellidos]])</f>
        <v>PABLO HERNAN LOPEZ CONTRERAS</v>
      </c>
      <c r="J4" s="37" t="s">
        <v>2120</v>
      </c>
      <c r="K4" s="37" t="s">
        <v>2121</v>
      </c>
      <c r="L4" s="193" t="s">
        <v>2497</v>
      </c>
      <c r="M4" s="193" t="s">
        <v>2500</v>
      </c>
      <c r="N4" s="193"/>
      <c r="O4" s="193"/>
      <c r="P4" s="40"/>
      <c r="Q4" s="37"/>
      <c r="V4" s="40">
        <v>34961</v>
      </c>
      <c r="W4" s="37" t="s">
        <v>5409</v>
      </c>
      <c r="X4" s="37" t="s">
        <v>2511</v>
      </c>
      <c r="Y4" s="37" t="str">
        <f>+IFERROR(VLOOKUP(Tabla1[[#This Row],[Supervisor]],STAFF!E:H,4,0),"")</f>
        <v>ULISES LA ROSA PEREZ</v>
      </c>
      <c r="Z4" s="40">
        <v>43014</v>
      </c>
      <c r="AA4" s="40">
        <v>43035</v>
      </c>
      <c r="AB4" s="37" t="s">
        <v>2516</v>
      </c>
      <c r="AC4" s="40">
        <v>43041</v>
      </c>
      <c r="AD4" s="37" t="s">
        <v>1096</v>
      </c>
      <c r="AE4" s="37" t="s">
        <v>1096</v>
      </c>
      <c r="AF4" s="37">
        <v>19132</v>
      </c>
      <c r="AG4" s="37" t="s">
        <v>2901</v>
      </c>
      <c r="AJ4" s="37">
        <v>10</v>
      </c>
      <c r="AK4" s="37" t="s">
        <v>3082</v>
      </c>
      <c r="AL4" s="37">
        <v>30</v>
      </c>
      <c r="AM4" s="37" t="s">
        <v>3519</v>
      </c>
      <c r="AN4" s="37" t="str">
        <f>+IF(AL4=45,1,"")</f>
        <v/>
      </c>
      <c r="AO4" s="40">
        <f ca="1">+TODAY()</f>
        <v>44256</v>
      </c>
      <c r="AP4" s="41">
        <f ca="1">+IF(Tabla1[[#This Row],[Fecha Ingreso Plataforma]]="","",AO4-AC4)</f>
        <v>1215</v>
      </c>
      <c r="AQ4" s="40"/>
      <c r="AR4" s="42" t="str">
        <f>+IF(Tabla1[[#This Row],[Fecha Baja]]="","",VALUE(1&amp;"/"&amp;MONTH(Tabla1[[#This Row],[Fecha Baja]])&amp;"/"&amp;YEAR(Tabla1[[#This Row],[Fecha Baja]])))</f>
        <v/>
      </c>
      <c r="AS4" s="42">
        <f>IF(Tabla1[[#This Row],[Fecha Ingreso Plataforma]]="","",VALUE(1&amp;"/"&amp;MONTH(Tabla1[[#This Row],[Fecha Ingreso Plataforma]])&amp;"/"&amp;YEAR(Tabla1[[#This Row],[Fecha Ingreso Plataforma]])))</f>
        <v>43040</v>
      </c>
      <c r="AT4" s="41" t="str">
        <f ca="1">+IF(AND(Tabla1[[#This Row],[dias]]&gt;=135,Tabla1[[#This Row],[Estado]]="Vigente"),"Si","No")</f>
        <v>Si</v>
      </c>
      <c r="AU4" s="37" t="str">
        <f>+IF(COUNTIF('PLAN EMPLEADO'!I:I,Tabla1[[#This Row],[Mail]])=0,"No","Si")</f>
        <v>Si</v>
      </c>
      <c r="AV4" s="89" t="s">
        <v>8321</v>
      </c>
      <c r="AW4" s="194"/>
    </row>
    <row r="5" spans="1:49" x14ac:dyDescent="0.2">
      <c r="A5" s="37" t="s">
        <v>27</v>
      </c>
      <c r="B5" s="37" t="s">
        <v>3115</v>
      </c>
      <c r="C5" s="37" t="s">
        <v>7302</v>
      </c>
      <c r="D5" s="37" t="s">
        <v>30</v>
      </c>
      <c r="E5" s="193" t="str">
        <f>+LEFT(Tabla1[[#This Row],[RutDV]],8)</f>
        <v>17174997</v>
      </c>
      <c r="F5" s="193" t="str">
        <f>+RIGHT(Tabla1[[#This Row],[RutDV]],1)</f>
        <v>2</v>
      </c>
      <c r="G5" s="37" t="s">
        <v>492</v>
      </c>
      <c r="H5" s="37" t="s">
        <v>1110</v>
      </c>
      <c r="I5" s="37" t="str">
        <f>+TRIM(Tabla1[[#This Row],[Nombres]]&amp;" "&amp;Tabla1[[#This Row],[Apellidos]])</f>
        <v>EDUARDO JAVIER MONARDEZ ORTIZ</v>
      </c>
      <c r="J5" s="37" t="s">
        <v>4394</v>
      </c>
      <c r="K5" s="37" t="s">
        <v>2146</v>
      </c>
      <c r="L5" s="37" t="s">
        <v>2497</v>
      </c>
      <c r="M5" s="193" t="s">
        <v>2500</v>
      </c>
      <c r="N5" s="193"/>
      <c r="O5" s="193"/>
      <c r="P5" s="40"/>
      <c r="Q5" s="37"/>
      <c r="U5" s="55"/>
      <c r="V5" s="40">
        <v>32717</v>
      </c>
      <c r="W5" s="37" t="s">
        <v>5416</v>
      </c>
      <c r="X5" s="37" t="s">
        <v>2505</v>
      </c>
      <c r="Y5" s="37" t="str">
        <f>+IFERROR(VLOOKUP(Tabla1[[#This Row],[Supervisor]],STAFF!E:H,4,0),"")</f>
        <v>FRANCISCO JAVIER SUAREZ VEGA</v>
      </c>
      <c r="Z5" s="40">
        <v>43021</v>
      </c>
      <c r="AA5" s="40">
        <v>43045</v>
      </c>
      <c r="AB5" s="37" t="s">
        <v>2516</v>
      </c>
      <c r="AC5" s="40">
        <v>43046</v>
      </c>
      <c r="AD5" s="37" t="s">
        <v>1110</v>
      </c>
      <c r="AE5" s="37" t="s">
        <v>1110</v>
      </c>
      <c r="AF5" s="37">
        <v>19004</v>
      </c>
      <c r="AG5" s="37" t="s">
        <v>2915</v>
      </c>
      <c r="AJ5" s="37">
        <v>11</v>
      </c>
      <c r="AK5" s="37" t="s">
        <v>3086</v>
      </c>
      <c r="AL5" s="37">
        <v>30</v>
      </c>
      <c r="AM5" s="37" t="s">
        <v>3519</v>
      </c>
      <c r="AN5" s="37" t="str">
        <f>+IF(AL5=45,1,"")</f>
        <v/>
      </c>
      <c r="AO5" s="40">
        <f ca="1">+TODAY()</f>
        <v>44256</v>
      </c>
      <c r="AP5" s="41">
        <f ca="1">+IF(Tabla1[[#This Row],[Fecha Ingreso Plataforma]]="","",AO5-AC5)</f>
        <v>1210</v>
      </c>
      <c r="AQ5" s="40"/>
      <c r="AR5" s="42" t="str">
        <f>+IF(Tabla1[[#This Row],[Fecha Baja]]="","",VALUE(1&amp;"/"&amp;MONTH(Tabla1[[#This Row],[Fecha Baja]])&amp;"/"&amp;YEAR(Tabla1[[#This Row],[Fecha Baja]])))</f>
        <v/>
      </c>
      <c r="AS5" s="42">
        <f>IF(Tabla1[[#This Row],[Fecha Ingreso Plataforma]]="","",VALUE(1&amp;"/"&amp;MONTH(Tabla1[[#This Row],[Fecha Ingreso Plataforma]])&amp;"/"&amp;YEAR(Tabla1[[#This Row],[Fecha Ingreso Plataforma]])))</f>
        <v>43040</v>
      </c>
      <c r="AT5" s="41" t="str">
        <f ca="1">+IF(AND(Tabla1[[#This Row],[dias]]&gt;=135,Tabla1[[#This Row],[Estado]]="Vigente"),"Si","No")</f>
        <v>Si</v>
      </c>
      <c r="AU5" s="37" t="str">
        <f>+IF(COUNTIF('PLAN EMPLEADO'!I:I,Tabla1[[#This Row],[Mail]])=0,"No","Si")</f>
        <v>Si</v>
      </c>
      <c r="AV5" s="89" t="s">
        <v>8321</v>
      </c>
      <c r="AW5" s="194"/>
    </row>
    <row r="6" spans="1:49" x14ac:dyDescent="0.2">
      <c r="A6" s="37" t="s">
        <v>27</v>
      </c>
      <c r="B6" s="193" t="s">
        <v>3115</v>
      </c>
      <c r="C6" s="193" t="s">
        <v>28</v>
      </c>
      <c r="D6" s="37" t="s">
        <v>30</v>
      </c>
      <c r="E6" s="193" t="str">
        <f>+LEFT(Tabla1[[#This Row],[RutDV]],8)</f>
        <v>12805395</v>
      </c>
      <c r="F6" s="193" t="str">
        <f>+RIGHT(Tabla1[[#This Row],[RutDV]],1)</f>
        <v>6</v>
      </c>
      <c r="G6" s="37" t="s">
        <v>3174</v>
      </c>
      <c r="H6" s="37" t="s">
        <v>3193</v>
      </c>
      <c r="I6" s="44" t="str">
        <f>+TRIM(Tabla1[[#This Row],[Nombres]]&amp;" "&amp;Tabla1[[#This Row],[Apellidos]])</f>
        <v>PAOLA ANDREA FERNANDEZ TABILO</v>
      </c>
      <c r="J6" s="37" t="s">
        <v>1948</v>
      </c>
      <c r="K6" s="37" t="s">
        <v>3135</v>
      </c>
      <c r="L6" s="37" t="s">
        <v>2497</v>
      </c>
      <c r="M6" s="193" t="s">
        <v>2500</v>
      </c>
      <c r="N6" s="193"/>
      <c r="O6" s="193"/>
      <c r="P6" s="40"/>
      <c r="Q6" s="37"/>
      <c r="V6" s="40">
        <v>27384</v>
      </c>
      <c r="W6" s="40" t="s">
        <v>8319</v>
      </c>
      <c r="X6" s="37" t="s">
        <v>4468</v>
      </c>
      <c r="Y6" s="37" t="str">
        <f>+IFERROR(VLOOKUP(Tabla1[[#This Row],[Supervisor]],STAFF!E:H,4,0),"")</f>
        <v>FRANCISCO JAVIER SUAREZ VEGA</v>
      </c>
      <c r="Z6" s="40">
        <v>43047</v>
      </c>
      <c r="AA6" s="40">
        <v>43063</v>
      </c>
      <c r="AB6" s="37" t="s">
        <v>2516</v>
      </c>
      <c r="AC6" s="40">
        <v>43067</v>
      </c>
      <c r="AD6" s="37" t="s">
        <v>3193</v>
      </c>
      <c r="AE6" s="37" t="s">
        <v>3193</v>
      </c>
      <c r="AF6" s="37">
        <v>19122</v>
      </c>
      <c r="AG6" s="37" t="s">
        <v>3223</v>
      </c>
      <c r="AJ6" s="37">
        <v>12</v>
      </c>
      <c r="AK6" s="37" t="s">
        <v>2515</v>
      </c>
      <c r="AL6" s="37">
        <v>45</v>
      </c>
      <c r="AM6" s="37" t="s">
        <v>3519</v>
      </c>
      <c r="AN6" s="37">
        <f>+IF(AL6=45,1,"")</f>
        <v>1</v>
      </c>
      <c r="AO6" s="40">
        <f ca="1">+TODAY()</f>
        <v>44256</v>
      </c>
      <c r="AP6" s="41">
        <f ca="1">+IF(Tabla1[[#This Row],[Fecha Ingreso Plataforma]]="","",AO6-AC6)</f>
        <v>1189</v>
      </c>
      <c r="AQ6" s="40">
        <v>44172</v>
      </c>
      <c r="AR6" s="42" t="str">
        <f>+IF(Tabla1[[#This Row],[Fecha Baja]]="","",VALUE(1&amp;"/"&amp;MONTH(Tabla1[[#This Row],[Fecha Baja]])&amp;"/"&amp;YEAR(Tabla1[[#This Row],[Fecha Baja]])))</f>
        <v/>
      </c>
      <c r="AS6" s="42">
        <f>IF(Tabla1[[#This Row],[Fecha Ingreso Plataforma]]="","",VALUE(1&amp;"/"&amp;MONTH(Tabla1[[#This Row],[Fecha Ingreso Plataforma]])&amp;"/"&amp;YEAR(Tabla1[[#This Row],[Fecha Ingreso Plataforma]])))</f>
        <v>43040</v>
      </c>
      <c r="AT6" s="41" t="str">
        <f ca="1">+IF(AND(Tabla1[[#This Row],[dias]]&gt;=135,Tabla1[[#This Row],[Estado]]="Vigente"),"Si","No")</f>
        <v>Si</v>
      </c>
      <c r="AU6" s="37" t="str">
        <f>+IF(COUNTIF('PLAN EMPLEADO'!I:I,Tabla1[[#This Row],[Mail]])=0,"No","Si")</f>
        <v>Si</v>
      </c>
      <c r="AV6" s="154" t="s">
        <v>8321</v>
      </c>
      <c r="AW6" s="194" t="s">
        <v>9010</v>
      </c>
    </row>
    <row r="7" spans="1:49" x14ac:dyDescent="0.2">
      <c r="A7" s="37" t="s">
        <v>27</v>
      </c>
      <c r="B7" s="37" t="s">
        <v>3115</v>
      </c>
      <c r="C7" s="37" t="s">
        <v>3520</v>
      </c>
      <c r="D7" s="37" t="s">
        <v>30</v>
      </c>
      <c r="E7" s="193" t="str">
        <f>+LEFT(Tabla1[[#This Row],[RutDV]],8)</f>
        <v>18318183</v>
      </c>
      <c r="F7" s="193" t="str">
        <f>+RIGHT(Tabla1[[#This Row],[RutDV]],1)</f>
        <v>1</v>
      </c>
      <c r="G7" s="37" t="s">
        <v>129</v>
      </c>
      <c r="H7" s="37" t="s">
        <v>795</v>
      </c>
      <c r="I7" s="37" t="str">
        <f>+TRIM(Tabla1[[#This Row],[Nombres]]&amp;" "&amp;Tabla1[[#This Row],[Apellidos]])</f>
        <v>NICOL ALEXANDRA ARAYA ALQUINTA</v>
      </c>
      <c r="J7" s="37" t="s">
        <v>1503</v>
      </c>
      <c r="K7" s="37" t="s">
        <v>1504</v>
      </c>
      <c r="L7" s="37" t="s">
        <v>2497</v>
      </c>
      <c r="M7" s="193" t="s">
        <v>2500</v>
      </c>
      <c r="N7" s="193"/>
      <c r="O7" s="193"/>
      <c r="P7" s="40"/>
      <c r="Q7" s="37"/>
      <c r="V7" s="40">
        <v>34159</v>
      </c>
      <c r="W7" s="72" t="s">
        <v>5416</v>
      </c>
      <c r="X7" s="37" t="s">
        <v>2505</v>
      </c>
      <c r="Y7" s="37" t="str">
        <f>+IFERROR(VLOOKUP(Tabla1[[#This Row],[Supervisor]],STAFF!E:H,4,0),"")</f>
        <v>FRANCISCO JAVIER SUAREZ VEGA</v>
      </c>
      <c r="Z7" s="40">
        <v>43089</v>
      </c>
      <c r="AA7" s="40">
        <v>43080</v>
      </c>
      <c r="AB7" s="37" t="s">
        <v>2516</v>
      </c>
      <c r="AC7" s="40">
        <v>43113</v>
      </c>
      <c r="AD7" s="37" t="s">
        <v>795</v>
      </c>
      <c r="AE7" s="37" t="s">
        <v>795</v>
      </c>
      <c r="AF7" s="37">
        <v>19183</v>
      </c>
      <c r="AG7" s="37" t="s">
        <v>2605</v>
      </c>
      <c r="AJ7" s="37">
        <v>16</v>
      </c>
      <c r="AK7" s="37" t="s">
        <v>2515</v>
      </c>
      <c r="AL7" s="37">
        <v>45</v>
      </c>
      <c r="AM7" s="37" t="s">
        <v>3520</v>
      </c>
      <c r="AN7" s="37">
        <f>+IF(AL7=45,1,"")</f>
        <v>1</v>
      </c>
      <c r="AO7" s="40">
        <f ca="1">+TODAY()</f>
        <v>44256</v>
      </c>
      <c r="AP7" s="41">
        <f ca="1">+IF(Tabla1[[#This Row],[Fecha Ingreso Plataforma]]="","",AO7-AC7)</f>
        <v>1143</v>
      </c>
      <c r="AQ7" s="40"/>
      <c r="AR7" s="42" t="str">
        <f>+IF(Tabla1[[#This Row],[Fecha Baja]]="","",VALUE(1&amp;"/"&amp;MONTH(Tabla1[[#This Row],[Fecha Baja]])&amp;"/"&amp;YEAR(Tabla1[[#This Row],[Fecha Baja]])))</f>
        <v/>
      </c>
      <c r="AS7" s="42">
        <f>IF(Tabla1[[#This Row],[Fecha Ingreso Plataforma]]="","",VALUE(1&amp;"/"&amp;MONTH(Tabla1[[#This Row],[Fecha Ingreso Plataforma]])&amp;"/"&amp;YEAR(Tabla1[[#This Row],[Fecha Ingreso Plataforma]])))</f>
        <v>43101</v>
      </c>
      <c r="AT7" s="41" t="str">
        <f ca="1">+IF(AND(Tabla1[[#This Row],[dias]]&gt;=135,Tabla1[[#This Row],[Estado]]="Vigente"),"Si","No")</f>
        <v>Si</v>
      </c>
      <c r="AU7" s="37" t="str">
        <f>+IF(COUNTIF('PLAN EMPLEADO'!I:I,Tabla1[[#This Row],[Mail]])=0,"No","Si")</f>
        <v>Si</v>
      </c>
      <c r="AV7" s="89" t="s">
        <v>8321</v>
      </c>
      <c r="AW7" s="194"/>
    </row>
    <row r="8" spans="1:49" x14ac:dyDescent="0.2">
      <c r="A8" s="37" t="s">
        <v>27</v>
      </c>
      <c r="B8" s="37" t="s">
        <v>3115</v>
      </c>
      <c r="C8" s="65" t="s">
        <v>3520</v>
      </c>
      <c r="D8" s="37" t="s">
        <v>30</v>
      </c>
      <c r="E8" s="193" t="str">
        <f>+LEFT(Tabla1[[#This Row],[RutDV]],8)</f>
        <v>18217688</v>
      </c>
      <c r="F8" s="193" t="str">
        <f>+RIGHT(Tabla1[[#This Row],[RutDV]],1)</f>
        <v>5</v>
      </c>
      <c r="G8" s="37" t="s">
        <v>628</v>
      </c>
      <c r="H8" s="37" t="s">
        <v>1239</v>
      </c>
      <c r="I8" s="37" t="str">
        <f>+TRIM(Tabla1[[#This Row],[Nombres]]&amp;" "&amp;Tabla1[[#This Row],[Apellidos]])</f>
        <v>ARACELY IVONNE DIAZ ARACENA</v>
      </c>
      <c r="J8" s="37" t="s">
        <v>2369</v>
      </c>
      <c r="K8" s="37" t="s">
        <v>1898</v>
      </c>
      <c r="L8" s="37" t="s">
        <v>2497</v>
      </c>
      <c r="M8" s="193" t="s">
        <v>2500</v>
      </c>
      <c r="N8" s="193"/>
      <c r="O8" s="193"/>
      <c r="P8" s="40"/>
      <c r="Q8" s="37"/>
      <c r="V8" s="40">
        <v>34015</v>
      </c>
      <c r="W8" s="72" t="s">
        <v>8086</v>
      </c>
      <c r="X8" s="37" t="s">
        <v>4636</v>
      </c>
      <c r="Y8" s="37" t="str">
        <f>+IFERROR(VLOOKUP(Tabla1[[#This Row],[Supervisor]],STAFF!E:H,4,0),"")</f>
        <v>ULISES LA ROSA PEREZ</v>
      </c>
      <c r="Z8" s="40">
        <v>43199</v>
      </c>
      <c r="AA8" s="40">
        <v>43216</v>
      </c>
      <c r="AB8" s="37" t="s">
        <v>2516</v>
      </c>
      <c r="AC8" s="40">
        <v>43221</v>
      </c>
      <c r="AD8" s="37" t="s">
        <v>1239</v>
      </c>
      <c r="AE8" s="37" t="s">
        <v>1239</v>
      </c>
      <c r="AF8" s="37">
        <v>19151</v>
      </c>
      <c r="AG8" s="37" t="s">
        <v>3257</v>
      </c>
      <c r="AJ8" s="37">
        <v>27</v>
      </c>
      <c r="AK8" s="37" t="s">
        <v>2515</v>
      </c>
      <c r="AL8" s="37">
        <v>45</v>
      </c>
      <c r="AM8" s="56" t="s">
        <v>3520</v>
      </c>
      <c r="AN8" s="37">
        <f>+IF(AL8=45,1,"")</f>
        <v>1</v>
      </c>
      <c r="AO8" s="40">
        <f ca="1">+TODAY()</f>
        <v>44256</v>
      </c>
      <c r="AP8" s="41">
        <f ca="1">+IF(Tabla1[[#This Row],[Fecha Ingreso Plataforma]]="","",AO8-AC8)</f>
        <v>1035</v>
      </c>
      <c r="AQ8" s="40"/>
      <c r="AR8" s="42" t="str">
        <f>+IF(Tabla1[[#This Row],[Fecha Baja]]="","",VALUE(1&amp;"/"&amp;MONTH(Tabla1[[#This Row],[Fecha Baja]])&amp;"/"&amp;YEAR(Tabla1[[#This Row],[Fecha Baja]])))</f>
        <v/>
      </c>
      <c r="AS8" s="42">
        <f>IF(Tabla1[[#This Row],[Fecha Ingreso Plataforma]]="","",VALUE(1&amp;"/"&amp;MONTH(Tabla1[[#This Row],[Fecha Ingreso Plataforma]])&amp;"/"&amp;YEAR(Tabla1[[#This Row],[Fecha Ingreso Plataforma]])))</f>
        <v>43221</v>
      </c>
      <c r="AT8" s="41" t="str">
        <f ca="1">+IF(AND(Tabla1[[#This Row],[dias]]&gt;=135,Tabla1[[#This Row],[Estado]]="Vigente"),"Si","No")</f>
        <v>Si</v>
      </c>
      <c r="AU8" s="37" t="str">
        <f>+IF(COUNTIF('PLAN EMPLEADO'!I:I,Tabla1[[#This Row],[Mail]])=0,"No","Si")</f>
        <v>Si</v>
      </c>
      <c r="AV8" s="89" t="s">
        <v>8321</v>
      </c>
      <c r="AW8" s="194"/>
    </row>
    <row r="9" spans="1:49" x14ac:dyDescent="0.2">
      <c r="A9" s="37" t="s">
        <v>27</v>
      </c>
      <c r="B9" s="37" t="s">
        <v>3115</v>
      </c>
      <c r="C9" s="37" t="s">
        <v>7302</v>
      </c>
      <c r="D9" s="37" t="s">
        <v>30</v>
      </c>
      <c r="E9" s="193" t="str">
        <f>+LEFT(Tabla1[[#This Row],[RutDV]],8)</f>
        <v>18317017</v>
      </c>
      <c r="F9" s="193" t="str">
        <f>+RIGHT(Tabla1[[#This Row],[RutDV]],1)</f>
        <v>1</v>
      </c>
      <c r="G9" s="37" t="s">
        <v>647</v>
      </c>
      <c r="H9" s="37" t="s">
        <v>1251</v>
      </c>
      <c r="I9" s="37" t="str">
        <f>+TRIM(Tabla1[[#This Row],[Nombres]]&amp;" "&amp;Tabla1[[#This Row],[Apellidos]])</f>
        <v>FELIPE EDGARDO OLIVARES DUBO</v>
      </c>
      <c r="J9" s="37" t="s">
        <v>2402</v>
      </c>
      <c r="K9" s="37" t="s">
        <v>2403</v>
      </c>
      <c r="L9" s="37" t="s">
        <v>2497</v>
      </c>
      <c r="M9" s="37" t="s">
        <v>2500</v>
      </c>
      <c r="P9" s="40"/>
      <c r="Q9" s="37"/>
      <c r="W9" s="193" t="s">
        <v>5417</v>
      </c>
      <c r="X9" s="37" t="s">
        <v>2514</v>
      </c>
      <c r="Y9" s="37" t="str">
        <f>+IFERROR(VLOOKUP(Tabla1[[#This Row],[Supervisor]],STAFF!E:H,4,0),"")</f>
        <v>WILLIAMS ENRIQUE DOMINGUEZ BARRADA</v>
      </c>
      <c r="Z9" s="40">
        <v>43216</v>
      </c>
      <c r="AA9" s="40">
        <v>43237</v>
      </c>
      <c r="AB9" s="37" t="s">
        <v>2516</v>
      </c>
      <c r="AC9" s="40">
        <v>43239</v>
      </c>
      <c r="AD9" s="37" t="s">
        <v>1251</v>
      </c>
      <c r="AE9" s="37" t="s">
        <v>1251</v>
      </c>
      <c r="AF9" s="37">
        <v>19225</v>
      </c>
      <c r="AG9" s="37" t="s">
        <v>3251</v>
      </c>
      <c r="AJ9" s="37">
        <v>28</v>
      </c>
      <c r="AK9" s="37" t="s">
        <v>3087</v>
      </c>
      <c r="AL9" s="37">
        <v>45</v>
      </c>
      <c r="AM9" s="37" t="s">
        <v>3519</v>
      </c>
      <c r="AN9" s="37">
        <f>+IF(AL9=45,1,"")</f>
        <v>1</v>
      </c>
      <c r="AO9" s="40">
        <f ca="1">+TODAY()</f>
        <v>44256</v>
      </c>
      <c r="AP9" s="41">
        <f ca="1">+IF(Tabla1[[#This Row],[Fecha Ingreso Plataforma]]="","",AO9-AC9)</f>
        <v>1017</v>
      </c>
      <c r="AQ9" s="40"/>
      <c r="AR9" s="42" t="str">
        <f>+IF(Tabla1[[#This Row],[Fecha Baja]]="","",VALUE(1&amp;"/"&amp;MONTH(Tabla1[[#This Row],[Fecha Baja]])&amp;"/"&amp;YEAR(Tabla1[[#This Row],[Fecha Baja]])))</f>
        <v/>
      </c>
      <c r="AS9" s="42">
        <f>IF(Tabla1[[#This Row],[Fecha Ingreso Plataforma]]="","",VALUE(1&amp;"/"&amp;MONTH(Tabla1[[#This Row],[Fecha Ingreso Plataforma]])&amp;"/"&amp;YEAR(Tabla1[[#This Row],[Fecha Ingreso Plataforma]])))</f>
        <v>43221</v>
      </c>
      <c r="AT9" s="41" t="str">
        <f ca="1">+IF(AND(Tabla1[[#This Row],[dias]]&gt;=135,Tabla1[[#This Row],[Estado]]="Vigente"),"Si","No")</f>
        <v>Si</v>
      </c>
      <c r="AU9" s="37" t="str">
        <f>+IF(COUNTIF('PLAN EMPLEADO'!I:I,Tabla1[[#This Row],[Mail]])=0,"No","Si")</f>
        <v>Si</v>
      </c>
      <c r="AV9" s="89" t="s">
        <v>8321</v>
      </c>
      <c r="AW9" s="194"/>
    </row>
    <row r="10" spans="1:49" x14ac:dyDescent="0.2">
      <c r="A10" s="37" t="s">
        <v>27</v>
      </c>
      <c r="B10" s="37" t="s">
        <v>3115</v>
      </c>
      <c r="C10" s="37" t="s">
        <v>7302</v>
      </c>
      <c r="D10" s="37" t="s">
        <v>30</v>
      </c>
      <c r="E10" s="193" t="str">
        <f>+LEFT(Tabla1[[#This Row],[RutDV]],8)</f>
        <v>17879542</v>
      </c>
      <c r="F10" s="193" t="str">
        <f>+RIGHT(Tabla1[[#This Row],[RutDV]],1)</f>
        <v>2</v>
      </c>
      <c r="G10" s="37" t="s">
        <v>643</v>
      </c>
      <c r="H10" s="37" t="s">
        <v>1247</v>
      </c>
      <c r="I10" s="37" t="str">
        <f>+TRIM(Tabla1[[#This Row],[Nombres]]&amp;" "&amp;Tabla1[[#This Row],[Apellidos]])</f>
        <v>DANIELA VIVIANA VERGARA HERNANDEZ</v>
      </c>
      <c r="J10" s="37" t="s">
        <v>2394</v>
      </c>
      <c r="K10" s="37" t="s">
        <v>2395</v>
      </c>
      <c r="L10" s="37" t="s">
        <v>2497</v>
      </c>
      <c r="M10" s="193" t="s">
        <v>2500</v>
      </c>
      <c r="N10" s="151"/>
      <c r="O10" s="151"/>
      <c r="P10" s="40"/>
      <c r="Q10" s="37"/>
      <c r="W10" s="37" t="s">
        <v>5411</v>
      </c>
      <c r="X10" s="37" t="s">
        <v>2512</v>
      </c>
      <c r="Y10" s="37" t="str">
        <f>+IFERROR(VLOOKUP(Tabla1[[#This Row],[Supervisor]],STAFF!E:H,4,0),"")</f>
        <v>ULISES LA ROSA PEREZ</v>
      </c>
      <c r="Z10" s="40">
        <v>43216</v>
      </c>
      <c r="AA10" s="40">
        <v>43237</v>
      </c>
      <c r="AB10" s="37" t="s">
        <v>2516</v>
      </c>
      <c r="AC10" s="40">
        <v>43238</v>
      </c>
      <c r="AD10" s="37" t="s">
        <v>1247</v>
      </c>
      <c r="AE10" s="37" t="s">
        <v>1247</v>
      </c>
      <c r="AF10" s="37">
        <v>19214</v>
      </c>
      <c r="AG10" s="37" t="s">
        <v>3253</v>
      </c>
      <c r="AJ10" s="37">
        <v>28</v>
      </c>
      <c r="AK10" s="37" t="s">
        <v>3087</v>
      </c>
      <c r="AL10" s="37">
        <v>30</v>
      </c>
      <c r="AM10" s="37" t="s">
        <v>3519</v>
      </c>
      <c r="AN10" s="37" t="str">
        <f>+IF(AL10=45,1,"")</f>
        <v/>
      </c>
      <c r="AO10" s="40">
        <f ca="1">+TODAY()</f>
        <v>44256</v>
      </c>
      <c r="AP10" s="41">
        <f ca="1">+IF(Tabla1[[#This Row],[Fecha Ingreso Plataforma]]="","",AO10-AC10)</f>
        <v>1018</v>
      </c>
      <c r="AQ10" s="40"/>
      <c r="AR10" s="42" t="str">
        <f>+IF(Tabla1[[#This Row],[Fecha Baja]]="","",VALUE(1&amp;"/"&amp;MONTH(Tabla1[[#This Row],[Fecha Baja]])&amp;"/"&amp;YEAR(Tabla1[[#This Row],[Fecha Baja]])))</f>
        <v/>
      </c>
      <c r="AS10" s="42">
        <f>IF(Tabla1[[#This Row],[Fecha Ingreso Plataforma]]="","",VALUE(1&amp;"/"&amp;MONTH(Tabla1[[#This Row],[Fecha Ingreso Plataforma]])&amp;"/"&amp;YEAR(Tabla1[[#This Row],[Fecha Ingreso Plataforma]])))</f>
        <v>43221</v>
      </c>
      <c r="AT10" s="41" t="str">
        <f ca="1">+IF(AND(Tabla1[[#This Row],[dias]]&gt;=135,Tabla1[[#This Row],[Estado]]="Vigente"),"Si","No")</f>
        <v>Si</v>
      </c>
      <c r="AU10" s="37" t="str">
        <f>+IF(COUNTIF('PLAN EMPLEADO'!I:I,Tabla1[[#This Row],[Mail]])=0,"No","Si")</f>
        <v>Si</v>
      </c>
      <c r="AV10" s="89" t="s">
        <v>11313</v>
      </c>
      <c r="AW10" s="194"/>
    </row>
    <row r="11" spans="1:49" x14ac:dyDescent="0.2">
      <c r="A11" s="37" t="s">
        <v>27</v>
      </c>
      <c r="B11" s="37" t="s">
        <v>3115</v>
      </c>
      <c r="C11" s="37" t="s">
        <v>3520</v>
      </c>
      <c r="D11" s="37" t="s">
        <v>30</v>
      </c>
      <c r="E11" s="193" t="str">
        <f>+LEFT(Tabla1[[#This Row],[RutDV]],8)</f>
        <v>17530464</v>
      </c>
      <c r="F11" s="193" t="str">
        <f>+RIGHT(Tabla1[[#This Row],[RutDV]],1)</f>
        <v>9</v>
      </c>
      <c r="G11" s="37" t="s">
        <v>652</v>
      </c>
      <c r="H11" s="37" t="s">
        <v>1255</v>
      </c>
      <c r="I11" s="37" t="str">
        <f>+TRIM(Tabla1[[#This Row],[Nombres]]&amp;" "&amp;Tabla1[[#This Row],[Apellidos]])</f>
        <v>ANGELICA PATRICIA CARRERA SILVA</v>
      </c>
      <c r="J11" s="37" t="s">
        <v>4483</v>
      </c>
      <c r="K11" s="37" t="s">
        <v>2410</v>
      </c>
      <c r="L11" s="37" t="s">
        <v>2497</v>
      </c>
      <c r="M11" s="193" t="s">
        <v>2500</v>
      </c>
      <c r="N11" s="193"/>
      <c r="O11" s="193"/>
      <c r="P11" s="40"/>
      <c r="Q11" s="37"/>
      <c r="W11" s="37" t="s">
        <v>5415</v>
      </c>
      <c r="X11" s="37" t="s">
        <v>2509</v>
      </c>
      <c r="Y11" s="37" t="str">
        <f>+IFERROR(VLOOKUP(Tabla1[[#This Row],[Supervisor]],STAFF!E:H,4,0),"")</f>
        <v>ULISES LA ROSA PEREZ</v>
      </c>
      <c r="Z11" s="40">
        <v>43216</v>
      </c>
      <c r="AA11" s="40">
        <v>43237</v>
      </c>
      <c r="AB11" s="37" t="s">
        <v>2516</v>
      </c>
      <c r="AC11" s="40">
        <v>43238</v>
      </c>
      <c r="AD11" s="37" t="s">
        <v>1255</v>
      </c>
      <c r="AE11" s="37" t="s">
        <v>1255</v>
      </c>
      <c r="AF11" s="37">
        <v>19154</v>
      </c>
      <c r="AG11" s="37" t="s">
        <v>3248</v>
      </c>
      <c r="AJ11" s="37">
        <v>28</v>
      </c>
      <c r="AK11" s="37" t="s">
        <v>3087</v>
      </c>
      <c r="AL11" s="37">
        <v>45</v>
      </c>
      <c r="AM11" s="37" t="s">
        <v>3520</v>
      </c>
      <c r="AN11" s="37">
        <f>+IF(AL11=45,1,"")</f>
        <v>1</v>
      </c>
      <c r="AO11" s="40">
        <f ca="1">+TODAY()</f>
        <v>44256</v>
      </c>
      <c r="AP11" s="41">
        <f ca="1">+IF(Tabla1[[#This Row],[Fecha Ingreso Plataforma]]="","",AO11-AC11)</f>
        <v>1018</v>
      </c>
      <c r="AQ11" s="40"/>
      <c r="AR11" s="42" t="str">
        <f>+IF(Tabla1[[#This Row],[Fecha Baja]]="","",VALUE(1&amp;"/"&amp;MONTH(Tabla1[[#This Row],[Fecha Baja]])&amp;"/"&amp;YEAR(Tabla1[[#This Row],[Fecha Baja]])))</f>
        <v/>
      </c>
      <c r="AS11" s="42">
        <f>IF(Tabla1[[#This Row],[Fecha Ingreso Plataforma]]="","",VALUE(1&amp;"/"&amp;MONTH(Tabla1[[#This Row],[Fecha Ingreso Plataforma]])&amp;"/"&amp;YEAR(Tabla1[[#This Row],[Fecha Ingreso Plataforma]])))</f>
        <v>43221</v>
      </c>
      <c r="AT11" s="41" t="str">
        <f ca="1">+IF(AND(Tabla1[[#This Row],[dias]]&gt;=135,Tabla1[[#This Row],[Estado]]="Vigente"),"Si","No")</f>
        <v>Si</v>
      </c>
      <c r="AU11" s="37" t="str">
        <f>+IF(COUNTIF('PLAN EMPLEADO'!I:I,Tabla1[[#This Row],[Mail]])=0,"No","Si")</f>
        <v>Si</v>
      </c>
      <c r="AV11" s="89" t="s">
        <v>8321</v>
      </c>
      <c r="AW11" s="194"/>
    </row>
    <row r="12" spans="1:49" x14ac:dyDescent="0.2">
      <c r="A12" s="37" t="s">
        <v>27</v>
      </c>
      <c r="B12" s="37" t="s">
        <v>3115</v>
      </c>
      <c r="C12" s="37" t="s">
        <v>28</v>
      </c>
      <c r="D12" s="37" t="s">
        <v>30</v>
      </c>
      <c r="E12" s="193" t="str">
        <f>+LEFT(Tabla1[[#This Row],[RutDV]],8)</f>
        <v>16688677</v>
      </c>
      <c r="F12" s="193" t="str">
        <f>+RIGHT(Tabla1[[#This Row],[RutDV]],1)</f>
        <v>5</v>
      </c>
      <c r="G12" s="37" t="s">
        <v>682</v>
      </c>
      <c r="H12" s="37" t="s">
        <v>1283</v>
      </c>
      <c r="I12" s="37" t="str">
        <f>+TRIM(Tabla1[[#This Row],[Nombres]]&amp;" "&amp;Tabla1[[#This Row],[Apellidos]])</f>
        <v>CAROLINA ELIZABETH DIAZ MIRANDA</v>
      </c>
      <c r="J12" s="37" t="s">
        <v>4485</v>
      </c>
      <c r="K12" s="37" t="s">
        <v>2450</v>
      </c>
      <c r="L12" s="37" t="s">
        <v>2497</v>
      </c>
      <c r="M12" s="193" t="s">
        <v>2500</v>
      </c>
      <c r="N12" s="193"/>
      <c r="O12" s="193"/>
      <c r="P12" s="40"/>
      <c r="Q12" s="37"/>
      <c r="R12" s="45"/>
      <c r="U12" s="55"/>
      <c r="V12" s="40">
        <v>32241</v>
      </c>
      <c r="W12" s="37" t="s">
        <v>5417</v>
      </c>
      <c r="X12" s="37" t="s">
        <v>2514</v>
      </c>
      <c r="Y12" s="37" t="str">
        <f>+IFERROR(VLOOKUP(Tabla1[[#This Row],[Supervisor]],STAFF!E:H,4,0),"")</f>
        <v>WILLIAMS ENRIQUE DOMINGUEZ BARRADA</v>
      </c>
      <c r="Z12" s="40">
        <v>43229</v>
      </c>
      <c r="AA12" s="40">
        <v>43249</v>
      </c>
      <c r="AB12" s="37" t="s">
        <v>2516</v>
      </c>
      <c r="AC12" s="40">
        <v>43252</v>
      </c>
      <c r="AD12" s="37" t="s">
        <v>1283</v>
      </c>
      <c r="AE12" s="37" t="s">
        <v>1283</v>
      </c>
      <c r="AF12" s="37">
        <v>19279</v>
      </c>
      <c r="AG12" s="37" t="s">
        <v>3056</v>
      </c>
      <c r="AJ12" s="37">
        <v>29</v>
      </c>
      <c r="AK12" s="37" t="s">
        <v>2515</v>
      </c>
      <c r="AL12" s="37">
        <v>45</v>
      </c>
      <c r="AM12" s="37" t="s">
        <v>3519</v>
      </c>
      <c r="AN12" s="37">
        <f>+IF(AL12=45,1,"")</f>
        <v>1</v>
      </c>
      <c r="AO12" s="40">
        <f ca="1">+TODAY()</f>
        <v>44256</v>
      </c>
      <c r="AP12" s="41">
        <f ca="1">+IF(Tabla1[[#This Row],[Fecha Ingreso Plataforma]]="","",AO12-AC12)</f>
        <v>1004</v>
      </c>
      <c r="AQ12" s="40"/>
      <c r="AR12" s="42" t="str">
        <f>+IF(Tabla1[[#This Row],[Fecha Baja]]="","",VALUE(1&amp;"/"&amp;MONTH(Tabla1[[#This Row],[Fecha Baja]])&amp;"/"&amp;YEAR(Tabla1[[#This Row],[Fecha Baja]])))</f>
        <v/>
      </c>
      <c r="AS12" s="42">
        <f>IF(Tabla1[[#This Row],[Fecha Ingreso Plataforma]]="","",VALUE(1&amp;"/"&amp;MONTH(Tabla1[[#This Row],[Fecha Ingreso Plataforma]])&amp;"/"&amp;YEAR(Tabla1[[#This Row],[Fecha Ingreso Plataforma]])))</f>
        <v>43252</v>
      </c>
      <c r="AT12" s="41" t="str">
        <f ca="1">+IF(AND(Tabla1[[#This Row],[dias]]&gt;=135,Tabla1[[#This Row],[Estado]]="Vigente"),"Si","No")</f>
        <v>Si</v>
      </c>
      <c r="AU12" s="37" t="str">
        <f>+IF(COUNTIF('PLAN EMPLEADO'!I:I,Tabla1[[#This Row],[Mail]])=0,"No","Si")</f>
        <v>Si</v>
      </c>
      <c r="AV12" s="89" t="s">
        <v>8321</v>
      </c>
      <c r="AW12" s="194"/>
    </row>
    <row r="13" spans="1:49" x14ac:dyDescent="0.2">
      <c r="A13" s="37" t="s">
        <v>27</v>
      </c>
      <c r="B13" s="37" t="s">
        <v>3115</v>
      </c>
      <c r="C13" s="37" t="s">
        <v>28</v>
      </c>
      <c r="D13" s="37" t="s">
        <v>30</v>
      </c>
      <c r="E13" s="193" t="str">
        <f>+LEFT(Tabla1[[#This Row],[RutDV]],8)</f>
        <v>18687561</v>
      </c>
      <c r="F13" s="193" t="str">
        <f>+RIGHT(Tabla1[[#This Row],[RutDV]],1)</f>
        <v>3</v>
      </c>
      <c r="G13" s="37" t="s">
        <v>3271</v>
      </c>
      <c r="H13" s="37" t="s">
        <v>3592</v>
      </c>
      <c r="I13" s="37" t="str">
        <f>+TRIM(Tabla1[[#This Row],[Nombres]]&amp;" "&amp;Tabla1[[#This Row],[Apellidos]])</f>
        <v>VERONICA ANGELICA ROJAS ROJAS</v>
      </c>
      <c r="J13" s="37" t="s">
        <v>3304</v>
      </c>
      <c r="K13" s="37" t="s">
        <v>2088</v>
      </c>
      <c r="L13" s="37" t="s">
        <v>2497</v>
      </c>
      <c r="M13" s="193" t="s">
        <v>2500</v>
      </c>
      <c r="N13" s="193"/>
      <c r="O13" s="193"/>
      <c r="P13" s="40"/>
      <c r="Q13" s="37"/>
      <c r="U13" s="55"/>
      <c r="V13" s="40">
        <v>34286</v>
      </c>
      <c r="W13" s="28" t="s">
        <v>5416</v>
      </c>
      <c r="X13" s="37" t="s">
        <v>2505</v>
      </c>
      <c r="Y13" s="37" t="str">
        <f>+IFERROR(VLOOKUP(Tabla1[[#This Row],[Supervisor]],STAFF!E:H,4,0),"")</f>
        <v>FRANCISCO JAVIER SUAREZ VEGA</v>
      </c>
      <c r="Z13" s="40">
        <v>42890</v>
      </c>
      <c r="AA13" s="40">
        <v>43276</v>
      </c>
      <c r="AC13" s="40">
        <v>43278</v>
      </c>
      <c r="AD13" s="37" t="s">
        <v>3592</v>
      </c>
      <c r="AE13" s="37" t="s">
        <v>3592</v>
      </c>
      <c r="AF13" s="37">
        <v>19289</v>
      </c>
      <c r="AG13" s="37" t="s">
        <v>3593</v>
      </c>
      <c r="AJ13" s="37">
        <v>31</v>
      </c>
      <c r="AK13" s="37" t="s">
        <v>3342</v>
      </c>
      <c r="AL13" s="37">
        <v>45</v>
      </c>
      <c r="AM13" s="37" t="s">
        <v>3519</v>
      </c>
      <c r="AN13" s="37">
        <f>+IF(AL13=45,1,"")</f>
        <v>1</v>
      </c>
      <c r="AO13" s="40">
        <f ca="1">+TODAY()</f>
        <v>44256</v>
      </c>
      <c r="AP13" s="41">
        <f ca="1">+IF(Tabla1[[#This Row],[Fecha Ingreso Plataforma]]="","",AO13-AC13)</f>
        <v>978</v>
      </c>
      <c r="AQ13" s="40"/>
      <c r="AR13" s="42" t="str">
        <f>+IF(Tabla1[[#This Row],[Fecha Baja]]="","",VALUE(1&amp;"/"&amp;MONTH(Tabla1[[#This Row],[Fecha Baja]])&amp;"/"&amp;YEAR(Tabla1[[#This Row],[Fecha Baja]])))</f>
        <v/>
      </c>
      <c r="AS13" s="42">
        <f>IF(Tabla1[[#This Row],[Fecha Ingreso Plataforma]]="","",VALUE(1&amp;"/"&amp;MONTH(Tabla1[[#This Row],[Fecha Ingreso Plataforma]])&amp;"/"&amp;YEAR(Tabla1[[#This Row],[Fecha Ingreso Plataforma]])))</f>
        <v>43252</v>
      </c>
      <c r="AT13" s="41" t="str">
        <f ca="1">+IF(AND(Tabla1[[#This Row],[dias]]&gt;=135,Tabla1[[#This Row],[Estado]]="Vigente"),"Si","No")</f>
        <v>Si</v>
      </c>
      <c r="AU13" s="37" t="str">
        <f>+IF(COUNTIF('PLAN EMPLEADO'!I:I,Tabla1[[#This Row],[Mail]])=0,"No","Si")</f>
        <v>Si</v>
      </c>
      <c r="AV13" s="89" t="s">
        <v>8321</v>
      </c>
      <c r="AW13" s="194"/>
    </row>
    <row r="14" spans="1:49" x14ac:dyDescent="0.2">
      <c r="A14" s="37" t="s">
        <v>27</v>
      </c>
      <c r="B14" s="37" t="s">
        <v>3115</v>
      </c>
      <c r="C14" s="193" t="s">
        <v>28</v>
      </c>
      <c r="D14" s="37" t="s">
        <v>30</v>
      </c>
      <c r="E14" s="193" t="str">
        <f>+LEFT(Tabla1[[#This Row],[RutDV]],8)</f>
        <v>19506039</v>
      </c>
      <c r="F14" s="193" t="str">
        <f>+RIGHT(Tabla1[[#This Row],[RutDV]],1)</f>
        <v>8</v>
      </c>
      <c r="G14" s="37" t="s">
        <v>3748</v>
      </c>
      <c r="H14" s="37" t="s">
        <v>3732</v>
      </c>
      <c r="I14" s="37" t="str">
        <f>+TRIM(Tabla1[[#This Row],[Nombres]]&amp;" "&amp;Tabla1[[#This Row],[Apellidos]])</f>
        <v>CAMILA FRANCISCA IRARRAZABAL BRICEÑO</v>
      </c>
      <c r="J14" s="37" t="s">
        <v>3631</v>
      </c>
      <c r="K14" s="37" t="s">
        <v>8240</v>
      </c>
      <c r="L14" s="37" t="s">
        <v>2497</v>
      </c>
      <c r="M14" s="60" t="s">
        <v>2500</v>
      </c>
      <c r="N14" s="57"/>
      <c r="O14" s="57"/>
      <c r="P14" s="40"/>
      <c r="Q14" s="37"/>
      <c r="S14" s="59"/>
      <c r="V14" s="40">
        <v>35464</v>
      </c>
      <c r="W14" s="37" t="s">
        <v>7301</v>
      </c>
      <c r="X14" s="37" t="s">
        <v>689</v>
      </c>
      <c r="Y14" s="37" t="str">
        <f>+IFERROR(VLOOKUP(Tabla1[[#This Row],[Supervisor]],STAFF!E:H,4,0),"")</f>
        <v>FRANCISCO JAVIER SUAREZ VEGA</v>
      </c>
      <c r="Z14" s="40">
        <v>43279</v>
      </c>
      <c r="AA14" s="40">
        <v>43301</v>
      </c>
      <c r="AB14" s="37" t="s">
        <v>2516</v>
      </c>
      <c r="AC14" s="40">
        <v>43305</v>
      </c>
      <c r="AD14" s="37" t="s">
        <v>3732</v>
      </c>
      <c r="AE14" s="37" t="s">
        <v>3732</v>
      </c>
      <c r="AF14" s="37">
        <v>19104</v>
      </c>
      <c r="AG14" s="37" t="s">
        <v>3733</v>
      </c>
      <c r="AJ14" s="37">
        <v>33</v>
      </c>
      <c r="AK14" s="37" t="s">
        <v>3084</v>
      </c>
      <c r="AL14" s="37">
        <v>30</v>
      </c>
      <c r="AM14" s="37" t="s">
        <v>3519</v>
      </c>
      <c r="AN14" s="37" t="str">
        <f>+IF(AL14=45,1,"")</f>
        <v/>
      </c>
      <c r="AO14" s="40">
        <f ca="1">+TODAY()</f>
        <v>44256</v>
      </c>
      <c r="AP14" s="41">
        <f ca="1">+IF(Tabla1[[#This Row],[Fecha Ingreso Plataforma]]="","",AO14-AC14)</f>
        <v>951</v>
      </c>
      <c r="AQ14" s="40"/>
      <c r="AR14" s="42" t="str">
        <f>+IF(Tabla1[[#This Row],[Fecha Baja]]="","",VALUE(1&amp;"/"&amp;MONTH(Tabla1[[#This Row],[Fecha Baja]])&amp;"/"&amp;YEAR(Tabla1[[#This Row],[Fecha Baja]])))</f>
        <v/>
      </c>
      <c r="AS14" s="42">
        <f>IF(Tabla1[[#This Row],[Fecha Ingreso Plataforma]]="","",VALUE(1&amp;"/"&amp;MONTH(Tabla1[[#This Row],[Fecha Ingreso Plataforma]])&amp;"/"&amp;YEAR(Tabla1[[#This Row],[Fecha Ingreso Plataforma]])))</f>
        <v>43282</v>
      </c>
      <c r="AT14" s="41" t="str">
        <f ca="1">+IF(AND(Tabla1[[#This Row],[dias]]&gt;=135,Tabla1[[#This Row],[Estado]]="Vigente"),"Si","No")</f>
        <v>Si</v>
      </c>
      <c r="AU14" s="37" t="str">
        <f>+IF(COUNTIF('PLAN EMPLEADO'!I:I,Tabla1[[#This Row],[Mail]])=0,"No","Si")</f>
        <v>Si</v>
      </c>
      <c r="AV14" s="89" t="s">
        <v>8321</v>
      </c>
      <c r="AW14" s="194"/>
    </row>
    <row r="15" spans="1:49" x14ac:dyDescent="0.2">
      <c r="A15" s="37" t="s">
        <v>27</v>
      </c>
      <c r="B15" s="37" t="s">
        <v>3115</v>
      </c>
      <c r="C15" s="193" t="s">
        <v>7302</v>
      </c>
      <c r="D15" s="37" t="s">
        <v>30</v>
      </c>
      <c r="E15" s="193" t="str">
        <f>+LEFT(Tabla1[[#This Row],[RutDV]],8)</f>
        <v>16419823</v>
      </c>
      <c r="F15" s="193" t="str">
        <f>+RIGHT(Tabla1[[#This Row],[RutDV]],1)</f>
        <v>5</v>
      </c>
      <c r="G15" s="37" t="s">
        <v>3655</v>
      </c>
      <c r="H15" s="37" t="s">
        <v>3886</v>
      </c>
      <c r="I15" s="37" t="str">
        <f>+TRIM(Tabla1[[#This Row],[Nombres]]&amp;" "&amp;Tabla1[[#This Row],[Apellidos]])</f>
        <v>CAROLINA DE LOS ANGELES ESPEJO GALLARDO</v>
      </c>
      <c r="J15" s="37" t="s">
        <v>3623</v>
      </c>
      <c r="K15" s="37" t="s">
        <v>3624</v>
      </c>
      <c r="L15" s="37" t="s">
        <v>2497</v>
      </c>
      <c r="M15" s="64" t="s">
        <v>2500</v>
      </c>
      <c r="P15" s="40"/>
      <c r="Q15" s="37"/>
      <c r="U15" s="55"/>
      <c r="V15" s="40">
        <v>31409</v>
      </c>
      <c r="W15" s="72" t="s">
        <v>5417</v>
      </c>
      <c r="X15" s="37" t="s">
        <v>2514</v>
      </c>
      <c r="Y15" s="37" t="str">
        <f>+IFERROR(VLOOKUP(Tabla1[[#This Row],[Supervisor]],STAFF!E:H,4,0),"")</f>
        <v>WILLIAMS ENRIQUE DOMINGUEZ BARRADA</v>
      </c>
      <c r="Z15" s="40">
        <v>43311</v>
      </c>
      <c r="AA15" s="40">
        <v>43325</v>
      </c>
      <c r="AB15" s="37" t="s">
        <v>2516</v>
      </c>
      <c r="AC15" s="40">
        <v>43326</v>
      </c>
      <c r="AD15" s="37" t="s">
        <v>3886</v>
      </c>
      <c r="AE15" s="37" t="s">
        <v>3886</v>
      </c>
      <c r="AF15" s="37">
        <v>19024</v>
      </c>
      <c r="AG15" s="37" t="s">
        <v>3887</v>
      </c>
      <c r="AJ15" s="37">
        <v>35</v>
      </c>
      <c r="AK15" s="37" t="s">
        <v>3087</v>
      </c>
      <c r="AL15" s="37">
        <v>30</v>
      </c>
      <c r="AM15" s="37" t="s">
        <v>3519</v>
      </c>
      <c r="AN15" s="37" t="str">
        <f>+IF(AL15=45,1,"")</f>
        <v/>
      </c>
      <c r="AO15" s="40">
        <f ca="1">+TODAY()</f>
        <v>44256</v>
      </c>
      <c r="AP15" s="41">
        <f ca="1">+IF(Tabla1[[#This Row],[Fecha Ingreso Plataforma]]="","",AO15-AC15)</f>
        <v>930</v>
      </c>
      <c r="AQ15" s="40">
        <v>43371</v>
      </c>
      <c r="AR15" s="42" t="str">
        <f>+IF(Tabla1[[#This Row],[Fecha Baja]]="","",VALUE(1&amp;"/"&amp;MONTH(Tabla1[[#This Row],[Fecha Baja]])&amp;"/"&amp;YEAR(Tabla1[[#This Row],[Fecha Baja]])))</f>
        <v/>
      </c>
      <c r="AS15" s="42">
        <f>IF(Tabla1[[#This Row],[Fecha Ingreso Plataforma]]="","",VALUE(1&amp;"/"&amp;MONTH(Tabla1[[#This Row],[Fecha Ingreso Plataforma]])&amp;"/"&amp;YEAR(Tabla1[[#This Row],[Fecha Ingreso Plataforma]])))</f>
        <v>43313</v>
      </c>
      <c r="AT15" s="41" t="str">
        <f ca="1">+IF(AND(Tabla1[[#This Row],[dias]]&gt;=135,Tabla1[[#This Row],[Estado]]="Vigente"),"Si","No")</f>
        <v>Si</v>
      </c>
      <c r="AU15" s="37" t="str">
        <f>+IF(COUNTIF('PLAN EMPLEADO'!I:I,Tabla1[[#This Row],[Mail]])=0,"No","Si")</f>
        <v>Si</v>
      </c>
      <c r="AV15" s="115" t="s">
        <v>8321</v>
      </c>
      <c r="AW15" s="194"/>
    </row>
    <row r="16" spans="1:49" x14ac:dyDescent="0.2">
      <c r="A16" s="37" t="s">
        <v>27</v>
      </c>
      <c r="B16" s="37" t="s">
        <v>3115</v>
      </c>
      <c r="C16" s="37" t="s">
        <v>28</v>
      </c>
      <c r="D16" s="37" t="s">
        <v>30</v>
      </c>
      <c r="E16" s="193" t="str">
        <f>+LEFT(Tabla1[[#This Row],[RutDV]],8)</f>
        <v>17655938</v>
      </c>
      <c r="F16" s="193" t="str">
        <f>+RIGHT(Tabla1[[#This Row],[RutDV]],1)</f>
        <v>1</v>
      </c>
      <c r="G16" s="37" t="s">
        <v>3963</v>
      </c>
      <c r="H16" s="37" t="s">
        <v>3960</v>
      </c>
      <c r="I16" s="37" t="str">
        <f>+TRIM(Tabla1[[#This Row],[Nombres]]&amp;" "&amp;Tabla1[[#This Row],[Apellidos]])</f>
        <v>GISHLAYNE VIOLENA VILCA VEGA</v>
      </c>
      <c r="J16" s="37" t="s">
        <v>3924</v>
      </c>
      <c r="K16" s="37" t="s">
        <v>3925</v>
      </c>
      <c r="L16" s="37" t="s">
        <v>2497</v>
      </c>
      <c r="M16" s="193" t="s">
        <v>2500</v>
      </c>
      <c r="N16" s="193"/>
      <c r="O16" s="193"/>
      <c r="P16" s="40"/>
      <c r="Q16" s="37"/>
      <c r="V16" s="40">
        <v>33354</v>
      </c>
      <c r="W16" s="37" t="s">
        <v>5415</v>
      </c>
      <c r="X16" s="37" t="s">
        <v>2509</v>
      </c>
      <c r="Y16" s="37" t="str">
        <f>+IFERROR(VLOOKUP(Tabla1[[#This Row],[Supervisor]],STAFF!E:H,4,0),"")</f>
        <v>ULISES LA ROSA PEREZ</v>
      </c>
      <c r="Z16" s="40">
        <v>43320</v>
      </c>
      <c r="AA16" s="40">
        <v>43341</v>
      </c>
      <c r="AB16" s="37" t="s">
        <v>2516</v>
      </c>
      <c r="AC16" s="40">
        <v>43346</v>
      </c>
      <c r="AD16" s="37" t="s">
        <v>3960</v>
      </c>
      <c r="AE16" s="37" t="s">
        <v>3960</v>
      </c>
      <c r="AF16" s="37">
        <v>19170</v>
      </c>
      <c r="AG16" s="37" t="s">
        <v>3978</v>
      </c>
      <c r="AJ16" s="37">
        <v>36</v>
      </c>
      <c r="AK16" s="37" t="s">
        <v>2515</v>
      </c>
      <c r="AL16" s="37">
        <v>30</v>
      </c>
      <c r="AM16" s="37" t="s">
        <v>3519</v>
      </c>
      <c r="AN16" s="37" t="str">
        <f>+IF(AL16=45,1,"")</f>
        <v/>
      </c>
      <c r="AO16" s="40">
        <f ca="1">+TODAY()</f>
        <v>44256</v>
      </c>
      <c r="AP16" s="41">
        <f ca="1">+IF(Tabla1[[#This Row],[Fecha Ingreso Plataforma]]="","",AO16-AC16)</f>
        <v>910</v>
      </c>
      <c r="AQ16" s="40"/>
      <c r="AR16" s="42" t="str">
        <f>+IF(Tabla1[[#This Row],[Fecha Baja]]="","",VALUE(1&amp;"/"&amp;MONTH(Tabla1[[#This Row],[Fecha Baja]])&amp;"/"&amp;YEAR(Tabla1[[#This Row],[Fecha Baja]])))</f>
        <v/>
      </c>
      <c r="AS16" s="42">
        <f>IF(Tabla1[[#This Row],[Fecha Ingreso Plataforma]]="","",VALUE(1&amp;"/"&amp;MONTH(Tabla1[[#This Row],[Fecha Ingreso Plataforma]])&amp;"/"&amp;YEAR(Tabla1[[#This Row],[Fecha Ingreso Plataforma]])))</f>
        <v>43344</v>
      </c>
      <c r="AT16" s="41" t="str">
        <f ca="1">+IF(AND(Tabla1[[#This Row],[dias]]&gt;=135,Tabla1[[#This Row],[Estado]]="Vigente"),"Si","No")</f>
        <v>Si</v>
      </c>
      <c r="AU16" s="37" t="str">
        <f>+IF(COUNTIF('PLAN EMPLEADO'!I:I,Tabla1[[#This Row],[Mail]])=0,"No","Si")</f>
        <v>Si</v>
      </c>
      <c r="AV16" s="89" t="s">
        <v>8321</v>
      </c>
      <c r="AW16" s="194"/>
    </row>
    <row r="17" spans="1:49" x14ac:dyDescent="0.2">
      <c r="A17" s="37" t="s">
        <v>27</v>
      </c>
      <c r="B17" s="37" t="s">
        <v>3115</v>
      </c>
      <c r="C17" s="37" t="s">
        <v>7302</v>
      </c>
      <c r="D17" s="37" t="s">
        <v>30</v>
      </c>
      <c r="E17" s="193" t="str">
        <f>+LEFT(Tabla1[[#This Row],[RutDV]],8)</f>
        <v>18494092</v>
      </c>
      <c r="F17" s="193" t="str">
        <f>+RIGHT(Tabla1[[#This Row],[RutDV]],1)</f>
        <v>2</v>
      </c>
      <c r="G17" s="37" t="s">
        <v>4042</v>
      </c>
      <c r="H17" s="37" t="s">
        <v>4069</v>
      </c>
      <c r="I17" s="37" t="str">
        <f>+TRIM(Tabla1[[#This Row],[Nombres]]&amp;" "&amp;Tabla1[[#This Row],[Apellidos]])</f>
        <v>VALENTINA ALEXANDRA AGUILERA MORALES</v>
      </c>
      <c r="J17" s="37" t="s">
        <v>8241</v>
      </c>
      <c r="K17" s="37" t="s">
        <v>4003</v>
      </c>
      <c r="L17" s="37" t="s">
        <v>2497</v>
      </c>
      <c r="M17" s="37" t="s">
        <v>2500</v>
      </c>
      <c r="P17" s="40"/>
      <c r="Q17" s="37"/>
      <c r="V17" s="40">
        <v>34101</v>
      </c>
      <c r="W17" s="37" t="s">
        <v>5409</v>
      </c>
      <c r="X17" s="37" t="s">
        <v>2511</v>
      </c>
      <c r="Y17" s="37" t="str">
        <f>+IFERROR(VLOOKUP(Tabla1[[#This Row],[Supervisor]],STAFF!E:H,4,0),"")</f>
        <v>ULISES LA ROSA PEREZ</v>
      </c>
      <c r="Z17" s="40">
        <v>43333</v>
      </c>
      <c r="AA17" s="40">
        <v>43353</v>
      </c>
      <c r="AB17" s="37" t="s">
        <v>2516</v>
      </c>
      <c r="AC17" s="40">
        <v>43354</v>
      </c>
      <c r="AD17" s="37" t="s">
        <v>4069</v>
      </c>
      <c r="AE17" s="37" t="s">
        <v>4069</v>
      </c>
      <c r="AF17" s="37">
        <v>19194</v>
      </c>
      <c r="AG17" s="37" t="s">
        <v>4096</v>
      </c>
      <c r="AJ17" s="37">
        <v>37</v>
      </c>
      <c r="AK17" s="37" t="s">
        <v>3087</v>
      </c>
      <c r="AL17" s="37">
        <v>30</v>
      </c>
      <c r="AM17" s="37" t="s">
        <v>3519</v>
      </c>
      <c r="AN17" s="37" t="str">
        <f>+IF(AL17=45,1,"")</f>
        <v/>
      </c>
      <c r="AO17" s="40">
        <f ca="1">+TODAY()</f>
        <v>44256</v>
      </c>
      <c r="AP17" s="41">
        <f ca="1">+IF(Tabla1[[#This Row],[Fecha Ingreso Plataforma]]="","",AO17-AC17)</f>
        <v>902</v>
      </c>
      <c r="AQ17" s="40"/>
      <c r="AR17" s="42" t="str">
        <f>+IF(Tabla1[[#This Row],[Fecha Baja]]="","",VALUE(1&amp;"/"&amp;MONTH(Tabla1[[#This Row],[Fecha Baja]])&amp;"/"&amp;YEAR(Tabla1[[#This Row],[Fecha Baja]])))</f>
        <v/>
      </c>
      <c r="AS17" s="42">
        <f>IF(Tabla1[[#This Row],[Fecha Ingreso Plataforma]]="","",VALUE(1&amp;"/"&amp;MONTH(Tabla1[[#This Row],[Fecha Ingreso Plataforma]])&amp;"/"&amp;YEAR(Tabla1[[#This Row],[Fecha Ingreso Plataforma]])))</f>
        <v>43344</v>
      </c>
      <c r="AT17" s="41" t="str">
        <f ca="1">+IF(AND(Tabla1[[#This Row],[dias]]&gt;=135,Tabla1[[#This Row],[Estado]]="Vigente"),"Si","No")</f>
        <v>Si</v>
      </c>
      <c r="AU17" s="37" t="str">
        <f>+IF(COUNTIF('PLAN EMPLEADO'!I:I,Tabla1[[#This Row],[Mail]])=0,"No","Si")</f>
        <v>Si</v>
      </c>
      <c r="AV17" s="89" t="s">
        <v>8321</v>
      </c>
      <c r="AW17" s="194"/>
    </row>
    <row r="18" spans="1:49" x14ac:dyDescent="0.2">
      <c r="A18" s="37" t="s">
        <v>27</v>
      </c>
      <c r="B18" s="37" t="s">
        <v>3115</v>
      </c>
      <c r="C18" s="37" t="s">
        <v>28</v>
      </c>
      <c r="D18" s="37" t="s">
        <v>30</v>
      </c>
      <c r="E18" s="193" t="str">
        <f>+LEFT(Tabla1[[#This Row],[RutDV]],8)</f>
        <v>18277000</v>
      </c>
      <c r="F18" s="193" t="str">
        <f>+RIGHT(Tabla1[[#This Row],[RutDV]],1)</f>
        <v>0</v>
      </c>
      <c r="G18" s="37" t="s">
        <v>4339</v>
      </c>
      <c r="H18" s="37" t="s">
        <v>4388</v>
      </c>
      <c r="I18" s="37" t="str">
        <f>+TRIM(Tabla1[[#This Row],[Nombres]]&amp;" "&amp;Tabla1[[#This Row],[Apellidos]])</f>
        <v>SCARLET GIOVANNA VERA SILVA</v>
      </c>
      <c r="J18" s="37" t="s">
        <v>4317</v>
      </c>
      <c r="K18" s="37" t="s">
        <v>4318</v>
      </c>
      <c r="L18" s="37" t="s">
        <v>2497</v>
      </c>
      <c r="M18" s="149" t="s">
        <v>2500</v>
      </c>
      <c r="P18" s="40"/>
      <c r="Q18" s="37"/>
      <c r="V18" s="40">
        <v>33831</v>
      </c>
      <c r="W18" s="193" t="s">
        <v>5413</v>
      </c>
      <c r="X18" s="37" t="s">
        <v>2510</v>
      </c>
      <c r="Y18" s="37" t="str">
        <f>+IFERROR(VLOOKUP(Tabla1[[#This Row],[Supervisor]],STAFF!E:H,4,0),"")</f>
        <v>FRANCISCO JAVIER SUAREZ VEGA</v>
      </c>
      <c r="Z18" s="40">
        <v>43381</v>
      </c>
      <c r="AA18" s="40">
        <v>43398</v>
      </c>
      <c r="AC18" s="40">
        <v>43399</v>
      </c>
      <c r="AD18" s="37" t="s">
        <v>4388</v>
      </c>
      <c r="AE18" s="37" t="s">
        <v>4388</v>
      </c>
      <c r="AF18" s="37">
        <v>19253</v>
      </c>
      <c r="AG18" s="37" t="s">
        <v>4597</v>
      </c>
      <c r="AJ18" s="37">
        <v>41</v>
      </c>
      <c r="AK18" s="37" t="s">
        <v>3087</v>
      </c>
      <c r="AL18" s="37">
        <v>30</v>
      </c>
      <c r="AM18" s="37" t="s">
        <v>3519</v>
      </c>
      <c r="AN18" s="37" t="str">
        <f>+IF(AL18=45,1,"")</f>
        <v/>
      </c>
      <c r="AO18" s="40">
        <f ca="1">+TODAY()</f>
        <v>44256</v>
      </c>
      <c r="AP18" s="41">
        <f ca="1">+IF(Tabla1[[#This Row],[Fecha Ingreso Plataforma]]="","",AO18-AC18)</f>
        <v>857</v>
      </c>
      <c r="AQ18" s="40"/>
      <c r="AR18" s="42" t="str">
        <f>+IF(Tabla1[[#This Row],[Fecha Baja]]="","",VALUE(1&amp;"/"&amp;MONTH(Tabla1[[#This Row],[Fecha Baja]])&amp;"/"&amp;YEAR(Tabla1[[#This Row],[Fecha Baja]])))</f>
        <v/>
      </c>
      <c r="AS18" s="42">
        <f>IF(Tabla1[[#This Row],[Fecha Ingreso Plataforma]]="","",VALUE(1&amp;"/"&amp;MONTH(Tabla1[[#This Row],[Fecha Ingreso Plataforma]])&amp;"/"&amp;YEAR(Tabla1[[#This Row],[Fecha Ingreso Plataforma]])))</f>
        <v>43374</v>
      </c>
      <c r="AT18" s="41" t="str">
        <f ca="1">+IF(AND(Tabla1[[#This Row],[dias]]&gt;=135,Tabla1[[#This Row],[Estado]]="Vigente"),"Si","No")</f>
        <v>Si</v>
      </c>
      <c r="AU18" s="37" t="str">
        <f>+IF(COUNTIF('PLAN EMPLEADO'!I:I,Tabla1[[#This Row],[Mail]])=0,"No","Si")</f>
        <v>Si</v>
      </c>
      <c r="AV18" s="89" t="s">
        <v>8321</v>
      </c>
      <c r="AW18" s="194"/>
    </row>
    <row r="19" spans="1:49" x14ac:dyDescent="0.2">
      <c r="A19" s="37" t="s">
        <v>27</v>
      </c>
      <c r="B19" s="37" t="s">
        <v>3115</v>
      </c>
      <c r="C19" s="193" t="s">
        <v>9792</v>
      </c>
      <c r="D19" s="37" t="s">
        <v>30</v>
      </c>
      <c r="E19" s="193" t="str">
        <f>+LEFT(Tabla1[[#This Row],[RutDV]],8)</f>
        <v>19257621</v>
      </c>
      <c r="F19" s="193" t="str">
        <f>+RIGHT(Tabla1[[#This Row],[RutDV]],1)</f>
        <v>0</v>
      </c>
      <c r="G19" s="37" t="s">
        <v>4804</v>
      </c>
      <c r="H19" s="37" t="s">
        <v>4890</v>
      </c>
      <c r="I19" s="37" t="str">
        <f>+TRIM(Tabla1[[#This Row],[Nombres]]&amp;" "&amp;Tabla1[[#This Row],[Apellidos]])</f>
        <v>MACARENA ALEJANDRA BARRAZA ABARCA</v>
      </c>
      <c r="J19" s="37" t="s">
        <v>3322</v>
      </c>
      <c r="K19" s="37" t="s">
        <v>4772</v>
      </c>
      <c r="L19" s="37" t="s">
        <v>2497</v>
      </c>
      <c r="M19" s="193" t="s">
        <v>2500</v>
      </c>
      <c r="N19" s="193"/>
      <c r="O19" s="193"/>
      <c r="P19" s="40"/>
      <c r="Q19" s="37"/>
      <c r="R19" s="195"/>
      <c r="V19" s="40">
        <v>35210</v>
      </c>
      <c r="W19" s="37" t="s">
        <v>5416</v>
      </c>
      <c r="X19" s="37" t="s">
        <v>2505</v>
      </c>
      <c r="Y19" s="37" t="str">
        <f>+IFERROR(VLOOKUP(Tabla1[[#This Row],[Supervisor]],STAFF!E:H,4,0),"")</f>
        <v>FRANCISCO JAVIER SUAREZ VEGA</v>
      </c>
      <c r="Z19" s="40">
        <v>43426</v>
      </c>
      <c r="AA19" s="40">
        <v>43446</v>
      </c>
      <c r="AC19" s="40">
        <v>43448</v>
      </c>
      <c r="AD19" s="37" t="s">
        <v>4890</v>
      </c>
      <c r="AE19" s="37" t="s">
        <v>4890</v>
      </c>
      <c r="AF19" s="37">
        <v>19011</v>
      </c>
      <c r="AG19" s="37" t="s">
        <v>4912</v>
      </c>
      <c r="AJ19" s="37">
        <v>44</v>
      </c>
      <c r="AK19" s="37" t="s">
        <v>4474</v>
      </c>
      <c r="AL19" s="37">
        <v>45</v>
      </c>
      <c r="AM19" s="37" t="s">
        <v>3519</v>
      </c>
      <c r="AN19" s="37">
        <f>+IF(AL19=45,1,"")</f>
        <v>1</v>
      </c>
      <c r="AO19" s="40">
        <f ca="1">+TODAY()</f>
        <v>44256</v>
      </c>
      <c r="AP19" s="41">
        <f ca="1">+IF(Tabla1[[#This Row],[Fecha Ingreso Plataforma]]="","",AO19-AC19)</f>
        <v>808</v>
      </c>
      <c r="AQ19" s="40"/>
      <c r="AR19" s="42" t="str">
        <f>+IF(Tabla1[[#This Row],[Fecha Baja]]="","",VALUE(1&amp;"/"&amp;MONTH(Tabla1[[#This Row],[Fecha Baja]])&amp;"/"&amp;YEAR(Tabla1[[#This Row],[Fecha Baja]])))</f>
        <v/>
      </c>
      <c r="AS19" s="42">
        <f>IF(Tabla1[[#This Row],[Fecha Ingreso Plataforma]]="","",VALUE(1&amp;"/"&amp;MONTH(Tabla1[[#This Row],[Fecha Ingreso Plataforma]])&amp;"/"&amp;YEAR(Tabla1[[#This Row],[Fecha Ingreso Plataforma]])))</f>
        <v>43435</v>
      </c>
      <c r="AT19" s="41" t="str">
        <f ca="1">+IF(AND(Tabla1[[#This Row],[dias]]&gt;=135,Tabla1[[#This Row],[Estado]]="Vigente"),"Si","No")</f>
        <v>Si</v>
      </c>
      <c r="AU19" s="37" t="str">
        <f>+IF(COUNTIF('PLAN EMPLEADO'!I:I,Tabla1[[#This Row],[Mail]])=0,"No","Si")</f>
        <v>Si</v>
      </c>
      <c r="AV19" s="89" t="s">
        <v>8322</v>
      </c>
      <c r="AW19" s="194"/>
    </row>
    <row r="20" spans="1:49" x14ac:dyDescent="0.2">
      <c r="A20" s="37" t="s">
        <v>27</v>
      </c>
      <c r="B20" s="37" t="s">
        <v>3115</v>
      </c>
      <c r="C20" s="37" t="s">
        <v>28</v>
      </c>
      <c r="D20" s="37" t="s">
        <v>30</v>
      </c>
      <c r="E20" s="193" t="str">
        <f>+LEFT(Tabla1[[#This Row],[RutDV]],8)</f>
        <v>19351229</v>
      </c>
      <c r="F20" s="193" t="str">
        <f>+RIGHT(Tabla1[[#This Row],[RutDV]],1)</f>
        <v>1</v>
      </c>
      <c r="G20" s="37" t="s">
        <v>3283</v>
      </c>
      <c r="H20" s="37" t="s">
        <v>3568</v>
      </c>
      <c r="I20" s="37" t="str">
        <f>+TRIM(Tabla1[[#This Row],[Nombres]]&amp;" "&amp;Tabla1[[#This Row],[Apellidos]])</f>
        <v>DEBORA ANDREA ACUÑA TAPIA</v>
      </c>
      <c r="J20" s="37" t="s">
        <v>3324</v>
      </c>
      <c r="K20" s="37" t="s">
        <v>3325</v>
      </c>
      <c r="L20" s="37" t="s">
        <v>2497</v>
      </c>
      <c r="M20" s="193" t="s">
        <v>2500</v>
      </c>
      <c r="N20" s="193"/>
      <c r="O20" s="193"/>
      <c r="P20" s="40"/>
      <c r="Q20" s="195"/>
      <c r="V20" s="40">
        <v>35137</v>
      </c>
      <c r="W20" s="72" t="s">
        <v>7301</v>
      </c>
      <c r="X20" s="37" t="s">
        <v>689</v>
      </c>
      <c r="Y20" s="37" t="str">
        <f>+IFERROR(VLOOKUP(Tabla1[[#This Row],[Supervisor]],STAFF!E:H,4,0),"")</f>
        <v>FRANCISCO JAVIER SUAREZ VEGA</v>
      </c>
      <c r="Z20" s="40">
        <v>42890</v>
      </c>
      <c r="AA20" s="40">
        <v>43276</v>
      </c>
      <c r="AC20" s="40">
        <v>43483</v>
      </c>
      <c r="AD20" s="37" t="s">
        <v>3568</v>
      </c>
      <c r="AE20" s="37" t="s">
        <v>3568</v>
      </c>
      <c r="AF20" s="37">
        <v>19006</v>
      </c>
      <c r="AG20" s="37" t="s">
        <v>3569</v>
      </c>
      <c r="AJ20" s="37">
        <v>47</v>
      </c>
      <c r="AK20" s="37" t="s">
        <v>3342</v>
      </c>
      <c r="AL20" s="37">
        <v>45</v>
      </c>
      <c r="AM20" s="37" t="s">
        <v>3519</v>
      </c>
      <c r="AN20" s="37">
        <f>+IF(AL20=45,1,"")</f>
        <v>1</v>
      </c>
      <c r="AO20" s="40">
        <f ca="1">+TODAY()</f>
        <v>44256</v>
      </c>
      <c r="AP20" s="41">
        <f ca="1">+IF(Tabla1[[#This Row],[Fecha Ingreso Plataforma]]="","",AO20-AC20)</f>
        <v>773</v>
      </c>
      <c r="AQ20" s="40"/>
      <c r="AR20" s="42" t="str">
        <f>+IF(Tabla1[[#This Row],[Fecha Baja]]="","",VALUE(1&amp;"/"&amp;MONTH(Tabla1[[#This Row],[Fecha Baja]])&amp;"/"&amp;YEAR(Tabla1[[#This Row],[Fecha Baja]])))</f>
        <v/>
      </c>
      <c r="AS20" s="42">
        <f>IF(Tabla1[[#This Row],[Fecha Ingreso Plataforma]]="","",VALUE(1&amp;"/"&amp;MONTH(Tabla1[[#This Row],[Fecha Ingreso Plataforma]])&amp;"/"&amp;YEAR(Tabla1[[#This Row],[Fecha Ingreso Plataforma]])))</f>
        <v>43466</v>
      </c>
      <c r="AT20" s="41" t="str">
        <f ca="1">+IF(AND(Tabla1[[#This Row],[dias]]&gt;=135,Tabla1[[#This Row],[Estado]]="Vigente"),"Si","No")</f>
        <v>Si</v>
      </c>
      <c r="AU20" s="37" t="str">
        <f>+IF(COUNTIF('PLAN EMPLEADO'!I:I,Tabla1[[#This Row],[Mail]])=0,"No","Si")</f>
        <v>Si</v>
      </c>
      <c r="AV20" s="89" t="s">
        <v>8322</v>
      </c>
      <c r="AW20" s="194"/>
    </row>
    <row r="21" spans="1:49" x14ac:dyDescent="0.2">
      <c r="A21" s="37" t="s">
        <v>27</v>
      </c>
      <c r="B21" s="37" t="s">
        <v>3115</v>
      </c>
      <c r="C21" s="37" t="s">
        <v>7302</v>
      </c>
      <c r="D21" s="37" t="s">
        <v>30</v>
      </c>
      <c r="E21" s="193" t="str">
        <f>+LEFT(Tabla1[[#This Row],[RutDV]],8)</f>
        <v>18503711</v>
      </c>
      <c r="F21" s="193" t="str">
        <f>+RIGHT(Tabla1[[#This Row],[RutDV]],1)</f>
        <v>8</v>
      </c>
      <c r="G21" s="37" t="s">
        <v>5176</v>
      </c>
      <c r="H21" s="37" t="s">
        <v>5194</v>
      </c>
      <c r="I21" s="37" t="str">
        <f>+TRIM(Tabla1[[#This Row],[Nombres]]&amp;" "&amp;Tabla1[[#This Row],[Apellidos]])</f>
        <v>FELIPE SEBASTIAN CHANDIA CASTRO</v>
      </c>
      <c r="J21" s="37" t="s">
        <v>5156</v>
      </c>
      <c r="K21" s="37" t="s">
        <v>5157</v>
      </c>
      <c r="L21" s="37" t="s">
        <v>2497</v>
      </c>
      <c r="M21" s="37" t="s">
        <v>2500</v>
      </c>
      <c r="P21" s="40"/>
      <c r="Q21" s="37"/>
      <c r="V21" s="40">
        <v>34528</v>
      </c>
      <c r="W21" s="193" t="s">
        <v>7396</v>
      </c>
      <c r="X21" s="193" t="s">
        <v>3289</v>
      </c>
      <c r="Y21" s="193" t="str">
        <f>+IFERROR(VLOOKUP(Tabla1[[#This Row],[Supervisor]],STAFF!E:H,4,0),"")</f>
        <v>WILLIAMS ENRIQUE DOMINGUEZ BARRADA</v>
      </c>
      <c r="Z21" s="40">
        <v>43475</v>
      </c>
      <c r="AA21" s="40">
        <v>43493</v>
      </c>
      <c r="AC21" s="40">
        <v>43497</v>
      </c>
      <c r="AD21" s="37" t="s">
        <v>5194</v>
      </c>
      <c r="AE21" s="37" t="s">
        <v>5194</v>
      </c>
      <c r="AF21" s="37">
        <v>19207</v>
      </c>
      <c r="AG21" s="37" t="s">
        <v>5212</v>
      </c>
      <c r="AJ21" s="37">
        <v>48</v>
      </c>
      <c r="AK21" s="37" t="s">
        <v>2515</v>
      </c>
      <c r="AL21" s="37">
        <v>30</v>
      </c>
      <c r="AM21" s="37" t="s">
        <v>3519</v>
      </c>
      <c r="AN21" s="37" t="str">
        <f>+IF(AL21=45,1,"")</f>
        <v/>
      </c>
      <c r="AO21" s="40">
        <f ca="1">+TODAY()</f>
        <v>44256</v>
      </c>
      <c r="AP21" s="41">
        <f ca="1">+IF(Tabla1[[#This Row],[Fecha Ingreso Plataforma]]="","",AO21-AC21)</f>
        <v>759</v>
      </c>
      <c r="AQ21" s="40"/>
      <c r="AR21" s="42" t="str">
        <f>+IF(Tabla1[[#This Row],[Fecha Baja]]="","",VALUE(1&amp;"/"&amp;MONTH(Tabla1[[#This Row],[Fecha Baja]])&amp;"/"&amp;YEAR(Tabla1[[#This Row],[Fecha Baja]])))</f>
        <v/>
      </c>
      <c r="AS21" s="42">
        <f>IF(Tabla1[[#This Row],[Fecha Ingreso Plataforma]]="","",VALUE(1&amp;"/"&amp;MONTH(Tabla1[[#This Row],[Fecha Ingreso Plataforma]])&amp;"/"&amp;YEAR(Tabla1[[#This Row],[Fecha Ingreso Plataforma]])))</f>
        <v>43497</v>
      </c>
      <c r="AT21" s="41" t="str">
        <f ca="1">+IF(AND(Tabla1[[#This Row],[dias]]&gt;=135,Tabla1[[#This Row],[Estado]]="Vigente"),"Si","No")</f>
        <v>Si</v>
      </c>
      <c r="AU21" s="37" t="str">
        <f>+IF(COUNTIF('PLAN EMPLEADO'!I:I,Tabla1[[#This Row],[Mail]])=0,"No","Si")</f>
        <v>Si</v>
      </c>
      <c r="AV21" s="89" t="s">
        <v>8321</v>
      </c>
      <c r="AW21" s="194"/>
    </row>
    <row r="22" spans="1:49" x14ac:dyDescent="0.2">
      <c r="A22" s="37" t="s">
        <v>27</v>
      </c>
      <c r="B22" s="37" t="s">
        <v>3115</v>
      </c>
      <c r="C22" s="193" t="s">
        <v>28</v>
      </c>
      <c r="D22" s="37" t="s">
        <v>30</v>
      </c>
      <c r="E22" s="193" t="str">
        <f>+LEFT(Tabla1[[#This Row],[RutDV]],8)</f>
        <v>17979335</v>
      </c>
      <c r="F22" s="193" t="str">
        <f>+RIGHT(Tabla1[[#This Row],[RutDV]],1)</f>
        <v>0</v>
      </c>
      <c r="G22" s="37" t="s">
        <v>5289</v>
      </c>
      <c r="H22" s="37" t="s">
        <v>5315</v>
      </c>
      <c r="I22" s="37" t="str">
        <f>+TRIM(Tabla1[[#This Row],[Nombres]]&amp;" "&amp;Tabla1[[#This Row],[Apellidos]])</f>
        <v>DANIELA CAROLINA PIZARRO PASTEN</v>
      </c>
      <c r="J22" s="37" t="s">
        <v>5255</v>
      </c>
      <c r="K22" s="37" t="s">
        <v>5256</v>
      </c>
      <c r="L22" s="37" t="s">
        <v>2497</v>
      </c>
      <c r="M22" s="100" t="s">
        <v>2500</v>
      </c>
      <c r="N22" s="89"/>
      <c r="O22" s="89"/>
      <c r="P22" s="40"/>
      <c r="Q22" s="37"/>
      <c r="V22" s="40">
        <v>33470</v>
      </c>
      <c r="W22" s="37" t="s">
        <v>11378</v>
      </c>
      <c r="X22" s="37" t="s">
        <v>5793</v>
      </c>
      <c r="Y22" s="37" t="str">
        <f>+IFERROR(VLOOKUP(Tabla1[[#This Row],[Supervisor]],STAFF!E:H,4,0),"")</f>
        <v>FRANCISCO JAVIER SUAREZ VEGA</v>
      </c>
      <c r="Z22" s="40">
        <v>43493</v>
      </c>
      <c r="AA22" s="40">
        <v>43507</v>
      </c>
      <c r="AC22" s="40">
        <v>43508</v>
      </c>
      <c r="AD22" s="37" t="s">
        <v>5315</v>
      </c>
      <c r="AE22" s="37" t="s">
        <v>5315</v>
      </c>
      <c r="AF22" s="37">
        <v>19202</v>
      </c>
      <c r="AG22" s="37" t="s">
        <v>5340</v>
      </c>
      <c r="AJ22" s="37">
        <v>49</v>
      </c>
      <c r="AK22" s="37" t="s">
        <v>4474</v>
      </c>
      <c r="AL22" s="37">
        <v>30</v>
      </c>
      <c r="AM22" s="37" t="s">
        <v>3519</v>
      </c>
      <c r="AN22" s="37" t="str">
        <f>+IF(AL22=45,1,"")</f>
        <v/>
      </c>
      <c r="AO22" s="40">
        <f ca="1">+TODAY()</f>
        <v>44256</v>
      </c>
      <c r="AP22" s="41">
        <f ca="1">+IF(Tabla1[[#This Row],[Fecha Ingreso Plataforma]]="","",AO22-AC22)</f>
        <v>748</v>
      </c>
      <c r="AQ22" s="40"/>
      <c r="AR22" s="42" t="str">
        <f>+IF(Tabla1[[#This Row],[Fecha Baja]]="","",VALUE(1&amp;"/"&amp;MONTH(Tabla1[[#This Row],[Fecha Baja]])&amp;"/"&amp;YEAR(Tabla1[[#This Row],[Fecha Baja]])))</f>
        <v/>
      </c>
      <c r="AS22" s="42">
        <f>IF(Tabla1[[#This Row],[Fecha Ingreso Plataforma]]="","",VALUE(1&amp;"/"&amp;MONTH(Tabla1[[#This Row],[Fecha Ingreso Plataforma]])&amp;"/"&amp;YEAR(Tabla1[[#This Row],[Fecha Ingreso Plataforma]])))</f>
        <v>43497</v>
      </c>
      <c r="AT22" s="41" t="str">
        <f ca="1">+IF(AND(Tabla1[[#This Row],[dias]]&gt;=135,Tabla1[[#This Row],[Estado]]="Vigente"),"Si","No")</f>
        <v>Si</v>
      </c>
      <c r="AU22" s="37" t="str">
        <f>+IF(COUNTIF('PLAN EMPLEADO'!I:I,Tabla1[[#This Row],[Mail]])=0,"No","Si")</f>
        <v>Si</v>
      </c>
      <c r="AV22" s="115" t="s">
        <v>8321</v>
      </c>
      <c r="AW22" s="194"/>
    </row>
    <row r="23" spans="1:49" x14ac:dyDescent="0.2">
      <c r="A23" s="37" t="s">
        <v>27</v>
      </c>
      <c r="B23" s="37" t="s">
        <v>3115</v>
      </c>
      <c r="C23" s="193" t="s">
        <v>9792</v>
      </c>
      <c r="D23" s="37" t="s">
        <v>30</v>
      </c>
      <c r="E23" s="193" t="str">
        <f>+LEFT(Tabla1[[#This Row],[RutDV]],8)</f>
        <v>13535502</v>
      </c>
      <c r="F23" s="193" t="str">
        <f>+RIGHT(Tabla1[[#This Row],[RutDV]],1)</f>
        <v>K</v>
      </c>
      <c r="G23" s="37" t="s">
        <v>5297</v>
      </c>
      <c r="H23" s="37" t="s">
        <v>5323</v>
      </c>
      <c r="I23" s="37" t="str">
        <f>+TRIM(Tabla1[[#This Row],[Nombres]]&amp;" "&amp;Tabla1[[#This Row],[Apellidos]])</f>
        <v>JUAN PABLO VERA ROBLES</v>
      </c>
      <c r="J23" s="37" t="s">
        <v>5268</v>
      </c>
      <c r="K23" s="37" t="s">
        <v>5269</v>
      </c>
      <c r="L23" s="37" t="s">
        <v>2497</v>
      </c>
      <c r="M23" s="64" t="s">
        <v>2500</v>
      </c>
      <c r="P23" s="40"/>
      <c r="Q23" s="37"/>
      <c r="U23" s="55"/>
      <c r="V23" s="40">
        <v>29199</v>
      </c>
      <c r="W23" s="37" t="s">
        <v>11378</v>
      </c>
      <c r="X23" s="37" t="s">
        <v>5793</v>
      </c>
      <c r="Y23" s="37" t="str">
        <f>+IFERROR(VLOOKUP(Tabla1[[#This Row],[Supervisor]],STAFF!E:H,4,0),"")</f>
        <v>FRANCISCO JAVIER SUAREZ VEGA</v>
      </c>
      <c r="Z23" s="40">
        <v>43493</v>
      </c>
      <c r="AA23" s="40">
        <v>43507</v>
      </c>
      <c r="AC23" s="40">
        <v>43508</v>
      </c>
      <c r="AD23" s="37" t="s">
        <v>5323</v>
      </c>
      <c r="AE23" s="37" t="s">
        <v>5323</v>
      </c>
      <c r="AF23" s="37">
        <v>19249</v>
      </c>
      <c r="AG23" s="37" t="s">
        <v>5348</v>
      </c>
      <c r="AJ23" s="37">
        <v>49</v>
      </c>
      <c r="AK23" s="37" t="s">
        <v>4474</v>
      </c>
      <c r="AL23" s="37">
        <v>45</v>
      </c>
      <c r="AM23" s="37" t="s">
        <v>3519</v>
      </c>
      <c r="AN23" s="37">
        <f>+IF(AL23=45,1,"")</f>
        <v>1</v>
      </c>
      <c r="AO23" s="40">
        <f ca="1">+TODAY()</f>
        <v>44256</v>
      </c>
      <c r="AP23" s="41">
        <f ca="1">+IF(Tabla1[[#This Row],[Fecha Ingreso Plataforma]]="","",AO23-AC23)</f>
        <v>748</v>
      </c>
      <c r="AQ23" s="40"/>
      <c r="AR23" s="42" t="str">
        <f>+IF(Tabla1[[#This Row],[Fecha Baja]]="","",VALUE(1&amp;"/"&amp;MONTH(Tabla1[[#This Row],[Fecha Baja]])&amp;"/"&amp;YEAR(Tabla1[[#This Row],[Fecha Baja]])))</f>
        <v/>
      </c>
      <c r="AS23" s="42">
        <f>IF(Tabla1[[#This Row],[Fecha Ingreso Plataforma]]="","",VALUE(1&amp;"/"&amp;MONTH(Tabla1[[#This Row],[Fecha Ingreso Plataforma]])&amp;"/"&amp;YEAR(Tabla1[[#This Row],[Fecha Ingreso Plataforma]])))</f>
        <v>43497</v>
      </c>
      <c r="AT23" s="41" t="str">
        <f ca="1">+IF(AND(Tabla1[[#This Row],[dias]]&gt;=135,Tabla1[[#This Row],[Estado]]="Vigente"),"Si","No")</f>
        <v>Si</v>
      </c>
      <c r="AU23" s="37" t="str">
        <f>+IF(COUNTIF('PLAN EMPLEADO'!I:I,Tabla1[[#This Row],[Mail]])=0,"No","Si")</f>
        <v>Si</v>
      </c>
      <c r="AV23" s="89" t="s">
        <v>8322</v>
      </c>
      <c r="AW23" s="194"/>
    </row>
    <row r="24" spans="1:49" x14ac:dyDescent="0.2">
      <c r="A24" s="37" t="s">
        <v>27</v>
      </c>
      <c r="B24" s="37" t="s">
        <v>3115</v>
      </c>
      <c r="C24" s="193" t="s">
        <v>28</v>
      </c>
      <c r="D24" s="37" t="s">
        <v>30</v>
      </c>
      <c r="E24" s="193" t="str">
        <f>+LEFT(Tabla1[[#This Row],[RutDV]],8)</f>
        <v>15912311</v>
      </c>
      <c r="F24" s="193" t="str">
        <f>+RIGHT(Tabla1[[#This Row],[RutDV]],1)</f>
        <v>1</v>
      </c>
      <c r="G24" s="37" t="s">
        <v>5630</v>
      </c>
      <c r="H24" s="37" t="s">
        <v>5699</v>
      </c>
      <c r="I24" s="37" t="str">
        <f>+TRIM(Tabla1[[#This Row],[Nombres]]&amp;" "&amp;Tabla1[[#This Row],[Apellidos]])</f>
        <v>CHRISTIAN JOSE VILLARROEL GARRIGA</v>
      </c>
      <c r="J24" s="37" t="s">
        <v>5656</v>
      </c>
      <c r="K24" s="37" t="s">
        <v>5657</v>
      </c>
      <c r="L24" s="37" t="s">
        <v>2497</v>
      </c>
      <c r="M24" s="37" t="s">
        <v>2500</v>
      </c>
      <c r="P24" s="40"/>
      <c r="Q24" s="37"/>
      <c r="V24" s="40">
        <v>30871</v>
      </c>
      <c r="W24" s="37" t="s">
        <v>5415</v>
      </c>
      <c r="X24" s="37" t="s">
        <v>2509</v>
      </c>
      <c r="Y24" s="37" t="str">
        <f>+IFERROR(VLOOKUP(Tabla1[[#This Row],[Supervisor]],STAFF!E:H,4,0),"")</f>
        <v>ULISES LA ROSA PEREZ</v>
      </c>
      <c r="Z24" s="40">
        <v>43529</v>
      </c>
      <c r="AA24" s="40">
        <v>43550</v>
      </c>
      <c r="AC24" s="40">
        <v>43552</v>
      </c>
      <c r="AD24" s="37" t="s">
        <v>5699</v>
      </c>
      <c r="AE24" s="37" t="s">
        <v>5699</v>
      </c>
      <c r="AF24" s="37">
        <v>19259</v>
      </c>
      <c r="AG24" s="37" t="s">
        <v>5723</v>
      </c>
      <c r="AJ24" s="37">
        <v>52</v>
      </c>
      <c r="AK24" s="37" t="s">
        <v>2515</v>
      </c>
      <c r="AL24" s="37">
        <v>30</v>
      </c>
      <c r="AM24" s="37" t="s">
        <v>3519</v>
      </c>
      <c r="AN24" s="37" t="str">
        <f>+IF(AL24=45,1,"")</f>
        <v/>
      </c>
      <c r="AO24" s="40">
        <f ca="1">+TODAY()</f>
        <v>44256</v>
      </c>
      <c r="AP24" s="41">
        <f ca="1">+IF(Tabla1[[#This Row],[Fecha Ingreso Plataforma]]="","",AO24-AC24)</f>
        <v>704</v>
      </c>
      <c r="AQ24" s="40"/>
      <c r="AR24" s="42" t="str">
        <f>+IF(Tabla1[[#This Row],[Fecha Baja]]="","",VALUE(1&amp;"/"&amp;MONTH(Tabla1[[#This Row],[Fecha Baja]])&amp;"/"&amp;YEAR(Tabla1[[#This Row],[Fecha Baja]])))</f>
        <v/>
      </c>
      <c r="AS24" s="42">
        <f>IF(Tabla1[[#This Row],[Fecha Ingreso Plataforma]]="","",VALUE(1&amp;"/"&amp;MONTH(Tabla1[[#This Row],[Fecha Ingreso Plataforma]])&amp;"/"&amp;YEAR(Tabla1[[#This Row],[Fecha Ingreso Plataforma]])))</f>
        <v>43525</v>
      </c>
      <c r="AT24" s="41" t="str">
        <f ca="1">+IF(AND(Tabla1[[#This Row],[dias]]&gt;=135,Tabla1[[#This Row],[Estado]]="Vigente"),"Si","No")</f>
        <v>Si</v>
      </c>
      <c r="AU24" s="37" t="str">
        <f>+IF(COUNTIF('PLAN EMPLEADO'!I:I,Tabla1[[#This Row],[Mail]])=0,"No","Si")</f>
        <v>Si</v>
      </c>
      <c r="AV24" s="89" t="s">
        <v>8321</v>
      </c>
      <c r="AW24" s="194"/>
    </row>
    <row r="25" spans="1:49" x14ac:dyDescent="0.2">
      <c r="A25" s="37" t="s">
        <v>27</v>
      </c>
      <c r="B25" s="37" t="s">
        <v>3115</v>
      </c>
      <c r="C25" s="37" t="s">
        <v>3520</v>
      </c>
      <c r="D25" s="37" t="s">
        <v>30</v>
      </c>
      <c r="E25" s="193" t="str">
        <f>+LEFT(Tabla1[[#This Row],[RutDV]],8)</f>
        <v>18003776</v>
      </c>
      <c r="F25" s="193" t="str">
        <f>+RIGHT(Tabla1[[#This Row],[RutDV]],1)</f>
        <v>4</v>
      </c>
      <c r="G25" s="37" t="s">
        <v>5794</v>
      </c>
      <c r="H25" s="37" t="s">
        <v>5814</v>
      </c>
      <c r="I25" s="37" t="str">
        <f>+TRIM(Tabla1[[#This Row],[Nombres]]&amp;" "&amp;Tabla1[[#This Row],[Apellidos]])</f>
        <v>MATIAS ALVARO OCHOA YAÑEZ</v>
      </c>
      <c r="J25" s="37" t="s">
        <v>5765</v>
      </c>
      <c r="K25" s="37" t="s">
        <v>5766</v>
      </c>
      <c r="L25" s="37" t="s">
        <v>2497</v>
      </c>
      <c r="M25" s="83" t="s">
        <v>2500</v>
      </c>
      <c r="N25" s="56"/>
      <c r="O25" s="56"/>
      <c r="P25" s="40"/>
      <c r="Q25" s="37"/>
      <c r="V25" s="40">
        <v>33804</v>
      </c>
      <c r="W25" s="193" t="s">
        <v>8319</v>
      </c>
      <c r="X25" s="37" t="s">
        <v>4468</v>
      </c>
      <c r="Y25" s="193" t="str">
        <f>+IFERROR(VLOOKUP(Tabla1[[#This Row],[Supervisor]],STAFF!E:H,4,0),"")</f>
        <v>FRANCISCO JAVIER SUAREZ VEGA</v>
      </c>
      <c r="Z25" s="40">
        <v>43542</v>
      </c>
      <c r="AA25" s="40">
        <v>43563</v>
      </c>
      <c r="AC25" s="40">
        <v>43568</v>
      </c>
      <c r="AD25" s="37" t="s">
        <v>5814</v>
      </c>
      <c r="AE25" s="37" t="s">
        <v>5814</v>
      </c>
      <c r="AF25" s="37">
        <v>19287</v>
      </c>
      <c r="AG25" s="37" t="s">
        <v>5834</v>
      </c>
      <c r="AJ25" s="37">
        <v>53</v>
      </c>
      <c r="AK25" s="37" t="s">
        <v>5846</v>
      </c>
      <c r="AL25" s="37">
        <v>45</v>
      </c>
      <c r="AM25" s="37" t="s">
        <v>3520</v>
      </c>
      <c r="AN25" s="37">
        <f>+IF(AL25=45,1,"")</f>
        <v>1</v>
      </c>
      <c r="AO25" s="40">
        <f ca="1">+TODAY()</f>
        <v>44256</v>
      </c>
      <c r="AP25" s="41">
        <f ca="1">+IF(Tabla1[[#This Row],[Fecha Ingreso Plataforma]]="","",AO25-AC25)</f>
        <v>688</v>
      </c>
      <c r="AQ25" s="40"/>
      <c r="AR25" s="42" t="str">
        <f>+IF(Tabla1[[#This Row],[Fecha Baja]]="","",VALUE(1&amp;"/"&amp;MONTH(Tabla1[[#This Row],[Fecha Baja]])&amp;"/"&amp;YEAR(Tabla1[[#This Row],[Fecha Baja]])))</f>
        <v/>
      </c>
      <c r="AS25" s="42">
        <f>IF(Tabla1[[#This Row],[Fecha Ingreso Plataforma]]="","",VALUE(1&amp;"/"&amp;MONTH(Tabla1[[#This Row],[Fecha Ingreso Plataforma]])&amp;"/"&amp;YEAR(Tabla1[[#This Row],[Fecha Ingreso Plataforma]])))</f>
        <v>43556</v>
      </c>
      <c r="AT25" s="41" t="str">
        <f ca="1">+IF(AND(Tabla1[[#This Row],[dias]]&gt;=135,Tabla1[[#This Row],[Estado]]="Vigente"),"Si","No")</f>
        <v>Si</v>
      </c>
      <c r="AU25" s="37" t="str">
        <f>+IF(COUNTIF('PLAN EMPLEADO'!I:I,Tabla1[[#This Row],[Mail]])=0,"No","Si")</f>
        <v>Si</v>
      </c>
      <c r="AV25" s="115" t="s">
        <v>8321</v>
      </c>
      <c r="AW25" s="194"/>
    </row>
    <row r="26" spans="1:49" x14ac:dyDescent="0.2">
      <c r="A26" s="37" t="s">
        <v>27</v>
      </c>
      <c r="B26" s="37" t="s">
        <v>3115</v>
      </c>
      <c r="C26" s="37" t="s">
        <v>3520</v>
      </c>
      <c r="D26" s="37" t="s">
        <v>30</v>
      </c>
      <c r="E26" s="193" t="str">
        <f>+LEFT(Tabla1[[#This Row],[RutDV]],8)</f>
        <v>12118521</v>
      </c>
      <c r="F26" s="193" t="str">
        <f>+RIGHT(Tabla1[[#This Row],[RutDV]],1)</f>
        <v>0</v>
      </c>
      <c r="G26" s="37" t="s">
        <v>5802</v>
      </c>
      <c r="H26" s="37" t="s">
        <v>5822</v>
      </c>
      <c r="I26" s="37" t="str">
        <f>+TRIM(Tabla1[[#This Row],[Nombres]]&amp;" "&amp;Tabla1[[#This Row],[Apellidos]])</f>
        <v>DINA ROSA SARRIA CROOKER</v>
      </c>
      <c r="J26" s="37" t="s">
        <v>5778</v>
      </c>
      <c r="K26" s="37" t="s">
        <v>5779</v>
      </c>
      <c r="L26" s="37" t="s">
        <v>2497</v>
      </c>
      <c r="M26" s="193" t="s">
        <v>2500</v>
      </c>
      <c r="N26" s="193"/>
      <c r="O26" s="193"/>
      <c r="P26" s="40"/>
      <c r="Q26" s="37"/>
      <c r="V26" s="40">
        <v>25883</v>
      </c>
      <c r="W26" s="37" t="s">
        <v>5409</v>
      </c>
      <c r="X26" s="37" t="s">
        <v>2511</v>
      </c>
      <c r="Y26" s="37" t="str">
        <f>+IFERROR(VLOOKUP(Tabla1[[#This Row],[Supervisor]],STAFF!E:H,4,0),"")</f>
        <v>ULISES LA ROSA PEREZ</v>
      </c>
      <c r="Z26" s="40">
        <v>43542</v>
      </c>
      <c r="AA26" s="40">
        <v>43563</v>
      </c>
      <c r="AC26" s="40">
        <v>43568</v>
      </c>
      <c r="AD26" s="37" t="s">
        <v>5822</v>
      </c>
      <c r="AE26" s="37" t="s">
        <v>5822</v>
      </c>
      <c r="AF26" s="37">
        <v>19336</v>
      </c>
      <c r="AG26" s="37" t="s">
        <v>5842</v>
      </c>
      <c r="AJ26" s="37">
        <v>53</v>
      </c>
      <c r="AK26" s="37" t="s">
        <v>5846</v>
      </c>
      <c r="AL26" s="37">
        <v>45</v>
      </c>
      <c r="AM26" s="37" t="s">
        <v>3520</v>
      </c>
      <c r="AN26" s="37">
        <f>+IF(AL26=45,1,"")</f>
        <v>1</v>
      </c>
      <c r="AO26" s="40">
        <f ca="1">+TODAY()</f>
        <v>44256</v>
      </c>
      <c r="AP26" s="41">
        <f ca="1">+IF(Tabla1[[#This Row],[Fecha Ingreso Plataforma]]="","",AO26-AC26)</f>
        <v>688</v>
      </c>
      <c r="AQ26" s="40"/>
      <c r="AR26" s="42" t="str">
        <f>+IF(Tabla1[[#This Row],[Fecha Baja]]="","",VALUE(1&amp;"/"&amp;MONTH(Tabla1[[#This Row],[Fecha Baja]])&amp;"/"&amp;YEAR(Tabla1[[#This Row],[Fecha Baja]])))</f>
        <v/>
      </c>
      <c r="AS26" s="42">
        <f>IF(Tabla1[[#This Row],[Fecha Ingreso Plataforma]]="","",VALUE(1&amp;"/"&amp;MONTH(Tabla1[[#This Row],[Fecha Ingreso Plataforma]])&amp;"/"&amp;YEAR(Tabla1[[#This Row],[Fecha Ingreso Plataforma]])))</f>
        <v>43556</v>
      </c>
      <c r="AT26" s="41" t="str">
        <f ca="1">+IF(AND(Tabla1[[#This Row],[dias]]&gt;=135,Tabla1[[#This Row],[Estado]]="Vigente"),"Si","No")</f>
        <v>Si</v>
      </c>
      <c r="AU26" s="37" t="str">
        <f>+IF(COUNTIF('PLAN EMPLEADO'!I:I,Tabla1[[#This Row],[Mail]])=0,"No","Si")</f>
        <v>Si</v>
      </c>
      <c r="AV26" s="115" t="s">
        <v>8321</v>
      </c>
      <c r="AW26" s="194"/>
    </row>
    <row r="27" spans="1:49" x14ac:dyDescent="0.2">
      <c r="A27" s="37" t="s">
        <v>27</v>
      </c>
      <c r="B27" s="37" t="s">
        <v>3115</v>
      </c>
      <c r="C27" s="37" t="s">
        <v>28</v>
      </c>
      <c r="D27" s="37" t="s">
        <v>30</v>
      </c>
      <c r="E27" s="193" t="str">
        <f>+LEFT(Tabla1[[#This Row],[RutDV]],8)</f>
        <v>16349420</v>
      </c>
      <c r="F27" s="193" t="str">
        <f>+RIGHT(Tabla1[[#This Row],[RutDV]],1)</f>
        <v>5</v>
      </c>
      <c r="G27" s="37" t="s">
        <v>5790</v>
      </c>
      <c r="H27" s="37" t="s">
        <v>5810</v>
      </c>
      <c r="I27" s="37" t="str">
        <f>+TRIM(Tabla1[[#This Row],[Nombres]]&amp;" "&amp;Tabla1[[#This Row],[Apellidos]])</f>
        <v>PIERA ALTAIRA FARIAS CUEVAS</v>
      </c>
      <c r="J27" s="37" t="s">
        <v>5758</v>
      </c>
      <c r="K27" s="37" t="s">
        <v>5759</v>
      </c>
      <c r="L27" s="37" t="s">
        <v>2497</v>
      </c>
      <c r="M27" s="193" t="s">
        <v>2500</v>
      </c>
      <c r="N27" s="193"/>
      <c r="O27" s="193"/>
      <c r="P27" s="40"/>
      <c r="Q27" s="37"/>
      <c r="V27" s="40">
        <v>31451</v>
      </c>
      <c r="W27" s="40" t="s">
        <v>7301</v>
      </c>
      <c r="X27" s="37" t="s">
        <v>689</v>
      </c>
      <c r="Y27" s="37" t="str">
        <f>+IFERROR(VLOOKUP(Tabla1[[#This Row],[Supervisor]],STAFF!E:H,4,0),"")</f>
        <v>FRANCISCO JAVIER SUAREZ VEGA</v>
      </c>
      <c r="Z27" s="40">
        <v>43542</v>
      </c>
      <c r="AA27" s="40">
        <v>43563</v>
      </c>
      <c r="AC27" s="40">
        <v>43568</v>
      </c>
      <c r="AD27" s="37" t="s">
        <v>5810</v>
      </c>
      <c r="AE27" s="37" t="s">
        <v>5810</v>
      </c>
      <c r="AF27" s="37">
        <v>19230</v>
      </c>
      <c r="AG27" s="37" t="s">
        <v>5831</v>
      </c>
      <c r="AJ27" s="37">
        <v>53</v>
      </c>
      <c r="AK27" s="37" t="s">
        <v>5846</v>
      </c>
      <c r="AL27" s="37">
        <v>45</v>
      </c>
      <c r="AM27" s="37" t="s">
        <v>3519</v>
      </c>
      <c r="AN27" s="37">
        <f>+IF(AL27=45,1,"")</f>
        <v>1</v>
      </c>
      <c r="AO27" s="40">
        <f ca="1">+TODAY()</f>
        <v>44256</v>
      </c>
      <c r="AP27" s="41">
        <f ca="1">+IF(Tabla1[[#This Row],[Fecha Ingreso Plataforma]]="","",AO27-AC27)</f>
        <v>688</v>
      </c>
      <c r="AQ27" s="40"/>
      <c r="AR27" s="42" t="str">
        <f>+IF(Tabla1[[#This Row],[Fecha Baja]]="","",VALUE(1&amp;"/"&amp;MONTH(Tabla1[[#This Row],[Fecha Baja]])&amp;"/"&amp;YEAR(Tabla1[[#This Row],[Fecha Baja]])))</f>
        <v/>
      </c>
      <c r="AS27" s="42">
        <f>IF(Tabla1[[#This Row],[Fecha Ingreso Plataforma]]="","",VALUE(1&amp;"/"&amp;MONTH(Tabla1[[#This Row],[Fecha Ingreso Plataforma]])&amp;"/"&amp;YEAR(Tabla1[[#This Row],[Fecha Ingreso Plataforma]])))</f>
        <v>43556</v>
      </c>
      <c r="AT27" s="41" t="str">
        <f ca="1">+IF(AND(Tabla1[[#This Row],[dias]]&gt;=135,Tabla1[[#This Row],[Estado]]="Vigente"),"Si","No")</f>
        <v>Si</v>
      </c>
      <c r="AU27" s="37" t="str">
        <f>+IF(COUNTIF('PLAN EMPLEADO'!I:I,Tabla1[[#This Row],[Mail]])=0,"No","Si")</f>
        <v>Si</v>
      </c>
      <c r="AV27" s="89" t="s">
        <v>8321</v>
      </c>
      <c r="AW27" s="194"/>
    </row>
    <row r="28" spans="1:49" x14ac:dyDescent="0.2">
      <c r="A28" s="37" t="s">
        <v>27</v>
      </c>
      <c r="B28" s="37" t="s">
        <v>3115</v>
      </c>
      <c r="C28" s="193" t="s">
        <v>5954</v>
      </c>
      <c r="D28" s="37" t="s">
        <v>30</v>
      </c>
      <c r="E28" s="193" t="str">
        <f>+LEFT(Tabla1[[#This Row],[RutDV]],8)</f>
        <v>18632164</v>
      </c>
      <c r="F28" s="193" t="str">
        <f>+RIGHT(Tabla1[[#This Row],[RutDV]],1)</f>
        <v>2</v>
      </c>
      <c r="G28" s="37" t="s">
        <v>5898</v>
      </c>
      <c r="H28" s="37" t="s">
        <v>5919</v>
      </c>
      <c r="I28" s="41" t="str">
        <f>+TRIM(Tabla1[[#This Row],[Nombres]]&amp;" "&amp;Tabla1[[#This Row],[Apellidos]])</f>
        <v>CARLOS HUGO SEBASTIAN VEGA CUELLO</v>
      </c>
      <c r="J28" s="37" t="s">
        <v>5886</v>
      </c>
      <c r="K28" s="37" t="s">
        <v>5887</v>
      </c>
      <c r="L28" s="37" t="s">
        <v>2497</v>
      </c>
      <c r="M28" s="37" t="s">
        <v>2500</v>
      </c>
      <c r="P28" s="40"/>
      <c r="Q28" s="37"/>
      <c r="R28" s="45"/>
      <c r="S28" s="45"/>
      <c r="T28" s="45"/>
      <c r="U28" s="45"/>
      <c r="V28" s="40">
        <v>34267</v>
      </c>
      <c r="W28" s="37" t="s">
        <v>11378</v>
      </c>
      <c r="X28" s="37" t="s">
        <v>5793</v>
      </c>
      <c r="Y28" s="37" t="str">
        <f>+IFERROR(VLOOKUP(Tabla1[[#This Row],[Supervisor]],STAFF!E:H,4,0),"")</f>
        <v>FRANCISCO JAVIER SUAREZ VEGA</v>
      </c>
      <c r="Z28" s="40">
        <v>43551</v>
      </c>
      <c r="AA28" s="40">
        <v>43574</v>
      </c>
      <c r="AC28" s="40">
        <v>43578</v>
      </c>
      <c r="AD28" s="37" t="s">
        <v>5919</v>
      </c>
      <c r="AE28" s="37" t="s">
        <v>5919</v>
      </c>
      <c r="AF28" s="37">
        <v>19069</v>
      </c>
      <c r="AG28" s="37" t="s">
        <v>5940</v>
      </c>
      <c r="AJ28" s="37">
        <v>54</v>
      </c>
      <c r="AK28" s="37" t="s">
        <v>5890</v>
      </c>
      <c r="AL28" s="37">
        <v>45</v>
      </c>
      <c r="AM28" s="37" t="s">
        <v>3519</v>
      </c>
      <c r="AN28" s="37">
        <f>+IF(AL28=45,1,"")</f>
        <v>1</v>
      </c>
      <c r="AO28" s="40">
        <f ca="1">+TODAY()</f>
        <v>44256</v>
      </c>
      <c r="AP28" s="41">
        <f ca="1">+IF(Tabla1[[#This Row],[Fecha Ingreso Plataforma]]="","",AO28-AC28)</f>
        <v>678</v>
      </c>
      <c r="AQ28" s="40"/>
      <c r="AR28" s="42" t="str">
        <f>+IF(Tabla1[[#This Row],[Fecha Baja]]="","",VALUE(1&amp;"/"&amp;MONTH(Tabla1[[#This Row],[Fecha Baja]])&amp;"/"&amp;YEAR(Tabla1[[#This Row],[Fecha Baja]])))</f>
        <v/>
      </c>
      <c r="AS28" s="42">
        <f>IF(Tabla1[[#This Row],[Fecha Ingreso Plataforma]]="","",VALUE(1&amp;"/"&amp;MONTH(Tabla1[[#This Row],[Fecha Ingreso Plataforma]])&amp;"/"&amp;YEAR(Tabla1[[#This Row],[Fecha Ingreso Plataforma]])))</f>
        <v>43556</v>
      </c>
      <c r="AT28" s="41" t="str">
        <f ca="1">+IF(AND(Tabla1[[#This Row],[dias]]&gt;=135,Tabla1[[#This Row],[Estado]]="Vigente"),"Si","No")</f>
        <v>Si</v>
      </c>
      <c r="AU28" s="37" t="str">
        <f>+IF(COUNTIF('PLAN EMPLEADO'!I:I,Tabla1[[#This Row],[Mail]])=0,"No","Si")</f>
        <v>Si</v>
      </c>
      <c r="AV28" s="89" t="s">
        <v>8322</v>
      </c>
      <c r="AW28" s="194"/>
    </row>
    <row r="29" spans="1:49" x14ac:dyDescent="0.2">
      <c r="A29" s="37" t="s">
        <v>27</v>
      </c>
      <c r="B29" s="37" t="s">
        <v>3115</v>
      </c>
      <c r="C29" s="37" t="s">
        <v>7302</v>
      </c>
      <c r="D29" s="37" t="s">
        <v>30</v>
      </c>
      <c r="E29" s="193" t="str">
        <f>+LEFT(Tabla1[[#This Row],[RutDV]],8)</f>
        <v>18709281</v>
      </c>
      <c r="F29" s="193" t="str">
        <f>+RIGHT(Tabla1[[#This Row],[RutDV]],1)</f>
        <v>7</v>
      </c>
      <c r="G29" s="37" t="s">
        <v>5896</v>
      </c>
      <c r="H29" s="37" t="s">
        <v>5917</v>
      </c>
      <c r="I29" s="41" t="str">
        <f>+TRIM(Tabla1[[#This Row],[Nombres]]&amp;" "&amp;Tabla1[[#This Row],[Apellidos]])</f>
        <v>DANIELA FRANCISCA RODRIGUEZ OYARCE</v>
      </c>
      <c r="J29" s="37" t="s">
        <v>5882</v>
      </c>
      <c r="K29" s="37" t="s">
        <v>5883</v>
      </c>
      <c r="L29" s="37" t="s">
        <v>2497</v>
      </c>
      <c r="M29" s="37" t="s">
        <v>2500</v>
      </c>
      <c r="P29" s="40"/>
      <c r="Q29" s="37"/>
      <c r="R29" s="45"/>
      <c r="S29" s="45"/>
      <c r="T29" s="45"/>
      <c r="U29" s="45"/>
      <c r="V29" s="40">
        <v>35039</v>
      </c>
      <c r="W29" s="37" t="s">
        <v>5416</v>
      </c>
      <c r="X29" s="37" t="s">
        <v>2505</v>
      </c>
      <c r="Y29" s="37" t="str">
        <f>+IFERROR(VLOOKUP(Tabla1[[#This Row],[Supervisor]],STAFF!E:H,4,0),"")</f>
        <v>FRANCISCO JAVIER SUAREZ VEGA</v>
      </c>
      <c r="Z29" s="40">
        <v>43551</v>
      </c>
      <c r="AA29" s="40">
        <v>43574</v>
      </c>
      <c r="AC29" s="40">
        <v>43578</v>
      </c>
      <c r="AD29" s="37" t="s">
        <v>5917</v>
      </c>
      <c r="AE29" s="37" t="s">
        <v>5917</v>
      </c>
      <c r="AF29" s="37">
        <v>19032</v>
      </c>
      <c r="AG29" s="37" t="s">
        <v>5938</v>
      </c>
      <c r="AJ29" s="37">
        <v>54</v>
      </c>
      <c r="AK29" s="37" t="s">
        <v>5890</v>
      </c>
      <c r="AL29" s="37">
        <v>30</v>
      </c>
      <c r="AM29" s="37" t="s">
        <v>3519</v>
      </c>
      <c r="AN29" s="37" t="str">
        <f>+IF(AL29=45,1,"")</f>
        <v/>
      </c>
      <c r="AO29" s="40">
        <f ca="1">+TODAY()</f>
        <v>44256</v>
      </c>
      <c r="AP29" s="41">
        <f ca="1">+IF(Tabla1[[#This Row],[Fecha Ingreso Plataforma]]="","",AO29-AC29)</f>
        <v>678</v>
      </c>
      <c r="AQ29" s="40"/>
      <c r="AR29" s="42" t="str">
        <f>+IF(Tabla1[[#This Row],[Fecha Baja]]="","",VALUE(1&amp;"/"&amp;MONTH(Tabla1[[#This Row],[Fecha Baja]])&amp;"/"&amp;YEAR(Tabla1[[#This Row],[Fecha Baja]])))</f>
        <v/>
      </c>
      <c r="AS29" s="42">
        <f>IF(Tabla1[[#This Row],[Fecha Ingreso Plataforma]]="","",VALUE(1&amp;"/"&amp;MONTH(Tabla1[[#This Row],[Fecha Ingreso Plataforma]])&amp;"/"&amp;YEAR(Tabla1[[#This Row],[Fecha Ingreso Plataforma]])))</f>
        <v>43556</v>
      </c>
      <c r="AT29" s="41" t="str">
        <f ca="1">+IF(AND(Tabla1[[#This Row],[dias]]&gt;=135,Tabla1[[#This Row],[Estado]]="Vigente"),"Si","No")</f>
        <v>Si</v>
      </c>
      <c r="AU29" s="37" t="str">
        <f>+IF(COUNTIF('PLAN EMPLEADO'!I:I,Tabla1[[#This Row],[Mail]])=0,"No","Si")</f>
        <v>Si</v>
      </c>
      <c r="AV29" s="89" t="s">
        <v>8321</v>
      </c>
      <c r="AW29" s="194"/>
    </row>
    <row r="30" spans="1:49" x14ac:dyDescent="0.2">
      <c r="A30" s="37" t="s">
        <v>27</v>
      </c>
      <c r="B30" s="37" t="s">
        <v>3115</v>
      </c>
      <c r="C30" s="37" t="s">
        <v>28</v>
      </c>
      <c r="D30" s="37" t="s">
        <v>30</v>
      </c>
      <c r="E30" s="193" t="str">
        <f>+LEFT(Tabla1[[#This Row],[RutDV]],8)</f>
        <v>18351894</v>
      </c>
      <c r="F30" s="193" t="str">
        <f>+RIGHT(Tabla1[[#This Row],[RutDV]],1)</f>
        <v>1</v>
      </c>
      <c r="G30" s="37" t="s">
        <v>5897</v>
      </c>
      <c r="H30" s="37" t="s">
        <v>5918</v>
      </c>
      <c r="I30" s="41" t="str">
        <f>+TRIM(Tabla1[[#This Row],[Nombres]]&amp;" "&amp;Tabla1[[#This Row],[Apellidos]])</f>
        <v>PABLO SEBASTIAN OGALDE BOYD</v>
      </c>
      <c r="J30" s="37" t="s">
        <v>5884</v>
      </c>
      <c r="K30" s="37" t="s">
        <v>5885</v>
      </c>
      <c r="L30" s="37" t="s">
        <v>2497</v>
      </c>
      <c r="M30" s="193" t="s">
        <v>2500</v>
      </c>
      <c r="N30" s="193"/>
      <c r="O30" s="193"/>
      <c r="P30" s="40"/>
      <c r="Q30" s="37"/>
      <c r="R30" s="45"/>
      <c r="S30" s="45"/>
      <c r="T30" s="45"/>
      <c r="U30" s="45"/>
      <c r="V30" s="40">
        <v>33917</v>
      </c>
      <c r="W30" s="37" t="s">
        <v>5417</v>
      </c>
      <c r="X30" s="37" t="s">
        <v>2514</v>
      </c>
      <c r="Y30" s="37" t="str">
        <f>+IFERROR(VLOOKUP(Tabla1[[#This Row],[Supervisor]],STAFF!E:H,4,0),"")</f>
        <v>WILLIAMS ENRIQUE DOMINGUEZ BARRADA</v>
      </c>
      <c r="Z30" s="40">
        <v>43551</v>
      </c>
      <c r="AA30" s="40">
        <v>43574</v>
      </c>
      <c r="AC30" s="40">
        <v>43578</v>
      </c>
      <c r="AD30" s="37" t="s">
        <v>5918</v>
      </c>
      <c r="AE30" s="37" t="s">
        <v>5918</v>
      </c>
      <c r="AF30" s="37">
        <v>19036</v>
      </c>
      <c r="AG30" s="37" t="s">
        <v>5939</v>
      </c>
      <c r="AJ30" s="37">
        <v>54</v>
      </c>
      <c r="AK30" s="37" t="s">
        <v>5890</v>
      </c>
      <c r="AL30" s="37">
        <v>30</v>
      </c>
      <c r="AM30" s="37" t="s">
        <v>3519</v>
      </c>
      <c r="AN30" s="37" t="str">
        <f>+IF(AL30=45,1,"")</f>
        <v/>
      </c>
      <c r="AO30" s="40">
        <f ca="1">+TODAY()</f>
        <v>44256</v>
      </c>
      <c r="AP30" s="41">
        <f ca="1">+IF(Tabla1[[#This Row],[Fecha Ingreso Plataforma]]="","",AO30-AC30)</f>
        <v>678</v>
      </c>
      <c r="AQ30" s="40"/>
      <c r="AR30" s="42" t="str">
        <f>+IF(Tabla1[[#This Row],[Fecha Baja]]="","",VALUE(1&amp;"/"&amp;MONTH(Tabla1[[#This Row],[Fecha Baja]])&amp;"/"&amp;YEAR(Tabla1[[#This Row],[Fecha Baja]])))</f>
        <v/>
      </c>
      <c r="AS30" s="42">
        <f>IF(Tabla1[[#This Row],[Fecha Ingreso Plataforma]]="","",VALUE(1&amp;"/"&amp;MONTH(Tabla1[[#This Row],[Fecha Ingreso Plataforma]])&amp;"/"&amp;YEAR(Tabla1[[#This Row],[Fecha Ingreso Plataforma]])))</f>
        <v>43556</v>
      </c>
      <c r="AT30" s="41" t="str">
        <f ca="1">+IF(AND(Tabla1[[#This Row],[dias]]&gt;=135,Tabla1[[#This Row],[Estado]]="Vigente"),"Si","No")</f>
        <v>Si</v>
      </c>
      <c r="AU30" s="37" t="str">
        <f>+IF(COUNTIF('PLAN EMPLEADO'!I:I,Tabla1[[#This Row],[Mail]])=0,"No","Si")</f>
        <v>Si</v>
      </c>
      <c r="AV30" s="89" t="s">
        <v>8321</v>
      </c>
      <c r="AW30" s="194"/>
    </row>
    <row r="31" spans="1:49" x14ac:dyDescent="0.2">
      <c r="A31" s="37" t="s">
        <v>27</v>
      </c>
      <c r="B31" s="193" t="s">
        <v>3115</v>
      </c>
      <c r="C31" s="193" t="s">
        <v>28</v>
      </c>
      <c r="D31" s="37" t="s">
        <v>30</v>
      </c>
      <c r="E31" s="193" t="str">
        <f>+LEFT(Tabla1[[#This Row],[RutDV]],8)</f>
        <v>20007397</v>
      </c>
      <c r="F31" s="193" t="str">
        <f>+RIGHT(Tabla1[[#This Row],[RutDV]],1)</f>
        <v>5</v>
      </c>
      <c r="G31" s="37" t="s">
        <v>5893</v>
      </c>
      <c r="H31" s="37" t="s">
        <v>5914</v>
      </c>
      <c r="I31" s="199" t="str">
        <f>+TRIM(Tabla1[[#This Row],[Nombres]]&amp;" "&amp;Tabla1[[#This Row],[Apellidos]])</f>
        <v>BENJAMIN ALEXANDER PERALTA URIBE</v>
      </c>
      <c r="J31" s="37" t="s">
        <v>5876</v>
      </c>
      <c r="K31" s="37" t="s">
        <v>5877</v>
      </c>
      <c r="L31" s="37" t="s">
        <v>2497</v>
      </c>
      <c r="M31" s="193" t="s">
        <v>2500</v>
      </c>
      <c r="N31" s="193"/>
      <c r="O31" s="193"/>
      <c r="P31" s="40"/>
      <c r="Q31" s="37"/>
      <c r="R31" s="45"/>
      <c r="S31" s="45"/>
      <c r="T31" s="45"/>
      <c r="U31" s="45"/>
      <c r="V31" s="40">
        <v>36486</v>
      </c>
      <c r="W31" s="195" t="s">
        <v>7091</v>
      </c>
      <c r="X31" s="37" t="s">
        <v>636</v>
      </c>
      <c r="Y31" s="37" t="str">
        <f>+IFERROR(VLOOKUP(Tabla1[[#This Row],[Supervisor]],STAFF!E:H,4,0),"")</f>
        <v>WILLIAMS ENRIQUE DOMINGUEZ BARRADA</v>
      </c>
      <c r="Z31" s="40">
        <v>43551</v>
      </c>
      <c r="AA31" s="40">
        <v>43574</v>
      </c>
      <c r="AC31" s="40">
        <v>43578</v>
      </c>
      <c r="AD31" s="37" t="s">
        <v>5914</v>
      </c>
      <c r="AE31" s="37" t="s">
        <v>5914</v>
      </c>
      <c r="AF31" s="37">
        <v>19244</v>
      </c>
      <c r="AG31" s="37" t="s">
        <v>5935</v>
      </c>
      <c r="AJ31" s="37">
        <v>54</v>
      </c>
      <c r="AK31" s="37" t="s">
        <v>5890</v>
      </c>
      <c r="AL31" s="37">
        <v>30</v>
      </c>
      <c r="AM31" s="37" t="s">
        <v>3519</v>
      </c>
      <c r="AN31" s="37" t="str">
        <f>+IF(AL31=45,1,"")</f>
        <v/>
      </c>
      <c r="AO31" s="40">
        <f ca="1">+TODAY()</f>
        <v>44256</v>
      </c>
      <c r="AP31" s="41">
        <f ca="1">+IF(Tabla1[[#This Row],[Fecha Ingreso Plataforma]]="","",AO31-AC31)</f>
        <v>678</v>
      </c>
      <c r="AQ31" s="40">
        <v>44166</v>
      </c>
      <c r="AR31" s="42" t="str">
        <f>+IF(Tabla1[[#This Row],[Fecha Baja]]="","",VALUE(1&amp;"/"&amp;MONTH(Tabla1[[#This Row],[Fecha Baja]])&amp;"/"&amp;YEAR(Tabla1[[#This Row],[Fecha Baja]])))</f>
        <v/>
      </c>
      <c r="AS31" s="42">
        <f>IF(Tabla1[[#This Row],[Fecha Ingreso Plataforma]]="","",VALUE(1&amp;"/"&amp;MONTH(Tabla1[[#This Row],[Fecha Ingreso Plataforma]])&amp;"/"&amp;YEAR(Tabla1[[#This Row],[Fecha Ingreso Plataforma]])))</f>
        <v>43556</v>
      </c>
      <c r="AT31" s="41" t="str">
        <f ca="1">+IF(AND(Tabla1[[#This Row],[dias]]&gt;=135,Tabla1[[#This Row],[Estado]]="Vigente"),"Si","No")</f>
        <v>Si</v>
      </c>
      <c r="AU31" s="37" t="str">
        <f>+IF(COUNTIF('PLAN EMPLEADO'!I:I,Tabla1[[#This Row],[Mail]])=0,"No","Si")</f>
        <v>Si</v>
      </c>
      <c r="AV31" s="154" t="s">
        <v>8321</v>
      </c>
      <c r="AW31" s="194" t="s">
        <v>9010</v>
      </c>
    </row>
    <row r="32" spans="1:49" x14ac:dyDescent="0.2">
      <c r="A32" s="37" t="s">
        <v>27</v>
      </c>
      <c r="B32" s="37" t="s">
        <v>3115</v>
      </c>
      <c r="C32" s="193" t="s">
        <v>28</v>
      </c>
      <c r="D32" s="37" t="s">
        <v>30</v>
      </c>
      <c r="E32" s="193" t="str">
        <f>+LEFT(Tabla1[[#This Row],[RutDV]],8)</f>
        <v>19041575</v>
      </c>
      <c r="F32" s="193" t="str">
        <f>+RIGHT(Tabla1[[#This Row],[RutDV]],1)</f>
        <v>9</v>
      </c>
      <c r="G32" s="37" t="s">
        <v>5982</v>
      </c>
      <c r="H32" s="37" t="s">
        <v>6031</v>
      </c>
      <c r="I32" s="41" t="str">
        <f>+TRIM(Tabla1[[#This Row],[Nombres]]&amp;" "&amp;Tabla1[[#This Row],[Apellidos]])</f>
        <v>KARLA STEFANIA ROBLEDO LAGOS</v>
      </c>
      <c r="J32" s="37" t="s">
        <v>6006</v>
      </c>
      <c r="K32" s="37" t="s">
        <v>6007</v>
      </c>
      <c r="L32" s="37" t="s">
        <v>2497</v>
      </c>
      <c r="M32" s="193" t="s">
        <v>2500</v>
      </c>
      <c r="N32" s="193"/>
      <c r="O32" s="193"/>
      <c r="P32" s="40"/>
      <c r="Q32" s="37"/>
      <c r="R32" s="45"/>
      <c r="S32" s="45"/>
      <c r="T32" s="45"/>
      <c r="U32" s="45"/>
      <c r="V32" s="40">
        <v>34937</v>
      </c>
      <c r="W32" s="193" t="s">
        <v>5415</v>
      </c>
      <c r="X32" s="37" t="s">
        <v>2509</v>
      </c>
      <c r="Y32" s="193" t="str">
        <f>+IFERROR(VLOOKUP(Tabla1[[#This Row],[Supervisor]],STAFF!E:H,4,0),"")</f>
        <v>ULISES LA ROSA PEREZ</v>
      </c>
      <c r="Z32" s="40">
        <v>43600</v>
      </c>
      <c r="AA32" s="40">
        <v>43621</v>
      </c>
      <c r="AC32" s="40">
        <v>43623</v>
      </c>
      <c r="AD32" s="37" t="s">
        <v>6031</v>
      </c>
      <c r="AE32" s="37" t="s">
        <v>6031</v>
      </c>
      <c r="AF32" s="37">
        <v>19085</v>
      </c>
      <c r="AG32" s="37" t="s">
        <v>6049</v>
      </c>
      <c r="AJ32" s="37">
        <v>57</v>
      </c>
      <c r="AK32" s="37" t="s">
        <v>5890</v>
      </c>
      <c r="AL32" s="37">
        <v>30</v>
      </c>
      <c r="AM32" s="37" t="s">
        <v>3519</v>
      </c>
      <c r="AN32" s="37" t="str">
        <f>+IF(AL32=45,1,"")</f>
        <v/>
      </c>
      <c r="AO32" s="40">
        <f ca="1">+TODAY()</f>
        <v>44256</v>
      </c>
      <c r="AP32" s="41">
        <f ca="1">+IF(Tabla1[[#This Row],[Fecha Ingreso Plataforma]]="","",AO32-AC32)</f>
        <v>633</v>
      </c>
      <c r="AQ32" s="40"/>
      <c r="AR32" s="42" t="str">
        <f>+IF(Tabla1[[#This Row],[Fecha Baja]]="","",VALUE(1&amp;"/"&amp;MONTH(Tabla1[[#This Row],[Fecha Baja]])&amp;"/"&amp;YEAR(Tabla1[[#This Row],[Fecha Baja]])))</f>
        <v/>
      </c>
      <c r="AS32" s="42">
        <f>IF(Tabla1[[#This Row],[Fecha Ingreso Plataforma]]="","",VALUE(1&amp;"/"&amp;MONTH(Tabla1[[#This Row],[Fecha Ingreso Plataforma]])&amp;"/"&amp;YEAR(Tabla1[[#This Row],[Fecha Ingreso Plataforma]])))</f>
        <v>43617</v>
      </c>
      <c r="AT32" s="41" t="str">
        <f ca="1">+IF(AND(Tabla1[[#This Row],[dias]]&gt;=135,Tabla1[[#This Row],[Estado]]="Vigente"),"Si","No")</f>
        <v>Si</v>
      </c>
      <c r="AU32" s="37" t="str">
        <f>+IF(COUNTIF('PLAN EMPLEADO'!I:I,Tabla1[[#This Row],[Mail]])=0,"No","Si")</f>
        <v>Si</v>
      </c>
      <c r="AV32" s="89" t="s">
        <v>8321</v>
      </c>
      <c r="AW32" s="194"/>
    </row>
    <row r="33" spans="1:49" x14ac:dyDescent="0.2">
      <c r="A33" s="37" t="s">
        <v>27</v>
      </c>
      <c r="B33" s="37" t="s">
        <v>3115</v>
      </c>
      <c r="C33" s="193" t="s">
        <v>28</v>
      </c>
      <c r="D33" s="37" t="s">
        <v>30</v>
      </c>
      <c r="E33" s="193" t="str">
        <f>+LEFT(Tabla1[[#This Row],[RutDV]],8)</f>
        <v>18531644</v>
      </c>
      <c r="F33" s="193" t="str">
        <f>+RIGHT(Tabla1[[#This Row],[RutDV]],1)</f>
        <v>0</v>
      </c>
      <c r="G33" s="37" t="s">
        <v>5975</v>
      </c>
      <c r="H33" s="37" t="s">
        <v>6024</v>
      </c>
      <c r="I33" s="41" t="str">
        <f>+TRIM(Tabla1[[#This Row],[Nombres]]&amp;" "&amp;Tabla1[[#This Row],[Apellidos]])</f>
        <v>EDUARDO IGNACIO CRISOSTOMO CRISOSTOMO</v>
      </c>
      <c r="J33" s="37" t="s">
        <v>5994</v>
      </c>
      <c r="K33" s="37" t="s">
        <v>5995</v>
      </c>
      <c r="L33" s="72" t="s">
        <v>2497</v>
      </c>
      <c r="M33" s="193" t="s">
        <v>2500</v>
      </c>
      <c r="N33" s="193"/>
      <c r="O33" s="193"/>
      <c r="P33" s="40"/>
      <c r="Q33" s="37"/>
      <c r="R33" s="45"/>
      <c r="S33" s="196"/>
      <c r="T33" s="45"/>
      <c r="U33" s="45"/>
      <c r="V33" s="40">
        <v>34225</v>
      </c>
      <c r="W33" s="193" t="s">
        <v>7309</v>
      </c>
      <c r="X33" s="193" t="s">
        <v>708</v>
      </c>
      <c r="Y33" s="193" t="str">
        <f>+IFERROR(VLOOKUP(Tabla1[[#This Row],[Supervisor]],STAFF!E:H,4,0),"")</f>
        <v>FRANCISCO JAVIER SUAREZ VEGA</v>
      </c>
      <c r="Z33" s="40">
        <v>43600</v>
      </c>
      <c r="AA33" s="40">
        <v>43621</v>
      </c>
      <c r="AC33" s="40">
        <v>43623</v>
      </c>
      <c r="AD33" s="37" t="s">
        <v>6024</v>
      </c>
      <c r="AE33" s="37" t="s">
        <v>6024</v>
      </c>
      <c r="AF33" s="37">
        <v>19121</v>
      </c>
      <c r="AG33" s="37" t="s">
        <v>6042</v>
      </c>
      <c r="AJ33" s="37">
        <v>57</v>
      </c>
      <c r="AK33" s="37" t="s">
        <v>5890</v>
      </c>
      <c r="AL33" s="37">
        <v>30</v>
      </c>
      <c r="AM33" s="37" t="s">
        <v>3519</v>
      </c>
      <c r="AN33" s="37" t="str">
        <f>+IF(AL33=45,1,"")</f>
        <v/>
      </c>
      <c r="AO33" s="40">
        <f ca="1">+TODAY()</f>
        <v>44256</v>
      </c>
      <c r="AP33" s="41">
        <f ca="1">+IF(Tabla1[[#This Row],[Fecha Ingreso Plataforma]]="","",AO33-AC33)</f>
        <v>633</v>
      </c>
      <c r="AQ33" s="40"/>
      <c r="AR33" s="42" t="str">
        <f>+IF(Tabla1[[#This Row],[Fecha Baja]]="","",VALUE(1&amp;"/"&amp;MONTH(Tabla1[[#This Row],[Fecha Baja]])&amp;"/"&amp;YEAR(Tabla1[[#This Row],[Fecha Baja]])))</f>
        <v/>
      </c>
      <c r="AS33" s="42">
        <f>IF(Tabla1[[#This Row],[Fecha Ingreso Plataforma]]="","",VALUE(1&amp;"/"&amp;MONTH(Tabla1[[#This Row],[Fecha Ingreso Plataforma]])&amp;"/"&amp;YEAR(Tabla1[[#This Row],[Fecha Ingreso Plataforma]])))</f>
        <v>43617</v>
      </c>
      <c r="AT33" s="41" t="str">
        <f ca="1">+IF(AND(Tabla1[[#This Row],[dias]]&gt;=135,Tabla1[[#This Row],[Estado]]="Vigente"),"Si","No")</f>
        <v>Si</v>
      </c>
      <c r="AU33" s="37" t="str">
        <f>+IF(COUNTIF('PLAN EMPLEADO'!I:I,Tabla1[[#This Row],[Mail]])=0,"No","Si")</f>
        <v>Si</v>
      </c>
      <c r="AV33" s="89" t="s">
        <v>8322</v>
      </c>
      <c r="AW33" s="194"/>
    </row>
    <row r="34" spans="1:49" x14ac:dyDescent="0.2">
      <c r="A34" s="37" t="s">
        <v>27</v>
      </c>
      <c r="B34" s="37" t="s">
        <v>3115</v>
      </c>
      <c r="C34" s="193" t="s">
        <v>7302</v>
      </c>
      <c r="D34" s="37" t="s">
        <v>30</v>
      </c>
      <c r="E34" s="193" t="str">
        <f>+LEFT(Tabla1[[#This Row],[RutDV]],8)</f>
        <v>17722006</v>
      </c>
      <c r="F34" s="193" t="str">
        <f>+RIGHT(Tabla1[[#This Row],[RutDV]],1)</f>
        <v>K</v>
      </c>
      <c r="G34" s="37" t="s">
        <v>6074</v>
      </c>
      <c r="H34" s="37" t="s">
        <v>6147</v>
      </c>
      <c r="I34" s="41" t="str">
        <f>+TRIM(Tabla1[[#This Row],[Nombres]]&amp;" "&amp;Tabla1[[#This Row],[Apellidos]])</f>
        <v>CONSTANZA PALMIRA DUBO CUEVAS</v>
      </c>
      <c r="J34" s="37" t="s">
        <v>6113</v>
      </c>
      <c r="K34" s="37" t="s">
        <v>6114</v>
      </c>
      <c r="L34" s="37" t="s">
        <v>2497</v>
      </c>
      <c r="M34" s="57" t="s">
        <v>2500</v>
      </c>
      <c r="N34" s="56"/>
      <c r="O34" s="56"/>
      <c r="P34" s="40"/>
      <c r="Q34" s="37"/>
      <c r="R34" s="45"/>
      <c r="S34" s="45"/>
      <c r="T34" s="45"/>
      <c r="U34" s="45"/>
      <c r="V34" s="40">
        <v>33235</v>
      </c>
      <c r="W34" s="37" t="s">
        <v>5415</v>
      </c>
      <c r="X34" s="37" t="s">
        <v>2509</v>
      </c>
      <c r="Y34" s="37" t="str">
        <f>+IFERROR(VLOOKUP(Tabla1[[#This Row],[Supervisor]],STAFF!E:H,4,0),"")</f>
        <v>ULISES LA ROSA PEREZ</v>
      </c>
      <c r="Z34" s="40">
        <v>43612</v>
      </c>
      <c r="AA34" s="40">
        <v>43630</v>
      </c>
      <c r="AC34" s="40">
        <v>43633</v>
      </c>
      <c r="AD34" s="37" t="s">
        <v>6147</v>
      </c>
      <c r="AE34" s="37" t="s">
        <v>6147</v>
      </c>
      <c r="AF34" s="37">
        <v>19118</v>
      </c>
      <c r="AG34" s="37" t="s">
        <v>6171</v>
      </c>
      <c r="AJ34" s="37">
        <v>58</v>
      </c>
      <c r="AK34" s="37" t="s">
        <v>2515</v>
      </c>
      <c r="AL34" s="37">
        <v>30</v>
      </c>
      <c r="AM34" s="37" t="s">
        <v>3519</v>
      </c>
      <c r="AN34" s="37" t="str">
        <f>+IF(AL34=45,1,"")</f>
        <v/>
      </c>
      <c r="AO34" s="40">
        <f ca="1">+TODAY()</f>
        <v>44256</v>
      </c>
      <c r="AP34" s="41">
        <f ca="1">+IF(Tabla1[[#This Row],[Fecha Ingreso Plataforma]]="","",AO34-AC34)</f>
        <v>623</v>
      </c>
      <c r="AQ34" s="40"/>
      <c r="AR34" s="42" t="str">
        <f>+IF(Tabla1[[#This Row],[Fecha Baja]]="","",VALUE(1&amp;"/"&amp;MONTH(Tabla1[[#This Row],[Fecha Baja]])&amp;"/"&amp;YEAR(Tabla1[[#This Row],[Fecha Baja]])))</f>
        <v/>
      </c>
      <c r="AS34" s="42">
        <f>IF(Tabla1[[#This Row],[Fecha Ingreso Plataforma]]="","",VALUE(1&amp;"/"&amp;MONTH(Tabla1[[#This Row],[Fecha Ingreso Plataforma]])&amp;"/"&amp;YEAR(Tabla1[[#This Row],[Fecha Ingreso Plataforma]])))</f>
        <v>43617</v>
      </c>
      <c r="AT34" s="41" t="str">
        <f ca="1">+IF(AND(Tabla1[[#This Row],[dias]]&gt;=135,Tabla1[[#This Row],[Estado]]="Vigente"),"Si","No")</f>
        <v>Si</v>
      </c>
      <c r="AU34" s="37" t="str">
        <f>+IF(COUNTIF('PLAN EMPLEADO'!I:I,Tabla1[[#This Row],[Mail]])=0,"No","Si")</f>
        <v>Si</v>
      </c>
      <c r="AV34" s="115" t="s">
        <v>8321</v>
      </c>
      <c r="AW34" s="194"/>
    </row>
    <row r="35" spans="1:49" x14ac:dyDescent="0.2">
      <c r="A35" s="37" t="s">
        <v>27</v>
      </c>
      <c r="B35" s="37" t="s">
        <v>3115</v>
      </c>
      <c r="C35" s="193" t="s">
        <v>28</v>
      </c>
      <c r="D35" s="37" t="s">
        <v>30</v>
      </c>
      <c r="E35" s="193" t="str">
        <f>+LEFT(Tabla1[[#This Row],[RutDV]],8)</f>
        <v>19463464</v>
      </c>
      <c r="F35" s="193" t="str">
        <f>+RIGHT(Tabla1[[#This Row],[RutDV]],1)</f>
        <v>1</v>
      </c>
      <c r="G35" s="37" t="s">
        <v>6283</v>
      </c>
      <c r="H35" s="37" t="s">
        <v>6337</v>
      </c>
      <c r="I35" s="41" t="str">
        <f>+TRIM(Tabla1[[#This Row],[Nombres]]&amp;" "&amp;Tabla1[[#This Row],[Apellidos]])</f>
        <v>DANIEL IGNACIO ALQUINTA ANGEL</v>
      </c>
      <c r="J35" s="37" t="s">
        <v>2249</v>
      </c>
      <c r="K35" s="37" t="s">
        <v>6310</v>
      </c>
      <c r="L35" s="37" t="s">
        <v>2497</v>
      </c>
      <c r="M35" s="193" t="s">
        <v>2500</v>
      </c>
      <c r="N35" s="193"/>
      <c r="O35" s="193"/>
      <c r="P35" s="40"/>
      <c r="Q35" s="37"/>
      <c r="R35" s="45"/>
      <c r="S35" s="45"/>
      <c r="T35" s="45"/>
      <c r="U35" s="45"/>
      <c r="V35" s="40">
        <v>35590</v>
      </c>
      <c r="W35" s="37" t="s">
        <v>5411</v>
      </c>
      <c r="X35" s="37" t="s">
        <v>2512</v>
      </c>
      <c r="Y35" s="37" t="str">
        <f>+IFERROR(VLOOKUP(Tabla1[[#This Row],[Supervisor]],STAFF!E:H,4,0),"")</f>
        <v>ULISES LA ROSA PEREZ</v>
      </c>
      <c r="Z35" s="40">
        <v>43620</v>
      </c>
      <c r="AA35" s="40">
        <v>43640</v>
      </c>
      <c r="AC35" s="40">
        <v>43641</v>
      </c>
      <c r="AD35" s="37" t="s">
        <v>6337</v>
      </c>
      <c r="AE35" s="37" t="s">
        <v>6337</v>
      </c>
      <c r="AF35" s="37">
        <v>19084</v>
      </c>
      <c r="AG35" s="37" t="s">
        <v>6358</v>
      </c>
      <c r="AJ35" s="37">
        <v>59</v>
      </c>
      <c r="AK35" s="37" t="s">
        <v>5846</v>
      </c>
      <c r="AL35" s="37">
        <v>45</v>
      </c>
      <c r="AM35" s="37" t="s">
        <v>3519</v>
      </c>
      <c r="AN35" s="37">
        <f>+IF(AL35=45,1,"")</f>
        <v>1</v>
      </c>
      <c r="AO35" s="40">
        <f ca="1">+TODAY()</f>
        <v>44256</v>
      </c>
      <c r="AP35" s="41">
        <f ca="1">+IF(Tabla1[[#This Row],[Fecha Ingreso Plataforma]]="","",AO35-AC35)</f>
        <v>615</v>
      </c>
      <c r="AQ35" s="40"/>
      <c r="AR35" s="42" t="str">
        <f>+IF(Tabla1[[#This Row],[Fecha Baja]]="","",VALUE(1&amp;"/"&amp;MONTH(Tabla1[[#This Row],[Fecha Baja]])&amp;"/"&amp;YEAR(Tabla1[[#This Row],[Fecha Baja]])))</f>
        <v/>
      </c>
      <c r="AS35" s="42">
        <f>IF(Tabla1[[#This Row],[Fecha Ingreso Plataforma]]="","",VALUE(1&amp;"/"&amp;MONTH(Tabla1[[#This Row],[Fecha Ingreso Plataforma]])&amp;"/"&amp;YEAR(Tabla1[[#This Row],[Fecha Ingreso Plataforma]])))</f>
        <v>43617</v>
      </c>
      <c r="AT35" s="41" t="str">
        <f ca="1">+IF(AND(Tabla1[[#This Row],[dias]]&gt;=135,Tabla1[[#This Row],[Estado]]="Vigente"),"Si","No")</f>
        <v>Si</v>
      </c>
      <c r="AU35" s="37" t="str">
        <f>+IF(COUNTIF('PLAN EMPLEADO'!I:I,Tabla1[[#This Row],[Mail]])=0,"No","Si")</f>
        <v>Si</v>
      </c>
      <c r="AV35" s="89" t="s">
        <v>8321</v>
      </c>
      <c r="AW35" s="194"/>
    </row>
    <row r="36" spans="1:49" x14ac:dyDescent="0.2">
      <c r="A36" s="37" t="s">
        <v>27</v>
      </c>
      <c r="B36" s="37" t="s">
        <v>3115</v>
      </c>
      <c r="C36" s="193" t="s">
        <v>28</v>
      </c>
      <c r="D36" s="37" t="s">
        <v>30</v>
      </c>
      <c r="E36" s="193" t="str">
        <f>+LEFT(Tabla1[[#This Row],[RutDV]],8)</f>
        <v>19947657</v>
      </c>
      <c r="F36" s="193" t="str">
        <f>+RIGHT(Tabla1[[#This Row],[RutDV]],1)</f>
        <v>2</v>
      </c>
      <c r="G36" s="37" t="s">
        <v>6282</v>
      </c>
      <c r="H36" s="37" t="s">
        <v>6336</v>
      </c>
      <c r="I36" s="41" t="str">
        <f>+TRIM(Tabla1[[#This Row],[Nombres]]&amp;" "&amp;Tabla1[[#This Row],[Apellidos]])</f>
        <v>DEVORA PATRICIA DEL CARMEN ALCAYAGA BURDILES</v>
      </c>
      <c r="J36" s="37" t="s">
        <v>6308</v>
      </c>
      <c r="K36" s="37" t="s">
        <v>6309</v>
      </c>
      <c r="L36" s="37" t="s">
        <v>2497</v>
      </c>
      <c r="M36" s="193" t="s">
        <v>2500</v>
      </c>
      <c r="N36" s="193"/>
      <c r="O36" s="193"/>
      <c r="P36" s="40"/>
      <c r="Q36" s="37"/>
      <c r="R36" s="45"/>
      <c r="S36" s="45"/>
      <c r="T36" s="45"/>
      <c r="U36" s="45"/>
      <c r="V36" s="40">
        <v>35920</v>
      </c>
      <c r="W36" s="37" t="s">
        <v>5409</v>
      </c>
      <c r="X36" s="37" t="s">
        <v>2511</v>
      </c>
      <c r="Y36" s="37" t="str">
        <f>+IFERROR(VLOOKUP(Tabla1[[#This Row],[Supervisor]],STAFF!E:H,4,0),"")</f>
        <v>ULISES LA ROSA PEREZ</v>
      </c>
      <c r="Z36" s="40">
        <v>43620</v>
      </c>
      <c r="AA36" s="40">
        <v>43640</v>
      </c>
      <c r="AC36" s="40">
        <v>43641</v>
      </c>
      <c r="AD36" s="37" t="s">
        <v>6336</v>
      </c>
      <c r="AE36" s="37" t="s">
        <v>6336</v>
      </c>
      <c r="AF36" s="37">
        <v>19075</v>
      </c>
      <c r="AG36" s="37" t="s">
        <v>6357</v>
      </c>
      <c r="AJ36" s="37">
        <v>59</v>
      </c>
      <c r="AK36" s="37" t="s">
        <v>5846</v>
      </c>
      <c r="AL36" s="37">
        <v>45</v>
      </c>
      <c r="AM36" s="37" t="s">
        <v>3519</v>
      </c>
      <c r="AN36" s="37">
        <f>+IF(AL36=45,1,"")</f>
        <v>1</v>
      </c>
      <c r="AO36" s="40">
        <f ca="1">+TODAY()</f>
        <v>44256</v>
      </c>
      <c r="AP36" s="41">
        <f ca="1">+IF(Tabla1[[#This Row],[Fecha Ingreso Plataforma]]="","",AO36-AC36)</f>
        <v>615</v>
      </c>
      <c r="AQ36" s="40"/>
      <c r="AR36" s="42" t="str">
        <f>+IF(Tabla1[[#This Row],[Fecha Baja]]="","",VALUE(1&amp;"/"&amp;MONTH(Tabla1[[#This Row],[Fecha Baja]])&amp;"/"&amp;YEAR(Tabla1[[#This Row],[Fecha Baja]])))</f>
        <v/>
      </c>
      <c r="AS36" s="42">
        <f>IF(Tabla1[[#This Row],[Fecha Ingreso Plataforma]]="","",VALUE(1&amp;"/"&amp;MONTH(Tabla1[[#This Row],[Fecha Ingreso Plataforma]])&amp;"/"&amp;YEAR(Tabla1[[#This Row],[Fecha Ingreso Plataforma]])))</f>
        <v>43617</v>
      </c>
      <c r="AT36" s="41" t="str">
        <f ca="1">+IF(AND(Tabla1[[#This Row],[dias]]&gt;=135,Tabla1[[#This Row],[Estado]]="Vigente"),"Si","No")</f>
        <v>Si</v>
      </c>
      <c r="AU36" s="37" t="str">
        <f>+IF(COUNTIF('PLAN EMPLEADO'!I:I,Tabla1[[#This Row],[Mail]])=0,"No","Si")</f>
        <v>Si</v>
      </c>
      <c r="AV36" s="89" t="s">
        <v>8321</v>
      </c>
      <c r="AW36" s="194"/>
    </row>
    <row r="37" spans="1:49" x14ac:dyDescent="0.2">
      <c r="A37" s="37" t="s">
        <v>27</v>
      </c>
      <c r="B37" s="37" t="s">
        <v>3115</v>
      </c>
      <c r="C37" s="193" t="s">
        <v>29</v>
      </c>
      <c r="D37" s="37" t="s">
        <v>30</v>
      </c>
      <c r="E37" s="193" t="str">
        <f>+LEFT(Tabla1[[#This Row],[RutDV]],8)</f>
        <v>14066598</v>
      </c>
      <c r="F37" s="193" t="str">
        <f>+RIGHT(Tabla1[[#This Row],[RutDV]],1)</f>
        <v>3</v>
      </c>
      <c r="G37" s="37" t="s">
        <v>6228</v>
      </c>
      <c r="H37" s="37" t="s">
        <v>6247</v>
      </c>
      <c r="I37" s="41" t="str">
        <f>+TRIM(Tabla1[[#This Row],[Nombres]]&amp;" "&amp;Tabla1[[#This Row],[Apellidos]])</f>
        <v>ROXANA DE LAS NIEVES ARRIAGADA ALBORNOZ</v>
      </c>
      <c r="J37" s="37" t="s">
        <v>6205</v>
      </c>
      <c r="K37" s="37" t="s">
        <v>6206</v>
      </c>
      <c r="L37" s="37" t="s">
        <v>2497</v>
      </c>
      <c r="M37" s="37" t="s">
        <v>2500</v>
      </c>
      <c r="P37" s="40"/>
      <c r="Q37" s="37"/>
      <c r="R37" s="45"/>
      <c r="S37" s="45"/>
      <c r="T37" s="45"/>
      <c r="U37" s="45"/>
      <c r="V37" s="40">
        <v>29711</v>
      </c>
      <c r="W37" s="193" t="s">
        <v>7301</v>
      </c>
      <c r="X37" s="37" t="s">
        <v>689</v>
      </c>
      <c r="Y37" s="37" t="str">
        <f>+IFERROR(VLOOKUP(Tabla1[[#This Row],[Supervisor]],STAFF!E:H,4,0),"")</f>
        <v>FRANCISCO JAVIER SUAREZ VEGA</v>
      </c>
      <c r="Z37" s="40">
        <v>43628</v>
      </c>
      <c r="AA37" s="40">
        <v>43647</v>
      </c>
      <c r="AC37" s="40">
        <v>43650</v>
      </c>
      <c r="AD37" s="37" t="s">
        <v>6247</v>
      </c>
      <c r="AE37" s="37" t="s">
        <v>6247</v>
      </c>
      <c r="AF37" s="37">
        <v>19301</v>
      </c>
      <c r="AG37" s="37" t="s">
        <v>6265</v>
      </c>
      <c r="AJ37" s="37">
        <v>60</v>
      </c>
      <c r="AK37" s="37" t="s">
        <v>5890</v>
      </c>
      <c r="AL37" s="37">
        <v>30</v>
      </c>
      <c r="AM37" s="37" t="s">
        <v>3519</v>
      </c>
      <c r="AN37" s="37" t="str">
        <f>+IF(AL37=45,1,"")</f>
        <v/>
      </c>
      <c r="AO37" s="40">
        <f ca="1">+TODAY()</f>
        <v>44256</v>
      </c>
      <c r="AP37" s="41">
        <f ca="1">+IF(Tabla1[[#This Row],[Fecha Ingreso Plataforma]]="","",AO37-AC37)</f>
        <v>606</v>
      </c>
      <c r="AQ37" s="40"/>
      <c r="AR37" s="42" t="str">
        <f>+IF(Tabla1[[#This Row],[Fecha Baja]]="","",VALUE(1&amp;"/"&amp;MONTH(Tabla1[[#This Row],[Fecha Baja]])&amp;"/"&amp;YEAR(Tabla1[[#This Row],[Fecha Baja]])))</f>
        <v/>
      </c>
      <c r="AS37" s="42">
        <f>IF(Tabla1[[#This Row],[Fecha Ingreso Plataforma]]="","",VALUE(1&amp;"/"&amp;MONTH(Tabla1[[#This Row],[Fecha Ingreso Plataforma]])&amp;"/"&amp;YEAR(Tabla1[[#This Row],[Fecha Ingreso Plataforma]])))</f>
        <v>43647</v>
      </c>
      <c r="AT37" s="41" t="str">
        <f ca="1">+IF(AND(Tabla1[[#This Row],[dias]]&gt;=135,Tabla1[[#This Row],[Estado]]="Vigente"),"Si","No")</f>
        <v>Si</v>
      </c>
      <c r="AU37" s="37" t="str">
        <f>+IF(COUNTIF('PLAN EMPLEADO'!I:I,Tabla1[[#This Row],[Mail]])=0,"No","Si")</f>
        <v>Si</v>
      </c>
      <c r="AV37" s="89" t="s">
        <v>8321</v>
      </c>
      <c r="AW37" s="194"/>
    </row>
    <row r="38" spans="1:49" x14ac:dyDescent="0.2">
      <c r="A38" s="37" t="s">
        <v>27</v>
      </c>
      <c r="B38" s="37" t="s">
        <v>3115</v>
      </c>
      <c r="C38" s="193" t="s">
        <v>9792</v>
      </c>
      <c r="D38" s="37" t="s">
        <v>30</v>
      </c>
      <c r="E38" s="193" t="str">
        <f>+LEFT(Tabla1[[#This Row],[RutDV]],8)</f>
        <v>18003422</v>
      </c>
      <c r="F38" s="193" t="str">
        <f>+RIGHT(Tabla1[[#This Row],[RutDV]],1)</f>
        <v>6</v>
      </c>
      <c r="G38" s="37" t="s">
        <v>6222</v>
      </c>
      <c r="H38" s="37" t="s">
        <v>6241</v>
      </c>
      <c r="I38" s="41" t="str">
        <f>+TRIM(Tabla1[[#This Row],[Nombres]]&amp;" "&amp;Tabla1[[#This Row],[Apellidos]])</f>
        <v>VALERIA FERNANDA AGUIRRE ESPEJO</v>
      </c>
      <c r="J38" s="37" t="s">
        <v>6193</v>
      </c>
      <c r="K38" s="37" t="s">
        <v>6194</v>
      </c>
      <c r="L38" s="37" t="s">
        <v>2497</v>
      </c>
      <c r="M38" s="193" t="s">
        <v>2500</v>
      </c>
      <c r="N38" s="193"/>
      <c r="O38" s="193"/>
      <c r="P38" s="40"/>
      <c r="Q38" s="37"/>
      <c r="R38" s="45"/>
      <c r="S38" s="45"/>
      <c r="T38" s="45"/>
      <c r="U38" s="45"/>
      <c r="V38" s="40">
        <v>33746</v>
      </c>
      <c r="W38" s="37" t="s">
        <v>5415</v>
      </c>
      <c r="X38" s="37" t="s">
        <v>2509</v>
      </c>
      <c r="Y38" s="37" t="str">
        <f>+IFERROR(VLOOKUP(Tabla1[[#This Row],[Supervisor]],STAFF!E:H,4,0),"")</f>
        <v>ULISES LA ROSA PEREZ</v>
      </c>
      <c r="Z38" s="40">
        <v>43628</v>
      </c>
      <c r="AA38" s="40">
        <v>43647</v>
      </c>
      <c r="AC38" s="40">
        <v>43650</v>
      </c>
      <c r="AD38" s="37" t="s">
        <v>6241</v>
      </c>
      <c r="AE38" s="37" t="s">
        <v>6241</v>
      </c>
      <c r="AF38" s="37">
        <v>19177</v>
      </c>
      <c r="AG38" s="37" t="s">
        <v>6259</v>
      </c>
      <c r="AJ38" s="37">
        <v>60</v>
      </c>
      <c r="AK38" s="37" t="s">
        <v>5890</v>
      </c>
      <c r="AL38" s="37">
        <v>30</v>
      </c>
      <c r="AM38" s="37" t="s">
        <v>3519</v>
      </c>
      <c r="AN38" s="37" t="str">
        <f>+IF(AL38=45,1,"")</f>
        <v/>
      </c>
      <c r="AO38" s="40">
        <f ca="1">+TODAY()</f>
        <v>44256</v>
      </c>
      <c r="AP38" s="41">
        <f ca="1">+IF(Tabla1[[#This Row],[Fecha Ingreso Plataforma]]="","",AO38-AC38)</f>
        <v>606</v>
      </c>
      <c r="AQ38" s="40"/>
      <c r="AR38" s="42" t="str">
        <f>+IF(Tabla1[[#This Row],[Fecha Baja]]="","",VALUE(1&amp;"/"&amp;MONTH(Tabla1[[#This Row],[Fecha Baja]])&amp;"/"&amp;YEAR(Tabla1[[#This Row],[Fecha Baja]])))</f>
        <v/>
      </c>
      <c r="AS38" s="42">
        <f>IF(Tabla1[[#This Row],[Fecha Ingreso Plataforma]]="","",VALUE(1&amp;"/"&amp;MONTH(Tabla1[[#This Row],[Fecha Ingreso Plataforma]])&amp;"/"&amp;YEAR(Tabla1[[#This Row],[Fecha Ingreso Plataforma]])))</f>
        <v>43647</v>
      </c>
      <c r="AT38" s="41" t="str">
        <f ca="1">+IF(AND(Tabla1[[#This Row],[dias]]&gt;=135,Tabla1[[#This Row],[Estado]]="Vigente"),"Si","No")</f>
        <v>Si</v>
      </c>
      <c r="AU38" s="37" t="str">
        <f>+IF(COUNTIF('PLAN EMPLEADO'!I:I,Tabla1[[#This Row],[Mail]])=0,"No","Si")</f>
        <v>Si</v>
      </c>
      <c r="AV38" s="89" t="s">
        <v>8321</v>
      </c>
      <c r="AW38" s="194"/>
    </row>
    <row r="39" spans="1:49" x14ac:dyDescent="0.2">
      <c r="A39" s="37" t="s">
        <v>27</v>
      </c>
      <c r="B39" s="37" t="s">
        <v>3115</v>
      </c>
      <c r="C39" s="37" t="s">
        <v>28</v>
      </c>
      <c r="D39" s="37" t="s">
        <v>30</v>
      </c>
      <c r="E39" s="193" t="str">
        <f>+LEFT(Tabla1[[#This Row],[RutDV]],8)</f>
        <v>19843058</v>
      </c>
      <c r="F39" s="193" t="str">
        <f>+RIGHT(Tabla1[[#This Row],[RutDV]],1)</f>
        <v>7</v>
      </c>
      <c r="G39" s="37" t="s">
        <v>6370</v>
      </c>
      <c r="H39" s="37" t="s">
        <v>6438</v>
      </c>
      <c r="I39" s="41" t="str">
        <f>+TRIM(Tabla1[[#This Row],[Nombres]]&amp;" "&amp;Tabla1[[#This Row],[Apellidos]])</f>
        <v>FRANCISCA ANDREA SANTIS FLORES</v>
      </c>
      <c r="J39" s="37" t="s">
        <v>1762</v>
      </c>
      <c r="K39" s="37" t="s">
        <v>6395</v>
      </c>
      <c r="L39" s="37" t="s">
        <v>2497</v>
      </c>
      <c r="M39" s="37" t="s">
        <v>2500</v>
      </c>
      <c r="P39" s="40"/>
      <c r="Q39" s="37"/>
      <c r="R39" s="45"/>
      <c r="S39" s="45"/>
      <c r="T39" s="45"/>
      <c r="U39" s="45"/>
      <c r="V39" s="40">
        <v>35708</v>
      </c>
      <c r="W39" s="37" t="s">
        <v>5416</v>
      </c>
      <c r="X39" s="37" t="s">
        <v>2505</v>
      </c>
      <c r="Y39" s="37" t="str">
        <f>+IFERROR(VLOOKUP(Tabla1[[#This Row],[Supervisor]],STAFF!E:H,4,0),"")</f>
        <v>FRANCISCO JAVIER SUAREZ VEGA</v>
      </c>
      <c r="Z39" s="40">
        <v>43640</v>
      </c>
      <c r="AA39" s="40">
        <v>43662</v>
      </c>
      <c r="AC39" s="40">
        <v>43663</v>
      </c>
      <c r="AD39" s="37" t="s">
        <v>6438</v>
      </c>
      <c r="AE39" s="37" t="s">
        <v>6438</v>
      </c>
      <c r="AF39" s="37">
        <v>19150</v>
      </c>
      <c r="AG39" s="37" t="s">
        <v>6463</v>
      </c>
      <c r="AJ39" s="37">
        <v>61</v>
      </c>
      <c r="AK39" s="37" t="s">
        <v>2515</v>
      </c>
      <c r="AL39" s="37">
        <v>30</v>
      </c>
      <c r="AM39" s="37" t="s">
        <v>3519</v>
      </c>
      <c r="AN39" s="37" t="str">
        <f>+IF(AL39=45,1,"")</f>
        <v/>
      </c>
      <c r="AO39" s="40">
        <f ca="1">+TODAY()</f>
        <v>44256</v>
      </c>
      <c r="AP39" s="41">
        <f ca="1">+IF(Tabla1[[#This Row],[Fecha Ingreso Plataforma]]="","",AO39-AC39)</f>
        <v>593</v>
      </c>
      <c r="AQ39" s="40"/>
      <c r="AR39" s="42" t="str">
        <f>+IF(Tabla1[[#This Row],[Fecha Baja]]="","",VALUE(1&amp;"/"&amp;MONTH(Tabla1[[#This Row],[Fecha Baja]])&amp;"/"&amp;YEAR(Tabla1[[#This Row],[Fecha Baja]])))</f>
        <v/>
      </c>
      <c r="AS39" s="42">
        <f>IF(Tabla1[[#This Row],[Fecha Ingreso Plataforma]]="","",VALUE(1&amp;"/"&amp;MONTH(Tabla1[[#This Row],[Fecha Ingreso Plataforma]])&amp;"/"&amp;YEAR(Tabla1[[#This Row],[Fecha Ingreso Plataforma]])))</f>
        <v>43647</v>
      </c>
      <c r="AT39" s="41" t="str">
        <f ca="1">+IF(AND(Tabla1[[#This Row],[dias]]&gt;=135,Tabla1[[#This Row],[Estado]]="Vigente"),"Si","No")</f>
        <v>Si</v>
      </c>
      <c r="AU39" s="37" t="str">
        <f>+IF(COUNTIF('PLAN EMPLEADO'!I:I,Tabla1[[#This Row],[Mail]])=0,"No","Si")</f>
        <v>Si</v>
      </c>
      <c r="AV39" s="89" t="s">
        <v>8321</v>
      </c>
      <c r="AW39" s="194"/>
    </row>
    <row r="40" spans="1:49" x14ac:dyDescent="0.2">
      <c r="A40" s="37" t="s">
        <v>27</v>
      </c>
      <c r="B40" s="37" t="s">
        <v>3115</v>
      </c>
      <c r="C40" s="37" t="s">
        <v>7302</v>
      </c>
      <c r="D40" s="37" t="s">
        <v>30</v>
      </c>
      <c r="E40" s="193" t="str">
        <f>+LEFT(Tabla1[[#This Row],[RutDV]],8)</f>
        <v>17453431</v>
      </c>
      <c r="F40" s="193" t="str">
        <f>+RIGHT(Tabla1[[#This Row],[RutDV]],1)</f>
        <v>4</v>
      </c>
      <c r="G40" s="37" t="s">
        <v>6387</v>
      </c>
      <c r="H40" s="37" t="s">
        <v>6456</v>
      </c>
      <c r="I40" s="41" t="str">
        <f>+TRIM(Tabla1[[#This Row],[Nombres]]&amp;" "&amp;Tabla1[[#This Row],[Apellidos]])</f>
        <v>YOANY ALEJANDRO ARAYA OLIVARES</v>
      </c>
      <c r="J40" s="37" t="s">
        <v>6428</v>
      </c>
      <c r="K40" s="37" t="s">
        <v>6429</v>
      </c>
      <c r="L40" s="37" t="s">
        <v>2497</v>
      </c>
      <c r="M40" s="37" t="s">
        <v>2500</v>
      </c>
      <c r="P40" s="40"/>
      <c r="Q40" s="37"/>
      <c r="R40" s="45"/>
      <c r="S40" s="45"/>
      <c r="T40" s="45"/>
      <c r="U40" s="45"/>
      <c r="V40" s="40">
        <v>33083</v>
      </c>
      <c r="W40" s="37" t="s">
        <v>5411</v>
      </c>
      <c r="X40" s="37" t="s">
        <v>2512</v>
      </c>
      <c r="Y40" s="37" t="str">
        <f>+IFERROR(VLOOKUP(Tabla1[[#This Row],[Supervisor]],STAFF!E:H,4,0),"")</f>
        <v>ULISES LA ROSA PEREZ</v>
      </c>
      <c r="Z40" s="40">
        <v>43640</v>
      </c>
      <c r="AA40" s="40">
        <v>43662</v>
      </c>
      <c r="AC40" s="40">
        <v>43663</v>
      </c>
      <c r="AD40" s="37" t="s">
        <v>6456</v>
      </c>
      <c r="AE40" s="37" t="s">
        <v>6456</v>
      </c>
      <c r="AF40" s="37">
        <v>19325</v>
      </c>
      <c r="AG40" s="37" t="s">
        <v>6481</v>
      </c>
      <c r="AJ40" s="37">
        <v>61</v>
      </c>
      <c r="AK40" s="37" t="s">
        <v>2515</v>
      </c>
      <c r="AL40" s="37">
        <v>45</v>
      </c>
      <c r="AM40" s="37" t="s">
        <v>3519</v>
      </c>
      <c r="AN40" s="37">
        <f>+IF(AL40=45,1,"")</f>
        <v>1</v>
      </c>
      <c r="AO40" s="40">
        <f ca="1">+TODAY()</f>
        <v>44256</v>
      </c>
      <c r="AP40" s="41">
        <f ca="1">+IF(Tabla1[[#This Row],[Fecha Ingreso Plataforma]]="","",AO40-AC40)</f>
        <v>593</v>
      </c>
      <c r="AQ40" s="40"/>
      <c r="AR40" s="42" t="str">
        <f>+IF(Tabla1[[#This Row],[Fecha Baja]]="","",VALUE(1&amp;"/"&amp;MONTH(Tabla1[[#This Row],[Fecha Baja]])&amp;"/"&amp;YEAR(Tabla1[[#This Row],[Fecha Baja]])))</f>
        <v/>
      </c>
      <c r="AS40" s="42">
        <f>IF(Tabla1[[#This Row],[Fecha Ingreso Plataforma]]="","",VALUE(1&amp;"/"&amp;MONTH(Tabla1[[#This Row],[Fecha Ingreso Plataforma]])&amp;"/"&amp;YEAR(Tabla1[[#This Row],[Fecha Ingreso Plataforma]])))</f>
        <v>43647</v>
      </c>
      <c r="AT40" s="41" t="str">
        <f ca="1">+IF(AND(Tabla1[[#This Row],[dias]]&gt;=135,Tabla1[[#This Row],[Estado]]="Vigente"),"Si","No")</f>
        <v>Si</v>
      </c>
      <c r="AU40" s="37" t="str">
        <f>+IF(COUNTIF('PLAN EMPLEADO'!I:I,Tabla1[[#This Row],[Mail]])=0,"No","Si")</f>
        <v>Si</v>
      </c>
      <c r="AV40" s="89" t="s">
        <v>8321</v>
      </c>
      <c r="AW40" s="194"/>
    </row>
    <row r="41" spans="1:49" x14ac:dyDescent="0.2">
      <c r="A41" s="37" t="s">
        <v>27</v>
      </c>
      <c r="B41" s="37" t="s">
        <v>3115</v>
      </c>
      <c r="C41" s="193" t="s">
        <v>7302</v>
      </c>
      <c r="D41" s="37" t="s">
        <v>30</v>
      </c>
      <c r="E41" s="193" t="str">
        <f>+LEFT(Tabla1[[#This Row],[RutDV]],8)</f>
        <v>19559908</v>
      </c>
      <c r="F41" s="193" t="str">
        <f>+RIGHT(Tabla1[[#This Row],[RutDV]],1)</f>
        <v>4</v>
      </c>
      <c r="G41" s="37" t="s">
        <v>6784</v>
      </c>
      <c r="H41" s="37" t="s">
        <v>6833</v>
      </c>
      <c r="I41" s="41" t="str">
        <f>+TRIM(Tabla1[[#This Row],[Nombres]]&amp;" "&amp;Tabla1[[#This Row],[Apellidos]])</f>
        <v>MICHELLE CONSTANZA FLORES PAVEZ</v>
      </c>
      <c r="J41" s="37" t="s">
        <v>6741</v>
      </c>
      <c r="K41" s="37" t="s">
        <v>6742</v>
      </c>
      <c r="L41" s="37" t="s">
        <v>2497</v>
      </c>
      <c r="M41" s="165" t="s">
        <v>2500</v>
      </c>
      <c r="P41" s="40"/>
      <c r="Q41" s="37"/>
      <c r="R41" s="45"/>
      <c r="S41" s="45"/>
      <c r="T41" s="45"/>
      <c r="U41" s="45"/>
      <c r="V41" s="40" t="s">
        <v>6808</v>
      </c>
      <c r="W41" s="193" t="s">
        <v>7309</v>
      </c>
      <c r="X41" s="193" t="s">
        <v>708</v>
      </c>
      <c r="Y41" s="193" t="str">
        <f>+IFERROR(VLOOKUP(Tabla1[[#This Row],[Supervisor]],STAFF!E:H,4,0),"")</f>
        <v>FRANCISCO JAVIER SUAREZ VEGA</v>
      </c>
      <c r="Z41" s="40">
        <v>43675</v>
      </c>
      <c r="AA41" s="40">
        <v>43697</v>
      </c>
      <c r="AC41" s="40">
        <v>43700</v>
      </c>
      <c r="AD41" s="37" t="s">
        <v>6833</v>
      </c>
      <c r="AE41" s="37" t="s">
        <v>6833</v>
      </c>
      <c r="AF41" s="37">
        <v>19346</v>
      </c>
      <c r="AG41" s="37" t="s">
        <v>3053</v>
      </c>
      <c r="AJ41" s="37">
        <v>64</v>
      </c>
      <c r="AK41" s="37" t="s">
        <v>5890</v>
      </c>
      <c r="AL41" s="37">
        <v>45</v>
      </c>
      <c r="AM41" s="37" t="s">
        <v>3519</v>
      </c>
      <c r="AN41" s="37">
        <f>+IF(AL41=45,1,"")</f>
        <v>1</v>
      </c>
      <c r="AO41" s="40">
        <f ca="1">+TODAY()</f>
        <v>44256</v>
      </c>
      <c r="AP41" s="41">
        <f ca="1">+IF(Tabla1[[#This Row],[Fecha Ingreso Plataforma]]="","",AO41-AC41)</f>
        <v>556</v>
      </c>
      <c r="AQ41" s="40"/>
      <c r="AR41" s="42" t="str">
        <f>+IF(Tabla1[[#This Row],[Fecha Baja]]="","",VALUE(1&amp;"/"&amp;MONTH(Tabla1[[#This Row],[Fecha Baja]])&amp;"/"&amp;YEAR(Tabla1[[#This Row],[Fecha Baja]])))</f>
        <v/>
      </c>
      <c r="AS41" s="42">
        <f>IF(Tabla1[[#This Row],[Fecha Ingreso Plataforma]]="","",VALUE(1&amp;"/"&amp;MONTH(Tabla1[[#This Row],[Fecha Ingreso Plataforma]])&amp;"/"&amp;YEAR(Tabla1[[#This Row],[Fecha Ingreso Plataforma]])))</f>
        <v>43678</v>
      </c>
      <c r="AT41" s="41" t="str">
        <f ca="1">+IF(AND(Tabla1[[#This Row],[dias]]&gt;=135,Tabla1[[#This Row],[Estado]]="Vigente"),"Si","No")</f>
        <v>Si</v>
      </c>
      <c r="AU41" s="37" t="str">
        <f>+IF(COUNTIF('PLAN EMPLEADO'!I:I,Tabla1[[#This Row],[Mail]])=0,"No","Si")</f>
        <v>Si</v>
      </c>
      <c r="AV41" s="89" t="s">
        <v>8321</v>
      </c>
      <c r="AW41" s="194"/>
    </row>
    <row r="42" spans="1:49" x14ac:dyDescent="0.2">
      <c r="A42" s="37" t="s">
        <v>27</v>
      </c>
      <c r="B42" s="37" t="s">
        <v>3115</v>
      </c>
      <c r="C42" s="37" t="s">
        <v>7302</v>
      </c>
      <c r="D42" s="37" t="s">
        <v>30</v>
      </c>
      <c r="E42" s="193" t="str">
        <f>+LEFT(Tabla1[[#This Row],[RutDV]],8)</f>
        <v>17722000</v>
      </c>
      <c r="F42" s="193" t="str">
        <f>+RIGHT(Tabla1[[#This Row],[RutDV]],1)</f>
        <v>0</v>
      </c>
      <c r="G42" s="37" t="s">
        <v>6787</v>
      </c>
      <c r="H42" s="37" t="s">
        <v>6836</v>
      </c>
      <c r="I42" s="41" t="str">
        <f>+TRIM(Tabla1[[#This Row],[Nombres]]&amp;" "&amp;Tabla1[[#This Row],[Apellidos]])</f>
        <v>LEONARDO LEANDRO FERNANDEZ GARCIA</v>
      </c>
      <c r="J42" s="37" t="s">
        <v>6745</v>
      </c>
      <c r="K42" s="37" t="s">
        <v>6746</v>
      </c>
      <c r="L42" s="37" t="s">
        <v>2497</v>
      </c>
      <c r="M42" s="193" t="s">
        <v>2500</v>
      </c>
      <c r="N42" s="193"/>
      <c r="O42" s="193"/>
      <c r="P42" s="40"/>
      <c r="Q42" s="37"/>
      <c r="R42" s="45"/>
      <c r="S42" s="45"/>
      <c r="T42" s="45"/>
      <c r="U42" s="45"/>
      <c r="V42" s="40" t="s">
        <v>6811</v>
      </c>
      <c r="W42" s="37" t="s">
        <v>5409</v>
      </c>
      <c r="X42" s="37" t="s">
        <v>2511</v>
      </c>
      <c r="Y42" s="37" t="str">
        <f>+IFERROR(VLOOKUP(Tabla1[[#This Row],[Supervisor]],STAFF!E:H,4,0),"")</f>
        <v>ULISES LA ROSA PEREZ</v>
      </c>
      <c r="Z42" s="40">
        <v>43675</v>
      </c>
      <c r="AA42" s="40">
        <v>43697</v>
      </c>
      <c r="AC42" s="40">
        <v>43700</v>
      </c>
      <c r="AD42" s="37" t="s">
        <v>6836</v>
      </c>
      <c r="AE42" s="37" t="s">
        <v>6836</v>
      </c>
      <c r="AF42" s="37">
        <v>19349</v>
      </c>
      <c r="AG42" s="37" t="s">
        <v>6858</v>
      </c>
      <c r="AJ42" s="37">
        <v>64</v>
      </c>
      <c r="AK42" s="37" t="s">
        <v>5890</v>
      </c>
      <c r="AL42" s="37">
        <v>45</v>
      </c>
      <c r="AM42" s="37" t="s">
        <v>3519</v>
      </c>
      <c r="AN42" s="37">
        <f>+IF(AL42=45,1,"")</f>
        <v>1</v>
      </c>
      <c r="AO42" s="40">
        <f ca="1">+TODAY()</f>
        <v>44256</v>
      </c>
      <c r="AP42" s="41">
        <f ca="1">+IF(Tabla1[[#This Row],[Fecha Ingreso Plataforma]]="","",AO42-AC42)</f>
        <v>556</v>
      </c>
      <c r="AQ42" s="40"/>
      <c r="AR42" s="42" t="str">
        <f>+IF(Tabla1[[#This Row],[Fecha Baja]]="","",VALUE(1&amp;"/"&amp;MONTH(Tabla1[[#This Row],[Fecha Baja]])&amp;"/"&amp;YEAR(Tabla1[[#This Row],[Fecha Baja]])))</f>
        <v/>
      </c>
      <c r="AS42" s="42">
        <f>IF(Tabla1[[#This Row],[Fecha Ingreso Plataforma]]="","",VALUE(1&amp;"/"&amp;MONTH(Tabla1[[#This Row],[Fecha Ingreso Plataforma]])&amp;"/"&amp;YEAR(Tabla1[[#This Row],[Fecha Ingreso Plataforma]])))</f>
        <v>43678</v>
      </c>
      <c r="AT42" s="41" t="str">
        <f ca="1">+IF(AND(Tabla1[[#This Row],[dias]]&gt;=135,Tabla1[[#This Row],[Estado]]="Vigente"),"Si","No")</f>
        <v>Si</v>
      </c>
      <c r="AU42" s="37" t="str">
        <f>+IF(COUNTIF('PLAN EMPLEADO'!I:I,Tabla1[[#This Row],[Mail]])=0,"No","Si")</f>
        <v>Si</v>
      </c>
      <c r="AV42" s="89" t="s">
        <v>8321</v>
      </c>
      <c r="AW42" s="194"/>
    </row>
    <row r="43" spans="1:49" x14ac:dyDescent="0.2">
      <c r="A43" s="37" t="s">
        <v>27</v>
      </c>
      <c r="B43" s="37" t="s">
        <v>3115</v>
      </c>
      <c r="C43" s="37" t="s">
        <v>29</v>
      </c>
      <c r="D43" s="37" t="s">
        <v>30</v>
      </c>
      <c r="E43" s="193" t="str">
        <f>+LEFT(Tabla1[[#This Row],[RutDV]],8)</f>
        <v>18709894</v>
      </c>
      <c r="F43" s="193" t="str">
        <f>+RIGHT(Tabla1[[#This Row],[RutDV]],1)</f>
        <v>7</v>
      </c>
      <c r="G43" s="37" t="s">
        <v>6795</v>
      </c>
      <c r="H43" s="37" t="s">
        <v>6844</v>
      </c>
      <c r="I43" s="41" t="str">
        <f>+TRIM(Tabla1[[#This Row],[Nombres]]&amp;" "&amp;Tabla1[[#This Row],[Apellidos]])</f>
        <v>IVANNA ORLANDA MORALES ORELLANA</v>
      </c>
      <c r="J43" s="37" t="s">
        <v>6761</v>
      </c>
      <c r="K43" s="37" t="s">
        <v>6762</v>
      </c>
      <c r="L43" s="37" t="s">
        <v>2497</v>
      </c>
      <c r="M43" s="193" t="s">
        <v>2500</v>
      </c>
      <c r="N43" s="193"/>
      <c r="O43" s="193"/>
      <c r="P43" s="40"/>
      <c r="Q43" s="37"/>
      <c r="R43" s="45"/>
      <c r="S43" s="45"/>
      <c r="T43" s="45"/>
      <c r="U43" s="45"/>
      <c r="V43" s="40" t="s">
        <v>6819</v>
      </c>
      <c r="W43" s="72" t="s">
        <v>5409</v>
      </c>
      <c r="X43" s="37" t="s">
        <v>2511</v>
      </c>
      <c r="Y43" s="37" t="str">
        <f>+IFERROR(VLOOKUP(Tabla1[[#This Row],[Supervisor]],STAFF!E:H,4,0),"")</f>
        <v>ULISES LA ROSA PEREZ</v>
      </c>
      <c r="Z43" s="40">
        <v>43675</v>
      </c>
      <c r="AA43" s="40">
        <v>43697</v>
      </c>
      <c r="AC43" s="40">
        <v>43700</v>
      </c>
      <c r="AD43" s="37" t="s">
        <v>6844</v>
      </c>
      <c r="AE43" s="37" t="s">
        <v>6844</v>
      </c>
      <c r="AF43" s="37">
        <v>19309</v>
      </c>
      <c r="AG43" s="37" t="s">
        <v>6866</v>
      </c>
      <c r="AJ43" s="37">
        <v>64</v>
      </c>
      <c r="AK43" s="37" t="s">
        <v>5890</v>
      </c>
      <c r="AL43" s="37">
        <v>45</v>
      </c>
      <c r="AM43" s="37" t="s">
        <v>3519</v>
      </c>
      <c r="AN43" s="37">
        <f>+IF(AL43=45,1,"")</f>
        <v>1</v>
      </c>
      <c r="AO43" s="40">
        <f ca="1">+TODAY()</f>
        <v>44256</v>
      </c>
      <c r="AP43" s="41">
        <f ca="1">+IF(Tabla1[[#This Row],[Fecha Ingreso Plataforma]]="","",AO43-AC43)</f>
        <v>556</v>
      </c>
      <c r="AQ43" s="40"/>
      <c r="AR43" s="42" t="str">
        <f>+IF(Tabla1[[#This Row],[Fecha Baja]]="","",VALUE(1&amp;"/"&amp;MONTH(Tabla1[[#This Row],[Fecha Baja]])&amp;"/"&amp;YEAR(Tabla1[[#This Row],[Fecha Baja]])))</f>
        <v/>
      </c>
      <c r="AS43" s="42">
        <f>IF(Tabla1[[#This Row],[Fecha Ingreso Plataforma]]="","",VALUE(1&amp;"/"&amp;MONTH(Tabla1[[#This Row],[Fecha Ingreso Plataforma]])&amp;"/"&amp;YEAR(Tabla1[[#This Row],[Fecha Ingreso Plataforma]])))</f>
        <v>43678</v>
      </c>
      <c r="AT43" s="41" t="str">
        <f ca="1">+IF(AND(Tabla1[[#This Row],[dias]]&gt;=135,Tabla1[[#This Row],[Estado]]="Vigente"),"Si","No")</f>
        <v>Si</v>
      </c>
      <c r="AU43" s="37" t="str">
        <f>+IF(COUNTIF('PLAN EMPLEADO'!I:I,Tabla1[[#This Row],[Mail]])=0,"No","Si")</f>
        <v>Si</v>
      </c>
      <c r="AV43" s="89" t="s">
        <v>8321</v>
      </c>
      <c r="AW43" s="194"/>
    </row>
    <row r="44" spans="1:49" x14ac:dyDescent="0.2">
      <c r="A44" s="37" t="s">
        <v>27</v>
      </c>
      <c r="B44" s="37" t="s">
        <v>3115</v>
      </c>
      <c r="C44" s="193" t="s">
        <v>7302</v>
      </c>
      <c r="D44" s="37" t="s">
        <v>30</v>
      </c>
      <c r="E44" s="193" t="str">
        <f>+LEFT(Tabla1[[#This Row],[RutDV]],8)</f>
        <v>19256553</v>
      </c>
      <c r="F44" s="193" t="str">
        <f>+RIGHT(Tabla1[[#This Row],[RutDV]],1)</f>
        <v>7</v>
      </c>
      <c r="G44" s="37" t="s">
        <v>6933</v>
      </c>
      <c r="H44" s="37" t="s">
        <v>6995</v>
      </c>
      <c r="I44" s="41" t="str">
        <f>+TRIM(Tabla1[[#This Row],[Nombres]]&amp;" "&amp;Tabla1[[#This Row],[Apellidos]])</f>
        <v>ERICK MATIAS BARRAZA ROJAS</v>
      </c>
      <c r="J44" s="37" t="s">
        <v>6966</v>
      </c>
      <c r="K44" s="37" t="s">
        <v>6967</v>
      </c>
      <c r="L44" s="37" t="s">
        <v>2497</v>
      </c>
      <c r="M44" s="37" t="s">
        <v>2500</v>
      </c>
      <c r="P44" s="40"/>
      <c r="Q44" s="37"/>
      <c r="R44" s="45"/>
      <c r="S44" s="45"/>
      <c r="T44" s="45"/>
      <c r="U44" s="45"/>
      <c r="V44" s="40">
        <v>35026</v>
      </c>
      <c r="W44" s="193" t="s">
        <v>5409</v>
      </c>
      <c r="X44" s="37" t="s">
        <v>2511</v>
      </c>
      <c r="Y44" s="37" t="str">
        <f>+IFERROR(VLOOKUP(Tabla1[[#This Row],[Supervisor]],STAFF!E:H,4,0),"")</f>
        <v>ULISES LA ROSA PEREZ</v>
      </c>
      <c r="Z44" s="40">
        <v>43689</v>
      </c>
      <c r="AA44" s="40">
        <v>43710</v>
      </c>
      <c r="AC44" s="40">
        <v>43711</v>
      </c>
      <c r="AD44" s="37" t="s">
        <v>6995</v>
      </c>
      <c r="AE44" s="37" t="s">
        <v>6995</v>
      </c>
      <c r="AF44" s="37">
        <v>19099</v>
      </c>
      <c r="AG44" s="37" t="s">
        <v>7017</v>
      </c>
      <c r="AJ44" s="37">
        <v>65</v>
      </c>
      <c r="AK44" s="37" t="s">
        <v>5846</v>
      </c>
      <c r="AL44" s="37">
        <v>45</v>
      </c>
      <c r="AM44" s="37" t="s">
        <v>3519</v>
      </c>
      <c r="AN44" s="37">
        <f>+IF(AL44=45,1,"")</f>
        <v>1</v>
      </c>
      <c r="AO44" s="40">
        <f ca="1">+TODAY()</f>
        <v>44256</v>
      </c>
      <c r="AP44" s="41">
        <f ca="1">+IF(Tabla1[[#This Row],[Fecha Ingreso Plataforma]]="","",AO44-AC44)</f>
        <v>545</v>
      </c>
      <c r="AQ44" s="40"/>
      <c r="AR44" s="42" t="str">
        <f>+IF(Tabla1[[#This Row],[Fecha Baja]]="","",VALUE(1&amp;"/"&amp;MONTH(Tabla1[[#This Row],[Fecha Baja]])&amp;"/"&amp;YEAR(Tabla1[[#This Row],[Fecha Baja]])))</f>
        <v/>
      </c>
      <c r="AS44" s="42">
        <f>IF(Tabla1[[#This Row],[Fecha Ingreso Plataforma]]="","",VALUE(1&amp;"/"&amp;MONTH(Tabla1[[#This Row],[Fecha Ingreso Plataforma]])&amp;"/"&amp;YEAR(Tabla1[[#This Row],[Fecha Ingreso Plataforma]])))</f>
        <v>43709</v>
      </c>
      <c r="AT44" s="41" t="str">
        <f ca="1">+IF(AND(Tabla1[[#This Row],[dias]]&gt;=135,Tabla1[[#This Row],[Estado]]="Vigente"),"Si","No")</f>
        <v>Si</v>
      </c>
      <c r="AU44" s="37" t="str">
        <f>+IF(COUNTIF('PLAN EMPLEADO'!I:I,Tabla1[[#This Row],[Mail]])=0,"No","Si")</f>
        <v>Si</v>
      </c>
      <c r="AV44" s="89" t="s">
        <v>8321</v>
      </c>
      <c r="AW44" s="194"/>
    </row>
    <row r="45" spans="1:49" x14ac:dyDescent="0.2">
      <c r="A45" s="37" t="s">
        <v>27</v>
      </c>
      <c r="B45" s="37" t="s">
        <v>3115</v>
      </c>
      <c r="C45" s="193" t="s">
        <v>7302</v>
      </c>
      <c r="D45" s="37" t="s">
        <v>30</v>
      </c>
      <c r="E45" s="193" t="str">
        <f>+LEFT(Tabla1[[#This Row],[RutDV]],8)</f>
        <v>16705650</v>
      </c>
      <c r="F45" s="193" t="str">
        <f>+RIGHT(Tabla1[[#This Row],[RutDV]],1)</f>
        <v>4</v>
      </c>
      <c r="G45" s="37" t="s">
        <v>6926</v>
      </c>
      <c r="H45" s="37" t="s">
        <v>6988</v>
      </c>
      <c r="I45" s="41" t="str">
        <f>+TRIM(Tabla1[[#This Row],[Nombres]]&amp;" "&amp;Tabla1[[#This Row],[Apellidos]])</f>
        <v>LESLIE KARINA VERGARA VERGARA</v>
      </c>
      <c r="J45" s="37" t="s">
        <v>6953</v>
      </c>
      <c r="K45" s="37" t="s">
        <v>6954</v>
      </c>
      <c r="L45" s="37" t="s">
        <v>2497</v>
      </c>
      <c r="M45" s="193" t="s">
        <v>2500</v>
      </c>
      <c r="N45" s="193"/>
      <c r="O45" s="193"/>
      <c r="P45" s="40"/>
      <c r="Q45" s="37"/>
      <c r="R45" s="45"/>
      <c r="T45" s="45"/>
      <c r="U45" s="45"/>
      <c r="V45" s="40">
        <v>32163</v>
      </c>
      <c r="W45" s="37" t="s">
        <v>5416</v>
      </c>
      <c r="X45" s="37" t="s">
        <v>2505</v>
      </c>
      <c r="Y45" s="37" t="str">
        <f>+IFERROR(VLOOKUP(Tabla1[[#This Row],[Supervisor]],STAFF!E:H,4,0),"")</f>
        <v>FRANCISCO JAVIER SUAREZ VEGA</v>
      </c>
      <c r="Z45" s="40">
        <v>43689</v>
      </c>
      <c r="AA45" s="40">
        <v>43710</v>
      </c>
      <c r="AC45" s="40">
        <v>43711</v>
      </c>
      <c r="AD45" s="37" t="s">
        <v>6988</v>
      </c>
      <c r="AE45" s="37" t="s">
        <v>6988</v>
      </c>
      <c r="AF45" s="37">
        <v>19360</v>
      </c>
      <c r="AG45" s="37" t="s">
        <v>7010</v>
      </c>
      <c r="AJ45" s="37">
        <v>65</v>
      </c>
      <c r="AK45" s="37" t="s">
        <v>5846</v>
      </c>
      <c r="AL45" s="37">
        <v>45</v>
      </c>
      <c r="AM45" s="37" t="s">
        <v>3519</v>
      </c>
      <c r="AN45" s="37">
        <f>+IF(AL45=45,1,"")</f>
        <v>1</v>
      </c>
      <c r="AO45" s="40">
        <f ca="1">+TODAY()</f>
        <v>44256</v>
      </c>
      <c r="AP45" s="41">
        <f ca="1">+IF(Tabla1[[#This Row],[Fecha Ingreso Plataforma]]="","",AO45-AC45)</f>
        <v>545</v>
      </c>
      <c r="AQ45" s="40"/>
      <c r="AR45" s="42" t="str">
        <f>+IF(Tabla1[[#This Row],[Fecha Baja]]="","",VALUE(1&amp;"/"&amp;MONTH(Tabla1[[#This Row],[Fecha Baja]])&amp;"/"&amp;YEAR(Tabla1[[#This Row],[Fecha Baja]])))</f>
        <v/>
      </c>
      <c r="AS45" s="42">
        <f>IF(Tabla1[[#This Row],[Fecha Ingreso Plataforma]]="","",VALUE(1&amp;"/"&amp;MONTH(Tabla1[[#This Row],[Fecha Ingreso Plataforma]])&amp;"/"&amp;YEAR(Tabla1[[#This Row],[Fecha Ingreso Plataforma]])))</f>
        <v>43709</v>
      </c>
      <c r="AT45" s="41" t="str">
        <f ca="1">+IF(AND(Tabla1[[#This Row],[dias]]&gt;=135,Tabla1[[#This Row],[Estado]]="Vigente"),"Si","No")</f>
        <v>Si</v>
      </c>
      <c r="AU45" s="37" t="str">
        <f>+IF(COUNTIF('PLAN EMPLEADO'!I:I,Tabla1[[#This Row],[Mail]])=0,"No","Si")</f>
        <v>Si</v>
      </c>
      <c r="AV45" s="89" t="s">
        <v>8322</v>
      </c>
      <c r="AW45" s="194"/>
    </row>
    <row r="46" spans="1:49" x14ac:dyDescent="0.2">
      <c r="A46" s="37" t="s">
        <v>27</v>
      </c>
      <c r="B46" s="37" t="s">
        <v>3115</v>
      </c>
      <c r="C46" s="37" t="s">
        <v>7302</v>
      </c>
      <c r="D46" s="37" t="s">
        <v>30</v>
      </c>
      <c r="E46" s="193" t="str">
        <f>+LEFT(Tabla1[[#This Row],[RutDV]],8)</f>
        <v>18136626</v>
      </c>
      <c r="F46" s="193" t="str">
        <f>+RIGHT(Tabla1[[#This Row],[RutDV]],1)</f>
        <v>5</v>
      </c>
      <c r="G46" s="37" t="s">
        <v>6919</v>
      </c>
      <c r="H46" s="37" t="s">
        <v>6981</v>
      </c>
      <c r="I46" s="41" t="str">
        <f>+TRIM(Tabla1[[#This Row],[Nombres]]&amp;" "&amp;Tabla1[[#This Row],[Apellidos]])</f>
        <v>FRANCISCA IGNACIA HIDALGO VILLALON</v>
      </c>
      <c r="J46" s="37" t="s">
        <v>6941</v>
      </c>
      <c r="K46" s="37" t="s">
        <v>6942</v>
      </c>
      <c r="L46" s="193" t="s">
        <v>2497</v>
      </c>
      <c r="M46" s="193" t="s">
        <v>2500</v>
      </c>
      <c r="N46" s="193"/>
      <c r="O46" s="193"/>
      <c r="P46" s="40"/>
      <c r="Q46" s="37"/>
      <c r="R46" s="45"/>
      <c r="S46" s="45"/>
      <c r="T46" s="45"/>
      <c r="U46" s="45"/>
      <c r="V46" s="40">
        <v>33951</v>
      </c>
      <c r="W46" s="37" t="s">
        <v>7301</v>
      </c>
      <c r="X46" s="37" t="s">
        <v>689</v>
      </c>
      <c r="Y46" s="37" t="str">
        <f>+IFERROR(VLOOKUP(Tabla1[[#This Row],[Supervisor]],STAFF!E:H,4,0),"")</f>
        <v>FRANCISCO JAVIER SUAREZ VEGA</v>
      </c>
      <c r="Z46" s="40">
        <v>43689</v>
      </c>
      <c r="AA46" s="40">
        <v>43710</v>
      </c>
      <c r="AC46" s="40">
        <v>43711</v>
      </c>
      <c r="AD46" s="37" t="s">
        <v>6981</v>
      </c>
      <c r="AE46" s="37" t="s">
        <v>6981</v>
      </c>
      <c r="AF46" s="37">
        <v>19362</v>
      </c>
      <c r="AG46" s="37" t="s">
        <v>7003</v>
      </c>
      <c r="AJ46" s="37">
        <v>65</v>
      </c>
      <c r="AK46" s="37" t="s">
        <v>5846</v>
      </c>
      <c r="AL46" s="37">
        <v>45</v>
      </c>
      <c r="AM46" s="37" t="s">
        <v>3519</v>
      </c>
      <c r="AN46" s="37">
        <f>+IF(AL46=45,1,"")</f>
        <v>1</v>
      </c>
      <c r="AO46" s="40">
        <f ca="1">+TODAY()</f>
        <v>44256</v>
      </c>
      <c r="AP46" s="41">
        <f ca="1">+IF(Tabla1[[#This Row],[Fecha Ingreso Plataforma]]="","",AO46-AC46)</f>
        <v>545</v>
      </c>
      <c r="AQ46" s="40"/>
      <c r="AR46" s="42" t="str">
        <f>+IF(Tabla1[[#This Row],[Fecha Baja]]="","",VALUE(1&amp;"/"&amp;MONTH(Tabla1[[#This Row],[Fecha Baja]])&amp;"/"&amp;YEAR(Tabla1[[#This Row],[Fecha Baja]])))</f>
        <v/>
      </c>
      <c r="AS46" s="42">
        <f>IF(Tabla1[[#This Row],[Fecha Ingreso Plataforma]]="","",VALUE(1&amp;"/"&amp;MONTH(Tabla1[[#This Row],[Fecha Ingreso Plataforma]])&amp;"/"&amp;YEAR(Tabla1[[#This Row],[Fecha Ingreso Plataforma]])))</f>
        <v>43709</v>
      </c>
      <c r="AT46" s="41" t="str">
        <f ca="1">+IF(AND(Tabla1[[#This Row],[dias]]&gt;=135,Tabla1[[#This Row],[Estado]]="Vigente"),"Si","No")</f>
        <v>Si</v>
      </c>
      <c r="AU46" s="37" t="str">
        <f>+IF(COUNTIF('PLAN EMPLEADO'!I:I,Tabla1[[#This Row],[Mail]])=0,"No","Si")</f>
        <v>Si</v>
      </c>
      <c r="AV46" s="89" t="s">
        <v>8322</v>
      </c>
      <c r="AW46" s="194"/>
    </row>
    <row r="47" spans="1:49" x14ac:dyDescent="0.2">
      <c r="A47" s="37" t="s">
        <v>27</v>
      </c>
      <c r="B47" s="37" t="s">
        <v>3115</v>
      </c>
      <c r="C47" s="37" t="s">
        <v>28</v>
      </c>
      <c r="D47" s="37" t="s">
        <v>30</v>
      </c>
      <c r="E47" s="193" t="str">
        <f>+LEFT(Tabla1[[#This Row],[RutDV]],8)</f>
        <v>20006244</v>
      </c>
      <c r="F47" s="193" t="str">
        <f>+RIGHT(Tabla1[[#This Row],[RutDV]],1)</f>
        <v>2</v>
      </c>
      <c r="G47" s="37" t="s">
        <v>7041</v>
      </c>
      <c r="H47" s="37" t="s">
        <v>7108</v>
      </c>
      <c r="I47" s="41" t="str">
        <f>+TRIM(Tabla1[[#This Row],[Nombres]]&amp;" "&amp;Tabla1[[#This Row],[Apellidos]])</f>
        <v>SIAMMARA ARLINES ZAPATA JERALDO</v>
      </c>
      <c r="J47" s="37" t="s">
        <v>7089</v>
      </c>
      <c r="K47" s="37" t="s">
        <v>7090</v>
      </c>
      <c r="L47" s="37" t="s">
        <v>2497</v>
      </c>
      <c r="M47" s="193" t="s">
        <v>2500</v>
      </c>
      <c r="N47" s="82"/>
      <c r="O47" s="82"/>
      <c r="P47" s="40"/>
      <c r="Q47" s="37"/>
      <c r="R47" s="45"/>
      <c r="S47" s="196"/>
      <c r="T47" s="45"/>
      <c r="U47" s="45"/>
      <c r="V47" s="40" t="s">
        <v>7059</v>
      </c>
      <c r="W47" s="37" t="s">
        <v>5416</v>
      </c>
      <c r="X47" s="37" t="s">
        <v>2505</v>
      </c>
      <c r="Y47" s="37" t="str">
        <f>+IFERROR(VLOOKUP(Tabla1[[#This Row],[Supervisor]],STAFF!E:H,4,0),"")</f>
        <v>FRANCISCO JAVIER SUAREZ VEGA</v>
      </c>
      <c r="Z47" s="40">
        <v>43698</v>
      </c>
      <c r="AA47" s="40">
        <v>43718</v>
      </c>
      <c r="AC47" s="40">
        <v>43720</v>
      </c>
      <c r="AD47" s="37" t="s">
        <v>7108</v>
      </c>
      <c r="AE47" s="37" t="s">
        <v>7108</v>
      </c>
      <c r="AF47" s="37">
        <v>19223</v>
      </c>
      <c r="AG47" s="37" t="s">
        <v>7124</v>
      </c>
      <c r="AJ47" s="37">
        <v>66</v>
      </c>
      <c r="AK47" s="37" t="s">
        <v>6541</v>
      </c>
      <c r="AL47" s="37">
        <v>30</v>
      </c>
      <c r="AM47" s="37" t="s">
        <v>3519</v>
      </c>
      <c r="AN47" s="37" t="str">
        <f>+IF(AL47=45,1,"")</f>
        <v/>
      </c>
      <c r="AO47" s="40">
        <f ca="1">+TODAY()</f>
        <v>44256</v>
      </c>
      <c r="AP47" s="41">
        <f ca="1">+IF(Tabla1[[#This Row],[Fecha Ingreso Plataforma]]="","",AO47-AC47)</f>
        <v>536</v>
      </c>
      <c r="AQ47" s="40"/>
      <c r="AR47" s="42" t="str">
        <f>+IF(Tabla1[[#This Row],[Fecha Baja]]="","",VALUE(1&amp;"/"&amp;MONTH(Tabla1[[#This Row],[Fecha Baja]])&amp;"/"&amp;YEAR(Tabla1[[#This Row],[Fecha Baja]])))</f>
        <v/>
      </c>
      <c r="AS47" s="42">
        <f>IF(Tabla1[[#This Row],[Fecha Ingreso Plataforma]]="","",VALUE(1&amp;"/"&amp;MONTH(Tabla1[[#This Row],[Fecha Ingreso Plataforma]])&amp;"/"&amp;YEAR(Tabla1[[#This Row],[Fecha Ingreso Plataforma]])))</f>
        <v>43709</v>
      </c>
      <c r="AT47" s="41" t="str">
        <f ca="1">+IF(AND(Tabla1[[#This Row],[dias]]&gt;=135,Tabla1[[#This Row],[Estado]]="Vigente"),"Si","No")</f>
        <v>Si</v>
      </c>
      <c r="AU47" s="37" t="str">
        <f>+IF(COUNTIF('PLAN EMPLEADO'!I:I,Tabla1[[#This Row],[Mail]])=0,"No","Si")</f>
        <v>No</v>
      </c>
      <c r="AV47" s="89" t="s">
        <v>8322</v>
      </c>
      <c r="AW47" s="194"/>
    </row>
    <row r="48" spans="1:49" x14ac:dyDescent="0.2">
      <c r="A48" s="37" t="s">
        <v>27</v>
      </c>
      <c r="B48" s="37" t="s">
        <v>3115</v>
      </c>
      <c r="C48" s="193" t="s">
        <v>7302</v>
      </c>
      <c r="D48" s="37" t="s">
        <v>30</v>
      </c>
      <c r="E48" s="193" t="str">
        <f>+LEFT(Tabla1[[#This Row],[RutDV]],8)</f>
        <v>12939464</v>
      </c>
      <c r="F48" s="193" t="str">
        <f>+RIGHT(Tabla1[[#This Row],[RutDV]],1)</f>
        <v>1</v>
      </c>
      <c r="G48" s="37" t="s">
        <v>7193</v>
      </c>
      <c r="H48" s="37" t="s">
        <v>7253</v>
      </c>
      <c r="I48" s="41" t="str">
        <f>+TRIM(Tabla1[[#This Row],[Nombres]]&amp;" "&amp;Tabla1[[#This Row],[Apellidos]])</f>
        <v>CLAUDIA ANDREA TIRADO GALLEGUILLOS</v>
      </c>
      <c r="J48" s="37" t="s">
        <v>1614</v>
      </c>
      <c r="K48" s="37" t="s">
        <v>7151</v>
      </c>
      <c r="L48" s="37" t="s">
        <v>2497</v>
      </c>
      <c r="M48" s="37" t="s">
        <v>2500</v>
      </c>
      <c r="P48" s="40"/>
      <c r="R48" s="45"/>
      <c r="S48" s="45"/>
      <c r="T48" s="45"/>
      <c r="U48" s="45"/>
      <c r="V48" s="40" t="s">
        <v>7221</v>
      </c>
      <c r="W48" s="40" t="s">
        <v>7301</v>
      </c>
      <c r="X48" s="37" t="s">
        <v>689</v>
      </c>
      <c r="Y48" s="37" t="str">
        <f>+IFERROR(VLOOKUP(Tabla1[[#This Row],[Supervisor]],STAFF!E:H,4,0),"")</f>
        <v>FRANCISCO JAVIER SUAREZ VEGA</v>
      </c>
      <c r="Z48" s="40">
        <v>43740</v>
      </c>
      <c r="AA48" s="40">
        <v>43767</v>
      </c>
      <c r="AC48" s="40">
        <v>43768</v>
      </c>
      <c r="AD48" s="37" t="s">
        <v>7253</v>
      </c>
      <c r="AE48" s="37" t="s">
        <v>7253</v>
      </c>
      <c r="AF48" s="37">
        <v>19241</v>
      </c>
      <c r="AG48" s="37" t="s">
        <v>7279</v>
      </c>
      <c r="AJ48" s="37">
        <v>67</v>
      </c>
      <c r="AK48" s="37" t="s">
        <v>5846</v>
      </c>
      <c r="AL48" s="37">
        <v>45</v>
      </c>
      <c r="AM48" s="37" t="s">
        <v>3519</v>
      </c>
      <c r="AN48" s="37">
        <f>+IF(AL48=45,1,"")</f>
        <v>1</v>
      </c>
      <c r="AO48" s="40">
        <f ca="1">+TODAY()</f>
        <v>44256</v>
      </c>
      <c r="AP48" s="41">
        <f ca="1">+IF(Tabla1[[#This Row],[Fecha Ingreso Plataforma]]="","",AO48-AC48)</f>
        <v>488</v>
      </c>
      <c r="AQ48" s="40"/>
      <c r="AR48" s="42" t="str">
        <f>+IF(Tabla1[[#This Row],[Fecha Baja]]="","",VALUE(1&amp;"/"&amp;MONTH(Tabla1[[#This Row],[Fecha Baja]])&amp;"/"&amp;YEAR(Tabla1[[#This Row],[Fecha Baja]])))</f>
        <v/>
      </c>
      <c r="AS48" s="42">
        <f>IF(Tabla1[[#This Row],[Fecha Ingreso Plataforma]]="","",VALUE(1&amp;"/"&amp;MONTH(Tabla1[[#This Row],[Fecha Ingreso Plataforma]])&amp;"/"&amp;YEAR(Tabla1[[#This Row],[Fecha Ingreso Plataforma]])))</f>
        <v>43739</v>
      </c>
      <c r="AT48" s="41" t="str">
        <f ca="1">+IF(AND(Tabla1[[#This Row],[dias]]&gt;=135,Tabla1[[#This Row],[Estado]]="Vigente"),"Si","No")</f>
        <v>Si</v>
      </c>
      <c r="AU48" s="37" t="str">
        <f>+IF(COUNTIF('PLAN EMPLEADO'!I:I,Tabla1[[#This Row],[Mail]])=0,"No","Si")</f>
        <v>Si</v>
      </c>
      <c r="AV48" s="89" t="s">
        <v>8321</v>
      </c>
      <c r="AW48" s="194"/>
    </row>
    <row r="49" spans="1:49" x14ac:dyDescent="0.2">
      <c r="A49" s="37" t="s">
        <v>27</v>
      </c>
      <c r="B49" s="37" t="s">
        <v>3115</v>
      </c>
      <c r="C49" s="37" t="s">
        <v>7302</v>
      </c>
      <c r="D49" s="37" t="s">
        <v>30</v>
      </c>
      <c r="E49" s="193" t="str">
        <f>+LEFT(Tabla1[[#This Row],[RutDV]],8)</f>
        <v>17015554</v>
      </c>
      <c r="F49" s="193" t="str">
        <f>+RIGHT(Tabla1[[#This Row],[RutDV]],1)</f>
        <v>8</v>
      </c>
      <c r="G49" s="37" t="s">
        <v>7195</v>
      </c>
      <c r="H49" s="37" t="s">
        <v>7255</v>
      </c>
      <c r="I49" s="41" t="str">
        <f>+TRIM(Tabla1[[#This Row],[Nombres]]&amp;" "&amp;Tabla1[[#This Row],[Apellidos]])</f>
        <v>JENIFFER FRANCESCA ZEPEDA ZARRICUETA</v>
      </c>
      <c r="J49" s="37" t="s">
        <v>7154</v>
      </c>
      <c r="K49" s="37" t="s">
        <v>7155</v>
      </c>
      <c r="L49" s="37" t="s">
        <v>2497</v>
      </c>
      <c r="M49" s="37" t="s">
        <v>2500</v>
      </c>
      <c r="P49" s="40"/>
      <c r="R49" s="45"/>
      <c r="S49" s="45"/>
      <c r="T49" s="45"/>
      <c r="U49" s="45"/>
      <c r="V49" s="40" t="s">
        <v>7223</v>
      </c>
      <c r="W49" s="40" t="s">
        <v>5411</v>
      </c>
      <c r="X49" s="37" t="s">
        <v>2512</v>
      </c>
      <c r="Y49" s="37" t="str">
        <f>+IFERROR(VLOOKUP(Tabla1[[#This Row],[Supervisor]],STAFF!E:H,4,0),"")</f>
        <v>ULISES LA ROSA PEREZ</v>
      </c>
      <c r="Z49" s="40">
        <v>43740</v>
      </c>
      <c r="AA49" s="40">
        <v>43767</v>
      </c>
      <c r="AC49" s="40">
        <v>43768</v>
      </c>
      <c r="AD49" s="37" t="s">
        <v>7255</v>
      </c>
      <c r="AE49" s="37" t="s">
        <v>7255</v>
      </c>
      <c r="AF49" s="37">
        <v>19034</v>
      </c>
      <c r="AG49" s="37" t="s">
        <v>7281</v>
      </c>
      <c r="AJ49" s="37">
        <v>67</v>
      </c>
      <c r="AK49" s="37" t="s">
        <v>5846</v>
      </c>
      <c r="AL49" s="37">
        <v>45</v>
      </c>
      <c r="AM49" s="37" t="s">
        <v>3519</v>
      </c>
      <c r="AN49" s="37">
        <f>+IF(AL49=45,1,"")</f>
        <v>1</v>
      </c>
      <c r="AO49" s="40">
        <f ca="1">+TODAY()</f>
        <v>44256</v>
      </c>
      <c r="AP49" s="41">
        <f ca="1">+IF(Tabla1[[#This Row],[Fecha Ingreso Plataforma]]="","",AO49-AC49)</f>
        <v>488</v>
      </c>
      <c r="AQ49" s="40"/>
      <c r="AR49" s="42" t="str">
        <f>+IF(Tabla1[[#This Row],[Fecha Baja]]="","",VALUE(1&amp;"/"&amp;MONTH(Tabla1[[#This Row],[Fecha Baja]])&amp;"/"&amp;YEAR(Tabla1[[#This Row],[Fecha Baja]])))</f>
        <v/>
      </c>
      <c r="AS49" s="42">
        <f>IF(Tabla1[[#This Row],[Fecha Ingreso Plataforma]]="","",VALUE(1&amp;"/"&amp;MONTH(Tabla1[[#This Row],[Fecha Ingreso Plataforma]])&amp;"/"&amp;YEAR(Tabla1[[#This Row],[Fecha Ingreso Plataforma]])))</f>
        <v>43739</v>
      </c>
      <c r="AT49" s="46" t="str">
        <f ca="1">+IF(AND(Tabla1[[#This Row],[dias]]&gt;=135,Tabla1[[#This Row],[Estado]]="Vigente"),"Si","No")</f>
        <v>Si</v>
      </c>
      <c r="AU49" s="38" t="str">
        <f>+IF(COUNTIF('PLAN EMPLEADO'!I:I,Tabla1[[#This Row],[Mail]])=0,"No","Si")</f>
        <v>Si</v>
      </c>
      <c r="AV49" s="89" t="s">
        <v>8321</v>
      </c>
      <c r="AW49" s="194"/>
    </row>
    <row r="50" spans="1:49" x14ac:dyDescent="0.2">
      <c r="A50" s="37" t="s">
        <v>27</v>
      </c>
      <c r="B50" s="37" t="s">
        <v>3115</v>
      </c>
      <c r="C50" s="193" t="s">
        <v>9792</v>
      </c>
      <c r="D50" s="37" t="s">
        <v>30</v>
      </c>
      <c r="E50" s="193" t="str">
        <f>+LEFT(Tabla1[[#This Row],[RutDV]],8)</f>
        <v>19771411</v>
      </c>
      <c r="F50" s="193" t="str">
        <f>+RIGHT(Tabla1[[#This Row],[RutDV]],1)</f>
        <v>5</v>
      </c>
      <c r="G50" s="37" t="s">
        <v>7192</v>
      </c>
      <c r="H50" s="37" t="s">
        <v>7252</v>
      </c>
      <c r="I50" s="41" t="str">
        <f>+TRIM(Tabla1[[#This Row],[Nombres]]&amp;" "&amp;Tabla1[[#This Row],[Apellidos]])</f>
        <v>DANA ROSA CALDERON CORTES</v>
      </c>
      <c r="J50" s="37" t="s">
        <v>7149</v>
      </c>
      <c r="K50" s="37" t="s">
        <v>7150</v>
      </c>
      <c r="L50" s="37" t="s">
        <v>2497</v>
      </c>
      <c r="M50" s="193" t="s">
        <v>2500</v>
      </c>
      <c r="N50" s="193"/>
      <c r="O50" s="193"/>
      <c r="P50" s="40"/>
      <c r="R50" s="45"/>
      <c r="S50" s="45"/>
      <c r="T50" s="45"/>
      <c r="U50" s="45"/>
      <c r="V50" s="40" t="s">
        <v>7220</v>
      </c>
      <c r="W50" s="40" t="s">
        <v>5417</v>
      </c>
      <c r="X50" s="37" t="s">
        <v>2514</v>
      </c>
      <c r="Y50" s="37" t="str">
        <f>+IFERROR(VLOOKUP(Tabla1[[#This Row],[Supervisor]],STAFF!E:H,4,0),"")</f>
        <v>WILLIAMS ENRIQUE DOMINGUEZ BARRADA</v>
      </c>
      <c r="Z50" s="40">
        <v>43740</v>
      </c>
      <c r="AA50" s="40">
        <v>43767</v>
      </c>
      <c r="AC50" s="40">
        <v>43768</v>
      </c>
      <c r="AD50" s="37" t="s">
        <v>7252</v>
      </c>
      <c r="AE50" s="37" t="s">
        <v>7252</v>
      </c>
      <c r="AF50" s="37">
        <v>19240</v>
      </c>
      <c r="AG50" s="37" t="s">
        <v>7278</v>
      </c>
      <c r="AJ50" s="37">
        <v>67</v>
      </c>
      <c r="AK50" s="37" t="s">
        <v>5846</v>
      </c>
      <c r="AL50" s="37">
        <v>45</v>
      </c>
      <c r="AM50" s="37" t="s">
        <v>3519</v>
      </c>
      <c r="AN50" s="37">
        <f>+IF(AL50=45,1,"")</f>
        <v>1</v>
      </c>
      <c r="AO50" s="40">
        <f ca="1">+TODAY()</f>
        <v>44256</v>
      </c>
      <c r="AP50" s="41">
        <f ca="1">+IF(Tabla1[[#This Row],[Fecha Ingreso Plataforma]]="","",AO50-AC50)</f>
        <v>488</v>
      </c>
      <c r="AQ50" s="40"/>
      <c r="AR50" s="42" t="str">
        <f>+IF(Tabla1[[#This Row],[Fecha Baja]]="","",VALUE(1&amp;"/"&amp;MONTH(Tabla1[[#This Row],[Fecha Baja]])&amp;"/"&amp;YEAR(Tabla1[[#This Row],[Fecha Baja]])))</f>
        <v/>
      </c>
      <c r="AS50" s="42">
        <f>IF(Tabla1[[#This Row],[Fecha Ingreso Plataforma]]="","",VALUE(1&amp;"/"&amp;MONTH(Tabla1[[#This Row],[Fecha Ingreso Plataforma]])&amp;"/"&amp;YEAR(Tabla1[[#This Row],[Fecha Ingreso Plataforma]])))</f>
        <v>43739</v>
      </c>
      <c r="AT50" s="41" t="str">
        <f ca="1">+IF(AND(Tabla1[[#This Row],[dias]]&gt;=135,Tabla1[[#This Row],[Estado]]="Vigente"),"Si","No")</f>
        <v>Si</v>
      </c>
      <c r="AU50" s="37" t="str">
        <f>+IF(COUNTIF('PLAN EMPLEADO'!I:I,Tabla1[[#This Row],[Mail]])=0,"No","Si")</f>
        <v>Si</v>
      </c>
      <c r="AV50" s="89" t="s">
        <v>8321</v>
      </c>
      <c r="AW50" s="194"/>
    </row>
    <row r="51" spans="1:49" x14ac:dyDescent="0.2">
      <c r="A51" s="37" t="s">
        <v>27</v>
      </c>
      <c r="B51" s="37" t="s">
        <v>3115</v>
      </c>
      <c r="C51" s="193" t="s">
        <v>9792</v>
      </c>
      <c r="D51" s="37" t="s">
        <v>30</v>
      </c>
      <c r="E51" s="193" t="str">
        <f>+LEFT(Tabla1[[#This Row],[RutDV]],8)</f>
        <v>18364412</v>
      </c>
      <c r="F51" s="193" t="str">
        <f>+RIGHT(Tabla1[[#This Row],[RutDV]],1)</f>
        <v>2</v>
      </c>
      <c r="G51" s="37" t="s">
        <v>7200</v>
      </c>
      <c r="H51" s="37" t="s">
        <v>7260</v>
      </c>
      <c r="I51" s="41" t="str">
        <f>+TRIM(Tabla1[[#This Row],[Nombres]]&amp;" "&amp;Tabla1[[#This Row],[Apellidos]])</f>
        <v>GUILLERMO FERNANDO VASQUEZ ACEVEDO</v>
      </c>
      <c r="J51" s="37" t="s">
        <v>7163</v>
      </c>
      <c r="K51" s="37" t="s">
        <v>7164</v>
      </c>
      <c r="L51" s="37" t="s">
        <v>2497</v>
      </c>
      <c r="M51" s="193" t="s">
        <v>2500</v>
      </c>
      <c r="N51" s="193"/>
      <c r="O51" s="193"/>
      <c r="P51" s="40"/>
      <c r="R51" s="45"/>
      <c r="S51" s="45"/>
      <c r="T51" s="45"/>
      <c r="U51" s="45"/>
      <c r="V51" s="40" t="s">
        <v>7228</v>
      </c>
      <c r="W51" s="40" t="s">
        <v>5417</v>
      </c>
      <c r="X51" s="37" t="s">
        <v>2514</v>
      </c>
      <c r="Y51" s="37" t="str">
        <f>+IFERROR(VLOOKUP(Tabla1[[#This Row],[Supervisor]],STAFF!E:H,4,0),"")</f>
        <v>WILLIAMS ENRIQUE DOMINGUEZ BARRADA</v>
      </c>
      <c r="Z51" s="40">
        <v>43740</v>
      </c>
      <c r="AA51" s="40">
        <v>43767</v>
      </c>
      <c r="AC51" s="40">
        <v>43768</v>
      </c>
      <c r="AD51" s="37" t="s">
        <v>7260</v>
      </c>
      <c r="AE51" s="37" t="s">
        <v>7260</v>
      </c>
      <c r="AF51" s="37">
        <v>19089</v>
      </c>
      <c r="AG51" s="37" t="s">
        <v>7286</v>
      </c>
      <c r="AJ51" s="37">
        <v>67</v>
      </c>
      <c r="AK51" s="37" t="s">
        <v>5846</v>
      </c>
      <c r="AL51" s="37">
        <v>45</v>
      </c>
      <c r="AM51" s="37" t="s">
        <v>3519</v>
      </c>
      <c r="AN51" s="37">
        <f>+IF(AL51=45,1,"")</f>
        <v>1</v>
      </c>
      <c r="AO51" s="40">
        <f ca="1">+TODAY()</f>
        <v>44256</v>
      </c>
      <c r="AP51" s="41">
        <f ca="1">+IF(Tabla1[[#This Row],[Fecha Ingreso Plataforma]]="","",AO51-AC51)</f>
        <v>488</v>
      </c>
      <c r="AQ51" s="40"/>
      <c r="AR51" s="42" t="str">
        <f>+IF(Tabla1[[#This Row],[Fecha Baja]]="","",VALUE(1&amp;"/"&amp;MONTH(Tabla1[[#This Row],[Fecha Baja]])&amp;"/"&amp;YEAR(Tabla1[[#This Row],[Fecha Baja]])))</f>
        <v/>
      </c>
      <c r="AS51" s="42">
        <f>IF(Tabla1[[#This Row],[Fecha Ingreso Plataforma]]="","",VALUE(1&amp;"/"&amp;MONTH(Tabla1[[#This Row],[Fecha Ingreso Plataforma]])&amp;"/"&amp;YEAR(Tabla1[[#This Row],[Fecha Ingreso Plataforma]])))</f>
        <v>43739</v>
      </c>
      <c r="AT51" s="41" t="str">
        <f ca="1">+IF(AND(Tabla1[[#This Row],[dias]]&gt;=135,Tabla1[[#This Row],[Estado]]="Vigente"),"Si","No")</f>
        <v>Si</v>
      </c>
      <c r="AU51" s="37" t="str">
        <f>+IF(COUNTIF('PLAN EMPLEADO'!I:I,Tabla1[[#This Row],[Mail]])=0,"No","Si")</f>
        <v>Si</v>
      </c>
      <c r="AV51" s="89" t="s">
        <v>8321</v>
      </c>
      <c r="AW51" s="194"/>
    </row>
    <row r="52" spans="1:49" x14ac:dyDescent="0.2">
      <c r="A52" s="37" t="s">
        <v>27</v>
      </c>
      <c r="B52" s="37" t="s">
        <v>3115</v>
      </c>
      <c r="C52" s="193" t="s">
        <v>3520</v>
      </c>
      <c r="D52" s="37" t="s">
        <v>30</v>
      </c>
      <c r="E52" s="193" t="str">
        <f>+LEFT(Tabla1[[#This Row],[RutDV]],8)</f>
        <v>17254372</v>
      </c>
      <c r="F52" s="193" t="str">
        <f>+RIGHT(Tabla1[[#This Row],[RutDV]],1)</f>
        <v>3</v>
      </c>
      <c r="G52" s="37" t="s">
        <v>7590</v>
      </c>
      <c r="H52" s="37" t="s">
        <v>7614</v>
      </c>
      <c r="I52" s="41" t="str">
        <f>+TRIM(Tabla1[[#This Row],[Nombres]]&amp;" "&amp;Tabla1[[#This Row],[Apellidos]])</f>
        <v>CRISTOPHER EDUARDO CANALES GONZALEZ</v>
      </c>
      <c r="J52" s="37" t="s">
        <v>2235</v>
      </c>
      <c r="K52" s="37" t="s">
        <v>7541</v>
      </c>
      <c r="L52" s="37" t="s">
        <v>2497</v>
      </c>
      <c r="M52" s="37" t="s">
        <v>2500</v>
      </c>
      <c r="P52" s="40"/>
      <c r="R52" s="45"/>
      <c r="S52" s="45"/>
      <c r="T52" s="45"/>
      <c r="U52" s="45"/>
      <c r="V52" s="40" t="s">
        <v>7577</v>
      </c>
      <c r="W52" s="37" t="s">
        <v>11378</v>
      </c>
      <c r="X52" s="37" t="s">
        <v>5793</v>
      </c>
      <c r="Y52" s="37" t="str">
        <f>+IFERROR(VLOOKUP(Tabla1[[#This Row],[Supervisor]],STAFF!E:H,4,0),"")</f>
        <v>FRANCISCO JAVIER SUAREZ VEGA</v>
      </c>
      <c r="Z52" s="40">
        <v>43788</v>
      </c>
      <c r="AA52" s="40">
        <v>43809</v>
      </c>
      <c r="AC52" s="40">
        <v>43811</v>
      </c>
      <c r="AD52" s="37" t="s">
        <v>7614</v>
      </c>
      <c r="AE52" s="37" t="s">
        <v>7614</v>
      </c>
      <c r="AF52" s="37">
        <v>19167</v>
      </c>
      <c r="AG52" s="37" t="s">
        <v>7637</v>
      </c>
      <c r="AJ52" s="37">
        <v>68</v>
      </c>
      <c r="AK52" s="37" t="s">
        <v>4474</v>
      </c>
      <c r="AL52" s="37">
        <v>45</v>
      </c>
      <c r="AM52" s="193" t="s">
        <v>3520</v>
      </c>
      <c r="AN52" s="37">
        <f>+IF(AL52=45,1,"")</f>
        <v>1</v>
      </c>
      <c r="AO52" s="40">
        <f ca="1">+TODAY()</f>
        <v>44256</v>
      </c>
      <c r="AP52" s="41">
        <f ca="1">+IF(Tabla1[[#This Row],[Fecha Ingreso Plataforma]]="","",AO52-AC52)</f>
        <v>445</v>
      </c>
      <c r="AQ52" s="40"/>
      <c r="AR52" s="42" t="str">
        <f>+IF(Tabla1[[#This Row],[Fecha Baja]]="","",VALUE(1&amp;"/"&amp;MONTH(Tabla1[[#This Row],[Fecha Baja]])&amp;"/"&amp;YEAR(Tabla1[[#This Row],[Fecha Baja]])))</f>
        <v/>
      </c>
      <c r="AS52" s="42">
        <f>IF(Tabla1[[#This Row],[Fecha Ingreso Plataforma]]="","",VALUE(1&amp;"/"&amp;MONTH(Tabla1[[#This Row],[Fecha Ingreso Plataforma]])&amp;"/"&amp;YEAR(Tabla1[[#This Row],[Fecha Ingreso Plataforma]])))</f>
        <v>43800</v>
      </c>
      <c r="AT52" s="41" t="str">
        <f ca="1">+IF(AND(Tabla1[[#This Row],[dias]]&gt;=135,Tabla1[[#This Row],[Estado]]="Vigente"),"Si","No")</f>
        <v>Si</v>
      </c>
      <c r="AU52" s="41" t="str">
        <f>+IF(COUNTIF('PLAN EMPLEADO'!I:I,Tabla1[[#This Row],[Mail]])=0,"No","Si")</f>
        <v>Si</v>
      </c>
      <c r="AV52" s="89" t="s">
        <v>8321</v>
      </c>
      <c r="AW52" s="194"/>
    </row>
    <row r="53" spans="1:49" x14ac:dyDescent="0.2">
      <c r="A53" s="37" t="s">
        <v>27</v>
      </c>
      <c r="B53" s="37" t="s">
        <v>3115</v>
      </c>
      <c r="C53" s="193" t="s">
        <v>7302</v>
      </c>
      <c r="D53" s="37" t="s">
        <v>30</v>
      </c>
      <c r="E53" s="193" t="str">
        <f>+LEFT(Tabla1[[#This Row],[RutDV]],8)</f>
        <v>19507277</v>
      </c>
      <c r="F53" s="193" t="str">
        <f>+RIGHT(Tabla1[[#This Row],[RutDV]],1)</f>
        <v>9</v>
      </c>
      <c r="G53" s="37" t="s">
        <v>7600</v>
      </c>
      <c r="H53" s="37" t="s">
        <v>7623</v>
      </c>
      <c r="I53" s="41" t="str">
        <f>+TRIM(Tabla1[[#This Row],[Nombres]]&amp;" "&amp;Tabla1[[#This Row],[Apellidos]])</f>
        <v>CAROLINE ESTER PUJADO MILLAÑIR</v>
      </c>
      <c r="J53" s="37" t="s">
        <v>7559</v>
      </c>
      <c r="K53" s="37" t="s">
        <v>7560</v>
      </c>
      <c r="L53" s="37" t="s">
        <v>2497</v>
      </c>
      <c r="M53" s="37" t="s">
        <v>2500</v>
      </c>
      <c r="P53" s="40"/>
      <c r="R53" s="45"/>
      <c r="S53" s="45"/>
      <c r="T53" s="45"/>
      <c r="U53" s="45"/>
      <c r="V53" s="40">
        <v>35685</v>
      </c>
      <c r="W53" s="195" t="s">
        <v>5409</v>
      </c>
      <c r="X53" s="37" t="s">
        <v>2511</v>
      </c>
      <c r="Y53" s="37" t="str">
        <f>+IFERROR(VLOOKUP(Tabla1[[#This Row],[Supervisor]],STAFF!E:H,4,0),"")</f>
        <v>ULISES LA ROSA PEREZ</v>
      </c>
      <c r="Z53" s="40">
        <v>43788</v>
      </c>
      <c r="AA53" s="40">
        <v>43809</v>
      </c>
      <c r="AC53" s="40">
        <v>43811</v>
      </c>
      <c r="AD53" s="37" t="s">
        <v>7623</v>
      </c>
      <c r="AE53" s="37" t="s">
        <v>7623</v>
      </c>
      <c r="AF53" s="37">
        <v>19072</v>
      </c>
      <c r="AG53" s="37" t="s">
        <v>7646</v>
      </c>
      <c r="AJ53" s="37">
        <v>68</v>
      </c>
      <c r="AK53" s="37" t="s">
        <v>4474</v>
      </c>
      <c r="AL53" s="37">
        <v>45</v>
      </c>
      <c r="AM53" s="37" t="s">
        <v>3519</v>
      </c>
      <c r="AN53" s="37">
        <f>+IF(AL53=45,1,"")</f>
        <v>1</v>
      </c>
      <c r="AO53" s="40">
        <f ca="1">+TODAY()</f>
        <v>44256</v>
      </c>
      <c r="AP53" s="41">
        <f ca="1">+IF(Tabla1[[#This Row],[Fecha Ingreso Plataforma]]="","",AO53-AC53)</f>
        <v>445</v>
      </c>
      <c r="AQ53" s="40"/>
      <c r="AR53" s="42" t="str">
        <f>+IF(Tabla1[[#This Row],[Fecha Baja]]="","",VALUE(1&amp;"/"&amp;MONTH(Tabla1[[#This Row],[Fecha Baja]])&amp;"/"&amp;YEAR(Tabla1[[#This Row],[Fecha Baja]])))</f>
        <v/>
      </c>
      <c r="AS53" s="42">
        <f>IF(Tabla1[[#This Row],[Fecha Ingreso Plataforma]]="","",VALUE(1&amp;"/"&amp;MONTH(Tabla1[[#This Row],[Fecha Ingreso Plataforma]])&amp;"/"&amp;YEAR(Tabla1[[#This Row],[Fecha Ingreso Plataforma]])))</f>
        <v>43800</v>
      </c>
      <c r="AT53" s="41" t="str">
        <f ca="1">+IF(AND(Tabla1[[#This Row],[dias]]&gt;=135,Tabla1[[#This Row],[Estado]]="Vigente"),"Si","No")</f>
        <v>Si</v>
      </c>
      <c r="AU53" s="41" t="str">
        <f>+IF(COUNTIF('PLAN EMPLEADO'!I:I,Tabla1[[#This Row],[Mail]])=0,"No","Si")</f>
        <v>Si</v>
      </c>
      <c r="AV53" s="89" t="s">
        <v>8321</v>
      </c>
      <c r="AW53" s="194"/>
    </row>
    <row r="54" spans="1:49" x14ac:dyDescent="0.2">
      <c r="A54" s="37" t="s">
        <v>27</v>
      </c>
      <c r="B54" s="37" t="s">
        <v>3115</v>
      </c>
      <c r="C54" s="193" t="s">
        <v>5954</v>
      </c>
      <c r="D54" s="37" t="s">
        <v>30</v>
      </c>
      <c r="E54" s="193" t="str">
        <f>+LEFT(Tabla1[[#This Row],[RutDV]],8)</f>
        <v>19042255</v>
      </c>
      <c r="F54" s="193" t="str">
        <f>+RIGHT(Tabla1[[#This Row],[RutDV]],1)</f>
        <v>0</v>
      </c>
      <c r="G54" s="37" t="s">
        <v>7585</v>
      </c>
      <c r="H54" s="37" t="s">
        <v>7609</v>
      </c>
      <c r="I54" s="41" t="str">
        <f>+TRIM(Tabla1[[#This Row],[Nombres]]&amp;" "&amp;Tabla1[[#This Row],[Apellidos]])</f>
        <v>HAROLD SEGUNDO CORTES YAÑEZ</v>
      </c>
      <c r="J54" s="37" t="s">
        <v>7531</v>
      </c>
      <c r="K54" s="37" t="s">
        <v>7532</v>
      </c>
      <c r="L54" s="37" t="s">
        <v>2497</v>
      </c>
      <c r="M54" s="37" t="s">
        <v>2500</v>
      </c>
      <c r="P54" s="40"/>
      <c r="R54" s="45"/>
      <c r="S54" s="45"/>
      <c r="T54" s="45"/>
      <c r="U54" s="45"/>
      <c r="V54" s="40" t="s">
        <v>7572</v>
      </c>
      <c r="W54" s="37" t="s">
        <v>11378</v>
      </c>
      <c r="X54" s="37" t="s">
        <v>5793</v>
      </c>
      <c r="Y54" s="37" t="str">
        <f>+IFERROR(VLOOKUP(Tabla1[[#This Row],[Supervisor]],STAFF!E:H,4,0),"")</f>
        <v>FRANCISCO JAVIER SUAREZ VEGA</v>
      </c>
      <c r="Z54" s="40">
        <v>43788</v>
      </c>
      <c r="AA54" s="40">
        <v>43809</v>
      </c>
      <c r="AC54" s="40">
        <v>43811</v>
      </c>
      <c r="AD54" s="37" t="s">
        <v>7609</v>
      </c>
      <c r="AE54" s="37" t="s">
        <v>7609</v>
      </c>
      <c r="AF54" s="37">
        <v>19140</v>
      </c>
      <c r="AG54" s="37" t="s">
        <v>7632</v>
      </c>
      <c r="AJ54" s="37">
        <v>68</v>
      </c>
      <c r="AK54" s="37" t="s">
        <v>4474</v>
      </c>
      <c r="AL54" s="37">
        <v>45</v>
      </c>
      <c r="AM54" s="37" t="s">
        <v>3519</v>
      </c>
      <c r="AN54" s="37">
        <f>+IF(AL54=45,1,"")</f>
        <v>1</v>
      </c>
      <c r="AO54" s="40">
        <f ca="1">+TODAY()</f>
        <v>44256</v>
      </c>
      <c r="AP54" s="41">
        <f ca="1">+IF(Tabla1[[#This Row],[Fecha Ingreso Plataforma]]="","",AO54-AC54)</f>
        <v>445</v>
      </c>
      <c r="AQ54" s="40"/>
      <c r="AR54" s="42" t="str">
        <f>+IF(Tabla1[[#This Row],[Fecha Baja]]="","",VALUE(1&amp;"/"&amp;MONTH(Tabla1[[#This Row],[Fecha Baja]])&amp;"/"&amp;YEAR(Tabla1[[#This Row],[Fecha Baja]])))</f>
        <v/>
      </c>
      <c r="AS54" s="42">
        <f>IF(Tabla1[[#This Row],[Fecha Ingreso Plataforma]]="","",VALUE(1&amp;"/"&amp;MONTH(Tabla1[[#This Row],[Fecha Ingreso Plataforma]])&amp;"/"&amp;YEAR(Tabla1[[#This Row],[Fecha Ingreso Plataforma]])))</f>
        <v>43800</v>
      </c>
      <c r="AT54" s="41" t="str">
        <f ca="1">+IF(AND(Tabla1[[#This Row],[dias]]&gt;=135,Tabla1[[#This Row],[Estado]]="Vigente"),"Si","No")</f>
        <v>Si</v>
      </c>
      <c r="AU54" s="41" t="str">
        <f>+IF(COUNTIF('PLAN EMPLEADO'!I:I,Tabla1[[#This Row],[Mail]])=0,"No","Si")</f>
        <v>Si</v>
      </c>
      <c r="AV54" s="89" t="s">
        <v>8321</v>
      </c>
      <c r="AW54" s="194"/>
    </row>
    <row r="55" spans="1:49" x14ac:dyDescent="0.2">
      <c r="A55" s="37" t="s">
        <v>27</v>
      </c>
      <c r="B55" s="37" t="s">
        <v>3115</v>
      </c>
      <c r="C55" s="37" t="s">
        <v>7302</v>
      </c>
      <c r="D55" s="37" t="s">
        <v>30</v>
      </c>
      <c r="E55" s="193" t="str">
        <f>+LEFT(Tabla1[[#This Row],[RutDV]],8)</f>
        <v>16791375</v>
      </c>
      <c r="F55" s="193" t="str">
        <f>+RIGHT(Tabla1[[#This Row],[RutDV]],1)</f>
        <v>K</v>
      </c>
      <c r="G55" s="37" t="s">
        <v>7589</v>
      </c>
      <c r="H55" s="37" t="s">
        <v>7613</v>
      </c>
      <c r="I55" s="41" t="str">
        <f>+TRIM(Tabla1[[#This Row],[Nombres]]&amp;" "&amp;Tabla1[[#This Row],[Apellidos]])</f>
        <v>SOLEDAD DEL PILAR GOMEZ ROJAS</v>
      </c>
      <c r="J55" s="37" t="s">
        <v>7539</v>
      </c>
      <c r="K55" s="37" t="s">
        <v>7540</v>
      </c>
      <c r="L55" s="37" t="s">
        <v>2497</v>
      </c>
      <c r="M55" s="37" t="s">
        <v>2500</v>
      </c>
      <c r="P55" s="40"/>
      <c r="R55" s="45"/>
      <c r="S55" s="45"/>
      <c r="T55" s="45"/>
      <c r="U55" s="45"/>
      <c r="V55" s="40" t="s">
        <v>7576</v>
      </c>
      <c r="W55" s="195" t="s">
        <v>8086</v>
      </c>
      <c r="X55" s="37" t="s">
        <v>4636</v>
      </c>
      <c r="Y55" s="37" t="str">
        <f>+IFERROR(VLOOKUP(Tabla1[[#This Row],[Supervisor]],STAFF!E:H,4,0),"")</f>
        <v>ULISES LA ROSA PEREZ</v>
      </c>
      <c r="Z55" s="40">
        <v>43788</v>
      </c>
      <c r="AA55" s="40">
        <v>43809</v>
      </c>
      <c r="AC55" s="40">
        <v>43811</v>
      </c>
      <c r="AD55" s="37" t="s">
        <v>7613</v>
      </c>
      <c r="AE55" s="37" t="s">
        <v>7613</v>
      </c>
      <c r="AF55" s="37">
        <v>19161</v>
      </c>
      <c r="AG55" s="37" t="s">
        <v>7636</v>
      </c>
      <c r="AJ55" s="37">
        <v>68</v>
      </c>
      <c r="AK55" s="37" t="s">
        <v>4474</v>
      </c>
      <c r="AL55" s="37">
        <v>30</v>
      </c>
      <c r="AM55" s="37" t="s">
        <v>3519</v>
      </c>
      <c r="AN55" s="37" t="str">
        <f>+IF(AL55=45,1,"")</f>
        <v/>
      </c>
      <c r="AO55" s="40">
        <f ca="1">+TODAY()</f>
        <v>44256</v>
      </c>
      <c r="AP55" s="41">
        <f ca="1">+IF(Tabla1[[#This Row],[Fecha Ingreso Plataforma]]="","",AO55-AC55)</f>
        <v>445</v>
      </c>
      <c r="AQ55" s="40"/>
      <c r="AR55" s="42" t="str">
        <f>+IF(Tabla1[[#This Row],[Fecha Baja]]="","",VALUE(1&amp;"/"&amp;MONTH(Tabla1[[#This Row],[Fecha Baja]])&amp;"/"&amp;YEAR(Tabla1[[#This Row],[Fecha Baja]])))</f>
        <v/>
      </c>
      <c r="AS55" s="42">
        <f>IF(Tabla1[[#This Row],[Fecha Ingreso Plataforma]]="","",VALUE(1&amp;"/"&amp;MONTH(Tabla1[[#This Row],[Fecha Ingreso Plataforma]])&amp;"/"&amp;YEAR(Tabla1[[#This Row],[Fecha Ingreso Plataforma]])))</f>
        <v>43800</v>
      </c>
      <c r="AT55" s="41" t="str">
        <f ca="1">+IF(AND(Tabla1[[#This Row],[dias]]&gt;=135,Tabla1[[#This Row],[Estado]]="Vigente"),"Si","No")</f>
        <v>Si</v>
      </c>
      <c r="AU55" s="41" t="str">
        <f>+IF(COUNTIF('PLAN EMPLEADO'!I:I,Tabla1[[#This Row],[Mail]])=0,"No","Si")</f>
        <v>Si</v>
      </c>
      <c r="AV55" s="89" t="s">
        <v>8321</v>
      </c>
      <c r="AW55" s="194"/>
    </row>
    <row r="56" spans="1:49" x14ac:dyDescent="0.2">
      <c r="A56" s="37" t="s">
        <v>27</v>
      </c>
      <c r="B56" s="37" t="s">
        <v>3115</v>
      </c>
      <c r="C56" s="116" t="s">
        <v>7302</v>
      </c>
      <c r="D56" s="37" t="s">
        <v>30</v>
      </c>
      <c r="E56" s="193" t="str">
        <f>+LEFT(Tabla1[[#This Row],[RutDV]],8)</f>
        <v>18852997</v>
      </c>
      <c r="F56" s="193" t="str">
        <f>+RIGHT(Tabla1[[#This Row],[RutDV]],1)</f>
        <v>6</v>
      </c>
      <c r="G56" s="37" t="s">
        <v>7703</v>
      </c>
      <c r="H56" s="37" t="s">
        <v>7796</v>
      </c>
      <c r="I56" s="41" t="str">
        <f>+TRIM(Tabla1[[#This Row],[Nombres]]&amp;" "&amp;Tabla1[[#This Row],[Apellidos]])</f>
        <v>GABRIELA ALEJANDRA ARANCIBIA VARGAS</v>
      </c>
      <c r="J56" s="37" t="s">
        <v>3469</v>
      </c>
      <c r="K56" s="37" t="s">
        <v>7746</v>
      </c>
      <c r="L56" s="37" t="s">
        <v>2497</v>
      </c>
      <c r="M56" s="37" t="s">
        <v>2500</v>
      </c>
      <c r="P56" s="40"/>
      <c r="R56" s="45"/>
      <c r="S56" s="45"/>
      <c r="T56" s="45"/>
      <c r="U56" s="45"/>
      <c r="V56" s="40" t="s">
        <v>7771</v>
      </c>
      <c r="W56" s="40" t="s">
        <v>5411</v>
      </c>
      <c r="X56" s="37" t="s">
        <v>2512</v>
      </c>
      <c r="Y56" s="37" t="str">
        <f>+IFERROR(VLOOKUP(Tabla1[[#This Row],[Supervisor]],STAFF!E:H,4,0),"")</f>
        <v>ULISES LA ROSA PEREZ</v>
      </c>
      <c r="Z56" s="40">
        <v>43797</v>
      </c>
      <c r="AA56" s="40">
        <v>43818</v>
      </c>
      <c r="AC56" s="40">
        <v>43822</v>
      </c>
      <c r="AD56" s="37" t="s">
        <v>7796</v>
      </c>
      <c r="AE56" s="37" t="s">
        <v>7796</v>
      </c>
      <c r="AF56" s="37">
        <v>19313</v>
      </c>
      <c r="AG56" s="37" t="s">
        <v>7820</v>
      </c>
      <c r="AJ56" s="37">
        <v>69</v>
      </c>
      <c r="AK56" s="37" t="s">
        <v>5890</v>
      </c>
      <c r="AL56" s="37">
        <v>30</v>
      </c>
      <c r="AM56" s="37" t="s">
        <v>3519</v>
      </c>
      <c r="AN56" s="37" t="str">
        <f>+IF(AL56=45,1,"")</f>
        <v/>
      </c>
      <c r="AO56" s="40">
        <f ca="1">+TODAY()</f>
        <v>44256</v>
      </c>
      <c r="AP56" s="41">
        <f ca="1">+IF(Tabla1[[#This Row],[Fecha Ingreso Plataforma]]="","",AO56-AC56)</f>
        <v>434</v>
      </c>
      <c r="AQ56" s="40"/>
      <c r="AR56" s="42" t="str">
        <f>+IF(Tabla1[[#This Row],[Fecha Baja]]="","",VALUE(1&amp;"/"&amp;MONTH(Tabla1[[#This Row],[Fecha Baja]])&amp;"/"&amp;YEAR(Tabla1[[#This Row],[Fecha Baja]])))</f>
        <v/>
      </c>
      <c r="AS56" s="42">
        <f>IF(Tabla1[[#This Row],[Fecha Ingreso Plataforma]]="","",VALUE(1&amp;"/"&amp;MONTH(Tabla1[[#This Row],[Fecha Ingreso Plataforma]])&amp;"/"&amp;YEAR(Tabla1[[#This Row],[Fecha Ingreso Plataforma]])))</f>
        <v>43800</v>
      </c>
      <c r="AT56" s="41" t="str">
        <f ca="1">+IF(AND(Tabla1[[#This Row],[dias]]&gt;=135,Tabla1[[#This Row],[Estado]]="Vigente"),"Si","No")</f>
        <v>Si</v>
      </c>
      <c r="AU56" s="41" t="str">
        <f>+IF(COUNTIF('PLAN EMPLEADO'!I:I,Tabla1[[#This Row],[Mail]])=0,"No","Si")</f>
        <v>Si</v>
      </c>
      <c r="AV56" s="89" t="s">
        <v>8322</v>
      </c>
      <c r="AW56" s="194"/>
    </row>
    <row r="57" spans="1:49" x14ac:dyDescent="0.2">
      <c r="A57" s="37" t="s">
        <v>27</v>
      </c>
      <c r="B57" s="37" t="s">
        <v>3115</v>
      </c>
      <c r="C57" s="193" t="s">
        <v>9792</v>
      </c>
      <c r="D57" s="37" t="s">
        <v>30</v>
      </c>
      <c r="E57" s="193" t="str">
        <f>+LEFT(Tabla1[[#This Row],[RutDV]],8)</f>
        <v>15573834</v>
      </c>
      <c r="F57" s="193" t="str">
        <f>+RIGHT(Tabla1[[#This Row],[RutDV]],1)</f>
        <v>0</v>
      </c>
      <c r="G57" s="37" t="s">
        <v>7705</v>
      </c>
      <c r="H57" s="37" t="s">
        <v>7798</v>
      </c>
      <c r="I57" s="41" t="str">
        <f>+TRIM(Tabla1[[#This Row],[Nombres]]&amp;" "&amp;Tabla1[[#This Row],[Apellidos]])</f>
        <v>STHEFANIE PAULINA CASTILLO VELASQUEZ</v>
      </c>
      <c r="J57" s="37" t="s">
        <v>7749</v>
      </c>
      <c r="K57" s="37" t="s">
        <v>7750</v>
      </c>
      <c r="L57" s="37" t="s">
        <v>2497</v>
      </c>
      <c r="M57" s="37" t="s">
        <v>2500</v>
      </c>
      <c r="P57" s="40"/>
      <c r="R57" s="45"/>
      <c r="S57" s="45"/>
      <c r="T57" s="45"/>
      <c r="U57" s="45"/>
      <c r="V57" s="40" t="s">
        <v>7773</v>
      </c>
      <c r="W57" s="37" t="s">
        <v>11378</v>
      </c>
      <c r="X57" s="37" t="s">
        <v>5793</v>
      </c>
      <c r="Y57" s="37" t="str">
        <f>+IFERROR(VLOOKUP(Tabla1[[#This Row],[Supervisor]],STAFF!E:H,4,0),"")</f>
        <v>FRANCISCO JAVIER SUAREZ VEGA</v>
      </c>
      <c r="Z57" s="40">
        <v>43797</v>
      </c>
      <c r="AA57" s="40">
        <v>43818</v>
      </c>
      <c r="AC57" s="40">
        <v>43822</v>
      </c>
      <c r="AD57" s="37" t="s">
        <v>7798</v>
      </c>
      <c r="AE57" s="37" t="s">
        <v>7798</v>
      </c>
      <c r="AF57" s="37">
        <v>19317</v>
      </c>
      <c r="AG57" s="37" t="s">
        <v>7822</v>
      </c>
      <c r="AJ57" s="37">
        <v>69</v>
      </c>
      <c r="AK57" s="37" t="s">
        <v>5890</v>
      </c>
      <c r="AL57" s="37">
        <v>45</v>
      </c>
      <c r="AM57" s="37" t="s">
        <v>3519</v>
      </c>
      <c r="AN57" s="37">
        <f>+IF(AL57=45,1,"")</f>
        <v>1</v>
      </c>
      <c r="AO57" s="40">
        <f ca="1">+TODAY()</f>
        <v>44256</v>
      </c>
      <c r="AP57" s="41">
        <f ca="1">+IF(Tabla1[[#This Row],[Fecha Ingreso Plataforma]]="","",AO57-AC57)</f>
        <v>434</v>
      </c>
      <c r="AQ57" s="40"/>
      <c r="AR57" s="42" t="str">
        <f>+IF(Tabla1[[#This Row],[Fecha Baja]]="","",VALUE(1&amp;"/"&amp;MONTH(Tabla1[[#This Row],[Fecha Baja]])&amp;"/"&amp;YEAR(Tabla1[[#This Row],[Fecha Baja]])))</f>
        <v/>
      </c>
      <c r="AS57" s="42">
        <f>IF(Tabla1[[#This Row],[Fecha Ingreso Plataforma]]="","",VALUE(1&amp;"/"&amp;MONTH(Tabla1[[#This Row],[Fecha Ingreso Plataforma]])&amp;"/"&amp;YEAR(Tabla1[[#This Row],[Fecha Ingreso Plataforma]])))</f>
        <v>43800</v>
      </c>
      <c r="AT57" s="41" t="str">
        <f ca="1">+IF(AND(Tabla1[[#This Row],[dias]]&gt;=135,Tabla1[[#This Row],[Estado]]="Vigente"),"Si","No")</f>
        <v>Si</v>
      </c>
      <c r="AU57" s="41" t="str">
        <f>+IF(COUNTIF('PLAN EMPLEADO'!I:I,Tabla1[[#This Row],[Mail]])=0,"No","Si")</f>
        <v>Si</v>
      </c>
      <c r="AV57" s="89" t="s">
        <v>8321</v>
      </c>
      <c r="AW57" s="194"/>
    </row>
    <row r="58" spans="1:49" x14ac:dyDescent="0.2">
      <c r="A58" s="37" t="s">
        <v>27</v>
      </c>
      <c r="B58" s="37" t="s">
        <v>3115</v>
      </c>
      <c r="C58" s="193" t="s">
        <v>7302</v>
      </c>
      <c r="D58" s="37" t="s">
        <v>30</v>
      </c>
      <c r="E58" s="193" t="str">
        <f>+LEFT(Tabla1[[#This Row],[RutDV]],8)</f>
        <v>19706293</v>
      </c>
      <c r="F58" s="193" t="str">
        <f>+RIGHT(Tabla1[[#This Row],[RutDV]],1)</f>
        <v>2</v>
      </c>
      <c r="G58" s="37" t="s">
        <v>7687</v>
      </c>
      <c r="H58" s="37" t="s">
        <v>7779</v>
      </c>
      <c r="I58" s="41" t="str">
        <f>+TRIM(Tabla1[[#This Row],[Nombres]]&amp;" "&amp;Tabla1[[#This Row],[Apellidos]])</f>
        <v>JAVIER NICOLAS GONZALEZ MUÑOZ</v>
      </c>
      <c r="J58" s="37" t="s">
        <v>7715</v>
      </c>
      <c r="K58" s="37" t="s">
        <v>7716</v>
      </c>
      <c r="L58" s="37" t="s">
        <v>2497</v>
      </c>
      <c r="M58" s="211" t="s">
        <v>2500</v>
      </c>
      <c r="N58" s="211"/>
      <c r="O58" s="211"/>
      <c r="P58" s="45"/>
      <c r="Q58" s="45"/>
      <c r="R58" s="45"/>
      <c r="S58" s="45"/>
      <c r="T58" s="45"/>
      <c r="U58" s="45"/>
      <c r="V58" s="40" t="s">
        <v>7755</v>
      </c>
      <c r="W58" s="37" t="s">
        <v>11378</v>
      </c>
      <c r="X58" s="78" t="s">
        <v>5793</v>
      </c>
      <c r="Y58" s="78" t="str">
        <f>+IFERROR(VLOOKUP(Tabla1[[#This Row],[Supervisor]],STAFF!E:H,4,0),"")</f>
        <v>FRANCISCO JAVIER SUAREZ VEGA</v>
      </c>
      <c r="Z58" s="40">
        <v>43797</v>
      </c>
      <c r="AA58" s="40">
        <v>43818</v>
      </c>
      <c r="AC58" s="40">
        <v>43822</v>
      </c>
      <c r="AD58" s="37" t="s">
        <v>7779</v>
      </c>
      <c r="AE58" s="37" t="s">
        <v>7779</v>
      </c>
      <c r="AF58" s="37">
        <v>19271</v>
      </c>
      <c r="AG58" s="37" t="s">
        <v>7803</v>
      </c>
      <c r="AJ58" s="37">
        <v>69</v>
      </c>
      <c r="AK58" s="37" t="s">
        <v>5890</v>
      </c>
      <c r="AL58" s="37">
        <v>45</v>
      </c>
      <c r="AM58" s="37" t="s">
        <v>3519</v>
      </c>
      <c r="AN58" s="37">
        <f>+IF(AL58=45,1,"")</f>
        <v>1</v>
      </c>
      <c r="AO58" s="40">
        <f ca="1">+TODAY()</f>
        <v>44256</v>
      </c>
      <c r="AP58" s="41">
        <f ca="1">+IF(Tabla1[[#This Row],[Fecha Ingreso Plataforma]]="","",AO58-AC58)</f>
        <v>434</v>
      </c>
      <c r="AQ58" s="40"/>
      <c r="AR58" s="42" t="str">
        <f>+IF(Tabla1[[#This Row],[Fecha Baja]]="","",VALUE(1&amp;"/"&amp;MONTH(Tabla1[[#This Row],[Fecha Baja]])&amp;"/"&amp;YEAR(Tabla1[[#This Row],[Fecha Baja]])))</f>
        <v/>
      </c>
      <c r="AS58" s="42">
        <f>IF(Tabla1[[#This Row],[Fecha Ingreso Plataforma]]="","",VALUE(1&amp;"/"&amp;MONTH(Tabla1[[#This Row],[Fecha Ingreso Plataforma]])&amp;"/"&amp;YEAR(Tabla1[[#This Row],[Fecha Ingreso Plataforma]])))</f>
        <v>43800</v>
      </c>
      <c r="AT58" s="41" t="str">
        <f ca="1">+IF(AND(Tabla1[[#This Row],[dias]]&gt;=135,Tabla1[[#This Row],[Estado]]="Vigente"),"Si","No")</f>
        <v>Si</v>
      </c>
      <c r="AU58" s="41" t="str">
        <f>+IF(COUNTIF('PLAN EMPLEADO'!I:I,Tabla1[[#This Row],[Mail]])=0,"No","Si")</f>
        <v>Si</v>
      </c>
      <c r="AV58" s="89" t="s">
        <v>8321</v>
      </c>
      <c r="AW58" s="194"/>
    </row>
    <row r="59" spans="1:49" x14ac:dyDescent="0.2">
      <c r="A59" s="37" t="s">
        <v>27</v>
      </c>
      <c r="B59" s="37" t="s">
        <v>3115</v>
      </c>
      <c r="C59" s="193" t="s">
        <v>7302</v>
      </c>
      <c r="D59" s="37" t="s">
        <v>30</v>
      </c>
      <c r="E59" s="193" t="str">
        <f>+LEFT(Tabla1[[#This Row],[RutDV]],8)</f>
        <v>18178870</v>
      </c>
      <c r="F59" s="193" t="str">
        <f>+RIGHT(Tabla1[[#This Row],[RutDV]],1)</f>
        <v>4</v>
      </c>
      <c r="G59" s="37" t="s">
        <v>7877</v>
      </c>
      <c r="H59" s="37" t="s">
        <v>7980</v>
      </c>
      <c r="I59" s="41" t="str">
        <f>+TRIM(Tabla1[[#This Row],[Nombres]]&amp;" "&amp;Tabla1[[#This Row],[Apellidos]])</f>
        <v>ANTONELA YOXZA ARAYA PASTEN</v>
      </c>
      <c r="J59" s="37" t="s">
        <v>7854</v>
      </c>
      <c r="K59" s="37" t="s">
        <v>7855</v>
      </c>
      <c r="L59" s="37" t="s">
        <v>2497</v>
      </c>
      <c r="M59" s="37" t="s">
        <v>2500</v>
      </c>
      <c r="P59" s="40"/>
      <c r="R59" s="45"/>
      <c r="S59" s="45"/>
      <c r="T59" s="45"/>
      <c r="U59" s="45"/>
      <c r="V59" s="40">
        <v>33643</v>
      </c>
      <c r="W59" s="195" t="s">
        <v>5409</v>
      </c>
      <c r="X59" s="37" t="s">
        <v>2511</v>
      </c>
      <c r="Y59" s="37" t="str">
        <f>+IFERROR(VLOOKUP(Tabla1[[#This Row],[Supervisor]],STAFF!E:H,4,0),"")</f>
        <v>ULISES LA ROSA PEREZ</v>
      </c>
      <c r="Z59" s="40">
        <v>43808</v>
      </c>
      <c r="AA59" s="40">
        <v>43829</v>
      </c>
      <c r="AC59" s="40">
        <v>43837</v>
      </c>
      <c r="AD59" s="37" t="s">
        <v>7980</v>
      </c>
      <c r="AE59" s="37" t="s">
        <v>7980</v>
      </c>
      <c r="AF59" s="37">
        <v>19330</v>
      </c>
      <c r="AG59" s="37" t="s">
        <v>8001</v>
      </c>
      <c r="AJ59" s="37">
        <v>70</v>
      </c>
      <c r="AK59" s="37" t="s">
        <v>5846</v>
      </c>
      <c r="AL59" s="37">
        <v>45</v>
      </c>
      <c r="AM59" s="37" t="s">
        <v>3519</v>
      </c>
      <c r="AN59" s="37">
        <f>+IF(AL59=45,1,"")</f>
        <v>1</v>
      </c>
      <c r="AO59" s="40">
        <f ca="1">+TODAY()</f>
        <v>44256</v>
      </c>
      <c r="AP59" s="41">
        <f ca="1">+IF(Tabla1[[#This Row],[Fecha Ingreso Plataforma]]="","",AO59-AC59)</f>
        <v>419</v>
      </c>
      <c r="AQ59" s="40"/>
      <c r="AR59" s="42" t="str">
        <f>+IF(Tabla1[[#This Row],[Fecha Baja]]="","",VALUE(1&amp;"/"&amp;MONTH(Tabla1[[#This Row],[Fecha Baja]])&amp;"/"&amp;YEAR(Tabla1[[#This Row],[Fecha Baja]])))</f>
        <v/>
      </c>
      <c r="AS59" s="42">
        <f>IF(Tabla1[[#This Row],[Fecha Ingreso Plataforma]]="","",VALUE(1&amp;"/"&amp;MONTH(Tabla1[[#This Row],[Fecha Ingreso Plataforma]])&amp;"/"&amp;YEAR(Tabla1[[#This Row],[Fecha Ingreso Plataforma]])))</f>
        <v>43831</v>
      </c>
      <c r="AT59" s="41" t="str">
        <f ca="1">+IF(AND(Tabla1[[#This Row],[dias]]&gt;=135,Tabla1[[#This Row],[Estado]]="Vigente"),"Si","No")</f>
        <v>Si</v>
      </c>
      <c r="AU59" s="41" t="str">
        <f>+IF(COUNTIF('PLAN EMPLEADO'!I:I,Tabla1[[#This Row],[Mail]])=0,"No","Si")</f>
        <v>Si</v>
      </c>
      <c r="AV59" s="89" t="s">
        <v>8321</v>
      </c>
      <c r="AW59" s="194"/>
    </row>
    <row r="60" spans="1:49" x14ac:dyDescent="0.2">
      <c r="A60" s="37" t="s">
        <v>27</v>
      </c>
      <c r="B60" s="37" t="s">
        <v>3115</v>
      </c>
      <c r="C60" s="193" t="s">
        <v>3520</v>
      </c>
      <c r="D60" s="37" t="s">
        <v>30</v>
      </c>
      <c r="E60" s="193" t="str">
        <f>+LEFT(Tabla1[[#This Row],[RutDV]],8)</f>
        <v>16688737</v>
      </c>
      <c r="F60" s="193" t="str">
        <f>+RIGHT(Tabla1[[#This Row],[RutDV]],1)</f>
        <v>2</v>
      </c>
      <c r="G60" s="37" t="s">
        <v>7879</v>
      </c>
      <c r="H60" s="37" t="s">
        <v>7983</v>
      </c>
      <c r="I60" s="41" t="str">
        <f>+TRIM(Tabla1[[#This Row],[Nombres]]&amp;" "&amp;Tabla1[[#This Row],[Apellidos]])</f>
        <v>LUIS RODOLFO LOPEZ GOMEZ</v>
      </c>
      <c r="J60" s="37" t="s">
        <v>7858</v>
      </c>
      <c r="K60" s="37" t="s">
        <v>7859</v>
      </c>
      <c r="L60" s="37" t="s">
        <v>2497</v>
      </c>
      <c r="M60" s="37" t="s">
        <v>2500</v>
      </c>
      <c r="P60" s="40"/>
      <c r="R60" s="45"/>
      <c r="S60" s="45"/>
      <c r="T60" s="45"/>
      <c r="U60" s="45"/>
      <c r="V60" s="40">
        <v>32249</v>
      </c>
      <c r="W60" s="195" t="s">
        <v>7308</v>
      </c>
      <c r="X60" s="193" t="s">
        <v>3656</v>
      </c>
      <c r="Y60" s="193" t="str">
        <f>+IFERROR(VLOOKUP(Tabla1[[#This Row],[Supervisor]],STAFF!E:H,4,0),"")</f>
        <v>ULISES LA ROSA PEREZ</v>
      </c>
      <c r="Z60" s="40">
        <v>43808</v>
      </c>
      <c r="AA60" s="40">
        <v>43829</v>
      </c>
      <c r="AC60" s="40">
        <v>43837</v>
      </c>
      <c r="AD60" s="37" t="s">
        <v>7983</v>
      </c>
      <c r="AE60" s="37" t="s">
        <v>7983</v>
      </c>
      <c r="AF60" s="37">
        <v>19334</v>
      </c>
      <c r="AG60" s="37" t="s">
        <v>8004</v>
      </c>
      <c r="AJ60" s="37">
        <v>70</v>
      </c>
      <c r="AK60" s="37" t="s">
        <v>5846</v>
      </c>
      <c r="AL60" s="37">
        <v>45</v>
      </c>
      <c r="AM60" s="193" t="s">
        <v>3520</v>
      </c>
      <c r="AN60" s="37">
        <f>+IF(AL60=45,1,"")</f>
        <v>1</v>
      </c>
      <c r="AO60" s="40">
        <f ca="1">+TODAY()</f>
        <v>44256</v>
      </c>
      <c r="AP60" s="41">
        <f ca="1">+IF(Tabla1[[#This Row],[Fecha Ingreso Plataforma]]="","",AO60-AC60)</f>
        <v>419</v>
      </c>
      <c r="AQ60" s="40"/>
      <c r="AR60" s="42" t="str">
        <f>+IF(Tabla1[[#This Row],[Fecha Baja]]="","",VALUE(1&amp;"/"&amp;MONTH(Tabla1[[#This Row],[Fecha Baja]])&amp;"/"&amp;YEAR(Tabla1[[#This Row],[Fecha Baja]])))</f>
        <v/>
      </c>
      <c r="AS60" s="42">
        <f>IF(Tabla1[[#This Row],[Fecha Ingreso Plataforma]]="","",VALUE(1&amp;"/"&amp;MONTH(Tabla1[[#This Row],[Fecha Ingreso Plataforma]])&amp;"/"&amp;YEAR(Tabla1[[#This Row],[Fecha Ingreso Plataforma]])))</f>
        <v>43831</v>
      </c>
      <c r="AT60" s="41" t="str">
        <f ca="1">+IF(AND(Tabla1[[#This Row],[dias]]&gt;=135,Tabla1[[#This Row],[Estado]]="Vigente"),"Si","No")</f>
        <v>Si</v>
      </c>
      <c r="AU60" s="41" t="str">
        <f>+IF(COUNTIF('PLAN EMPLEADO'!I:I,Tabla1[[#This Row],[Mail]])=0,"No","Si")</f>
        <v>Si</v>
      </c>
      <c r="AV60" s="89" t="s">
        <v>8321</v>
      </c>
      <c r="AW60" s="194"/>
    </row>
    <row r="61" spans="1:49" x14ac:dyDescent="0.2">
      <c r="A61" s="37" t="s">
        <v>27</v>
      </c>
      <c r="B61" s="37" t="s">
        <v>3115</v>
      </c>
      <c r="C61" s="193" t="s">
        <v>29</v>
      </c>
      <c r="D61" s="37" t="s">
        <v>30</v>
      </c>
      <c r="E61" s="193" t="str">
        <f>+LEFT(Tabla1[[#This Row],[RutDV]],8)</f>
        <v>18316230</v>
      </c>
      <c r="F61" s="193" t="str">
        <f>+RIGHT(Tabla1[[#This Row],[RutDV]],1)</f>
        <v>6</v>
      </c>
      <c r="G61" s="37" t="s">
        <v>8123</v>
      </c>
      <c r="H61" s="37" t="s">
        <v>8162</v>
      </c>
      <c r="I61" s="41" t="str">
        <f>+TRIM(Tabla1[[#This Row],[Nombres]]&amp;" "&amp;Tabla1[[#This Row],[Apellidos]])</f>
        <v>JOAN MANUEL CARVAJAL FLORES</v>
      </c>
      <c r="J61" s="37" t="s">
        <v>8090</v>
      </c>
      <c r="K61" s="37" t="s">
        <v>8091</v>
      </c>
      <c r="L61" s="37" t="s">
        <v>2497</v>
      </c>
      <c r="M61" s="193" t="s">
        <v>2500</v>
      </c>
      <c r="N61" s="193"/>
      <c r="O61" s="193"/>
      <c r="P61" s="40"/>
      <c r="R61" s="45"/>
      <c r="S61" s="45"/>
      <c r="T61" s="45"/>
      <c r="U61" s="45"/>
      <c r="V61" s="40" t="s">
        <v>8140</v>
      </c>
      <c r="W61" s="56" t="s">
        <v>8086</v>
      </c>
      <c r="X61" s="37" t="s">
        <v>4636</v>
      </c>
      <c r="Y61" s="37" t="str">
        <f>+IFERROR(VLOOKUP(Tabla1[[#This Row],[Supervisor]],STAFF!E:H,4,0),"")</f>
        <v>ULISES LA ROSA PEREZ</v>
      </c>
      <c r="Z61" s="40">
        <v>43844</v>
      </c>
      <c r="AA61" s="40">
        <v>43865</v>
      </c>
      <c r="AC61" s="40">
        <v>43867</v>
      </c>
      <c r="AD61" s="37" t="s">
        <v>8162</v>
      </c>
      <c r="AE61" s="37" t="s">
        <v>8162</v>
      </c>
      <c r="AF61" s="37">
        <v>19345</v>
      </c>
      <c r="AG61" s="37" t="s">
        <v>8179</v>
      </c>
      <c r="AJ61" s="37">
        <v>72</v>
      </c>
      <c r="AK61" s="37" t="s">
        <v>5846</v>
      </c>
      <c r="AL61" s="37">
        <v>45</v>
      </c>
      <c r="AM61" s="56" t="s">
        <v>3519</v>
      </c>
      <c r="AN61" s="37">
        <f>+IF(AL61=45,1,"")</f>
        <v>1</v>
      </c>
      <c r="AO61" s="40">
        <f ca="1">+TODAY()</f>
        <v>44256</v>
      </c>
      <c r="AP61" s="41">
        <f ca="1">+IF(Tabla1[[#This Row],[Fecha Ingreso Plataforma]]="","",AO61-AC61)</f>
        <v>389</v>
      </c>
      <c r="AQ61" s="40"/>
      <c r="AR61" s="42" t="str">
        <f>+IF(Tabla1[[#This Row],[Fecha Baja]]="","",VALUE(1&amp;"/"&amp;MONTH(Tabla1[[#This Row],[Fecha Baja]])&amp;"/"&amp;YEAR(Tabla1[[#This Row],[Fecha Baja]])))</f>
        <v/>
      </c>
      <c r="AS61" s="42">
        <f>IF(Tabla1[[#This Row],[Fecha Ingreso Plataforma]]="","",VALUE(1&amp;"/"&amp;MONTH(Tabla1[[#This Row],[Fecha Ingreso Plataforma]])&amp;"/"&amp;YEAR(Tabla1[[#This Row],[Fecha Ingreso Plataforma]])))</f>
        <v>43862</v>
      </c>
      <c r="AT61" s="41" t="str">
        <f ca="1">+IF(AND(Tabla1[[#This Row],[dias]]&gt;=135,Tabla1[[#This Row],[Estado]]="Vigente"),"Si","No")</f>
        <v>Si</v>
      </c>
      <c r="AU61" s="41" t="str">
        <f>+IF(COUNTIF('PLAN EMPLEADO'!I:I,Tabla1[[#This Row],[Mail]])=0,"No","Si")</f>
        <v>Si</v>
      </c>
      <c r="AV61" s="89" t="s">
        <v>8321</v>
      </c>
      <c r="AW61" s="194"/>
    </row>
    <row r="62" spans="1:49" x14ac:dyDescent="0.2">
      <c r="A62" s="37" t="s">
        <v>27</v>
      </c>
      <c r="B62" s="37" t="s">
        <v>3115</v>
      </c>
      <c r="C62" s="193" t="s">
        <v>9792</v>
      </c>
      <c r="D62" s="37" t="s">
        <v>30</v>
      </c>
      <c r="E62" s="193" t="str">
        <f>+LEFT(Tabla1[[#This Row],[RutDV]],8)</f>
        <v>18493555</v>
      </c>
      <c r="F62" s="193" t="str">
        <f>+RIGHT(Tabla1[[#This Row],[RutDV]],1)</f>
        <v>4</v>
      </c>
      <c r="G62" s="37" t="s">
        <v>8136</v>
      </c>
      <c r="H62" s="37" t="s">
        <v>8175</v>
      </c>
      <c r="I62" s="41" t="str">
        <f>+TRIM(Tabla1[[#This Row],[Nombres]]&amp;" "&amp;Tabla1[[#This Row],[Apellidos]])</f>
        <v>YOMALY DANIELA TORRES PAREDES</v>
      </c>
      <c r="J62" s="37" t="s">
        <v>8118</v>
      </c>
      <c r="K62" s="37" t="s">
        <v>8119</v>
      </c>
      <c r="L62" s="37" t="s">
        <v>2497</v>
      </c>
      <c r="M62" s="56" t="s">
        <v>2500</v>
      </c>
      <c r="P62" s="40"/>
      <c r="R62" s="45"/>
      <c r="S62" s="45"/>
      <c r="T62" s="45"/>
      <c r="U62" s="45"/>
      <c r="V62" s="40" t="s">
        <v>8156</v>
      </c>
      <c r="W62" s="56" t="s">
        <v>5417</v>
      </c>
      <c r="X62" s="37" t="s">
        <v>2514</v>
      </c>
      <c r="Y62" s="37" t="str">
        <f>+IFERROR(VLOOKUP(Tabla1[[#This Row],[Supervisor]],STAFF!E:H,4,0),"")</f>
        <v>WILLIAMS ENRIQUE DOMINGUEZ BARRADA</v>
      </c>
      <c r="Z62" s="40">
        <v>43844</v>
      </c>
      <c r="AA62" s="40">
        <v>43865</v>
      </c>
      <c r="AC62" s="40">
        <v>43867</v>
      </c>
      <c r="AD62" s="37" t="s">
        <v>8175</v>
      </c>
      <c r="AE62" s="37" t="s">
        <v>8175</v>
      </c>
      <c r="AF62" s="37">
        <v>19339</v>
      </c>
      <c r="AG62" s="37" t="s">
        <v>8192</v>
      </c>
      <c r="AJ62" s="37">
        <v>72</v>
      </c>
      <c r="AK62" s="37" t="s">
        <v>5846</v>
      </c>
      <c r="AL62" s="37">
        <v>30</v>
      </c>
      <c r="AM62" s="56" t="s">
        <v>3519</v>
      </c>
      <c r="AN62" s="37" t="str">
        <f>+IF(AL62=45,1,"")</f>
        <v/>
      </c>
      <c r="AO62" s="40">
        <f ca="1">+TODAY()</f>
        <v>44256</v>
      </c>
      <c r="AP62" s="41">
        <f ca="1">+IF(Tabla1[[#This Row],[Fecha Ingreso Plataforma]]="","",AO62-AC62)</f>
        <v>389</v>
      </c>
      <c r="AQ62" s="40"/>
      <c r="AR62" s="42" t="str">
        <f>+IF(Tabla1[[#This Row],[Fecha Baja]]="","",VALUE(1&amp;"/"&amp;MONTH(Tabla1[[#This Row],[Fecha Baja]])&amp;"/"&amp;YEAR(Tabla1[[#This Row],[Fecha Baja]])))</f>
        <v/>
      </c>
      <c r="AS62" s="42">
        <f>IF(Tabla1[[#This Row],[Fecha Ingreso Plataforma]]="","",VALUE(1&amp;"/"&amp;MONTH(Tabla1[[#This Row],[Fecha Ingreso Plataforma]])&amp;"/"&amp;YEAR(Tabla1[[#This Row],[Fecha Ingreso Plataforma]])))</f>
        <v>43862</v>
      </c>
      <c r="AT62" s="41" t="str">
        <f ca="1">+IF(AND(Tabla1[[#This Row],[dias]]&gt;=135,Tabla1[[#This Row],[Estado]]="Vigente"),"Si","No")</f>
        <v>Si</v>
      </c>
      <c r="AU62" s="41" t="str">
        <f>+IF(COUNTIF('PLAN EMPLEADO'!I:I,Tabla1[[#This Row],[Mail]])=0,"No","Si")</f>
        <v>Si</v>
      </c>
      <c r="AV62" s="89" t="s">
        <v>8321</v>
      </c>
      <c r="AW62" s="194"/>
    </row>
    <row r="63" spans="1:49" x14ac:dyDescent="0.2">
      <c r="A63" s="37" t="s">
        <v>27</v>
      </c>
      <c r="B63" s="37" t="s">
        <v>3115</v>
      </c>
      <c r="C63" s="193" t="s">
        <v>7302</v>
      </c>
      <c r="D63" s="37" t="s">
        <v>30</v>
      </c>
      <c r="E63" s="193" t="str">
        <f>+LEFT(Tabla1[[#This Row],[RutDV]],8)</f>
        <v>18003344</v>
      </c>
      <c r="F63" s="193" t="str">
        <f>+RIGHT(Tabla1[[#This Row],[RutDV]],1)</f>
        <v>0</v>
      </c>
      <c r="G63" s="92" t="s">
        <v>8357</v>
      </c>
      <c r="H63" s="92" t="s">
        <v>8412</v>
      </c>
      <c r="I63" s="93" t="str">
        <f>+TRIM(Tabla1[[#This Row],[Nombres]]&amp;" "&amp;Tabla1[[#This Row],[Apellidos]])</f>
        <v>CAMILA CONSTANZA VILLALOBOS ROMERO</v>
      </c>
      <c r="J63" s="92" t="s">
        <v>2026</v>
      </c>
      <c r="K63" s="92" t="s">
        <v>8339</v>
      </c>
      <c r="L63" s="92" t="s">
        <v>2497</v>
      </c>
      <c r="M63" s="193" t="s">
        <v>2500</v>
      </c>
      <c r="N63" s="193"/>
      <c r="O63" s="193"/>
      <c r="P63" s="94"/>
      <c r="Q63" s="94"/>
      <c r="R63" s="157"/>
      <c r="S63" s="157"/>
      <c r="T63" s="157"/>
      <c r="U63" s="157"/>
      <c r="V63" s="94">
        <v>33727</v>
      </c>
      <c r="W63" s="101" t="s">
        <v>5415</v>
      </c>
      <c r="X63" s="37" t="s">
        <v>2509</v>
      </c>
      <c r="Y63" s="37" t="str">
        <f>+IFERROR(VLOOKUP(Tabla1[[#This Row],[Supervisor]],STAFF!E:H,4,0),"")</f>
        <v>ULISES LA ROSA PEREZ</v>
      </c>
      <c r="Z63" s="94">
        <v>43908</v>
      </c>
      <c r="AA63" s="94">
        <v>43928</v>
      </c>
      <c r="AB63" s="92"/>
      <c r="AC63" s="94">
        <v>43930</v>
      </c>
      <c r="AD63" s="92" t="s">
        <v>8412</v>
      </c>
      <c r="AE63" s="92" t="s">
        <v>8412</v>
      </c>
      <c r="AF63" s="92">
        <v>19278</v>
      </c>
      <c r="AG63" s="92" t="s">
        <v>8428</v>
      </c>
      <c r="AH63" s="92"/>
      <c r="AI63" s="92"/>
      <c r="AJ63" s="92">
        <v>73</v>
      </c>
      <c r="AK63" s="92" t="s">
        <v>8362</v>
      </c>
      <c r="AL63" s="92">
        <v>45</v>
      </c>
      <c r="AM63" s="100" t="s">
        <v>3519</v>
      </c>
      <c r="AN63" s="92">
        <f>+IF(AL63=45,1,"")</f>
        <v>1</v>
      </c>
      <c r="AO63" s="94">
        <f ca="1">+TODAY()</f>
        <v>44256</v>
      </c>
      <c r="AP63" s="93">
        <f ca="1">+IF(Tabla1[[#This Row],[Fecha Ingreso Plataforma]]="","",AO63-AC63)</f>
        <v>326</v>
      </c>
      <c r="AQ63" s="94"/>
      <c r="AR63" s="95" t="str">
        <f>+IF(Tabla1[[#This Row],[Fecha Baja]]="","",VALUE(1&amp;"/"&amp;MONTH(Tabla1[[#This Row],[Fecha Baja]])&amp;"/"&amp;YEAR(Tabla1[[#This Row],[Fecha Baja]])))</f>
        <v/>
      </c>
      <c r="AS63" s="95">
        <f>IF(Tabla1[[#This Row],[Fecha Ingreso Plataforma]]="","",VALUE(1&amp;"/"&amp;MONTH(Tabla1[[#This Row],[Fecha Ingreso Plataforma]])&amp;"/"&amp;YEAR(Tabla1[[#This Row],[Fecha Ingreso Plataforma]])))</f>
        <v>43922</v>
      </c>
      <c r="AT63" s="93" t="str">
        <f ca="1">+IF(AND(Tabla1[[#This Row],[dias]]&gt;=135,Tabla1[[#This Row],[Estado]]="Vigente"),"Si","No")</f>
        <v>Si</v>
      </c>
      <c r="AU63" s="93" t="str">
        <f>+IF(COUNTIF('PLAN EMPLEADO'!I:I,Tabla1[[#This Row],[Mail]])=0,"No","Si")</f>
        <v>Si</v>
      </c>
      <c r="AV63" s="93" t="s">
        <v>8321</v>
      </c>
      <c r="AW63" s="194"/>
    </row>
    <row r="64" spans="1:49" x14ac:dyDescent="0.2">
      <c r="A64" s="37" t="s">
        <v>27</v>
      </c>
      <c r="B64" s="37" t="s">
        <v>3115</v>
      </c>
      <c r="C64" s="193" t="s">
        <v>9792</v>
      </c>
      <c r="D64" s="37" t="s">
        <v>30</v>
      </c>
      <c r="E64" s="193" t="str">
        <f>+LEFT(Tabla1[[#This Row],[RutDV]],8)</f>
        <v>16213224</v>
      </c>
      <c r="F64" s="193" t="str">
        <f>+RIGHT(Tabla1[[#This Row],[RutDV]],1)</f>
        <v>5</v>
      </c>
      <c r="G64" s="92" t="s">
        <v>8358</v>
      </c>
      <c r="H64" s="92" t="s">
        <v>8413</v>
      </c>
      <c r="I64" s="93" t="str">
        <f>+TRIM(Tabla1[[#This Row],[Nombres]]&amp;" "&amp;Tabla1[[#This Row],[Apellidos]])</f>
        <v>CONSTANZA JAVIERA CORTES GUEVARA</v>
      </c>
      <c r="J64" s="92" t="s">
        <v>8051</v>
      </c>
      <c r="K64" s="92" t="s">
        <v>8340</v>
      </c>
      <c r="L64" s="92" t="s">
        <v>2497</v>
      </c>
      <c r="M64" s="100" t="s">
        <v>2500</v>
      </c>
      <c r="N64" s="92"/>
      <c r="O64" s="92"/>
      <c r="P64" s="94"/>
      <c r="Q64" s="94"/>
      <c r="R64" s="157"/>
      <c r="S64" s="157"/>
      <c r="T64" s="157"/>
      <c r="U64" s="157"/>
      <c r="V64" s="94">
        <v>31740</v>
      </c>
      <c r="W64" s="101" t="s">
        <v>8086</v>
      </c>
      <c r="X64" s="37" t="s">
        <v>4636</v>
      </c>
      <c r="Y64" s="37" t="str">
        <f>+IFERROR(VLOOKUP(Tabla1[[#This Row],[Supervisor]],STAFF!E:H,4,0),"")</f>
        <v>ULISES LA ROSA PEREZ</v>
      </c>
      <c r="Z64" s="94">
        <v>43908</v>
      </c>
      <c r="AA64" s="94">
        <v>43928</v>
      </c>
      <c r="AB64" s="92"/>
      <c r="AC64" s="94">
        <v>43930</v>
      </c>
      <c r="AD64" s="92" t="s">
        <v>8413</v>
      </c>
      <c r="AE64" s="92" t="s">
        <v>8413</v>
      </c>
      <c r="AF64" s="92">
        <v>19281</v>
      </c>
      <c r="AG64" s="92" t="s">
        <v>8429</v>
      </c>
      <c r="AH64" s="92"/>
      <c r="AI64" s="92"/>
      <c r="AJ64" s="92">
        <v>73</v>
      </c>
      <c r="AK64" s="92" t="s">
        <v>8362</v>
      </c>
      <c r="AL64" s="92">
        <v>45</v>
      </c>
      <c r="AM64" s="100" t="s">
        <v>3519</v>
      </c>
      <c r="AN64" s="92">
        <f>+IF(AL64=45,1,"")</f>
        <v>1</v>
      </c>
      <c r="AO64" s="94">
        <f ca="1">+TODAY()</f>
        <v>44256</v>
      </c>
      <c r="AP64" s="93">
        <f ca="1">+IF(Tabla1[[#This Row],[Fecha Ingreso Plataforma]]="","",AO64-AC64)</f>
        <v>326</v>
      </c>
      <c r="AQ64" s="94"/>
      <c r="AR64" s="95" t="str">
        <f>+IF(Tabla1[[#This Row],[Fecha Baja]]="","",VALUE(1&amp;"/"&amp;MONTH(Tabla1[[#This Row],[Fecha Baja]])&amp;"/"&amp;YEAR(Tabla1[[#This Row],[Fecha Baja]])))</f>
        <v/>
      </c>
      <c r="AS64" s="95">
        <f>IF(Tabla1[[#This Row],[Fecha Ingreso Plataforma]]="","",VALUE(1&amp;"/"&amp;MONTH(Tabla1[[#This Row],[Fecha Ingreso Plataforma]])&amp;"/"&amp;YEAR(Tabla1[[#This Row],[Fecha Ingreso Plataforma]])))</f>
        <v>43922</v>
      </c>
      <c r="AT64" s="93" t="str">
        <f ca="1">+IF(AND(Tabla1[[#This Row],[dias]]&gt;=135,Tabla1[[#This Row],[Estado]]="Vigente"),"Si","No")</f>
        <v>Si</v>
      </c>
      <c r="AU64" s="93" t="str">
        <f>+IF(COUNTIF('PLAN EMPLEADO'!I:I,Tabla1[[#This Row],[Mail]])=0,"No","Si")</f>
        <v>Si</v>
      </c>
      <c r="AV64" s="93" t="s">
        <v>8321</v>
      </c>
      <c r="AW64" s="194"/>
    </row>
    <row r="65" spans="1:49" x14ac:dyDescent="0.2">
      <c r="A65" s="37" t="s">
        <v>27</v>
      </c>
      <c r="B65" s="37" t="s">
        <v>3115</v>
      </c>
      <c r="C65" s="193" t="s">
        <v>28</v>
      </c>
      <c r="D65" s="37" t="s">
        <v>30</v>
      </c>
      <c r="E65" s="193" t="str">
        <f>+LEFT(Tabla1[[#This Row],[RutDV]],8)</f>
        <v>19257722</v>
      </c>
      <c r="F65" s="193" t="str">
        <f>+RIGHT(Tabla1[[#This Row],[RutDV]],1)</f>
        <v>5</v>
      </c>
      <c r="G65" s="92" t="s">
        <v>8347</v>
      </c>
      <c r="H65" s="92" t="s">
        <v>8403</v>
      </c>
      <c r="I65" s="93" t="str">
        <f>+TRIM(Tabla1[[#This Row],[Nombres]]&amp;" "&amp;Tabla1[[#This Row],[Apellidos]])</f>
        <v>JOAN DOMINIQUE ESTAY GONZALEZ</v>
      </c>
      <c r="J65" s="92" t="s">
        <v>8324</v>
      </c>
      <c r="K65" s="92" t="s">
        <v>8325</v>
      </c>
      <c r="L65" s="92" t="s">
        <v>2497</v>
      </c>
      <c r="M65" s="100" t="s">
        <v>2500</v>
      </c>
      <c r="N65" s="92"/>
      <c r="O65" s="92"/>
      <c r="P65" s="94"/>
      <c r="Q65" s="94"/>
      <c r="R65" s="157"/>
      <c r="S65" s="157"/>
      <c r="T65" s="157"/>
      <c r="U65" s="157"/>
      <c r="V65" s="94">
        <v>35224</v>
      </c>
      <c r="W65" s="101" t="s">
        <v>5409</v>
      </c>
      <c r="X65" s="37" t="s">
        <v>2511</v>
      </c>
      <c r="Y65" s="37" t="str">
        <f>+IFERROR(VLOOKUP(Tabla1[[#This Row],[Supervisor]],STAFF!E:H,4,0),"")</f>
        <v>ULISES LA ROSA PEREZ</v>
      </c>
      <c r="Z65" s="94">
        <v>43908</v>
      </c>
      <c r="AA65" s="94">
        <v>43928</v>
      </c>
      <c r="AB65" s="92"/>
      <c r="AC65" s="94">
        <v>43930</v>
      </c>
      <c r="AD65" s="92" t="s">
        <v>8403</v>
      </c>
      <c r="AE65" s="92" t="s">
        <v>8403</v>
      </c>
      <c r="AF65" s="92">
        <v>19049</v>
      </c>
      <c r="AG65" s="92" t="s">
        <v>8418</v>
      </c>
      <c r="AH65" s="92"/>
      <c r="AI65" s="92"/>
      <c r="AJ65" s="92">
        <v>73</v>
      </c>
      <c r="AK65" s="92" t="s">
        <v>8362</v>
      </c>
      <c r="AL65" s="92">
        <v>30</v>
      </c>
      <c r="AM65" s="100" t="s">
        <v>3519</v>
      </c>
      <c r="AN65" s="92" t="str">
        <f>+IF(AL65=45,1,"")</f>
        <v/>
      </c>
      <c r="AO65" s="94">
        <f ca="1">+TODAY()</f>
        <v>44256</v>
      </c>
      <c r="AP65" s="93">
        <f ca="1">+IF(Tabla1[[#This Row],[Fecha Ingreso Plataforma]]="","",AO65-AC65)</f>
        <v>326</v>
      </c>
      <c r="AQ65" s="94"/>
      <c r="AR65" s="95" t="str">
        <f>+IF(Tabla1[[#This Row],[Fecha Baja]]="","",VALUE(1&amp;"/"&amp;MONTH(Tabla1[[#This Row],[Fecha Baja]])&amp;"/"&amp;YEAR(Tabla1[[#This Row],[Fecha Baja]])))</f>
        <v/>
      </c>
      <c r="AS65" s="95">
        <f>IF(Tabla1[[#This Row],[Fecha Ingreso Plataforma]]="","",VALUE(1&amp;"/"&amp;MONTH(Tabla1[[#This Row],[Fecha Ingreso Plataforma]])&amp;"/"&amp;YEAR(Tabla1[[#This Row],[Fecha Ingreso Plataforma]])))</f>
        <v>43922</v>
      </c>
      <c r="AT65" s="93" t="str">
        <f ca="1">+IF(AND(Tabla1[[#This Row],[dias]]&gt;=135,Tabla1[[#This Row],[Estado]]="Vigente"),"Si","No")</f>
        <v>Si</v>
      </c>
      <c r="AU65" s="93" t="str">
        <f>+IF(COUNTIF('PLAN EMPLEADO'!I:I,Tabla1[[#This Row],[Mail]])=0,"No","Si")</f>
        <v>Si</v>
      </c>
      <c r="AV65" s="93" t="s">
        <v>8321</v>
      </c>
      <c r="AW65" s="194"/>
    </row>
    <row r="66" spans="1:49" x14ac:dyDescent="0.2">
      <c r="A66" s="37" t="s">
        <v>27</v>
      </c>
      <c r="B66" s="37" t="s">
        <v>3115</v>
      </c>
      <c r="C66" s="193" t="s">
        <v>29</v>
      </c>
      <c r="D66" s="37" t="s">
        <v>30</v>
      </c>
      <c r="E66" s="193" t="str">
        <f>+LEFT(Tabla1[[#This Row],[RutDV]],8)</f>
        <v>19491902</v>
      </c>
      <c r="F66" s="193" t="str">
        <f>+RIGHT(Tabla1[[#This Row],[RutDV]],1)</f>
        <v>6</v>
      </c>
      <c r="G66" s="92" t="s">
        <v>8351</v>
      </c>
      <c r="H66" s="121" t="s">
        <v>8621</v>
      </c>
      <c r="I66" s="93" t="str">
        <f>+TRIM(Tabla1[[#This Row],[Nombres]]&amp;" "&amp;Tabla1[[#This Row],[Apellidos]])</f>
        <v>MANUEL ANTONIO DIAZ DIAZ</v>
      </c>
      <c r="J66" s="92" t="s">
        <v>3695</v>
      </c>
      <c r="K66" s="92" t="s">
        <v>1914</v>
      </c>
      <c r="L66" s="92" t="s">
        <v>2497</v>
      </c>
      <c r="M66" s="100" t="s">
        <v>2500</v>
      </c>
      <c r="N66" s="92"/>
      <c r="O66" s="92"/>
      <c r="P66" s="94"/>
      <c r="Q66" s="94"/>
      <c r="R66" s="157"/>
      <c r="S66" s="157"/>
      <c r="T66" s="157"/>
      <c r="U66" s="157"/>
      <c r="V66" s="94">
        <v>35353</v>
      </c>
      <c r="W66" s="101" t="s">
        <v>7301</v>
      </c>
      <c r="X66" s="37" t="s">
        <v>689</v>
      </c>
      <c r="Y66" s="37" t="str">
        <f>+IFERROR(VLOOKUP(Tabla1[[#This Row],[Supervisor]],STAFF!E:H,4,0),"")</f>
        <v>FRANCISCO JAVIER SUAREZ VEGA</v>
      </c>
      <c r="Z66" s="94">
        <v>43908</v>
      </c>
      <c r="AA66" s="94">
        <v>43928</v>
      </c>
      <c r="AB66" s="92"/>
      <c r="AC66" s="94">
        <v>43930</v>
      </c>
      <c r="AD66" s="92" t="s">
        <v>982</v>
      </c>
      <c r="AE66" s="92" t="s">
        <v>8621</v>
      </c>
      <c r="AF66" s="92">
        <v>19343</v>
      </c>
      <c r="AG66" s="92" t="s">
        <v>8422</v>
      </c>
      <c r="AH66" s="92"/>
      <c r="AI66" s="92"/>
      <c r="AJ66" s="92">
        <v>73</v>
      </c>
      <c r="AK66" s="92" t="s">
        <v>8362</v>
      </c>
      <c r="AL66" s="92">
        <v>45</v>
      </c>
      <c r="AM66" s="100" t="s">
        <v>3519</v>
      </c>
      <c r="AN66" s="92">
        <f>+IF(AL66=45,1,"")</f>
        <v>1</v>
      </c>
      <c r="AO66" s="94">
        <f ca="1">+TODAY()</f>
        <v>44256</v>
      </c>
      <c r="AP66" s="93">
        <f ca="1">+IF(Tabla1[[#This Row],[Fecha Ingreso Plataforma]]="","",AO66-AC66)</f>
        <v>326</v>
      </c>
      <c r="AQ66" s="94"/>
      <c r="AR66" s="95" t="str">
        <f>+IF(Tabla1[[#This Row],[Fecha Baja]]="","",VALUE(1&amp;"/"&amp;MONTH(Tabla1[[#This Row],[Fecha Baja]])&amp;"/"&amp;YEAR(Tabla1[[#This Row],[Fecha Baja]])))</f>
        <v/>
      </c>
      <c r="AS66" s="95">
        <f>IF(Tabla1[[#This Row],[Fecha Ingreso Plataforma]]="","",VALUE(1&amp;"/"&amp;MONTH(Tabla1[[#This Row],[Fecha Ingreso Plataforma]])&amp;"/"&amp;YEAR(Tabla1[[#This Row],[Fecha Ingreso Plataforma]])))</f>
        <v>43922</v>
      </c>
      <c r="AT66" s="93" t="str">
        <f ca="1">+IF(AND(Tabla1[[#This Row],[dias]]&gt;=135,Tabla1[[#This Row],[Estado]]="Vigente"),"Si","No")</f>
        <v>Si</v>
      </c>
      <c r="AU66" s="93" t="str">
        <f>+IF(COUNTIF('PLAN EMPLEADO'!I:I,Tabla1[[#This Row],[Mail]])=0,"No","Si")</f>
        <v>Si</v>
      </c>
      <c r="AV66" s="93" t="s">
        <v>8321</v>
      </c>
      <c r="AW66" s="194"/>
    </row>
    <row r="67" spans="1:49" x14ac:dyDescent="0.2">
      <c r="A67" s="37" t="s">
        <v>27</v>
      </c>
      <c r="B67" s="37" t="s">
        <v>3115</v>
      </c>
      <c r="C67" s="37" t="s">
        <v>28</v>
      </c>
      <c r="D67" s="37" t="s">
        <v>30</v>
      </c>
      <c r="E67" s="193" t="str">
        <f>+LEFT(Tabla1[[#This Row],[RutDV]],8)</f>
        <v>19649817</v>
      </c>
      <c r="F67" s="193" t="str">
        <f>+RIGHT(Tabla1[[#This Row],[RutDV]],1)</f>
        <v>6</v>
      </c>
      <c r="G67" s="92" t="s">
        <v>8353</v>
      </c>
      <c r="H67" s="92" t="s">
        <v>8408</v>
      </c>
      <c r="I67" s="93" t="str">
        <f>+TRIM(Tabla1[[#This Row],[Nombres]]&amp;" "&amp;Tabla1[[#This Row],[Apellidos]])</f>
        <v>BELEN ANAYS CORONA ROJAS</v>
      </c>
      <c r="J67" s="92" t="s">
        <v>8331</v>
      </c>
      <c r="K67" s="92" t="s">
        <v>8332</v>
      </c>
      <c r="L67" s="92" t="s">
        <v>2497</v>
      </c>
      <c r="M67" s="193" t="s">
        <v>2500</v>
      </c>
      <c r="N67" s="193"/>
      <c r="O67" s="193"/>
      <c r="P67" s="94"/>
      <c r="Q67" s="94"/>
      <c r="R67" s="157"/>
      <c r="S67" s="157"/>
      <c r="T67" s="157"/>
      <c r="U67" s="157"/>
      <c r="V67" s="94">
        <v>35918</v>
      </c>
      <c r="W67" s="101" t="s">
        <v>7301</v>
      </c>
      <c r="X67" s="37" t="s">
        <v>689</v>
      </c>
      <c r="Y67" s="37" t="str">
        <f>+IFERROR(VLOOKUP(Tabla1[[#This Row],[Supervisor]],STAFF!E:H,4,0),"")</f>
        <v>FRANCISCO JAVIER SUAREZ VEGA</v>
      </c>
      <c r="Z67" s="94">
        <v>43908</v>
      </c>
      <c r="AA67" s="94">
        <v>43928</v>
      </c>
      <c r="AB67" s="92"/>
      <c r="AC67" s="94">
        <v>43930</v>
      </c>
      <c r="AD67" s="92" t="s">
        <v>8408</v>
      </c>
      <c r="AE67" s="92" t="s">
        <v>8408</v>
      </c>
      <c r="AF67" s="92">
        <v>19236</v>
      </c>
      <c r="AG67" s="92" t="s">
        <v>8424</v>
      </c>
      <c r="AH67" s="92"/>
      <c r="AI67" s="92"/>
      <c r="AJ67" s="92">
        <v>73</v>
      </c>
      <c r="AK67" s="92" t="s">
        <v>8362</v>
      </c>
      <c r="AL67" s="92">
        <v>30</v>
      </c>
      <c r="AM67" s="100" t="s">
        <v>3519</v>
      </c>
      <c r="AN67" s="92" t="str">
        <f>+IF(AL67=45,1,"")</f>
        <v/>
      </c>
      <c r="AO67" s="94">
        <f ca="1">+TODAY()</f>
        <v>44256</v>
      </c>
      <c r="AP67" s="93">
        <f ca="1">+IF(Tabla1[[#This Row],[Fecha Ingreso Plataforma]]="","",AO67-AC67)</f>
        <v>326</v>
      </c>
      <c r="AQ67" s="94"/>
      <c r="AR67" s="95" t="str">
        <f>+IF(Tabla1[[#This Row],[Fecha Baja]]="","",VALUE(1&amp;"/"&amp;MONTH(Tabla1[[#This Row],[Fecha Baja]])&amp;"/"&amp;YEAR(Tabla1[[#This Row],[Fecha Baja]])))</f>
        <v/>
      </c>
      <c r="AS67" s="95">
        <f>IF(Tabla1[[#This Row],[Fecha Ingreso Plataforma]]="","",VALUE(1&amp;"/"&amp;MONTH(Tabla1[[#This Row],[Fecha Ingreso Plataforma]])&amp;"/"&amp;YEAR(Tabla1[[#This Row],[Fecha Ingreso Plataforma]])))</f>
        <v>43922</v>
      </c>
      <c r="AT67" s="93" t="str">
        <f ca="1">+IF(AND(Tabla1[[#This Row],[dias]]&gt;=135,Tabla1[[#This Row],[Estado]]="Vigente"),"Si","No")</f>
        <v>Si</v>
      </c>
      <c r="AU67" s="93" t="str">
        <f>+IF(COUNTIF('PLAN EMPLEADO'!I:I,Tabla1[[#This Row],[Mail]])=0,"No","Si")</f>
        <v>Si</v>
      </c>
      <c r="AV67" s="93" t="s">
        <v>8321</v>
      </c>
      <c r="AW67" s="194"/>
    </row>
    <row r="68" spans="1:49" x14ac:dyDescent="0.2">
      <c r="A68" s="37" t="s">
        <v>27</v>
      </c>
      <c r="B68" s="37" t="s">
        <v>3115</v>
      </c>
      <c r="C68" s="193" t="s">
        <v>9792</v>
      </c>
      <c r="D68" s="37" t="s">
        <v>30</v>
      </c>
      <c r="E68" s="193" t="str">
        <f>+LEFT(Tabla1[[#This Row],[RutDV]],8)</f>
        <v>18922809</v>
      </c>
      <c r="F68" s="193" t="str">
        <f>+RIGHT(Tabla1[[#This Row],[RutDV]],1)</f>
        <v>0</v>
      </c>
      <c r="G68" s="92" t="s">
        <v>8359</v>
      </c>
      <c r="H68" s="92" t="s">
        <v>8414</v>
      </c>
      <c r="I68" s="93" t="str">
        <f>+TRIM(Tabla1[[#This Row],[Nombres]]&amp;" "&amp;Tabla1[[#This Row],[Apellidos]])</f>
        <v>YUBITZA NAYADET MANRIQUEZ HERNANDEZ</v>
      </c>
      <c r="J68" s="92" t="s">
        <v>8341</v>
      </c>
      <c r="K68" s="92" t="s">
        <v>8342</v>
      </c>
      <c r="L68" s="92" t="s">
        <v>2497</v>
      </c>
      <c r="M68" s="193" t="s">
        <v>2500</v>
      </c>
      <c r="N68" s="193"/>
      <c r="O68" s="193"/>
      <c r="P68" s="94"/>
      <c r="Q68" s="94"/>
      <c r="R68" s="157"/>
      <c r="S68" s="157"/>
      <c r="T68" s="157"/>
      <c r="U68" s="157"/>
      <c r="V68" s="94">
        <v>34642</v>
      </c>
      <c r="W68" s="101" t="s">
        <v>5409</v>
      </c>
      <c r="X68" s="37" t="s">
        <v>2511</v>
      </c>
      <c r="Y68" s="37" t="str">
        <f>+IFERROR(VLOOKUP(Tabla1[[#This Row],[Supervisor]],STAFF!E:H,4,0),"")</f>
        <v>ULISES LA ROSA PEREZ</v>
      </c>
      <c r="Z68" s="94">
        <v>43908</v>
      </c>
      <c r="AA68" s="94">
        <v>43928</v>
      </c>
      <c r="AB68" s="92"/>
      <c r="AC68" s="94">
        <v>43930</v>
      </c>
      <c r="AD68" s="92" t="s">
        <v>8414</v>
      </c>
      <c r="AE68" s="92" t="s">
        <v>8414</v>
      </c>
      <c r="AF68" s="92">
        <v>19291</v>
      </c>
      <c r="AG68" s="92" t="s">
        <v>8430</v>
      </c>
      <c r="AH68" s="92"/>
      <c r="AI68" s="92"/>
      <c r="AJ68" s="92">
        <v>73</v>
      </c>
      <c r="AK68" s="92" t="s">
        <v>8362</v>
      </c>
      <c r="AL68" s="92">
        <v>30</v>
      </c>
      <c r="AM68" s="100" t="s">
        <v>3519</v>
      </c>
      <c r="AN68" s="92" t="str">
        <f>+IF(AL68=45,1,"")</f>
        <v/>
      </c>
      <c r="AO68" s="94">
        <f ca="1">+TODAY()</f>
        <v>44256</v>
      </c>
      <c r="AP68" s="93">
        <f ca="1">+IF(Tabla1[[#This Row],[Fecha Ingreso Plataforma]]="","",AO68-AC68)</f>
        <v>326</v>
      </c>
      <c r="AQ68" s="94"/>
      <c r="AR68" s="95" t="str">
        <f>+IF(Tabla1[[#This Row],[Fecha Baja]]="","",VALUE(1&amp;"/"&amp;MONTH(Tabla1[[#This Row],[Fecha Baja]])&amp;"/"&amp;YEAR(Tabla1[[#This Row],[Fecha Baja]])))</f>
        <v/>
      </c>
      <c r="AS68" s="95">
        <f>IF(Tabla1[[#This Row],[Fecha Ingreso Plataforma]]="","",VALUE(1&amp;"/"&amp;MONTH(Tabla1[[#This Row],[Fecha Ingreso Plataforma]])&amp;"/"&amp;YEAR(Tabla1[[#This Row],[Fecha Ingreso Plataforma]])))</f>
        <v>43922</v>
      </c>
      <c r="AT68" s="93" t="str">
        <f ca="1">+IF(AND(Tabla1[[#This Row],[dias]]&gt;=135,Tabla1[[#This Row],[Estado]]="Vigente"),"Si","No")</f>
        <v>Si</v>
      </c>
      <c r="AU68" s="93" t="str">
        <f>+IF(COUNTIF('PLAN EMPLEADO'!I:I,Tabla1[[#This Row],[Mail]])=0,"No","Si")</f>
        <v>Si</v>
      </c>
      <c r="AV68" s="93" t="s">
        <v>8321</v>
      </c>
      <c r="AW68" s="194"/>
    </row>
    <row r="69" spans="1:49" x14ac:dyDescent="0.2">
      <c r="A69" s="37" t="s">
        <v>27</v>
      </c>
      <c r="B69" s="37" t="s">
        <v>3115</v>
      </c>
      <c r="C69" s="193" t="s">
        <v>7302</v>
      </c>
      <c r="D69" s="37" t="s">
        <v>30</v>
      </c>
      <c r="E69" s="193" t="str">
        <f>+LEFT(Tabla1[[#This Row],[RutDV]],8)</f>
        <v>19660284</v>
      </c>
      <c r="F69" s="193" t="str">
        <f>+RIGHT(Tabla1[[#This Row],[RutDV]],1)</f>
        <v>4</v>
      </c>
      <c r="G69" s="92" t="s">
        <v>8371</v>
      </c>
      <c r="H69" s="92" t="s">
        <v>8446</v>
      </c>
      <c r="I69" s="93" t="str">
        <f>+TRIM(Tabla1[[#This Row],[Nombres]]&amp;" "&amp;Tabla1[[#This Row],[Apellidos]])</f>
        <v>ALEJANDRA DEL PILAR RAMOS RAMOS</v>
      </c>
      <c r="J69" s="92" t="s">
        <v>8391</v>
      </c>
      <c r="K69" s="92" t="s">
        <v>8392</v>
      </c>
      <c r="L69" s="92" t="s">
        <v>2497</v>
      </c>
      <c r="M69" s="102" t="s">
        <v>2500</v>
      </c>
      <c r="N69" s="92"/>
      <c r="O69" s="92"/>
      <c r="P69" s="94"/>
      <c r="Q69" s="94"/>
      <c r="R69" s="157"/>
      <c r="S69" s="157"/>
      <c r="T69" s="157"/>
      <c r="U69" s="157"/>
      <c r="V69" s="94">
        <v>35587</v>
      </c>
      <c r="W69" s="108" t="s">
        <v>5409</v>
      </c>
      <c r="X69" s="37" t="s">
        <v>2511</v>
      </c>
      <c r="Y69" s="37" t="str">
        <f>+IFERROR(VLOOKUP(Tabla1[[#This Row],[Supervisor]],STAFF!E:H,4,0),"")</f>
        <v>ULISES LA ROSA PEREZ</v>
      </c>
      <c r="Z69" s="94">
        <v>43916</v>
      </c>
      <c r="AA69" s="94">
        <v>43930</v>
      </c>
      <c r="AB69" s="92"/>
      <c r="AC69" s="94">
        <v>43934</v>
      </c>
      <c r="AD69" s="92" t="s">
        <v>8446</v>
      </c>
      <c r="AE69" s="92" t="s">
        <v>8446</v>
      </c>
      <c r="AF69" s="92">
        <v>19304</v>
      </c>
      <c r="AG69" s="92" t="s">
        <v>3228</v>
      </c>
      <c r="AH69" s="92">
        <v>45</v>
      </c>
      <c r="AI69" s="92"/>
      <c r="AJ69" s="92">
        <v>74</v>
      </c>
      <c r="AK69" s="92" t="s">
        <v>5890</v>
      </c>
      <c r="AL69" s="92">
        <v>45</v>
      </c>
      <c r="AM69" s="107" t="s">
        <v>3519</v>
      </c>
      <c r="AN69" s="92">
        <f>+IF(AL69=45,1,"")</f>
        <v>1</v>
      </c>
      <c r="AO69" s="94">
        <f ca="1">+TODAY()</f>
        <v>44256</v>
      </c>
      <c r="AP69" s="93">
        <f ca="1">+IF(Tabla1[[#This Row],[Fecha Ingreso Plataforma]]="","",AO69-AC69)</f>
        <v>322</v>
      </c>
      <c r="AQ69" s="94"/>
      <c r="AR69" s="95" t="str">
        <f>+IF(Tabla1[[#This Row],[Fecha Baja]]="","",VALUE(1&amp;"/"&amp;MONTH(Tabla1[[#This Row],[Fecha Baja]])&amp;"/"&amp;YEAR(Tabla1[[#This Row],[Fecha Baja]])))</f>
        <v/>
      </c>
      <c r="AS69" s="95">
        <f>IF(Tabla1[[#This Row],[Fecha Ingreso Plataforma]]="","",VALUE(1&amp;"/"&amp;MONTH(Tabla1[[#This Row],[Fecha Ingreso Plataforma]])&amp;"/"&amp;YEAR(Tabla1[[#This Row],[Fecha Ingreso Plataforma]])))</f>
        <v>43922</v>
      </c>
      <c r="AT69" s="93" t="str">
        <f ca="1">+IF(AND(Tabla1[[#This Row],[dias]]&gt;=135,Tabla1[[#This Row],[Estado]]="Vigente"),"Si","No")</f>
        <v>Si</v>
      </c>
      <c r="AU69" s="93" t="str">
        <f>+IF(COUNTIF('PLAN EMPLEADO'!I:I,Tabla1[[#This Row],[Mail]])=0,"No","Si")</f>
        <v>Si</v>
      </c>
      <c r="AV69" s="93" t="s">
        <v>8321</v>
      </c>
      <c r="AW69" s="194"/>
    </row>
    <row r="70" spans="1:49" x14ac:dyDescent="0.2">
      <c r="A70" s="37" t="s">
        <v>27</v>
      </c>
      <c r="B70" s="37" t="s">
        <v>3115</v>
      </c>
      <c r="C70" s="193" t="s">
        <v>3520</v>
      </c>
      <c r="D70" s="37" t="s">
        <v>30</v>
      </c>
      <c r="E70" s="193" t="str">
        <f>+LEFT(Tabla1[[#This Row],[RutDV]],8)</f>
        <v>19041006</v>
      </c>
      <c r="F70" s="193" t="str">
        <f>+RIGHT(Tabla1[[#This Row],[RutDV]],1)</f>
        <v>4</v>
      </c>
      <c r="G70" s="92" t="s">
        <v>8374</v>
      </c>
      <c r="H70" s="92" t="s">
        <v>8449</v>
      </c>
      <c r="I70" s="93" t="str">
        <f>+TRIM(Tabla1[[#This Row],[Nombres]]&amp;" "&amp;Tabla1[[#This Row],[Apellidos]])</f>
        <v>RODRIGO ANDRES ESPINOZA GAETE</v>
      </c>
      <c r="J70" s="92" t="s">
        <v>2122</v>
      </c>
      <c r="K70" s="92" t="s">
        <v>8397</v>
      </c>
      <c r="L70" s="92" t="s">
        <v>2497</v>
      </c>
      <c r="M70" s="102" t="s">
        <v>2500</v>
      </c>
      <c r="N70" s="92"/>
      <c r="O70" s="92"/>
      <c r="P70" s="94"/>
      <c r="Q70" s="94"/>
      <c r="R70" s="157"/>
      <c r="S70" s="157"/>
      <c r="T70" s="157"/>
      <c r="U70" s="157"/>
      <c r="V70" s="94">
        <v>34875</v>
      </c>
      <c r="W70" s="108" t="s">
        <v>5416</v>
      </c>
      <c r="X70" s="37" t="s">
        <v>2505</v>
      </c>
      <c r="Y70" s="37" t="str">
        <f>+IFERROR(VLOOKUP(Tabla1[[#This Row],[Supervisor]],STAFF!E:H,4,0),"")</f>
        <v>FRANCISCO JAVIER SUAREZ VEGA</v>
      </c>
      <c r="Z70" s="94">
        <v>43916</v>
      </c>
      <c r="AA70" s="94">
        <v>43930</v>
      </c>
      <c r="AB70" s="92"/>
      <c r="AC70" s="94">
        <v>43934</v>
      </c>
      <c r="AD70" s="92" t="s">
        <v>8449</v>
      </c>
      <c r="AE70" s="92" t="s">
        <v>8449</v>
      </c>
      <c r="AF70" s="92">
        <v>19331</v>
      </c>
      <c r="AG70" s="92" t="s">
        <v>8463</v>
      </c>
      <c r="AH70" s="92">
        <v>45</v>
      </c>
      <c r="AI70" s="92"/>
      <c r="AJ70" s="92">
        <v>74</v>
      </c>
      <c r="AK70" s="92" t="s">
        <v>5890</v>
      </c>
      <c r="AL70" s="92">
        <v>45</v>
      </c>
      <c r="AM70" s="193" t="s">
        <v>3520</v>
      </c>
      <c r="AN70" s="92">
        <f>+IF(AL70=45,1,"")</f>
        <v>1</v>
      </c>
      <c r="AO70" s="94">
        <f ca="1">+TODAY()</f>
        <v>44256</v>
      </c>
      <c r="AP70" s="93">
        <f ca="1">+IF(Tabla1[[#This Row],[Fecha Ingreso Plataforma]]="","",AO70-AC70)</f>
        <v>322</v>
      </c>
      <c r="AQ70" s="94"/>
      <c r="AR70" s="95" t="str">
        <f>+IF(Tabla1[[#This Row],[Fecha Baja]]="","",VALUE(1&amp;"/"&amp;MONTH(Tabla1[[#This Row],[Fecha Baja]])&amp;"/"&amp;YEAR(Tabla1[[#This Row],[Fecha Baja]])))</f>
        <v/>
      </c>
      <c r="AS70" s="95">
        <f>IF(Tabla1[[#This Row],[Fecha Ingreso Plataforma]]="","",VALUE(1&amp;"/"&amp;MONTH(Tabla1[[#This Row],[Fecha Ingreso Plataforma]])&amp;"/"&amp;YEAR(Tabla1[[#This Row],[Fecha Ingreso Plataforma]])))</f>
        <v>43922</v>
      </c>
      <c r="AT70" s="93" t="str">
        <f ca="1">+IF(AND(Tabla1[[#This Row],[dias]]&gt;=135,Tabla1[[#This Row],[Estado]]="Vigente"),"Si","No")</f>
        <v>Si</v>
      </c>
      <c r="AU70" s="93" t="str">
        <f>+IF(COUNTIF('PLAN EMPLEADO'!I:I,Tabla1[[#This Row],[Mail]])=0,"No","Si")</f>
        <v>Si</v>
      </c>
      <c r="AV70" s="93" t="s">
        <v>8321</v>
      </c>
      <c r="AW70" s="194"/>
    </row>
    <row r="71" spans="1:49" x14ac:dyDescent="0.2">
      <c r="A71" s="37" t="s">
        <v>27</v>
      </c>
      <c r="B71" s="37" t="s">
        <v>3115</v>
      </c>
      <c r="C71" s="193" t="s">
        <v>9792</v>
      </c>
      <c r="D71" s="37" t="s">
        <v>30</v>
      </c>
      <c r="E71" s="193" t="str">
        <f>+LEFT(Tabla1[[#This Row],[RutDV]],8)</f>
        <v>20059588</v>
      </c>
      <c r="F71" s="193" t="str">
        <f>+RIGHT(Tabla1[[#This Row],[RutDV]],1)</f>
        <v>2</v>
      </c>
      <c r="G71" s="92" t="s">
        <v>8372</v>
      </c>
      <c r="H71" s="92" t="s">
        <v>8447</v>
      </c>
      <c r="I71" s="93" t="str">
        <f>+TRIM(Tabla1[[#This Row],[Nombres]]&amp;" "&amp;Tabla1[[#This Row],[Apellidos]])</f>
        <v>NORMA PIA FILIDEI FILIDEI</v>
      </c>
      <c r="J71" s="92" t="s">
        <v>8393</v>
      </c>
      <c r="K71" s="92" t="s">
        <v>8394</v>
      </c>
      <c r="L71" s="92" t="s">
        <v>2497</v>
      </c>
      <c r="M71" s="193" t="s">
        <v>2500</v>
      </c>
      <c r="N71" s="193"/>
      <c r="O71" s="193"/>
      <c r="P71" s="94"/>
      <c r="Q71" s="94"/>
      <c r="R71" s="157"/>
      <c r="S71" s="157"/>
      <c r="T71" s="157"/>
      <c r="U71" s="157"/>
      <c r="V71" s="94">
        <v>36255</v>
      </c>
      <c r="W71" s="108" t="s">
        <v>8086</v>
      </c>
      <c r="X71" s="37" t="s">
        <v>4636</v>
      </c>
      <c r="Y71" s="37" t="str">
        <f>+IFERROR(VLOOKUP(Tabla1[[#This Row],[Supervisor]],STAFF!E:H,4,0),"")</f>
        <v>ULISES LA ROSA PEREZ</v>
      </c>
      <c r="Z71" s="94">
        <v>43916</v>
      </c>
      <c r="AA71" s="94">
        <v>43930</v>
      </c>
      <c r="AB71" s="92"/>
      <c r="AC71" s="94">
        <v>43934</v>
      </c>
      <c r="AD71" s="92" t="s">
        <v>8447</v>
      </c>
      <c r="AE71" s="92" t="s">
        <v>8447</v>
      </c>
      <c r="AF71" s="92">
        <v>19322</v>
      </c>
      <c r="AG71" s="92" t="s">
        <v>8461</v>
      </c>
      <c r="AH71" s="92">
        <v>45</v>
      </c>
      <c r="AI71" s="92"/>
      <c r="AJ71" s="92">
        <v>74</v>
      </c>
      <c r="AK71" s="92" t="s">
        <v>5890</v>
      </c>
      <c r="AL71" s="92">
        <v>45</v>
      </c>
      <c r="AM71" s="107" t="s">
        <v>3519</v>
      </c>
      <c r="AN71" s="92">
        <f>+IF(AL71=45,1,"")</f>
        <v>1</v>
      </c>
      <c r="AO71" s="94">
        <f ca="1">+TODAY()</f>
        <v>44256</v>
      </c>
      <c r="AP71" s="93">
        <f ca="1">+IF(Tabla1[[#This Row],[Fecha Ingreso Plataforma]]="","",AO71-AC71)</f>
        <v>322</v>
      </c>
      <c r="AQ71" s="94"/>
      <c r="AR71" s="95" t="str">
        <f>+IF(Tabla1[[#This Row],[Fecha Baja]]="","",VALUE(1&amp;"/"&amp;MONTH(Tabla1[[#This Row],[Fecha Baja]])&amp;"/"&amp;YEAR(Tabla1[[#This Row],[Fecha Baja]])))</f>
        <v/>
      </c>
      <c r="AS71" s="95">
        <f>IF(Tabla1[[#This Row],[Fecha Ingreso Plataforma]]="","",VALUE(1&amp;"/"&amp;MONTH(Tabla1[[#This Row],[Fecha Ingreso Plataforma]])&amp;"/"&amp;YEAR(Tabla1[[#This Row],[Fecha Ingreso Plataforma]])))</f>
        <v>43922</v>
      </c>
      <c r="AT71" s="93" t="str">
        <f ca="1">+IF(AND(Tabla1[[#This Row],[dias]]&gt;=135,Tabla1[[#This Row],[Estado]]="Vigente"),"Si","No")</f>
        <v>Si</v>
      </c>
      <c r="AU71" s="93" t="str">
        <f>+IF(COUNTIF('PLAN EMPLEADO'!I:I,Tabla1[[#This Row],[Mail]])=0,"No","Si")</f>
        <v>Si</v>
      </c>
      <c r="AV71" s="93" t="s">
        <v>8321</v>
      </c>
      <c r="AW71" s="194"/>
    </row>
    <row r="72" spans="1:49" x14ac:dyDescent="0.2">
      <c r="A72" s="37" t="s">
        <v>27</v>
      </c>
      <c r="B72" s="37" t="s">
        <v>3115</v>
      </c>
      <c r="C72" s="193" t="s">
        <v>7302</v>
      </c>
      <c r="D72" s="37" t="s">
        <v>30</v>
      </c>
      <c r="E72" s="193" t="str">
        <f>+LEFT(Tabla1[[#This Row],[RutDV]],8)</f>
        <v>19349784</v>
      </c>
      <c r="F72" s="193" t="str">
        <f>+RIGHT(Tabla1[[#This Row],[RutDV]],1)</f>
        <v>5</v>
      </c>
      <c r="G72" s="92" t="s">
        <v>8363</v>
      </c>
      <c r="H72" s="92" t="s">
        <v>8438</v>
      </c>
      <c r="I72" s="93" t="str">
        <f>+TRIM(Tabla1[[#This Row],[Nombres]]&amp;" "&amp;Tabla1[[#This Row],[Apellidos]])</f>
        <v>FLORENCIA ALICIA BERCOVICH CONTRERAS</v>
      </c>
      <c r="J72" s="92" t="s">
        <v>8378</v>
      </c>
      <c r="K72" s="92" t="s">
        <v>8379</v>
      </c>
      <c r="L72" s="92" t="s">
        <v>2497</v>
      </c>
      <c r="M72" s="193" t="s">
        <v>2500</v>
      </c>
      <c r="N72" s="193"/>
      <c r="O72" s="193"/>
      <c r="P72" s="94"/>
      <c r="Q72" s="94"/>
      <c r="R72" s="196"/>
      <c r="S72" s="157"/>
      <c r="T72" s="157"/>
      <c r="U72" s="157"/>
      <c r="V72" s="94">
        <v>35414</v>
      </c>
      <c r="W72" s="108" t="s">
        <v>5415</v>
      </c>
      <c r="X72" s="37" t="s">
        <v>2509</v>
      </c>
      <c r="Y72" s="37" t="str">
        <f>+IFERROR(VLOOKUP(Tabla1[[#This Row],[Supervisor]],STAFF!E:H,4,0),"")</f>
        <v>ULISES LA ROSA PEREZ</v>
      </c>
      <c r="Z72" s="94">
        <v>43916</v>
      </c>
      <c r="AA72" s="94">
        <v>43930</v>
      </c>
      <c r="AB72" s="92"/>
      <c r="AC72" s="94">
        <v>43934</v>
      </c>
      <c r="AD72" s="92" t="s">
        <v>8438</v>
      </c>
      <c r="AE72" s="92" t="s">
        <v>8438</v>
      </c>
      <c r="AF72" s="92">
        <v>19344</v>
      </c>
      <c r="AG72" s="92" t="s">
        <v>8453</v>
      </c>
      <c r="AH72" s="92">
        <v>45</v>
      </c>
      <c r="AI72" s="92"/>
      <c r="AJ72" s="92">
        <v>74</v>
      </c>
      <c r="AK72" s="92" t="s">
        <v>5890</v>
      </c>
      <c r="AL72" s="92">
        <v>45</v>
      </c>
      <c r="AM72" s="107" t="s">
        <v>3519</v>
      </c>
      <c r="AN72" s="92">
        <f>+IF(AL72=45,1,"")</f>
        <v>1</v>
      </c>
      <c r="AO72" s="94">
        <f ca="1">+TODAY()</f>
        <v>44256</v>
      </c>
      <c r="AP72" s="93">
        <f ca="1">+IF(Tabla1[[#This Row],[Fecha Ingreso Plataforma]]="","",AO72-AC72)</f>
        <v>322</v>
      </c>
      <c r="AQ72" s="94"/>
      <c r="AR72" s="95" t="str">
        <f>+IF(Tabla1[[#This Row],[Fecha Baja]]="","",VALUE(1&amp;"/"&amp;MONTH(Tabla1[[#This Row],[Fecha Baja]])&amp;"/"&amp;YEAR(Tabla1[[#This Row],[Fecha Baja]])))</f>
        <v/>
      </c>
      <c r="AS72" s="95">
        <f>IF(Tabla1[[#This Row],[Fecha Ingreso Plataforma]]="","",VALUE(1&amp;"/"&amp;MONTH(Tabla1[[#This Row],[Fecha Ingreso Plataforma]])&amp;"/"&amp;YEAR(Tabla1[[#This Row],[Fecha Ingreso Plataforma]])))</f>
        <v>43922</v>
      </c>
      <c r="AT72" s="93" t="str">
        <f ca="1">+IF(AND(Tabla1[[#This Row],[dias]]&gt;=135,Tabla1[[#This Row],[Estado]]="Vigente"),"Si","No")</f>
        <v>Si</v>
      </c>
      <c r="AU72" s="93" t="str">
        <f>+IF(COUNTIF('PLAN EMPLEADO'!I:I,Tabla1[[#This Row],[Mail]])=0,"No","Si")</f>
        <v>Si</v>
      </c>
      <c r="AV72" s="93" t="s">
        <v>8321</v>
      </c>
      <c r="AW72" s="194"/>
    </row>
    <row r="73" spans="1:49" x14ac:dyDescent="0.2">
      <c r="A73" s="110" t="s">
        <v>27</v>
      </c>
      <c r="B73" s="110" t="s">
        <v>3115</v>
      </c>
      <c r="C73" s="193" t="s">
        <v>7302</v>
      </c>
      <c r="D73" s="110" t="s">
        <v>30</v>
      </c>
      <c r="E73" s="193" t="str">
        <f>+LEFT(Tabla1[[#This Row],[RutDV]],8)</f>
        <v>18710134</v>
      </c>
      <c r="F73" s="193" t="str">
        <f>+RIGHT(Tabla1[[#This Row],[RutDV]],1)</f>
        <v>4</v>
      </c>
      <c r="G73" s="110" t="s">
        <v>8573</v>
      </c>
      <c r="H73" s="110" t="s">
        <v>8591</v>
      </c>
      <c r="I73" s="111" t="str">
        <f>+TRIM(Tabla1[[#This Row],[Nombres]]&amp;" "&amp;Tabla1[[#This Row],[Apellidos]])</f>
        <v>CLAUDIO ANTONIO TOLEDO VEGA</v>
      </c>
      <c r="J73" s="110" t="s">
        <v>8548</v>
      </c>
      <c r="K73" s="110" t="s">
        <v>8549</v>
      </c>
      <c r="L73" s="110" t="s">
        <v>2497</v>
      </c>
      <c r="M73" s="116" t="s">
        <v>2500</v>
      </c>
      <c r="N73" s="110"/>
      <c r="O73" s="110"/>
      <c r="P73" s="109"/>
      <c r="Q73" s="109"/>
      <c r="R73" s="133"/>
      <c r="S73" s="133"/>
      <c r="T73" s="133"/>
      <c r="U73" s="133"/>
      <c r="V73" s="109">
        <v>34373</v>
      </c>
      <c r="W73" s="37" t="s">
        <v>11378</v>
      </c>
      <c r="X73" s="37" t="s">
        <v>5793</v>
      </c>
      <c r="Y73" s="37" t="str">
        <f>+IFERROR(VLOOKUP(Tabla1[[#This Row],[Supervisor]],STAFF!E:H,4,0),"")</f>
        <v>FRANCISCO JAVIER SUAREZ VEGA</v>
      </c>
      <c r="Z73" s="109">
        <v>43934</v>
      </c>
      <c r="AA73" s="109">
        <v>43939</v>
      </c>
      <c r="AB73" s="110"/>
      <c r="AC73" s="109">
        <v>43941</v>
      </c>
      <c r="AD73" s="110" t="s">
        <v>8591</v>
      </c>
      <c r="AE73" s="110" t="s">
        <v>8591</v>
      </c>
      <c r="AF73" s="110">
        <v>19218</v>
      </c>
      <c r="AG73" s="110" t="s">
        <v>8610</v>
      </c>
      <c r="AH73" s="110"/>
      <c r="AI73" s="110"/>
      <c r="AJ73" s="110">
        <v>75</v>
      </c>
      <c r="AK73" s="110" t="s">
        <v>5846</v>
      </c>
      <c r="AL73" s="110">
        <v>45</v>
      </c>
      <c r="AM73" s="116" t="s">
        <v>3519</v>
      </c>
      <c r="AN73" s="110">
        <f>+IF(AL73=45,1,"")</f>
        <v>1</v>
      </c>
      <c r="AO73" s="109">
        <f ca="1">+TODAY()</f>
        <v>44256</v>
      </c>
      <c r="AP73" s="111">
        <f ca="1">+IF(Tabla1[[#This Row],[Fecha Ingreso Plataforma]]="","",AO73-AC73)</f>
        <v>315</v>
      </c>
      <c r="AQ73" s="109"/>
      <c r="AR73" s="112" t="str">
        <f>+IF(Tabla1[[#This Row],[Fecha Baja]]="","",VALUE(1&amp;"/"&amp;MONTH(Tabla1[[#This Row],[Fecha Baja]])&amp;"/"&amp;YEAR(Tabla1[[#This Row],[Fecha Baja]])))</f>
        <v/>
      </c>
      <c r="AS73" s="112">
        <f>IF(Tabla1[[#This Row],[Fecha Ingreso Plataforma]]="","",VALUE(1&amp;"/"&amp;MONTH(Tabla1[[#This Row],[Fecha Ingreso Plataforma]])&amp;"/"&amp;YEAR(Tabla1[[#This Row],[Fecha Ingreso Plataforma]])))</f>
        <v>43922</v>
      </c>
      <c r="AT73" s="111" t="str">
        <f ca="1">+IF(AND(Tabla1[[#This Row],[dias]]&gt;=135,Tabla1[[#This Row],[Estado]]="Vigente"),"Si","No")</f>
        <v>Si</v>
      </c>
      <c r="AU73" s="111" t="str">
        <f>+IF(COUNTIF('PLAN EMPLEADO'!I:I,Tabla1[[#This Row],[Mail]])=0,"No","Si")</f>
        <v>Si</v>
      </c>
      <c r="AV73" s="111" t="s">
        <v>8321</v>
      </c>
      <c r="AW73" s="194"/>
    </row>
    <row r="74" spans="1:49" x14ac:dyDescent="0.2">
      <c r="A74" s="110" t="s">
        <v>27</v>
      </c>
      <c r="B74" s="110" t="s">
        <v>3115</v>
      </c>
      <c r="C74" s="193" t="s">
        <v>29</v>
      </c>
      <c r="D74" s="110" t="s">
        <v>30</v>
      </c>
      <c r="E74" s="193" t="str">
        <f>+LEFT(Tabla1[[#This Row],[RutDV]],8)</f>
        <v>16059601</v>
      </c>
      <c r="F74" s="193" t="str">
        <f>+RIGHT(Tabla1[[#This Row],[RutDV]],1)</f>
        <v>5</v>
      </c>
      <c r="G74" s="110" t="s">
        <v>8576</v>
      </c>
      <c r="H74" s="110" t="s">
        <v>8594</v>
      </c>
      <c r="I74" s="111" t="str">
        <f>+TRIM(Tabla1[[#This Row],[Nombres]]&amp;" "&amp;Tabla1[[#This Row],[Apellidos]])</f>
        <v>EVA INDER AGUILERA CORTES</v>
      </c>
      <c r="J74" s="110" t="s">
        <v>8553</v>
      </c>
      <c r="K74" s="110" t="s">
        <v>8554</v>
      </c>
      <c r="L74" s="110" t="s">
        <v>2497</v>
      </c>
      <c r="M74" s="116" t="s">
        <v>2500</v>
      </c>
      <c r="N74" s="110"/>
      <c r="O74" s="110"/>
      <c r="P74" s="109"/>
      <c r="Q74" s="109"/>
      <c r="R74" s="133"/>
      <c r="S74" s="133"/>
      <c r="T74" s="133"/>
      <c r="U74" s="133"/>
      <c r="V74" s="109">
        <v>31130</v>
      </c>
      <c r="W74" s="195" t="s">
        <v>10434</v>
      </c>
      <c r="X74" s="193" t="s">
        <v>7582</v>
      </c>
      <c r="Y74" s="193" t="str">
        <f>+IFERROR(VLOOKUP(Tabla1[[#This Row],[Supervisor]],STAFF!E:H,4,0),"")</f>
        <v>ULISES LA ROSA PEREZ</v>
      </c>
      <c r="Z74" s="109">
        <v>43934</v>
      </c>
      <c r="AA74" s="109">
        <v>43939</v>
      </c>
      <c r="AB74" s="110"/>
      <c r="AC74" s="109">
        <v>43941</v>
      </c>
      <c r="AD74" s="110" t="s">
        <v>8594</v>
      </c>
      <c r="AE74" s="110" t="s">
        <v>8594</v>
      </c>
      <c r="AF74" s="110">
        <v>19276</v>
      </c>
      <c r="AG74" s="110" t="s">
        <v>8613</v>
      </c>
      <c r="AH74" s="110"/>
      <c r="AI74" s="110"/>
      <c r="AJ74" s="110">
        <v>75</v>
      </c>
      <c r="AK74" s="110" t="s">
        <v>5846</v>
      </c>
      <c r="AL74" s="110">
        <v>45</v>
      </c>
      <c r="AM74" s="116" t="s">
        <v>3519</v>
      </c>
      <c r="AN74" s="110">
        <f>+IF(AL74=45,1,"")</f>
        <v>1</v>
      </c>
      <c r="AO74" s="109">
        <f ca="1">+TODAY()</f>
        <v>44256</v>
      </c>
      <c r="AP74" s="111">
        <f ca="1">+IF(Tabla1[[#This Row],[Fecha Ingreso Plataforma]]="","",AO74-AC74)</f>
        <v>315</v>
      </c>
      <c r="AQ74" s="109"/>
      <c r="AR74" s="112" t="str">
        <f>+IF(Tabla1[[#This Row],[Fecha Baja]]="","",VALUE(1&amp;"/"&amp;MONTH(Tabla1[[#This Row],[Fecha Baja]])&amp;"/"&amp;YEAR(Tabla1[[#This Row],[Fecha Baja]])))</f>
        <v/>
      </c>
      <c r="AS74" s="112">
        <f>IF(Tabla1[[#This Row],[Fecha Ingreso Plataforma]]="","",VALUE(1&amp;"/"&amp;MONTH(Tabla1[[#This Row],[Fecha Ingreso Plataforma]])&amp;"/"&amp;YEAR(Tabla1[[#This Row],[Fecha Ingreso Plataforma]])))</f>
        <v>43922</v>
      </c>
      <c r="AT74" s="111" t="str">
        <f ca="1">+IF(AND(Tabla1[[#This Row],[dias]]&gt;=135,Tabla1[[#This Row],[Estado]]="Vigente"),"Si","No")</f>
        <v>Si</v>
      </c>
      <c r="AU74" s="111" t="str">
        <f>+IF(COUNTIF('PLAN EMPLEADO'!I:I,Tabla1[[#This Row],[Mail]])=0,"No","Si")</f>
        <v>Si</v>
      </c>
      <c r="AV74" s="111" t="s">
        <v>8321</v>
      </c>
      <c r="AW74" s="194"/>
    </row>
    <row r="75" spans="1:49" x14ac:dyDescent="0.2">
      <c r="A75" s="110" t="s">
        <v>27</v>
      </c>
      <c r="B75" s="110" t="s">
        <v>3115</v>
      </c>
      <c r="C75" s="193" t="s">
        <v>9792</v>
      </c>
      <c r="D75" s="110" t="s">
        <v>30</v>
      </c>
      <c r="E75" s="193" t="str">
        <f>+LEFT(Tabla1[[#This Row],[RutDV]],8)</f>
        <v>17847067</v>
      </c>
      <c r="F75" s="193" t="str">
        <f>+RIGHT(Tabla1[[#This Row],[RutDV]],1)</f>
        <v>1</v>
      </c>
      <c r="G75" s="110" t="s">
        <v>8572</v>
      </c>
      <c r="H75" s="110" t="s">
        <v>8589</v>
      </c>
      <c r="I75" s="111" t="str">
        <f>+TRIM(Tabla1[[#This Row],[Nombres]]&amp;" "&amp;Tabla1[[#This Row],[Apellidos]])</f>
        <v>MARIA ISABEL GONZALEZ CONTRERAS</v>
      </c>
      <c r="J75" s="110" t="s">
        <v>5769</v>
      </c>
      <c r="K75" s="110" t="s">
        <v>8545</v>
      </c>
      <c r="L75" s="110" t="s">
        <v>2497</v>
      </c>
      <c r="M75" s="193" t="s">
        <v>2500</v>
      </c>
      <c r="N75" s="193"/>
      <c r="O75" s="193"/>
      <c r="P75" s="109"/>
      <c r="Q75" s="109"/>
      <c r="R75" s="133"/>
      <c r="S75" s="133"/>
      <c r="T75" s="133"/>
      <c r="U75" s="133"/>
      <c r="V75" s="109">
        <v>33444</v>
      </c>
      <c r="W75" s="117" t="s">
        <v>7301</v>
      </c>
      <c r="X75" s="37" t="s">
        <v>689</v>
      </c>
      <c r="Y75" s="37" t="str">
        <f>+IFERROR(VLOOKUP(Tabla1[[#This Row],[Supervisor]],STAFF!E:H,4,0),"")</f>
        <v>FRANCISCO JAVIER SUAREZ VEGA</v>
      </c>
      <c r="Z75" s="109">
        <v>43934</v>
      </c>
      <c r="AA75" s="109">
        <v>43939</v>
      </c>
      <c r="AB75" s="110"/>
      <c r="AC75" s="109">
        <v>43941</v>
      </c>
      <c r="AD75" s="110" t="s">
        <v>8589</v>
      </c>
      <c r="AE75" s="110" t="s">
        <v>8589</v>
      </c>
      <c r="AF75" s="110">
        <v>19188</v>
      </c>
      <c r="AG75" s="110" t="s">
        <v>8608</v>
      </c>
      <c r="AH75" s="110"/>
      <c r="AI75" s="110"/>
      <c r="AJ75" s="110">
        <v>75</v>
      </c>
      <c r="AK75" s="110" t="s">
        <v>5846</v>
      </c>
      <c r="AL75" s="110">
        <v>45</v>
      </c>
      <c r="AM75" s="116" t="s">
        <v>3519</v>
      </c>
      <c r="AN75" s="110">
        <f>+IF(AL75=45,1,"")</f>
        <v>1</v>
      </c>
      <c r="AO75" s="109">
        <f ca="1">+TODAY()</f>
        <v>44256</v>
      </c>
      <c r="AP75" s="111">
        <f ca="1">+IF(Tabla1[[#This Row],[Fecha Ingreso Plataforma]]="","",AO75-AC75)</f>
        <v>315</v>
      </c>
      <c r="AQ75" s="109"/>
      <c r="AR75" s="112" t="str">
        <f>+IF(Tabla1[[#This Row],[Fecha Baja]]="","",VALUE(1&amp;"/"&amp;MONTH(Tabla1[[#This Row],[Fecha Baja]])&amp;"/"&amp;YEAR(Tabla1[[#This Row],[Fecha Baja]])))</f>
        <v/>
      </c>
      <c r="AS75" s="112">
        <f>IF(Tabla1[[#This Row],[Fecha Ingreso Plataforma]]="","",VALUE(1&amp;"/"&amp;MONTH(Tabla1[[#This Row],[Fecha Ingreso Plataforma]])&amp;"/"&amp;YEAR(Tabla1[[#This Row],[Fecha Ingreso Plataforma]])))</f>
        <v>43922</v>
      </c>
      <c r="AT75" s="111" t="str">
        <f ca="1">+IF(AND(Tabla1[[#This Row],[dias]]&gt;=135,Tabla1[[#This Row],[Estado]]="Vigente"),"Si","No")</f>
        <v>Si</v>
      </c>
      <c r="AU75" s="111" t="str">
        <f>+IF(COUNTIF('PLAN EMPLEADO'!I:I,Tabla1[[#This Row],[Mail]])=0,"No","Si")</f>
        <v>Si</v>
      </c>
      <c r="AV75" s="111" t="s">
        <v>8321</v>
      </c>
      <c r="AW75" s="194"/>
    </row>
    <row r="76" spans="1:49" x14ac:dyDescent="0.2">
      <c r="A76" s="169" t="s">
        <v>27</v>
      </c>
      <c r="B76" s="169" t="s">
        <v>3115</v>
      </c>
      <c r="C76" s="193" t="s">
        <v>29</v>
      </c>
      <c r="D76" s="169" t="s">
        <v>30</v>
      </c>
      <c r="E76" s="193" t="str">
        <f>+LEFT(Tabla1[[#This Row],[RutDV]],8)</f>
        <v>17037245</v>
      </c>
      <c r="F76" s="193" t="str">
        <f>+RIGHT(Tabla1[[#This Row],[RutDV]],1)</f>
        <v>K</v>
      </c>
      <c r="G76" s="169" t="s">
        <v>8665</v>
      </c>
      <c r="H76" s="169" t="s">
        <v>8720</v>
      </c>
      <c r="I76" s="170" t="str">
        <f>+TRIM(Tabla1[[#This Row],[Nombres]]&amp;" "&amp;Tabla1[[#This Row],[Apellidos]])</f>
        <v>ANYELA EDITH HERRERA GONZALEZ</v>
      </c>
      <c r="J76" s="169" t="s">
        <v>8636</v>
      </c>
      <c r="K76" s="169" t="s">
        <v>8637</v>
      </c>
      <c r="L76" s="169" t="s">
        <v>2497</v>
      </c>
      <c r="M76" s="191" t="s">
        <v>2500</v>
      </c>
      <c r="N76" s="169"/>
      <c r="O76" s="169"/>
      <c r="P76" s="171"/>
      <c r="Q76" s="171"/>
      <c r="R76" s="172"/>
      <c r="S76" s="172"/>
      <c r="T76" s="172"/>
      <c r="U76" s="172"/>
      <c r="V76" s="171">
        <v>32698</v>
      </c>
      <c r="W76" s="192" t="s">
        <v>5416</v>
      </c>
      <c r="X76" s="37" t="s">
        <v>2505</v>
      </c>
      <c r="Y76" s="37" t="str">
        <f>+IFERROR(VLOOKUP(Tabla1[[#This Row],[Supervisor]],STAFF!E:H,4,0),"")</f>
        <v>FRANCISCO JAVIER SUAREZ VEGA</v>
      </c>
      <c r="Z76" s="171">
        <v>44012</v>
      </c>
      <c r="AA76" s="171">
        <v>44022</v>
      </c>
      <c r="AB76" s="169"/>
      <c r="AC76" s="171">
        <v>44025</v>
      </c>
      <c r="AD76" s="169" t="s">
        <v>8720</v>
      </c>
      <c r="AE76" s="169" t="s">
        <v>8720</v>
      </c>
      <c r="AF76" s="169">
        <v>19178</v>
      </c>
      <c r="AG76" s="169" t="s">
        <v>8738</v>
      </c>
      <c r="AH76" s="169"/>
      <c r="AI76" s="169"/>
      <c r="AJ76" s="169">
        <v>76</v>
      </c>
      <c r="AK76" s="169" t="s">
        <v>5846</v>
      </c>
      <c r="AL76" s="169">
        <v>30</v>
      </c>
      <c r="AM76" s="191" t="s">
        <v>3519</v>
      </c>
      <c r="AN76" s="169" t="str">
        <f>+IF(AL76=45,1,"")</f>
        <v/>
      </c>
      <c r="AO76" s="171">
        <f ca="1">+TODAY()</f>
        <v>44256</v>
      </c>
      <c r="AP76" s="170">
        <f ca="1">+IF(Tabla1[[#This Row],[Fecha Ingreso Plataforma]]="","",AO76-AC76)</f>
        <v>231</v>
      </c>
      <c r="AQ76" s="171"/>
      <c r="AR76" s="173" t="str">
        <f>+IF(Tabla1[[#This Row],[Fecha Baja]]="","",VALUE(1&amp;"/"&amp;MONTH(Tabla1[[#This Row],[Fecha Baja]])&amp;"/"&amp;YEAR(Tabla1[[#This Row],[Fecha Baja]])))</f>
        <v/>
      </c>
      <c r="AS76" s="173">
        <f>IF(Tabla1[[#This Row],[Fecha Ingreso Plataforma]]="","",VALUE(1&amp;"/"&amp;MONTH(Tabla1[[#This Row],[Fecha Ingreso Plataforma]])&amp;"/"&amp;YEAR(Tabla1[[#This Row],[Fecha Ingreso Plataforma]])))</f>
        <v>44013</v>
      </c>
      <c r="AT76" s="170" t="str">
        <f ca="1">+IF(AND(Tabla1[[#This Row],[dias]]&gt;=135,Tabla1[[#This Row],[Estado]]="Vigente"),"Si","No")</f>
        <v>Si</v>
      </c>
      <c r="AU76" s="170" t="str">
        <f>+IF(COUNTIF('PLAN EMPLEADO'!I:I,Tabla1[[#This Row],[Mail]])=0,"No","Si")</f>
        <v>Si</v>
      </c>
      <c r="AV76" s="170" t="s">
        <v>8321</v>
      </c>
      <c r="AW76" s="194"/>
    </row>
    <row r="77" spans="1:49" x14ac:dyDescent="0.2">
      <c r="A77" s="169" t="s">
        <v>27</v>
      </c>
      <c r="B77" s="169" t="s">
        <v>3115</v>
      </c>
      <c r="C77" s="169" t="s">
        <v>28</v>
      </c>
      <c r="D77" s="169" t="s">
        <v>30</v>
      </c>
      <c r="E77" s="193" t="str">
        <f>+LEFT(Tabla1[[#This Row],[RutDV]],8)</f>
        <v>18002382</v>
      </c>
      <c r="F77" s="193" t="str">
        <f>+RIGHT(Tabla1[[#This Row],[RutDV]],1)</f>
        <v>8</v>
      </c>
      <c r="G77" s="169" t="s">
        <v>8666</v>
      </c>
      <c r="H77" s="169" t="s">
        <v>8721</v>
      </c>
      <c r="I77" s="170" t="str">
        <f>+TRIM(Tabla1[[#This Row],[Nombres]]&amp;" "&amp;Tabla1[[#This Row],[Apellidos]])</f>
        <v>EDUARDO FELIPE OLAVE POBLETE</v>
      </c>
      <c r="J77" s="169" t="s">
        <v>3537</v>
      </c>
      <c r="K77" s="169" t="s">
        <v>8638</v>
      </c>
      <c r="L77" s="169" t="s">
        <v>2497</v>
      </c>
      <c r="M77" s="193" t="s">
        <v>2500</v>
      </c>
      <c r="N77" s="193"/>
      <c r="O77" s="193"/>
      <c r="P77" s="171"/>
      <c r="Q77" s="171"/>
      <c r="R77" s="172"/>
      <c r="S77" s="172"/>
      <c r="T77" s="172"/>
      <c r="U77" s="172"/>
      <c r="V77" s="171">
        <v>33559</v>
      </c>
      <c r="W77" s="192" t="s">
        <v>8086</v>
      </c>
      <c r="X77" s="37" t="s">
        <v>4636</v>
      </c>
      <c r="Y77" s="37" t="str">
        <f>+IFERROR(VLOOKUP(Tabla1[[#This Row],[Supervisor]],STAFF!E:H,4,0),"")</f>
        <v>ULISES LA ROSA PEREZ</v>
      </c>
      <c r="Z77" s="171">
        <v>44012</v>
      </c>
      <c r="AA77" s="171">
        <v>44022</v>
      </c>
      <c r="AB77" s="169"/>
      <c r="AC77" s="171">
        <v>44025</v>
      </c>
      <c r="AD77" s="169" t="s">
        <v>8721</v>
      </c>
      <c r="AE77" s="169" t="s">
        <v>8721</v>
      </c>
      <c r="AF77" s="169">
        <v>19191</v>
      </c>
      <c r="AG77" s="169" t="s">
        <v>8739</v>
      </c>
      <c r="AH77" s="169"/>
      <c r="AI77" s="169"/>
      <c r="AJ77" s="169">
        <v>76</v>
      </c>
      <c r="AK77" s="169" t="s">
        <v>5846</v>
      </c>
      <c r="AL77" s="169">
        <v>45</v>
      </c>
      <c r="AM77" s="191" t="s">
        <v>3519</v>
      </c>
      <c r="AN77" s="169">
        <f>+IF(AL77=45,1,"")</f>
        <v>1</v>
      </c>
      <c r="AO77" s="171">
        <f ca="1">+TODAY()</f>
        <v>44256</v>
      </c>
      <c r="AP77" s="170">
        <f ca="1">+IF(Tabla1[[#This Row],[Fecha Ingreso Plataforma]]="","",AO77-AC77)</f>
        <v>231</v>
      </c>
      <c r="AQ77" s="171"/>
      <c r="AR77" s="173" t="str">
        <f>+IF(Tabla1[[#This Row],[Fecha Baja]]="","",VALUE(1&amp;"/"&amp;MONTH(Tabla1[[#This Row],[Fecha Baja]])&amp;"/"&amp;YEAR(Tabla1[[#This Row],[Fecha Baja]])))</f>
        <v/>
      </c>
      <c r="AS77" s="173">
        <f>IF(Tabla1[[#This Row],[Fecha Ingreso Plataforma]]="","",VALUE(1&amp;"/"&amp;MONTH(Tabla1[[#This Row],[Fecha Ingreso Plataforma]])&amp;"/"&amp;YEAR(Tabla1[[#This Row],[Fecha Ingreso Plataforma]])))</f>
        <v>44013</v>
      </c>
      <c r="AT77" s="170" t="str">
        <f ca="1">+IF(AND(Tabla1[[#This Row],[dias]]&gt;=135,Tabla1[[#This Row],[Estado]]="Vigente"),"Si","No")</f>
        <v>Si</v>
      </c>
      <c r="AU77" s="170" t="str">
        <f>+IF(COUNTIF('PLAN EMPLEADO'!I:I,Tabla1[[#This Row],[Mail]])=0,"No","Si")</f>
        <v>Si</v>
      </c>
      <c r="AV77" s="170" t="s">
        <v>8322</v>
      </c>
      <c r="AW77" s="194"/>
    </row>
    <row r="78" spans="1:49" x14ac:dyDescent="0.2">
      <c r="A78" s="169" t="s">
        <v>27</v>
      </c>
      <c r="B78" s="169" t="s">
        <v>3115</v>
      </c>
      <c r="C78" s="193" t="s">
        <v>29</v>
      </c>
      <c r="D78" s="169" t="s">
        <v>30</v>
      </c>
      <c r="E78" s="193" t="str">
        <f>+LEFT(Tabla1[[#This Row],[RutDV]],8)</f>
        <v>15842681</v>
      </c>
      <c r="F78" s="193" t="str">
        <f>+RIGHT(Tabla1[[#This Row],[RutDV]],1)</f>
        <v>1</v>
      </c>
      <c r="G78" s="169" t="s">
        <v>8678</v>
      </c>
      <c r="H78" s="169" t="s">
        <v>8733</v>
      </c>
      <c r="I78" s="170" t="str">
        <f>+TRIM(Tabla1[[#This Row],[Nombres]]&amp;" "&amp;Tabla1[[#This Row],[Apellidos]])</f>
        <v>SERGIO ANDRES LARA BASCUÑAN</v>
      </c>
      <c r="J78" s="169" t="s">
        <v>1612</v>
      </c>
      <c r="K78" s="169" t="s">
        <v>8658</v>
      </c>
      <c r="L78" s="169" t="s">
        <v>2497</v>
      </c>
      <c r="M78" s="191" t="s">
        <v>2500</v>
      </c>
      <c r="N78" s="169"/>
      <c r="O78" s="169"/>
      <c r="P78" s="171"/>
      <c r="Q78" s="171"/>
      <c r="R78" s="172"/>
      <c r="S78" s="172"/>
      <c r="T78" s="172"/>
      <c r="U78" s="172"/>
      <c r="V78" s="171">
        <v>30984</v>
      </c>
      <c r="W78" s="192" t="s">
        <v>5417</v>
      </c>
      <c r="X78" s="37" t="s">
        <v>2514</v>
      </c>
      <c r="Y78" s="37" t="str">
        <f>+IFERROR(VLOOKUP(Tabla1[[#This Row],[Supervisor]],STAFF!E:H,4,0),"")</f>
        <v>WILLIAMS ENRIQUE DOMINGUEZ BARRADA</v>
      </c>
      <c r="Z78" s="171">
        <v>44012</v>
      </c>
      <c r="AA78" s="171">
        <v>44022</v>
      </c>
      <c r="AB78" s="169"/>
      <c r="AC78" s="171">
        <v>44025</v>
      </c>
      <c r="AD78" s="169" t="s">
        <v>8733</v>
      </c>
      <c r="AE78" s="169" t="s">
        <v>8733</v>
      </c>
      <c r="AF78" s="169">
        <v>19068</v>
      </c>
      <c r="AG78" s="169" t="s">
        <v>8751</v>
      </c>
      <c r="AH78" s="169"/>
      <c r="AI78" s="169"/>
      <c r="AJ78" s="169">
        <v>76</v>
      </c>
      <c r="AK78" s="169" t="s">
        <v>5846</v>
      </c>
      <c r="AL78" s="169">
        <v>45</v>
      </c>
      <c r="AM78" s="191" t="s">
        <v>3519</v>
      </c>
      <c r="AN78" s="169">
        <f>+IF(AL78=45,1,"")</f>
        <v>1</v>
      </c>
      <c r="AO78" s="171">
        <f ca="1">+TODAY()</f>
        <v>44256</v>
      </c>
      <c r="AP78" s="170">
        <f ca="1">+IF(Tabla1[[#This Row],[Fecha Ingreso Plataforma]]="","",AO78-AC78)</f>
        <v>231</v>
      </c>
      <c r="AQ78" s="171"/>
      <c r="AR78" s="173" t="str">
        <f>+IF(Tabla1[[#This Row],[Fecha Baja]]="","",VALUE(1&amp;"/"&amp;MONTH(Tabla1[[#This Row],[Fecha Baja]])&amp;"/"&amp;YEAR(Tabla1[[#This Row],[Fecha Baja]])))</f>
        <v/>
      </c>
      <c r="AS78" s="173">
        <f>IF(Tabla1[[#This Row],[Fecha Ingreso Plataforma]]="","",VALUE(1&amp;"/"&amp;MONTH(Tabla1[[#This Row],[Fecha Ingreso Plataforma]])&amp;"/"&amp;YEAR(Tabla1[[#This Row],[Fecha Ingreso Plataforma]])))</f>
        <v>44013</v>
      </c>
      <c r="AT78" s="170" t="str">
        <f ca="1">+IF(AND(Tabla1[[#This Row],[dias]]&gt;=135,Tabla1[[#This Row],[Estado]]="Vigente"),"Si","No")</f>
        <v>Si</v>
      </c>
      <c r="AU78" s="170" t="str">
        <f>+IF(COUNTIF('PLAN EMPLEADO'!I:I,Tabla1[[#This Row],[Mail]])=0,"No","Si")</f>
        <v>Si</v>
      </c>
      <c r="AV78" s="170" t="s">
        <v>8321</v>
      </c>
      <c r="AW78" s="194"/>
    </row>
    <row r="79" spans="1:49" x14ac:dyDescent="0.2">
      <c r="A79" s="169" t="s">
        <v>27</v>
      </c>
      <c r="B79" s="169" t="s">
        <v>3115</v>
      </c>
      <c r="C79" s="169" t="s">
        <v>28</v>
      </c>
      <c r="D79" s="169" t="s">
        <v>30</v>
      </c>
      <c r="E79" s="193" t="str">
        <f>+LEFT(Tabla1[[#This Row],[RutDV]],8)</f>
        <v>17722021</v>
      </c>
      <c r="F79" s="193" t="str">
        <f>+RIGHT(Tabla1[[#This Row],[RutDV]],1)</f>
        <v>3</v>
      </c>
      <c r="G79" s="169" t="s">
        <v>8671</v>
      </c>
      <c r="H79" s="169" t="s">
        <v>8726</v>
      </c>
      <c r="I79" s="170" t="str">
        <f>+TRIM(Tabla1[[#This Row],[Nombres]]&amp;" "&amp;Tabla1[[#This Row],[Apellidos]])</f>
        <v>SEBASTIAN ELIAS TABILO ROJAS</v>
      </c>
      <c r="J79" s="169" t="s">
        <v>8647</v>
      </c>
      <c r="K79" s="169" t="s">
        <v>8648</v>
      </c>
      <c r="L79" s="169" t="s">
        <v>2497</v>
      </c>
      <c r="M79" s="191" t="s">
        <v>2500</v>
      </c>
      <c r="N79" s="169"/>
      <c r="O79" s="169"/>
      <c r="P79" s="171"/>
      <c r="Q79" s="171"/>
      <c r="R79" s="172"/>
      <c r="S79" s="172"/>
      <c r="T79" s="172"/>
      <c r="U79" s="172"/>
      <c r="V79" s="171">
        <v>33228</v>
      </c>
      <c r="W79" s="192" t="s">
        <v>5416</v>
      </c>
      <c r="X79" s="37" t="s">
        <v>2505</v>
      </c>
      <c r="Y79" s="37" t="str">
        <f>+IFERROR(VLOOKUP(Tabla1[[#This Row],[Supervisor]],STAFF!E:H,4,0),"")</f>
        <v>FRANCISCO JAVIER SUAREZ VEGA</v>
      </c>
      <c r="Z79" s="171">
        <v>44012</v>
      </c>
      <c r="AA79" s="171">
        <v>44022</v>
      </c>
      <c r="AB79" s="169"/>
      <c r="AC79" s="171">
        <v>44025</v>
      </c>
      <c r="AD79" s="169" t="s">
        <v>8726</v>
      </c>
      <c r="AE79" s="169" t="s">
        <v>8726</v>
      </c>
      <c r="AF79" s="169">
        <v>19256</v>
      </c>
      <c r="AG79" s="169" t="s">
        <v>8744</v>
      </c>
      <c r="AH79" s="169"/>
      <c r="AI79" s="169"/>
      <c r="AJ79" s="169">
        <v>76</v>
      </c>
      <c r="AK79" s="169" t="s">
        <v>5846</v>
      </c>
      <c r="AL79" s="169">
        <v>30</v>
      </c>
      <c r="AM79" s="191" t="s">
        <v>3519</v>
      </c>
      <c r="AN79" s="169" t="str">
        <f>+IF(AL79=45,1,"")</f>
        <v/>
      </c>
      <c r="AO79" s="171">
        <f ca="1">+TODAY()</f>
        <v>44256</v>
      </c>
      <c r="AP79" s="170">
        <f ca="1">+IF(Tabla1[[#This Row],[Fecha Ingreso Plataforma]]="","",AO79-AC79)</f>
        <v>231</v>
      </c>
      <c r="AQ79" s="171"/>
      <c r="AR79" s="173" t="str">
        <f>+IF(Tabla1[[#This Row],[Fecha Baja]]="","",VALUE(1&amp;"/"&amp;MONTH(Tabla1[[#This Row],[Fecha Baja]])&amp;"/"&amp;YEAR(Tabla1[[#This Row],[Fecha Baja]])))</f>
        <v/>
      </c>
      <c r="AS79" s="173">
        <f>IF(Tabla1[[#This Row],[Fecha Ingreso Plataforma]]="","",VALUE(1&amp;"/"&amp;MONTH(Tabla1[[#This Row],[Fecha Ingreso Plataforma]])&amp;"/"&amp;YEAR(Tabla1[[#This Row],[Fecha Ingreso Plataforma]])))</f>
        <v>44013</v>
      </c>
      <c r="AT79" s="170" t="str">
        <f ca="1">+IF(AND(Tabla1[[#This Row],[dias]]&gt;=135,Tabla1[[#This Row],[Estado]]="Vigente"),"Si","No")</f>
        <v>Si</v>
      </c>
      <c r="AU79" s="170" t="str">
        <f>+IF(COUNTIF('PLAN EMPLEADO'!I:I,Tabla1[[#This Row],[Mail]])=0,"No","Si")</f>
        <v>Si</v>
      </c>
      <c r="AV79" s="170" t="s">
        <v>8321</v>
      </c>
      <c r="AW79" s="194"/>
    </row>
    <row r="80" spans="1:49" x14ac:dyDescent="0.2">
      <c r="A80" s="37" t="s">
        <v>27</v>
      </c>
      <c r="B80" s="37" t="s">
        <v>3115</v>
      </c>
      <c r="C80" s="193" t="s">
        <v>9792</v>
      </c>
      <c r="D80" s="37" t="s">
        <v>30</v>
      </c>
      <c r="E80" s="193" t="str">
        <f>+LEFT(Tabla1[[#This Row],[RutDV]],8)</f>
        <v>18575043</v>
      </c>
      <c r="F80" s="193" t="str">
        <f>+RIGHT(Tabla1[[#This Row],[RutDV]],1)</f>
        <v>4</v>
      </c>
      <c r="G80" s="193" t="s">
        <v>8817</v>
      </c>
      <c r="H80" s="193" t="s">
        <v>8837</v>
      </c>
      <c r="I80" s="194" t="str">
        <f>+TRIM(Tabla1[[#This Row],[Nombres]]&amp;" "&amp;Tabla1[[#This Row],[Apellidos]])</f>
        <v>PATRICIA BEATRIZ HIDALGO NUÑEZ</v>
      </c>
      <c r="J80" s="193" t="s">
        <v>8787</v>
      </c>
      <c r="K80" s="193" t="s">
        <v>8788</v>
      </c>
      <c r="L80" s="193" t="s">
        <v>2497</v>
      </c>
      <c r="M80" s="193" t="s">
        <v>2500</v>
      </c>
      <c r="N80" s="193"/>
      <c r="O80" s="193"/>
      <c r="P80" s="195"/>
      <c r="Q80" s="195"/>
      <c r="R80" s="196"/>
      <c r="S80" s="196"/>
      <c r="T80" s="196"/>
      <c r="U80" s="196"/>
      <c r="V80" s="195">
        <v>34373</v>
      </c>
      <c r="W80" s="195" t="s">
        <v>8158</v>
      </c>
      <c r="X80" s="193" t="s">
        <v>6696</v>
      </c>
      <c r="Y80" s="193" t="str">
        <f>+IFERROR(VLOOKUP(Tabla1[[#This Row],[Supervisor]],STAFF!E:H,4,0),"")</f>
        <v>FRANCISCO JAVIER SUAREZ VEGA</v>
      </c>
      <c r="Z80" s="195">
        <v>44025</v>
      </c>
      <c r="AA80" s="195">
        <v>44036</v>
      </c>
      <c r="AB80" s="193"/>
      <c r="AC80" s="195">
        <v>44039</v>
      </c>
      <c r="AD80" s="193" t="s">
        <v>8837</v>
      </c>
      <c r="AE80" s="193" t="s">
        <v>8837</v>
      </c>
      <c r="AF80" s="193">
        <v>19219</v>
      </c>
      <c r="AG80" s="193" t="s">
        <v>8857</v>
      </c>
      <c r="AH80" s="193"/>
      <c r="AI80" s="193"/>
      <c r="AJ80" s="193">
        <v>78</v>
      </c>
      <c r="AK80" s="37" t="s">
        <v>5890</v>
      </c>
      <c r="AL80" s="193">
        <v>45</v>
      </c>
      <c r="AM80" s="193" t="s">
        <v>3519</v>
      </c>
      <c r="AN80" s="193">
        <f>+IF(AL80=45,1,"")</f>
        <v>1</v>
      </c>
      <c r="AO80" s="195">
        <f ca="1">+TODAY()</f>
        <v>44256</v>
      </c>
      <c r="AP80" s="194">
        <f ca="1">+IF(Tabla1[[#This Row],[Fecha Ingreso Plataforma]]="","",AO80-AC80)</f>
        <v>217</v>
      </c>
      <c r="AQ80" s="195"/>
      <c r="AR80" s="197" t="str">
        <f>+IF(Tabla1[[#This Row],[Fecha Baja]]="","",VALUE(1&amp;"/"&amp;MONTH(Tabla1[[#This Row],[Fecha Baja]])&amp;"/"&amp;YEAR(Tabla1[[#This Row],[Fecha Baja]])))</f>
        <v/>
      </c>
      <c r="AS80" s="197">
        <f>IF(Tabla1[[#This Row],[Fecha Ingreso Plataforma]]="","",VALUE(1&amp;"/"&amp;MONTH(Tabla1[[#This Row],[Fecha Ingreso Plataforma]])&amp;"/"&amp;YEAR(Tabla1[[#This Row],[Fecha Ingreso Plataforma]])))</f>
        <v>44013</v>
      </c>
      <c r="AT80" s="194" t="str">
        <f ca="1">+IF(AND(Tabla1[[#This Row],[dias]]&gt;=135,Tabla1[[#This Row],[Estado]]="Vigente"),"Si","No")</f>
        <v>Si</v>
      </c>
      <c r="AU80" s="194" t="str">
        <f>+IF(COUNTIF('PLAN EMPLEADO'!I:I,Tabla1[[#This Row],[Mail]])=0,"No","Si")</f>
        <v>Si</v>
      </c>
      <c r="AV80" s="194" t="s">
        <v>8321</v>
      </c>
      <c r="AW80" s="194"/>
    </row>
    <row r="81" spans="1:49" x14ac:dyDescent="0.2">
      <c r="A81" s="37" t="s">
        <v>27</v>
      </c>
      <c r="B81" s="37" t="s">
        <v>3115</v>
      </c>
      <c r="C81" s="37" t="s">
        <v>28</v>
      </c>
      <c r="D81" s="37" t="s">
        <v>30</v>
      </c>
      <c r="E81" s="193" t="str">
        <f>+LEFT(Tabla1[[#This Row],[RutDV]],8)</f>
        <v>20977505</v>
      </c>
      <c r="F81" s="193" t="str">
        <f>+RIGHT(Tabla1[[#This Row],[RutDV]],1)</f>
        <v>0</v>
      </c>
      <c r="G81" s="193" t="s">
        <v>8813</v>
      </c>
      <c r="H81" s="193" t="s">
        <v>8852</v>
      </c>
      <c r="I81" s="194" t="str">
        <f>+TRIM(Tabla1[[#This Row],[Nombres]]&amp;" "&amp;Tabla1[[#This Row],[Apellidos]])</f>
        <v>STEFFANO GONZALO ANDRES REYES VERA</v>
      </c>
      <c r="J81" s="193" t="s">
        <v>8833</v>
      </c>
      <c r="K81" s="193" t="s">
        <v>8782</v>
      </c>
      <c r="L81" s="193" t="s">
        <v>2497</v>
      </c>
      <c r="M81" s="193" t="s">
        <v>2500</v>
      </c>
      <c r="N81" s="193"/>
      <c r="O81" s="193"/>
      <c r="P81" s="195"/>
      <c r="Q81" s="195"/>
      <c r="R81" s="196"/>
      <c r="S81" s="196"/>
      <c r="T81" s="196"/>
      <c r="U81" s="196"/>
      <c r="V81" s="195">
        <v>34900</v>
      </c>
      <c r="W81" s="195" t="s">
        <v>8086</v>
      </c>
      <c r="X81" s="37" t="s">
        <v>4636</v>
      </c>
      <c r="Y81" s="37" t="str">
        <f>+IFERROR(VLOOKUP(Tabla1[[#This Row],[Supervisor]],STAFF!E:H,4,0),"")</f>
        <v>ULISES LA ROSA PEREZ</v>
      </c>
      <c r="Z81" s="195">
        <v>44025</v>
      </c>
      <c r="AA81" s="195">
        <v>44036</v>
      </c>
      <c r="AB81" s="193"/>
      <c r="AC81" s="195">
        <v>44039</v>
      </c>
      <c r="AD81" s="193" t="s">
        <v>8852</v>
      </c>
      <c r="AE81" s="193" t="s">
        <v>8852</v>
      </c>
      <c r="AF81" s="193">
        <v>19116</v>
      </c>
      <c r="AG81" s="193" t="s">
        <v>8853</v>
      </c>
      <c r="AH81" s="193"/>
      <c r="AI81" s="193"/>
      <c r="AJ81" s="193">
        <v>78</v>
      </c>
      <c r="AK81" s="37" t="s">
        <v>5890</v>
      </c>
      <c r="AL81" s="193">
        <v>30</v>
      </c>
      <c r="AM81" s="193" t="s">
        <v>3519</v>
      </c>
      <c r="AN81" s="193" t="str">
        <f>+IF(AL81=45,1,"")</f>
        <v/>
      </c>
      <c r="AO81" s="195">
        <f ca="1">+TODAY()</f>
        <v>44256</v>
      </c>
      <c r="AP81" s="194">
        <f ca="1">+IF(Tabla1[[#This Row],[Fecha Ingreso Plataforma]]="","",AO81-AC81)</f>
        <v>217</v>
      </c>
      <c r="AQ81" s="195"/>
      <c r="AR81" s="197" t="str">
        <f>+IF(Tabla1[[#This Row],[Fecha Baja]]="","",VALUE(1&amp;"/"&amp;MONTH(Tabla1[[#This Row],[Fecha Baja]])&amp;"/"&amp;YEAR(Tabla1[[#This Row],[Fecha Baja]])))</f>
        <v/>
      </c>
      <c r="AS81" s="197">
        <f>IF(Tabla1[[#This Row],[Fecha Ingreso Plataforma]]="","",VALUE(1&amp;"/"&amp;MONTH(Tabla1[[#This Row],[Fecha Ingreso Plataforma]])&amp;"/"&amp;YEAR(Tabla1[[#This Row],[Fecha Ingreso Plataforma]])))</f>
        <v>44013</v>
      </c>
      <c r="AT81" s="194" t="str">
        <f ca="1">+IF(AND(Tabla1[[#This Row],[dias]]&gt;=135,Tabla1[[#This Row],[Estado]]="Vigente"),"Si","No")</f>
        <v>Si</v>
      </c>
      <c r="AU81" s="194" t="str">
        <f>+IF(COUNTIF('PLAN EMPLEADO'!I:I,Tabla1[[#This Row],[Mail]])=0,"No","Si")</f>
        <v>Si</v>
      </c>
      <c r="AV81" s="194" t="s">
        <v>8321</v>
      </c>
      <c r="AW81" s="194"/>
    </row>
    <row r="82" spans="1:49" x14ac:dyDescent="0.2">
      <c r="A82" s="37" t="s">
        <v>27</v>
      </c>
      <c r="B82" s="37" t="s">
        <v>3115</v>
      </c>
      <c r="C82" s="37" t="s">
        <v>28</v>
      </c>
      <c r="D82" s="37" t="s">
        <v>30</v>
      </c>
      <c r="E82" s="193" t="str">
        <f>+LEFT(Tabla1[[#This Row],[RutDV]],8)</f>
        <v>18747705</v>
      </c>
      <c r="F82" s="193" t="str">
        <f>+RIGHT(Tabla1[[#This Row],[RutDV]],1)</f>
        <v>0</v>
      </c>
      <c r="G82" s="193" t="s">
        <v>8890</v>
      </c>
      <c r="H82" s="193" t="s">
        <v>9029</v>
      </c>
      <c r="I82" s="194" t="str">
        <f>+TRIM(Tabla1[[#This Row],[Nombres]]&amp;" "&amp;Tabla1[[#This Row],[Apellidos]])</f>
        <v>ALEJANDRO ORLANDO ZAMORA MAUREIRA</v>
      </c>
      <c r="J82" s="193" t="s">
        <v>8926</v>
      </c>
      <c r="K82" s="193" t="s">
        <v>8927</v>
      </c>
      <c r="L82" s="193" t="s">
        <v>2497</v>
      </c>
      <c r="M82" s="193" t="s">
        <v>2500</v>
      </c>
      <c r="N82" s="193"/>
      <c r="O82" s="193"/>
      <c r="P82" s="195"/>
      <c r="Q82" s="195"/>
      <c r="R82" s="196"/>
      <c r="S82" s="196"/>
      <c r="T82" s="196"/>
      <c r="U82" s="196"/>
      <c r="V82" s="195">
        <v>34358</v>
      </c>
      <c r="W82" s="37" t="s">
        <v>7309</v>
      </c>
      <c r="X82" s="193" t="s">
        <v>708</v>
      </c>
      <c r="Y82" s="193" t="str">
        <f>+IFERROR(VLOOKUP(Tabla1[[#This Row],[Supervisor]],STAFF!E:H,4,0),"")</f>
        <v>FRANCISCO JAVIER SUAREZ VEGA</v>
      </c>
      <c r="Z82" s="195">
        <v>44032</v>
      </c>
      <c r="AA82" s="195">
        <v>44042</v>
      </c>
      <c r="AB82" s="193"/>
      <c r="AC82" s="195">
        <v>44043</v>
      </c>
      <c r="AD82" s="193" t="s">
        <v>9029</v>
      </c>
      <c r="AE82" s="193" t="s">
        <v>9029</v>
      </c>
      <c r="AF82" s="193">
        <v>19403</v>
      </c>
      <c r="AG82" s="193" t="s">
        <v>9053</v>
      </c>
      <c r="AH82" s="193"/>
      <c r="AI82" s="193"/>
      <c r="AJ82" s="193">
        <v>79</v>
      </c>
      <c r="AK82" s="193" t="s">
        <v>5846</v>
      </c>
      <c r="AL82" s="193">
        <v>45</v>
      </c>
      <c r="AM82" s="191" t="s">
        <v>3519</v>
      </c>
      <c r="AN82" s="193">
        <f>+IF(AL82=45,1,"")</f>
        <v>1</v>
      </c>
      <c r="AO82" s="195">
        <f ca="1">+TODAY()</f>
        <v>44256</v>
      </c>
      <c r="AP82" s="194">
        <f ca="1">+IF(Tabla1[[#This Row],[Fecha Ingreso Plataforma]]="","",AO82-AC82)</f>
        <v>213</v>
      </c>
      <c r="AQ82" s="195"/>
      <c r="AR82" s="197" t="str">
        <f>+IF(Tabla1[[#This Row],[Fecha Baja]]="","",VALUE(1&amp;"/"&amp;MONTH(Tabla1[[#This Row],[Fecha Baja]])&amp;"/"&amp;YEAR(Tabla1[[#This Row],[Fecha Baja]])))</f>
        <v/>
      </c>
      <c r="AS82" s="197">
        <f>IF(Tabla1[[#This Row],[Fecha Ingreso Plataforma]]="","",VALUE(1&amp;"/"&amp;MONTH(Tabla1[[#This Row],[Fecha Ingreso Plataforma]])&amp;"/"&amp;YEAR(Tabla1[[#This Row],[Fecha Ingreso Plataforma]])))</f>
        <v>44013</v>
      </c>
      <c r="AT82" s="194" t="str">
        <f ca="1">+IF(AND(Tabla1[[#This Row],[dias]]&gt;=135,Tabla1[[#This Row],[Estado]]="Vigente"),"Si","No")</f>
        <v>Si</v>
      </c>
      <c r="AU82" s="194" t="str">
        <f>+IF(COUNTIF('PLAN EMPLEADO'!I:I,Tabla1[[#This Row],[Mail]])=0,"No","Si")</f>
        <v>Si</v>
      </c>
      <c r="AV82" s="194" t="s">
        <v>8322</v>
      </c>
      <c r="AW82" s="194"/>
    </row>
    <row r="83" spans="1:49" x14ac:dyDescent="0.2">
      <c r="A83" s="37" t="s">
        <v>27</v>
      </c>
      <c r="B83" s="37" t="s">
        <v>3115</v>
      </c>
      <c r="C83" s="37" t="s">
        <v>28</v>
      </c>
      <c r="D83" s="37" t="s">
        <v>30</v>
      </c>
      <c r="E83" s="193" t="str">
        <f>+LEFT(Tabla1[[#This Row],[RutDV]],8)</f>
        <v>18889451</v>
      </c>
      <c r="F83" s="193" t="str">
        <f>+RIGHT(Tabla1[[#This Row],[RutDV]],1)</f>
        <v>8</v>
      </c>
      <c r="G83" s="193" t="s">
        <v>8889</v>
      </c>
      <c r="H83" s="193" t="s">
        <v>9028</v>
      </c>
      <c r="I83" s="194" t="str">
        <f>+TRIM(Tabla1[[#This Row],[Nombres]]&amp;" "&amp;Tabla1[[#This Row],[Apellidos]])</f>
        <v>CAMILA IGNACIA GUERRA IZQUIERDO</v>
      </c>
      <c r="J83" s="193" t="s">
        <v>8909</v>
      </c>
      <c r="K83" s="193" t="s">
        <v>8925</v>
      </c>
      <c r="L83" s="193" t="s">
        <v>2497</v>
      </c>
      <c r="M83" s="193" t="s">
        <v>2500</v>
      </c>
      <c r="N83" s="193"/>
      <c r="O83" s="193"/>
      <c r="P83" s="195"/>
      <c r="Q83" s="195"/>
      <c r="R83" s="196"/>
      <c r="S83" s="196"/>
      <c r="T83" s="196"/>
      <c r="U83" s="196"/>
      <c r="V83" s="195">
        <v>34512</v>
      </c>
      <c r="W83" s="37" t="s">
        <v>7309</v>
      </c>
      <c r="X83" s="193" t="s">
        <v>708</v>
      </c>
      <c r="Y83" s="193" t="str">
        <f>+IFERROR(VLOOKUP(Tabla1[[#This Row],[Supervisor]],STAFF!E:H,4,0),"")</f>
        <v>FRANCISCO JAVIER SUAREZ VEGA</v>
      </c>
      <c r="Z83" s="195">
        <v>44032</v>
      </c>
      <c r="AA83" s="195">
        <v>44042</v>
      </c>
      <c r="AB83" s="193"/>
      <c r="AC83" s="195">
        <v>44043</v>
      </c>
      <c r="AD83" s="193" t="s">
        <v>9028</v>
      </c>
      <c r="AE83" s="193" t="s">
        <v>9028</v>
      </c>
      <c r="AF83" s="193">
        <v>19079</v>
      </c>
      <c r="AG83" s="193" t="s">
        <v>9052</v>
      </c>
      <c r="AH83" s="193"/>
      <c r="AI83" s="193"/>
      <c r="AJ83" s="193">
        <v>79</v>
      </c>
      <c r="AK83" s="193" t="s">
        <v>5846</v>
      </c>
      <c r="AL83" s="193">
        <v>30</v>
      </c>
      <c r="AM83" s="191" t="s">
        <v>3519</v>
      </c>
      <c r="AN83" s="193" t="str">
        <f>+IF(AL83=45,1,"")</f>
        <v/>
      </c>
      <c r="AO83" s="195">
        <f ca="1">+TODAY()</f>
        <v>44256</v>
      </c>
      <c r="AP83" s="194">
        <f ca="1">+IF(Tabla1[[#This Row],[Fecha Ingreso Plataforma]]="","",AO83-AC83)</f>
        <v>213</v>
      </c>
      <c r="AQ83" s="195"/>
      <c r="AR83" s="197" t="str">
        <f>+IF(Tabla1[[#This Row],[Fecha Baja]]="","",VALUE(1&amp;"/"&amp;MONTH(Tabla1[[#This Row],[Fecha Baja]])&amp;"/"&amp;YEAR(Tabla1[[#This Row],[Fecha Baja]])))</f>
        <v/>
      </c>
      <c r="AS83" s="197">
        <f>IF(Tabla1[[#This Row],[Fecha Ingreso Plataforma]]="","",VALUE(1&amp;"/"&amp;MONTH(Tabla1[[#This Row],[Fecha Ingreso Plataforma]])&amp;"/"&amp;YEAR(Tabla1[[#This Row],[Fecha Ingreso Plataforma]])))</f>
        <v>44013</v>
      </c>
      <c r="AT83" s="194" t="str">
        <f ca="1">+IF(AND(Tabla1[[#This Row],[dias]]&gt;=135,Tabla1[[#This Row],[Estado]]="Vigente"),"Si","No")</f>
        <v>Si</v>
      </c>
      <c r="AU83" s="194" t="str">
        <f>+IF(COUNTIF('PLAN EMPLEADO'!I:I,Tabla1[[#This Row],[Mail]])=0,"No","Si")</f>
        <v>Si</v>
      </c>
      <c r="AV83" s="194" t="s">
        <v>8321</v>
      </c>
      <c r="AW83" s="194"/>
    </row>
    <row r="84" spans="1:49" x14ac:dyDescent="0.2">
      <c r="A84" s="37" t="s">
        <v>27</v>
      </c>
      <c r="B84" s="37" t="s">
        <v>3115</v>
      </c>
      <c r="C84" s="37" t="s">
        <v>28</v>
      </c>
      <c r="D84" s="37" t="s">
        <v>30</v>
      </c>
      <c r="E84" s="193" t="str">
        <f>+LEFT(Tabla1[[#This Row],[RutDV]],8)</f>
        <v>19952170</v>
      </c>
      <c r="F84" s="193" t="str">
        <f>+RIGHT(Tabla1[[#This Row],[RutDV]],1)</f>
        <v>5</v>
      </c>
      <c r="G84" s="193" t="s">
        <v>8887</v>
      </c>
      <c r="H84" s="193" t="s">
        <v>9026</v>
      </c>
      <c r="I84" s="194" t="str">
        <f>+TRIM(Tabla1[[#This Row],[Nombres]]&amp;" "&amp;Tabla1[[#This Row],[Apellidos]])</f>
        <v>FRANCISCO ADAN CONTRERAS ARAYA</v>
      </c>
      <c r="J84" s="193" t="s">
        <v>8921</v>
      </c>
      <c r="K84" s="193" t="s">
        <v>8922</v>
      </c>
      <c r="L84" s="193" t="s">
        <v>2497</v>
      </c>
      <c r="M84" s="193" t="s">
        <v>2500</v>
      </c>
      <c r="N84" s="193"/>
      <c r="O84" s="193"/>
      <c r="P84" s="195"/>
      <c r="Q84" s="195"/>
      <c r="R84" s="196"/>
      <c r="S84" s="196"/>
      <c r="T84" s="196"/>
      <c r="U84" s="196"/>
      <c r="V84" s="195">
        <v>36151</v>
      </c>
      <c r="W84" s="37" t="s">
        <v>7309</v>
      </c>
      <c r="X84" s="193" t="s">
        <v>708</v>
      </c>
      <c r="Y84" s="193" t="str">
        <f>+IFERROR(VLOOKUP(Tabla1[[#This Row],[Supervisor]],STAFF!E:H,4,0),"")</f>
        <v>FRANCISCO JAVIER SUAREZ VEGA</v>
      </c>
      <c r="Z84" s="195">
        <v>44032</v>
      </c>
      <c r="AA84" s="195">
        <v>44042</v>
      </c>
      <c r="AB84" s="193"/>
      <c r="AC84" s="195">
        <v>44043</v>
      </c>
      <c r="AD84" s="193" t="s">
        <v>9026</v>
      </c>
      <c r="AE84" s="193" t="s">
        <v>9026</v>
      </c>
      <c r="AF84" s="193">
        <v>19401</v>
      </c>
      <c r="AG84" s="193" t="s">
        <v>9050</v>
      </c>
      <c r="AH84" s="193"/>
      <c r="AI84" s="193"/>
      <c r="AJ84" s="193">
        <v>79</v>
      </c>
      <c r="AK84" s="193" t="s">
        <v>5846</v>
      </c>
      <c r="AL84" s="193">
        <v>45</v>
      </c>
      <c r="AM84" s="191" t="s">
        <v>3519</v>
      </c>
      <c r="AN84" s="193">
        <f>+IF(AL84=45,1,"")</f>
        <v>1</v>
      </c>
      <c r="AO84" s="195">
        <f ca="1">+TODAY()</f>
        <v>44256</v>
      </c>
      <c r="AP84" s="194">
        <f ca="1">+IF(Tabla1[[#This Row],[Fecha Ingreso Plataforma]]="","",AO84-AC84)</f>
        <v>213</v>
      </c>
      <c r="AQ84" s="195"/>
      <c r="AR84" s="197" t="str">
        <f>+IF(Tabla1[[#This Row],[Fecha Baja]]="","",VALUE(1&amp;"/"&amp;MONTH(Tabla1[[#This Row],[Fecha Baja]])&amp;"/"&amp;YEAR(Tabla1[[#This Row],[Fecha Baja]])))</f>
        <v/>
      </c>
      <c r="AS84" s="197">
        <f>IF(Tabla1[[#This Row],[Fecha Ingreso Plataforma]]="","",VALUE(1&amp;"/"&amp;MONTH(Tabla1[[#This Row],[Fecha Ingreso Plataforma]])&amp;"/"&amp;YEAR(Tabla1[[#This Row],[Fecha Ingreso Plataforma]])))</f>
        <v>44013</v>
      </c>
      <c r="AT84" s="194" t="str">
        <f ca="1">+IF(AND(Tabla1[[#This Row],[dias]]&gt;=135,Tabla1[[#This Row],[Estado]]="Vigente"),"Si","No")</f>
        <v>Si</v>
      </c>
      <c r="AU84" s="194" t="str">
        <f>+IF(COUNTIF('PLAN EMPLEADO'!I:I,Tabla1[[#This Row],[Mail]])=0,"No","Si")</f>
        <v>Si</v>
      </c>
      <c r="AV84" s="194" t="s">
        <v>8322</v>
      </c>
      <c r="AW84" s="194"/>
    </row>
    <row r="85" spans="1:49" x14ac:dyDescent="0.2">
      <c r="A85" s="37" t="s">
        <v>27</v>
      </c>
      <c r="B85" s="37" t="s">
        <v>3115</v>
      </c>
      <c r="C85" s="193" t="s">
        <v>5954</v>
      </c>
      <c r="D85" s="37" t="s">
        <v>30</v>
      </c>
      <c r="E85" s="193" t="str">
        <f>+LEFT(Tabla1[[#This Row],[RutDV]],8)</f>
        <v>19056684</v>
      </c>
      <c r="F85" s="193" t="str">
        <f>+RIGHT(Tabla1[[#This Row],[RutDV]],1)</f>
        <v>6</v>
      </c>
      <c r="G85" s="193" t="s">
        <v>8892</v>
      </c>
      <c r="H85" s="193" t="s">
        <v>9134</v>
      </c>
      <c r="I85" s="194" t="str">
        <f>+TRIM(Tabla1[[#This Row],[Nombres]]&amp;" "&amp;Tabla1[[#This Row],[Apellidos]])</f>
        <v>FRANCISCO JAVIER ANDRES MONTERO GUERRERO</v>
      </c>
      <c r="J85" s="193" t="s">
        <v>8930</v>
      </c>
      <c r="K85" s="193" t="s">
        <v>8931</v>
      </c>
      <c r="L85" s="193" t="s">
        <v>2497</v>
      </c>
      <c r="M85" s="193" t="s">
        <v>2500</v>
      </c>
      <c r="N85" s="193"/>
      <c r="O85" s="193"/>
      <c r="P85" s="195"/>
      <c r="Q85" s="195"/>
      <c r="R85" s="196"/>
      <c r="S85" s="196"/>
      <c r="T85" s="196"/>
      <c r="U85" s="196"/>
      <c r="V85" s="195">
        <v>34863</v>
      </c>
      <c r="W85" s="37" t="s">
        <v>7309</v>
      </c>
      <c r="X85" s="193" t="s">
        <v>708</v>
      </c>
      <c r="Y85" s="193" t="str">
        <f>+IFERROR(VLOOKUP(Tabla1[[#This Row],[Supervisor]],STAFF!E:H,4,0),"")</f>
        <v>FRANCISCO JAVIER SUAREZ VEGA</v>
      </c>
      <c r="Z85" s="195">
        <v>44032</v>
      </c>
      <c r="AA85" s="195">
        <v>44042</v>
      </c>
      <c r="AB85" s="193"/>
      <c r="AC85" s="195">
        <v>44043</v>
      </c>
      <c r="AD85" s="193" t="s">
        <v>9134</v>
      </c>
      <c r="AE85" s="193" t="s">
        <v>9134</v>
      </c>
      <c r="AF85" s="193">
        <v>19297</v>
      </c>
      <c r="AG85" s="37" t="s">
        <v>9351</v>
      </c>
      <c r="AH85" s="193"/>
      <c r="AI85" s="193"/>
      <c r="AJ85" s="193">
        <v>79</v>
      </c>
      <c r="AK85" s="193" t="s">
        <v>5846</v>
      </c>
      <c r="AL85" s="193">
        <v>45</v>
      </c>
      <c r="AM85" s="191" t="s">
        <v>3519</v>
      </c>
      <c r="AN85" s="193">
        <f>+IF(AL85=45,1,"")</f>
        <v>1</v>
      </c>
      <c r="AO85" s="195">
        <f ca="1">+TODAY()</f>
        <v>44256</v>
      </c>
      <c r="AP85" s="194">
        <f ca="1">+IF(Tabla1[[#This Row],[Fecha Ingreso Plataforma]]="","",AO85-AC85)</f>
        <v>213</v>
      </c>
      <c r="AQ85" s="195"/>
      <c r="AR85" s="197" t="str">
        <f>+IF(Tabla1[[#This Row],[Fecha Baja]]="","",VALUE(1&amp;"/"&amp;MONTH(Tabla1[[#This Row],[Fecha Baja]])&amp;"/"&amp;YEAR(Tabla1[[#This Row],[Fecha Baja]])))</f>
        <v/>
      </c>
      <c r="AS85" s="197">
        <f>IF(Tabla1[[#This Row],[Fecha Ingreso Plataforma]]="","",VALUE(1&amp;"/"&amp;MONTH(Tabla1[[#This Row],[Fecha Ingreso Plataforma]])&amp;"/"&amp;YEAR(Tabla1[[#This Row],[Fecha Ingreso Plataforma]])))</f>
        <v>44013</v>
      </c>
      <c r="AT85" s="194" t="str">
        <f ca="1">+IF(AND(Tabla1[[#This Row],[dias]]&gt;=135,Tabla1[[#This Row],[Estado]]="Vigente"),"Si","No")</f>
        <v>Si</v>
      </c>
      <c r="AU85" s="194" t="str">
        <f>+IF(COUNTIF('PLAN EMPLEADO'!I:I,Tabla1[[#This Row],[Mail]])=0,"No","Si")</f>
        <v>Si</v>
      </c>
      <c r="AV85" s="194" t="s">
        <v>8321</v>
      </c>
      <c r="AW85" s="194"/>
    </row>
    <row r="86" spans="1:49" x14ac:dyDescent="0.2">
      <c r="A86" s="37" t="s">
        <v>27</v>
      </c>
      <c r="B86" s="37" t="s">
        <v>3115</v>
      </c>
      <c r="C86" s="37" t="s">
        <v>28</v>
      </c>
      <c r="D86" s="37" t="s">
        <v>30</v>
      </c>
      <c r="E86" s="193" t="str">
        <f>+LEFT(Tabla1[[#This Row],[RutDV]],8)</f>
        <v>17624755</v>
      </c>
      <c r="F86" s="193" t="str">
        <f>+RIGHT(Tabla1[[#This Row],[RutDV]],1)</f>
        <v>K</v>
      </c>
      <c r="G86" s="193" t="s">
        <v>8882</v>
      </c>
      <c r="H86" s="193" t="s">
        <v>9021</v>
      </c>
      <c r="I86" s="194" t="str">
        <f>+TRIM(Tabla1[[#This Row],[Nombres]]&amp;" "&amp;Tabla1[[#This Row],[Apellidos]])</f>
        <v>MANUEL FERNANDO GIL DEL PINO</v>
      </c>
      <c r="J86" s="193" t="s">
        <v>8913</v>
      </c>
      <c r="K86" s="193" t="s">
        <v>8914</v>
      </c>
      <c r="L86" s="193" t="s">
        <v>2497</v>
      </c>
      <c r="M86" s="193" t="s">
        <v>2500</v>
      </c>
      <c r="N86" s="193"/>
      <c r="O86" s="193"/>
      <c r="P86" s="195"/>
      <c r="Q86" s="195"/>
      <c r="R86" s="196"/>
      <c r="S86" s="196"/>
      <c r="T86" s="196"/>
      <c r="U86" s="196"/>
      <c r="V86" s="195">
        <v>33067</v>
      </c>
      <c r="W86" s="37" t="s">
        <v>7309</v>
      </c>
      <c r="X86" s="193" t="s">
        <v>708</v>
      </c>
      <c r="Y86" s="193" t="str">
        <f>+IFERROR(VLOOKUP(Tabla1[[#This Row],[Supervisor]],STAFF!E:H,4,0),"")</f>
        <v>FRANCISCO JAVIER SUAREZ VEGA</v>
      </c>
      <c r="Z86" s="195">
        <v>44032</v>
      </c>
      <c r="AA86" s="195">
        <v>44042</v>
      </c>
      <c r="AB86" s="193"/>
      <c r="AC86" s="195">
        <v>44043</v>
      </c>
      <c r="AD86" s="193" t="s">
        <v>9021</v>
      </c>
      <c r="AE86" s="193" t="s">
        <v>9021</v>
      </c>
      <c r="AF86" s="193">
        <v>19393</v>
      </c>
      <c r="AG86" s="193" t="s">
        <v>9045</v>
      </c>
      <c r="AH86" s="193"/>
      <c r="AI86" s="193"/>
      <c r="AJ86" s="193">
        <v>79</v>
      </c>
      <c r="AK86" s="193" t="s">
        <v>5846</v>
      </c>
      <c r="AL86" s="193">
        <v>30</v>
      </c>
      <c r="AM86" s="191" t="s">
        <v>3519</v>
      </c>
      <c r="AN86" s="193" t="str">
        <f>+IF(AL86=45,1,"")</f>
        <v/>
      </c>
      <c r="AO86" s="195">
        <f ca="1">+TODAY()</f>
        <v>44256</v>
      </c>
      <c r="AP86" s="194">
        <f ca="1">+IF(Tabla1[[#This Row],[Fecha Ingreso Plataforma]]="","",AO86-AC86)</f>
        <v>213</v>
      </c>
      <c r="AQ86" s="195"/>
      <c r="AR86" s="197" t="str">
        <f>+IF(Tabla1[[#This Row],[Fecha Baja]]="","",VALUE(1&amp;"/"&amp;MONTH(Tabla1[[#This Row],[Fecha Baja]])&amp;"/"&amp;YEAR(Tabla1[[#This Row],[Fecha Baja]])))</f>
        <v/>
      </c>
      <c r="AS86" s="197">
        <f>IF(Tabla1[[#This Row],[Fecha Ingreso Plataforma]]="","",VALUE(1&amp;"/"&amp;MONTH(Tabla1[[#This Row],[Fecha Ingreso Plataforma]])&amp;"/"&amp;YEAR(Tabla1[[#This Row],[Fecha Ingreso Plataforma]])))</f>
        <v>44013</v>
      </c>
      <c r="AT86" s="194" t="str">
        <f ca="1">+IF(AND(Tabla1[[#This Row],[dias]]&gt;=135,Tabla1[[#This Row],[Estado]]="Vigente"),"Si","No")</f>
        <v>Si</v>
      </c>
      <c r="AU86" s="194" t="str">
        <f>+IF(COUNTIF('PLAN EMPLEADO'!I:I,Tabla1[[#This Row],[Mail]])=0,"No","Si")</f>
        <v>Si</v>
      </c>
      <c r="AV86" s="194" t="s">
        <v>8321</v>
      </c>
      <c r="AW86" s="194"/>
    </row>
    <row r="87" spans="1:49" x14ac:dyDescent="0.2">
      <c r="A87" s="37" t="s">
        <v>27</v>
      </c>
      <c r="B87" s="37" t="s">
        <v>3115</v>
      </c>
      <c r="C87" s="37" t="s">
        <v>28</v>
      </c>
      <c r="D87" s="37" t="s">
        <v>30</v>
      </c>
      <c r="E87" s="193" t="str">
        <f>+LEFT(Tabla1[[#This Row],[RutDV]],8)</f>
        <v>18014641</v>
      </c>
      <c r="F87" s="193" t="str">
        <f>+RIGHT(Tabla1[[#This Row],[RutDV]],1)</f>
        <v>5</v>
      </c>
      <c r="G87" s="193" t="s">
        <v>8876</v>
      </c>
      <c r="H87" s="193" t="s">
        <v>9015</v>
      </c>
      <c r="I87" s="194" t="str">
        <f>+TRIM(Tabla1[[#This Row],[Nombres]]&amp;" "&amp;Tabla1[[#This Row],[Apellidos]])</f>
        <v>ROLANDO SEBASTIAN MIRANDA OLGUIN</v>
      </c>
      <c r="J87" s="193" t="s">
        <v>8901</v>
      </c>
      <c r="K87" s="193" t="s">
        <v>8902</v>
      </c>
      <c r="L87" s="193" t="s">
        <v>2497</v>
      </c>
      <c r="M87" s="193" t="s">
        <v>2500</v>
      </c>
      <c r="N87" s="193"/>
      <c r="O87" s="193"/>
      <c r="P87" s="195"/>
      <c r="Q87" s="195"/>
      <c r="R87" s="196"/>
      <c r="S87" s="196"/>
      <c r="T87" s="196"/>
      <c r="U87" s="196"/>
      <c r="V87" s="195">
        <v>33727</v>
      </c>
      <c r="W87" s="193" t="s">
        <v>5416</v>
      </c>
      <c r="X87" s="37" t="s">
        <v>2505</v>
      </c>
      <c r="Y87" s="37" t="str">
        <f>+IFERROR(VLOOKUP(Tabla1[[#This Row],[Supervisor]],STAFF!E:H,4,0),"")</f>
        <v>FRANCISCO JAVIER SUAREZ VEGA</v>
      </c>
      <c r="Z87" s="195">
        <v>44032</v>
      </c>
      <c r="AA87" s="195">
        <v>44042</v>
      </c>
      <c r="AB87" s="193"/>
      <c r="AC87" s="195">
        <v>44043</v>
      </c>
      <c r="AD87" s="193" t="s">
        <v>9015</v>
      </c>
      <c r="AE87" s="193" t="s">
        <v>9015</v>
      </c>
      <c r="AF87" s="193">
        <v>19408</v>
      </c>
      <c r="AG87" s="193" t="s">
        <v>9039</v>
      </c>
      <c r="AH87" s="193"/>
      <c r="AI87" s="193"/>
      <c r="AJ87" s="193">
        <v>79</v>
      </c>
      <c r="AK87" s="193" t="s">
        <v>5846</v>
      </c>
      <c r="AL87" s="193">
        <v>30</v>
      </c>
      <c r="AM87" s="191" t="s">
        <v>3519</v>
      </c>
      <c r="AN87" s="193" t="str">
        <f>+IF(AL87=45,1,"")</f>
        <v/>
      </c>
      <c r="AO87" s="195">
        <f ca="1">+TODAY()</f>
        <v>44256</v>
      </c>
      <c r="AP87" s="194">
        <f ca="1">+IF(Tabla1[[#This Row],[Fecha Ingreso Plataforma]]="","",AO87-AC87)</f>
        <v>213</v>
      </c>
      <c r="AQ87" s="195"/>
      <c r="AR87" s="197" t="str">
        <f>+IF(Tabla1[[#This Row],[Fecha Baja]]="","",VALUE(1&amp;"/"&amp;MONTH(Tabla1[[#This Row],[Fecha Baja]])&amp;"/"&amp;YEAR(Tabla1[[#This Row],[Fecha Baja]])))</f>
        <v/>
      </c>
      <c r="AS87" s="197">
        <f>IF(Tabla1[[#This Row],[Fecha Ingreso Plataforma]]="","",VALUE(1&amp;"/"&amp;MONTH(Tabla1[[#This Row],[Fecha Ingreso Plataforma]])&amp;"/"&amp;YEAR(Tabla1[[#This Row],[Fecha Ingreso Plataforma]])))</f>
        <v>44013</v>
      </c>
      <c r="AT87" s="194" t="str">
        <f ca="1">+IF(AND(Tabla1[[#This Row],[dias]]&gt;=135,Tabla1[[#This Row],[Estado]]="Vigente"),"Si","No")</f>
        <v>Si</v>
      </c>
      <c r="AU87" s="194" t="str">
        <f>+IF(COUNTIF('PLAN EMPLEADO'!I:I,Tabla1[[#This Row],[Mail]])=0,"No","Si")</f>
        <v>Si</v>
      </c>
      <c r="AV87" s="194" t="s">
        <v>8321</v>
      </c>
      <c r="AW87" s="194"/>
    </row>
    <row r="88" spans="1:49" x14ac:dyDescent="0.2">
      <c r="A88" s="37" t="s">
        <v>27</v>
      </c>
      <c r="B88" s="37" t="s">
        <v>3115</v>
      </c>
      <c r="C88" s="37" t="s">
        <v>28</v>
      </c>
      <c r="D88" s="37" t="s">
        <v>30</v>
      </c>
      <c r="E88" s="193" t="str">
        <f>+LEFT(Tabla1[[#This Row],[RutDV]],8)</f>
        <v>19584688</v>
      </c>
      <c r="F88" s="193" t="str">
        <f>+RIGHT(Tabla1[[#This Row],[RutDV]],1)</f>
        <v>K</v>
      </c>
      <c r="G88" s="193" t="s">
        <v>8888</v>
      </c>
      <c r="H88" s="193" t="s">
        <v>9027</v>
      </c>
      <c r="I88" s="194" t="str">
        <f>+TRIM(Tabla1[[#This Row],[Nombres]]&amp;" "&amp;Tabla1[[#This Row],[Apellidos]])</f>
        <v>SOFIA FERNANDA PUEL NUÑEZ</v>
      </c>
      <c r="J88" s="193" t="s">
        <v>8923</v>
      </c>
      <c r="K88" s="193" t="s">
        <v>8924</v>
      </c>
      <c r="L88" s="193" t="s">
        <v>2497</v>
      </c>
      <c r="M88" s="193" t="s">
        <v>2500</v>
      </c>
      <c r="N88" s="193"/>
      <c r="O88" s="193"/>
      <c r="P88" s="195"/>
      <c r="Q88" s="195"/>
      <c r="R88" s="196"/>
      <c r="S88" s="196"/>
      <c r="T88" s="196"/>
      <c r="U88" s="196"/>
      <c r="V88" s="195">
        <v>35516</v>
      </c>
      <c r="W88" s="37" t="s">
        <v>7309</v>
      </c>
      <c r="X88" s="193" t="s">
        <v>708</v>
      </c>
      <c r="Y88" s="193" t="str">
        <f>+IFERROR(VLOOKUP(Tabla1[[#This Row],[Supervisor]],STAFF!E:H,4,0),"")</f>
        <v>FRANCISCO JAVIER SUAREZ VEGA</v>
      </c>
      <c r="Z88" s="195">
        <v>44032</v>
      </c>
      <c r="AA88" s="195">
        <v>44042</v>
      </c>
      <c r="AB88" s="193"/>
      <c r="AC88" s="195">
        <v>44043</v>
      </c>
      <c r="AD88" s="193" t="s">
        <v>9027</v>
      </c>
      <c r="AE88" s="193" t="s">
        <v>9027</v>
      </c>
      <c r="AF88" s="193">
        <v>19402</v>
      </c>
      <c r="AG88" s="193" t="s">
        <v>9051</v>
      </c>
      <c r="AH88" s="193"/>
      <c r="AI88" s="193"/>
      <c r="AJ88" s="193">
        <v>79</v>
      </c>
      <c r="AK88" s="193" t="s">
        <v>5846</v>
      </c>
      <c r="AL88" s="193">
        <v>45</v>
      </c>
      <c r="AM88" s="191" t="s">
        <v>3519</v>
      </c>
      <c r="AN88" s="193">
        <f>+IF(AL88=45,1,"")</f>
        <v>1</v>
      </c>
      <c r="AO88" s="195">
        <f ca="1">+TODAY()</f>
        <v>44256</v>
      </c>
      <c r="AP88" s="194">
        <f ca="1">+IF(Tabla1[[#This Row],[Fecha Ingreso Plataforma]]="","",AO88-AC88)</f>
        <v>213</v>
      </c>
      <c r="AQ88" s="195"/>
      <c r="AR88" s="197" t="str">
        <f>+IF(Tabla1[[#This Row],[Fecha Baja]]="","",VALUE(1&amp;"/"&amp;MONTH(Tabla1[[#This Row],[Fecha Baja]])&amp;"/"&amp;YEAR(Tabla1[[#This Row],[Fecha Baja]])))</f>
        <v/>
      </c>
      <c r="AS88" s="197">
        <f>IF(Tabla1[[#This Row],[Fecha Ingreso Plataforma]]="","",VALUE(1&amp;"/"&amp;MONTH(Tabla1[[#This Row],[Fecha Ingreso Plataforma]])&amp;"/"&amp;YEAR(Tabla1[[#This Row],[Fecha Ingreso Plataforma]])))</f>
        <v>44013</v>
      </c>
      <c r="AT88" s="194" t="str">
        <f ca="1">+IF(AND(Tabla1[[#This Row],[dias]]&gt;=135,Tabla1[[#This Row],[Estado]]="Vigente"),"Si","No")</f>
        <v>Si</v>
      </c>
      <c r="AU88" s="194" t="str">
        <f>+IF(COUNTIF('PLAN EMPLEADO'!I:I,Tabla1[[#This Row],[Mail]])=0,"No","Si")</f>
        <v>Si</v>
      </c>
      <c r="AV88" s="194" t="s">
        <v>8321</v>
      </c>
      <c r="AW88" s="194"/>
    </row>
    <row r="89" spans="1:49" x14ac:dyDescent="0.2">
      <c r="A89" s="37" t="s">
        <v>27</v>
      </c>
      <c r="B89" s="37" t="s">
        <v>3115</v>
      </c>
      <c r="C89" s="193" t="s">
        <v>9792</v>
      </c>
      <c r="D89" s="37" t="s">
        <v>30</v>
      </c>
      <c r="E89" s="193" t="str">
        <f>+LEFT(Tabla1[[#This Row],[RutDV]],8)</f>
        <v>18495185</v>
      </c>
      <c r="F89" s="193" t="str">
        <f>+RIGHT(Tabla1[[#This Row],[RutDV]],1)</f>
        <v>1</v>
      </c>
      <c r="G89" s="193" t="s">
        <v>8891</v>
      </c>
      <c r="H89" s="193" t="s">
        <v>9030</v>
      </c>
      <c r="I89" s="194" t="str">
        <f>+TRIM(Tabla1[[#This Row],[Nombres]]&amp;" "&amp;Tabla1[[#This Row],[Apellidos]])</f>
        <v>TERESA ALEJANDRA ROJAS OLIVARES</v>
      </c>
      <c r="J89" s="193" t="s">
        <v>8928</v>
      </c>
      <c r="K89" s="193" t="s">
        <v>8929</v>
      </c>
      <c r="L89" s="193" t="s">
        <v>2497</v>
      </c>
      <c r="M89" s="193" t="s">
        <v>2500</v>
      </c>
      <c r="N89" s="193"/>
      <c r="O89" s="193"/>
      <c r="P89" s="195"/>
      <c r="Q89" s="195"/>
      <c r="R89" s="196"/>
      <c r="S89" s="196"/>
      <c r="T89" s="196"/>
      <c r="U89" s="196"/>
      <c r="V89" s="195">
        <v>34245</v>
      </c>
      <c r="W89" s="37" t="s">
        <v>7309</v>
      </c>
      <c r="X89" s="193" t="s">
        <v>708</v>
      </c>
      <c r="Y89" s="193" t="str">
        <f>+IFERROR(VLOOKUP(Tabla1[[#This Row],[Supervisor]],STAFF!E:H,4,0),"")</f>
        <v>FRANCISCO JAVIER SUAREZ VEGA</v>
      </c>
      <c r="Z89" s="195">
        <v>44032</v>
      </c>
      <c r="AA89" s="195">
        <v>44042</v>
      </c>
      <c r="AB89" s="193"/>
      <c r="AC89" s="195">
        <v>44043</v>
      </c>
      <c r="AD89" s="193" t="s">
        <v>9030</v>
      </c>
      <c r="AE89" s="193" t="s">
        <v>9030</v>
      </c>
      <c r="AF89" s="193">
        <v>19239</v>
      </c>
      <c r="AG89" s="193" t="s">
        <v>9054</v>
      </c>
      <c r="AH89" s="193"/>
      <c r="AI89" s="193"/>
      <c r="AJ89" s="193">
        <v>79</v>
      </c>
      <c r="AK89" s="193" t="s">
        <v>5846</v>
      </c>
      <c r="AL89" s="193">
        <v>30</v>
      </c>
      <c r="AM89" s="191" t="s">
        <v>3519</v>
      </c>
      <c r="AN89" s="193" t="str">
        <f>+IF(AL89=45,1,"")</f>
        <v/>
      </c>
      <c r="AO89" s="195">
        <f ca="1">+TODAY()</f>
        <v>44256</v>
      </c>
      <c r="AP89" s="194">
        <f ca="1">+IF(Tabla1[[#This Row],[Fecha Ingreso Plataforma]]="","",AO89-AC89)</f>
        <v>213</v>
      </c>
      <c r="AQ89" s="195"/>
      <c r="AR89" s="197" t="str">
        <f>+IF(Tabla1[[#This Row],[Fecha Baja]]="","",VALUE(1&amp;"/"&amp;MONTH(Tabla1[[#This Row],[Fecha Baja]])&amp;"/"&amp;YEAR(Tabla1[[#This Row],[Fecha Baja]])))</f>
        <v/>
      </c>
      <c r="AS89" s="197">
        <f>IF(Tabla1[[#This Row],[Fecha Ingreso Plataforma]]="","",VALUE(1&amp;"/"&amp;MONTH(Tabla1[[#This Row],[Fecha Ingreso Plataforma]])&amp;"/"&amp;YEAR(Tabla1[[#This Row],[Fecha Ingreso Plataforma]])))</f>
        <v>44013</v>
      </c>
      <c r="AT89" s="194" t="str">
        <f ca="1">+IF(AND(Tabla1[[#This Row],[dias]]&gt;=135,Tabla1[[#This Row],[Estado]]="Vigente"),"Si","No")</f>
        <v>Si</v>
      </c>
      <c r="AU89" s="194" t="str">
        <f>+IF(COUNTIF('PLAN EMPLEADO'!I:I,Tabla1[[#This Row],[Mail]])=0,"No","Si")</f>
        <v>Si</v>
      </c>
      <c r="AV89" s="194" t="s">
        <v>8322</v>
      </c>
      <c r="AW89" s="194"/>
    </row>
    <row r="90" spans="1:49" x14ac:dyDescent="0.2">
      <c r="A90" s="37" t="s">
        <v>27</v>
      </c>
      <c r="B90" s="37" t="s">
        <v>3115</v>
      </c>
      <c r="C90" s="193" t="s">
        <v>7302</v>
      </c>
      <c r="D90" s="37" t="s">
        <v>30</v>
      </c>
      <c r="E90" s="193" t="str">
        <f>+LEFT(Tabla1[[#This Row],[RutDV]],8)</f>
        <v>18375163</v>
      </c>
      <c r="F90" s="193" t="str">
        <f>+RIGHT(Tabla1[[#This Row],[RutDV]],1)</f>
        <v>8</v>
      </c>
      <c r="G90" s="193" t="s">
        <v>8895</v>
      </c>
      <c r="H90" s="193" t="s">
        <v>9033</v>
      </c>
      <c r="I90" s="194" t="str">
        <f>+TRIM(Tabla1[[#This Row],[Nombres]]&amp;" "&amp;Tabla1[[#This Row],[Apellidos]])</f>
        <v>HECTOR LUIS ALFARO MERCADO</v>
      </c>
      <c r="J90" s="193" t="s">
        <v>8936</v>
      </c>
      <c r="K90" s="193" t="s">
        <v>8937</v>
      </c>
      <c r="L90" s="193" t="s">
        <v>2497</v>
      </c>
      <c r="M90" s="193" t="s">
        <v>2500</v>
      </c>
      <c r="N90" s="193"/>
      <c r="O90" s="193"/>
      <c r="P90" s="195"/>
      <c r="Q90" s="195"/>
      <c r="R90" s="196"/>
      <c r="S90" s="196"/>
      <c r="T90" s="196"/>
      <c r="U90" s="196"/>
      <c r="V90" s="195">
        <v>34079</v>
      </c>
      <c r="W90" s="193" t="s">
        <v>11378</v>
      </c>
      <c r="X90" s="78" t="s">
        <v>5793</v>
      </c>
      <c r="Y90" s="78" t="str">
        <f>+IFERROR(VLOOKUP(Tabla1[[#This Row],[Supervisor]],STAFF!E:H,4,0),"")</f>
        <v>FRANCISCO JAVIER SUAREZ VEGA</v>
      </c>
      <c r="Z90" s="195">
        <v>44032</v>
      </c>
      <c r="AA90" s="195">
        <v>44042</v>
      </c>
      <c r="AB90" s="193"/>
      <c r="AC90" s="195">
        <v>44043</v>
      </c>
      <c r="AD90" s="193" t="s">
        <v>9033</v>
      </c>
      <c r="AE90" s="193" t="s">
        <v>9033</v>
      </c>
      <c r="AF90" s="193">
        <v>19328</v>
      </c>
      <c r="AG90" s="193" t="s">
        <v>9057</v>
      </c>
      <c r="AH90" s="193"/>
      <c r="AI90" s="193"/>
      <c r="AJ90" s="193">
        <v>79</v>
      </c>
      <c r="AK90" s="193" t="s">
        <v>5846</v>
      </c>
      <c r="AL90" s="193">
        <v>45</v>
      </c>
      <c r="AM90" s="191" t="s">
        <v>3519</v>
      </c>
      <c r="AN90" s="193">
        <f>+IF(AL90=45,1,"")</f>
        <v>1</v>
      </c>
      <c r="AO90" s="195">
        <f ca="1">+TODAY()</f>
        <v>44256</v>
      </c>
      <c r="AP90" s="194">
        <f ca="1">+IF(Tabla1[[#This Row],[Fecha Ingreso Plataforma]]="","",AO90-AC90)</f>
        <v>213</v>
      </c>
      <c r="AQ90" s="195"/>
      <c r="AR90" s="197" t="str">
        <f>+IF(Tabla1[[#This Row],[Fecha Baja]]="","",VALUE(1&amp;"/"&amp;MONTH(Tabla1[[#This Row],[Fecha Baja]])&amp;"/"&amp;YEAR(Tabla1[[#This Row],[Fecha Baja]])))</f>
        <v/>
      </c>
      <c r="AS90" s="197">
        <f>IF(Tabla1[[#This Row],[Fecha Ingreso Plataforma]]="","",VALUE(1&amp;"/"&amp;MONTH(Tabla1[[#This Row],[Fecha Ingreso Plataforma]])&amp;"/"&amp;YEAR(Tabla1[[#This Row],[Fecha Ingreso Plataforma]])))</f>
        <v>44013</v>
      </c>
      <c r="AT90" s="194" t="str">
        <f ca="1">+IF(AND(Tabla1[[#This Row],[dias]]&gt;=135,Tabla1[[#This Row],[Estado]]="Vigente"),"Si","No")</f>
        <v>Si</v>
      </c>
      <c r="AU90" s="194" t="str">
        <f>+IF(COUNTIF('PLAN EMPLEADO'!I:I,Tabla1[[#This Row],[Mail]])=0,"No","Si")</f>
        <v>Si</v>
      </c>
      <c r="AV90" s="194" t="s">
        <v>8322</v>
      </c>
      <c r="AW90" s="194"/>
    </row>
    <row r="91" spans="1:49" x14ac:dyDescent="0.2">
      <c r="A91" s="193" t="s">
        <v>27</v>
      </c>
      <c r="B91" s="193" t="s">
        <v>3115</v>
      </c>
      <c r="C91" s="193" t="s">
        <v>28</v>
      </c>
      <c r="D91" s="193" t="s">
        <v>30</v>
      </c>
      <c r="E91" s="193" t="str">
        <f>+LEFT(Tabla1[[#This Row],[RutDV]],8)</f>
        <v>18494552</v>
      </c>
      <c r="F91" s="193" t="str">
        <f>+RIGHT(Tabla1[[#This Row],[RutDV]],1)</f>
        <v>5</v>
      </c>
      <c r="G91" s="193" t="s">
        <v>9064</v>
      </c>
      <c r="H91" s="193" t="s">
        <v>9315</v>
      </c>
      <c r="I91" s="194" t="str">
        <f>+TRIM(Tabla1[[#This Row],[Nombres]]&amp;" "&amp;Tabla1[[#This Row],[Apellidos]])</f>
        <v>CARLOS EDUARDO TORRES VEGA</v>
      </c>
      <c r="J91" s="193" t="s">
        <v>1507</v>
      </c>
      <c r="K91" s="193" t="s">
        <v>9090</v>
      </c>
      <c r="L91" s="193" t="s">
        <v>2497</v>
      </c>
      <c r="M91" s="193" t="s">
        <v>2500</v>
      </c>
      <c r="N91" s="193"/>
      <c r="O91" s="193"/>
      <c r="P91" s="195"/>
      <c r="Q91" s="195"/>
      <c r="R91" s="196"/>
      <c r="S91" s="196"/>
      <c r="T91" s="196"/>
      <c r="U91" s="196"/>
      <c r="V91" s="195" t="s">
        <v>8287</v>
      </c>
      <c r="W91" s="195" t="s">
        <v>5415</v>
      </c>
      <c r="X91" s="37" t="s">
        <v>2509</v>
      </c>
      <c r="Y91" s="37" t="str">
        <f>+IFERROR(VLOOKUP(Tabla1[[#This Row],[Supervisor]],STAFF!E:H,4,0),"")</f>
        <v>ULISES LA ROSA PEREZ</v>
      </c>
      <c r="Z91" s="195">
        <v>44039</v>
      </c>
      <c r="AA91" s="195">
        <v>44054</v>
      </c>
      <c r="AB91" s="193"/>
      <c r="AC91" s="195">
        <v>44055</v>
      </c>
      <c r="AD91" s="193" t="s">
        <v>9315</v>
      </c>
      <c r="AE91" s="193" t="s">
        <v>9315</v>
      </c>
      <c r="AF91" s="193">
        <v>19247</v>
      </c>
      <c r="AG91" s="193" t="s">
        <v>9336</v>
      </c>
      <c r="AH91" s="193"/>
      <c r="AI91" s="193"/>
      <c r="AJ91" s="193">
        <v>80</v>
      </c>
      <c r="AK91" s="193" t="s">
        <v>8362</v>
      </c>
      <c r="AL91" s="193">
        <v>45</v>
      </c>
      <c r="AM91" s="193" t="s">
        <v>3519</v>
      </c>
      <c r="AN91" s="193">
        <f>+IF(AL91=45,1,"")</f>
        <v>1</v>
      </c>
      <c r="AO91" s="195">
        <f ca="1">+TODAY()</f>
        <v>44256</v>
      </c>
      <c r="AP91" s="194">
        <f ca="1">+IF(Tabla1[[#This Row],[Fecha Ingreso Plataforma]]="","",AO91-AC91)</f>
        <v>201</v>
      </c>
      <c r="AQ91" s="195"/>
      <c r="AR91" s="197" t="str">
        <f>+IF(Tabla1[[#This Row],[Fecha Baja]]="","",VALUE(1&amp;"/"&amp;MONTH(Tabla1[[#This Row],[Fecha Baja]])&amp;"/"&amp;YEAR(Tabla1[[#This Row],[Fecha Baja]])))</f>
        <v/>
      </c>
      <c r="AS91" s="197">
        <f>IF(Tabla1[[#This Row],[Fecha Ingreso Plataforma]]="","",VALUE(1&amp;"/"&amp;MONTH(Tabla1[[#This Row],[Fecha Ingreso Plataforma]])&amp;"/"&amp;YEAR(Tabla1[[#This Row],[Fecha Ingreso Plataforma]])))</f>
        <v>44044</v>
      </c>
      <c r="AT91" s="194" t="str">
        <f ca="1">+IF(AND(Tabla1[[#This Row],[dias]]&gt;=135,Tabla1[[#This Row],[Estado]]="Vigente"),"Si","No")</f>
        <v>Si</v>
      </c>
      <c r="AU91" s="194" t="str">
        <f>+IF(COUNTIF('PLAN EMPLEADO'!I:I,Tabla1[[#This Row],[Mail]])=0,"No","Si")</f>
        <v>Si</v>
      </c>
      <c r="AV91" s="194" t="s">
        <v>8322</v>
      </c>
      <c r="AW91" s="194" t="s">
        <v>9010</v>
      </c>
    </row>
    <row r="92" spans="1:49" x14ac:dyDescent="0.2">
      <c r="A92" s="193" t="s">
        <v>27</v>
      </c>
      <c r="B92" s="193" t="s">
        <v>3115</v>
      </c>
      <c r="C92" s="193" t="s">
        <v>28</v>
      </c>
      <c r="D92" s="193" t="s">
        <v>30</v>
      </c>
      <c r="E92" s="193" t="str">
        <f>+LEFT(Tabla1[[#This Row],[RutDV]],8)</f>
        <v>26746146</v>
      </c>
      <c r="F92" s="193" t="str">
        <f>+RIGHT(Tabla1[[#This Row],[RutDV]],1)</f>
        <v>5</v>
      </c>
      <c r="G92" s="193" t="s">
        <v>8957</v>
      </c>
      <c r="H92" s="193" t="s">
        <v>9152</v>
      </c>
      <c r="I92" s="194" t="str">
        <f>+TRIM(Tabla1[[#This Row],[Nombres]]&amp;" "&amp;Tabla1[[#This Row],[Apellidos]])</f>
        <v>CARLOS JOSÉ RANGEL OROZCO</v>
      </c>
      <c r="J92" s="193" t="s">
        <v>8995</v>
      </c>
      <c r="K92" s="193" t="s">
        <v>8996</v>
      </c>
      <c r="L92" s="193" t="s">
        <v>2497</v>
      </c>
      <c r="M92" s="193" t="s">
        <v>2500</v>
      </c>
      <c r="N92" s="193"/>
      <c r="O92" s="193"/>
      <c r="P92" s="195"/>
      <c r="Q92" s="195"/>
      <c r="R92" s="196"/>
      <c r="S92" s="196"/>
      <c r="T92" s="196"/>
      <c r="U92" s="196"/>
      <c r="V92" s="195">
        <v>34324</v>
      </c>
      <c r="W92" s="37" t="s">
        <v>7091</v>
      </c>
      <c r="X92" s="37" t="s">
        <v>636</v>
      </c>
      <c r="Y92" s="37" t="str">
        <f>+IFERROR(VLOOKUP(Tabla1[[#This Row],[Supervisor]],STAFF!E:H,4,0),"")</f>
        <v>WILLIAMS ENRIQUE DOMINGUEZ BARRADA</v>
      </c>
      <c r="Z92" s="195">
        <v>44035</v>
      </c>
      <c r="AA92" s="195">
        <v>44049</v>
      </c>
      <c r="AB92" s="193"/>
      <c r="AC92" s="195">
        <v>44050</v>
      </c>
      <c r="AD92" s="193" t="s">
        <v>9152</v>
      </c>
      <c r="AE92" s="193" t="s">
        <v>9152</v>
      </c>
      <c r="AF92" s="193">
        <v>19435</v>
      </c>
      <c r="AG92" s="193" t="s">
        <v>9173</v>
      </c>
      <c r="AH92" s="193"/>
      <c r="AI92" s="193"/>
      <c r="AJ92" s="193">
        <v>81</v>
      </c>
      <c r="AK92" s="193" t="s">
        <v>7509</v>
      </c>
      <c r="AL92" s="193">
        <v>45</v>
      </c>
      <c r="AM92" s="193" t="s">
        <v>3519</v>
      </c>
      <c r="AN92" s="193">
        <f>+IF(AL92=45,1,"")</f>
        <v>1</v>
      </c>
      <c r="AO92" s="195">
        <f ca="1">+TODAY()</f>
        <v>44256</v>
      </c>
      <c r="AP92" s="194">
        <f ca="1">+IF(Tabla1[[#This Row],[Fecha Ingreso Plataforma]]="","",AO92-AC92)</f>
        <v>206</v>
      </c>
      <c r="AQ92" s="40">
        <v>44166</v>
      </c>
      <c r="AR92" s="197" t="str">
        <f>+IF(Tabla1[[#This Row],[Fecha Baja]]="","",VALUE(1&amp;"/"&amp;MONTH(Tabla1[[#This Row],[Fecha Baja]])&amp;"/"&amp;YEAR(Tabla1[[#This Row],[Fecha Baja]])))</f>
        <v/>
      </c>
      <c r="AS92" s="197">
        <f>IF(Tabla1[[#This Row],[Fecha Ingreso Plataforma]]="","",VALUE(1&amp;"/"&amp;MONTH(Tabla1[[#This Row],[Fecha Ingreso Plataforma]])&amp;"/"&amp;YEAR(Tabla1[[#This Row],[Fecha Ingreso Plataforma]])))</f>
        <v>44044</v>
      </c>
      <c r="AT92" s="194" t="str">
        <f ca="1">+IF(AND(Tabla1[[#This Row],[dias]]&gt;=135,Tabla1[[#This Row],[Estado]]="Vigente"),"Si","No")</f>
        <v>Si</v>
      </c>
      <c r="AU92" s="194" t="str">
        <f>+IF(COUNTIF('PLAN EMPLEADO'!I:I,Tabla1[[#This Row],[Mail]])=0,"No","Si")</f>
        <v>Si</v>
      </c>
      <c r="AV92" s="194" t="s">
        <v>8321</v>
      </c>
      <c r="AW92" s="194" t="s">
        <v>9006</v>
      </c>
    </row>
    <row r="93" spans="1:49" x14ac:dyDescent="0.2">
      <c r="A93" s="193" t="s">
        <v>27</v>
      </c>
      <c r="B93" s="193" t="s">
        <v>3115</v>
      </c>
      <c r="C93" s="193" t="s">
        <v>28</v>
      </c>
      <c r="D93" s="193" t="s">
        <v>30</v>
      </c>
      <c r="E93" s="193" t="str">
        <f>+LEFT(Tabla1[[#This Row],[RutDV]],8)</f>
        <v>27140054</v>
      </c>
      <c r="F93" s="193" t="str">
        <f>+RIGHT(Tabla1[[#This Row],[RutDV]],1)</f>
        <v>3</v>
      </c>
      <c r="G93" s="193" t="s">
        <v>8948</v>
      </c>
      <c r="H93" s="193" t="s">
        <v>9143</v>
      </c>
      <c r="I93" s="194" t="str">
        <f>+TRIM(Tabla1[[#This Row],[Nombres]]&amp;" "&amp;Tabla1[[#This Row],[Apellidos]])</f>
        <v>ESTHER LUCRECIA LARA RUMBOS</v>
      </c>
      <c r="J93" s="193" t="s">
        <v>8977</v>
      </c>
      <c r="K93" s="193" t="s">
        <v>8978</v>
      </c>
      <c r="L93" s="193" t="s">
        <v>2497</v>
      </c>
      <c r="M93" s="193" t="s">
        <v>2500</v>
      </c>
      <c r="N93" s="193"/>
      <c r="O93" s="193"/>
      <c r="P93" s="195"/>
      <c r="Q93" s="195"/>
      <c r="R93" s="196"/>
      <c r="S93" s="196"/>
      <c r="T93" s="196"/>
      <c r="U93" s="196"/>
      <c r="V93" s="195">
        <v>31356</v>
      </c>
      <c r="W93" s="195" t="s">
        <v>8158</v>
      </c>
      <c r="X93" s="193" t="s">
        <v>6696</v>
      </c>
      <c r="Y93" s="193" t="str">
        <f>+IFERROR(VLOOKUP(Tabla1[[#This Row],[Supervisor]],STAFF!E:H,4,0),"")</f>
        <v>FRANCISCO JAVIER SUAREZ VEGA</v>
      </c>
      <c r="Z93" s="195">
        <v>44035</v>
      </c>
      <c r="AA93" s="195">
        <v>44049</v>
      </c>
      <c r="AB93" s="193"/>
      <c r="AC93" s="195">
        <v>44050</v>
      </c>
      <c r="AD93" s="193" t="s">
        <v>9143</v>
      </c>
      <c r="AE93" s="193" t="s">
        <v>9143</v>
      </c>
      <c r="AF93" s="193">
        <v>19426</v>
      </c>
      <c r="AG93" s="193" t="s">
        <v>9164</v>
      </c>
      <c r="AH93" s="193"/>
      <c r="AI93" s="193"/>
      <c r="AJ93" s="193">
        <v>81</v>
      </c>
      <c r="AK93" s="193" t="s">
        <v>7509</v>
      </c>
      <c r="AL93" s="193">
        <v>45</v>
      </c>
      <c r="AM93" s="193" t="s">
        <v>3519</v>
      </c>
      <c r="AN93" s="193">
        <f>+IF(AL93=45,1,"")</f>
        <v>1</v>
      </c>
      <c r="AO93" s="195">
        <f ca="1">+TODAY()</f>
        <v>44256</v>
      </c>
      <c r="AP93" s="194">
        <f ca="1">+IF(Tabla1[[#This Row],[Fecha Ingreso Plataforma]]="","",AO93-AC93)</f>
        <v>206</v>
      </c>
      <c r="AQ93" s="195">
        <v>44117</v>
      </c>
      <c r="AR93" s="197" t="str">
        <f>+IF(Tabla1[[#This Row],[Fecha Baja]]="","",VALUE(1&amp;"/"&amp;MONTH(Tabla1[[#This Row],[Fecha Baja]])&amp;"/"&amp;YEAR(Tabla1[[#This Row],[Fecha Baja]])))</f>
        <v/>
      </c>
      <c r="AS93" s="197">
        <f>IF(Tabla1[[#This Row],[Fecha Ingreso Plataforma]]="","",VALUE(1&amp;"/"&amp;MONTH(Tabla1[[#This Row],[Fecha Ingreso Plataforma]])&amp;"/"&amp;YEAR(Tabla1[[#This Row],[Fecha Ingreso Plataforma]])))</f>
        <v>44044</v>
      </c>
      <c r="AT93" s="194" t="str">
        <f ca="1">+IF(AND(Tabla1[[#This Row],[dias]]&gt;=135,Tabla1[[#This Row],[Estado]]="Vigente"),"Si","No")</f>
        <v>Si</v>
      </c>
      <c r="AU93" s="194" t="str">
        <f>+IF(COUNTIF('PLAN EMPLEADO'!I:I,Tabla1[[#This Row],[Mail]])=0,"No","Si")</f>
        <v>Si</v>
      </c>
      <c r="AV93" s="194" t="s">
        <v>8321</v>
      </c>
      <c r="AW93" s="194" t="s">
        <v>9006</v>
      </c>
    </row>
    <row r="94" spans="1:49" x14ac:dyDescent="0.2">
      <c r="A94" s="193" t="s">
        <v>27</v>
      </c>
      <c r="B94" s="193" t="s">
        <v>3115</v>
      </c>
      <c r="C94" s="193" t="s">
        <v>28</v>
      </c>
      <c r="D94" s="193" t="s">
        <v>30</v>
      </c>
      <c r="E94" s="193" t="str">
        <f>+LEFT(Tabla1[[#This Row],[RutDV]],8)</f>
        <v>26768322</v>
      </c>
      <c r="F94" s="193" t="str">
        <f>+RIGHT(Tabla1[[#This Row],[RutDV]],1)</f>
        <v>0</v>
      </c>
      <c r="G94" s="193" t="s">
        <v>8942</v>
      </c>
      <c r="H94" s="193" t="s">
        <v>9137</v>
      </c>
      <c r="I94" s="194" t="str">
        <f>+TRIM(Tabla1[[#This Row],[Nombres]]&amp;" "&amp;Tabla1[[#This Row],[Apellidos]])</f>
        <v>GABRIEL ARTURO HERNÁNDEZ RODRÍGUEZ</v>
      </c>
      <c r="J94" s="193" t="s">
        <v>8965</v>
      </c>
      <c r="K94" s="193" t="s">
        <v>8966</v>
      </c>
      <c r="L94" s="193" t="s">
        <v>2497</v>
      </c>
      <c r="M94" s="193" t="s">
        <v>2500</v>
      </c>
      <c r="N94" s="193"/>
      <c r="O94" s="193"/>
      <c r="P94" s="195"/>
      <c r="Q94" s="195"/>
      <c r="R94" s="196"/>
      <c r="S94" s="196"/>
      <c r="T94" s="196"/>
      <c r="U94" s="196"/>
      <c r="V94" s="195">
        <v>34082</v>
      </c>
      <c r="W94" s="195" t="s">
        <v>8158</v>
      </c>
      <c r="X94" s="193" t="s">
        <v>6696</v>
      </c>
      <c r="Y94" s="193" t="str">
        <f>+IFERROR(VLOOKUP(Tabla1[[#This Row],[Supervisor]],STAFF!E:H,4,0),"")</f>
        <v>FRANCISCO JAVIER SUAREZ VEGA</v>
      </c>
      <c r="Z94" s="195">
        <v>44035</v>
      </c>
      <c r="AA94" s="195">
        <v>44049</v>
      </c>
      <c r="AB94" s="193"/>
      <c r="AC94" s="195">
        <v>44050</v>
      </c>
      <c r="AD94" s="193" t="s">
        <v>9137</v>
      </c>
      <c r="AE94" s="193" t="s">
        <v>9137</v>
      </c>
      <c r="AF94" s="193">
        <v>19420</v>
      </c>
      <c r="AG94" s="193" t="s">
        <v>9158</v>
      </c>
      <c r="AH94" s="193"/>
      <c r="AI94" s="193"/>
      <c r="AJ94" s="193">
        <v>81</v>
      </c>
      <c r="AK94" s="193" t="s">
        <v>7509</v>
      </c>
      <c r="AL94" s="193">
        <v>45</v>
      </c>
      <c r="AM94" s="193" t="s">
        <v>3519</v>
      </c>
      <c r="AN94" s="193">
        <f>+IF(AL94=45,1,"")</f>
        <v>1</v>
      </c>
      <c r="AO94" s="195">
        <f ca="1">+TODAY()</f>
        <v>44256</v>
      </c>
      <c r="AP94" s="194">
        <f ca="1">+IF(Tabla1[[#This Row],[Fecha Ingreso Plataforma]]="","",AO94-AC94)</f>
        <v>206</v>
      </c>
      <c r="AQ94" s="195">
        <v>44117</v>
      </c>
      <c r="AR94" s="197" t="str">
        <f>+IF(Tabla1[[#This Row],[Fecha Baja]]="","",VALUE(1&amp;"/"&amp;MONTH(Tabla1[[#This Row],[Fecha Baja]])&amp;"/"&amp;YEAR(Tabla1[[#This Row],[Fecha Baja]])))</f>
        <v/>
      </c>
      <c r="AS94" s="197">
        <f>IF(Tabla1[[#This Row],[Fecha Ingreso Plataforma]]="","",VALUE(1&amp;"/"&amp;MONTH(Tabla1[[#This Row],[Fecha Ingreso Plataforma]])&amp;"/"&amp;YEAR(Tabla1[[#This Row],[Fecha Ingreso Plataforma]])))</f>
        <v>44044</v>
      </c>
      <c r="AT94" s="194" t="str">
        <f ca="1">+IF(AND(Tabla1[[#This Row],[dias]]&gt;=135,Tabla1[[#This Row],[Estado]]="Vigente"),"Si","No")</f>
        <v>Si</v>
      </c>
      <c r="AU94" s="194" t="str">
        <f>+IF(COUNTIF('PLAN EMPLEADO'!I:I,Tabla1[[#This Row],[Mail]])=0,"No","Si")</f>
        <v>Si</v>
      </c>
      <c r="AV94" s="194" t="s">
        <v>8322</v>
      </c>
      <c r="AW94" s="194" t="s">
        <v>9006</v>
      </c>
    </row>
    <row r="95" spans="1:49" x14ac:dyDescent="0.2">
      <c r="A95" s="193" t="s">
        <v>27</v>
      </c>
      <c r="B95" s="193" t="s">
        <v>3115</v>
      </c>
      <c r="C95" s="193" t="s">
        <v>28</v>
      </c>
      <c r="D95" s="193" t="s">
        <v>30</v>
      </c>
      <c r="E95" s="193" t="str">
        <f>+LEFT(Tabla1[[#This Row],[RutDV]],8)</f>
        <v>26255314</v>
      </c>
      <c r="F95" s="193" t="str">
        <f>+RIGHT(Tabla1[[#This Row],[RutDV]],1)</f>
        <v>0</v>
      </c>
      <c r="G95" s="193" t="s">
        <v>8943</v>
      </c>
      <c r="H95" s="193" t="s">
        <v>9138</v>
      </c>
      <c r="I95" s="194" t="str">
        <f>+TRIM(Tabla1[[#This Row],[Nombres]]&amp;" "&amp;Tabla1[[#This Row],[Apellidos]])</f>
        <v>JOSÉ ALBERTO FERNÁNDEZ APONTE</v>
      </c>
      <c r="J95" s="193" t="s">
        <v>8967</v>
      </c>
      <c r="K95" s="193" t="s">
        <v>8968</v>
      </c>
      <c r="L95" s="193" t="s">
        <v>2497</v>
      </c>
      <c r="M95" s="193" t="s">
        <v>2500</v>
      </c>
      <c r="N95" s="193"/>
      <c r="O95" s="193"/>
      <c r="P95" s="195"/>
      <c r="Q95" s="195"/>
      <c r="R95" s="196"/>
      <c r="S95" s="196"/>
      <c r="T95" s="196"/>
      <c r="U95" s="196"/>
      <c r="V95" s="195">
        <v>31546</v>
      </c>
      <c r="W95" s="193" t="s">
        <v>8158</v>
      </c>
      <c r="X95" s="193" t="s">
        <v>6696</v>
      </c>
      <c r="Y95" s="193" t="str">
        <f>+IFERROR(VLOOKUP(Tabla1[[#This Row],[Supervisor]],STAFF!E:H,4,0),"")</f>
        <v>FRANCISCO JAVIER SUAREZ VEGA</v>
      </c>
      <c r="Z95" s="195">
        <v>44035</v>
      </c>
      <c r="AA95" s="195">
        <v>44049</v>
      </c>
      <c r="AB95" s="193"/>
      <c r="AC95" s="195">
        <v>44050</v>
      </c>
      <c r="AD95" s="193" t="s">
        <v>9138</v>
      </c>
      <c r="AE95" s="193" t="s">
        <v>9138</v>
      </c>
      <c r="AF95" s="193">
        <v>19421</v>
      </c>
      <c r="AG95" s="193" t="s">
        <v>9159</v>
      </c>
      <c r="AH95" s="193"/>
      <c r="AI95" s="193"/>
      <c r="AJ95" s="193">
        <v>81</v>
      </c>
      <c r="AK95" s="193" t="s">
        <v>7509</v>
      </c>
      <c r="AL95" s="193">
        <v>45</v>
      </c>
      <c r="AM95" s="193" t="s">
        <v>3519</v>
      </c>
      <c r="AN95" s="193">
        <f>+IF(AL95=45,1,"")</f>
        <v>1</v>
      </c>
      <c r="AO95" s="195">
        <f ca="1">+TODAY()</f>
        <v>44256</v>
      </c>
      <c r="AP95" s="194">
        <f ca="1">+IF(Tabla1[[#This Row],[Fecha Ingreso Plataforma]]="","",AO95-AC95)</f>
        <v>206</v>
      </c>
      <c r="AQ95" s="195">
        <v>44117</v>
      </c>
      <c r="AR95" s="197" t="str">
        <f>+IF(Tabla1[[#This Row],[Fecha Baja]]="","",VALUE(1&amp;"/"&amp;MONTH(Tabla1[[#This Row],[Fecha Baja]])&amp;"/"&amp;YEAR(Tabla1[[#This Row],[Fecha Baja]])))</f>
        <v/>
      </c>
      <c r="AS95" s="197">
        <f>IF(Tabla1[[#This Row],[Fecha Ingreso Plataforma]]="","",VALUE(1&amp;"/"&amp;MONTH(Tabla1[[#This Row],[Fecha Ingreso Plataforma]])&amp;"/"&amp;YEAR(Tabla1[[#This Row],[Fecha Ingreso Plataforma]])))</f>
        <v>44044</v>
      </c>
      <c r="AT95" s="194" t="str">
        <f ca="1">+IF(AND(Tabla1[[#This Row],[dias]]&gt;=135,Tabla1[[#This Row],[Estado]]="Vigente"),"Si","No")</f>
        <v>Si</v>
      </c>
      <c r="AU95" s="194" t="str">
        <f>+IF(COUNTIF('PLAN EMPLEADO'!I:I,Tabla1[[#This Row],[Mail]])=0,"No","Si")</f>
        <v>Si</v>
      </c>
      <c r="AV95" s="194" t="s">
        <v>8321</v>
      </c>
      <c r="AW95" s="194" t="s">
        <v>9006</v>
      </c>
    </row>
    <row r="96" spans="1:49" x14ac:dyDescent="0.2">
      <c r="A96" s="193" t="s">
        <v>27</v>
      </c>
      <c r="B96" s="193" t="s">
        <v>3115</v>
      </c>
      <c r="C96" s="193" t="s">
        <v>28</v>
      </c>
      <c r="D96" s="193" t="s">
        <v>30</v>
      </c>
      <c r="E96" s="193" t="str">
        <f>+LEFT(Tabla1[[#This Row],[RutDV]],8)</f>
        <v>23949035</v>
      </c>
      <c r="F96" s="193" t="str">
        <f>+RIGHT(Tabla1[[#This Row],[RutDV]],1)</f>
        <v>2</v>
      </c>
      <c r="G96" s="193" t="s">
        <v>8940</v>
      </c>
      <c r="H96" s="193" t="s">
        <v>9135</v>
      </c>
      <c r="I96" s="201" t="str">
        <f>+TRIM(Tabla1[[#This Row],[Nombres]]&amp;" "&amp;Tabla1[[#This Row],[Apellidos]])</f>
        <v>MAYRA ALEJANDRA RODRIGUEZ GUTIERREZ</v>
      </c>
      <c r="J96" s="193" t="s">
        <v>8961</v>
      </c>
      <c r="K96" s="193" t="s">
        <v>8962</v>
      </c>
      <c r="L96" s="193" t="s">
        <v>2497</v>
      </c>
      <c r="M96" s="193" t="s">
        <v>2500</v>
      </c>
      <c r="N96" s="193"/>
      <c r="O96" s="193"/>
      <c r="P96" s="195"/>
      <c r="Q96" s="195"/>
      <c r="R96" s="196"/>
      <c r="S96" s="196"/>
      <c r="T96" s="196"/>
      <c r="U96" s="196"/>
      <c r="V96" s="195">
        <v>31028</v>
      </c>
      <c r="W96" s="195" t="s">
        <v>7396</v>
      </c>
      <c r="X96" s="193" t="s">
        <v>3289</v>
      </c>
      <c r="Y96" s="193" t="str">
        <f>+IFERROR(VLOOKUP(Tabla1[[#This Row],[Supervisor]],STAFF!E:H,4,0),"")</f>
        <v>WILLIAMS ENRIQUE DOMINGUEZ BARRADA</v>
      </c>
      <c r="Z96" s="195">
        <v>44035</v>
      </c>
      <c r="AA96" s="195">
        <v>44049</v>
      </c>
      <c r="AB96" s="193"/>
      <c r="AC96" s="195">
        <v>44050</v>
      </c>
      <c r="AD96" s="193" t="s">
        <v>9135</v>
      </c>
      <c r="AE96" s="193" t="s">
        <v>9135</v>
      </c>
      <c r="AF96" s="193">
        <v>19418</v>
      </c>
      <c r="AG96" s="193" t="s">
        <v>9156</v>
      </c>
      <c r="AH96" s="193"/>
      <c r="AI96" s="193"/>
      <c r="AJ96" s="193">
        <v>81</v>
      </c>
      <c r="AK96" s="193" t="s">
        <v>7509</v>
      </c>
      <c r="AL96" s="193">
        <v>45</v>
      </c>
      <c r="AM96" s="193" t="s">
        <v>3519</v>
      </c>
      <c r="AN96" s="193">
        <f>+IF(AL96=45,1,"")</f>
        <v>1</v>
      </c>
      <c r="AO96" s="195">
        <f ca="1">+TODAY()</f>
        <v>44256</v>
      </c>
      <c r="AP96" s="194">
        <f ca="1">+IF(Tabla1[[#This Row],[Fecha Ingreso Plataforma]]="","",AO96-AC96)</f>
        <v>206</v>
      </c>
      <c r="AQ96" s="40">
        <v>44172</v>
      </c>
      <c r="AR96" s="197" t="str">
        <f>+IF(Tabla1[[#This Row],[Fecha Baja]]="","",VALUE(1&amp;"/"&amp;MONTH(Tabla1[[#This Row],[Fecha Baja]])&amp;"/"&amp;YEAR(Tabla1[[#This Row],[Fecha Baja]])))</f>
        <v/>
      </c>
      <c r="AS96" s="197">
        <f>IF(Tabla1[[#This Row],[Fecha Ingreso Plataforma]]="","",VALUE(1&amp;"/"&amp;MONTH(Tabla1[[#This Row],[Fecha Ingreso Plataforma]])&amp;"/"&amp;YEAR(Tabla1[[#This Row],[Fecha Ingreso Plataforma]])))</f>
        <v>44044</v>
      </c>
      <c r="AT96" s="194" t="str">
        <f ca="1">+IF(AND(Tabla1[[#This Row],[dias]]&gt;=135,Tabla1[[#This Row],[Estado]]="Vigente"),"Si","No")</f>
        <v>Si</v>
      </c>
      <c r="AU96" s="194" t="str">
        <f>+IF(COUNTIF('PLAN EMPLEADO'!I:I,Tabla1[[#This Row],[Mail]])=0,"No","Si")</f>
        <v>Si</v>
      </c>
      <c r="AV96" s="194" t="s">
        <v>8321</v>
      </c>
      <c r="AW96" s="194" t="s">
        <v>9006</v>
      </c>
    </row>
    <row r="97" spans="1:49" x14ac:dyDescent="0.2">
      <c r="A97" s="193" t="s">
        <v>27</v>
      </c>
      <c r="B97" s="193" t="s">
        <v>3115</v>
      </c>
      <c r="C97" s="193" t="s">
        <v>28</v>
      </c>
      <c r="D97" s="193" t="s">
        <v>30</v>
      </c>
      <c r="E97" s="193" t="str">
        <f>+LEFT(Tabla1[[#This Row],[RutDV]],8)</f>
        <v>26918638</v>
      </c>
      <c r="F97" s="193" t="str">
        <f>+RIGHT(Tabla1[[#This Row],[RutDV]],1)</f>
        <v>0</v>
      </c>
      <c r="G97" s="193" t="s">
        <v>8954</v>
      </c>
      <c r="H97" s="193" t="s">
        <v>9149</v>
      </c>
      <c r="I97" s="194" t="str">
        <f>+TRIM(Tabla1[[#This Row],[Nombres]]&amp;" "&amp;Tabla1[[#This Row],[Apellidos]])</f>
        <v>YANDERLIN CAROLINA MEJIAS LLANOS</v>
      </c>
      <c r="J97" s="193" t="s">
        <v>8989</v>
      </c>
      <c r="K97" s="193" t="s">
        <v>8990</v>
      </c>
      <c r="L97" s="193" t="s">
        <v>2497</v>
      </c>
      <c r="M97" s="193" t="s">
        <v>2500</v>
      </c>
      <c r="N97" s="193"/>
      <c r="O97" s="193"/>
      <c r="P97" s="195"/>
      <c r="Q97" s="195"/>
      <c r="R97" s="196"/>
      <c r="S97" s="196"/>
      <c r="T97" s="196"/>
      <c r="U97" s="196"/>
      <c r="V97" s="195">
        <v>33162</v>
      </c>
      <c r="W97" s="195" t="s">
        <v>8158</v>
      </c>
      <c r="X97" s="193" t="s">
        <v>6696</v>
      </c>
      <c r="Y97" s="193" t="str">
        <f>+IFERROR(VLOOKUP(Tabla1[[#This Row],[Supervisor]],STAFF!E:H,4,0),"")</f>
        <v>FRANCISCO JAVIER SUAREZ VEGA</v>
      </c>
      <c r="Z97" s="195">
        <v>44035</v>
      </c>
      <c r="AA97" s="195">
        <v>44049</v>
      </c>
      <c r="AB97" s="193"/>
      <c r="AC97" s="195">
        <v>44050</v>
      </c>
      <c r="AD97" s="193" t="s">
        <v>9149</v>
      </c>
      <c r="AE97" s="193" t="s">
        <v>9149</v>
      </c>
      <c r="AF97" s="193">
        <v>19432</v>
      </c>
      <c r="AG97" s="193" t="s">
        <v>9170</v>
      </c>
      <c r="AH97" s="193"/>
      <c r="AI97" s="193"/>
      <c r="AJ97" s="193">
        <v>81</v>
      </c>
      <c r="AK97" s="193" t="s">
        <v>7509</v>
      </c>
      <c r="AL97" s="193">
        <v>45</v>
      </c>
      <c r="AM97" s="193" t="s">
        <v>3519</v>
      </c>
      <c r="AN97" s="193">
        <f>+IF(AL97=45,1,"")</f>
        <v>1</v>
      </c>
      <c r="AO97" s="195">
        <f ca="1">+TODAY()</f>
        <v>44256</v>
      </c>
      <c r="AP97" s="194">
        <f ca="1">+IF(Tabla1[[#This Row],[Fecha Ingreso Plataforma]]="","",AO97-AC97)</f>
        <v>206</v>
      </c>
      <c r="AQ97" s="195">
        <v>44117</v>
      </c>
      <c r="AR97" s="197" t="str">
        <f>+IF(Tabla1[[#This Row],[Fecha Baja]]="","",VALUE(1&amp;"/"&amp;MONTH(Tabla1[[#This Row],[Fecha Baja]])&amp;"/"&amp;YEAR(Tabla1[[#This Row],[Fecha Baja]])))</f>
        <v/>
      </c>
      <c r="AS97" s="197">
        <f>IF(Tabla1[[#This Row],[Fecha Ingreso Plataforma]]="","",VALUE(1&amp;"/"&amp;MONTH(Tabla1[[#This Row],[Fecha Ingreso Plataforma]])&amp;"/"&amp;YEAR(Tabla1[[#This Row],[Fecha Ingreso Plataforma]])))</f>
        <v>44044</v>
      </c>
      <c r="AT97" s="194" t="str">
        <f ca="1">+IF(AND(Tabla1[[#This Row],[dias]]&gt;=135,Tabla1[[#This Row],[Estado]]="Vigente"),"Si","No")</f>
        <v>Si</v>
      </c>
      <c r="AU97" s="194" t="str">
        <f>+IF(COUNTIF('PLAN EMPLEADO'!I:I,Tabla1[[#This Row],[Mail]])=0,"No","Si")</f>
        <v>Si</v>
      </c>
      <c r="AV97" s="194" t="s">
        <v>8321</v>
      </c>
      <c r="AW97" s="194" t="s">
        <v>9006</v>
      </c>
    </row>
    <row r="98" spans="1:49" x14ac:dyDescent="0.2">
      <c r="A98" s="193" t="s">
        <v>27</v>
      </c>
      <c r="B98" s="193" t="s">
        <v>3115</v>
      </c>
      <c r="C98" s="193" t="s">
        <v>28</v>
      </c>
      <c r="D98" s="193" t="s">
        <v>30</v>
      </c>
      <c r="E98" s="193" t="str">
        <f>+LEFT(Tabla1[[#This Row],[RutDV]],8)</f>
        <v>26678829</v>
      </c>
      <c r="F98" s="193" t="str">
        <f>+RIGHT(Tabla1[[#This Row],[RutDV]],1)</f>
        <v>0</v>
      </c>
      <c r="G98" s="193" t="s">
        <v>8950</v>
      </c>
      <c r="H98" s="193" t="s">
        <v>9145</v>
      </c>
      <c r="I98" s="194" t="str">
        <f>+TRIM(Tabla1[[#This Row],[Nombres]]&amp;" "&amp;Tabla1[[#This Row],[Apellidos]])</f>
        <v>YONNY GREGORIO GÓMEZ PINEDA</v>
      </c>
      <c r="J98" s="193" t="s">
        <v>8981</v>
      </c>
      <c r="K98" s="193" t="s">
        <v>8982</v>
      </c>
      <c r="L98" s="193" t="s">
        <v>2497</v>
      </c>
      <c r="M98" s="193" t="s">
        <v>2500</v>
      </c>
      <c r="N98" s="193"/>
      <c r="O98" s="193"/>
      <c r="P98" s="195"/>
      <c r="Q98" s="195"/>
      <c r="R98" s="196"/>
      <c r="S98" s="196"/>
      <c r="T98" s="196"/>
      <c r="U98" s="196"/>
      <c r="V98" s="195">
        <v>32661</v>
      </c>
      <c r="W98" s="37" t="s">
        <v>5413</v>
      </c>
      <c r="X98" s="37" t="s">
        <v>2510</v>
      </c>
      <c r="Y98" s="37" t="str">
        <f>+IFERROR(VLOOKUP(Tabla1[[#This Row],[Supervisor]],STAFF!E:H,4,0),"")</f>
        <v>FRANCISCO JAVIER SUAREZ VEGA</v>
      </c>
      <c r="Z98" s="195">
        <v>44035</v>
      </c>
      <c r="AA98" s="195">
        <v>44049</v>
      </c>
      <c r="AB98" s="193"/>
      <c r="AC98" s="195">
        <v>44050</v>
      </c>
      <c r="AD98" s="193" t="s">
        <v>9145</v>
      </c>
      <c r="AE98" s="193" t="s">
        <v>9145</v>
      </c>
      <c r="AF98" s="193">
        <v>19428</v>
      </c>
      <c r="AG98" s="193" t="s">
        <v>9166</v>
      </c>
      <c r="AH98" s="193"/>
      <c r="AI98" s="193"/>
      <c r="AJ98" s="193">
        <v>81</v>
      </c>
      <c r="AK98" s="193" t="s">
        <v>7509</v>
      </c>
      <c r="AL98" s="193">
        <v>45</v>
      </c>
      <c r="AM98" s="193" t="s">
        <v>3519</v>
      </c>
      <c r="AN98" s="193">
        <f>+IF(AL98=45,1,"")</f>
        <v>1</v>
      </c>
      <c r="AO98" s="195">
        <f ca="1">+TODAY()</f>
        <v>44256</v>
      </c>
      <c r="AP98" s="194">
        <f ca="1">+IF(Tabla1[[#This Row],[Fecha Ingreso Plataforma]]="","",AO98-AC98)</f>
        <v>206</v>
      </c>
      <c r="AQ98" s="40">
        <v>44166</v>
      </c>
      <c r="AR98" s="197" t="str">
        <f>+IF(Tabla1[[#This Row],[Fecha Baja]]="","",VALUE(1&amp;"/"&amp;MONTH(Tabla1[[#This Row],[Fecha Baja]])&amp;"/"&amp;YEAR(Tabla1[[#This Row],[Fecha Baja]])))</f>
        <v/>
      </c>
      <c r="AS98" s="197">
        <f>IF(Tabla1[[#This Row],[Fecha Ingreso Plataforma]]="","",VALUE(1&amp;"/"&amp;MONTH(Tabla1[[#This Row],[Fecha Ingreso Plataforma]])&amp;"/"&amp;YEAR(Tabla1[[#This Row],[Fecha Ingreso Plataforma]])))</f>
        <v>44044</v>
      </c>
      <c r="AT98" s="194" t="str">
        <f ca="1">+IF(AND(Tabla1[[#This Row],[dias]]&gt;=135,Tabla1[[#This Row],[Estado]]="Vigente"),"Si","No")</f>
        <v>Si</v>
      </c>
      <c r="AU98" s="194" t="str">
        <f>+IF(COUNTIF('PLAN EMPLEADO'!I:I,Tabla1[[#This Row],[Mail]])=0,"No","Si")</f>
        <v>Si</v>
      </c>
      <c r="AV98" s="194" t="s">
        <v>8321</v>
      </c>
      <c r="AW98" s="194" t="s">
        <v>9006</v>
      </c>
    </row>
    <row r="99" spans="1:49" x14ac:dyDescent="0.2">
      <c r="A99" s="193" t="s">
        <v>27</v>
      </c>
      <c r="B99" s="193" t="s">
        <v>3115</v>
      </c>
      <c r="C99" s="193" t="s">
        <v>28</v>
      </c>
      <c r="D99" s="193" t="s">
        <v>30</v>
      </c>
      <c r="E99" s="193" t="str">
        <f>+LEFT(Tabla1[[#This Row],[RutDV]],8)</f>
        <v>13761901</v>
      </c>
      <c r="F99" s="193" t="str">
        <f>+RIGHT(Tabla1[[#This Row],[RutDV]],1)</f>
        <v>6</v>
      </c>
      <c r="G99" s="193" t="s">
        <v>9248</v>
      </c>
      <c r="H99" s="193" t="s">
        <v>9411</v>
      </c>
      <c r="I99" s="194" t="str">
        <f>+TRIM(Tabla1[[#This Row],[Nombres]]&amp;" "&amp;Tabla1[[#This Row],[Apellidos]])</f>
        <v>CAROLINA ESTHER MARIN TORO</v>
      </c>
      <c r="J99" s="193" t="s">
        <v>9300</v>
      </c>
      <c r="K99" s="193" t="s">
        <v>9301</v>
      </c>
      <c r="L99" s="193" t="s">
        <v>2497</v>
      </c>
      <c r="M99" s="193" t="s">
        <v>2500</v>
      </c>
      <c r="N99" s="193"/>
      <c r="O99" s="193"/>
      <c r="P99" s="195"/>
      <c r="Q99" s="195"/>
      <c r="R99" s="196"/>
      <c r="S99" s="196"/>
      <c r="T99" s="196"/>
      <c r="U99" s="196"/>
      <c r="V99" s="195">
        <v>29426</v>
      </c>
      <c r="W99" s="195" t="s">
        <v>10434</v>
      </c>
      <c r="X99" s="193" t="s">
        <v>7582</v>
      </c>
      <c r="Y99" s="193" t="str">
        <f>+IFERROR(VLOOKUP(Tabla1[[#This Row],[Supervisor]],STAFF!E:H,4,0),"")</f>
        <v>ULISES LA ROSA PEREZ</v>
      </c>
      <c r="Z99" s="195">
        <v>44046</v>
      </c>
      <c r="AA99" s="195">
        <v>44062</v>
      </c>
      <c r="AB99" s="193"/>
      <c r="AC99" s="195">
        <v>44063</v>
      </c>
      <c r="AD99" s="193" t="s">
        <v>9411</v>
      </c>
      <c r="AE99" s="193" t="s">
        <v>9411</v>
      </c>
      <c r="AF99" s="193">
        <v>19425</v>
      </c>
      <c r="AG99" s="193" t="s">
        <v>9443</v>
      </c>
      <c r="AH99" s="193"/>
      <c r="AI99" s="193"/>
      <c r="AJ99" s="193">
        <v>82</v>
      </c>
      <c r="AK99" s="193" t="s">
        <v>5890</v>
      </c>
      <c r="AL99" s="193">
        <v>45</v>
      </c>
      <c r="AM99" s="78" t="s">
        <v>3519</v>
      </c>
      <c r="AN99" s="193">
        <f>+IF(AL99=45,1,"")</f>
        <v>1</v>
      </c>
      <c r="AO99" s="195">
        <f ca="1">+TODAY()</f>
        <v>44256</v>
      </c>
      <c r="AP99" s="194">
        <f ca="1">+IF(Tabla1[[#This Row],[Fecha Ingreso Plataforma]]="","",AO99-AC99)</f>
        <v>193</v>
      </c>
      <c r="AQ99" s="195"/>
      <c r="AR99" s="197" t="str">
        <f>+IF(Tabla1[[#This Row],[Fecha Baja]]="","",VALUE(1&amp;"/"&amp;MONTH(Tabla1[[#This Row],[Fecha Baja]])&amp;"/"&amp;YEAR(Tabla1[[#This Row],[Fecha Baja]])))</f>
        <v/>
      </c>
      <c r="AS99" s="197">
        <f>IF(Tabla1[[#This Row],[Fecha Ingreso Plataforma]]="","",VALUE(1&amp;"/"&amp;MONTH(Tabla1[[#This Row],[Fecha Ingreso Plataforma]])&amp;"/"&amp;YEAR(Tabla1[[#This Row],[Fecha Ingreso Plataforma]])))</f>
        <v>44044</v>
      </c>
      <c r="AT99" s="194" t="str">
        <f ca="1">+IF(AND(Tabla1[[#This Row],[dias]]&gt;=135,Tabla1[[#This Row],[Estado]]="Vigente"),"Si","No")</f>
        <v>Si</v>
      </c>
      <c r="AU99" s="194" t="str">
        <f>+IF(COUNTIF('PLAN EMPLEADO'!I:I,Tabla1[[#This Row],[Mail]])=0,"No","Si")</f>
        <v>No</v>
      </c>
      <c r="AV99" s="194" t="s">
        <v>11311</v>
      </c>
      <c r="AW99" s="194" t="s">
        <v>9010</v>
      </c>
    </row>
    <row r="100" spans="1:49" x14ac:dyDescent="0.2">
      <c r="A100" s="193" t="s">
        <v>27</v>
      </c>
      <c r="B100" s="193" t="s">
        <v>3115</v>
      </c>
      <c r="C100" s="193" t="s">
        <v>7302</v>
      </c>
      <c r="D100" s="193" t="s">
        <v>30</v>
      </c>
      <c r="E100" s="193" t="str">
        <f>+LEFT(Tabla1[[#This Row],[RutDV]],8)</f>
        <v>19343611</v>
      </c>
      <c r="F100" s="193" t="str">
        <f>+RIGHT(Tabla1[[#This Row],[RutDV]],1)</f>
        <v>0</v>
      </c>
      <c r="G100" s="193" t="s">
        <v>9221</v>
      </c>
      <c r="H100" s="193" t="s">
        <v>9384</v>
      </c>
      <c r="I100" s="194" t="str">
        <f>+TRIM(Tabla1[[#This Row],[Nombres]]&amp;" "&amp;Tabla1[[#This Row],[Apellidos]])</f>
        <v>CRISTOPHER NICOLAS ARANCIBIA VENEGAS</v>
      </c>
      <c r="J100" s="193" t="s">
        <v>9253</v>
      </c>
      <c r="K100" s="193" t="s">
        <v>9254</v>
      </c>
      <c r="L100" s="193" t="s">
        <v>2497</v>
      </c>
      <c r="M100" s="193" t="s">
        <v>2500</v>
      </c>
      <c r="N100" s="193"/>
      <c r="O100" s="193"/>
      <c r="P100" s="195"/>
      <c r="Q100" s="195"/>
      <c r="R100" s="196"/>
      <c r="S100" s="196"/>
      <c r="T100" s="196"/>
      <c r="U100" s="196"/>
      <c r="V100" s="195">
        <v>35242</v>
      </c>
      <c r="W100" s="195" t="s">
        <v>10434</v>
      </c>
      <c r="X100" s="193" t="s">
        <v>7582</v>
      </c>
      <c r="Y100" s="193" t="str">
        <f>+IFERROR(VLOOKUP(Tabla1[[#This Row],[Supervisor]],STAFF!E:H,4,0),"")</f>
        <v>ULISES LA ROSA PEREZ</v>
      </c>
      <c r="Z100" s="195">
        <v>44046</v>
      </c>
      <c r="AA100" s="195">
        <v>44062</v>
      </c>
      <c r="AB100" s="193"/>
      <c r="AC100" s="195">
        <v>44063</v>
      </c>
      <c r="AD100" s="193" t="s">
        <v>9384</v>
      </c>
      <c r="AE100" s="193" t="s">
        <v>9384</v>
      </c>
      <c r="AF100" s="193">
        <v>19478</v>
      </c>
      <c r="AG100" s="193" t="s">
        <v>9416</v>
      </c>
      <c r="AH100" s="193"/>
      <c r="AI100" s="193"/>
      <c r="AJ100" s="193">
        <v>82</v>
      </c>
      <c r="AK100" s="193" t="s">
        <v>5890</v>
      </c>
      <c r="AL100" s="193">
        <v>45</v>
      </c>
      <c r="AM100" s="78" t="s">
        <v>3519</v>
      </c>
      <c r="AN100" s="193">
        <f>+IF(AL100=45,1,"")</f>
        <v>1</v>
      </c>
      <c r="AO100" s="195">
        <f ca="1">+TODAY()</f>
        <v>44256</v>
      </c>
      <c r="AP100" s="194">
        <f ca="1">+IF(Tabla1[[#This Row],[Fecha Ingreso Plataforma]]="","",AO100-AC100)</f>
        <v>193</v>
      </c>
      <c r="AQ100" s="195"/>
      <c r="AR100" s="197" t="str">
        <f>+IF(Tabla1[[#This Row],[Fecha Baja]]="","",VALUE(1&amp;"/"&amp;MONTH(Tabla1[[#This Row],[Fecha Baja]])&amp;"/"&amp;YEAR(Tabla1[[#This Row],[Fecha Baja]])))</f>
        <v/>
      </c>
      <c r="AS100" s="197">
        <f>IF(Tabla1[[#This Row],[Fecha Ingreso Plataforma]]="","",VALUE(1&amp;"/"&amp;MONTH(Tabla1[[#This Row],[Fecha Ingreso Plataforma]])&amp;"/"&amp;YEAR(Tabla1[[#This Row],[Fecha Ingreso Plataforma]])))</f>
        <v>44044</v>
      </c>
      <c r="AT100" s="194" t="str">
        <f ca="1">+IF(AND(Tabla1[[#This Row],[dias]]&gt;=135,Tabla1[[#This Row],[Estado]]="Vigente"),"Si","No")</f>
        <v>Si</v>
      </c>
      <c r="AU100" s="194" t="str">
        <f>+IF(COUNTIF('PLAN EMPLEADO'!I:I,Tabla1[[#This Row],[Mail]])=0,"No","Si")</f>
        <v>No</v>
      </c>
      <c r="AV100" s="194" t="s">
        <v>11310</v>
      </c>
      <c r="AW100" s="194" t="s">
        <v>9010</v>
      </c>
    </row>
    <row r="101" spans="1:49" x14ac:dyDescent="0.2">
      <c r="A101" s="193" t="s">
        <v>27</v>
      </c>
      <c r="B101" s="193" t="s">
        <v>3115</v>
      </c>
      <c r="C101" s="193" t="s">
        <v>28</v>
      </c>
      <c r="D101" s="193" t="s">
        <v>30</v>
      </c>
      <c r="E101" s="193" t="str">
        <f>+LEFT(Tabla1[[#This Row],[RutDV]],8)</f>
        <v>18177630</v>
      </c>
      <c r="F101" s="193" t="str">
        <f>+RIGHT(Tabla1[[#This Row],[RutDV]],1)</f>
        <v>7</v>
      </c>
      <c r="G101" s="193" t="s">
        <v>9246</v>
      </c>
      <c r="H101" s="193" t="s">
        <v>9409</v>
      </c>
      <c r="I101" s="194" t="str">
        <f>+TRIM(Tabla1[[#This Row],[Nombres]]&amp;" "&amp;Tabla1[[#This Row],[Apellidos]])</f>
        <v>FRANCISCO JAVIER ALBANES ALBANES</v>
      </c>
      <c r="J101" s="193" t="s">
        <v>1725</v>
      </c>
      <c r="K101" s="193" t="s">
        <v>9297</v>
      </c>
      <c r="L101" s="193" t="s">
        <v>2497</v>
      </c>
      <c r="M101" s="193" t="s">
        <v>2500</v>
      </c>
      <c r="N101" s="193"/>
      <c r="O101" s="193"/>
      <c r="P101" s="195"/>
      <c r="Q101" s="195"/>
      <c r="R101" s="196"/>
      <c r="S101" s="196"/>
      <c r="T101" s="196"/>
      <c r="U101" s="196"/>
      <c r="V101" s="195">
        <v>33629</v>
      </c>
      <c r="W101" s="195" t="s">
        <v>10434</v>
      </c>
      <c r="X101" s="193" t="s">
        <v>7582</v>
      </c>
      <c r="Y101" s="193" t="str">
        <f>+IFERROR(VLOOKUP(Tabla1[[#This Row],[Supervisor]],STAFF!E:H,4,0),"")</f>
        <v>ULISES LA ROSA PEREZ</v>
      </c>
      <c r="Z101" s="195">
        <v>44046</v>
      </c>
      <c r="AA101" s="195">
        <v>44062</v>
      </c>
      <c r="AB101" s="193"/>
      <c r="AC101" s="195">
        <v>44063</v>
      </c>
      <c r="AD101" s="193" t="s">
        <v>9409</v>
      </c>
      <c r="AE101" s="193" t="s">
        <v>9409</v>
      </c>
      <c r="AF101" s="193">
        <v>19338</v>
      </c>
      <c r="AG101" s="193" t="s">
        <v>9441</v>
      </c>
      <c r="AH101" s="193"/>
      <c r="AI101" s="193"/>
      <c r="AJ101" s="193">
        <v>82</v>
      </c>
      <c r="AK101" s="193" t="s">
        <v>5890</v>
      </c>
      <c r="AL101" s="193">
        <v>45</v>
      </c>
      <c r="AM101" s="78" t="s">
        <v>3519</v>
      </c>
      <c r="AN101" s="193">
        <f>+IF(AL101=45,1,"")</f>
        <v>1</v>
      </c>
      <c r="AO101" s="195">
        <f ca="1">+TODAY()</f>
        <v>44256</v>
      </c>
      <c r="AP101" s="194">
        <f ca="1">+IF(Tabla1[[#This Row],[Fecha Ingreso Plataforma]]="","",AO101-AC101)</f>
        <v>193</v>
      </c>
      <c r="AQ101" s="195"/>
      <c r="AR101" s="197" t="str">
        <f>+IF(Tabla1[[#This Row],[Fecha Baja]]="","",VALUE(1&amp;"/"&amp;MONTH(Tabla1[[#This Row],[Fecha Baja]])&amp;"/"&amp;YEAR(Tabla1[[#This Row],[Fecha Baja]])))</f>
        <v/>
      </c>
      <c r="AS101" s="197">
        <f>IF(Tabla1[[#This Row],[Fecha Ingreso Plataforma]]="","",VALUE(1&amp;"/"&amp;MONTH(Tabla1[[#This Row],[Fecha Ingreso Plataforma]])&amp;"/"&amp;YEAR(Tabla1[[#This Row],[Fecha Ingreso Plataforma]])))</f>
        <v>44044</v>
      </c>
      <c r="AT101" s="194" t="str">
        <f ca="1">+IF(AND(Tabla1[[#This Row],[dias]]&gt;=135,Tabla1[[#This Row],[Estado]]="Vigente"),"Si","No")</f>
        <v>Si</v>
      </c>
      <c r="AU101" s="194" t="str">
        <f>+IF(COUNTIF('PLAN EMPLEADO'!I:I,Tabla1[[#This Row],[Mail]])=0,"No","Si")</f>
        <v>No</v>
      </c>
      <c r="AV101" s="194" t="s">
        <v>11310</v>
      </c>
      <c r="AW101" s="194" t="s">
        <v>9010</v>
      </c>
    </row>
    <row r="102" spans="1:49" x14ac:dyDescent="0.2">
      <c r="A102" s="193" t="s">
        <v>27</v>
      </c>
      <c r="B102" s="193" t="s">
        <v>3115</v>
      </c>
      <c r="C102" s="193" t="s">
        <v>28</v>
      </c>
      <c r="D102" s="193" t="s">
        <v>30</v>
      </c>
      <c r="E102" s="193" t="str">
        <f>+LEFT(Tabla1[[#This Row],[RutDV]],8)</f>
        <v>19769838</v>
      </c>
      <c r="F102" s="193" t="str">
        <f>+RIGHT(Tabla1[[#This Row],[RutDV]],1)</f>
        <v>1</v>
      </c>
      <c r="G102" s="193" t="s">
        <v>9241</v>
      </c>
      <c r="H102" s="193" t="s">
        <v>9404</v>
      </c>
      <c r="I102" s="194" t="str">
        <f>+TRIM(Tabla1[[#This Row],[Nombres]]&amp;" "&amp;Tabla1[[#This Row],[Apellidos]])</f>
        <v>VALERIA PATRICIA BONILLA VERGARA</v>
      </c>
      <c r="J102" s="193" t="s">
        <v>9288</v>
      </c>
      <c r="K102" s="193" t="s">
        <v>9289</v>
      </c>
      <c r="L102" s="193" t="s">
        <v>2497</v>
      </c>
      <c r="M102" s="193" t="s">
        <v>2500</v>
      </c>
      <c r="N102" s="193"/>
      <c r="O102" s="193"/>
      <c r="P102" s="195"/>
      <c r="Q102" s="195"/>
      <c r="R102" s="196"/>
      <c r="S102" s="196"/>
      <c r="T102" s="196"/>
      <c r="U102" s="196"/>
      <c r="V102" s="195">
        <v>35690</v>
      </c>
      <c r="W102" s="195" t="s">
        <v>10434</v>
      </c>
      <c r="X102" s="193" t="s">
        <v>7582</v>
      </c>
      <c r="Y102" s="193" t="str">
        <f>+IFERROR(VLOOKUP(Tabla1[[#This Row],[Supervisor]],STAFF!E:H,4,0),"")</f>
        <v>ULISES LA ROSA PEREZ</v>
      </c>
      <c r="Z102" s="195">
        <v>44046</v>
      </c>
      <c r="AA102" s="195">
        <v>44062</v>
      </c>
      <c r="AB102" s="193"/>
      <c r="AC102" s="195">
        <v>44063</v>
      </c>
      <c r="AD102" s="193" t="s">
        <v>9404</v>
      </c>
      <c r="AE102" s="193" t="s">
        <v>9404</v>
      </c>
      <c r="AF102" s="193">
        <v>19456</v>
      </c>
      <c r="AG102" s="193" t="s">
        <v>9436</v>
      </c>
      <c r="AH102" s="193"/>
      <c r="AI102" s="193"/>
      <c r="AJ102" s="193">
        <v>82</v>
      </c>
      <c r="AK102" s="193" t="s">
        <v>5890</v>
      </c>
      <c r="AL102" s="193">
        <v>45</v>
      </c>
      <c r="AM102" s="78" t="s">
        <v>3519</v>
      </c>
      <c r="AN102" s="193">
        <f>+IF(AL102=45,1,"")</f>
        <v>1</v>
      </c>
      <c r="AO102" s="195">
        <f ca="1">+TODAY()</f>
        <v>44256</v>
      </c>
      <c r="AP102" s="194">
        <f ca="1">+IF(Tabla1[[#This Row],[Fecha Ingreso Plataforma]]="","",AO102-AC102)</f>
        <v>193</v>
      </c>
      <c r="AQ102" s="195"/>
      <c r="AR102" s="197" t="str">
        <f>+IF(Tabla1[[#This Row],[Fecha Baja]]="","",VALUE(1&amp;"/"&amp;MONTH(Tabla1[[#This Row],[Fecha Baja]])&amp;"/"&amp;YEAR(Tabla1[[#This Row],[Fecha Baja]])))</f>
        <v/>
      </c>
      <c r="AS102" s="197">
        <f>IF(Tabla1[[#This Row],[Fecha Ingreso Plataforma]]="","",VALUE(1&amp;"/"&amp;MONTH(Tabla1[[#This Row],[Fecha Ingreso Plataforma]])&amp;"/"&amp;YEAR(Tabla1[[#This Row],[Fecha Ingreso Plataforma]])))</f>
        <v>44044</v>
      </c>
      <c r="AT102" s="194" t="str">
        <f ca="1">+IF(AND(Tabla1[[#This Row],[dias]]&gt;=135,Tabla1[[#This Row],[Estado]]="Vigente"),"Si","No")</f>
        <v>Si</v>
      </c>
      <c r="AU102" s="194" t="str">
        <f>+IF(COUNTIF('PLAN EMPLEADO'!I:I,Tabla1[[#This Row],[Mail]])=0,"No","Si")</f>
        <v>No</v>
      </c>
      <c r="AV102" s="194" t="s">
        <v>11311</v>
      </c>
      <c r="AW102" s="194" t="s">
        <v>9010</v>
      </c>
    </row>
    <row r="103" spans="1:49" x14ac:dyDescent="0.2">
      <c r="A103" s="193" t="s">
        <v>27</v>
      </c>
      <c r="B103" s="193" t="s">
        <v>3115</v>
      </c>
      <c r="C103" s="193" t="s">
        <v>28</v>
      </c>
      <c r="D103" s="193" t="s">
        <v>30</v>
      </c>
      <c r="E103" s="193" t="str">
        <f>+LEFT(Tabla1[[#This Row],[RutDV]],8)</f>
        <v>19467768</v>
      </c>
      <c r="F103" s="193" t="str">
        <f>+RIGHT(Tabla1[[#This Row],[RutDV]],1)</f>
        <v>5</v>
      </c>
      <c r="G103" s="193" t="s">
        <v>9226</v>
      </c>
      <c r="H103" s="193" t="s">
        <v>9389</v>
      </c>
      <c r="I103" s="194" t="str">
        <f>+TRIM(Tabla1[[#This Row],[Nombres]]&amp;" "&amp;Tabla1[[#This Row],[Apellidos]])</f>
        <v>TAMARA ARLETTE LEMUS ARCOS</v>
      </c>
      <c r="J103" s="193" t="s">
        <v>9262</v>
      </c>
      <c r="K103" s="193" t="s">
        <v>9263</v>
      </c>
      <c r="L103" s="193" t="s">
        <v>2497</v>
      </c>
      <c r="M103" s="193" t="s">
        <v>2500</v>
      </c>
      <c r="N103" s="193"/>
      <c r="O103" s="193"/>
      <c r="P103" s="195"/>
      <c r="Q103" s="195"/>
      <c r="R103" s="196"/>
      <c r="S103" s="196"/>
      <c r="T103" s="196"/>
      <c r="U103" s="196"/>
      <c r="V103" s="195">
        <v>35445</v>
      </c>
      <c r="W103" s="195" t="s">
        <v>10434</v>
      </c>
      <c r="X103" s="193" t="s">
        <v>7582</v>
      </c>
      <c r="Y103" s="193" t="str">
        <f>+IFERROR(VLOOKUP(Tabla1[[#This Row],[Supervisor]],STAFF!E:H,4,0),"")</f>
        <v>ULISES LA ROSA PEREZ</v>
      </c>
      <c r="Z103" s="195">
        <v>44046</v>
      </c>
      <c r="AA103" s="195">
        <v>44062</v>
      </c>
      <c r="AB103" s="193"/>
      <c r="AC103" s="195">
        <v>44063</v>
      </c>
      <c r="AD103" s="193" t="s">
        <v>9389</v>
      </c>
      <c r="AE103" s="193" t="s">
        <v>9389</v>
      </c>
      <c r="AF103" s="193">
        <v>19442</v>
      </c>
      <c r="AG103" s="193" t="s">
        <v>9421</v>
      </c>
      <c r="AH103" s="193"/>
      <c r="AI103" s="193"/>
      <c r="AJ103" s="193">
        <v>82</v>
      </c>
      <c r="AK103" s="193" t="s">
        <v>5890</v>
      </c>
      <c r="AL103" s="193">
        <v>45</v>
      </c>
      <c r="AM103" s="78" t="s">
        <v>3519</v>
      </c>
      <c r="AN103" s="193">
        <f>+IF(AL103=45,1,"")</f>
        <v>1</v>
      </c>
      <c r="AO103" s="195">
        <f ca="1">+TODAY()</f>
        <v>44256</v>
      </c>
      <c r="AP103" s="194">
        <f ca="1">+IF(Tabla1[[#This Row],[Fecha Ingreso Plataforma]]="","",AO103-AC103)</f>
        <v>193</v>
      </c>
      <c r="AQ103" s="195"/>
      <c r="AR103" s="197" t="str">
        <f>+IF(Tabla1[[#This Row],[Fecha Baja]]="","",VALUE(1&amp;"/"&amp;MONTH(Tabla1[[#This Row],[Fecha Baja]])&amp;"/"&amp;YEAR(Tabla1[[#This Row],[Fecha Baja]])))</f>
        <v/>
      </c>
      <c r="AS103" s="197">
        <f>IF(Tabla1[[#This Row],[Fecha Ingreso Plataforma]]="","",VALUE(1&amp;"/"&amp;MONTH(Tabla1[[#This Row],[Fecha Ingreso Plataforma]])&amp;"/"&amp;YEAR(Tabla1[[#This Row],[Fecha Ingreso Plataforma]])))</f>
        <v>44044</v>
      </c>
      <c r="AT103" s="194" t="str">
        <f ca="1">+IF(AND(Tabla1[[#This Row],[dias]]&gt;=135,Tabla1[[#This Row],[Estado]]="Vigente"),"Si","No")</f>
        <v>Si</v>
      </c>
      <c r="AU103" s="194" t="str">
        <f>+IF(COUNTIF('PLAN EMPLEADO'!I:I,Tabla1[[#This Row],[Mail]])=0,"No","Si")</f>
        <v>No</v>
      </c>
      <c r="AV103" s="194" t="s">
        <v>11311</v>
      </c>
      <c r="AW103" s="194" t="s">
        <v>9010</v>
      </c>
    </row>
    <row r="104" spans="1:49" x14ac:dyDescent="0.2">
      <c r="A104" s="193" t="s">
        <v>27</v>
      </c>
      <c r="B104" s="193" t="s">
        <v>3115</v>
      </c>
      <c r="C104" s="193" t="s">
        <v>28</v>
      </c>
      <c r="D104" s="193" t="s">
        <v>30</v>
      </c>
      <c r="E104" s="193" t="str">
        <f>+LEFT(Tabla1[[#This Row],[RutDV]],8)</f>
        <v>19057356</v>
      </c>
      <c r="F104" s="193" t="str">
        <f>+RIGHT(Tabla1[[#This Row],[RutDV]],1)</f>
        <v>7</v>
      </c>
      <c r="G104" s="193" t="s">
        <v>9460</v>
      </c>
      <c r="H104" s="193" t="s">
        <v>9731</v>
      </c>
      <c r="I104" s="194" t="str">
        <f>+TRIM(Tabla1[[#This Row],[Nombres]]&amp;" "&amp;Tabla1[[#This Row],[Apellidos]])</f>
        <v>BEATRIZ ALEJANDRA TOBAR VILLALOBOS</v>
      </c>
      <c r="J104" s="193" t="s">
        <v>9509</v>
      </c>
      <c r="K104" s="193" t="s">
        <v>9510</v>
      </c>
      <c r="L104" s="193" t="s">
        <v>2497</v>
      </c>
      <c r="M104" s="193" t="s">
        <v>2500</v>
      </c>
      <c r="N104" s="193"/>
      <c r="O104" s="193"/>
      <c r="P104" s="195"/>
      <c r="Q104" s="195"/>
      <c r="R104" s="196"/>
      <c r="S104" s="196"/>
      <c r="T104" s="196"/>
      <c r="U104" s="196"/>
      <c r="V104" s="195">
        <v>34892</v>
      </c>
      <c r="W104" s="195" t="s">
        <v>7308</v>
      </c>
      <c r="X104" s="193" t="s">
        <v>3656</v>
      </c>
      <c r="Y104" s="193" t="str">
        <f>+IFERROR(VLOOKUP(Tabla1[[#This Row],[Supervisor]],STAFF!E:H,4,0),"")</f>
        <v>ULISES LA ROSA PEREZ</v>
      </c>
      <c r="Z104" s="195">
        <v>44054</v>
      </c>
      <c r="AA104" s="195">
        <v>44072</v>
      </c>
      <c r="AB104" s="193"/>
      <c r="AC104" s="195">
        <v>44074</v>
      </c>
      <c r="AD104" s="193" t="s">
        <v>9731</v>
      </c>
      <c r="AE104" s="193" t="s">
        <v>9731</v>
      </c>
      <c r="AF104" s="193">
        <v>19500</v>
      </c>
      <c r="AG104" s="193" t="s">
        <v>9767</v>
      </c>
      <c r="AH104" s="193"/>
      <c r="AI104" s="193"/>
      <c r="AJ104" s="193">
        <v>83</v>
      </c>
      <c r="AK104" s="193" t="s">
        <v>5846</v>
      </c>
      <c r="AL104" s="193">
        <v>45</v>
      </c>
      <c r="AM104" s="193" t="s">
        <v>3519</v>
      </c>
      <c r="AN104" s="193">
        <f>+IF(AL104=45,1,"")</f>
        <v>1</v>
      </c>
      <c r="AO104" s="195">
        <f ca="1">+TODAY()</f>
        <v>44256</v>
      </c>
      <c r="AP104" s="194">
        <f ca="1">+IF(Tabla1[[#This Row],[Fecha Ingreso Plataforma]]="","",AO104-AC104)</f>
        <v>182</v>
      </c>
      <c r="AQ104" s="195"/>
      <c r="AR104" s="197" t="str">
        <f>+IF(Tabla1[[#This Row],[Fecha Baja]]="","",VALUE(1&amp;"/"&amp;MONTH(Tabla1[[#This Row],[Fecha Baja]])&amp;"/"&amp;YEAR(Tabla1[[#This Row],[Fecha Baja]])))</f>
        <v/>
      </c>
      <c r="AS104" s="197">
        <f>IF(Tabla1[[#This Row],[Fecha Ingreso Plataforma]]="","",VALUE(1&amp;"/"&amp;MONTH(Tabla1[[#This Row],[Fecha Ingreso Plataforma]])&amp;"/"&amp;YEAR(Tabla1[[#This Row],[Fecha Ingreso Plataforma]])))</f>
        <v>44044</v>
      </c>
      <c r="AT104" s="194" t="str">
        <f ca="1">+IF(AND(Tabla1[[#This Row],[dias]]&gt;=135,Tabla1[[#This Row],[Estado]]="Vigente"),"Si","No")</f>
        <v>Si</v>
      </c>
      <c r="AU104" s="194" t="str">
        <f>+IF(COUNTIF('PLAN EMPLEADO'!I:I,Tabla1[[#This Row],[Mail]])=0,"No","Si")</f>
        <v>No</v>
      </c>
      <c r="AV104" s="194" t="s">
        <v>8322</v>
      </c>
      <c r="AW104" s="194" t="s">
        <v>9010</v>
      </c>
    </row>
    <row r="105" spans="1:49" x14ac:dyDescent="0.2">
      <c r="A105" s="193" t="s">
        <v>27</v>
      </c>
      <c r="B105" s="193" t="s">
        <v>3115</v>
      </c>
      <c r="C105" s="193" t="s">
        <v>28</v>
      </c>
      <c r="D105" s="193" t="s">
        <v>30</v>
      </c>
      <c r="E105" s="193" t="str">
        <f>+LEFT(Tabla1[[#This Row],[RutDV]],8)</f>
        <v>17240665</v>
      </c>
      <c r="F105" s="193" t="str">
        <f>+RIGHT(Tabla1[[#This Row],[RutDV]],1)</f>
        <v>3</v>
      </c>
      <c r="G105" s="193" t="s">
        <v>9465</v>
      </c>
      <c r="H105" s="193" t="s">
        <v>9736</v>
      </c>
      <c r="I105" s="194" t="str">
        <f>+TRIM(Tabla1[[#This Row],[Nombres]]&amp;" "&amp;Tabla1[[#This Row],[Apellidos]])</f>
        <v>CESAR IGNACIO CATALAN PALLAHUALA</v>
      </c>
      <c r="J105" s="193" t="s">
        <v>9519</v>
      </c>
      <c r="K105" s="193" t="s">
        <v>9520</v>
      </c>
      <c r="L105" s="193" t="s">
        <v>2497</v>
      </c>
      <c r="M105" s="193" t="s">
        <v>2500</v>
      </c>
      <c r="N105" s="193"/>
      <c r="O105" s="193"/>
      <c r="P105" s="195"/>
      <c r="Q105" s="195"/>
      <c r="R105" s="196"/>
      <c r="S105" s="196"/>
      <c r="T105" s="196"/>
      <c r="U105" s="196"/>
      <c r="V105" s="195">
        <v>32752</v>
      </c>
      <c r="W105" s="195" t="s">
        <v>7308</v>
      </c>
      <c r="X105" s="193" t="s">
        <v>3656</v>
      </c>
      <c r="Y105" s="193" t="str">
        <f>+IFERROR(VLOOKUP(Tabla1[[#This Row],[Supervisor]],STAFF!E:H,4,0),"")</f>
        <v>ULISES LA ROSA PEREZ</v>
      </c>
      <c r="Z105" s="195">
        <v>44054</v>
      </c>
      <c r="AA105" s="195">
        <v>44072</v>
      </c>
      <c r="AB105" s="193"/>
      <c r="AC105" s="195">
        <v>44074</v>
      </c>
      <c r="AD105" s="193" t="s">
        <v>9736</v>
      </c>
      <c r="AE105" s="193" t="s">
        <v>9736</v>
      </c>
      <c r="AF105" s="193">
        <v>19505</v>
      </c>
      <c r="AG105" s="193" t="s">
        <v>9772</v>
      </c>
      <c r="AH105" s="193"/>
      <c r="AI105" s="193"/>
      <c r="AJ105" s="193">
        <v>83</v>
      </c>
      <c r="AK105" s="193" t="s">
        <v>5846</v>
      </c>
      <c r="AL105" s="193">
        <v>45</v>
      </c>
      <c r="AM105" s="193" t="s">
        <v>3519</v>
      </c>
      <c r="AN105" s="193">
        <f>+IF(AL105=45,1,"")</f>
        <v>1</v>
      </c>
      <c r="AO105" s="195">
        <f ca="1">+TODAY()</f>
        <v>44256</v>
      </c>
      <c r="AP105" s="194">
        <f ca="1">+IF(Tabla1[[#This Row],[Fecha Ingreso Plataforma]]="","",AO105-AC105)</f>
        <v>182</v>
      </c>
      <c r="AQ105" s="195"/>
      <c r="AR105" s="197" t="str">
        <f>+IF(Tabla1[[#This Row],[Fecha Baja]]="","",VALUE(1&amp;"/"&amp;MONTH(Tabla1[[#This Row],[Fecha Baja]])&amp;"/"&amp;YEAR(Tabla1[[#This Row],[Fecha Baja]])))</f>
        <v/>
      </c>
      <c r="AS105" s="197">
        <f>IF(Tabla1[[#This Row],[Fecha Ingreso Plataforma]]="","",VALUE(1&amp;"/"&amp;MONTH(Tabla1[[#This Row],[Fecha Ingreso Plataforma]])&amp;"/"&amp;YEAR(Tabla1[[#This Row],[Fecha Ingreso Plataforma]])))</f>
        <v>44044</v>
      </c>
      <c r="AT105" s="194" t="str">
        <f ca="1">+IF(AND(Tabla1[[#This Row],[dias]]&gt;=135,Tabla1[[#This Row],[Estado]]="Vigente"),"Si","No")</f>
        <v>Si</v>
      </c>
      <c r="AU105" s="194" t="str">
        <f>+IF(COUNTIF('PLAN EMPLEADO'!I:I,Tabla1[[#This Row],[Mail]])=0,"No","Si")</f>
        <v>No</v>
      </c>
      <c r="AV105" s="194" t="s">
        <v>8321</v>
      </c>
      <c r="AW105" s="194" t="s">
        <v>9010</v>
      </c>
    </row>
    <row r="106" spans="1:49" x14ac:dyDescent="0.2">
      <c r="A106" s="193" t="s">
        <v>27</v>
      </c>
      <c r="B106" s="193" t="s">
        <v>3115</v>
      </c>
      <c r="C106" s="193" t="s">
        <v>28</v>
      </c>
      <c r="D106" s="193" t="s">
        <v>30</v>
      </c>
      <c r="E106" s="193" t="str">
        <f>+LEFT(Tabla1[[#This Row],[RutDV]],8)</f>
        <v>19395770</v>
      </c>
      <c r="F106" s="193" t="str">
        <f>+RIGHT(Tabla1[[#This Row],[RutDV]],1)</f>
        <v>6</v>
      </c>
      <c r="G106" s="193" t="s">
        <v>9468</v>
      </c>
      <c r="H106" s="193" t="s">
        <v>9739</v>
      </c>
      <c r="I106" s="194" t="str">
        <f>+TRIM(Tabla1[[#This Row],[Nombres]]&amp;" "&amp;Tabla1[[#This Row],[Apellidos]])</f>
        <v>MARIT JOCE DEL ROSARIO CASTILLO NUÑEZ</v>
      </c>
      <c r="J106" s="193" t="s">
        <v>9525</v>
      </c>
      <c r="K106" s="193" t="s">
        <v>1717</v>
      </c>
      <c r="L106" s="193" t="s">
        <v>2497</v>
      </c>
      <c r="M106" s="193" t="s">
        <v>2500</v>
      </c>
      <c r="N106" s="193"/>
      <c r="O106" s="193"/>
      <c r="P106" s="195"/>
      <c r="Q106" s="195"/>
      <c r="R106" s="196"/>
      <c r="S106" s="196"/>
      <c r="T106" s="196"/>
      <c r="U106" s="196"/>
      <c r="V106" s="195">
        <v>35169</v>
      </c>
      <c r="W106" s="195" t="s">
        <v>7308</v>
      </c>
      <c r="X106" s="193" t="s">
        <v>3656</v>
      </c>
      <c r="Y106" s="193" t="str">
        <f>+IFERROR(VLOOKUP(Tabla1[[#This Row],[Supervisor]],STAFF!E:H,4,0),"")</f>
        <v>ULISES LA ROSA PEREZ</v>
      </c>
      <c r="Z106" s="195">
        <v>44054</v>
      </c>
      <c r="AA106" s="195">
        <v>44072</v>
      </c>
      <c r="AB106" s="193"/>
      <c r="AC106" s="195">
        <v>44074</v>
      </c>
      <c r="AD106" s="193" t="s">
        <v>9739</v>
      </c>
      <c r="AE106" s="193" t="s">
        <v>9739</v>
      </c>
      <c r="AF106" s="193">
        <v>19255</v>
      </c>
      <c r="AG106" s="193" t="s">
        <v>9775</v>
      </c>
      <c r="AH106" s="193"/>
      <c r="AI106" s="193"/>
      <c r="AJ106" s="193">
        <v>83</v>
      </c>
      <c r="AK106" s="193" t="s">
        <v>5846</v>
      </c>
      <c r="AL106" s="193">
        <v>45</v>
      </c>
      <c r="AM106" s="193" t="s">
        <v>3519</v>
      </c>
      <c r="AN106" s="193">
        <f>+IF(AL106=45,1,"")</f>
        <v>1</v>
      </c>
      <c r="AO106" s="195">
        <f ca="1">+TODAY()</f>
        <v>44256</v>
      </c>
      <c r="AP106" s="194">
        <f ca="1">+IF(Tabla1[[#This Row],[Fecha Ingreso Plataforma]]="","",AO106-AC106)</f>
        <v>182</v>
      </c>
      <c r="AQ106" s="195"/>
      <c r="AR106" s="197" t="str">
        <f>+IF(Tabla1[[#This Row],[Fecha Baja]]="","",VALUE(1&amp;"/"&amp;MONTH(Tabla1[[#This Row],[Fecha Baja]])&amp;"/"&amp;YEAR(Tabla1[[#This Row],[Fecha Baja]])))</f>
        <v/>
      </c>
      <c r="AS106" s="197">
        <f>IF(Tabla1[[#This Row],[Fecha Ingreso Plataforma]]="","",VALUE(1&amp;"/"&amp;MONTH(Tabla1[[#This Row],[Fecha Ingreso Plataforma]])&amp;"/"&amp;YEAR(Tabla1[[#This Row],[Fecha Ingreso Plataforma]])))</f>
        <v>44044</v>
      </c>
      <c r="AT106" s="194" t="str">
        <f ca="1">+IF(AND(Tabla1[[#This Row],[dias]]&gt;=135,Tabla1[[#This Row],[Estado]]="Vigente"),"Si","No")</f>
        <v>Si</v>
      </c>
      <c r="AU106" s="194" t="str">
        <f>+IF(COUNTIF('PLAN EMPLEADO'!I:I,Tabla1[[#This Row],[Mail]])=0,"No","Si")</f>
        <v>No</v>
      </c>
      <c r="AV106" s="194" t="s">
        <v>8321</v>
      </c>
      <c r="AW106" s="194" t="s">
        <v>9010</v>
      </c>
    </row>
    <row r="107" spans="1:49" x14ac:dyDescent="0.2">
      <c r="A107" s="193" t="s">
        <v>27</v>
      </c>
      <c r="B107" s="193" t="s">
        <v>3115</v>
      </c>
      <c r="C107" s="193" t="s">
        <v>28</v>
      </c>
      <c r="D107" s="193" t="s">
        <v>30</v>
      </c>
      <c r="E107" s="193" t="str">
        <f>+LEFT(Tabla1[[#This Row],[RutDV]],8)</f>
        <v>18082284</v>
      </c>
      <c r="F107" s="193" t="str">
        <f>+RIGHT(Tabla1[[#This Row],[RutDV]],1)</f>
        <v>4</v>
      </c>
      <c r="G107" s="193" t="s">
        <v>9461</v>
      </c>
      <c r="H107" s="193" t="s">
        <v>9732</v>
      </c>
      <c r="I107" s="194" t="str">
        <f>+TRIM(Tabla1[[#This Row],[Nombres]]&amp;" "&amp;Tabla1[[#This Row],[Apellidos]])</f>
        <v>LETICIA GISSELLE COLLIO MONTUPIL</v>
      </c>
      <c r="J107" s="193" t="s">
        <v>9511</v>
      </c>
      <c r="K107" s="193" t="s">
        <v>9512</v>
      </c>
      <c r="L107" s="193" t="s">
        <v>2497</v>
      </c>
      <c r="M107" s="193" t="s">
        <v>2500</v>
      </c>
      <c r="N107" s="193"/>
      <c r="O107" s="193"/>
      <c r="P107" s="195"/>
      <c r="Q107" s="195"/>
      <c r="R107" s="196"/>
      <c r="S107" s="196"/>
      <c r="T107" s="196"/>
      <c r="U107" s="196"/>
      <c r="V107" s="195">
        <v>33862</v>
      </c>
      <c r="W107" s="195" t="s">
        <v>5411</v>
      </c>
      <c r="X107" s="37" t="s">
        <v>2512</v>
      </c>
      <c r="Y107" s="37" t="str">
        <f>+IFERROR(VLOOKUP(Tabla1[[#This Row],[Supervisor]],STAFF!E:H,4,0),"")</f>
        <v>ULISES LA ROSA PEREZ</v>
      </c>
      <c r="Z107" s="195">
        <v>44054</v>
      </c>
      <c r="AA107" s="195">
        <v>44072</v>
      </c>
      <c r="AB107" s="193"/>
      <c r="AC107" s="195">
        <v>44074</v>
      </c>
      <c r="AD107" s="193" t="s">
        <v>9732</v>
      </c>
      <c r="AE107" s="193" t="s">
        <v>9732</v>
      </c>
      <c r="AF107" s="193">
        <v>19501</v>
      </c>
      <c r="AG107" s="193" t="s">
        <v>9768</v>
      </c>
      <c r="AH107" s="193"/>
      <c r="AI107" s="193"/>
      <c r="AJ107" s="193">
        <v>83</v>
      </c>
      <c r="AK107" s="193" t="s">
        <v>5846</v>
      </c>
      <c r="AL107" s="193">
        <v>30</v>
      </c>
      <c r="AM107" s="193" t="s">
        <v>3519</v>
      </c>
      <c r="AN107" s="193" t="str">
        <f>+IF(AL107=45,1,"")</f>
        <v/>
      </c>
      <c r="AO107" s="195">
        <f ca="1">+TODAY()</f>
        <v>44256</v>
      </c>
      <c r="AP107" s="194">
        <f ca="1">+IF(Tabla1[[#This Row],[Fecha Ingreso Plataforma]]="","",AO107-AC107)</f>
        <v>182</v>
      </c>
      <c r="AQ107" s="195"/>
      <c r="AR107" s="197" t="str">
        <f>+IF(Tabla1[[#This Row],[Fecha Baja]]="","",VALUE(1&amp;"/"&amp;MONTH(Tabla1[[#This Row],[Fecha Baja]])&amp;"/"&amp;YEAR(Tabla1[[#This Row],[Fecha Baja]])))</f>
        <v/>
      </c>
      <c r="AS107" s="197">
        <f>IF(Tabla1[[#This Row],[Fecha Ingreso Plataforma]]="","",VALUE(1&amp;"/"&amp;MONTH(Tabla1[[#This Row],[Fecha Ingreso Plataforma]])&amp;"/"&amp;YEAR(Tabla1[[#This Row],[Fecha Ingreso Plataforma]])))</f>
        <v>44044</v>
      </c>
      <c r="AT107" s="194" t="str">
        <f ca="1">+IF(AND(Tabla1[[#This Row],[dias]]&gt;=135,Tabla1[[#This Row],[Estado]]="Vigente"),"Si","No")</f>
        <v>Si</v>
      </c>
      <c r="AU107" s="194" t="str">
        <f>+IF(COUNTIF('PLAN EMPLEADO'!I:I,Tabla1[[#This Row],[Mail]])=0,"No","Si")</f>
        <v>No</v>
      </c>
      <c r="AV107" s="194" t="s">
        <v>11313</v>
      </c>
      <c r="AW107" s="194" t="s">
        <v>9010</v>
      </c>
    </row>
    <row r="108" spans="1:49" x14ac:dyDescent="0.2">
      <c r="A108" s="193" t="s">
        <v>27</v>
      </c>
      <c r="B108" s="193" t="s">
        <v>3115</v>
      </c>
      <c r="C108" s="193" t="s">
        <v>28</v>
      </c>
      <c r="D108" s="193" t="s">
        <v>30</v>
      </c>
      <c r="E108" s="193" t="str">
        <f>+LEFT(Tabla1[[#This Row],[RutDV]],8)</f>
        <v>15055981</v>
      </c>
      <c r="F108" s="193" t="str">
        <f>+RIGHT(Tabla1[[#This Row],[RutDV]],1)</f>
        <v>2</v>
      </c>
      <c r="G108" s="193" t="s">
        <v>9657</v>
      </c>
      <c r="H108" s="193" t="s">
        <v>9970</v>
      </c>
      <c r="I108" s="194" t="str">
        <f>+TRIM(Tabla1[[#This Row],[Nombres]]&amp;" "&amp;Tabla1[[#This Row],[Apellidos]])</f>
        <v>MARISOL DEL CARMEN BAEZA FLORES</v>
      </c>
      <c r="J108" s="193" t="s">
        <v>9682</v>
      </c>
      <c r="K108" s="193" t="s">
        <v>9683</v>
      </c>
      <c r="L108" s="193" t="s">
        <v>2497</v>
      </c>
      <c r="M108" s="193" t="s">
        <v>2500</v>
      </c>
      <c r="N108" s="193"/>
      <c r="O108" s="193"/>
      <c r="P108" s="195"/>
      <c r="Q108" s="195"/>
      <c r="R108" s="196"/>
      <c r="S108" s="196"/>
      <c r="T108" s="196"/>
      <c r="U108" s="196"/>
      <c r="V108" s="195" t="s">
        <v>9705</v>
      </c>
      <c r="W108" s="195" t="s">
        <v>5411</v>
      </c>
      <c r="X108" s="37" t="s">
        <v>2512</v>
      </c>
      <c r="Y108" s="37" t="str">
        <f>+IFERROR(VLOOKUP(Tabla1[[#This Row],[Supervisor]],STAFF!E:H,4,0),"")</f>
        <v>ULISES LA ROSA PEREZ</v>
      </c>
      <c r="Z108" s="195">
        <v>44060</v>
      </c>
      <c r="AA108" s="195">
        <v>44075</v>
      </c>
      <c r="AB108" s="193"/>
      <c r="AC108" s="195">
        <v>44076</v>
      </c>
      <c r="AD108" s="193" t="s">
        <v>9970</v>
      </c>
      <c r="AE108" s="193" t="s">
        <v>9970</v>
      </c>
      <c r="AF108" s="193">
        <v>19208</v>
      </c>
      <c r="AG108" s="193" t="s">
        <v>9988</v>
      </c>
      <c r="AH108" s="193"/>
      <c r="AI108" s="193"/>
      <c r="AJ108" s="193">
        <v>84</v>
      </c>
      <c r="AK108" s="193" t="s">
        <v>8362</v>
      </c>
      <c r="AL108" s="193">
        <v>30</v>
      </c>
      <c r="AM108" s="193" t="s">
        <v>3519</v>
      </c>
      <c r="AN108" s="193" t="str">
        <f>+IF(AL108=45,1,"")</f>
        <v/>
      </c>
      <c r="AO108" s="195">
        <f ca="1">+TODAY()</f>
        <v>44256</v>
      </c>
      <c r="AP108" s="194">
        <f ca="1">+IF(Tabla1[[#This Row],[Fecha Ingreso Plataforma]]="","",AO108-AC108)</f>
        <v>180</v>
      </c>
      <c r="AQ108" s="195"/>
      <c r="AR108" s="197" t="str">
        <f>+IF(Tabla1[[#This Row],[Fecha Baja]]="","",VALUE(1&amp;"/"&amp;MONTH(Tabla1[[#This Row],[Fecha Baja]])&amp;"/"&amp;YEAR(Tabla1[[#This Row],[Fecha Baja]])))</f>
        <v/>
      </c>
      <c r="AS108" s="197">
        <f>IF(Tabla1[[#This Row],[Fecha Ingreso Plataforma]]="","",VALUE(1&amp;"/"&amp;MONTH(Tabla1[[#This Row],[Fecha Ingreso Plataforma]])&amp;"/"&amp;YEAR(Tabla1[[#This Row],[Fecha Ingreso Plataforma]])))</f>
        <v>44075</v>
      </c>
      <c r="AT108" s="194" t="str">
        <f ca="1">+IF(AND(Tabla1[[#This Row],[dias]]&gt;=135,Tabla1[[#This Row],[Estado]]="Vigente"),"Si","No")</f>
        <v>Si</v>
      </c>
      <c r="AU108" s="194" t="str">
        <f>+IF(COUNTIF('PLAN EMPLEADO'!I:I,Tabla1[[#This Row],[Mail]])=0,"No","Si")</f>
        <v>No</v>
      </c>
      <c r="AV108" s="194" t="s">
        <v>11313</v>
      </c>
      <c r="AW108" s="194" t="s">
        <v>9010</v>
      </c>
    </row>
    <row r="109" spans="1:49" x14ac:dyDescent="0.2">
      <c r="A109" s="37" t="s">
        <v>27</v>
      </c>
      <c r="B109" s="37" t="s">
        <v>3115</v>
      </c>
      <c r="C109" s="37" t="s">
        <v>28</v>
      </c>
      <c r="D109" s="37" t="s">
        <v>30</v>
      </c>
      <c r="E109" s="193" t="str">
        <f>+LEFT(Tabla1[[#This Row],[RutDV]],8)</f>
        <v>19349995</v>
      </c>
      <c r="F109" s="193" t="str">
        <f>+RIGHT(Tabla1[[#This Row],[RutDV]],1)</f>
        <v>3</v>
      </c>
      <c r="G109" s="193" t="s">
        <v>9924</v>
      </c>
      <c r="H109" s="193" t="s">
        <v>10020</v>
      </c>
      <c r="I109" s="194" t="str">
        <f>+TRIM(Tabla1[[#This Row],[Nombres]]&amp;" "&amp;Tabla1[[#This Row],[Apellidos]])</f>
        <v>CAMILA FERNANDA TORRES HIDALGO</v>
      </c>
      <c r="J109" s="193" t="s">
        <v>9887</v>
      </c>
      <c r="K109" s="193" t="s">
        <v>9888</v>
      </c>
      <c r="L109" s="193" t="s">
        <v>2497</v>
      </c>
      <c r="M109" s="193" t="s">
        <v>2500</v>
      </c>
      <c r="N109" s="193"/>
      <c r="O109" s="193"/>
      <c r="P109" s="195"/>
      <c r="Q109" s="195"/>
      <c r="R109" s="196"/>
      <c r="S109" s="196"/>
      <c r="T109" s="196"/>
      <c r="U109" s="196"/>
      <c r="V109" s="195" t="s">
        <v>9954</v>
      </c>
      <c r="W109" s="195" t="s">
        <v>5411</v>
      </c>
      <c r="X109" s="37" t="s">
        <v>2512</v>
      </c>
      <c r="Y109" s="37" t="str">
        <f>+IFERROR(VLOOKUP(Tabla1[[#This Row],[Supervisor]],STAFF!E:H,4,0),"")</f>
        <v>ULISES LA ROSA PEREZ</v>
      </c>
      <c r="Z109" s="195">
        <v>44067</v>
      </c>
      <c r="AA109" s="195">
        <v>44081</v>
      </c>
      <c r="AB109" s="193"/>
      <c r="AC109" s="195">
        <v>44082</v>
      </c>
      <c r="AD109" s="193" t="s">
        <v>10020</v>
      </c>
      <c r="AE109" s="193" t="s">
        <v>10020</v>
      </c>
      <c r="AF109" s="193">
        <v>19494</v>
      </c>
      <c r="AG109" s="193" t="s">
        <v>10051</v>
      </c>
      <c r="AH109" s="193"/>
      <c r="AI109" s="193"/>
      <c r="AJ109" s="193">
        <v>85</v>
      </c>
      <c r="AK109" s="37" t="s">
        <v>5890</v>
      </c>
      <c r="AL109" s="193">
        <v>30</v>
      </c>
      <c r="AM109" s="193" t="s">
        <v>3519</v>
      </c>
      <c r="AN109" s="193" t="str">
        <f>+IF(AL109=45,1,"")</f>
        <v/>
      </c>
      <c r="AO109" s="195">
        <f ca="1">+TODAY()</f>
        <v>44256</v>
      </c>
      <c r="AP109" s="194">
        <f ca="1">+IF(Tabla1[[#This Row],[Fecha Ingreso Plataforma]]="","",AO109-AC109)</f>
        <v>174</v>
      </c>
      <c r="AQ109" s="195"/>
      <c r="AR109" s="197" t="str">
        <f>+IF(Tabla1[[#This Row],[Fecha Baja]]="","",VALUE(1&amp;"/"&amp;MONTH(Tabla1[[#This Row],[Fecha Baja]])&amp;"/"&amp;YEAR(Tabla1[[#This Row],[Fecha Baja]])))</f>
        <v/>
      </c>
      <c r="AS109" s="197">
        <f>IF(Tabla1[[#This Row],[Fecha Ingreso Plataforma]]="","",VALUE(1&amp;"/"&amp;MONTH(Tabla1[[#This Row],[Fecha Ingreso Plataforma]])&amp;"/"&amp;YEAR(Tabla1[[#This Row],[Fecha Ingreso Plataforma]])))</f>
        <v>44075</v>
      </c>
      <c r="AT109" s="194" t="str">
        <f ca="1">+IF(AND(Tabla1[[#This Row],[dias]]&gt;=135,Tabla1[[#This Row],[Estado]]="Vigente"),"Si","No")</f>
        <v>Si</v>
      </c>
      <c r="AU109" s="194" t="str">
        <f>+IF(COUNTIF('PLAN EMPLEADO'!I:I,Tabla1[[#This Row],[Mail]])=0,"No","Si")</f>
        <v>No</v>
      </c>
      <c r="AV109" s="194" t="s">
        <v>11313</v>
      </c>
      <c r="AW109" s="194" t="s">
        <v>9010</v>
      </c>
    </row>
    <row r="110" spans="1:49" x14ac:dyDescent="0.2">
      <c r="A110" s="37" t="s">
        <v>27</v>
      </c>
      <c r="B110" s="37" t="s">
        <v>3115</v>
      </c>
      <c r="C110" s="37" t="s">
        <v>28</v>
      </c>
      <c r="D110" s="37" t="s">
        <v>30</v>
      </c>
      <c r="E110" s="193" t="str">
        <f>+LEFT(Tabla1[[#This Row],[RutDV]],8)</f>
        <v>16187763</v>
      </c>
      <c r="F110" s="193" t="str">
        <f>+RIGHT(Tabla1[[#This Row],[RutDV]],1)</f>
        <v>8</v>
      </c>
      <c r="G110" s="193" t="s">
        <v>9916</v>
      </c>
      <c r="H110" s="193" t="s">
        <v>10012</v>
      </c>
      <c r="I110" s="194" t="str">
        <f>+TRIM(Tabla1[[#This Row],[Nombres]]&amp;" "&amp;Tabla1[[#This Row],[Apellidos]])</f>
        <v>CRISTOBAL GABRIEL OYARZUN VIDAL</v>
      </c>
      <c r="J110" s="193" t="s">
        <v>9851</v>
      </c>
      <c r="K110" s="193" t="s">
        <v>9872</v>
      </c>
      <c r="L110" s="193" t="s">
        <v>2497</v>
      </c>
      <c r="M110" s="193" t="s">
        <v>2500</v>
      </c>
      <c r="N110" s="193"/>
      <c r="O110" s="193"/>
      <c r="P110" s="195"/>
      <c r="Q110" s="195"/>
      <c r="R110" s="196"/>
      <c r="S110" s="196"/>
      <c r="T110" s="196"/>
      <c r="U110" s="196"/>
      <c r="V110" s="195" t="s">
        <v>9946</v>
      </c>
      <c r="W110" s="195" t="s">
        <v>8086</v>
      </c>
      <c r="X110" s="37" t="s">
        <v>4636</v>
      </c>
      <c r="Y110" s="37" t="str">
        <f>+IFERROR(VLOOKUP(Tabla1[[#This Row],[Supervisor]],STAFF!E:H,4,0),"")</f>
        <v>ULISES LA ROSA PEREZ</v>
      </c>
      <c r="Z110" s="195">
        <v>44067</v>
      </c>
      <c r="AA110" s="195">
        <v>44081</v>
      </c>
      <c r="AB110" s="193"/>
      <c r="AC110" s="195">
        <v>44082</v>
      </c>
      <c r="AD110" s="193" t="s">
        <v>10012</v>
      </c>
      <c r="AE110" s="193" t="s">
        <v>10012</v>
      </c>
      <c r="AF110" s="193"/>
      <c r="AG110" s="193" t="s">
        <v>10043</v>
      </c>
      <c r="AH110" s="193"/>
      <c r="AI110" s="193"/>
      <c r="AJ110" s="193">
        <v>85</v>
      </c>
      <c r="AK110" s="37" t="s">
        <v>5890</v>
      </c>
      <c r="AL110" s="193">
        <v>45</v>
      </c>
      <c r="AM110" s="193" t="s">
        <v>3519</v>
      </c>
      <c r="AN110" s="193">
        <f>+IF(AL110=45,1,"")</f>
        <v>1</v>
      </c>
      <c r="AO110" s="195">
        <f ca="1">+TODAY()</f>
        <v>44256</v>
      </c>
      <c r="AP110" s="194">
        <f ca="1">+IF(Tabla1[[#This Row],[Fecha Ingreso Plataforma]]="","",AO110-AC110)</f>
        <v>174</v>
      </c>
      <c r="AQ110" s="195"/>
      <c r="AR110" s="197" t="str">
        <f>+IF(Tabla1[[#This Row],[Fecha Baja]]="","",VALUE(1&amp;"/"&amp;MONTH(Tabla1[[#This Row],[Fecha Baja]])&amp;"/"&amp;YEAR(Tabla1[[#This Row],[Fecha Baja]])))</f>
        <v/>
      </c>
      <c r="AS110" s="197">
        <f>IF(Tabla1[[#This Row],[Fecha Ingreso Plataforma]]="","",VALUE(1&amp;"/"&amp;MONTH(Tabla1[[#This Row],[Fecha Ingreso Plataforma]])&amp;"/"&amp;YEAR(Tabla1[[#This Row],[Fecha Ingreso Plataforma]])))</f>
        <v>44075</v>
      </c>
      <c r="AT110" s="194" t="str">
        <f ca="1">+IF(AND(Tabla1[[#This Row],[dias]]&gt;=135,Tabla1[[#This Row],[Estado]]="Vigente"),"Si","No")</f>
        <v>Si</v>
      </c>
      <c r="AU110" s="194" t="str">
        <f>+IF(COUNTIF('PLAN EMPLEADO'!I:I,Tabla1[[#This Row],[Mail]])=0,"No","Si")</f>
        <v>No</v>
      </c>
      <c r="AV110" s="194" t="s">
        <v>8321</v>
      </c>
      <c r="AW110" s="194" t="s">
        <v>9010</v>
      </c>
    </row>
    <row r="111" spans="1:49" x14ac:dyDescent="0.2">
      <c r="A111" s="37" t="s">
        <v>27</v>
      </c>
      <c r="B111" s="37" t="s">
        <v>3115</v>
      </c>
      <c r="C111" s="37" t="s">
        <v>28</v>
      </c>
      <c r="D111" s="37" t="s">
        <v>30</v>
      </c>
      <c r="E111" s="193" t="str">
        <f>+LEFT(Tabla1[[#This Row],[RutDV]],8)</f>
        <v>15333403</v>
      </c>
      <c r="F111" s="193" t="str">
        <f>+RIGHT(Tabla1[[#This Row],[RutDV]],1)</f>
        <v>K</v>
      </c>
      <c r="G111" s="193" t="s">
        <v>9909</v>
      </c>
      <c r="H111" s="193" t="s">
        <v>10005</v>
      </c>
      <c r="I111" s="194" t="str">
        <f>+TRIM(Tabla1[[#This Row],[Nombres]]&amp;" "&amp;Tabla1[[#This Row],[Apellidos]])</f>
        <v>DAVID ANDRES PEÑA MOYA</v>
      </c>
      <c r="J111" s="193" t="s">
        <v>9858</v>
      </c>
      <c r="K111" s="193" t="s">
        <v>9859</v>
      </c>
      <c r="L111" s="193" t="s">
        <v>2497</v>
      </c>
      <c r="M111" s="193" t="s">
        <v>2500</v>
      </c>
      <c r="N111" s="193"/>
      <c r="O111" s="193"/>
      <c r="P111" s="195"/>
      <c r="Q111" s="195"/>
      <c r="R111" s="196"/>
      <c r="S111" s="196"/>
      <c r="T111" s="196"/>
      <c r="U111" s="196"/>
      <c r="V111" s="195" t="s">
        <v>9940</v>
      </c>
      <c r="W111" s="195" t="s">
        <v>10434</v>
      </c>
      <c r="X111" s="193" t="s">
        <v>7582</v>
      </c>
      <c r="Y111" s="193" t="str">
        <f>+IFERROR(VLOOKUP(Tabla1[[#This Row],[Supervisor]],STAFF!E:H,4,0),"")</f>
        <v>ULISES LA ROSA PEREZ</v>
      </c>
      <c r="Z111" s="195">
        <v>44067</v>
      </c>
      <c r="AA111" s="195">
        <v>44081</v>
      </c>
      <c r="AB111" s="193"/>
      <c r="AC111" s="195">
        <v>44082</v>
      </c>
      <c r="AD111" s="193" t="s">
        <v>10005</v>
      </c>
      <c r="AE111" s="193" t="s">
        <v>10005</v>
      </c>
      <c r="AF111" s="193">
        <v>19457</v>
      </c>
      <c r="AG111" s="193" t="s">
        <v>10036</v>
      </c>
      <c r="AH111" s="193"/>
      <c r="AI111" s="193"/>
      <c r="AJ111" s="193">
        <v>85</v>
      </c>
      <c r="AK111" s="37" t="s">
        <v>5890</v>
      </c>
      <c r="AL111" s="193">
        <v>45</v>
      </c>
      <c r="AM111" s="193" t="s">
        <v>3519</v>
      </c>
      <c r="AN111" s="193">
        <f>+IF(AL111=45,1,"")</f>
        <v>1</v>
      </c>
      <c r="AO111" s="195">
        <f ca="1">+TODAY()</f>
        <v>44256</v>
      </c>
      <c r="AP111" s="194">
        <f ca="1">+IF(Tabla1[[#This Row],[Fecha Ingreso Plataforma]]="","",AO111-AC111)</f>
        <v>174</v>
      </c>
      <c r="AQ111" s="195"/>
      <c r="AR111" s="197" t="str">
        <f>+IF(Tabla1[[#This Row],[Fecha Baja]]="","",VALUE(1&amp;"/"&amp;MONTH(Tabla1[[#This Row],[Fecha Baja]])&amp;"/"&amp;YEAR(Tabla1[[#This Row],[Fecha Baja]])))</f>
        <v/>
      </c>
      <c r="AS111" s="197">
        <f>IF(Tabla1[[#This Row],[Fecha Ingreso Plataforma]]="","",VALUE(1&amp;"/"&amp;MONTH(Tabla1[[#This Row],[Fecha Ingreso Plataforma]])&amp;"/"&amp;YEAR(Tabla1[[#This Row],[Fecha Ingreso Plataforma]])))</f>
        <v>44075</v>
      </c>
      <c r="AT111" s="194" t="str">
        <f ca="1">+IF(AND(Tabla1[[#This Row],[dias]]&gt;=135,Tabla1[[#This Row],[Estado]]="Vigente"),"Si","No")</f>
        <v>Si</v>
      </c>
      <c r="AU111" s="194" t="str">
        <f>+IF(COUNTIF('PLAN EMPLEADO'!I:I,Tabla1[[#This Row],[Mail]])=0,"No","Si")</f>
        <v>No</v>
      </c>
      <c r="AV111" s="194" t="s">
        <v>11310</v>
      </c>
      <c r="AW111" s="194" t="s">
        <v>9010</v>
      </c>
    </row>
    <row r="112" spans="1:49" x14ac:dyDescent="0.2">
      <c r="A112" s="193" t="s">
        <v>27</v>
      </c>
      <c r="B112" s="193" t="s">
        <v>3115</v>
      </c>
      <c r="C112" s="193" t="s">
        <v>28</v>
      </c>
      <c r="D112" s="193" t="s">
        <v>30</v>
      </c>
      <c r="E112" s="193" t="str">
        <f>+LEFT(Tabla1[[#This Row],[RutDV]],8)</f>
        <v>16715936</v>
      </c>
      <c r="F112" s="193" t="str">
        <f>+RIGHT(Tabla1[[#This Row],[RutDV]],1)</f>
        <v>2</v>
      </c>
      <c r="G112" s="193" t="s">
        <v>10071</v>
      </c>
      <c r="H112" s="193" t="s">
        <v>10160</v>
      </c>
      <c r="I112" s="194" t="str">
        <f>+TRIM(Tabla1[[#This Row],[Nombres]]&amp;" "&amp;Tabla1[[#This Row],[Apellidos]])</f>
        <v>CLAUDIA ANDREA OJEDA ARTEAGA</v>
      </c>
      <c r="J112" s="193" t="s">
        <v>10107</v>
      </c>
      <c r="K112" s="193" t="s">
        <v>10108</v>
      </c>
      <c r="L112" s="193" t="s">
        <v>2497</v>
      </c>
      <c r="M112" s="193" t="s">
        <v>2500</v>
      </c>
      <c r="N112" s="193"/>
      <c r="O112" s="193"/>
      <c r="P112" s="195"/>
      <c r="Q112" s="195"/>
      <c r="R112" s="196"/>
      <c r="S112" s="196"/>
      <c r="T112" s="196"/>
      <c r="U112" s="196"/>
      <c r="V112" s="195" t="s">
        <v>10137</v>
      </c>
      <c r="W112" s="195" t="s">
        <v>8319</v>
      </c>
      <c r="X112" s="37" t="s">
        <v>4468</v>
      </c>
      <c r="Y112" s="193" t="str">
        <f>+IFERROR(VLOOKUP(Tabla1[[#This Row],[Supervisor]],STAFF!E:H,4,0),"")</f>
        <v>FRANCISCO JAVIER SUAREZ VEGA</v>
      </c>
      <c r="Z112" s="195">
        <v>44075</v>
      </c>
      <c r="AA112" s="195">
        <v>44088</v>
      </c>
      <c r="AB112" s="193"/>
      <c r="AC112" s="195">
        <v>44089</v>
      </c>
      <c r="AD112" s="193" t="s">
        <v>10160</v>
      </c>
      <c r="AE112" s="193" t="s">
        <v>10160</v>
      </c>
      <c r="AF112" s="193">
        <v>19437</v>
      </c>
      <c r="AG112" s="193" t="s">
        <v>10182</v>
      </c>
      <c r="AH112" s="193"/>
      <c r="AI112" s="193"/>
      <c r="AJ112" s="193">
        <v>86</v>
      </c>
      <c r="AK112" s="193" t="s">
        <v>5846</v>
      </c>
      <c r="AL112" s="193">
        <v>45</v>
      </c>
      <c r="AM112" s="193" t="s">
        <v>3519</v>
      </c>
      <c r="AN112" s="193">
        <f>+IF(AL112=45,1,"")</f>
        <v>1</v>
      </c>
      <c r="AO112" s="195">
        <f ca="1">+TODAY()</f>
        <v>44256</v>
      </c>
      <c r="AP112" s="194">
        <f ca="1">+IF(Tabla1[[#This Row],[Fecha Ingreso Plataforma]]="","",AO112-AC112)</f>
        <v>167</v>
      </c>
      <c r="AQ112" s="195"/>
      <c r="AR112" s="197" t="str">
        <f>+IF(Tabla1[[#This Row],[Fecha Baja]]="","",VALUE(1&amp;"/"&amp;MONTH(Tabla1[[#This Row],[Fecha Baja]])&amp;"/"&amp;YEAR(Tabla1[[#This Row],[Fecha Baja]])))</f>
        <v/>
      </c>
      <c r="AS112" s="197">
        <f>IF(Tabla1[[#This Row],[Fecha Ingreso Plataforma]]="","",VALUE(1&amp;"/"&amp;MONTH(Tabla1[[#This Row],[Fecha Ingreso Plataforma]])&amp;"/"&amp;YEAR(Tabla1[[#This Row],[Fecha Ingreso Plataforma]])))</f>
        <v>44075</v>
      </c>
      <c r="AT112" s="194" t="str">
        <f ca="1">+IF(AND(Tabla1[[#This Row],[dias]]&gt;=135,Tabla1[[#This Row],[Estado]]="Vigente"),"Si","No")</f>
        <v>Si</v>
      </c>
      <c r="AU112" s="194" t="str">
        <f>+IF(COUNTIF('PLAN EMPLEADO'!I:I,Tabla1[[#This Row],[Mail]])=0,"No","Si")</f>
        <v>No</v>
      </c>
      <c r="AV112" s="194" t="s">
        <v>11310</v>
      </c>
      <c r="AW112" s="194" t="s">
        <v>9010</v>
      </c>
    </row>
    <row r="113" spans="1:49" x14ac:dyDescent="0.2">
      <c r="A113" s="193" t="s">
        <v>27</v>
      </c>
      <c r="B113" s="193" t="s">
        <v>3115</v>
      </c>
      <c r="C113" s="193" t="s">
        <v>28</v>
      </c>
      <c r="D113" s="193" t="s">
        <v>30</v>
      </c>
      <c r="E113" s="193" t="str">
        <f>+LEFT(Tabla1[[#This Row],[RutDV]],8)</f>
        <v>17980267</v>
      </c>
      <c r="F113" s="193" t="str">
        <f>+RIGHT(Tabla1[[#This Row],[RutDV]],1)</f>
        <v>8</v>
      </c>
      <c r="G113" s="193" t="s">
        <v>10075</v>
      </c>
      <c r="H113" s="193" t="s">
        <v>10164</v>
      </c>
      <c r="I113" s="194" t="str">
        <f>+TRIM(Tabla1[[#This Row],[Nombres]]&amp;" "&amp;Tabla1[[#This Row],[Apellidos]])</f>
        <v>CLAUDIA PAMELA ENCINA ESPINOZA</v>
      </c>
      <c r="J113" s="193" t="s">
        <v>10115</v>
      </c>
      <c r="K113" s="193" t="s">
        <v>10116</v>
      </c>
      <c r="L113" s="193" t="s">
        <v>2497</v>
      </c>
      <c r="M113" s="193" t="s">
        <v>2500</v>
      </c>
      <c r="N113" s="193"/>
      <c r="O113" s="193"/>
      <c r="P113" s="195"/>
      <c r="Q113" s="195"/>
      <c r="R113" s="196"/>
      <c r="S113" s="196"/>
      <c r="T113" s="196"/>
      <c r="U113" s="196"/>
      <c r="V113" s="195" t="s">
        <v>10140</v>
      </c>
      <c r="W113" s="195" t="s">
        <v>8086</v>
      </c>
      <c r="X113" s="37" t="s">
        <v>4636</v>
      </c>
      <c r="Y113" s="193" t="str">
        <f>+IFERROR(VLOOKUP(Tabla1[[#This Row],[Supervisor]],STAFF!E:H,4,0),"")</f>
        <v>ULISES LA ROSA PEREZ</v>
      </c>
      <c r="Z113" s="195">
        <v>44075</v>
      </c>
      <c r="AA113" s="195">
        <v>44088</v>
      </c>
      <c r="AB113" s="193"/>
      <c r="AC113" s="195">
        <v>44089</v>
      </c>
      <c r="AD113" s="193" t="s">
        <v>10164</v>
      </c>
      <c r="AE113" s="193" t="s">
        <v>10164</v>
      </c>
      <c r="AF113" s="193">
        <v>19206</v>
      </c>
      <c r="AG113" s="193" t="s">
        <v>10186</v>
      </c>
      <c r="AH113" s="193"/>
      <c r="AI113" s="193"/>
      <c r="AJ113" s="193">
        <v>86</v>
      </c>
      <c r="AK113" s="193" t="s">
        <v>5846</v>
      </c>
      <c r="AL113" s="193">
        <v>45</v>
      </c>
      <c r="AM113" s="193" t="s">
        <v>3519</v>
      </c>
      <c r="AN113" s="193">
        <f>+IF(AL113=45,1,"")</f>
        <v>1</v>
      </c>
      <c r="AO113" s="195">
        <f ca="1">+TODAY()</f>
        <v>44256</v>
      </c>
      <c r="AP113" s="194">
        <f ca="1">+IF(Tabla1[[#This Row],[Fecha Ingreso Plataforma]]="","",AO113-AC113)</f>
        <v>167</v>
      </c>
      <c r="AQ113" s="195"/>
      <c r="AR113" s="197" t="str">
        <f>+IF(Tabla1[[#This Row],[Fecha Baja]]="","",VALUE(1&amp;"/"&amp;MONTH(Tabla1[[#This Row],[Fecha Baja]])&amp;"/"&amp;YEAR(Tabla1[[#This Row],[Fecha Baja]])))</f>
        <v/>
      </c>
      <c r="AS113" s="197">
        <f>IF(Tabla1[[#This Row],[Fecha Ingreso Plataforma]]="","",VALUE(1&amp;"/"&amp;MONTH(Tabla1[[#This Row],[Fecha Ingreso Plataforma]])&amp;"/"&amp;YEAR(Tabla1[[#This Row],[Fecha Ingreso Plataforma]])))</f>
        <v>44075</v>
      </c>
      <c r="AT113" s="194" t="str">
        <f ca="1">+IF(AND(Tabla1[[#This Row],[dias]]&gt;=135,Tabla1[[#This Row],[Estado]]="Vigente"),"Si","No")</f>
        <v>Si</v>
      </c>
      <c r="AU113" s="194" t="str">
        <f>+IF(COUNTIF('PLAN EMPLEADO'!I:I,Tabla1[[#This Row],[Mail]])=0,"No","Si")</f>
        <v>No</v>
      </c>
      <c r="AV113" s="194" t="s">
        <v>11310</v>
      </c>
      <c r="AW113" s="194" t="s">
        <v>9010</v>
      </c>
    </row>
    <row r="114" spans="1:49" x14ac:dyDescent="0.2">
      <c r="A114" s="193" t="s">
        <v>27</v>
      </c>
      <c r="B114" s="193" t="s">
        <v>3115</v>
      </c>
      <c r="C114" s="193" t="s">
        <v>28</v>
      </c>
      <c r="D114" s="193" t="s">
        <v>30</v>
      </c>
      <c r="E114" s="193" t="str">
        <f>+LEFT(Tabla1[[#This Row],[RutDV]],8)</f>
        <v>18825249</v>
      </c>
      <c r="F114" s="193" t="str">
        <f>+RIGHT(Tabla1[[#This Row],[RutDV]],1)</f>
        <v>4</v>
      </c>
      <c r="G114" s="193" t="s">
        <v>10062</v>
      </c>
      <c r="H114" s="193" t="s">
        <v>10152</v>
      </c>
      <c r="I114" s="194" t="str">
        <f>+TRIM(Tabla1[[#This Row],[Nombres]]&amp;" "&amp;Tabla1[[#This Row],[Apellidos]])</f>
        <v>FRANCISCA PATRICIA AGUIRRE SANTOS</v>
      </c>
      <c r="J114" s="193" t="s">
        <v>10089</v>
      </c>
      <c r="K114" s="193" t="s">
        <v>10090</v>
      </c>
      <c r="L114" s="193" t="s">
        <v>2497</v>
      </c>
      <c r="M114" s="193" t="s">
        <v>2500</v>
      </c>
      <c r="N114" s="193"/>
      <c r="O114" s="193"/>
      <c r="P114" s="195"/>
      <c r="Q114" s="195"/>
      <c r="R114" s="196"/>
      <c r="S114" s="196"/>
      <c r="T114" s="196"/>
      <c r="U114" s="196"/>
      <c r="V114" s="195" t="s">
        <v>10128</v>
      </c>
      <c r="W114" s="195" t="s">
        <v>7091</v>
      </c>
      <c r="X114" s="37" t="s">
        <v>636</v>
      </c>
      <c r="Y114" s="193" t="str">
        <f>+IFERROR(VLOOKUP(Tabla1[[#This Row],[Supervisor]],STAFF!E:H,4,0),"")</f>
        <v>WILLIAMS ENRIQUE DOMINGUEZ BARRADA</v>
      </c>
      <c r="Z114" s="195">
        <v>44075</v>
      </c>
      <c r="AA114" s="195">
        <v>44088</v>
      </c>
      <c r="AB114" s="193"/>
      <c r="AC114" s="195">
        <v>44089</v>
      </c>
      <c r="AD114" s="193" t="s">
        <v>10152</v>
      </c>
      <c r="AE114" s="193" t="s">
        <v>10152</v>
      </c>
      <c r="AF114" s="193">
        <v>19480</v>
      </c>
      <c r="AG114" s="193" t="s">
        <v>10173</v>
      </c>
      <c r="AH114" s="193"/>
      <c r="AI114" s="193"/>
      <c r="AJ114" s="193">
        <v>86</v>
      </c>
      <c r="AK114" s="193" t="s">
        <v>5846</v>
      </c>
      <c r="AL114" s="193">
        <v>30</v>
      </c>
      <c r="AM114" s="193" t="s">
        <v>3519</v>
      </c>
      <c r="AN114" s="193" t="str">
        <f>+IF(AL114=45,1,"")</f>
        <v/>
      </c>
      <c r="AO114" s="195">
        <f ca="1">+TODAY()</f>
        <v>44256</v>
      </c>
      <c r="AP114" s="194">
        <f ca="1">+IF(Tabla1[[#This Row],[Fecha Ingreso Plataforma]]="","",AO114-AC114)</f>
        <v>167</v>
      </c>
      <c r="AQ114" s="195"/>
      <c r="AR114" s="197" t="str">
        <f>+IF(Tabla1[[#This Row],[Fecha Baja]]="","",VALUE(1&amp;"/"&amp;MONTH(Tabla1[[#This Row],[Fecha Baja]])&amp;"/"&amp;YEAR(Tabla1[[#This Row],[Fecha Baja]])))</f>
        <v/>
      </c>
      <c r="AS114" s="197">
        <f>IF(Tabla1[[#This Row],[Fecha Ingreso Plataforma]]="","",VALUE(1&amp;"/"&amp;MONTH(Tabla1[[#This Row],[Fecha Ingreso Plataforma]])&amp;"/"&amp;YEAR(Tabla1[[#This Row],[Fecha Ingreso Plataforma]])))</f>
        <v>44075</v>
      </c>
      <c r="AT114" s="194" t="str">
        <f ca="1">+IF(AND(Tabla1[[#This Row],[dias]]&gt;=135,Tabla1[[#This Row],[Estado]]="Vigente"),"Si","No")</f>
        <v>Si</v>
      </c>
      <c r="AU114" s="194" t="str">
        <f>+IF(COUNTIF('PLAN EMPLEADO'!I:I,Tabla1[[#This Row],[Mail]])=0,"No","Si")</f>
        <v>No</v>
      </c>
      <c r="AV114" s="194" t="s">
        <v>11310</v>
      </c>
      <c r="AW114" s="194" t="s">
        <v>9010</v>
      </c>
    </row>
    <row r="115" spans="1:49" x14ac:dyDescent="0.2">
      <c r="A115" s="193" t="s">
        <v>27</v>
      </c>
      <c r="B115" s="193" t="s">
        <v>3115</v>
      </c>
      <c r="C115" s="193" t="s">
        <v>28</v>
      </c>
      <c r="D115" s="193" t="s">
        <v>30</v>
      </c>
      <c r="E115" s="193" t="str">
        <f>+LEFT(Tabla1[[#This Row],[RutDV]],8)</f>
        <v>19574364</v>
      </c>
      <c r="F115" s="193" t="str">
        <f>+RIGHT(Tabla1[[#This Row],[RutDV]],1)</f>
        <v>9</v>
      </c>
      <c r="G115" s="193" t="s">
        <v>10064</v>
      </c>
      <c r="H115" s="193" t="s">
        <v>10153</v>
      </c>
      <c r="I115" s="194" t="str">
        <f>+TRIM(Tabla1[[#This Row],[Nombres]]&amp;" "&amp;Tabla1[[#This Row],[Apellidos]])</f>
        <v>PAZ BELEN DEL ROSARIO ALCOTA GALAZ</v>
      </c>
      <c r="J115" s="193" t="s">
        <v>10093</v>
      </c>
      <c r="K115" s="193" t="s">
        <v>10094</v>
      </c>
      <c r="L115" s="193" t="s">
        <v>2497</v>
      </c>
      <c r="M115" s="193" t="s">
        <v>2500</v>
      </c>
      <c r="N115" s="193"/>
      <c r="O115" s="193"/>
      <c r="P115" s="195"/>
      <c r="Q115" s="195"/>
      <c r="R115" s="196"/>
      <c r="S115" s="196"/>
      <c r="T115" s="196"/>
      <c r="U115" s="196"/>
      <c r="V115" s="195" t="s">
        <v>10130</v>
      </c>
      <c r="W115" s="195" t="s">
        <v>8319</v>
      </c>
      <c r="X115" s="37" t="s">
        <v>4468</v>
      </c>
      <c r="Y115" s="193" t="str">
        <f>+IFERROR(VLOOKUP(Tabla1[[#This Row],[Supervisor]],STAFF!E:H,4,0),"")</f>
        <v>FRANCISCO JAVIER SUAREZ VEGA</v>
      </c>
      <c r="Z115" s="195">
        <v>44075</v>
      </c>
      <c r="AA115" s="195">
        <v>44088</v>
      </c>
      <c r="AB115" s="193"/>
      <c r="AC115" s="195">
        <v>44089</v>
      </c>
      <c r="AD115" s="193" t="s">
        <v>10153</v>
      </c>
      <c r="AE115" s="193" t="s">
        <v>10153</v>
      </c>
      <c r="AF115" s="193">
        <v>19479</v>
      </c>
      <c r="AG115" s="193" t="s">
        <v>10175</v>
      </c>
      <c r="AH115" s="193"/>
      <c r="AI115" s="193"/>
      <c r="AJ115" s="193">
        <v>86</v>
      </c>
      <c r="AK115" s="193" t="s">
        <v>5846</v>
      </c>
      <c r="AL115" s="193">
        <v>30</v>
      </c>
      <c r="AM115" s="193" t="s">
        <v>3519</v>
      </c>
      <c r="AN115" s="193" t="str">
        <f>+IF(AL115=45,1,"")</f>
        <v/>
      </c>
      <c r="AO115" s="195">
        <f ca="1">+TODAY()</f>
        <v>44256</v>
      </c>
      <c r="AP115" s="194">
        <f ca="1">+IF(Tabla1[[#This Row],[Fecha Ingreso Plataforma]]="","",AO115-AC115)</f>
        <v>167</v>
      </c>
      <c r="AQ115" s="195"/>
      <c r="AR115" s="197" t="str">
        <f>+IF(Tabla1[[#This Row],[Fecha Baja]]="","",VALUE(1&amp;"/"&amp;MONTH(Tabla1[[#This Row],[Fecha Baja]])&amp;"/"&amp;YEAR(Tabla1[[#This Row],[Fecha Baja]])))</f>
        <v/>
      </c>
      <c r="AS115" s="197">
        <f>IF(Tabla1[[#This Row],[Fecha Ingreso Plataforma]]="","",VALUE(1&amp;"/"&amp;MONTH(Tabla1[[#This Row],[Fecha Ingreso Plataforma]])&amp;"/"&amp;YEAR(Tabla1[[#This Row],[Fecha Ingreso Plataforma]])))</f>
        <v>44075</v>
      </c>
      <c r="AT115" s="194" t="str">
        <f ca="1">+IF(AND(Tabla1[[#This Row],[dias]]&gt;=135,Tabla1[[#This Row],[Estado]]="Vigente"),"Si","No")</f>
        <v>Si</v>
      </c>
      <c r="AU115" s="194" t="str">
        <f>+IF(COUNTIF('PLAN EMPLEADO'!I:I,Tabla1[[#This Row],[Mail]])=0,"No","Si")</f>
        <v>No</v>
      </c>
      <c r="AV115" s="194" t="s">
        <v>11310</v>
      </c>
      <c r="AW115" s="194" t="s">
        <v>9010</v>
      </c>
    </row>
    <row r="116" spans="1:49" x14ac:dyDescent="0.2">
      <c r="A116" s="193" t="s">
        <v>27</v>
      </c>
      <c r="B116" s="193" t="s">
        <v>3115</v>
      </c>
      <c r="C116" s="193" t="s">
        <v>28</v>
      </c>
      <c r="D116" s="193" t="s">
        <v>30</v>
      </c>
      <c r="E116" s="193" t="str">
        <f>+LEFT(Tabla1[[#This Row],[RutDV]],8)</f>
        <v>17015807</v>
      </c>
      <c r="F116" s="193" t="str">
        <f>+RIGHT(Tabla1[[#This Row],[RutDV]],1)</f>
        <v>5</v>
      </c>
      <c r="G116" s="193" t="s">
        <v>10063</v>
      </c>
      <c r="H116" s="193" t="s">
        <v>3586</v>
      </c>
      <c r="I116" s="194" t="str">
        <f>+TRIM(Tabla1[[#This Row],[Nombres]]&amp;" "&amp;Tabla1[[#This Row],[Apellidos]])</f>
        <v>RICARDO ALEJANDRO CASTRO ADARO</v>
      </c>
      <c r="J116" s="193" t="s">
        <v>10091</v>
      </c>
      <c r="K116" s="193" t="s">
        <v>10092</v>
      </c>
      <c r="L116" s="193" t="s">
        <v>2497</v>
      </c>
      <c r="M116" s="193" t="s">
        <v>2500</v>
      </c>
      <c r="N116" s="193"/>
      <c r="O116" s="193"/>
      <c r="P116" s="195"/>
      <c r="Q116" s="195"/>
      <c r="R116" s="196"/>
      <c r="S116" s="196"/>
      <c r="T116" s="196"/>
      <c r="U116" s="196"/>
      <c r="V116" s="195" t="s">
        <v>10129</v>
      </c>
      <c r="W116" s="195" t="s">
        <v>8158</v>
      </c>
      <c r="X116" s="193" t="s">
        <v>6696</v>
      </c>
      <c r="Y116" s="193" t="str">
        <f>+IFERROR(VLOOKUP(Tabla1[[#This Row],[Supervisor]],STAFF!E:H,4,0),"")</f>
        <v>FRANCISCO JAVIER SUAREZ VEGA</v>
      </c>
      <c r="Z116" s="195">
        <v>44075</v>
      </c>
      <c r="AA116" s="195">
        <v>44088</v>
      </c>
      <c r="AB116" s="193"/>
      <c r="AC116" s="195">
        <v>44089</v>
      </c>
      <c r="AD116" s="193" t="s">
        <v>3586</v>
      </c>
      <c r="AE116" s="193" t="s">
        <v>3586</v>
      </c>
      <c r="AF116" s="193">
        <v>19482</v>
      </c>
      <c r="AG116" s="193" t="s">
        <v>10174</v>
      </c>
      <c r="AH116" s="193"/>
      <c r="AI116" s="193"/>
      <c r="AJ116" s="193">
        <v>86</v>
      </c>
      <c r="AK116" s="193" t="s">
        <v>5846</v>
      </c>
      <c r="AL116" s="193">
        <v>45</v>
      </c>
      <c r="AM116" s="193" t="s">
        <v>3519</v>
      </c>
      <c r="AN116" s="193">
        <f>+IF(AL116=45,1,"")</f>
        <v>1</v>
      </c>
      <c r="AO116" s="195">
        <f ca="1">+TODAY()</f>
        <v>44256</v>
      </c>
      <c r="AP116" s="194">
        <f ca="1">+IF(Tabla1[[#This Row],[Fecha Ingreso Plataforma]]="","",AO116-AC116)</f>
        <v>167</v>
      </c>
      <c r="AQ116" s="195"/>
      <c r="AR116" s="197" t="str">
        <f>+IF(Tabla1[[#This Row],[Fecha Baja]]="","",VALUE(1&amp;"/"&amp;MONTH(Tabla1[[#This Row],[Fecha Baja]])&amp;"/"&amp;YEAR(Tabla1[[#This Row],[Fecha Baja]])))</f>
        <v/>
      </c>
      <c r="AS116" s="197">
        <f>IF(Tabla1[[#This Row],[Fecha Ingreso Plataforma]]="","",VALUE(1&amp;"/"&amp;MONTH(Tabla1[[#This Row],[Fecha Ingreso Plataforma]])&amp;"/"&amp;YEAR(Tabla1[[#This Row],[Fecha Ingreso Plataforma]])))</f>
        <v>44075</v>
      </c>
      <c r="AT116" s="194" t="str">
        <f ca="1">+IF(AND(Tabla1[[#This Row],[dias]]&gt;=135,Tabla1[[#This Row],[Estado]]="Vigente"),"Si","No")</f>
        <v>Si</v>
      </c>
      <c r="AU116" s="194" t="str">
        <f>+IF(COUNTIF('PLAN EMPLEADO'!I:I,Tabla1[[#This Row],[Mail]])=0,"No","Si")</f>
        <v>No</v>
      </c>
      <c r="AV116" s="194" t="s">
        <v>11310</v>
      </c>
      <c r="AW116" s="194" t="s">
        <v>9010</v>
      </c>
    </row>
    <row r="117" spans="1:49" x14ac:dyDescent="0.2">
      <c r="A117" s="193" t="s">
        <v>27</v>
      </c>
      <c r="B117" s="193" t="s">
        <v>3115</v>
      </c>
      <c r="C117" s="193" t="s">
        <v>28</v>
      </c>
      <c r="D117" s="193" t="s">
        <v>30</v>
      </c>
      <c r="E117" s="193" t="str">
        <f>+LEFT(Tabla1[[#This Row],[RutDV]],8)</f>
        <v>19251182</v>
      </c>
      <c r="F117" s="193" t="str">
        <f>+RIGHT(Tabla1[[#This Row],[RutDV]],1)</f>
        <v>8</v>
      </c>
      <c r="G117" s="193" t="s">
        <v>10067</v>
      </c>
      <c r="H117" s="193" t="s">
        <v>10156</v>
      </c>
      <c r="I117" s="194" t="str">
        <f>+TRIM(Tabla1[[#This Row],[Nombres]]&amp;" "&amp;Tabla1[[#This Row],[Apellidos]])</f>
        <v>ERICA NATALIA CERECEDA MANCILLA</v>
      </c>
      <c r="J117" s="193" t="s">
        <v>10099</v>
      </c>
      <c r="K117" s="193" t="s">
        <v>10100</v>
      </c>
      <c r="L117" s="193" t="s">
        <v>2497</v>
      </c>
      <c r="M117" s="193" t="s">
        <v>2500</v>
      </c>
      <c r="N117" s="193"/>
      <c r="O117" s="193"/>
      <c r="P117" s="195"/>
      <c r="Q117" s="195"/>
      <c r="R117" s="196"/>
      <c r="S117" s="196"/>
      <c r="T117" s="196"/>
      <c r="U117" s="196"/>
      <c r="V117" s="195" t="s">
        <v>10133</v>
      </c>
      <c r="W117" s="195" t="s">
        <v>8086</v>
      </c>
      <c r="X117" s="37" t="s">
        <v>4636</v>
      </c>
      <c r="Y117" s="193" t="str">
        <f>+IFERROR(VLOOKUP(Tabla1[[#This Row],[Supervisor]],STAFF!E:H,4,0),"")</f>
        <v>ULISES LA ROSA PEREZ</v>
      </c>
      <c r="Z117" s="195">
        <v>44075</v>
      </c>
      <c r="AA117" s="195">
        <v>44088</v>
      </c>
      <c r="AB117" s="193"/>
      <c r="AC117" s="195">
        <v>44089</v>
      </c>
      <c r="AD117" s="193" t="s">
        <v>10156</v>
      </c>
      <c r="AE117" s="193" t="s">
        <v>10156</v>
      </c>
      <c r="AF117" s="193">
        <v>19454</v>
      </c>
      <c r="AG117" s="193" t="s">
        <v>10178</v>
      </c>
      <c r="AH117" s="193"/>
      <c r="AI117" s="193"/>
      <c r="AJ117" s="193">
        <v>86</v>
      </c>
      <c r="AK117" s="193" t="s">
        <v>5846</v>
      </c>
      <c r="AL117" s="193">
        <v>30</v>
      </c>
      <c r="AM117" s="193" t="s">
        <v>3519</v>
      </c>
      <c r="AN117" s="193" t="str">
        <f>+IF(AL117=45,1,"")</f>
        <v/>
      </c>
      <c r="AO117" s="195">
        <f ca="1">+TODAY()</f>
        <v>44256</v>
      </c>
      <c r="AP117" s="194">
        <f ca="1">+IF(Tabla1[[#This Row],[Fecha Ingreso Plataforma]]="","",AO117-AC117)</f>
        <v>167</v>
      </c>
      <c r="AQ117" s="195"/>
      <c r="AR117" s="197" t="str">
        <f>+IF(Tabla1[[#This Row],[Fecha Baja]]="","",VALUE(1&amp;"/"&amp;MONTH(Tabla1[[#This Row],[Fecha Baja]])&amp;"/"&amp;YEAR(Tabla1[[#This Row],[Fecha Baja]])))</f>
        <v/>
      </c>
      <c r="AS117" s="197">
        <f>IF(Tabla1[[#This Row],[Fecha Ingreso Plataforma]]="","",VALUE(1&amp;"/"&amp;MONTH(Tabla1[[#This Row],[Fecha Ingreso Plataforma]])&amp;"/"&amp;YEAR(Tabla1[[#This Row],[Fecha Ingreso Plataforma]])))</f>
        <v>44075</v>
      </c>
      <c r="AT117" s="194" t="str">
        <f ca="1">+IF(AND(Tabla1[[#This Row],[dias]]&gt;=135,Tabla1[[#This Row],[Estado]]="Vigente"),"Si","No")</f>
        <v>Si</v>
      </c>
      <c r="AU117" s="194" t="str">
        <f>+IF(COUNTIF('PLAN EMPLEADO'!I:I,Tabla1[[#This Row],[Mail]])=0,"No","Si")</f>
        <v>No</v>
      </c>
      <c r="AV117" s="194" t="s">
        <v>11311</v>
      </c>
      <c r="AW117" s="194" t="s">
        <v>9010</v>
      </c>
    </row>
    <row r="118" spans="1:49" x14ac:dyDescent="0.2">
      <c r="A118" s="37" t="s">
        <v>27</v>
      </c>
      <c r="B118" s="37" t="s">
        <v>3115</v>
      </c>
      <c r="C118" s="37" t="s">
        <v>28</v>
      </c>
      <c r="D118" s="37" t="s">
        <v>30</v>
      </c>
      <c r="E118" s="193" t="str">
        <f>+LEFT(Tabla1[[#This Row],[RutDV]],8)</f>
        <v>20406908</v>
      </c>
      <c r="F118" s="193" t="str">
        <f>+RIGHT(Tabla1[[#This Row],[RutDV]],1)</f>
        <v>5</v>
      </c>
      <c r="G118" s="193" t="s">
        <v>10217</v>
      </c>
      <c r="H118" s="193" t="s">
        <v>10331</v>
      </c>
      <c r="I118" s="194" t="str">
        <f>+TRIM(Tabla1[[#This Row],[Nombres]]&amp;" "&amp;Tabla1[[#This Row],[Apellidos]])</f>
        <v>JESSENIA JAZMIN HUERTA EGAÑA</v>
      </c>
      <c r="J118" s="193" t="s">
        <v>10271</v>
      </c>
      <c r="K118" s="193" t="s">
        <v>10272</v>
      </c>
      <c r="L118" s="193" t="s">
        <v>2497</v>
      </c>
      <c r="M118" s="193" t="s">
        <v>2500</v>
      </c>
      <c r="N118" s="193"/>
      <c r="O118" s="193"/>
      <c r="P118" s="195"/>
      <c r="Q118" s="195"/>
      <c r="R118" s="196"/>
      <c r="S118" s="196"/>
      <c r="T118" s="196"/>
      <c r="U118" s="196"/>
      <c r="V118" s="195" t="s">
        <v>10300</v>
      </c>
      <c r="W118" s="195" t="s">
        <v>5416</v>
      </c>
      <c r="X118" s="37" t="s">
        <v>2505</v>
      </c>
      <c r="Y118" s="37" t="str">
        <f>+IFERROR(VLOOKUP(Tabla1[[#This Row],[Supervisor]],STAFF!E:H,4,0),"")</f>
        <v>FRANCISCO JAVIER SUAREZ VEGA</v>
      </c>
      <c r="Z118" s="195">
        <v>44081</v>
      </c>
      <c r="AA118" s="195">
        <v>44091</v>
      </c>
      <c r="AB118" s="193"/>
      <c r="AC118" s="195">
        <v>44092</v>
      </c>
      <c r="AD118" s="193" t="s">
        <v>10331</v>
      </c>
      <c r="AE118" s="193" t="s">
        <v>10331</v>
      </c>
      <c r="AF118" s="193">
        <v>19502</v>
      </c>
      <c r="AG118" s="193" t="s">
        <v>10359</v>
      </c>
      <c r="AH118" s="193"/>
      <c r="AI118" s="193"/>
      <c r="AJ118" s="193">
        <v>87</v>
      </c>
      <c r="AK118" s="193" t="s">
        <v>8362</v>
      </c>
      <c r="AL118" s="193">
        <v>30</v>
      </c>
      <c r="AM118" s="193" t="s">
        <v>3519</v>
      </c>
      <c r="AN118" s="193" t="str">
        <f>+IF(AL118=45,1,"")</f>
        <v/>
      </c>
      <c r="AO118" s="195">
        <f ca="1">+TODAY()</f>
        <v>44256</v>
      </c>
      <c r="AP118" s="194">
        <f ca="1">+IF(Tabla1[[#This Row],[Fecha Ingreso Plataforma]]="","",AO118-AC118)</f>
        <v>164</v>
      </c>
      <c r="AQ118" s="195"/>
      <c r="AR118" s="197" t="str">
        <f>+IF(Tabla1[[#This Row],[Fecha Baja]]="","",VALUE(1&amp;"/"&amp;MONTH(Tabla1[[#This Row],[Fecha Baja]])&amp;"/"&amp;YEAR(Tabla1[[#This Row],[Fecha Baja]])))</f>
        <v/>
      </c>
      <c r="AS118" s="197">
        <f>IF(Tabla1[[#This Row],[Fecha Ingreso Plataforma]]="","",VALUE(1&amp;"/"&amp;MONTH(Tabla1[[#This Row],[Fecha Ingreso Plataforma]])&amp;"/"&amp;YEAR(Tabla1[[#This Row],[Fecha Ingreso Plataforma]])))</f>
        <v>44075</v>
      </c>
      <c r="AT118" s="194" t="str">
        <f ca="1">+IF(AND(Tabla1[[#This Row],[dias]]&gt;=135,Tabla1[[#This Row],[Estado]]="Vigente"),"Si","No")</f>
        <v>Si</v>
      </c>
      <c r="AU118" s="194" t="str">
        <f>+IF(COUNTIF('PLAN EMPLEADO'!I:I,Tabla1[[#This Row],[Mail]])=0,"No","Si")</f>
        <v>No</v>
      </c>
      <c r="AV118" s="194" t="s">
        <v>8321</v>
      </c>
      <c r="AW118" s="194" t="s">
        <v>9010</v>
      </c>
    </row>
    <row r="119" spans="1:49" x14ac:dyDescent="0.2">
      <c r="A119" s="37" t="s">
        <v>27</v>
      </c>
      <c r="B119" s="37" t="s">
        <v>3115</v>
      </c>
      <c r="C119" s="37" t="s">
        <v>28</v>
      </c>
      <c r="D119" s="37" t="s">
        <v>30</v>
      </c>
      <c r="E119" s="193" t="str">
        <f>+LEFT(Tabla1[[#This Row],[RutDV]],8)</f>
        <v>19944880</v>
      </c>
      <c r="F119" s="193" t="str">
        <f>+RIGHT(Tabla1[[#This Row],[RutDV]],1)</f>
        <v>3</v>
      </c>
      <c r="G119" s="193" t="s">
        <v>10196</v>
      </c>
      <c r="H119" s="193" t="s">
        <v>10311</v>
      </c>
      <c r="I119" s="194" t="str">
        <f>+TRIM(Tabla1[[#This Row],[Nombres]]&amp;" "&amp;Tabla1[[#This Row],[Apellidos]])</f>
        <v>JOHANA ALEXANDRA ZELADA DELGADO</v>
      </c>
      <c r="J119" s="193" t="s">
        <v>10230</v>
      </c>
      <c r="K119" s="193" t="s">
        <v>10231</v>
      </c>
      <c r="L119" s="193" t="s">
        <v>2497</v>
      </c>
      <c r="M119" s="193" t="s">
        <v>2500</v>
      </c>
      <c r="N119" s="193"/>
      <c r="O119" s="193"/>
      <c r="P119" s="195"/>
      <c r="Q119" s="195"/>
      <c r="R119" s="196"/>
      <c r="S119" s="196"/>
      <c r="T119" s="196"/>
      <c r="U119" s="196"/>
      <c r="V119" s="195" t="s">
        <v>10279</v>
      </c>
      <c r="W119" s="195" t="s">
        <v>8086</v>
      </c>
      <c r="X119" s="37" t="s">
        <v>4636</v>
      </c>
      <c r="Y119" s="37" t="str">
        <f>+IFERROR(VLOOKUP(Tabla1[[#This Row],[Supervisor]],STAFF!E:H,4,0),"")</f>
        <v>ULISES LA ROSA PEREZ</v>
      </c>
      <c r="Z119" s="195">
        <v>44081</v>
      </c>
      <c r="AA119" s="195">
        <v>44091</v>
      </c>
      <c r="AB119" s="193"/>
      <c r="AC119" s="195">
        <v>44092</v>
      </c>
      <c r="AD119" s="193" t="s">
        <v>10311</v>
      </c>
      <c r="AE119" s="193" t="s">
        <v>10311</v>
      </c>
      <c r="AF119" s="193">
        <v>19398</v>
      </c>
      <c r="AG119" s="193" t="s">
        <v>10339</v>
      </c>
      <c r="AH119" s="193"/>
      <c r="AI119" s="193"/>
      <c r="AJ119" s="193">
        <v>87</v>
      </c>
      <c r="AK119" s="193" t="s">
        <v>8362</v>
      </c>
      <c r="AL119" s="193">
        <v>45</v>
      </c>
      <c r="AM119" s="193" t="s">
        <v>3519</v>
      </c>
      <c r="AN119" s="193">
        <f>+IF(AL119=45,1,"")</f>
        <v>1</v>
      </c>
      <c r="AO119" s="195">
        <f ca="1">+TODAY()</f>
        <v>44256</v>
      </c>
      <c r="AP119" s="194">
        <f ca="1">+IF(Tabla1[[#This Row],[Fecha Ingreso Plataforma]]="","",AO119-AC119)</f>
        <v>164</v>
      </c>
      <c r="AQ119" s="195"/>
      <c r="AR119" s="197" t="str">
        <f>+IF(Tabla1[[#This Row],[Fecha Baja]]="","",VALUE(1&amp;"/"&amp;MONTH(Tabla1[[#This Row],[Fecha Baja]])&amp;"/"&amp;YEAR(Tabla1[[#This Row],[Fecha Baja]])))</f>
        <v/>
      </c>
      <c r="AS119" s="197">
        <f>IF(Tabla1[[#This Row],[Fecha Ingreso Plataforma]]="","",VALUE(1&amp;"/"&amp;MONTH(Tabla1[[#This Row],[Fecha Ingreso Plataforma]])&amp;"/"&amp;YEAR(Tabla1[[#This Row],[Fecha Ingreso Plataforma]])))</f>
        <v>44075</v>
      </c>
      <c r="AT119" s="194" t="str">
        <f ca="1">+IF(AND(Tabla1[[#This Row],[dias]]&gt;=135,Tabla1[[#This Row],[Estado]]="Vigente"),"Si","No")</f>
        <v>Si</v>
      </c>
      <c r="AU119" s="194" t="str">
        <f>+IF(COUNTIF('PLAN EMPLEADO'!I:I,Tabla1[[#This Row],[Mail]])=0,"No","Si")</f>
        <v>No</v>
      </c>
      <c r="AV119" s="194" t="s">
        <v>8322</v>
      </c>
      <c r="AW119" s="194" t="s">
        <v>9010</v>
      </c>
    </row>
    <row r="120" spans="1:49" x14ac:dyDescent="0.2">
      <c r="A120" s="37" t="s">
        <v>27</v>
      </c>
      <c r="B120" s="37" t="s">
        <v>3115</v>
      </c>
      <c r="C120" s="37" t="s">
        <v>28</v>
      </c>
      <c r="D120" s="37" t="s">
        <v>30</v>
      </c>
      <c r="E120" s="193" t="str">
        <f>+LEFT(Tabla1[[#This Row],[RutDV]],8)</f>
        <v>19040531</v>
      </c>
      <c r="F120" s="193" t="str">
        <f>+RIGHT(Tabla1[[#This Row],[RutDV]],1)</f>
        <v>1</v>
      </c>
      <c r="G120" s="193" t="s">
        <v>10207</v>
      </c>
      <c r="H120" s="193" t="s">
        <v>10321</v>
      </c>
      <c r="I120" s="194" t="str">
        <f>+TRIM(Tabla1[[#This Row],[Nombres]]&amp;" "&amp;Tabla1[[#This Row],[Apellidos]])</f>
        <v>GENESIS FRANCISCA ROJAS LOPEZ</v>
      </c>
      <c r="J120" s="193" t="s">
        <v>10251</v>
      </c>
      <c r="K120" s="193" t="s">
        <v>10252</v>
      </c>
      <c r="L120" s="193" t="s">
        <v>2497</v>
      </c>
      <c r="M120" s="193" t="s">
        <v>2500</v>
      </c>
      <c r="N120" s="193"/>
      <c r="O120" s="193"/>
      <c r="P120" s="195"/>
      <c r="Q120" s="195"/>
      <c r="R120" s="196"/>
      <c r="S120" s="196"/>
      <c r="T120" s="196"/>
      <c r="U120" s="196"/>
      <c r="V120" s="195" t="s">
        <v>10290</v>
      </c>
      <c r="W120" s="195" t="s">
        <v>7308</v>
      </c>
      <c r="X120" s="193" t="s">
        <v>3656</v>
      </c>
      <c r="Y120" s="193" t="str">
        <f>+IFERROR(VLOOKUP(Tabla1[[#This Row],[Supervisor]],STAFF!E:H,4,0),"")</f>
        <v>ULISES LA ROSA PEREZ</v>
      </c>
      <c r="Z120" s="195">
        <v>44081</v>
      </c>
      <c r="AA120" s="195">
        <v>44091</v>
      </c>
      <c r="AB120" s="193"/>
      <c r="AC120" s="195">
        <v>44092</v>
      </c>
      <c r="AD120" s="193" t="s">
        <v>10321</v>
      </c>
      <c r="AE120" s="193" t="s">
        <v>10321</v>
      </c>
      <c r="AF120" s="193">
        <v>19475</v>
      </c>
      <c r="AG120" s="193" t="s">
        <v>10349</v>
      </c>
      <c r="AH120" s="193"/>
      <c r="AI120" s="193"/>
      <c r="AJ120" s="193">
        <v>87</v>
      </c>
      <c r="AK120" s="193" t="s">
        <v>8362</v>
      </c>
      <c r="AL120" s="193">
        <v>30</v>
      </c>
      <c r="AM120" s="193" t="s">
        <v>3519</v>
      </c>
      <c r="AN120" s="193" t="str">
        <f>+IF(AL120=45,1,"")</f>
        <v/>
      </c>
      <c r="AO120" s="195">
        <f ca="1">+TODAY()</f>
        <v>44256</v>
      </c>
      <c r="AP120" s="194">
        <f ca="1">+IF(Tabla1[[#This Row],[Fecha Ingreso Plataforma]]="","",AO120-AC120)</f>
        <v>164</v>
      </c>
      <c r="AQ120" s="195"/>
      <c r="AR120" s="197" t="str">
        <f>+IF(Tabla1[[#This Row],[Fecha Baja]]="","",VALUE(1&amp;"/"&amp;MONTH(Tabla1[[#This Row],[Fecha Baja]])&amp;"/"&amp;YEAR(Tabla1[[#This Row],[Fecha Baja]])))</f>
        <v/>
      </c>
      <c r="AS120" s="197">
        <f>IF(Tabla1[[#This Row],[Fecha Ingreso Plataforma]]="","",VALUE(1&amp;"/"&amp;MONTH(Tabla1[[#This Row],[Fecha Ingreso Plataforma]])&amp;"/"&amp;YEAR(Tabla1[[#This Row],[Fecha Ingreso Plataforma]])))</f>
        <v>44075</v>
      </c>
      <c r="AT120" s="194" t="str">
        <f ca="1">+IF(AND(Tabla1[[#This Row],[dias]]&gt;=135,Tabla1[[#This Row],[Estado]]="Vigente"),"Si","No")</f>
        <v>Si</v>
      </c>
      <c r="AU120" s="194" t="str">
        <f>+IF(COUNTIF('PLAN EMPLEADO'!I:I,Tabla1[[#This Row],[Mail]])=0,"No","Si")</f>
        <v>No</v>
      </c>
      <c r="AV120" s="194" t="s">
        <v>8322</v>
      </c>
      <c r="AW120" s="194" t="s">
        <v>9010</v>
      </c>
    </row>
    <row r="121" spans="1:49" x14ac:dyDescent="0.2">
      <c r="A121" s="193" t="s">
        <v>27</v>
      </c>
      <c r="B121" s="193" t="s">
        <v>3115</v>
      </c>
      <c r="C121" s="193" t="s">
        <v>28</v>
      </c>
      <c r="D121" s="193" t="s">
        <v>30</v>
      </c>
      <c r="E121" s="193" t="str">
        <f>+LEFT(Tabla1[[#This Row],[RutDV]],8)</f>
        <v>20406553</v>
      </c>
      <c r="F121" s="193" t="str">
        <f>+RIGHT(Tabla1[[#This Row],[RutDV]],1)</f>
        <v>5</v>
      </c>
      <c r="G121" s="193" t="s">
        <v>10447</v>
      </c>
      <c r="H121" s="193" t="s">
        <v>10508</v>
      </c>
      <c r="I121" s="194" t="str">
        <f>+TRIM(Tabla1[[#This Row],[Nombres]]&amp;" "&amp;Tabla1[[#This Row],[Apellidos]])</f>
        <v>NAYAVEL ESTEFANIA OGALDE BERRIOS</v>
      </c>
      <c r="J121" s="193" t="s">
        <v>10473</v>
      </c>
      <c r="K121" s="193" t="s">
        <v>10474</v>
      </c>
      <c r="L121" s="193" t="s">
        <v>2497</v>
      </c>
      <c r="M121" s="193" t="s">
        <v>2500</v>
      </c>
      <c r="N121" s="193"/>
      <c r="O121" s="193"/>
      <c r="P121" s="195"/>
      <c r="Q121" s="195"/>
      <c r="R121" s="196"/>
      <c r="S121" s="196"/>
      <c r="T121" s="196"/>
      <c r="U121" s="196"/>
      <c r="V121" s="195" t="s">
        <v>10490</v>
      </c>
      <c r="W121" s="195" t="s">
        <v>10434</v>
      </c>
      <c r="X121" s="193" t="s">
        <v>7582</v>
      </c>
      <c r="Y121" s="193" t="str">
        <f>+IFERROR(VLOOKUP(Tabla1[[#This Row],[Supervisor]],STAFF!E:H,4,0),"")</f>
        <v>ULISES LA ROSA PEREZ</v>
      </c>
      <c r="Z121" s="195">
        <v>44109</v>
      </c>
      <c r="AA121" s="195">
        <v>44130</v>
      </c>
      <c r="AB121" s="193"/>
      <c r="AC121" s="195">
        <v>44131</v>
      </c>
      <c r="AD121" s="193" t="s">
        <v>10508</v>
      </c>
      <c r="AE121" s="193" t="s">
        <v>10508</v>
      </c>
      <c r="AF121" s="193">
        <v>19348</v>
      </c>
      <c r="AG121" s="193" t="s">
        <v>10523</v>
      </c>
      <c r="AH121" s="193"/>
      <c r="AI121" s="193"/>
      <c r="AJ121" s="193">
        <v>89</v>
      </c>
      <c r="AK121" s="193" t="s">
        <v>10493</v>
      </c>
      <c r="AL121" s="193">
        <v>45</v>
      </c>
      <c r="AM121" s="193" t="s">
        <v>3519</v>
      </c>
      <c r="AN121" s="193">
        <f>+IF(AL121=45,1,"")</f>
        <v>1</v>
      </c>
      <c r="AO121" s="195">
        <f ca="1">+TODAY()</f>
        <v>44256</v>
      </c>
      <c r="AP121" s="194">
        <f ca="1">+IF(Tabla1[[#This Row],[Fecha Ingreso Plataforma]]="","",AO121-AC121)</f>
        <v>125</v>
      </c>
      <c r="AQ121" s="195"/>
      <c r="AR121" s="197" t="str">
        <f>+IF(Tabla1[[#This Row],[Fecha Baja]]="","",VALUE(1&amp;"/"&amp;MONTH(Tabla1[[#This Row],[Fecha Baja]])&amp;"/"&amp;YEAR(Tabla1[[#This Row],[Fecha Baja]])))</f>
        <v/>
      </c>
      <c r="AS121" s="197">
        <f>IF(Tabla1[[#This Row],[Fecha Ingreso Plataforma]]="","",VALUE(1&amp;"/"&amp;MONTH(Tabla1[[#This Row],[Fecha Ingreso Plataforma]])&amp;"/"&amp;YEAR(Tabla1[[#This Row],[Fecha Ingreso Plataforma]])))</f>
        <v>44105</v>
      </c>
      <c r="AT121" s="194" t="str">
        <f ca="1">+IF(AND(Tabla1[[#This Row],[dias]]&gt;=135,Tabla1[[#This Row],[Estado]]="Vigente"),"Si","No")</f>
        <v>No</v>
      </c>
      <c r="AU121" s="194" t="str">
        <f>+IF(COUNTIF('PLAN EMPLEADO'!I:I,Tabla1[[#This Row],[Mail]])=0,"No","Si")</f>
        <v>No</v>
      </c>
      <c r="AV121" s="194" t="s">
        <v>11311</v>
      </c>
      <c r="AW121" s="194" t="s">
        <v>9010</v>
      </c>
    </row>
    <row r="122" spans="1:49" x14ac:dyDescent="0.2">
      <c r="A122" s="193" t="s">
        <v>27</v>
      </c>
      <c r="B122" s="193" t="s">
        <v>3115</v>
      </c>
      <c r="C122" s="193" t="s">
        <v>28</v>
      </c>
      <c r="D122" s="193" t="s">
        <v>30</v>
      </c>
      <c r="E122" s="193" t="str">
        <f>+LEFT(Tabla1[[#This Row],[RutDV]],8)</f>
        <v>16054583</v>
      </c>
      <c r="F122" s="193" t="str">
        <f>+RIGHT(Tabla1[[#This Row],[RutDV]],1)</f>
        <v>6</v>
      </c>
      <c r="G122" s="193" t="s">
        <v>10439</v>
      </c>
      <c r="H122" s="193" t="s">
        <v>10500</v>
      </c>
      <c r="I122" s="194" t="str">
        <f>+TRIM(Tabla1[[#This Row],[Nombres]]&amp;" "&amp;Tabla1[[#This Row],[Apellidos]])</f>
        <v>PATRICIA MAKARENA GOMEZ ZAMORA</v>
      </c>
      <c r="J122" s="193" t="s">
        <v>10457</v>
      </c>
      <c r="K122" s="193" t="s">
        <v>10458</v>
      </c>
      <c r="L122" s="193" t="s">
        <v>2497</v>
      </c>
      <c r="M122" s="193" t="s">
        <v>2500</v>
      </c>
      <c r="N122" s="193"/>
      <c r="O122" s="193"/>
      <c r="P122" s="195"/>
      <c r="Q122" s="195"/>
      <c r="R122" s="196"/>
      <c r="S122" s="196"/>
      <c r="T122" s="196"/>
      <c r="U122" s="196"/>
      <c r="V122" s="195" t="s">
        <v>10482</v>
      </c>
      <c r="W122" s="195" t="s">
        <v>5413</v>
      </c>
      <c r="X122" s="37" t="s">
        <v>2510</v>
      </c>
      <c r="Y122" s="193" t="str">
        <f>+IFERROR(VLOOKUP(Tabla1[[#This Row],[Supervisor]],STAFF!E:H,4,0),"")</f>
        <v>FRANCISCO JAVIER SUAREZ VEGA</v>
      </c>
      <c r="Z122" s="195">
        <v>44109</v>
      </c>
      <c r="AA122" s="195">
        <v>44130</v>
      </c>
      <c r="AB122" s="193"/>
      <c r="AC122" s="195">
        <v>44131</v>
      </c>
      <c r="AD122" s="193" t="s">
        <v>10500</v>
      </c>
      <c r="AE122" s="193" t="s">
        <v>10500</v>
      </c>
      <c r="AF122" s="193">
        <v>19028</v>
      </c>
      <c r="AG122" s="193" t="s">
        <v>10515</v>
      </c>
      <c r="AH122" s="193"/>
      <c r="AI122" s="193"/>
      <c r="AJ122" s="193">
        <v>89</v>
      </c>
      <c r="AK122" s="193" t="s">
        <v>10493</v>
      </c>
      <c r="AL122" s="193">
        <v>30</v>
      </c>
      <c r="AM122" s="193" t="s">
        <v>3519</v>
      </c>
      <c r="AN122" s="193" t="str">
        <f>+IF(AL122=45,1,"")</f>
        <v/>
      </c>
      <c r="AO122" s="195">
        <f ca="1">+TODAY()</f>
        <v>44256</v>
      </c>
      <c r="AP122" s="194">
        <f ca="1">+IF(Tabla1[[#This Row],[Fecha Ingreso Plataforma]]="","",AO122-AC122)</f>
        <v>125</v>
      </c>
      <c r="AQ122" s="195"/>
      <c r="AR122" s="197" t="str">
        <f>+IF(Tabla1[[#This Row],[Fecha Baja]]="","",VALUE(1&amp;"/"&amp;MONTH(Tabla1[[#This Row],[Fecha Baja]])&amp;"/"&amp;YEAR(Tabla1[[#This Row],[Fecha Baja]])))</f>
        <v/>
      </c>
      <c r="AS122" s="197">
        <f>IF(Tabla1[[#This Row],[Fecha Ingreso Plataforma]]="","",VALUE(1&amp;"/"&amp;MONTH(Tabla1[[#This Row],[Fecha Ingreso Plataforma]])&amp;"/"&amp;YEAR(Tabla1[[#This Row],[Fecha Ingreso Plataforma]])))</f>
        <v>44105</v>
      </c>
      <c r="AT122" s="194" t="str">
        <f ca="1">+IF(AND(Tabla1[[#This Row],[dias]]&gt;=135,Tabla1[[#This Row],[Estado]]="Vigente"),"Si","No")</f>
        <v>No</v>
      </c>
      <c r="AU122" s="194" t="str">
        <f>+IF(COUNTIF('PLAN EMPLEADO'!I:I,Tabla1[[#This Row],[Mail]])=0,"No","Si")</f>
        <v>No</v>
      </c>
      <c r="AV122" s="194" t="s">
        <v>11311</v>
      </c>
      <c r="AW122" s="194" t="s">
        <v>9010</v>
      </c>
    </row>
    <row r="123" spans="1:49" x14ac:dyDescent="0.2">
      <c r="A123" s="193" t="s">
        <v>27</v>
      </c>
      <c r="B123" s="193" t="s">
        <v>3115</v>
      </c>
      <c r="C123" s="193" t="s">
        <v>28</v>
      </c>
      <c r="D123" s="193" t="s">
        <v>30</v>
      </c>
      <c r="E123" s="193" t="str">
        <f>+LEFT(Tabla1[[#This Row],[RutDV]],8)</f>
        <v>19949118</v>
      </c>
      <c r="F123" s="193" t="str">
        <f>+RIGHT(Tabla1[[#This Row],[RutDV]],1)</f>
        <v>0</v>
      </c>
      <c r="G123" s="193" t="s">
        <v>10441</v>
      </c>
      <c r="H123" s="193" t="s">
        <v>10502</v>
      </c>
      <c r="I123" s="194" t="str">
        <f>+TRIM(Tabla1[[#This Row],[Nombres]]&amp;" "&amp;Tabla1[[#This Row],[Apellidos]])</f>
        <v>YANCO ALVARADO SALFATE</v>
      </c>
      <c r="J123" s="193" t="s">
        <v>10461</v>
      </c>
      <c r="K123" s="193" t="s">
        <v>10462</v>
      </c>
      <c r="L123" s="193" t="s">
        <v>2497</v>
      </c>
      <c r="M123" s="193" t="s">
        <v>2500</v>
      </c>
      <c r="N123" s="193"/>
      <c r="O123" s="193"/>
      <c r="P123" s="195"/>
      <c r="Q123" s="195"/>
      <c r="R123" s="196"/>
      <c r="S123" s="196"/>
      <c r="T123" s="196"/>
      <c r="U123" s="196"/>
      <c r="V123" s="195" t="s">
        <v>10484</v>
      </c>
      <c r="W123" s="195" t="s">
        <v>7308</v>
      </c>
      <c r="X123" s="193" t="s">
        <v>3656</v>
      </c>
      <c r="Y123" s="193" t="str">
        <f>+IFERROR(VLOOKUP(Tabla1[[#This Row],[Supervisor]],STAFF!E:H,4,0),"")</f>
        <v>ULISES LA ROSA PEREZ</v>
      </c>
      <c r="Z123" s="195">
        <v>44109</v>
      </c>
      <c r="AA123" s="195">
        <v>44130</v>
      </c>
      <c r="AB123" s="193"/>
      <c r="AC123" s="195">
        <v>44131</v>
      </c>
      <c r="AD123" s="193" t="s">
        <v>10502</v>
      </c>
      <c r="AE123" s="193" t="s">
        <v>10502</v>
      </c>
      <c r="AF123" s="193">
        <v>19095</v>
      </c>
      <c r="AG123" s="193" t="s">
        <v>10517</v>
      </c>
      <c r="AH123" s="193"/>
      <c r="AI123" s="193"/>
      <c r="AJ123" s="193">
        <v>89</v>
      </c>
      <c r="AK123" s="193" t="s">
        <v>10493</v>
      </c>
      <c r="AL123" s="193">
        <v>45</v>
      </c>
      <c r="AM123" s="193" t="s">
        <v>3519</v>
      </c>
      <c r="AN123" s="193">
        <f>+IF(AL123=45,1,"")</f>
        <v>1</v>
      </c>
      <c r="AO123" s="195">
        <f ca="1">+TODAY()</f>
        <v>44256</v>
      </c>
      <c r="AP123" s="194">
        <f ca="1">+IF(Tabla1[[#This Row],[Fecha Ingreso Plataforma]]="","",AO123-AC123)</f>
        <v>125</v>
      </c>
      <c r="AQ123" s="195"/>
      <c r="AR123" s="197" t="str">
        <f>+IF(Tabla1[[#This Row],[Fecha Baja]]="","",VALUE(1&amp;"/"&amp;MONTH(Tabla1[[#This Row],[Fecha Baja]])&amp;"/"&amp;YEAR(Tabla1[[#This Row],[Fecha Baja]])))</f>
        <v/>
      </c>
      <c r="AS123" s="197">
        <f>IF(Tabla1[[#This Row],[Fecha Ingreso Plataforma]]="","",VALUE(1&amp;"/"&amp;MONTH(Tabla1[[#This Row],[Fecha Ingreso Plataforma]])&amp;"/"&amp;YEAR(Tabla1[[#This Row],[Fecha Ingreso Plataforma]])))</f>
        <v>44105</v>
      </c>
      <c r="AT123" s="194" t="str">
        <f ca="1">+IF(AND(Tabla1[[#This Row],[dias]]&gt;=135,Tabla1[[#This Row],[Estado]]="Vigente"),"Si","No")</f>
        <v>No</v>
      </c>
      <c r="AU123" s="194" t="str">
        <f>+IF(COUNTIF('PLAN EMPLEADO'!I:I,Tabla1[[#This Row],[Mail]])=0,"No","Si")</f>
        <v>No</v>
      </c>
      <c r="AV123" s="194" t="s">
        <v>8322</v>
      </c>
      <c r="AW123" s="194" t="s">
        <v>9010</v>
      </c>
    </row>
    <row r="124" spans="1:49" x14ac:dyDescent="0.2">
      <c r="A124" s="193" t="s">
        <v>27</v>
      </c>
      <c r="B124" s="193" t="s">
        <v>3115</v>
      </c>
      <c r="C124" s="193" t="s">
        <v>28</v>
      </c>
      <c r="D124" s="193" t="s">
        <v>30</v>
      </c>
      <c r="E124" s="193" t="str">
        <f>+LEFT(Tabla1[[#This Row],[RutDV]],8)</f>
        <v>20005712</v>
      </c>
      <c r="F124" s="193" t="str">
        <f>+RIGHT(Tabla1[[#This Row],[RutDV]],1)</f>
        <v>0</v>
      </c>
      <c r="G124" s="193" t="s">
        <v>10448</v>
      </c>
      <c r="H124" s="193" t="s">
        <v>10510</v>
      </c>
      <c r="I124" s="194" t="str">
        <f>+TRIM(Tabla1[[#This Row],[Nombres]]&amp;" "&amp;Tabla1[[#This Row],[Apellidos]])</f>
        <v>YANABEL SORAYA MUÑOZ TAMBLAY</v>
      </c>
      <c r="J124" s="193" t="s">
        <v>10477</v>
      </c>
      <c r="K124" s="193" t="s">
        <v>5659</v>
      </c>
      <c r="L124" s="193" t="s">
        <v>2497</v>
      </c>
      <c r="M124" s="193" t="s">
        <v>2500</v>
      </c>
      <c r="N124" s="193"/>
      <c r="O124" s="193"/>
      <c r="P124" s="195"/>
      <c r="Q124" s="195"/>
      <c r="R124" s="196"/>
      <c r="S124" s="196"/>
      <c r="T124" s="196"/>
      <c r="U124" s="196"/>
      <c r="V124" s="195" t="s">
        <v>10492</v>
      </c>
      <c r="W124" s="195" t="s">
        <v>5417</v>
      </c>
      <c r="X124" s="37" t="s">
        <v>2514</v>
      </c>
      <c r="Y124" s="193" t="str">
        <f>+IFERROR(VLOOKUP(Tabla1[[#This Row],[Supervisor]],STAFF!E:H,4,0),"")</f>
        <v>WILLIAMS ENRIQUE DOMINGUEZ BARRADA</v>
      </c>
      <c r="Z124" s="195">
        <v>44109</v>
      </c>
      <c r="AA124" s="195">
        <v>44130</v>
      </c>
      <c r="AB124" s="193"/>
      <c r="AC124" s="195">
        <v>44131</v>
      </c>
      <c r="AD124" s="193" t="s">
        <v>10510</v>
      </c>
      <c r="AE124" s="193" t="s">
        <v>10510</v>
      </c>
      <c r="AF124" s="193">
        <v>19354</v>
      </c>
      <c r="AG124" s="193" t="s">
        <v>10525</v>
      </c>
      <c r="AH124" s="193"/>
      <c r="AI124" s="193"/>
      <c r="AJ124" s="193">
        <v>89</v>
      </c>
      <c r="AK124" s="193" t="s">
        <v>10493</v>
      </c>
      <c r="AL124" s="193">
        <v>30</v>
      </c>
      <c r="AM124" s="193" t="s">
        <v>3519</v>
      </c>
      <c r="AN124" s="193" t="str">
        <f>+IF(AL124=45,1,"")</f>
        <v/>
      </c>
      <c r="AO124" s="195">
        <f ca="1">+TODAY()</f>
        <v>44256</v>
      </c>
      <c r="AP124" s="194">
        <f ca="1">+IF(Tabla1[[#This Row],[Fecha Ingreso Plataforma]]="","",AO124-AC124)</f>
        <v>125</v>
      </c>
      <c r="AQ124" s="195"/>
      <c r="AR124" s="197" t="str">
        <f>+IF(Tabla1[[#This Row],[Fecha Baja]]="","",VALUE(1&amp;"/"&amp;MONTH(Tabla1[[#This Row],[Fecha Baja]])&amp;"/"&amp;YEAR(Tabla1[[#This Row],[Fecha Baja]])))</f>
        <v/>
      </c>
      <c r="AS124" s="197">
        <f>IF(Tabla1[[#This Row],[Fecha Ingreso Plataforma]]="","",VALUE(1&amp;"/"&amp;MONTH(Tabla1[[#This Row],[Fecha Ingreso Plataforma]])&amp;"/"&amp;YEAR(Tabla1[[#This Row],[Fecha Ingreso Plataforma]])))</f>
        <v>44105</v>
      </c>
      <c r="AT124" s="194" t="str">
        <f ca="1">+IF(AND(Tabla1[[#This Row],[dias]]&gt;=135,Tabla1[[#This Row],[Estado]]="Vigente"),"Si","No")</f>
        <v>No</v>
      </c>
      <c r="AU124" s="194" t="str">
        <f>+IF(COUNTIF('PLAN EMPLEADO'!I:I,Tabla1[[#This Row],[Mail]])=0,"No","Si")</f>
        <v>No</v>
      </c>
      <c r="AV124" s="194" t="s">
        <v>11311</v>
      </c>
      <c r="AW124" s="194" t="s">
        <v>9010</v>
      </c>
    </row>
    <row r="125" spans="1:49" x14ac:dyDescent="0.2">
      <c r="A125" s="193" t="s">
        <v>27</v>
      </c>
      <c r="B125" s="193" t="s">
        <v>3115</v>
      </c>
      <c r="C125" s="193" t="s">
        <v>28</v>
      </c>
      <c r="D125" s="193" t="s">
        <v>30</v>
      </c>
      <c r="E125" s="193" t="str">
        <f>+LEFT(Tabla1[[#This Row],[RutDV]],8)</f>
        <v>19407390</v>
      </c>
      <c r="F125" s="193" t="str">
        <f>+RIGHT(Tabla1[[#This Row],[RutDV]],1)</f>
        <v>9</v>
      </c>
      <c r="G125" s="193" t="s">
        <v>10537</v>
      </c>
      <c r="H125" s="193" t="s">
        <v>10663</v>
      </c>
      <c r="I125" s="194" t="str">
        <f>+TRIM(Tabla1[[#This Row],[Nombres]]&amp;" "&amp;Tabla1[[#This Row],[Apellidos]])</f>
        <v>CAROLA LILIAN TORREALBA MARTINEZ</v>
      </c>
      <c r="J125" s="193" t="s">
        <v>10566</v>
      </c>
      <c r="K125" s="193" t="s">
        <v>10567</v>
      </c>
      <c r="L125" s="193" t="s">
        <v>2497</v>
      </c>
      <c r="M125" s="193" t="s">
        <v>2500</v>
      </c>
      <c r="N125" s="193"/>
      <c r="O125" s="193"/>
      <c r="P125" s="195"/>
      <c r="Q125" s="195"/>
      <c r="R125" s="196"/>
      <c r="S125" s="196"/>
      <c r="T125" s="196"/>
      <c r="U125" s="196"/>
      <c r="V125" s="195" t="s">
        <v>10591</v>
      </c>
      <c r="W125" s="195" t="s">
        <v>7308</v>
      </c>
      <c r="X125" s="193" t="s">
        <v>3656</v>
      </c>
      <c r="Y125" s="193" t="str">
        <f>+IFERROR(VLOOKUP(Tabla1[[#This Row],[Supervisor]],STAFF!E:H,4,0),"")</f>
        <v>ULISES LA ROSA PEREZ</v>
      </c>
      <c r="Z125" s="195">
        <v>44123</v>
      </c>
      <c r="AA125" s="195">
        <v>44142</v>
      </c>
      <c r="AB125" s="193"/>
      <c r="AC125" s="195">
        <v>44144</v>
      </c>
      <c r="AD125" s="193" t="s">
        <v>10663</v>
      </c>
      <c r="AE125" s="193" t="s">
        <v>10663</v>
      </c>
      <c r="AF125" s="193">
        <v>19379</v>
      </c>
      <c r="AG125" s="193" t="s">
        <v>10682</v>
      </c>
      <c r="AH125" s="193"/>
      <c r="AI125" s="193"/>
      <c r="AJ125" s="193">
        <v>90</v>
      </c>
      <c r="AK125" s="193" t="s">
        <v>10407</v>
      </c>
      <c r="AL125" s="193">
        <v>45</v>
      </c>
      <c r="AM125" s="193" t="s">
        <v>3519</v>
      </c>
      <c r="AN125" s="193">
        <f>+IF(AL125=45,1,"")</f>
        <v>1</v>
      </c>
      <c r="AO125" s="195">
        <f ca="1">+TODAY()</f>
        <v>44256</v>
      </c>
      <c r="AP125" s="194">
        <f ca="1">+IF(Tabla1[[#This Row],[Fecha Ingreso Plataforma]]="","",AO125-AC125)</f>
        <v>112</v>
      </c>
      <c r="AQ125" s="195"/>
      <c r="AR125" s="197" t="str">
        <f>+IF(Tabla1[[#This Row],[Fecha Baja]]="","",VALUE(1&amp;"/"&amp;MONTH(Tabla1[[#This Row],[Fecha Baja]])&amp;"/"&amp;YEAR(Tabla1[[#This Row],[Fecha Baja]])))</f>
        <v/>
      </c>
      <c r="AS125" s="197">
        <f>IF(Tabla1[[#This Row],[Fecha Ingreso Plataforma]]="","",VALUE(1&amp;"/"&amp;MONTH(Tabla1[[#This Row],[Fecha Ingreso Plataforma]])&amp;"/"&amp;YEAR(Tabla1[[#This Row],[Fecha Ingreso Plataforma]])))</f>
        <v>44136</v>
      </c>
      <c r="AT125" s="194" t="str">
        <f ca="1">+IF(AND(Tabla1[[#This Row],[dias]]&gt;=135,Tabla1[[#This Row],[Estado]]="Vigente"),"Si","No")</f>
        <v>No</v>
      </c>
      <c r="AU125" s="194" t="str">
        <f>+IF(COUNTIF('PLAN EMPLEADO'!I:I,Tabla1[[#This Row],[Mail]])=0,"No","Si")</f>
        <v>No</v>
      </c>
      <c r="AV125" s="194" t="s">
        <v>8322</v>
      </c>
      <c r="AW125" s="194" t="s">
        <v>9010</v>
      </c>
    </row>
    <row r="126" spans="1:49" x14ac:dyDescent="0.2">
      <c r="A126" s="193" t="s">
        <v>27</v>
      </c>
      <c r="B126" s="193" t="s">
        <v>3115</v>
      </c>
      <c r="C126" s="193" t="s">
        <v>28</v>
      </c>
      <c r="D126" s="193" t="s">
        <v>30</v>
      </c>
      <c r="E126" s="193" t="str">
        <f>+LEFT(Tabla1[[#This Row],[RutDV]],8)</f>
        <v>18179563</v>
      </c>
      <c r="F126" s="193" t="str">
        <f>+RIGHT(Tabla1[[#This Row],[RutDV]],1)</f>
        <v>8</v>
      </c>
      <c r="G126" s="193" t="s">
        <v>10528</v>
      </c>
      <c r="H126" s="193" t="s">
        <v>10654</v>
      </c>
      <c r="I126" s="194" t="str">
        <f>+TRIM(Tabla1[[#This Row],[Nombres]]&amp;" "&amp;Tabla1[[#This Row],[Apellidos]])</f>
        <v>EMA LUZPERFINA FLORES ZAPATA</v>
      </c>
      <c r="J126" s="193" t="s">
        <v>10548</v>
      </c>
      <c r="K126" s="193" t="s">
        <v>10549</v>
      </c>
      <c r="L126" s="193" t="s">
        <v>2497</v>
      </c>
      <c r="M126" s="193" t="s">
        <v>2500</v>
      </c>
      <c r="N126" s="193"/>
      <c r="O126" s="193"/>
      <c r="P126" s="195"/>
      <c r="Q126" s="195"/>
      <c r="R126" s="196"/>
      <c r="S126" s="196"/>
      <c r="T126" s="196"/>
      <c r="U126" s="196"/>
      <c r="V126" s="195" t="s">
        <v>10583</v>
      </c>
      <c r="W126" s="195" t="s">
        <v>10434</v>
      </c>
      <c r="X126" s="193" t="s">
        <v>7582</v>
      </c>
      <c r="Y126" s="193" t="str">
        <f>+IFERROR(VLOOKUP(Tabla1[[#This Row],[Supervisor]],STAFF!E:H,4,0),"")</f>
        <v>ULISES LA ROSA PEREZ</v>
      </c>
      <c r="Z126" s="195">
        <v>44123</v>
      </c>
      <c r="AA126" s="195">
        <v>44142</v>
      </c>
      <c r="AB126" s="193"/>
      <c r="AC126" s="195">
        <v>44144</v>
      </c>
      <c r="AD126" s="193" t="s">
        <v>10654</v>
      </c>
      <c r="AE126" s="193" t="s">
        <v>10654</v>
      </c>
      <c r="AF126" s="193">
        <v>19267</v>
      </c>
      <c r="AG126" s="193" t="s">
        <v>10673</v>
      </c>
      <c r="AH126" s="193"/>
      <c r="AI126" s="193"/>
      <c r="AJ126" s="193">
        <v>90</v>
      </c>
      <c r="AK126" s="193" t="s">
        <v>10407</v>
      </c>
      <c r="AL126" s="193">
        <v>30</v>
      </c>
      <c r="AM126" s="193" t="s">
        <v>3519</v>
      </c>
      <c r="AN126" s="193" t="str">
        <f>+IF(AL126=45,1,"")</f>
        <v/>
      </c>
      <c r="AO126" s="195">
        <f ca="1">+TODAY()</f>
        <v>44256</v>
      </c>
      <c r="AP126" s="194">
        <f ca="1">+IF(Tabla1[[#This Row],[Fecha Ingreso Plataforma]]="","",AO126-AC126)</f>
        <v>112</v>
      </c>
      <c r="AQ126" s="195"/>
      <c r="AR126" s="197" t="str">
        <f>+IF(Tabla1[[#This Row],[Fecha Baja]]="","",VALUE(1&amp;"/"&amp;MONTH(Tabla1[[#This Row],[Fecha Baja]])&amp;"/"&amp;YEAR(Tabla1[[#This Row],[Fecha Baja]])))</f>
        <v/>
      </c>
      <c r="AS126" s="197">
        <f>IF(Tabla1[[#This Row],[Fecha Ingreso Plataforma]]="","",VALUE(1&amp;"/"&amp;MONTH(Tabla1[[#This Row],[Fecha Ingreso Plataforma]])&amp;"/"&amp;YEAR(Tabla1[[#This Row],[Fecha Ingreso Plataforma]])))</f>
        <v>44136</v>
      </c>
      <c r="AT126" s="194" t="str">
        <f ca="1">+IF(AND(Tabla1[[#This Row],[dias]]&gt;=135,Tabla1[[#This Row],[Estado]]="Vigente"),"Si","No")</f>
        <v>No</v>
      </c>
      <c r="AU126" s="194" t="str">
        <f>+IF(COUNTIF('PLAN EMPLEADO'!I:I,Tabla1[[#This Row],[Mail]])=0,"No","Si")</f>
        <v>No</v>
      </c>
      <c r="AV126" s="194" t="s">
        <v>11311</v>
      </c>
      <c r="AW126" s="194" t="s">
        <v>9010</v>
      </c>
    </row>
    <row r="127" spans="1:49" x14ac:dyDescent="0.2">
      <c r="A127" s="193" t="s">
        <v>27</v>
      </c>
      <c r="B127" s="193" t="s">
        <v>3115</v>
      </c>
      <c r="C127" s="193" t="s">
        <v>28</v>
      </c>
      <c r="D127" s="193" t="s">
        <v>30</v>
      </c>
      <c r="E127" s="193" t="str">
        <f>+LEFT(Tabla1[[#This Row],[RutDV]],8)</f>
        <v>19948906</v>
      </c>
      <c r="F127" s="193" t="str">
        <f>+RIGHT(Tabla1[[#This Row],[RutDV]],1)</f>
        <v>2</v>
      </c>
      <c r="G127" s="193" t="s">
        <v>10543</v>
      </c>
      <c r="H127" s="193" t="s">
        <v>10669</v>
      </c>
      <c r="I127" s="194" t="str">
        <f>+TRIM(Tabla1[[#This Row],[Nombres]]&amp;" "&amp;Tabla1[[#This Row],[Apellidos]])</f>
        <v>JOAQUIN ALEJANDRO CISTERNAS TAPIA</v>
      </c>
      <c r="J127" s="193" t="s">
        <v>10576</v>
      </c>
      <c r="K127" s="193" t="s">
        <v>10577</v>
      </c>
      <c r="L127" s="193" t="s">
        <v>2497</v>
      </c>
      <c r="M127" s="193" t="s">
        <v>2500</v>
      </c>
      <c r="N127" s="193"/>
      <c r="O127" s="193"/>
      <c r="P127" s="195"/>
      <c r="Q127" s="195"/>
      <c r="R127" s="196"/>
      <c r="S127" s="196"/>
      <c r="T127" s="196"/>
      <c r="U127" s="196"/>
      <c r="V127" s="195" t="s">
        <v>10597</v>
      </c>
      <c r="W127" s="195" t="s">
        <v>8158</v>
      </c>
      <c r="X127" s="193" t="s">
        <v>6696</v>
      </c>
      <c r="Y127" s="193" t="str">
        <f>+IFERROR(VLOOKUP(Tabla1[[#This Row],[Supervisor]],STAFF!E:H,4,0),"")</f>
        <v>FRANCISCO JAVIER SUAREZ VEGA</v>
      </c>
      <c r="Z127" s="195">
        <v>44123</v>
      </c>
      <c r="AA127" s="195">
        <v>44142</v>
      </c>
      <c r="AB127" s="193"/>
      <c r="AC127" s="195">
        <v>44144</v>
      </c>
      <c r="AD127" s="193" t="s">
        <v>10669</v>
      </c>
      <c r="AE127" s="193" t="s">
        <v>10669</v>
      </c>
      <c r="AF127" s="193">
        <v>19144</v>
      </c>
      <c r="AG127" s="193" t="s">
        <v>10688</v>
      </c>
      <c r="AH127" s="193"/>
      <c r="AI127" s="193"/>
      <c r="AJ127" s="193">
        <v>90</v>
      </c>
      <c r="AK127" s="193" t="s">
        <v>10407</v>
      </c>
      <c r="AL127" s="193">
        <v>45</v>
      </c>
      <c r="AM127" s="193" t="s">
        <v>3519</v>
      </c>
      <c r="AN127" s="193">
        <f>+IF(AL127=45,1,"")</f>
        <v>1</v>
      </c>
      <c r="AO127" s="195">
        <f ca="1">+TODAY()</f>
        <v>44256</v>
      </c>
      <c r="AP127" s="194">
        <f ca="1">+IF(Tabla1[[#This Row],[Fecha Ingreso Plataforma]]="","",AO127-AC127)</f>
        <v>112</v>
      </c>
      <c r="AQ127" s="195"/>
      <c r="AR127" s="197" t="str">
        <f>+IF(Tabla1[[#This Row],[Fecha Baja]]="","",VALUE(1&amp;"/"&amp;MONTH(Tabla1[[#This Row],[Fecha Baja]])&amp;"/"&amp;YEAR(Tabla1[[#This Row],[Fecha Baja]])))</f>
        <v/>
      </c>
      <c r="AS127" s="197">
        <f>IF(Tabla1[[#This Row],[Fecha Ingreso Plataforma]]="","",VALUE(1&amp;"/"&amp;MONTH(Tabla1[[#This Row],[Fecha Ingreso Plataforma]])&amp;"/"&amp;YEAR(Tabla1[[#This Row],[Fecha Ingreso Plataforma]])))</f>
        <v>44136</v>
      </c>
      <c r="AT127" s="194" t="str">
        <f ca="1">+IF(AND(Tabla1[[#This Row],[dias]]&gt;=135,Tabla1[[#This Row],[Estado]]="Vigente"),"Si","No")</f>
        <v>No</v>
      </c>
      <c r="AU127" s="194" t="str">
        <f>+IF(COUNTIF('PLAN EMPLEADO'!I:I,Tabla1[[#This Row],[Mail]])=0,"No","Si")</f>
        <v>No</v>
      </c>
      <c r="AV127" s="194" t="s">
        <v>8322</v>
      </c>
      <c r="AW127" s="194" t="s">
        <v>9010</v>
      </c>
    </row>
    <row r="128" spans="1:49" x14ac:dyDescent="0.2">
      <c r="A128" s="193" t="s">
        <v>27</v>
      </c>
      <c r="B128" s="193" t="s">
        <v>3115</v>
      </c>
      <c r="C128" s="193" t="s">
        <v>28</v>
      </c>
      <c r="D128" s="193" t="s">
        <v>30</v>
      </c>
      <c r="E128" s="193" t="str">
        <f>+LEFT(Tabla1[[#This Row],[RutDV]],8)</f>
        <v>19692622</v>
      </c>
      <c r="F128" s="193" t="str">
        <f>+RIGHT(Tabla1[[#This Row],[RutDV]],1)</f>
        <v>4</v>
      </c>
      <c r="G128" s="193" t="s">
        <v>10545</v>
      </c>
      <c r="H128" s="193" t="s">
        <v>10671</v>
      </c>
      <c r="I128" s="194" t="str">
        <f>+TRIM(Tabla1[[#This Row],[Nombres]]&amp;" "&amp;Tabla1[[#This Row],[Apellidos]])</f>
        <v>KIMBERLY STEFANY BRAVO CORTES</v>
      </c>
      <c r="J128" s="193" t="s">
        <v>10580</v>
      </c>
      <c r="K128" s="193" t="s">
        <v>10581</v>
      </c>
      <c r="L128" s="193" t="s">
        <v>2497</v>
      </c>
      <c r="M128" s="193" t="s">
        <v>2500</v>
      </c>
      <c r="N128" s="193"/>
      <c r="O128" s="193"/>
      <c r="P128" s="195"/>
      <c r="Q128" s="195"/>
      <c r="R128" s="196"/>
      <c r="S128" s="196"/>
      <c r="T128" s="196"/>
      <c r="U128" s="196"/>
      <c r="V128" s="195" t="s">
        <v>10599</v>
      </c>
      <c r="W128" s="195" t="s">
        <v>8158</v>
      </c>
      <c r="X128" s="193" t="s">
        <v>6696</v>
      </c>
      <c r="Y128" s="193" t="str">
        <f>+IFERROR(VLOOKUP(Tabla1[[#This Row],[Supervisor]],STAFF!E:H,4,0),"")</f>
        <v>FRANCISCO JAVIER SUAREZ VEGA</v>
      </c>
      <c r="Z128" s="195">
        <v>44123</v>
      </c>
      <c r="AA128" s="195">
        <v>44142</v>
      </c>
      <c r="AB128" s="193"/>
      <c r="AC128" s="195">
        <v>44144</v>
      </c>
      <c r="AD128" s="193" t="s">
        <v>10671</v>
      </c>
      <c r="AE128" s="193" t="s">
        <v>10671</v>
      </c>
      <c r="AF128" s="193">
        <v>19010</v>
      </c>
      <c r="AG128" s="193" t="s">
        <v>10690</v>
      </c>
      <c r="AH128" s="193"/>
      <c r="AI128" s="193"/>
      <c r="AJ128" s="193">
        <v>90</v>
      </c>
      <c r="AK128" s="193" t="s">
        <v>10407</v>
      </c>
      <c r="AL128" s="193">
        <v>45</v>
      </c>
      <c r="AM128" s="193" t="s">
        <v>3519</v>
      </c>
      <c r="AN128" s="193">
        <f>+IF(AL128=45,1,"")</f>
        <v>1</v>
      </c>
      <c r="AO128" s="195">
        <f ca="1">+TODAY()</f>
        <v>44256</v>
      </c>
      <c r="AP128" s="194">
        <f ca="1">+IF(Tabla1[[#This Row],[Fecha Ingreso Plataforma]]="","",AO128-AC128)</f>
        <v>112</v>
      </c>
      <c r="AQ128" s="195"/>
      <c r="AR128" s="197" t="str">
        <f>+IF(Tabla1[[#This Row],[Fecha Baja]]="","",VALUE(1&amp;"/"&amp;MONTH(Tabla1[[#This Row],[Fecha Baja]])&amp;"/"&amp;YEAR(Tabla1[[#This Row],[Fecha Baja]])))</f>
        <v/>
      </c>
      <c r="AS128" s="197">
        <f>IF(Tabla1[[#This Row],[Fecha Ingreso Plataforma]]="","",VALUE(1&amp;"/"&amp;MONTH(Tabla1[[#This Row],[Fecha Ingreso Plataforma]])&amp;"/"&amp;YEAR(Tabla1[[#This Row],[Fecha Ingreso Plataforma]])))</f>
        <v>44136</v>
      </c>
      <c r="AT128" s="194" t="str">
        <f ca="1">+IF(AND(Tabla1[[#This Row],[dias]]&gt;=135,Tabla1[[#This Row],[Estado]]="Vigente"),"Si","No")</f>
        <v>No</v>
      </c>
      <c r="AU128" s="194" t="str">
        <f>+IF(COUNTIF('PLAN EMPLEADO'!I:I,Tabla1[[#This Row],[Mail]])=0,"No","Si")</f>
        <v>No</v>
      </c>
      <c r="AV128" s="194" t="s">
        <v>8322</v>
      </c>
      <c r="AW128" s="194" t="s">
        <v>9010</v>
      </c>
    </row>
    <row r="129" spans="1:49" s="47" customFormat="1" x14ac:dyDescent="0.2">
      <c r="A129" s="193" t="s">
        <v>27</v>
      </c>
      <c r="B129" s="193" t="s">
        <v>3115</v>
      </c>
      <c r="C129" s="193" t="s">
        <v>28</v>
      </c>
      <c r="D129" s="193" t="s">
        <v>30</v>
      </c>
      <c r="E129" s="193" t="str">
        <f>+LEFT(Tabla1[[#This Row],[RutDV]],8)</f>
        <v>19174295</v>
      </c>
      <c r="F129" s="193" t="str">
        <f>+RIGHT(Tabla1[[#This Row],[RutDV]],1)</f>
        <v>8</v>
      </c>
      <c r="G129" s="193" t="s">
        <v>10897</v>
      </c>
      <c r="H129" s="193" t="s">
        <v>10913</v>
      </c>
      <c r="I129" s="194" t="str">
        <f>+TRIM(Tabla1[[#This Row],[Nombres]]&amp;" "&amp;Tabla1[[#This Row],[Apellidos]])</f>
        <v>ANGELICA DEL ROSARIO LOPEZ CASTILLO</v>
      </c>
      <c r="J129" s="193" t="s">
        <v>10895</v>
      </c>
      <c r="K129" s="193" t="s">
        <v>10896</v>
      </c>
      <c r="L129" s="193" t="s">
        <v>2497</v>
      </c>
      <c r="M129" s="193" t="s">
        <v>2500</v>
      </c>
      <c r="N129" s="193"/>
      <c r="O129" s="193"/>
      <c r="P129" s="195"/>
      <c r="Q129" s="195"/>
      <c r="R129" s="196"/>
      <c r="S129" s="196"/>
      <c r="T129" s="196"/>
      <c r="U129" s="196"/>
      <c r="V129" s="195">
        <v>34998</v>
      </c>
      <c r="W129" s="195" t="s">
        <v>8319</v>
      </c>
      <c r="X129" s="37" t="s">
        <v>4468</v>
      </c>
      <c r="Y129" s="37" t="str">
        <f>+IFERROR(VLOOKUP(Tabla1[[#This Row],[Supervisor]],STAFF!E:H,4,0),"")</f>
        <v>FRANCISCO JAVIER SUAREZ VEGA</v>
      </c>
      <c r="Z129" s="195">
        <v>44130</v>
      </c>
      <c r="AA129" s="195">
        <v>44165</v>
      </c>
      <c r="AB129" s="193"/>
      <c r="AC129" s="195">
        <v>44166</v>
      </c>
      <c r="AD129" s="193" t="s">
        <v>10913</v>
      </c>
      <c r="AE129" s="193" t="s">
        <v>10913</v>
      </c>
      <c r="AF129" s="193">
        <v>19411</v>
      </c>
      <c r="AG129" s="193" t="s">
        <v>10914</v>
      </c>
      <c r="AH129" s="193"/>
      <c r="AI129" s="193"/>
      <c r="AJ129" s="193">
        <v>91</v>
      </c>
      <c r="AK129" s="193" t="s">
        <v>5890</v>
      </c>
      <c r="AL129" s="193">
        <v>45</v>
      </c>
      <c r="AM129" s="193" t="s">
        <v>3519</v>
      </c>
      <c r="AN129" s="193">
        <f>+IF(AL129=45,1,"")</f>
        <v>1</v>
      </c>
      <c r="AO129" s="195">
        <f ca="1">+TODAY()</f>
        <v>44256</v>
      </c>
      <c r="AP129" s="194">
        <f ca="1">+IF(Tabla1[[#This Row],[Fecha Ingreso Plataforma]]="","",AO129-AC129)</f>
        <v>90</v>
      </c>
      <c r="AQ129" s="195"/>
      <c r="AR129" s="197" t="str">
        <f>+IF(Tabla1[[#This Row],[Fecha Baja]]="","",VALUE(1&amp;"/"&amp;MONTH(Tabla1[[#This Row],[Fecha Baja]])&amp;"/"&amp;YEAR(Tabla1[[#This Row],[Fecha Baja]])))</f>
        <v/>
      </c>
      <c r="AS129" s="197">
        <f>IF(Tabla1[[#This Row],[Fecha Ingreso Plataforma]]="","",VALUE(1&amp;"/"&amp;MONTH(Tabla1[[#This Row],[Fecha Ingreso Plataforma]])&amp;"/"&amp;YEAR(Tabla1[[#This Row],[Fecha Ingreso Plataforma]])))</f>
        <v>44166</v>
      </c>
      <c r="AT129" s="194" t="str">
        <f ca="1">+IF(AND(Tabla1[[#This Row],[dias]]&gt;=135,Tabla1[[#This Row],[Estado]]="Vigente"),"Si","No")</f>
        <v>No</v>
      </c>
      <c r="AU129" s="194" t="str">
        <f>+IF(COUNTIF('PLAN EMPLEADO'!I:I,Tabla1[[#This Row],[Mail]])=0,"No","Si")</f>
        <v>Si</v>
      </c>
      <c r="AV129" s="194" t="s">
        <v>8322</v>
      </c>
      <c r="AW129" s="194" t="s">
        <v>9010</v>
      </c>
    </row>
    <row r="130" spans="1:49" x14ac:dyDescent="0.2">
      <c r="A130" s="193" t="s">
        <v>27</v>
      </c>
      <c r="B130" s="193" t="s">
        <v>3115</v>
      </c>
      <c r="C130" s="193" t="s">
        <v>28</v>
      </c>
      <c r="D130" s="193" t="s">
        <v>30</v>
      </c>
      <c r="E130" s="193" t="str">
        <f>+LEFT(Tabla1[[#This Row],[RutDV]],8)</f>
        <v>16687292</v>
      </c>
      <c r="F130" s="193" t="str">
        <f>+RIGHT(Tabla1[[#This Row],[RutDV]],1)</f>
        <v>8</v>
      </c>
      <c r="G130" s="193" t="s">
        <v>10606</v>
      </c>
      <c r="H130" s="193" t="s">
        <v>11135</v>
      </c>
      <c r="I130" s="194" t="str">
        <f>+TRIM(Tabla1[[#This Row],[Nombres]]&amp;" "&amp;Tabla1[[#This Row],[Apellidos]])</f>
        <v>DANISSA CLARA MARIN VILLALOBOS</v>
      </c>
      <c r="J130" s="193" t="s">
        <v>10623</v>
      </c>
      <c r="K130" s="193" t="s">
        <v>10624</v>
      </c>
      <c r="L130" s="193" t="s">
        <v>2497</v>
      </c>
      <c r="M130" s="193" t="s">
        <v>2500</v>
      </c>
      <c r="N130" s="193"/>
      <c r="O130" s="193"/>
      <c r="P130" s="195"/>
      <c r="Q130" s="195"/>
      <c r="R130" s="196"/>
      <c r="S130" s="196"/>
      <c r="T130" s="196"/>
      <c r="U130" s="196"/>
      <c r="V130" s="195" t="s">
        <v>10644</v>
      </c>
      <c r="W130" s="195" t="s">
        <v>7308</v>
      </c>
      <c r="X130" s="193" t="s">
        <v>3656</v>
      </c>
      <c r="Y130" s="193" t="str">
        <f>+IFERROR(VLOOKUP(Tabla1[[#This Row],[Supervisor]],STAFF!E:H,4,0),"")</f>
        <v>ULISES LA ROSA PEREZ</v>
      </c>
      <c r="Z130" s="195">
        <v>44130</v>
      </c>
      <c r="AA130" s="195">
        <v>44148</v>
      </c>
      <c r="AB130" s="193"/>
      <c r="AC130" s="195">
        <v>44151</v>
      </c>
      <c r="AD130" s="37" t="s">
        <v>10904</v>
      </c>
      <c r="AE130" s="193" t="s">
        <v>11135</v>
      </c>
      <c r="AF130" s="193"/>
      <c r="AG130" s="193" t="s">
        <v>10887</v>
      </c>
      <c r="AH130" s="193"/>
      <c r="AI130" s="193"/>
      <c r="AJ130" s="193">
        <v>91</v>
      </c>
      <c r="AK130" s="193" t="s">
        <v>5890</v>
      </c>
      <c r="AL130" s="193">
        <v>30</v>
      </c>
      <c r="AM130" s="193" t="s">
        <v>3519</v>
      </c>
      <c r="AN130" s="193" t="str">
        <f>+IF(AL130=45,1,"")</f>
        <v/>
      </c>
      <c r="AO130" s="195">
        <f ca="1">+TODAY()</f>
        <v>44256</v>
      </c>
      <c r="AP130" s="194">
        <f ca="1">+IF(Tabla1[[#This Row],[Fecha Ingreso Plataforma]]="","",AO130-AC130)</f>
        <v>105</v>
      </c>
      <c r="AQ130" s="195"/>
      <c r="AR130" s="197" t="str">
        <f>+IF(Tabla1[[#This Row],[Fecha Baja]]="","",VALUE(1&amp;"/"&amp;MONTH(Tabla1[[#This Row],[Fecha Baja]])&amp;"/"&amp;YEAR(Tabla1[[#This Row],[Fecha Baja]])))</f>
        <v/>
      </c>
      <c r="AS130" s="197">
        <f>IF(Tabla1[[#This Row],[Fecha Ingreso Plataforma]]="","",VALUE(1&amp;"/"&amp;MONTH(Tabla1[[#This Row],[Fecha Ingreso Plataforma]])&amp;"/"&amp;YEAR(Tabla1[[#This Row],[Fecha Ingreso Plataforma]])))</f>
        <v>44136</v>
      </c>
      <c r="AT130" s="194" t="str">
        <f ca="1">+IF(AND(Tabla1[[#This Row],[dias]]&gt;=135,Tabla1[[#This Row],[Estado]]="Vigente"),"Si","No")</f>
        <v>No</v>
      </c>
      <c r="AU130" s="194" t="str">
        <f>+IF(COUNTIF('PLAN EMPLEADO'!I:I,Tabla1[[#This Row],[Mail]])=0,"No","Si")</f>
        <v>No</v>
      </c>
      <c r="AV130" s="194" t="s">
        <v>8322</v>
      </c>
      <c r="AW130" s="194" t="s">
        <v>9010</v>
      </c>
    </row>
    <row r="131" spans="1:49" x14ac:dyDescent="0.2">
      <c r="A131" s="193" t="s">
        <v>27</v>
      </c>
      <c r="B131" s="193" t="s">
        <v>3115</v>
      </c>
      <c r="C131" s="193" t="s">
        <v>28</v>
      </c>
      <c r="D131" s="193" t="s">
        <v>30</v>
      </c>
      <c r="E131" s="193" t="str">
        <f>+LEFT(Tabla1[[#This Row],[RutDV]],8)</f>
        <v>16053958</v>
      </c>
      <c r="F131" s="193" t="str">
        <f>+RIGHT(Tabla1[[#This Row],[RutDV]],1)</f>
        <v>5</v>
      </c>
      <c r="G131" s="193" t="s">
        <v>10612</v>
      </c>
      <c r="H131" s="193" t="s">
        <v>11137</v>
      </c>
      <c r="I131" s="194" t="str">
        <f>+TRIM(Tabla1[[#This Row],[Nombres]]&amp;" "&amp;Tabla1[[#This Row],[Apellidos]])</f>
        <v>FERNANDO ALEJANDRO ALVAREZ GODOY</v>
      </c>
      <c r="J131" s="193" t="s">
        <v>10635</v>
      </c>
      <c r="K131" s="193" t="s">
        <v>10636</v>
      </c>
      <c r="L131" s="193" t="s">
        <v>2497</v>
      </c>
      <c r="M131" s="193" t="s">
        <v>2500</v>
      </c>
      <c r="N131" s="193"/>
      <c r="O131" s="193"/>
      <c r="P131" s="195"/>
      <c r="Q131" s="195"/>
      <c r="R131" s="196"/>
      <c r="S131" s="196"/>
      <c r="T131" s="196"/>
      <c r="U131" s="196"/>
      <c r="V131" s="195" t="s">
        <v>10651</v>
      </c>
      <c r="W131" s="195" t="s">
        <v>7308</v>
      </c>
      <c r="X131" s="193" t="s">
        <v>3656</v>
      </c>
      <c r="Y131" s="193" t="str">
        <f>+IFERROR(VLOOKUP(Tabla1[[#This Row],[Supervisor]],STAFF!E:H,4,0),"")</f>
        <v>ULISES LA ROSA PEREZ</v>
      </c>
      <c r="Z131" s="195">
        <v>44130</v>
      </c>
      <c r="AA131" s="195">
        <v>44148</v>
      </c>
      <c r="AB131" s="193"/>
      <c r="AC131" s="195">
        <v>44151</v>
      </c>
      <c r="AD131" s="37" t="s">
        <v>10911</v>
      </c>
      <c r="AE131" s="193" t="s">
        <v>11137</v>
      </c>
      <c r="AF131" s="193"/>
      <c r="AG131" s="193" t="s">
        <v>10893</v>
      </c>
      <c r="AH131" s="193"/>
      <c r="AI131" s="193"/>
      <c r="AJ131" s="193">
        <v>91</v>
      </c>
      <c r="AK131" s="193" t="s">
        <v>5890</v>
      </c>
      <c r="AL131" s="193">
        <v>45</v>
      </c>
      <c r="AM131" s="193" t="s">
        <v>3519</v>
      </c>
      <c r="AN131" s="193">
        <f>+IF(AL131=45,1,"")</f>
        <v>1</v>
      </c>
      <c r="AO131" s="195">
        <f ca="1">+TODAY()</f>
        <v>44256</v>
      </c>
      <c r="AP131" s="194">
        <f ca="1">+IF(Tabla1[[#This Row],[Fecha Ingreso Plataforma]]="","",AO131-AC131)</f>
        <v>105</v>
      </c>
      <c r="AQ131" s="195"/>
      <c r="AR131" s="197" t="str">
        <f>+IF(Tabla1[[#This Row],[Fecha Baja]]="","",VALUE(1&amp;"/"&amp;MONTH(Tabla1[[#This Row],[Fecha Baja]])&amp;"/"&amp;YEAR(Tabla1[[#This Row],[Fecha Baja]])))</f>
        <v/>
      </c>
      <c r="AS131" s="197">
        <f>IF(Tabla1[[#This Row],[Fecha Ingreso Plataforma]]="","",VALUE(1&amp;"/"&amp;MONTH(Tabla1[[#This Row],[Fecha Ingreso Plataforma]])&amp;"/"&amp;YEAR(Tabla1[[#This Row],[Fecha Ingreso Plataforma]])))</f>
        <v>44136</v>
      </c>
      <c r="AT131" s="194" t="str">
        <f ca="1">+IF(AND(Tabla1[[#This Row],[dias]]&gt;=135,Tabla1[[#This Row],[Estado]]="Vigente"),"Si","No")</f>
        <v>No</v>
      </c>
      <c r="AU131" s="194" t="str">
        <f>+IF(COUNTIF('PLAN EMPLEADO'!I:I,Tabla1[[#This Row],[Mail]])=0,"No","Si")</f>
        <v>No</v>
      </c>
      <c r="AV131" s="194" t="s">
        <v>8322</v>
      </c>
      <c r="AW131" s="194" t="s">
        <v>9010</v>
      </c>
    </row>
    <row r="132" spans="1:49" x14ac:dyDescent="0.2">
      <c r="A132" s="193" t="s">
        <v>27</v>
      </c>
      <c r="B132" s="193" t="s">
        <v>3115</v>
      </c>
      <c r="C132" s="193" t="s">
        <v>28</v>
      </c>
      <c r="D132" s="193" t="s">
        <v>30</v>
      </c>
      <c r="E132" s="193" t="str">
        <f>+LEFT(Tabla1[[#This Row],[RutDV]],8)</f>
        <v>20127294</v>
      </c>
      <c r="F132" s="193" t="str">
        <f>+RIGHT(Tabla1[[#This Row],[RutDV]],1)</f>
        <v>7</v>
      </c>
      <c r="G132" s="193" t="s">
        <v>10604</v>
      </c>
      <c r="H132" s="193" t="s">
        <v>11134</v>
      </c>
      <c r="I132" s="194" t="str">
        <f>+TRIM(Tabla1[[#This Row],[Nombres]]&amp;" "&amp;Tabla1[[#This Row],[Apellidos]])</f>
        <v>JAVIERA SIMON ROSAS</v>
      </c>
      <c r="J132" s="193" t="s">
        <v>10619</v>
      </c>
      <c r="K132" s="193" t="s">
        <v>10620</v>
      </c>
      <c r="L132" s="193" t="s">
        <v>2497</v>
      </c>
      <c r="M132" s="193" t="s">
        <v>2500</v>
      </c>
      <c r="N132" s="193"/>
      <c r="O132" s="193"/>
      <c r="P132" s="195"/>
      <c r="Q132" s="195"/>
      <c r="R132" s="196"/>
      <c r="S132" s="196"/>
      <c r="T132" s="196"/>
      <c r="U132" s="196"/>
      <c r="V132" s="195" t="s">
        <v>10642</v>
      </c>
      <c r="W132" s="195" t="s">
        <v>5417</v>
      </c>
      <c r="X132" s="37" t="s">
        <v>2514</v>
      </c>
      <c r="Y132" s="193" t="str">
        <f>+IFERROR(VLOOKUP(Tabla1[[#This Row],[Supervisor]],STAFF!E:H,4,0),"")</f>
        <v>WILLIAMS ENRIQUE DOMINGUEZ BARRADA</v>
      </c>
      <c r="Z132" s="195">
        <v>44130</v>
      </c>
      <c r="AA132" s="195">
        <v>44148</v>
      </c>
      <c r="AB132" s="193"/>
      <c r="AC132" s="195">
        <v>44151</v>
      </c>
      <c r="AD132" s="37" t="s">
        <v>10902</v>
      </c>
      <c r="AE132" s="193" t="s">
        <v>11134</v>
      </c>
      <c r="AF132" s="193"/>
      <c r="AG132" s="193" t="s">
        <v>10885</v>
      </c>
      <c r="AH132" s="193"/>
      <c r="AI132" s="193"/>
      <c r="AJ132" s="193">
        <v>91</v>
      </c>
      <c r="AK132" s="193" t="s">
        <v>5890</v>
      </c>
      <c r="AL132" s="193">
        <v>30</v>
      </c>
      <c r="AM132" s="193" t="s">
        <v>3519</v>
      </c>
      <c r="AN132" s="193" t="str">
        <f>+IF(AL132=45,1,"")</f>
        <v/>
      </c>
      <c r="AO132" s="195">
        <f ca="1">+TODAY()</f>
        <v>44256</v>
      </c>
      <c r="AP132" s="194">
        <f ca="1">+IF(Tabla1[[#This Row],[Fecha Ingreso Plataforma]]="","",AO132-AC132)</f>
        <v>105</v>
      </c>
      <c r="AQ132" s="195"/>
      <c r="AR132" s="197" t="str">
        <f>+IF(Tabla1[[#This Row],[Fecha Baja]]="","",VALUE(1&amp;"/"&amp;MONTH(Tabla1[[#This Row],[Fecha Baja]])&amp;"/"&amp;YEAR(Tabla1[[#This Row],[Fecha Baja]])))</f>
        <v/>
      </c>
      <c r="AS132" s="197">
        <f>IF(Tabla1[[#This Row],[Fecha Ingreso Plataforma]]="","",VALUE(1&amp;"/"&amp;MONTH(Tabla1[[#This Row],[Fecha Ingreso Plataforma]])&amp;"/"&amp;YEAR(Tabla1[[#This Row],[Fecha Ingreso Plataforma]])))</f>
        <v>44136</v>
      </c>
      <c r="AT132" s="194" t="str">
        <f ca="1">+IF(AND(Tabla1[[#This Row],[dias]]&gt;=135,Tabla1[[#This Row],[Estado]]="Vigente"),"Si","No")</f>
        <v>No</v>
      </c>
      <c r="AU132" s="194" t="str">
        <f>+IF(COUNTIF('PLAN EMPLEADO'!I:I,Tabla1[[#This Row],[Mail]])=0,"No","Si")</f>
        <v>No</v>
      </c>
      <c r="AV132" s="194" t="s">
        <v>11311</v>
      </c>
      <c r="AW132" s="194" t="s">
        <v>9010</v>
      </c>
    </row>
    <row r="133" spans="1:49" x14ac:dyDescent="0.2">
      <c r="A133" s="37" t="s">
        <v>27</v>
      </c>
      <c r="B133" s="37" t="s">
        <v>3115</v>
      </c>
      <c r="C133" s="37" t="s">
        <v>28</v>
      </c>
      <c r="D133" s="37" t="s">
        <v>30</v>
      </c>
      <c r="E133" s="193" t="str">
        <f>+LEFT(Tabla1[[#This Row],[RutDV]],8)</f>
        <v>15818275</v>
      </c>
      <c r="F133" s="193" t="str">
        <f>+RIGHT(Tabla1[[#This Row],[RutDV]],1)</f>
        <v>0</v>
      </c>
      <c r="G133" s="193" t="s">
        <v>10698</v>
      </c>
      <c r="H133" s="193" t="s">
        <v>11109</v>
      </c>
      <c r="I133" s="194" t="str">
        <f>+TRIM(Tabla1[[#This Row],[Nombres]]&amp;" "&amp;Tabla1[[#This Row],[Apellidos]])</f>
        <v>CRISTIAN ALEJANDRO VILLANUEVA SALAS</v>
      </c>
      <c r="J133" s="193" t="s">
        <v>10725</v>
      </c>
      <c r="K133" s="193" t="s">
        <v>10726</v>
      </c>
      <c r="L133" s="193" t="s">
        <v>2497</v>
      </c>
      <c r="M133" s="193" t="s">
        <v>2500</v>
      </c>
      <c r="N133" s="193"/>
      <c r="O133" s="193"/>
      <c r="P133" s="195"/>
      <c r="Q133" s="195"/>
      <c r="R133" s="196"/>
      <c r="S133" s="196"/>
      <c r="T133" s="196"/>
      <c r="U133" s="196"/>
      <c r="V133" s="195" t="s">
        <v>10771</v>
      </c>
      <c r="W133" s="195" t="s">
        <v>8319</v>
      </c>
      <c r="X133" s="37" t="s">
        <v>4468</v>
      </c>
      <c r="Y133" s="37" t="str">
        <f>+IFERROR(VLOOKUP(Tabla1[[#This Row],[Supervisor]],STAFF!E:H,4,0),"")</f>
        <v>FRANCISCO JAVIER SUAREZ VEGA</v>
      </c>
      <c r="Z133" s="195">
        <v>44144</v>
      </c>
      <c r="AA133" s="195">
        <v>44165</v>
      </c>
      <c r="AB133" s="193"/>
      <c r="AC133" s="195">
        <v>44166</v>
      </c>
      <c r="AD133" s="193" t="s">
        <v>11109</v>
      </c>
      <c r="AE133" s="193" t="s">
        <v>11109</v>
      </c>
      <c r="AF133" s="193">
        <v>19397</v>
      </c>
      <c r="AG133" s="193" t="s">
        <v>11082</v>
      </c>
      <c r="AH133" s="193"/>
      <c r="AI133" s="193"/>
      <c r="AJ133" s="193">
        <v>92</v>
      </c>
      <c r="AK133" s="193" t="s">
        <v>8362</v>
      </c>
      <c r="AL133" s="193">
        <v>45</v>
      </c>
      <c r="AM133" s="193" t="s">
        <v>3519</v>
      </c>
      <c r="AN133" s="193">
        <f>+IF(AL133=45,1,"")</f>
        <v>1</v>
      </c>
      <c r="AO133" s="195">
        <f ca="1">+TODAY()</f>
        <v>44256</v>
      </c>
      <c r="AP133" s="194">
        <f ca="1">+IF(Tabla1[[#This Row],[Fecha Ingreso Plataforma]]="","",AO133-AC133)</f>
        <v>90</v>
      </c>
      <c r="AQ133" s="195"/>
      <c r="AR133" s="197" t="str">
        <f>+IF(Tabla1[[#This Row],[Fecha Baja]]="","",VALUE(1&amp;"/"&amp;MONTH(Tabla1[[#This Row],[Fecha Baja]])&amp;"/"&amp;YEAR(Tabla1[[#This Row],[Fecha Baja]])))</f>
        <v/>
      </c>
      <c r="AS133" s="197">
        <f>IF(Tabla1[[#This Row],[Fecha Ingreso Plataforma]]="","",VALUE(1&amp;"/"&amp;MONTH(Tabla1[[#This Row],[Fecha Ingreso Plataforma]])&amp;"/"&amp;YEAR(Tabla1[[#This Row],[Fecha Ingreso Plataforma]])))</f>
        <v>44166</v>
      </c>
      <c r="AT133" s="194" t="str">
        <f ca="1">+IF(AND(Tabla1[[#This Row],[dias]]&gt;=135,Tabla1[[#This Row],[Estado]]="Vigente"),"Si","No")</f>
        <v>No</v>
      </c>
      <c r="AU133" s="194" t="str">
        <f>+IF(COUNTIF('PLAN EMPLEADO'!I:I,Tabla1[[#This Row],[Mail]])=0,"No","Si")</f>
        <v>No</v>
      </c>
      <c r="AV133" s="194" t="s">
        <v>8322</v>
      </c>
      <c r="AW133" s="194" t="s">
        <v>9010</v>
      </c>
    </row>
    <row r="134" spans="1:49" x14ac:dyDescent="0.2">
      <c r="A134" s="37" t="s">
        <v>27</v>
      </c>
      <c r="B134" s="37" t="s">
        <v>3115</v>
      </c>
      <c r="C134" s="37" t="s">
        <v>28</v>
      </c>
      <c r="D134" s="37" t="s">
        <v>30</v>
      </c>
      <c r="E134" s="193" t="str">
        <f>+LEFT(Tabla1[[#This Row],[RutDV]],8)</f>
        <v>19661964</v>
      </c>
      <c r="F134" s="193" t="str">
        <f>+RIGHT(Tabla1[[#This Row],[RutDV]],1)</f>
        <v>K</v>
      </c>
      <c r="G134" s="193" t="s">
        <v>10697</v>
      </c>
      <c r="H134" s="193" t="s">
        <v>11108</v>
      </c>
      <c r="I134" s="194" t="str">
        <f>+TRIM(Tabla1[[#This Row],[Nombres]]&amp;" "&amp;Tabla1[[#This Row],[Apellidos]])</f>
        <v>CINTHIA VALENTINA ROJAS SALFATE</v>
      </c>
      <c r="J134" s="193" t="s">
        <v>10723</v>
      </c>
      <c r="K134" s="193" t="s">
        <v>10724</v>
      </c>
      <c r="L134" s="193" t="s">
        <v>2497</v>
      </c>
      <c r="M134" s="193" t="s">
        <v>2500</v>
      </c>
      <c r="N134" s="193"/>
      <c r="O134" s="193"/>
      <c r="P134" s="195"/>
      <c r="Q134" s="195"/>
      <c r="R134" s="196"/>
      <c r="S134" s="196"/>
      <c r="T134" s="196"/>
      <c r="U134" s="196"/>
      <c r="V134" s="195" t="s">
        <v>10770</v>
      </c>
      <c r="W134" s="195" t="s">
        <v>8086</v>
      </c>
      <c r="X134" s="37" t="s">
        <v>4636</v>
      </c>
      <c r="Y134" s="37" t="str">
        <f>+IFERROR(VLOOKUP(Tabla1[[#This Row],[Supervisor]],STAFF!E:H,4,0),"")</f>
        <v>ULISES LA ROSA PEREZ</v>
      </c>
      <c r="Z134" s="195">
        <v>44144</v>
      </c>
      <c r="AA134" s="195">
        <v>44165</v>
      </c>
      <c r="AB134" s="193"/>
      <c r="AC134" s="195">
        <v>44166</v>
      </c>
      <c r="AD134" s="193" t="s">
        <v>11108</v>
      </c>
      <c r="AE134" s="193" t="s">
        <v>11108</v>
      </c>
      <c r="AF134" s="193">
        <v>19395</v>
      </c>
      <c r="AG134" s="193" t="s">
        <v>11092</v>
      </c>
      <c r="AH134" s="193"/>
      <c r="AI134" s="193"/>
      <c r="AJ134" s="193">
        <v>92</v>
      </c>
      <c r="AK134" s="193" t="s">
        <v>8362</v>
      </c>
      <c r="AL134" s="193">
        <v>30</v>
      </c>
      <c r="AM134" s="193" t="s">
        <v>3519</v>
      </c>
      <c r="AN134" s="193" t="str">
        <f>+IF(AL134=45,1,"")</f>
        <v/>
      </c>
      <c r="AO134" s="195">
        <f ca="1">+TODAY()</f>
        <v>44256</v>
      </c>
      <c r="AP134" s="194">
        <f ca="1">+IF(Tabla1[[#This Row],[Fecha Ingreso Plataforma]]="","",AO134-AC134)</f>
        <v>90</v>
      </c>
      <c r="AQ134" s="195"/>
      <c r="AR134" s="197" t="str">
        <f>+IF(Tabla1[[#This Row],[Fecha Baja]]="","",VALUE(1&amp;"/"&amp;MONTH(Tabla1[[#This Row],[Fecha Baja]])&amp;"/"&amp;YEAR(Tabla1[[#This Row],[Fecha Baja]])))</f>
        <v/>
      </c>
      <c r="AS134" s="197">
        <f>IF(Tabla1[[#This Row],[Fecha Ingreso Plataforma]]="","",VALUE(1&amp;"/"&amp;MONTH(Tabla1[[#This Row],[Fecha Ingreso Plataforma]])&amp;"/"&amp;YEAR(Tabla1[[#This Row],[Fecha Ingreso Plataforma]])))</f>
        <v>44166</v>
      </c>
      <c r="AT134" s="194" t="str">
        <f ca="1">+IF(AND(Tabla1[[#This Row],[dias]]&gt;=135,Tabla1[[#This Row],[Estado]]="Vigente"),"Si","No")</f>
        <v>No</v>
      </c>
      <c r="AU134" s="194" t="str">
        <f>+IF(COUNTIF('PLAN EMPLEADO'!I:I,Tabla1[[#This Row],[Mail]])=0,"No","Si")</f>
        <v>No</v>
      </c>
      <c r="AV134" s="194" t="s">
        <v>8322</v>
      </c>
      <c r="AW134" s="194" t="s">
        <v>9010</v>
      </c>
    </row>
    <row r="135" spans="1:49" x14ac:dyDescent="0.2">
      <c r="A135" s="37" t="s">
        <v>27</v>
      </c>
      <c r="B135" s="37" t="s">
        <v>3115</v>
      </c>
      <c r="C135" s="37" t="s">
        <v>28</v>
      </c>
      <c r="D135" s="37" t="s">
        <v>30</v>
      </c>
      <c r="E135" s="193" t="str">
        <f>+LEFT(Tabla1[[#This Row],[RutDV]],8)</f>
        <v>21009323</v>
      </c>
      <c r="F135" s="193" t="str">
        <f>+RIGHT(Tabla1[[#This Row],[RutDV]],1)</f>
        <v>0</v>
      </c>
      <c r="G135" s="193" t="s">
        <v>10708</v>
      </c>
      <c r="H135" s="193" t="s">
        <v>11119</v>
      </c>
      <c r="I135" s="194" t="str">
        <f>+TRIM(Tabla1[[#This Row],[Nombres]]&amp;" "&amp;Tabla1[[#This Row],[Apellidos]])</f>
        <v>ERIC IGNACIO URIBE CALLEJAS</v>
      </c>
      <c r="J135" s="193" t="s">
        <v>10744</v>
      </c>
      <c r="K135" s="193" t="s">
        <v>10745</v>
      </c>
      <c r="L135" s="193" t="s">
        <v>2497</v>
      </c>
      <c r="M135" s="193" t="s">
        <v>2500</v>
      </c>
      <c r="N135" s="193"/>
      <c r="O135" s="193"/>
      <c r="P135" s="195"/>
      <c r="Q135" s="195"/>
      <c r="R135" s="196"/>
      <c r="S135" s="196"/>
      <c r="T135" s="196"/>
      <c r="U135" s="196"/>
      <c r="V135" s="195" t="s">
        <v>10780</v>
      </c>
      <c r="W135" s="195" t="s">
        <v>5411</v>
      </c>
      <c r="X135" s="37" t="s">
        <v>2512</v>
      </c>
      <c r="Y135" s="37" t="str">
        <f>+IFERROR(VLOOKUP(Tabla1[[#This Row],[Supervisor]],STAFF!E:H,4,0),"")</f>
        <v>ULISES LA ROSA PEREZ</v>
      </c>
      <c r="Z135" s="195">
        <v>44144</v>
      </c>
      <c r="AA135" s="195">
        <v>44165</v>
      </c>
      <c r="AB135" s="193"/>
      <c r="AC135" s="195">
        <v>44166</v>
      </c>
      <c r="AD135" s="193" t="s">
        <v>11119</v>
      </c>
      <c r="AE135" s="193" t="s">
        <v>11119</v>
      </c>
      <c r="AF135" s="193">
        <v>19383</v>
      </c>
      <c r="AG135" s="193" t="s">
        <v>11085</v>
      </c>
      <c r="AH135" s="193"/>
      <c r="AI135" s="193"/>
      <c r="AJ135" s="193">
        <v>92</v>
      </c>
      <c r="AK135" s="193" t="s">
        <v>8362</v>
      </c>
      <c r="AL135" s="193">
        <v>45</v>
      </c>
      <c r="AM135" s="193" t="s">
        <v>3519</v>
      </c>
      <c r="AN135" s="193">
        <f>+IF(AL135=45,1,"")</f>
        <v>1</v>
      </c>
      <c r="AO135" s="195">
        <f ca="1">+TODAY()</f>
        <v>44256</v>
      </c>
      <c r="AP135" s="194">
        <f ca="1">+IF(Tabla1[[#This Row],[Fecha Ingreso Plataforma]]="","",AO135-AC135)</f>
        <v>90</v>
      </c>
      <c r="AQ135" s="195"/>
      <c r="AR135" s="197" t="str">
        <f>+IF(Tabla1[[#This Row],[Fecha Baja]]="","",VALUE(1&amp;"/"&amp;MONTH(Tabla1[[#This Row],[Fecha Baja]])&amp;"/"&amp;YEAR(Tabla1[[#This Row],[Fecha Baja]])))</f>
        <v/>
      </c>
      <c r="AS135" s="197">
        <f>IF(Tabla1[[#This Row],[Fecha Ingreso Plataforma]]="","",VALUE(1&amp;"/"&amp;MONTH(Tabla1[[#This Row],[Fecha Ingreso Plataforma]])&amp;"/"&amp;YEAR(Tabla1[[#This Row],[Fecha Ingreso Plataforma]])))</f>
        <v>44166</v>
      </c>
      <c r="AT135" s="194" t="str">
        <f ca="1">+IF(AND(Tabla1[[#This Row],[dias]]&gt;=135,Tabla1[[#This Row],[Estado]]="Vigente"),"Si","No")</f>
        <v>No</v>
      </c>
      <c r="AU135" s="194" t="str">
        <f>+IF(COUNTIF('PLAN EMPLEADO'!I:I,Tabla1[[#This Row],[Mail]])=0,"No","Si")</f>
        <v>No</v>
      </c>
      <c r="AV135" s="194" t="s">
        <v>11312</v>
      </c>
      <c r="AW135" s="194" t="s">
        <v>9010</v>
      </c>
    </row>
    <row r="136" spans="1:49" x14ac:dyDescent="0.2">
      <c r="A136" s="37" t="s">
        <v>27</v>
      </c>
      <c r="B136" s="37" t="s">
        <v>3115</v>
      </c>
      <c r="C136" s="37" t="s">
        <v>28</v>
      </c>
      <c r="D136" s="37" t="s">
        <v>30</v>
      </c>
      <c r="E136" s="193" t="str">
        <f>+LEFT(Tabla1[[#This Row],[RutDV]],8)</f>
        <v>18580114</v>
      </c>
      <c r="F136" s="193" t="str">
        <f>+RIGHT(Tabla1[[#This Row],[RutDV]],1)</f>
        <v>4</v>
      </c>
      <c r="G136" s="193" t="s">
        <v>10716</v>
      </c>
      <c r="H136" s="193" t="s">
        <v>11127</v>
      </c>
      <c r="I136" s="194" t="str">
        <f>+TRIM(Tabla1[[#This Row],[Nombres]]&amp;" "&amp;Tabla1[[#This Row],[Apellidos]])</f>
        <v>GABRIEL OCTAVIO PATRICIO JOFRE ROMERO</v>
      </c>
      <c r="J136" s="193" t="s">
        <v>10757</v>
      </c>
      <c r="K136" s="193" t="s">
        <v>10758</v>
      </c>
      <c r="L136" s="193" t="s">
        <v>2497</v>
      </c>
      <c r="M136" s="193" t="s">
        <v>2500</v>
      </c>
      <c r="N136" s="193"/>
      <c r="O136" s="193"/>
      <c r="P136" s="195"/>
      <c r="Q136" s="195"/>
      <c r="R136" s="196"/>
      <c r="S136" s="196"/>
      <c r="T136" s="196"/>
      <c r="U136" s="196"/>
      <c r="V136" s="195" t="s">
        <v>10788</v>
      </c>
      <c r="W136" s="195" t="s">
        <v>7309</v>
      </c>
      <c r="X136" s="193" t="s">
        <v>708</v>
      </c>
      <c r="Y136" s="193" t="str">
        <f>+IFERROR(VLOOKUP(Tabla1[[#This Row],[Supervisor]],STAFF!E:H,4,0),"")</f>
        <v>FRANCISCO JAVIER SUAREZ VEGA</v>
      </c>
      <c r="Z136" s="195">
        <v>44144</v>
      </c>
      <c r="AA136" s="195">
        <v>44165</v>
      </c>
      <c r="AB136" s="193"/>
      <c r="AC136" s="195">
        <v>44166</v>
      </c>
      <c r="AD136" s="193" t="s">
        <v>11127</v>
      </c>
      <c r="AE136" s="193" t="s">
        <v>11127</v>
      </c>
      <c r="AF136" s="193">
        <v>19125</v>
      </c>
      <c r="AG136" s="193" t="s">
        <v>11089</v>
      </c>
      <c r="AH136" s="193"/>
      <c r="AI136" s="193"/>
      <c r="AJ136" s="193">
        <v>92</v>
      </c>
      <c r="AK136" s="193" t="s">
        <v>8362</v>
      </c>
      <c r="AL136" s="193">
        <v>45</v>
      </c>
      <c r="AM136" s="193" t="s">
        <v>3519</v>
      </c>
      <c r="AN136" s="193">
        <f>+IF(AL136=45,1,"")</f>
        <v>1</v>
      </c>
      <c r="AO136" s="195">
        <f ca="1">+TODAY()</f>
        <v>44256</v>
      </c>
      <c r="AP136" s="194">
        <f ca="1">+IF(Tabla1[[#This Row],[Fecha Ingreso Plataforma]]="","",AO136-AC136)</f>
        <v>90</v>
      </c>
      <c r="AQ136" s="195"/>
      <c r="AR136" s="197" t="str">
        <f>+IF(Tabla1[[#This Row],[Fecha Baja]]="","",VALUE(1&amp;"/"&amp;MONTH(Tabla1[[#This Row],[Fecha Baja]])&amp;"/"&amp;YEAR(Tabla1[[#This Row],[Fecha Baja]])))</f>
        <v/>
      </c>
      <c r="AS136" s="197">
        <f>IF(Tabla1[[#This Row],[Fecha Ingreso Plataforma]]="","",VALUE(1&amp;"/"&amp;MONTH(Tabla1[[#This Row],[Fecha Ingreso Plataforma]])&amp;"/"&amp;YEAR(Tabla1[[#This Row],[Fecha Ingreso Plataforma]])))</f>
        <v>44166</v>
      </c>
      <c r="AT136" s="194" t="str">
        <f ca="1">+IF(AND(Tabla1[[#This Row],[dias]]&gt;=135,Tabla1[[#This Row],[Estado]]="Vigente"),"Si","No")</f>
        <v>No</v>
      </c>
      <c r="AU136" s="194" t="str">
        <f>+IF(COUNTIF('PLAN EMPLEADO'!I:I,Tabla1[[#This Row],[Mail]])=0,"No","Si")</f>
        <v>No</v>
      </c>
      <c r="AV136" s="194" t="s">
        <v>8322</v>
      </c>
      <c r="AW136" s="194" t="s">
        <v>9010</v>
      </c>
    </row>
    <row r="137" spans="1:49" x14ac:dyDescent="0.2">
      <c r="A137" s="37" t="s">
        <v>27</v>
      </c>
      <c r="B137" s="37" t="s">
        <v>3115</v>
      </c>
      <c r="C137" s="37" t="s">
        <v>28</v>
      </c>
      <c r="D137" s="37" t="s">
        <v>30</v>
      </c>
      <c r="E137" s="193" t="str">
        <f>+LEFT(Tabla1[[#This Row],[RutDV]],8)</f>
        <v>16549275</v>
      </c>
      <c r="F137" s="193" t="str">
        <f>+RIGHT(Tabla1[[#This Row],[RutDV]],1)</f>
        <v>7</v>
      </c>
      <c r="G137" s="193" t="s">
        <v>10713</v>
      </c>
      <c r="H137" s="193" t="s">
        <v>11124</v>
      </c>
      <c r="I137" s="194" t="str">
        <f>+TRIM(Tabla1[[#This Row],[Nombres]]&amp;" "&amp;Tabla1[[#This Row],[Apellidos]])</f>
        <v>JOCELYN MACARENA HENRIQUEZ CASONE</v>
      </c>
      <c r="J137" s="193" t="s">
        <v>10753</v>
      </c>
      <c r="K137" s="193" t="s">
        <v>10754</v>
      </c>
      <c r="L137" s="193" t="s">
        <v>2497</v>
      </c>
      <c r="M137" s="193" t="s">
        <v>2500</v>
      </c>
      <c r="N137" s="193"/>
      <c r="O137" s="193"/>
      <c r="P137" s="195"/>
      <c r="Q137" s="195"/>
      <c r="R137" s="196"/>
      <c r="S137" s="196"/>
      <c r="T137" s="196"/>
      <c r="U137" s="196"/>
      <c r="V137" s="195" t="s">
        <v>10785</v>
      </c>
      <c r="W137" s="195" t="s">
        <v>8086</v>
      </c>
      <c r="X137" s="37" t="s">
        <v>4636</v>
      </c>
      <c r="Y137" s="37" t="str">
        <f>+IFERROR(VLOOKUP(Tabla1[[#This Row],[Supervisor]],STAFF!E:H,4,0),"")</f>
        <v>ULISES LA ROSA PEREZ</v>
      </c>
      <c r="Z137" s="195">
        <v>44144</v>
      </c>
      <c r="AA137" s="195">
        <v>44165</v>
      </c>
      <c r="AB137" s="193"/>
      <c r="AC137" s="195">
        <v>44166</v>
      </c>
      <c r="AD137" s="193" t="s">
        <v>11124</v>
      </c>
      <c r="AE137" s="193" t="s">
        <v>11124</v>
      </c>
      <c r="AF137" s="193">
        <v>19258</v>
      </c>
      <c r="AG137" s="193" t="s">
        <v>11087</v>
      </c>
      <c r="AH137" s="193"/>
      <c r="AI137" s="193"/>
      <c r="AJ137" s="193">
        <v>92</v>
      </c>
      <c r="AK137" s="193" t="s">
        <v>8362</v>
      </c>
      <c r="AL137" s="193">
        <v>45</v>
      </c>
      <c r="AM137" s="193" t="s">
        <v>3519</v>
      </c>
      <c r="AN137" s="193">
        <f>+IF(AL137=45,1,"")</f>
        <v>1</v>
      </c>
      <c r="AO137" s="195">
        <f ca="1">+TODAY()</f>
        <v>44256</v>
      </c>
      <c r="AP137" s="194">
        <f ca="1">+IF(Tabla1[[#This Row],[Fecha Ingreso Plataforma]]="","",AO137-AC137)</f>
        <v>90</v>
      </c>
      <c r="AQ137" s="195"/>
      <c r="AR137" s="197" t="str">
        <f>+IF(Tabla1[[#This Row],[Fecha Baja]]="","",VALUE(1&amp;"/"&amp;MONTH(Tabla1[[#This Row],[Fecha Baja]])&amp;"/"&amp;YEAR(Tabla1[[#This Row],[Fecha Baja]])))</f>
        <v/>
      </c>
      <c r="AS137" s="197">
        <f>IF(Tabla1[[#This Row],[Fecha Ingreso Plataforma]]="","",VALUE(1&amp;"/"&amp;MONTH(Tabla1[[#This Row],[Fecha Ingreso Plataforma]])&amp;"/"&amp;YEAR(Tabla1[[#This Row],[Fecha Ingreso Plataforma]])))</f>
        <v>44166</v>
      </c>
      <c r="AT137" s="194" t="str">
        <f ca="1">+IF(AND(Tabla1[[#This Row],[dias]]&gt;=135,Tabla1[[#This Row],[Estado]]="Vigente"),"Si","No")</f>
        <v>No</v>
      </c>
      <c r="AU137" s="194" t="str">
        <f>+IF(COUNTIF('PLAN EMPLEADO'!I:I,Tabla1[[#This Row],[Mail]])=0,"No","Si")</f>
        <v>No</v>
      </c>
      <c r="AV137" s="194" t="s">
        <v>8322</v>
      </c>
      <c r="AW137" s="194" t="s">
        <v>9010</v>
      </c>
    </row>
    <row r="138" spans="1:49" x14ac:dyDescent="0.2">
      <c r="A138" s="37" t="s">
        <v>27</v>
      </c>
      <c r="B138" s="37" t="s">
        <v>3115</v>
      </c>
      <c r="C138" s="37" t="s">
        <v>28</v>
      </c>
      <c r="D138" s="37" t="s">
        <v>30</v>
      </c>
      <c r="E138" s="193" t="str">
        <f>+LEFT(Tabla1[[#This Row],[RutDV]],8)</f>
        <v>18508595</v>
      </c>
      <c r="F138" s="193" t="str">
        <f>+RIGHT(Tabla1[[#This Row],[RutDV]],1)</f>
        <v>3</v>
      </c>
      <c r="G138" s="193" t="s">
        <v>10699</v>
      </c>
      <c r="H138" s="193" t="s">
        <v>11110</v>
      </c>
      <c r="I138" s="194" t="str">
        <f>+TRIM(Tabla1[[#This Row],[Nombres]]&amp;" "&amp;Tabla1[[#This Row],[Apellidos]])</f>
        <v>KAREN PAULINA ALFARO PEREZ</v>
      </c>
      <c r="J138" s="193" t="s">
        <v>10727</v>
      </c>
      <c r="K138" s="193" t="s">
        <v>10728</v>
      </c>
      <c r="L138" s="193" t="s">
        <v>2497</v>
      </c>
      <c r="M138" s="193" t="s">
        <v>2500</v>
      </c>
      <c r="N138" s="193"/>
      <c r="O138" s="193"/>
      <c r="P138" s="195"/>
      <c r="Q138" s="195"/>
      <c r="R138" s="196"/>
      <c r="S138" s="196"/>
      <c r="T138" s="196"/>
      <c r="U138" s="196"/>
      <c r="V138" s="195" t="s">
        <v>10772</v>
      </c>
      <c r="W138" s="195" t="s">
        <v>7308</v>
      </c>
      <c r="X138" s="193" t="s">
        <v>3656</v>
      </c>
      <c r="Y138" s="193" t="str">
        <f>+IFERROR(VLOOKUP(Tabla1[[#This Row],[Supervisor]],STAFF!E:H,4,0),"")</f>
        <v>ULISES LA ROSA PEREZ</v>
      </c>
      <c r="Z138" s="195">
        <v>44144</v>
      </c>
      <c r="AA138" s="195">
        <v>44165</v>
      </c>
      <c r="AB138" s="193"/>
      <c r="AC138" s="195">
        <v>44166</v>
      </c>
      <c r="AD138" s="193" t="s">
        <v>11110</v>
      </c>
      <c r="AE138" s="193" t="s">
        <v>11110</v>
      </c>
      <c r="AF138" s="193">
        <v>19407</v>
      </c>
      <c r="AG138" s="193" t="s">
        <v>11083</v>
      </c>
      <c r="AH138" s="193"/>
      <c r="AI138" s="193"/>
      <c r="AJ138" s="193">
        <v>92</v>
      </c>
      <c r="AK138" s="193" t="s">
        <v>8362</v>
      </c>
      <c r="AL138" s="193">
        <v>45</v>
      </c>
      <c r="AM138" s="193" t="s">
        <v>3519</v>
      </c>
      <c r="AN138" s="193">
        <f>+IF(AL138=45,1,"")</f>
        <v>1</v>
      </c>
      <c r="AO138" s="195">
        <f ca="1">+TODAY()</f>
        <v>44256</v>
      </c>
      <c r="AP138" s="194">
        <f ca="1">+IF(Tabla1[[#This Row],[Fecha Ingreso Plataforma]]="","",AO138-AC138)</f>
        <v>90</v>
      </c>
      <c r="AQ138" s="195"/>
      <c r="AR138" s="197" t="str">
        <f>+IF(Tabla1[[#This Row],[Fecha Baja]]="","",VALUE(1&amp;"/"&amp;MONTH(Tabla1[[#This Row],[Fecha Baja]])&amp;"/"&amp;YEAR(Tabla1[[#This Row],[Fecha Baja]])))</f>
        <v/>
      </c>
      <c r="AS138" s="197">
        <f>IF(Tabla1[[#This Row],[Fecha Ingreso Plataforma]]="","",VALUE(1&amp;"/"&amp;MONTH(Tabla1[[#This Row],[Fecha Ingreso Plataforma]])&amp;"/"&amp;YEAR(Tabla1[[#This Row],[Fecha Ingreso Plataforma]])))</f>
        <v>44166</v>
      </c>
      <c r="AT138" s="194" t="str">
        <f ca="1">+IF(AND(Tabla1[[#This Row],[dias]]&gt;=135,Tabla1[[#This Row],[Estado]]="Vigente"),"Si","No")</f>
        <v>No</v>
      </c>
      <c r="AU138" s="194" t="str">
        <f>+IF(COUNTIF('PLAN EMPLEADO'!I:I,Tabla1[[#This Row],[Mail]])=0,"No","Si")</f>
        <v>No</v>
      </c>
      <c r="AV138" s="194" t="s">
        <v>8322</v>
      </c>
      <c r="AW138" s="194" t="s">
        <v>9010</v>
      </c>
    </row>
    <row r="139" spans="1:49" x14ac:dyDescent="0.2">
      <c r="A139" s="37" t="s">
        <v>27</v>
      </c>
      <c r="B139" s="37" t="s">
        <v>3115</v>
      </c>
      <c r="C139" s="37" t="s">
        <v>28</v>
      </c>
      <c r="D139" s="37" t="s">
        <v>30</v>
      </c>
      <c r="E139" s="193" t="str">
        <f>+LEFT(Tabla1[[#This Row],[RutDV]],8)</f>
        <v>20406172</v>
      </c>
      <c r="F139" s="193" t="str">
        <f>+RIGHT(Tabla1[[#This Row],[RutDV]],1)</f>
        <v>6</v>
      </c>
      <c r="G139" s="193" t="s">
        <v>10712</v>
      </c>
      <c r="H139" s="193" t="s">
        <v>11123</v>
      </c>
      <c r="I139" s="194" t="str">
        <f>+TRIM(Tabla1[[#This Row],[Nombres]]&amp;" "&amp;Tabla1[[#This Row],[Apellidos]])</f>
        <v>MARIA EUGENIA OPAZO HENRIQUEZ</v>
      </c>
      <c r="J139" s="193" t="s">
        <v>10248</v>
      </c>
      <c r="K139" s="193" t="s">
        <v>10752</v>
      </c>
      <c r="L139" s="193" t="s">
        <v>2497</v>
      </c>
      <c r="M139" s="193" t="s">
        <v>2500</v>
      </c>
      <c r="N139" s="193"/>
      <c r="O139" s="193"/>
      <c r="P139" s="195"/>
      <c r="Q139" s="195"/>
      <c r="R139" s="196"/>
      <c r="S139" s="196"/>
      <c r="T139" s="196"/>
      <c r="U139" s="196"/>
      <c r="V139" s="195" t="s">
        <v>10784</v>
      </c>
      <c r="W139" s="195" t="s">
        <v>5413</v>
      </c>
      <c r="X139" s="37" t="s">
        <v>2510</v>
      </c>
      <c r="Y139" s="37" t="str">
        <f>+IFERROR(VLOOKUP(Tabla1[[#This Row],[Supervisor]],STAFF!E:H,4,0),"")</f>
        <v>FRANCISCO JAVIER SUAREZ VEGA</v>
      </c>
      <c r="Z139" s="195">
        <v>44144</v>
      </c>
      <c r="AA139" s="195">
        <v>44165</v>
      </c>
      <c r="AB139" s="193"/>
      <c r="AC139" s="195">
        <v>44166</v>
      </c>
      <c r="AD139" s="193" t="s">
        <v>11123</v>
      </c>
      <c r="AE139" s="193" t="s">
        <v>11123</v>
      </c>
      <c r="AF139" s="193">
        <v>19381</v>
      </c>
      <c r="AG139" s="193" t="s">
        <v>11091</v>
      </c>
      <c r="AH139" s="193"/>
      <c r="AI139" s="193"/>
      <c r="AJ139" s="193">
        <v>92</v>
      </c>
      <c r="AK139" s="193" t="s">
        <v>8362</v>
      </c>
      <c r="AL139" s="193">
        <v>45</v>
      </c>
      <c r="AM139" s="193" t="s">
        <v>3519</v>
      </c>
      <c r="AN139" s="193">
        <f>+IF(AL139=45,1,"")</f>
        <v>1</v>
      </c>
      <c r="AO139" s="195">
        <f ca="1">+TODAY()</f>
        <v>44256</v>
      </c>
      <c r="AP139" s="194">
        <f ca="1">+IF(Tabla1[[#This Row],[Fecha Ingreso Plataforma]]="","",AO139-AC139)</f>
        <v>90</v>
      </c>
      <c r="AQ139" s="195"/>
      <c r="AR139" s="197" t="str">
        <f>+IF(Tabla1[[#This Row],[Fecha Baja]]="","",VALUE(1&amp;"/"&amp;MONTH(Tabla1[[#This Row],[Fecha Baja]])&amp;"/"&amp;YEAR(Tabla1[[#This Row],[Fecha Baja]])))</f>
        <v/>
      </c>
      <c r="AS139" s="197">
        <f>IF(Tabla1[[#This Row],[Fecha Ingreso Plataforma]]="","",VALUE(1&amp;"/"&amp;MONTH(Tabla1[[#This Row],[Fecha Ingreso Plataforma]])&amp;"/"&amp;YEAR(Tabla1[[#This Row],[Fecha Ingreso Plataforma]])))</f>
        <v>44166</v>
      </c>
      <c r="AT139" s="194" t="str">
        <f ca="1">+IF(AND(Tabla1[[#This Row],[dias]]&gt;=135,Tabla1[[#This Row],[Estado]]="Vigente"),"Si","No")</f>
        <v>No</v>
      </c>
      <c r="AU139" s="194" t="str">
        <f>+IF(COUNTIF('PLAN EMPLEADO'!I:I,Tabla1[[#This Row],[Mail]])=0,"No","Si")</f>
        <v>No</v>
      </c>
      <c r="AV139" s="194" t="s">
        <v>8322</v>
      </c>
      <c r="AW139" s="194" t="s">
        <v>9010</v>
      </c>
    </row>
    <row r="140" spans="1:49" x14ac:dyDescent="0.2">
      <c r="A140" s="37" t="s">
        <v>27</v>
      </c>
      <c r="B140" s="37" t="s">
        <v>3115</v>
      </c>
      <c r="C140" s="37" t="s">
        <v>28</v>
      </c>
      <c r="D140" s="37" t="s">
        <v>30</v>
      </c>
      <c r="E140" s="193" t="str">
        <f>+LEFT(Tabla1[[#This Row],[RutDV]],8)</f>
        <v>17950282</v>
      </c>
      <c r="F140" s="193" t="str">
        <f>+RIGHT(Tabla1[[#This Row],[RutDV]],1)</f>
        <v>8</v>
      </c>
      <c r="G140" s="193" t="s">
        <v>10705</v>
      </c>
      <c r="H140" s="193" t="s">
        <v>11116</v>
      </c>
      <c r="I140" s="194" t="str">
        <f>+TRIM(Tabla1[[#This Row],[Nombres]]&amp;" "&amp;Tabla1[[#This Row],[Apellidos]])</f>
        <v>MARIA JOSE MOYA TEJEDO</v>
      </c>
      <c r="J140" s="193" t="s">
        <v>9551</v>
      </c>
      <c r="K140" s="193" t="s">
        <v>10739</v>
      </c>
      <c r="L140" s="193" t="s">
        <v>2497</v>
      </c>
      <c r="M140" s="193" t="s">
        <v>2500</v>
      </c>
      <c r="N140" s="193"/>
      <c r="O140" s="193"/>
      <c r="P140" s="195"/>
      <c r="Q140" s="195"/>
      <c r="R140" s="196"/>
      <c r="S140" s="196"/>
      <c r="T140" s="196"/>
      <c r="U140" s="196"/>
      <c r="V140" s="195" t="s">
        <v>10778</v>
      </c>
      <c r="W140" s="195" t="s">
        <v>5413</v>
      </c>
      <c r="X140" s="37" t="s">
        <v>2510</v>
      </c>
      <c r="Y140" s="37" t="str">
        <f>+IFERROR(VLOOKUP(Tabla1[[#This Row],[Supervisor]],STAFF!E:H,4,0),"")</f>
        <v>FRANCISCO JAVIER SUAREZ VEGA</v>
      </c>
      <c r="Z140" s="195">
        <v>44144</v>
      </c>
      <c r="AA140" s="195">
        <v>44165</v>
      </c>
      <c r="AB140" s="193"/>
      <c r="AC140" s="195">
        <v>44166</v>
      </c>
      <c r="AD140" s="193" t="s">
        <v>11116</v>
      </c>
      <c r="AE140" s="193" t="s">
        <v>11116</v>
      </c>
      <c r="AF140" s="193">
        <v>11520</v>
      </c>
      <c r="AG140" s="193" t="s">
        <v>11084</v>
      </c>
      <c r="AH140" s="193"/>
      <c r="AI140" s="193"/>
      <c r="AJ140" s="193">
        <v>92</v>
      </c>
      <c r="AK140" s="193" t="s">
        <v>8362</v>
      </c>
      <c r="AL140" s="193">
        <v>45</v>
      </c>
      <c r="AM140" s="193" t="s">
        <v>3519</v>
      </c>
      <c r="AN140" s="193">
        <f>+IF(AL140=45,1,"")</f>
        <v>1</v>
      </c>
      <c r="AO140" s="195">
        <f ca="1">+TODAY()</f>
        <v>44256</v>
      </c>
      <c r="AP140" s="194">
        <f ca="1">+IF(Tabla1[[#This Row],[Fecha Ingreso Plataforma]]="","",AO140-AC140)</f>
        <v>90</v>
      </c>
      <c r="AQ140" s="195"/>
      <c r="AR140" s="197" t="str">
        <f>+IF(Tabla1[[#This Row],[Fecha Baja]]="","",VALUE(1&amp;"/"&amp;MONTH(Tabla1[[#This Row],[Fecha Baja]])&amp;"/"&amp;YEAR(Tabla1[[#This Row],[Fecha Baja]])))</f>
        <v/>
      </c>
      <c r="AS140" s="197">
        <f>IF(Tabla1[[#This Row],[Fecha Ingreso Plataforma]]="","",VALUE(1&amp;"/"&amp;MONTH(Tabla1[[#This Row],[Fecha Ingreso Plataforma]])&amp;"/"&amp;YEAR(Tabla1[[#This Row],[Fecha Ingreso Plataforma]])))</f>
        <v>44166</v>
      </c>
      <c r="AT140" s="194" t="str">
        <f ca="1">+IF(AND(Tabla1[[#This Row],[dias]]&gt;=135,Tabla1[[#This Row],[Estado]]="Vigente"),"Si","No")</f>
        <v>No</v>
      </c>
      <c r="AU140" s="194" t="str">
        <f>+IF(COUNTIF('PLAN EMPLEADO'!I:I,Tabla1[[#This Row],[Mail]])=0,"No","Si")</f>
        <v>No</v>
      </c>
      <c r="AV140" s="194" t="s">
        <v>8322</v>
      </c>
      <c r="AW140" s="194" t="s">
        <v>9010</v>
      </c>
    </row>
    <row r="141" spans="1:49" x14ac:dyDescent="0.2">
      <c r="A141" s="37" t="s">
        <v>27</v>
      </c>
      <c r="B141" s="37" t="s">
        <v>3115</v>
      </c>
      <c r="C141" s="37" t="s">
        <v>28</v>
      </c>
      <c r="D141" s="37" t="s">
        <v>30</v>
      </c>
      <c r="E141" s="193" t="str">
        <f>+LEFT(Tabla1[[#This Row],[RutDV]],8)</f>
        <v>20050497</v>
      </c>
      <c r="F141" s="193" t="str">
        <f>+RIGHT(Tabla1[[#This Row],[RutDV]],1)</f>
        <v>6</v>
      </c>
      <c r="G141" s="193" t="s">
        <v>10709</v>
      </c>
      <c r="H141" s="193" t="s">
        <v>11120</v>
      </c>
      <c r="I141" s="194" t="str">
        <f>+TRIM(Tabla1[[#This Row],[Nombres]]&amp;" "&amp;Tabla1[[#This Row],[Apellidos]])</f>
        <v>SALOMON ISAIAS MORAGA HERNANDEZ</v>
      </c>
      <c r="J141" s="193" t="s">
        <v>10746</v>
      </c>
      <c r="K141" s="193" t="s">
        <v>10747</v>
      </c>
      <c r="L141" s="193" t="s">
        <v>2497</v>
      </c>
      <c r="M141" s="193" t="s">
        <v>2500</v>
      </c>
      <c r="N141" s="193"/>
      <c r="O141" s="193"/>
      <c r="P141" s="195"/>
      <c r="Q141" s="195"/>
      <c r="R141" s="196"/>
      <c r="S141" s="196"/>
      <c r="T141" s="196"/>
      <c r="U141" s="196"/>
      <c r="V141" s="195" t="s">
        <v>10781</v>
      </c>
      <c r="W141" s="195" t="s">
        <v>7091</v>
      </c>
      <c r="X141" s="37" t="s">
        <v>636</v>
      </c>
      <c r="Y141" s="37" t="str">
        <f>+IFERROR(VLOOKUP(Tabla1[[#This Row],[Supervisor]],STAFF!E:H,4,0),"")</f>
        <v>WILLIAMS ENRIQUE DOMINGUEZ BARRADA</v>
      </c>
      <c r="Z141" s="195">
        <v>44144</v>
      </c>
      <c r="AA141" s="195">
        <v>44165</v>
      </c>
      <c r="AB141" s="193"/>
      <c r="AC141" s="195">
        <v>44166</v>
      </c>
      <c r="AD141" s="193" t="s">
        <v>11120</v>
      </c>
      <c r="AE141" s="193" t="s">
        <v>11120</v>
      </c>
      <c r="AF141" s="193">
        <v>19311</v>
      </c>
      <c r="AG141" s="193" t="s">
        <v>11100</v>
      </c>
      <c r="AH141" s="193"/>
      <c r="AI141" s="193"/>
      <c r="AJ141" s="193">
        <v>92</v>
      </c>
      <c r="AK141" s="193" t="s">
        <v>8362</v>
      </c>
      <c r="AL141" s="193">
        <v>30</v>
      </c>
      <c r="AM141" s="193" t="s">
        <v>3519</v>
      </c>
      <c r="AN141" s="193" t="str">
        <f>+IF(AL141=45,1,"")</f>
        <v/>
      </c>
      <c r="AO141" s="195">
        <f ca="1">+TODAY()</f>
        <v>44256</v>
      </c>
      <c r="AP141" s="194">
        <f ca="1">+IF(Tabla1[[#This Row],[Fecha Ingreso Plataforma]]="","",AO141-AC141)</f>
        <v>90</v>
      </c>
      <c r="AQ141" s="195"/>
      <c r="AR141" s="197" t="str">
        <f>+IF(Tabla1[[#This Row],[Fecha Baja]]="","",VALUE(1&amp;"/"&amp;MONTH(Tabla1[[#This Row],[Fecha Baja]])&amp;"/"&amp;YEAR(Tabla1[[#This Row],[Fecha Baja]])))</f>
        <v/>
      </c>
      <c r="AS141" s="197">
        <f>IF(Tabla1[[#This Row],[Fecha Ingreso Plataforma]]="","",VALUE(1&amp;"/"&amp;MONTH(Tabla1[[#This Row],[Fecha Ingreso Plataforma]])&amp;"/"&amp;YEAR(Tabla1[[#This Row],[Fecha Ingreso Plataforma]])))</f>
        <v>44166</v>
      </c>
      <c r="AT141" s="194" t="str">
        <f ca="1">+IF(AND(Tabla1[[#This Row],[dias]]&gt;=135,Tabla1[[#This Row],[Estado]]="Vigente"),"Si","No")</f>
        <v>No</v>
      </c>
      <c r="AU141" s="194" t="str">
        <f>+IF(COUNTIF('PLAN EMPLEADO'!I:I,Tabla1[[#This Row],[Mail]])=0,"No","Si")</f>
        <v>No</v>
      </c>
      <c r="AV141" s="194" t="s">
        <v>8322</v>
      </c>
      <c r="AW141" s="194" t="s">
        <v>9010</v>
      </c>
    </row>
    <row r="142" spans="1:49" x14ac:dyDescent="0.2">
      <c r="A142" s="37" t="s">
        <v>27</v>
      </c>
      <c r="B142" s="37" t="s">
        <v>3115</v>
      </c>
      <c r="C142" s="37" t="s">
        <v>28</v>
      </c>
      <c r="D142" s="37" t="s">
        <v>30</v>
      </c>
      <c r="E142" s="193" t="str">
        <f>+LEFT(Tabla1[[#This Row],[RutDV]],8)</f>
        <v>19256377</v>
      </c>
      <c r="F142" s="193" t="str">
        <f>+RIGHT(Tabla1[[#This Row],[RutDV]],1)</f>
        <v>1</v>
      </c>
      <c r="G142" s="193" t="s">
        <v>10704</v>
      </c>
      <c r="H142" s="193" t="s">
        <v>11115</v>
      </c>
      <c r="I142" s="194" t="str">
        <f>+TRIM(Tabla1[[#This Row],[Nombres]]&amp;" "&amp;Tabla1[[#This Row],[Apellidos]])</f>
        <v>GREGORIE GERARDO ARCOS VEJAR</v>
      </c>
      <c r="J142" s="193" t="s">
        <v>10737</v>
      </c>
      <c r="K142" s="193" t="s">
        <v>10738</v>
      </c>
      <c r="L142" s="193" t="s">
        <v>2497</v>
      </c>
      <c r="M142" s="193" t="s">
        <v>2500</v>
      </c>
      <c r="N142" s="193"/>
      <c r="O142" s="193"/>
      <c r="P142" s="195"/>
      <c r="Q142" s="195"/>
      <c r="R142" s="196"/>
      <c r="S142" s="196"/>
      <c r="T142" s="196"/>
      <c r="U142" s="196"/>
      <c r="V142" s="195" t="s">
        <v>10777</v>
      </c>
      <c r="W142" s="195" t="s">
        <v>8086</v>
      </c>
      <c r="X142" s="37" t="s">
        <v>4636</v>
      </c>
      <c r="Y142" s="37" t="str">
        <f>+IFERROR(VLOOKUP(Tabla1[[#This Row],[Supervisor]],STAFF!E:H,4,0),"")</f>
        <v>ULISES LA ROSA PEREZ</v>
      </c>
      <c r="Z142" s="195">
        <v>44144</v>
      </c>
      <c r="AA142" s="195">
        <v>44165</v>
      </c>
      <c r="AB142" s="193"/>
      <c r="AC142" s="195">
        <v>44166</v>
      </c>
      <c r="AD142" s="193" t="s">
        <v>11115</v>
      </c>
      <c r="AE142" s="193" t="s">
        <v>11115</v>
      </c>
      <c r="AF142" s="193">
        <v>19405</v>
      </c>
      <c r="AG142" s="193" t="s">
        <v>11097</v>
      </c>
      <c r="AH142" s="193"/>
      <c r="AI142" s="193"/>
      <c r="AJ142" s="193">
        <v>92</v>
      </c>
      <c r="AK142" s="193" t="s">
        <v>8362</v>
      </c>
      <c r="AL142" s="193">
        <v>30</v>
      </c>
      <c r="AM142" s="193" t="s">
        <v>3519</v>
      </c>
      <c r="AN142" s="193" t="str">
        <f>+IF(AL142=45,1,"")</f>
        <v/>
      </c>
      <c r="AO142" s="195">
        <f ca="1">+TODAY()</f>
        <v>44256</v>
      </c>
      <c r="AP142" s="194">
        <f ca="1">+IF(Tabla1[[#This Row],[Fecha Ingreso Plataforma]]="","",AO142-AC142)</f>
        <v>90</v>
      </c>
      <c r="AQ142" s="195"/>
      <c r="AR142" s="197" t="str">
        <f>+IF(Tabla1[[#This Row],[Fecha Baja]]="","",VALUE(1&amp;"/"&amp;MONTH(Tabla1[[#This Row],[Fecha Baja]])&amp;"/"&amp;YEAR(Tabla1[[#This Row],[Fecha Baja]])))</f>
        <v/>
      </c>
      <c r="AS142" s="197">
        <f>IF(Tabla1[[#This Row],[Fecha Ingreso Plataforma]]="","",VALUE(1&amp;"/"&amp;MONTH(Tabla1[[#This Row],[Fecha Ingreso Plataforma]])&amp;"/"&amp;YEAR(Tabla1[[#This Row],[Fecha Ingreso Plataforma]])))</f>
        <v>44166</v>
      </c>
      <c r="AT142" s="194" t="str">
        <f ca="1">+IF(AND(Tabla1[[#This Row],[dias]]&gt;=135,Tabla1[[#This Row],[Estado]]="Vigente"),"Si","No")</f>
        <v>No</v>
      </c>
      <c r="AU142" s="194" t="str">
        <f>+IF(COUNTIF('PLAN EMPLEADO'!I:I,Tabla1[[#This Row],[Mail]])=0,"No","Si")</f>
        <v>No</v>
      </c>
      <c r="AV142" s="194" t="s">
        <v>8322</v>
      </c>
      <c r="AW142" s="194" t="s">
        <v>9010</v>
      </c>
    </row>
    <row r="143" spans="1:49" x14ac:dyDescent="0.2">
      <c r="A143" s="37" t="s">
        <v>27</v>
      </c>
      <c r="B143" s="37" t="s">
        <v>3115</v>
      </c>
      <c r="C143" s="37" t="s">
        <v>28</v>
      </c>
      <c r="D143" s="37" t="s">
        <v>30</v>
      </c>
      <c r="E143" s="193" t="str">
        <f>+LEFT(Tabla1[[#This Row],[RutDV]],8)</f>
        <v>19900328</v>
      </c>
      <c r="F143" s="193" t="str">
        <f>+RIGHT(Tabla1[[#This Row],[RutDV]],1)</f>
        <v>3</v>
      </c>
      <c r="G143" s="193" t="s">
        <v>10722</v>
      </c>
      <c r="H143" s="193" t="s">
        <v>11133</v>
      </c>
      <c r="I143" s="194" t="str">
        <f>+TRIM(Tabla1[[#This Row],[Nombres]]&amp;" "&amp;Tabla1[[#This Row],[Apellidos]])</f>
        <v>SHIREL KATRINA ARAYA VEGA</v>
      </c>
      <c r="J143" s="193" t="s">
        <v>10768</v>
      </c>
      <c r="K143" s="193" t="s">
        <v>10769</v>
      </c>
      <c r="L143" s="193" t="s">
        <v>2497</v>
      </c>
      <c r="M143" s="193" t="s">
        <v>2500</v>
      </c>
      <c r="N143" s="193"/>
      <c r="O143" s="193"/>
      <c r="P143" s="195"/>
      <c r="Q143" s="195"/>
      <c r="R143" s="196"/>
      <c r="S143" s="196"/>
      <c r="T143" s="196"/>
      <c r="U143" s="196"/>
      <c r="V143" s="195" t="s">
        <v>10794</v>
      </c>
      <c r="W143" s="195" t="s">
        <v>7396</v>
      </c>
      <c r="X143" s="193" t="s">
        <v>3289</v>
      </c>
      <c r="Y143" s="193" t="str">
        <f>+IFERROR(VLOOKUP(Tabla1[[#This Row],[Supervisor]],STAFF!E:H,4,0),"")</f>
        <v>WILLIAMS ENRIQUE DOMINGUEZ BARRADA</v>
      </c>
      <c r="Z143" s="195">
        <v>44144</v>
      </c>
      <c r="AA143" s="195">
        <v>44165</v>
      </c>
      <c r="AB143" s="193"/>
      <c r="AC143" s="195">
        <v>44166</v>
      </c>
      <c r="AD143" s="193" t="s">
        <v>11133</v>
      </c>
      <c r="AE143" s="193" t="s">
        <v>11133</v>
      </c>
      <c r="AF143" s="193">
        <v>19062</v>
      </c>
      <c r="AG143" s="193" t="s">
        <v>11090</v>
      </c>
      <c r="AH143" s="193"/>
      <c r="AI143" s="193"/>
      <c r="AJ143" s="193">
        <v>92</v>
      </c>
      <c r="AK143" s="193" t="s">
        <v>8362</v>
      </c>
      <c r="AL143" s="193">
        <v>45</v>
      </c>
      <c r="AM143" s="193" t="s">
        <v>3519</v>
      </c>
      <c r="AN143" s="193">
        <f>+IF(AL143=45,1,"")</f>
        <v>1</v>
      </c>
      <c r="AO143" s="195">
        <f ca="1">+TODAY()</f>
        <v>44256</v>
      </c>
      <c r="AP143" s="194">
        <f ca="1">+IF(Tabla1[[#This Row],[Fecha Ingreso Plataforma]]="","",AO143-AC143)</f>
        <v>90</v>
      </c>
      <c r="AQ143" s="195"/>
      <c r="AR143" s="197" t="str">
        <f>+IF(Tabla1[[#This Row],[Fecha Baja]]="","",VALUE(1&amp;"/"&amp;MONTH(Tabla1[[#This Row],[Fecha Baja]])&amp;"/"&amp;YEAR(Tabla1[[#This Row],[Fecha Baja]])))</f>
        <v/>
      </c>
      <c r="AS143" s="197">
        <f>IF(Tabla1[[#This Row],[Fecha Ingreso Plataforma]]="","",VALUE(1&amp;"/"&amp;MONTH(Tabla1[[#This Row],[Fecha Ingreso Plataforma]])&amp;"/"&amp;YEAR(Tabla1[[#This Row],[Fecha Ingreso Plataforma]])))</f>
        <v>44166</v>
      </c>
      <c r="AT143" s="194" t="str">
        <f ca="1">+IF(AND(Tabla1[[#This Row],[dias]]&gt;=135,Tabla1[[#This Row],[Estado]]="Vigente"),"Si","No")</f>
        <v>No</v>
      </c>
      <c r="AU143" s="194" t="str">
        <f>+IF(COUNTIF('PLAN EMPLEADO'!I:I,Tabla1[[#This Row],[Mail]])=0,"No","Si")</f>
        <v>No</v>
      </c>
      <c r="AV143" s="194" t="s">
        <v>8322</v>
      </c>
      <c r="AW143" s="194" t="s">
        <v>9010</v>
      </c>
    </row>
    <row r="144" spans="1:49" x14ac:dyDescent="0.2">
      <c r="A144" s="37" t="s">
        <v>27</v>
      </c>
      <c r="B144" s="37" t="s">
        <v>3115</v>
      </c>
      <c r="C144" s="37" t="s">
        <v>28</v>
      </c>
      <c r="D144" s="37" t="s">
        <v>30</v>
      </c>
      <c r="E144" s="193" t="str">
        <f>+LEFT(Tabla1[[#This Row],[RutDV]],8)</f>
        <v>18827677</v>
      </c>
      <c r="F144" s="193" t="str">
        <f>+RIGHT(Tabla1[[#This Row],[RutDV]],1)</f>
        <v>6</v>
      </c>
      <c r="G144" s="193" t="s">
        <v>10927</v>
      </c>
      <c r="H144" s="193" t="s">
        <v>10993</v>
      </c>
      <c r="I144" s="194" t="str">
        <f>+TRIM(Tabla1[[#This Row],[Nombres]]&amp;" "&amp;Tabla1[[#This Row],[Apellidos]])</f>
        <v>CARLOS ALFONSO GOMEZ MOLINA</v>
      </c>
      <c r="J144" s="193" t="s">
        <v>10956</v>
      </c>
      <c r="K144" s="193" t="s">
        <v>10957</v>
      </c>
      <c r="L144" s="193" t="s">
        <v>2497</v>
      </c>
      <c r="M144" s="193" t="s">
        <v>2500</v>
      </c>
      <c r="N144" s="193"/>
      <c r="O144" s="193"/>
      <c r="P144" s="195"/>
      <c r="Q144" s="195"/>
      <c r="R144" s="196"/>
      <c r="S144" s="196"/>
      <c r="T144" s="196"/>
      <c r="U144" s="196"/>
      <c r="V144" s="195" t="s">
        <v>10977</v>
      </c>
      <c r="W144" s="195" t="s">
        <v>5413</v>
      </c>
      <c r="X144" s="37" t="s">
        <v>2510</v>
      </c>
      <c r="Y144" s="37" t="str">
        <f>+IFERROR(VLOOKUP(Tabla1[[#This Row],[Supervisor]],STAFF!E:H,4,0),"")</f>
        <v>FRANCISCO JAVIER SUAREZ VEGA</v>
      </c>
      <c r="Z144" s="195">
        <v>44158</v>
      </c>
      <c r="AA144" s="195">
        <v>44176</v>
      </c>
      <c r="AB144" s="193"/>
      <c r="AC144" s="195">
        <v>44179</v>
      </c>
      <c r="AD144" s="193" t="s">
        <v>10993</v>
      </c>
      <c r="AE144" s="193" t="s">
        <v>10993</v>
      </c>
      <c r="AF144" s="193">
        <v>19448</v>
      </c>
      <c r="AG144" s="193" t="s">
        <v>11009</v>
      </c>
      <c r="AH144" s="193"/>
      <c r="AI144" s="193"/>
      <c r="AJ144" s="193">
        <v>93</v>
      </c>
      <c r="AK144" s="193" t="s">
        <v>10407</v>
      </c>
      <c r="AL144" s="193">
        <v>30</v>
      </c>
      <c r="AM144" s="193" t="s">
        <v>3519</v>
      </c>
      <c r="AN144" s="193" t="str">
        <f>+IF(AL144=45,1,"")</f>
        <v/>
      </c>
      <c r="AO144" s="195">
        <f ca="1">+TODAY()</f>
        <v>44256</v>
      </c>
      <c r="AP144" s="194">
        <f ca="1">+IF(Tabla1[[#This Row],[Fecha Ingreso Plataforma]]="","",AO144-AC144)</f>
        <v>77</v>
      </c>
      <c r="AQ144" s="195"/>
      <c r="AR144" s="197" t="str">
        <f>+IF(Tabla1[[#This Row],[Fecha Baja]]="","",VALUE(1&amp;"/"&amp;MONTH(Tabla1[[#This Row],[Fecha Baja]])&amp;"/"&amp;YEAR(Tabla1[[#This Row],[Fecha Baja]])))</f>
        <v/>
      </c>
      <c r="AS144" s="197">
        <f>IF(Tabla1[[#This Row],[Fecha Ingreso Plataforma]]="","",VALUE(1&amp;"/"&amp;MONTH(Tabla1[[#This Row],[Fecha Ingreso Plataforma]])&amp;"/"&amp;YEAR(Tabla1[[#This Row],[Fecha Ingreso Plataforma]])))</f>
        <v>44166</v>
      </c>
      <c r="AT144" s="194" t="str">
        <f ca="1">+IF(AND(Tabla1[[#This Row],[dias]]&gt;=135,Tabla1[[#This Row],[Estado]]="Vigente"),"Si","No")</f>
        <v>No</v>
      </c>
      <c r="AU144" s="194" t="str">
        <f>+IF(COUNTIF('PLAN EMPLEADO'!I:I,Tabla1[[#This Row],[Mail]])=0,"No","Si")</f>
        <v>No</v>
      </c>
      <c r="AV144" s="194" t="s">
        <v>8322</v>
      </c>
      <c r="AW144" s="194" t="s">
        <v>9010</v>
      </c>
    </row>
    <row r="145" spans="1:49" x14ac:dyDescent="0.2">
      <c r="A145" s="37" t="s">
        <v>27</v>
      </c>
      <c r="B145" s="37" t="s">
        <v>3115</v>
      </c>
      <c r="C145" s="37" t="s">
        <v>28</v>
      </c>
      <c r="D145" s="37" t="s">
        <v>30</v>
      </c>
      <c r="E145" s="193" t="str">
        <f>+LEFT(Tabla1[[#This Row],[RutDV]],8)</f>
        <v>19660580</v>
      </c>
      <c r="F145" s="193" t="str">
        <f>+RIGHT(Tabla1[[#This Row],[RutDV]],1)</f>
        <v>0</v>
      </c>
      <c r="G145" s="193" t="s">
        <v>10918</v>
      </c>
      <c r="H145" s="193" t="s">
        <v>10984</v>
      </c>
      <c r="I145" s="194" t="str">
        <f>+TRIM(Tabla1[[#This Row],[Nombres]]&amp;" "&amp;Tabla1[[#This Row],[Apellidos]])</f>
        <v>CARLA ANDREA RODRIGUEZ PIZARRO</v>
      </c>
      <c r="J145" s="193" t="s">
        <v>10937</v>
      </c>
      <c r="K145" s="193" t="s">
        <v>10938</v>
      </c>
      <c r="L145" s="193" t="s">
        <v>2497</v>
      </c>
      <c r="M145" s="193" t="s">
        <v>2500</v>
      </c>
      <c r="N145" s="193"/>
      <c r="O145" s="193"/>
      <c r="P145" s="195"/>
      <c r="Q145" s="195"/>
      <c r="R145" s="196"/>
      <c r="S145" s="196"/>
      <c r="T145" s="196"/>
      <c r="U145" s="196"/>
      <c r="V145" s="195" t="s">
        <v>10967</v>
      </c>
      <c r="W145" s="195" t="s">
        <v>7396</v>
      </c>
      <c r="X145" s="193" t="s">
        <v>3289</v>
      </c>
      <c r="Y145" s="193" t="str">
        <f>+IFERROR(VLOOKUP(Tabla1[[#This Row],[Supervisor]],STAFF!E:H,4,0),"")</f>
        <v>WILLIAMS ENRIQUE DOMINGUEZ BARRADA</v>
      </c>
      <c r="Z145" s="195">
        <v>44158</v>
      </c>
      <c r="AA145" s="195">
        <v>44176</v>
      </c>
      <c r="AB145" s="193"/>
      <c r="AC145" s="195">
        <v>44179</v>
      </c>
      <c r="AD145" s="193" t="s">
        <v>10984</v>
      </c>
      <c r="AE145" s="193" t="s">
        <v>10984</v>
      </c>
      <c r="AF145" s="193">
        <v>19458</v>
      </c>
      <c r="AG145" s="193" t="s">
        <v>11000</v>
      </c>
      <c r="AH145" s="193"/>
      <c r="AI145" s="193"/>
      <c r="AJ145" s="193">
        <v>93</v>
      </c>
      <c r="AK145" s="193" t="s">
        <v>10407</v>
      </c>
      <c r="AL145" s="193">
        <v>45</v>
      </c>
      <c r="AM145" s="193" t="s">
        <v>3519</v>
      </c>
      <c r="AN145" s="193">
        <f>+IF(AL145=45,1,"")</f>
        <v>1</v>
      </c>
      <c r="AO145" s="195">
        <f ca="1">+TODAY()</f>
        <v>44256</v>
      </c>
      <c r="AP145" s="194">
        <f ca="1">+IF(Tabla1[[#This Row],[Fecha Ingreso Plataforma]]="","",AO145-AC145)</f>
        <v>77</v>
      </c>
      <c r="AQ145" s="195"/>
      <c r="AR145" s="197" t="str">
        <f>+IF(Tabla1[[#This Row],[Fecha Baja]]="","",VALUE(1&amp;"/"&amp;MONTH(Tabla1[[#This Row],[Fecha Baja]])&amp;"/"&amp;YEAR(Tabla1[[#This Row],[Fecha Baja]])))</f>
        <v/>
      </c>
      <c r="AS145" s="197">
        <f>IF(Tabla1[[#This Row],[Fecha Ingreso Plataforma]]="","",VALUE(1&amp;"/"&amp;MONTH(Tabla1[[#This Row],[Fecha Ingreso Plataforma]])&amp;"/"&amp;YEAR(Tabla1[[#This Row],[Fecha Ingreso Plataforma]])))</f>
        <v>44166</v>
      </c>
      <c r="AT145" s="194" t="str">
        <f ca="1">+IF(AND(Tabla1[[#This Row],[dias]]&gt;=135,Tabla1[[#This Row],[Estado]]="Vigente"),"Si","No")</f>
        <v>No</v>
      </c>
      <c r="AU145" s="194" t="str">
        <f>+IF(COUNTIF('PLAN EMPLEADO'!I:I,Tabla1[[#This Row],[Mail]])=0,"No","Si")</f>
        <v>No</v>
      </c>
      <c r="AV145" s="194" t="s">
        <v>8322</v>
      </c>
      <c r="AW145" s="194" t="s">
        <v>9010</v>
      </c>
    </row>
    <row r="146" spans="1:49" x14ac:dyDescent="0.2">
      <c r="A146" s="37" t="s">
        <v>27</v>
      </c>
      <c r="B146" s="37" t="s">
        <v>3115</v>
      </c>
      <c r="C146" s="37" t="s">
        <v>28</v>
      </c>
      <c r="D146" s="37" t="s">
        <v>30</v>
      </c>
      <c r="E146" s="193" t="str">
        <f>+LEFT(Tabla1[[#This Row],[RutDV]],8)</f>
        <v>16566508</v>
      </c>
      <c r="F146" s="193" t="str">
        <f>+RIGHT(Tabla1[[#This Row],[RutDV]],1)</f>
        <v>2</v>
      </c>
      <c r="G146" s="193" t="s">
        <v>10929</v>
      </c>
      <c r="H146" s="193" t="s">
        <v>10995</v>
      </c>
      <c r="I146" s="194" t="str">
        <f>+TRIM(Tabla1[[#This Row],[Nombres]]&amp;" "&amp;Tabla1[[#This Row],[Apellidos]])</f>
        <v>DIEGO ALBERTO AGUIRRE CAMPUSANO</v>
      </c>
      <c r="J146" s="193" t="s">
        <v>10960</v>
      </c>
      <c r="K146" s="193" t="s">
        <v>10961</v>
      </c>
      <c r="L146" s="193" t="s">
        <v>2497</v>
      </c>
      <c r="M146" s="193" t="s">
        <v>2500</v>
      </c>
      <c r="N146" s="193"/>
      <c r="O146" s="193"/>
      <c r="P146" s="195"/>
      <c r="Q146" s="195"/>
      <c r="R146" s="196"/>
      <c r="S146" s="196"/>
      <c r="T146" s="196"/>
      <c r="U146" s="196"/>
      <c r="V146" s="195" t="s">
        <v>10979</v>
      </c>
      <c r="W146" s="195" t="s">
        <v>5413</v>
      </c>
      <c r="X146" s="37" t="s">
        <v>2510</v>
      </c>
      <c r="Y146" s="37" t="str">
        <f>+IFERROR(VLOOKUP(Tabla1[[#This Row],[Supervisor]],STAFF!E:H,4,0),"")</f>
        <v>FRANCISCO JAVIER SUAREZ VEGA</v>
      </c>
      <c r="Z146" s="195">
        <v>44158</v>
      </c>
      <c r="AA146" s="195">
        <v>44176</v>
      </c>
      <c r="AB146" s="193"/>
      <c r="AC146" s="195">
        <v>44179</v>
      </c>
      <c r="AD146" s="193" t="s">
        <v>10995</v>
      </c>
      <c r="AE146" s="193" t="s">
        <v>10995</v>
      </c>
      <c r="AF146" s="193">
        <v>19416</v>
      </c>
      <c r="AG146" s="193" t="s">
        <v>11011</v>
      </c>
      <c r="AH146" s="193"/>
      <c r="AI146" s="193"/>
      <c r="AJ146" s="193">
        <v>93</v>
      </c>
      <c r="AK146" s="193" t="s">
        <v>10407</v>
      </c>
      <c r="AL146" s="193">
        <v>45</v>
      </c>
      <c r="AM146" s="193" t="s">
        <v>3519</v>
      </c>
      <c r="AN146" s="193">
        <f>+IF(AL146=45,1,"")</f>
        <v>1</v>
      </c>
      <c r="AO146" s="195">
        <f ca="1">+TODAY()</f>
        <v>44256</v>
      </c>
      <c r="AP146" s="194">
        <f ca="1">+IF(Tabla1[[#This Row],[Fecha Ingreso Plataforma]]="","",AO146-AC146)</f>
        <v>77</v>
      </c>
      <c r="AQ146" s="195"/>
      <c r="AR146" s="197" t="str">
        <f>+IF(Tabla1[[#This Row],[Fecha Baja]]="","",VALUE(1&amp;"/"&amp;MONTH(Tabla1[[#This Row],[Fecha Baja]])&amp;"/"&amp;YEAR(Tabla1[[#This Row],[Fecha Baja]])))</f>
        <v/>
      </c>
      <c r="AS146" s="197">
        <f>IF(Tabla1[[#This Row],[Fecha Ingreso Plataforma]]="","",VALUE(1&amp;"/"&amp;MONTH(Tabla1[[#This Row],[Fecha Ingreso Plataforma]])&amp;"/"&amp;YEAR(Tabla1[[#This Row],[Fecha Ingreso Plataforma]])))</f>
        <v>44166</v>
      </c>
      <c r="AT146" s="194" t="str">
        <f ca="1">+IF(AND(Tabla1[[#This Row],[dias]]&gt;=135,Tabla1[[#This Row],[Estado]]="Vigente"),"Si","No")</f>
        <v>No</v>
      </c>
      <c r="AU146" s="194" t="str">
        <f>+IF(COUNTIF('PLAN EMPLEADO'!I:I,Tabla1[[#This Row],[Mail]])=0,"No","Si")</f>
        <v>No</v>
      </c>
      <c r="AV146" s="194" t="s">
        <v>8322</v>
      </c>
      <c r="AW146" s="194" t="s">
        <v>9010</v>
      </c>
    </row>
    <row r="147" spans="1:49" x14ac:dyDescent="0.2">
      <c r="A147" s="37" t="s">
        <v>27</v>
      </c>
      <c r="B147" s="37" t="s">
        <v>3115</v>
      </c>
      <c r="C147" s="37" t="s">
        <v>28</v>
      </c>
      <c r="D147" s="37" t="s">
        <v>30</v>
      </c>
      <c r="E147" s="193" t="str">
        <f>+LEFT(Tabla1[[#This Row],[RutDV]],8)</f>
        <v>18634386</v>
      </c>
      <c r="F147" s="193" t="str">
        <f>+RIGHT(Tabla1[[#This Row],[RutDV]],1)</f>
        <v>7</v>
      </c>
      <c r="G147" s="193" t="s">
        <v>10917</v>
      </c>
      <c r="H147" s="193" t="s">
        <v>10983</v>
      </c>
      <c r="I147" s="194" t="str">
        <f>+TRIM(Tabla1[[#This Row],[Nombres]]&amp;" "&amp;Tabla1[[#This Row],[Apellidos]])</f>
        <v>FRANCISCA ANDREA ASTUDILLO IBARRA</v>
      </c>
      <c r="J147" s="193" t="s">
        <v>10935</v>
      </c>
      <c r="K147" s="193" t="s">
        <v>10936</v>
      </c>
      <c r="L147" s="193" t="s">
        <v>2497</v>
      </c>
      <c r="M147" s="193" t="s">
        <v>2500</v>
      </c>
      <c r="N147" s="193"/>
      <c r="O147" s="193"/>
      <c r="P147" s="195"/>
      <c r="Q147" s="195"/>
      <c r="R147" s="196"/>
      <c r="S147" s="196"/>
      <c r="T147" s="196"/>
      <c r="U147" s="196"/>
      <c r="V147" s="195" t="s">
        <v>10966</v>
      </c>
      <c r="W147" s="195" t="s">
        <v>7309</v>
      </c>
      <c r="X147" s="193" t="s">
        <v>708</v>
      </c>
      <c r="Y147" s="193" t="str">
        <f>+IFERROR(VLOOKUP(Tabla1[[#This Row],[Supervisor]],STAFF!E:H,4,0),"")</f>
        <v>FRANCISCO JAVIER SUAREZ VEGA</v>
      </c>
      <c r="Z147" s="195">
        <v>44158</v>
      </c>
      <c r="AA147" s="195">
        <v>44176</v>
      </c>
      <c r="AB147" s="193"/>
      <c r="AC147" s="195">
        <v>44179</v>
      </c>
      <c r="AD147" s="193" t="s">
        <v>10983</v>
      </c>
      <c r="AE147" s="193" t="s">
        <v>10983</v>
      </c>
      <c r="AF147" s="193">
        <v>19438</v>
      </c>
      <c r="AG147" s="193" t="s">
        <v>10999</v>
      </c>
      <c r="AH147" s="193"/>
      <c r="AI147" s="193"/>
      <c r="AJ147" s="193">
        <v>93</v>
      </c>
      <c r="AK147" s="193" t="s">
        <v>10407</v>
      </c>
      <c r="AL147" s="193">
        <v>30</v>
      </c>
      <c r="AM147" s="193" t="s">
        <v>3519</v>
      </c>
      <c r="AN147" s="193" t="str">
        <f>+IF(AL147=45,1,"")</f>
        <v/>
      </c>
      <c r="AO147" s="195">
        <f ca="1">+TODAY()</f>
        <v>44256</v>
      </c>
      <c r="AP147" s="194">
        <f ca="1">+IF(Tabla1[[#This Row],[Fecha Ingreso Plataforma]]="","",AO147-AC147)</f>
        <v>77</v>
      </c>
      <c r="AQ147" s="195"/>
      <c r="AR147" s="197" t="str">
        <f>+IF(Tabla1[[#This Row],[Fecha Baja]]="","",VALUE(1&amp;"/"&amp;MONTH(Tabla1[[#This Row],[Fecha Baja]])&amp;"/"&amp;YEAR(Tabla1[[#This Row],[Fecha Baja]])))</f>
        <v/>
      </c>
      <c r="AS147" s="197">
        <f>IF(Tabla1[[#This Row],[Fecha Ingreso Plataforma]]="","",VALUE(1&amp;"/"&amp;MONTH(Tabla1[[#This Row],[Fecha Ingreso Plataforma]])&amp;"/"&amp;YEAR(Tabla1[[#This Row],[Fecha Ingreso Plataforma]])))</f>
        <v>44166</v>
      </c>
      <c r="AT147" s="194" t="str">
        <f ca="1">+IF(AND(Tabla1[[#This Row],[dias]]&gt;=135,Tabla1[[#This Row],[Estado]]="Vigente"),"Si","No")</f>
        <v>No</v>
      </c>
      <c r="AU147" s="194" t="str">
        <f>+IF(COUNTIF('PLAN EMPLEADO'!I:I,Tabla1[[#This Row],[Mail]])=0,"No","Si")</f>
        <v>No</v>
      </c>
      <c r="AV147" s="194" t="s">
        <v>8322</v>
      </c>
      <c r="AW147" s="194" t="s">
        <v>9010</v>
      </c>
    </row>
    <row r="148" spans="1:49" x14ac:dyDescent="0.2">
      <c r="A148" s="37" t="s">
        <v>27</v>
      </c>
      <c r="B148" s="37" t="s">
        <v>3115</v>
      </c>
      <c r="C148" s="37" t="s">
        <v>28</v>
      </c>
      <c r="D148" s="37" t="s">
        <v>30</v>
      </c>
      <c r="E148" s="193" t="str">
        <f>+LEFT(Tabla1[[#This Row],[RutDV]],8)</f>
        <v>19041524</v>
      </c>
      <c r="F148" s="193" t="str">
        <f>+RIGHT(Tabla1[[#This Row],[RutDV]],1)</f>
        <v>4</v>
      </c>
      <c r="G148" s="193" t="s">
        <v>10928</v>
      </c>
      <c r="H148" s="193" t="s">
        <v>10994</v>
      </c>
      <c r="I148" s="194" t="str">
        <f>+TRIM(Tabla1[[#This Row],[Nombres]]&amp;" "&amp;Tabla1[[#This Row],[Apellidos]])</f>
        <v>SEBASTIAN MATIAS ACOSTA BRICEÑO</v>
      </c>
      <c r="J148" s="193" t="s">
        <v>10958</v>
      </c>
      <c r="K148" s="193" t="s">
        <v>10959</v>
      </c>
      <c r="L148" s="193" t="s">
        <v>2497</v>
      </c>
      <c r="M148" s="193" t="s">
        <v>2500</v>
      </c>
      <c r="N148" s="193"/>
      <c r="O148" s="193"/>
      <c r="P148" s="195"/>
      <c r="Q148" s="195"/>
      <c r="R148" s="196"/>
      <c r="S148" s="196"/>
      <c r="T148" s="196"/>
      <c r="U148" s="196"/>
      <c r="V148" s="195" t="s">
        <v>10978</v>
      </c>
      <c r="W148" s="195" t="s">
        <v>7308</v>
      </c>
      <c r="X148" s="193" t="s">
        <v>3656</v>
      </c>
      <c r="Y148" s="193" t="str">
        <f>+IFERROR(VLOOKUP(Tabla1[[#This Row],[Supervisor]],STAFF!E:H,4,0),"")</f>
        <v>ULISES LA ROSA PEREZ</v>
      </c>
      <c r="Z148" s="195">
        <v>44158</v>
      </c>
      <c r="AA148" s="195">
        <v>44176</v>
      </c>
      <c r="AB148" s="193"/>
      <c r="AC148" s="195">
        <v>44179</v>
      </c>
      <c r="AD148" s="193" t="s">
        <v>10994</v>
      </c>
      <c r="AE148" s="193" t="s">
        <v>10994</v>
      </c>
      <c r="AF148" s="193">
        <v>19419</v>
      </c>
      <c r="AG148" s="193" t="s">
        <v>11010</v>
      </c>
      <c r="AH148" s="193"/>
      <c r="AI148" s="193"/>
      <c r="AJ148" s="193">
        <v>93</v>
      </c>
      <c r="AK148" s="193" t="s">
        <v>10407</v>
      </c>
      <c r="AL148" s="193">
        <v>45</v>
      </c>
      <c r="AM148" s="193" t="s">
        <v>3519</v>
      </c>
      <c r="AN148" s="193">
        <f>+IF(AL148=45,1,"")</f>
        <v>1</v>
      </c>
      <c r="AO148" s="195">
        <f ca="1">+TODAY()</f>
        <v>44256</v>
      </c>
      <c r="AP148" s="194">
        <f ca="1">+IF(Tabla1[[#This Row],[Fecha Ingreso Plataforma]]="","",AO148-AC148)</f>
        <v>77</v>
      </c>
      <c r="AQ148" s="195"/>
      <c r="AR148" s="197" t="str">
        <f>+IF(Tabla1[[#This Row],[Fecha Baja]]="","",VALUE(1&amp;"/"&amp;MONTH(Tabla1[[#This Row],[Fecha Baja]])&amp;"/"&amp;YEAR(Tabla1[[#This Row],[Fecha Baja]])))</f>
        <v/>
      </c>
      <c r="AS148" s="197">
        <f>IF(Tabla1[[#This Row],[Fecha Ingreso Plataforma]]="","",VALUE(1&amp;"/"&amp;MONTH(Tabla1[[#This Row],[Fecha Ingreso Plataforma]])&amp;"/"&amp;YEAR(Tabla1[[#This Row],[Fecha Ingreso Plataforma]])))</f>
        <v>44166</v>
      </c>
      <c r="AT148" s="194" t="str">
        <f ca="1">+IF(AND(Tabla1[[#This Row],[dias]]&gt;=135,Tabla1[[#This Row],[Estado]]="Vigente"),"Si","No")</f>
        <v>No</v>
      </c>
      <c r="AU148" s="194" t="str">
        <f>+IF(COUNTIF('PLAN EMPLEADO'!I:I,Tabla1[[#This Row],[Mail]])=0,"No","Si")</f>
        <v>No</v>
      </c>
      <c r="AV148" s="194" t="s">
        <v>8322</v>
      </c>
      <c r="AW148" s="194" t="s">
        <v>9010</v>
      </c>
    </row>
    <row r="149" spans="1:49" x14ac:dyDescent="0.2">
      <c r="A149" s="193" t="s">
        <v>27</v>
      </c>
      <c r="B149" s="193" t="s">
        <v>3115</v>
      </c>
      <c r="C149" s="193" t="s">
        <v>28</v>
      </c>
      <c r="D149" s="193" t="s">
        <v>30</v>
      </c>
      <c r="E149" s="193" t="str">
        <f>+LEFT(Tabla1[[#This Row],[RutDV]],8)</f>
        <v>19685357</v>
      </c>
      <c r="F149" s="193" t="str">
        <f>+RIGHT(Tabla1[[#This Row],[RutDV]],1)</f>
        <v>K</v>
      </c>
      <c r="G149" s="193" t="s">
        <v>11014</v>
      </c>
      <c r="H149" s="193" t="s">
        <v>11149</v>
      </c>
      <c r="I149" s="194" t="str">
        <f>+TRIM(Tabla1[[#This Row],[Nombres]]&amp;" "&amp;Tabla1[[#This Row],[Apellidos]])</f>
        <v>ANTONIA TERESA MALDONADO ESPEJO</v>
      </c>
      <c r="J149" s="193" t="s">
        <v>11033</v>
      </c>
      <c r="K149" s="193" t="s">
        <v>11034</v>
      </c>
      <c r="L149" s="193" t="s">
        <v>2497</v>
      </c>
      <c r="M149" s="193" t="s">
        <v>2500</v>
      </c>
      <c r="N149" s="193"/>
      <c r="O149" s="193"/>
      <c r="P149" s="195"/>
      <c r="Q149" s="195"/>
      <c r="R149" s="196"/>
      <c r="S149" s="196"/>
      <c r="T149" s="196"/>
      <c r="U149" s="196"/>
      <c r="V149" s="195" t="s">
        <v>11064</v>
      </c>
      <c r="W149" s="195" t="s">
        <v>7091</v>
      </c>
      <c r="X149" s="37" t="s">
        <v>636</v>
      </c>
      <c r="Y149" s="37" t="str">
        <f>+IFERROR(VLOOKUP(Tabla1[[#This Row],[Supervisor]],STAFF!E:H,4,0),"")</f>
        <v>WILLIAMS ENRIQUE DOMINGUEZ BARRADA</v>
      </c>
      <c r="Z149" s="195">
        <v>44165</v>
      </c>
      <c r="AA149" s="195">
        <v>44186</v>
      </c>
      <c r="AB149" s="195"/>
      <c r="AC149" s="195">
        <v>44187</v>
      </c>
      <c r="AD149" s="193" t="s">
        <v>11149</v>
      </c>
      <c r="AE149" s="193" t="s">
        <v>11149</v>
      </c>
      <c r="AF149" s="193">
        <v>19495</v>
      </c>
      <c r="AG149" s="193" t="s">
        <v>11167</v>
      </c>
      <c r="AH149" s="193"/>
      <c r="AI149" s="193"/>
      <c r="AJ149" s="193">
        <v>94</v>
      </c>
      <c r="AK149" s="193" t="s">
        <v>10493</v>
      </c>
      <c r="AL149" s="193">
        <v>30</v>
      </c>
      <c r="AM149" s="193" t="s">
        <v>3519</v>
      </c>
      <c r="AN149" s="193" t="str">
        <f>+IF(AL149=45,1,"")</f>
        <v/>
      </c>
      <c r="AO149" s="195">
        <f ca="1">+TODAY()</f>
        <v>44256</v>
      </c>
      <c r="AP149" s="194">
        <f ca="1">+IF(Tabla1[[#This Row],[Fecha Ingreso Plataforma]]="","",AO149-AC149)</f>
        <v>69</v>
      </c>
      <c r="AQ149" s="195"/>
      <c r="AR149" s="197" t="str">
        <f>+IF(Tabla1[[#This Row],[Fecha Baja]]="","",VALUE(1&amp;"/"&amp;MONTH(Tabla1[[#This Row],[Fecha Baja]])&amp;"/"&amp;YEAR(Tabla1[[#This Row],[Fecha Baja]])))</f>
        <v/>
      </c>
      <c r="AS149" s="197">
        <f>IF(Tabla1[[#This Row],[Fecha Ingreso Plataforma]]="","",VALUE(1&amp;"/"&amp;MONTH(Tabla1[[#This Row],[Fecha Ingreso Plataforma]])&amp;"/"&amp;YEAR(Tabla1[[#This Row],[Fecha Ingreso Plataforma]])))</f>
        <v>44166</v>
      </c>
      <c r="AT149" s="194" t="str">
        <f ca="1">+IF(AND(Tabla1[[#This Row],[dias]]&gt;=135,Tabla1[[#This Row],[Estado]]="Vigente"),"Si","No")</f>
        <v>No</v>
      </c>
      <c r="AU149" s="194" t="str">
        <f>+IF(COUNTIF('PLAN EMPLEADO'!I:I,Tabla1[[#This Row],[Mail]])=0,"No","Si")</f>
        <v>No</v>
      </c>
      <c r="AV149" s="194" t="s">
        <v>709</v>
      </c>
      <c r="AW149" s="194" t="s">
        <v>9010</v>
      </c>
    </row>
    <row r="150" spans="1:49" x14ac:dyDescent="0.2">
      <c r="A150" s="193" t="s">
        <v>27</v>
      </c>
      <c r="B150" s="193" t="s">
        <v>3115</v>
      </c>
      <c r="C150" s="193" t="s">
        <v>28</v>
      </c>
      <c r="D150" s="193" t="s">
        <v>30</v>
      </c>
      <c r="E150" s="193" t="str">
        <f>+LEFT(Tabla1[[#This Row],[RutDV]],8)</f>
        <v>16660156</v>
      </c>
      <c r="F150" s="193" t="str">
        <f>+RIGHT(Tabla1[[#This Row],[RutDV]],1)</f>
        <v>8</v>
      </c>
      <c r="G150" s="193" t="s">
        <v>11017</v>
      </c>
      <c r="H150" s="193" t="s">
        <v>11152</v>
      </c>
      <c r="I150" s="194" t="str">
        <f>+TRIM(Tabla1[[#This Row],[Nombres]]&amp;" "&amp;Tabla1[[#This Row],[Apellidos]])</f>
        <v>GERSON IGNACIO FUENTES BENAVIDES</v>
      </c>
      <c r="J150" s="193" t="s">
        <v>11039</v>
      </c>
      <c r="K150" s="193" t="s">
        <v>11040</v>
      </c>
      <c r="L150" s="193" t="s">
        <v>2497</v>
      </c>
      <c r="M150" s="193" t="s">
        <v>2500</v>
      </c>
      <c r="N150" s="193"/>
      <c r="O150" s="193"/>
      <c r="P150" s="195"/>
      <c r="Q150" s="195"/>
      <c r="R150" s="196"/>
      <c r="S150" s="196"/>
      <c r="T150" s="196"/>
      <c r="U150" s="196"/>
      <c r="V150" s="195" t="s">
        <v>11066</v>
      </c>
      <c r="W150" s="195" t="s">
        <v>7396</v>
      </c>
      <c r="X150" s="193" t="s">
        <v>3289</v>
      </c>
      <c r="Y150" s="193" t="str">
        <f>+IFERROR(VLOOKUP(Tabla1[[#This Row],[Supervisor]],STAFF!E:H,4,0),"")</f>
        <v>WILLIAMS ENRIQUE DOMINGUEZ BARRADA</v>
      </c>
      <c r="Z150" s="195">
        <v>44165</v>
      </c>
      <c r="AA150" s="195">
        <v>44186</v>
      </c>
      <c r="AB150" s="195"/>
      <c r="AC150" s="195">
        <v>44187</v>
      </c>
      <c r="AD150" s="193" t="s">
        <v>11152</v>
      </c>
      <c r="AE150" s="193" t="s">
        <v>11152</v>
      </c>
      <c r="AF150" s="193">
        <v>19503</v>
      </c>
      <c r="AG150" s="193" t="s">
        <v>11170</v>
      </c>
      <c r="AH150" s="193"/>
      <c r="AI150" s="193"/>
      <c r="AJ150" s="193">
        <v>94</v>
      </c>
      <c r="AK150" s="193" t="s">
        <v>10493</v>
      </c>
      <c r="AL150" s="193">
        <v>45</v>
      </c>
      <c r="AM150" s="193" t="s">
        <v>3519</v>
      </c>
      <c r="AN150" s="193">
        <f>+IF(AL150=45,1,"")</f>
        <v>1</v>
      </c>
      <c r="AO150" s="195">
        <f ca="1">+TODAY()</f>
        <v>44256</v>
      </c>
      <c r="AP150" s="194">
        <f ca="1">+IF(Tabla1[[#This Row],[Fecha Ingreso Plataforma]]="","",AO150-AC150)</f>
        <v>69</v>
      </c>
      <c r="AQ150" s="195"/>
      <c r="AR150" s="197" t="str">
        <f>+IF(Tabla1[[#This Row],[Fecha Baja]]="","",VALUE(1&amp;"/"&amp;MONTH(Tabla1[[#This Row],[Fecha Baja]])&amp;"/"&amp;YEAR(Tabla1[[#This Row],[Fecha Baja]])))</f>
        <v/>
      </c>
      <c r="AS150" s="197">
        <f>IF(Tabla1[[#This Row],[Fecha Ingreso Plataforma]]="","",VALUE(1&amp;"/"&amp;MONTH(Tabla1[[#This Row],[Fecha Ingreso Plataforma]])&amp;"/"&amp;YEAR(Tabla1[[#This Row],[Fecha Ingreso Plataforma]])))</f>
        <v>44166</v>
      </c>
      <c r="AT150" s="194" t="str">
        <f ca="1">+IF(AND(Tabla1[[#This Row],[dias]]&gt;=135,Tabla1[[#This Row],[Estado]]="Vigente"),"Si","No")</f>
        <v>No</v>
      </c>
      <c r="AU150" s="194" t="str">
        <f>+IF(COUNTIF('PLAN EMPLEADO'!I:I,Tabla1[[#This Row],[Mail]])=0,"No","Si")</f>
        <v>No</v>
      </c>
      <c r="AV150" s="194" t="s">
        <v>709</v>
      </c>
      <c r="AW150" s="194" t="s">
        <v>9010</v>
      </c>
    </row>
    <row r="151" spans="1:49" x14ac:dyDescent="0.2">
      <c r="A151" s="193" t="s">
        <v>27</v>
      </c>
      <c r="B151" s="193" t="s">
        <v>3115</v>
      </c>
      <c r="C151" s="193" t="s">
        <v>28</v>
      </c>
      <c r="D151" s="193" t="s">
        <v>30</v>
      </c>
      <c r="E151" s="193" t="str">
        <f>+LEFT(Tabla1[[#This Row],[RutDV]],8)</f>
        <v>18589134</v>
      </c>
      <c r="F151" s="193" t="str">
        <f>+RIGHT(Tabla1[[#This Row],[RutDV]],1)</f>
        <v>8</v>
      </c>
      <c r="G151" s="193" t="s">
        <v>11030</v>
      </c>
      <c r="H151" s="193" t="s">
        <v>11165</v>
      </c>
      <c r="I151" s="194" t="str">
        <f>+TRIM(Tabla1[[#This Row],[Nombres]]&amp;" "&amp;Tabla1[[#This Row],[Apellidos]])</f>
        <v>MARIA FERNANDA GARAY ZAMORA</v>
      </c>
      <c r="J151" s="193" t="s">
        <v>11062</v>
      </c>
      <c r="K151" s="193" t="s">
        <v>10765</v>
      </c>
      <c r="L151" s="193" t="s">
        <v>2497</v>
      </c>
      <c r="M151" s="193" t="s">
        <v>2500</v>
      </c>
      <c r="N151" s="193"/>
      <c r="O151" s="193"/>
      <c r="P151" s="195"/>
      <c r="Q151" s="195"/>
      <c r="R151" s="196"/>
      <c r="S151" s="196"/>
      <c r="T151" s="196"/>
      <c r="U151" s="196"/>
      <c r="V151" s="195" t="s">
        <v>11077</v>
      </c>
      <c r="W151" s="195" t="s">
        <v>5416</v>
      </c>
      <c r="X151" s="37" t="s">
        <v>2505</v>
      </c>
      <c r="Y151" s="37" t="str">
        <f>+IFERROR(VLOOKUP(Tabla1[[#This Row],[Supervisor]],STAFF!E:H,4,0),"")</f>
        <v>FRANCISCO JAVIER SUAREZ VEGA</v>
      </c>
      <c r="Z151" s="195">
        <v>44165</v>
      </c>
      <c r="AA151" s="195">
        <v>44186</v>
      </c>
      <c r="AB151" s="195"/>
      <c r="AC151" s="195">
        <v>44187</v>
      </c>
      <c r="AD151" s="193" t="s">
        <v>11165</v>
      </c>
      <c r="AE151" s="193" t="s">
        <v>11165</v>
      </c>
      <c r="AF151" s="193">
        <v>19490</v>
      </c>
      <c r="AG151" s="193" t="s">
        <v>11182</v>
      </c>
      <c r="AH151" s="193"/>
      <c r="AI151" s="193"/>
      <c r="AJ151" s="193">
        <v>94</v>
      </c>
      <c r="AK151" s="193" t="s">
        <v>10493</v>
      </c>
      <c r="AL151" s="193">
        <v>30</v>
      </c>
      <c r="AM151" s="193" t="s">
        <v>3519</v>
      </c>
      <c r="AN151" s="193" t="str">
        <f>+IF(AL151=45,1,"")</f>
        <v/>
      </c>
      <c r="AO151" s="195">
        <f ca="1">+TODAY()</f>
        <v>44256</v>
      </c>
      <c r="AP151" s="194">
        <f ca="1">+IF(Tabla1[[#This Row],[Fecha Ingreso Plataforma]]="","",AO151-AC151)</f>
        <v>69</v>
      </c>
      <c r="AQ151" s="195"/>
      <c r="AR151" s="197" t="str">
        <f>+IF(Tabla1[[#This Row],[Fecha Baja]]="","",VALUE(1&amp;"/"&amp;MONTH(Tabla1[[#This Row],[Fecha Baja]])&amp;"/"&amp;YEAR(Tabla1[[#This Row],[Fecha Baja]])))</f>
        <v/>
      </c>
      <c r="AS151" s="197">
        <f>IF(Tabla1[[#This Row],[Fecha Ingreso Plataforma]]="","",VALUE(1&amp;"/"&amp;MONTH(Tabla1[[#This Row],[Fecha Ingreso Plataforma]])&amp;"/"&amp;YEAR(Tabla1[[#This Row],[Fecha Ingreso Plataforma]])))</f>
        <v>44166</v>
      </c>
      <c r="AT151" s="194" t="str">
        <f ca="1">+IF(AND(Tabla1[[#This Row],[dias]]&gt;=135,Tabla1[[#This Row],[Estado]]="Vigente"),"Si","No")</f>
        <v>No</v>
      </c>
      <c r="AU151" s="194" t="str">
        <f>+IF(COUNTIF('PLAN EMPLEADO'!I:I,Tabla1[[#This Row],[Mail]])=0,"No","Si")</f>
        <v>No</v>
      </c>
      <c r="AV151" s="194" t="s">
        <v>709</v>
      </c>
      <c r="AW151" s="194" t="s">
        <v>9010</v>
      </c>
    </row>
    <row r="152" spans="1:49" x14ac:dyDescent="0.2">
      <c r="A152" s="193" t="s">
        <v>27</v>
      </c>
      <c r="B152" s="193" t="s">
        <v>3115</v>
      </c>
      <c r="C152" s="193" t="s">
        <v>28</v>
      </c>
      <c r="D152" s="193" t="s">
        <v>30</v>
      </c>
      <c r="E152" s="193" t="str">
        <f>+LEFT(Tabla1[[#This Row],[RutDV]],8)</f>
        <v>16647010</v>
      </c>
      <c r="F152" s="193" t="str">
        <f>+RIGHT(Tabla1[[#This Row],[RutDV]],1)</f>
        <v>2</v>
      </c>
      <c r="G152" s="193" t="s">
        <v>11025</v>
      </c>
      <c r="H152" s="193" t="s">
        <v>11160</v>
      </c>
      <c r="I152" s="194" t="str">
        <f>+TRIM(Tabla1[[#This Row],[Nombres]]&amp;" "&amp;Tabla1[[#This Row],[Apellidos]])</f>
        <v>SUSANA CATHERINE CID ARREDONDO</v>
      </c>
      <c r="J152" s="193" t="s">
        <v>11053</v>
      </c>
      <c r="K152" s="193" t="s">
        <v>11054</v>
      </c>
      <c r="L152" s="193" t="s">
        <v>2497</v>
      </c>
      <c r="M152" s="193" t="s">
        <v>2500</v>
      </c>
      <c r="N152" s="193"/>
      <c r="O152" s="193"/>
      <c r="P152" s="195"/>
      <c r="Q152" s="195"/>
      <c r="R152" s="196"/>
      <c r="S152" s="196"/>
      <c r="T152" s="196"/>
      <c r="U152" s="196"/>
      <c r="V152" s="195" t="s">
        <v>11072</v>
      </c>
      <c r="W152" s="195" t="s">
        <v>5416</v>
      </c>
      <c r="X152" s="37" t="s">
        <v>2505</v>
      </c>
      <c r="Y152" s="37" t="str">
        <f>+IFERROR(VLOOKUP(Tabla1[[#This Row],[Supervisor]],STAFF!E:H,4,0),"")</f>
        <v>FRANCISCO JAVIER SUAREZ VEGA</v>
      </c>
      <c r="Z152" s="195">
        <v>44165</v>
      </c>
      <c r="AA152" s="195">
        <v>44186</v>
      </c>
      <c r="AB152" s="195"/>
      <c r="AC152" s="195">
        <v>44187</v>
      </c>
      <c r="AD152" s="193" t="s">
        <v>11160</v>
      </c>
      <c r="AE152" s="193" t="s">
        <v>11160</v>
      </c>
      <c r="AF152" s="193">
        <v>19489</v>
      </c>
      <c r="AG152" s="193" t="s">
        <v>11177</v>
      </c>
      <c r="AH152" s="193"/>
      <c r="AI152" s="193"/>
      <c r="AJ152" s="193">
        <v>94</v>
      </c>
      <c r="AK152" s="193" t="s">
        <v>10493</v>
      </c>
      <c r="AL152" s="193">
        <v>45</v>
      </c>
      <c r="AM152" s="193" t="s">
        <v>3519</v>
      </c>
      <c r="AN152" s="193">
        <f>+IF(AL152=45,1,"")</f>
        <v>1</v>
      </c>
      <c r="AO152" s="195">
        <f ca="1">+TODAY()</f>
        <v>44256</v>
      </c>
      <c r="AP152" s="194">
        <f ca="1">+IF(Tabla1[[#This Row],[Fecha Ingreso Plataforma]]="","",AO152-AC152)</f>
        <v>69</v>
      </c>
      <c r="AQ152" s="195"/>
      <c r="AR152" s="197" t="str">
        <f>+IF(Tabla1[[#This Row],[Fecha Baja]]="","",VALUE(1&amp;"/"&amp;MONTH(Tabla1[[#This Row],[Fecha Baja]])&amp;"/"&amp;YEAR(Tabla1[[#This Row],[Fecha Baja]])))</f>
        <v/>
      </c>
      <c r="AS152" s="197">
        <f>IF(Tabla1[[#This Row],[Fecha Ingreso Plataforma]]="","",VALUE(1&amp;"/"&amp;MONTH(Tabla1[[#This Row],[Fecha Ingreso Plataforma]])&amp;"/"&amp;YEAR(Tabla1[[#This Row],[Fecha Ingreso Plataforma]])))</f>
        <v>44166</v>
      </c>
      <c r="AT152" s="194" t="str">
        <f ca="1">+IF(AND(Tabla1[[#This Row],[dias]]&gt;=135,Tabla1[[#This Row],[Estado]]="Vigente"),"Si","No")</f>
        <v>No</v>
      </c>
      <c r="AU152" s="194" t="str">
        <f>+IF(COUNTIF('PLAN EMPLEADO'!I:I,Tabla1[[#This Row],[Mail]])=0,"No","Si")</f>
        <v>No</v>
      </c>
      <c r="AV152" s="194" t="s">
        <v>709</v>
      </c>
      <c r="AW152" s="194" t="s">
        <v>9010</v>
      </c>
    </row>
    <row r="153" spans="1:49" x14ac:dyDescent="0.2">
      <c r="A153" s="193" t="s">
        <v>27</v>
      </c>
      <c r="B153" s="193" t="s">
        <v>3115</v>
      </c>
      <c r="C153" s="193" t="s">
        <v>28</v>
      </c>
      <c r="D153" s="193" t="s">
        <v>30</v>
      </c>
      <c r="E153" s="193" t="str">
        <f>+LEFT(Tabla1[[#This Row],[RutDV]],8)</f>
        <v>20858522</v>
      </c>
      <c r="F153" s="193" t="str">
        <f>+RIGHT(Tabla1[[#This Row],[RutDV]],1)</f>
        <v>3</v>
      </c>
      <c r="G153" s="193" t="s">
        <v>11191</v>
      </c>
      <c r="H153" s="193" t="s">
        <v>11260</v>
      </c>
      <c r="I153" s="194" t="str">
        <f>+TRIM(Tabla1[[#This Row],[Nombres]]&amp;" "&amp;Tabla1[[#This Row],[Apellidos]])</f>
        <v>BIANCA GABRIELLE DUSSUEL REPETTO</v>
      </c>
      <c r="J153" s="193" t="s">
        <v>11206</v>
      </c>
      <c r="K153" s="193" t="s">
        <v>11207</v>
      </c>
      <c r="L153" s="193" t="s">
        <v>2497</v>
      </c>
      <c r="M153" s="193" t="s">
        <v>2500</v>
      </c>
      <c r="N153" s="193"/>
      <c r="O153" s="193"/>
      <c r="P153" s="195"/>
      <c r="Q153" s="195"/>
      <c r="R153" s="196"/>
      <c r="S153" s="196"/>
      <c r="T153" s="196"/>
      <c r="U153" s="196"/>
      <c r="V153" s="195">
        <v>37213</v>
      </c>
      <c r="W153" s="195" t="s">
        <v>7091</v>
      </c>
      <c r="X153" s="37" t="s">
        <v>636</v>
      </c>
      <c r="Y153" s="37" t="str">
        <f>+IFERROR(VLOOKUP(Tabla1[[#This Row],[Supervisor]],STAFF!E:H,4,0),"")</f>
        <v>WILLIAMS ENRIQUE DOMINGUEZ BARRADA</v>
      </c>
      <c r="Z153" s="195">
        <v>44172</v>
      </c>
      <c r="AA153" s="195">
        <v>44189</v>
      </c>
      <c r="AB153" s="193"/>
      <c r="AC153" s="195">
        <v>44190</v>
      </c>
      <c r="AD153" s="193" t="s">
        <v>11260</v>
      </c>
      <c r="AE153" s="193" t="s">
        <v>11260</v>
      </c>
      <c r="AF153" s="193">
        <v>19466</v>
      </c>
      <c r="AG153" s="193" t="s">
        <v>11269</v>
      </c>
      <c r="AH153" s="193"/>
      <c r="AI153" s="193"/>
      <c r="AJ153" s="193">
        <v>95</v>
      </c>
      <c r="AK153" s="193" t="s">
        <v>7509</v>
      </c>
      <c r="AL153" s="193">
        <v>30</v>
      </c>
      <c r="AM153" s="193" t="s">
        <v>3519</v>
      </c>
      <c r="AN153" s="193" t="str">
        <f>+IF(AL153=45,1,"")</f>
        <v/>
      </c>
      <c r="AO153" s="195">
        <f ca="1">+TODAY()</f>
        <v>44256</v>
      </c>
      <c r="AP153" s="194">
        <f ca="1">+IF(Tabla1[[#This Row],[Fecha Ingreso Plataforma]]="","",AO153-AC153)</f>
        <v>66</v>
      </c>
      <c r="AQ153" s="195"/>
      <c r="AR153" s="197" t="str">
        <f>+IF(Tabla1[[#This Row],[Fecha Baja]]="","",VALUE(1&amp;"/"&amp;MONTH(Tabla1[[#This Row],[Fecha Baja]])&amp;"/"&amp;YEAR(Tabla1[[#This Row],[Fecha Baja]])))</f>
        <v/>
      </c>
      <c r="AS153" s="197">
        <f>IF(Tabla1[[#This Row],[Fecha Ingreso Plataforma]]="","",VALUE(1&amp;"/"&amp;MONTH(Tabla1[[#This Row],[Fecha Ingreso Plataforma]])&amp;"/"&amp;YEAR(Tabla1[[#This Row],[Fecha Ingreso Plataforma]])))</f>
        <v>44166</v>
      </c>
      <c r="AT153" s="194" t="str">
        <f ca="1">+IF(AND(Tabla1[[#This Row],[dias]]&gt;=135,Tabla1[[#This Row],[Estado]]="Vigente"),"Si","No")</f>
        <v>No</v>
      </c>
      <c r="AU153" s="194" t="str">
        <f>+IF(COUNTIF('PLAN EMPLEADO'!I:I,Tabla1[[#This Row],[Mail]])=0,"No","Si")</f>
        <v>No</v>
      </c>
      <c r="AV153" s="194" t="s">
        <v>709</v>
      </c>
      <c r="AW153" s="194" t="s">
        <v>9010</v>
      </c>
    </row>
    <row r="154" spans="1:49" x14ac:dyDescent="0.2">
      <c r="A154" s="193" t="s">
        <v>27</v>
      </c>
      <c r="B154" s="193" t="s">
        <v>3115</v>
      </c>
      <c r="C154" s="193" t="s">
        <v>28</v>
      </c>
      <c r="D154" s="193" t="s">
        <v>30</v>
      </c>
      <c r="E154" s="193" t="str">
        <f>+LEFT(Tabla1[[#This Row],[RutDV]],8)</f>
        <v>18482690</v>
      </c>
      <c r="F154" s="193" t="str">
        <f>+RIGHT(Tabla1[[#This Row],[RutDV]],1)</f>
        <v>9</v>
      </c>
      <c r="G154" s="193" t="s">
        <v>8376</v>
      </c>
      <c r="H154" s="193" t="s">
        <v>8451</v>
      </c>
      <c r="I154" s="194" t="str">
        <f>+TRIM(Tabla1[[#This Row],[Nombres]]&amp;" "&amp;Tabla1[[#This Row],[Apellidos]])</f>
        <v>FRANCISCO JAVIER DIAZ FERNANDEZ</v>
      </c>
      <c r="J154" s="193" t="s">
        <v>2196</v>
      </c>
      <c r="K154" s="193" t="s">
        <v>2461</v>
      </c>
      <c r="L154" s="193" t="s">
        <v>2497</v>
      </c>
      <c r="M154" s="193" t="s">
        <v>2500</v>
      </c>
      <c r="N154" s="193"/>
      <c r="O154" s="193"/>
      <c r="P154" s="195"/>
      <c r="Q154" s="195"/>
      <c r="R154" s="196"/>
      <c r="S154" s="196"/>
      <c r="T154" s="196"/>
      <c r="U154" s="196"/>
      <c r="V154" s="195">
        <v>34184</v>
      </c>
      <c r="W154" s="195" t="s">
        <v>5413</v>
      </c>
      <c r="X154" s="37" t="s">
        <v>2510</v>
      </c>
      <c r="Y154" s="37" t="str">
        <f>+IFERROR(VLOOKUP(Tabla1[[#This Row],[Supervisor]],STAFF!E:H,4,0),"")</f>
        <v>FRANCISCO JAVIER SUAREZ VEGA</v>
      </c>
      <c r="Z154" s="195">
        <v>44172</v>
      </c>
      <c r="AA154" s="195">
        <v>44189</v>
      </c>
      <c r="AB154" s="193"/>
      <c r="AC154" s="195">
        <v>44190</v>
      </c>
      <c r="AD154" s="193" t="s">
        <v>8451</v>
      </c>
      <c r="AE154" s="193" t="s">
        <v>8451</v>
      </c>
      <c r="AF154" s="193">
        <v>19105</v>
      </c>
      <c r="AG154" s="193" t="s">
        <v>2675</v>
      </c>
      <c r="AH154" s="193"/>
      <c r="AI154" s="193"/>
      <c r="AJ154" s="193">
        <v>95</v>
      </c>
      <c r="AK154" s="193" t="s">
        <v>7509</v>
      </c>
      <c r="AL154" s="193">
        <v>45</v>
      </c>
      <c r="AM154" s="193" t="s">
        <v>3519</v>
      </c>
      <c r="AN154" s="193">
        <f>+IF(AL154=45,1,"")</f>
        <v>1</v>
      </c>
      <c r="AO154" s="195">
        <f ca="1">+TODAY()</f>
        <v>44256</v>
      </c>
      <c r="AP154" s="194">
        <f ca="1">+IF(Tabla1[[#This Row],[Fecha Ingreso Plataforma]]="","",AO154-AC154)</f>
        <v>66</v>
      </c>
      <c r="AQ154" s="195"/>
      <c r="AR154" s="197" t="str">
        <f>+IF(Tabla1[[#This Row],[Fecha Baja]]="","",VALUE(1&amp;"/"&amp;MONTH(Tabla1[[#This Row],[Fecha Baja]])&amp;"/"&amp;YEAR(Tabla1[[#This Row],[Fecha Baja]])))</f>
        <v/>
      </c>
      <c r="AS154" s="197">
        <f>IF(Tabla1[[#This Row],[Fecha Ingreso Plataforma]]="","",VALUE(1&amp;"/"&amp;MONTH(Tabla1[[#This Row],[Fecha Ingreso Plataforma]])&amp;"/"&amp;YEAR(Tabla1[[#This Row],[Fecha Ingreso Plataforma]])))</f>
        <v>44166</v>
      </c>
      <c r="AT154" s="194" t="str">
        <f ca="1">+IF(AND(Tabla1[[#This Row],[dias]]&gt;=135,Tabla1[[#This Row],[Estado]]="Vigente"),"Si","No")</f>
        <v>No</v>
      </c>
      <c r="AU154" s="194" t="str">
        <f>+IF(COUNTIF('PLAN EMPLEADO'!I:I,Tabla1[[#This Row],[Mail]])=0,"No","Si")</f>
        <v>No</v>
      </c>
      <c r="AV154" s="194" t="s">
        <v>709</v>
      </c>
      <c r="AW154" s="194" t="s">
        <v>9010</v>
      </c>
    </row>
    <row r="155" spans="1:49" x14ac:dyDescent="0.2">
      <c r="A155" s="193" t="s">
        <v>27</v>
      </c>
      <c r="B155" s="193" t="s">
        <v>3115</v>
      </c>
      <c r="C155" s="193" t="s">
        <v>28</v>
      </c>
      <c r="D155" s="193" t="s">
        <v>30</v>
      </c>
      <c r="E155" s="193" t="str">
        <f>+LEFT(Tabla1[[#This Row],[RutDV]],8)</f>
        <v>21059179</v>
      </c>
      <c r="F155" s="193" t="str">
        <f>+RIGHT(Tabla1[[#This Row],[RutDV]],1)</f>
        <v>6</v>
      </c>
      <c r="G155" s="193" t="s">
        <v>10923</v>
      </c>
      <c r="H155" s="193" t="s">
        <v>10989</v>
      </c>
      <c r="I155" s="194" t="str">
        <f>+TRIM(Tabla1[[#This Row],[Nombres]]&amp;" "&amp;Tabla1[[#This Row],[Apellidos]])</f>
        <v>SEBASTIAN ALFREDO SARZOSA ROJAS</v>
      </c>
      <c r="J155" s="193" t="s">
        <v>10946</v>
      </c>
      <c r="K155" s="193" t="s">
        <v>10947</v>
      </c>
      <c r="L155" s="193" t="s">
        <v>2497</v>
      </c>
      <c r="M155" s="193" t="s">
        <v>2500</v>
      </c>
      <c r="N155" s="193"/>
      <c r="O155" s="193"/>
      <c r="P155" s="195"/>
      <c r="Q155" s="195"/>
      <c r="R155" s="196"/>
      <c r="S155" s="196"/>
      <c r="T155" s="196"/>
      <c r="U155" s="196"/>
      <c r="V155" s="195" t="s">
        <v>10972</v>
      </c>
      <c r="W155" s="195" t="s">
        <v>11378</v>
      </c>
      <c r="X155" s="78" t="s">
        <v>5793</v>
      </c>
      <c r="Y155" s="78" t="str">
        <f>+IFERROR(VLOOKUP(Tabla1[[#This Row],[Supervisor]],STAFF!E:H,4,0),"")</f>
        <v>FRANCISCO JAVIER SUAREZ VEGA</v>
      </c>
      <c r="Z155" s="195">
        <v>44179</v>
      </c>
      <c r="AA155" s="195">
        <v>44201</v>
      </c>
      <c r="AB155" s="193"/>
      <c r="AC155" s="195">
        <v>44202</v>
      </c>
      <c r="AD155" s="193" t="s">
        <v>10989</v>
      </c>
      <c r="AE155" s="193" t="s">
        <v>10989</v>
      </c>
      <c r="AF155" s="193">
        <v>19424</v>
      </c>
      <c r="AG155" s="193" t="s">
        <v>11005</v>
      </c>
      <c r="AH155" s="193"/>
      <c r="AI155" s="193"/>
      <c r="AJ155" s="193">
        <v>96</v>
      </c>
      <c r="AK155" s="193" t="s">
        <v>5890</v>
      </c>
      <c r="AL155" s="193">
        <v>45</v>
      </c>
      <c r="AM155" s="193" t="s">
        <v>3519</v>
      </c>
      <c r="AN155" s="193">
        <f>+IF(AL155=45,1,"")</f>
        <v>1</v>
      </c>
      <c r="AO155" s="195">
        <f ca="1">+TODAY()</f>
        <v>44256</v>
      </c>
      <c r="AP155" s="194">
        <f ca="1">+IF(Tabla1[[#This Row],[Fecha Ingreso Plataforma]]="","",AO155-AC155)</f>
        <v>54</v>
      </c>
      <c r="AQ155" s="195"/>
      <c r="AR155" s="197" t="str">
        <f>+IF(Tabla1[[#This Row],[Fecha Baja]]="","",VALUE(1&amp;"/"&amp;MONTH(Tabla1[[#This Row],[Fecha Baja]])&amp;"/"&amp;YEAR(Tabla1[[#This Row],[Fecha Baja]])))</f>
        <v/>
      </c>
      <c r="AS155" s="197">
        <f>IF(Tabla1[[#This Row],[Fecha Ingreso Plataforma]]="","",VALUE(1&amp;"/"&amp;MONTH(Tabla1[[#This Row],[Fecha Ingreso Plataforma]])&amp;"/"&amp;YEAR(Tabla1[[#This Row],[Fecha Ingreso Plataforma]])))</f>
        <v>44197</v>
      </c>
      <c r="AT155" s="194" t="str">
        <f ca="1">+IF(AND(Tabla1[[#This Row],[dias]]&gt;=135,Tabla1[[#This Row],[Estado]]="Vigente"),"Si","No")</f>
        <v>No</v>
      </c>
      <c r="AU155" s="194" t="str">
        <f>+IF(COUNTIF('PLAN EMPLEADO'!I:I,Tabla1[[#This Row],[Mail]])=0,"No","Si")</f>
        <v>No</v>
      </c>
      <c r="AV155" s="194" t="s">
        <v>709</v>
      </c>
      <c r="AW155" s="194" t="s">
        <v>9010</v>
      </c>
    </row>
    <row r="156" spans="1:49" x14ac:dyDescent="0.2">
      <c r="A156" s="193" t="s">
        <v>27</v>
      </c>
      <c r="B156" s="193" t="s">
        <v>3115</v>
      </c>
      <c r="C156" s="193" t="s">
        <v>28</v>
      </c>
      <c r="D156" s="193" t="s">
        <v>30</v>
      </c>
      <c r="E156" s="193" t="str">
        <f>+LEFT(Tabla1[[#This Row],[RutDV]],8)</f>
        <v>19692887</v>
      </c>
      <c r="F156" s="193" t="str">
        <f>+RIGHT(Tabla1[[#This Row],[RutDV]],1)</f>
        <v>1</v>
      </c>
      <c r="G156" s="193" t="s">
        <v>9660</v>
      </c>
      <c r="H156" s="193" t="s">
        <v>9973</v>
      </c>
      <c r="I156" s="194" t="str">
        <f>+TRIM(Tabla1[[#This Row],[Nombres]]&amp;" "&amp;Tabla1[[#This Row],[Apellidos]])</f>
        <v>NICOLAS MATIAS CASTILLO NUÑEZ</v>
      </c>
      <c r="J156" s="193" t="s">
        <v>9688</v>
      </c>
      <c r="K156" s="193" t="s">
        <v>1717</v>
      </c>
      <c r="L156" s="193" t="s">
        <v>2497</v>
      </c>
      <c r="M156" s="193" t="s">
        <v>2500</v>
      </c>
      <c r="N156" s="193"/>
      <c r="O156" s="193"/>
      <c r="P156" s="195"/>
      <c r="Q156" s="195"/>
      <c r="R156" s="196"/>
      <c r="S156" s="196"/>
      <c r="T156" s="196"/>
      <c r="U156" s="196"/>
      <c r="V156" s="195" t="s">
        <v>9708</v>
      </c>
      <c r="W156" s="195" t="s">
        <v>7308</v>
      </c>
      <c r="X156" s="193" t="s">
        <v>3656</v>
      </c>
      <c r="Y156" s="193" t="str">
        <f>+IFERROR(VLOOKUP(Tabla1[[#This Row],[Supervisor]],STAFF!E:H,4,0),"")</f>
        <v>ULISES LA ROSA PEREZ</v>
      </c>
      <c r="Z156" s="195">
        <v>44179</v>
      </c>
      <c r="AA156" s="195">
        <v>44201</v>
      </c>
      <c r="AB156" s="193"/>
      <c r="AC156" s="195">
        <v>44202</v>
      </c>
      <c r="AD156" s="193" t="s">
        <v>9973</v>
      </c>
      <c r="AE156" s="193" t="s">
        <v>9973</v>
      </c>
      <c r="AF156" s="193">
        <v>19112</v>
      </c>
      <c r="AG156" s="193" t="s">
        <v>9991</v>
      </c>
      <c r="AH156" s="193"/>
      <c r="AI156" s="193"/>
      <c r="AJ156" s="193">
        <v>96</v>
      </c>
      <c r="AK156" s="193" t="s">
        <v>5890</v>
      </c>
      <c r="AL156" s="193">
        <v>45</v>
      </c>
      <c r="AM156" s="193" t="s">
        <v>3519</v>
      </c>
      <c r="AN156" s="193">
        <f>+IF(AL156=45,1,"")</f>
        <v>1</v>
      </c>
      <c r="AO156" s="195">
        <f ca="1">+TODAY()</f>
        <v>44256</v>
      </c>
      <c r="AP156" s="194">
        <f ca="1">+IF(Tabla1[[#This Row],[Fecha Ingreso Plataforma]]="","",AO156-AC156)</f>
        <v>54</v>
      </c>
      <c r="AQ156" s="195"/>
      <c r="AR156" s="197" t="str">
        <f>+IF(Tabla1[[#This Row],[Fecha Baja]]="","",VALUE(1&amp;"/"&amp;MONTH(Tabla1[[#This Row],[Fecha Baja]])&amp;"/"&amp;YEAR(Tabla1[[#This Row],[Fecha Baja]])))</f>
        <v/>
      </c>
      <c r="AS156" s="197">
        <f>IF(Tabla1[[#This Row],[Fecha Ingreso Plataforma]]="","",VALUE(1&amp;"/"&amp;MONTH(Tabla1[[#This Row],[Fecha Ingreso Plataforma]])&amp;"/"&amp;YEAR(Tabla1[[#This Row],[Fecha Ingreso Plataforma]])))</f>
        <v>44197</v>
      </c>
      <c r="AT156" s="194" t="str">
        <f ca="1">+IF(AND(Tabla1[[#This Row],[dias]]&gt;=135,Tabla1[[#This Row],[Estado]]="Vigente"),"Si","No")</f>
        <v>No</v>
      </c>
      <c r="AU156" s="194" t="str">
        <f>+IF(COUNTIF('PLAN EMPLEADO'!I:I,Tabla1[[#This Row],[Mail]])=0,"No","Si")</f>
        <v>No</v>
      </c>
      <c r="AV156" s="194" t="s">
        <v>709</v>
      </c>
      <c r="AW156" s="194" t="s">
        <v>9010</v>
      </c>
    </row>
    <row r="157" spans="1:49" x14ac:dyDescent="0.2">
      <c r="A157" s="193" t="s">
        <v>27</v>
      </c>
      <c r="B157" s="193" t="s">
        <v>3115</v>
      </c>
      <c r="C157" s="193" t="s">
        <v>28</v>
      </c>
      <c r="D157" s="193" t="s">
        <v>30</v>
      </c>
      <c r="E157" s="193" t="str">
        <f>+LEFT(Tabla1[[#This Row],[RutDV]],8)</f>
        <v>19817045</v>
      </c>
      <c r="F157" s="193" t="str">
        <f>+RIGHT(Tabla1[[#This Row],[RutDV]],1)</f>
        <v>3</v>
      </c>
      <c r="G157" s="193" t="s">
        <v>11367</v>
      </c>
      <c r="H157" s="193" t="s">
        <v>11551</v>
      </c>
      <c r="I157" s="194" t="str">
        <f>+TRIM(Tabla1[[#This Row],[Nombres]]&amp;" "&amp;Tabla1[[#This Row],[Apellidos]])</f>
        <v>JUAN ISAIAS AGUILAR RAIMAPO</v>
      </c>
      <c r="J157" s="193" t="s">
        <v>11355</v>
      </c>
      <c r="K157" s="193" t="s">
        <v>11356</v>
      </c>
      <c r="L157" s="193" t="s">
        <v>2497</v>
      </c>
      <c r="M157" s="193" t="s">
        <v>2500</v>
      </c>
      <c r="N157" s="193"/>
      <c r="O157" s="193"/>
      <c r="P157" s="195"/>
      <c r="Q157" s="195"/>
      <c r="R157" s="196"/>
      <c r="S157" s="196"/>
      <c r="T157" s="196"/>
      <c r="U157" s="196"/>
      <c r="V157" s="195" t="s">
        <v>11373</v>
      </c>
      <c r="W157" s="195" t="s">
        <v>7301</v>
      </c>
      <c r="X157" s="37" t="s">
        <v>689</v>
      </c>
      <c r="Y157" s="37" t="str">
        <f>+IFERROR(VLOOKUP(Tabla1[[#This Row],[Supervisor]],STAFF!E:H,4,0),"")</f>
        <v>FRANCISCO JAVIER SUAREZ VEGA</v>
      </c>
      <c r="Z157" s="195">
        <v>44193</v>
      </c>
      <c r="AA157" s="195">
        <v>44215</v>
      </c>
      <c r="AB157" s="193"/>
      <c r="AC157" s="195">
        <v>44216</v>
      </c>
      <c r="AD157" s="193" t="s">
        <v>11551</v>
      </c>
      <c r="AE157" s="193" t="s">
        <v>11551</v>
      </c>
      <c r="AF157" s="193">
        <v>19076</v>
      </c>
      <c r="AG157" s="193" t="s">
        <v>11557</v>
      </c>
      <c r="AH157" s="193"/>
      <c r="AI157" s="193"/>
      <c r="AJ157" s="193">
        <v>97</v>
      </c>
      <c r="AK157" s="193" t="s">
        <v>8362</v>
      </c>
      <c r="AL157" s="193">
        <v>45</v>
      </c>
      <c r="AM157" s="193" t="s">
        <v>3519</v>
      </c>
      <c r="AN157" s="193">
        <f>+IF(AL157=45,1,"")</f>
        <v>1</v>
      </c>
      <c r="AO157" s="195">
        <f ca="1">+TODAY()</f>
        <v>44256</v>
      </c>
      <c r="AP157" s="194">
        <f ca="1">+IF(Tabla1[[#This Row],[Fecha Ingreso Plataforma]]="","",AO157-AC157)</f>
        <v>40</v>
      </c>
      <c r="AQ157" s="195"/>
      <c r="AR157" s="197" t="str">
        <f>+IF(Tabla1[[#This Row],[Fecha Baja]]="","",VALUE(1&amp;"/"&amp;MONTH(Tabla1[[#This Row],[Fecha Baja]])&amp;"/"&amp;YEAR(Tabla1[[#This Row],[Fecha Baja]])))</f>
        <v/>
      </c>
      <c r="AS157" s="197">
        <f>IF(Tabla1[[#This Row],[Fecha Ingreso Plataforma]]="","",VALUE(1&amp;"/"&amp;MONTH(Tabla1[[#This Row],[Fecha Ingreso Plataforma]])&amp;"/"&amp;YEAR(Tabla1[[#This Row],[Fecha Ingreso Plataforma]])))</f>
        <v>44197</v>
      </c>
      <c r="AT157" s="194" t="str">
        <f ca="1">+IF(AND(Tabla1[[#This Row],[dias]]&gt;=135,Tabla1[[#This Row],[Estado]]="Vigente"),"Si","No")</f>
        <v>No</v>
      </c>
      <c r="AU157" s="194" t="str">
        <f>+IF(COUNTIF('PLAN EMPLEADO'!I:I,Tabla1[[#This Row],[Mail]])=0,"No","Si")</f>
        <v>No</v>
      </c>
      <c r="AV157" s="194"/>
      <c r="AW157" s="194" t="s">
        <v>9010</v>
      </c>
    </row>
    <row r="158" spans="1:49" x14ac:dyDescent="0.2">
      <c r="A158" s="193" t="s">
        <v>27</v>
      </c>
      <c r="B158" s="193" t="s">
        <v>3115</v>
      </c>
      <c r="C158" s="193" t="s">
        <v>28</v>
      </c>
      <c r="D158" s="193" t="s">
        <v>30</v>
      </c>
      <c r="E158" s="193" t="str">
        <f>+LEFT(Tabla1[[#This Row],[RutDV]],8)</f>
        <v>17974669</v>
      </c>
      <c r="F158" s="193" t="str">
        <f>+RIGHT(Tabla1[[#This Row],[RutDV]],1)</f>
        <v>7</v>
      </c>
      <c r="G158" s="193" t="s">
        <v>11368</v>
      </c>
      <c r="H158" s="193" t="s">
        <v>11552</v>
      </c>
      <c r="I158" s="194" t="str">
        <f>+TRIM(Tabla1[[#This Row],[Nombres]]&amp;" "&amp;Tabla1[[#This Row],[Apellidos]])</f>
        <v>YARITZA NICOLE TABILO LOPEZ</v>
      </c>
      <c r="J158" s="193" t="s">
        <v>11357</v>
      </c>
      <c r="K158" s="193" t="s">
        <v>11358</v>
      </c>
      <c r="L158" s="193" t="s">
        <v>2497</v>
      </c>
      <c r="M158" s="193" t="s">
        <v>2500</v>
      </c>
      <c r="N158" s="193"/>
      <c r="O158" s="193"/>
      <c r="P158" s="195"/>
      <c r="Q158" s="195"/>
      <c r="R158" s="196"/>
      <c r="S158" s="196"/>
      <c r="T158" s="196"/>
      <c r="U158" s="196"/>
      <c r="V158" s="195" t="s">
        <v>11374</v>
      </c>
      <c r="W158" s="195" t="s">
        <v>10434</v>
      </c>
      <c r="X158" s="193" t="s">
        <v>7582</v>
      </c>
      <c r="Y158" s="193" t="str">
        <f>+IFERROR(VLOOKUP(Tabla1[[#This Row],[Supervisor]],STAFF!E:H,4,0),"")</f>
        <v>ULISES LA ROSA PEREZ</v>
      </c>
      <c r="Z158" s="195">
        <v>44193</v>
      </c>
      <c r="AA158" s="195">
        <v>44215</v>
      </c>
      <c r="AB158" s="193"/>
      <c r="AC158" s="195">
        <v>44216</v>
      </c>
      <c r="AD158" s="193" t="s">
        <v>11552</v>
      </c>
      <c r="AE158" s="193" t="s">
        <v>11552</v>
      </c>
      <c r="AF158" s="193"/>
      <c r="AG158" s="193" t="s">
        <v>11558</v>
      </c>
      <c r="AH158" s="193"/>
      <c r="AI158" s="193"/>
      <c r="AJ158" s="193">
        <v>97</v>
      </c>
      <c r="AK158" s="193" t="s">
        <v>8362</v>
      </c>
      <c r="AL158" s="193">
        <v>45</v>
      </c>
      <c r="AM158" s="193" t="s">
        <v>3519</v>
      </c>
      <c r="AN158" s="193">
        <f>+IF(AL158=45,1,"")</f>
        <v>1</v>
      </c>
      <c r="AO158" s="195">
        <f ca="1">+TODAY()</f>
        <v>44256</v>
      </c>
      <c r="AP158" s="194">
        <f ca="1">+IF(Tabla1[[#This Row],[Fecha Ingreso Plataforma]]="","",AO158-AC158)</f>
        <v>40</v>
      </c>
      <c r="AQ158" s="195"/>
      <c r="AR158" s="197" t="str">
        <f>+IF(Tabla1[[#This Row],[Fecha Baja]]="","",VALUE(1&amp;"/"&amp;MONTH(Tabla1[[#This Row],[Fecha Baja]])&amp;"/"&amp;YEAR(Tabla1[[#This Row],[Fecha Baja]])))</f>
        <v/>
      </c>
      <c r="AS158" s="197">
        <f>IF(Tabla1[[#This Row],[Fecha Ingreso Plataforma]]="","",VALUE(1&amp;"/"&amp;MONTH(Tabla1[[#This Row],[Fecha Ingreso Plataforma]])&amp;"/"&amp;YEAR(Tabla1[[#This Row],[Fecha Ingreso Plataforma]])))</f>
        <v>44197</v>
      </c>
      <c r="AT158" s="194" t="str">
        <f ca="1">+IF(AND(Tabla1[[#This Row],[dias]]&gt;=135,Tabla1[[#This Row],[Estado]]="Vigente"),"Si","No")</f>
        <v>No</v>
      </c>
      <c r="AU158" s="194" t="str">
        <f>+IF(COUNTIF('PLAN EMPLEADO'!I:I,Tabla1[[#This Row],[Mail]])=0,"No","Si")</f>
        <v>No</v>
      </c>
      <c r="AV158" s="194"/>
      <c r="AW158" s="194" t="s">
        <v>9010</v>
      </c>
    </row>
    <row r="159" spans="1:49" x14ac:dyDescent="0.2">
      <c r="A159" s="193" t="s">
        <v>27</v>
      </c>
      <c r="B159" s="193" t="s">
        <v>3115</v>
      </c>
      <c r="C159" s="193" t="s">
        <v>28</v>
      </c>
      <c r="D159" s="193" t="s">
        <v>30</v>
      </c>
      <c r="E159" s="193" t="str">
        <f>+LEFT(Tabla1[[#This Row],[RutDV]],8)</f>
        <v>19396573</v>
      </c>
      <c r="F159" s="193" t="str">
        <f>+RIGHT(Tabla1[[#This Row],[RutDV]],1)</f>
        <v>3</v>
      </c>
      <c r="G159" s="193" t="s">
        <v>11370</v>
      </c>
      <c r="H159" s="193" t="s">
        <v>11554</v>
      </c>
      <c r="I159" s="194" t="str">
        <f>+TRIM(Tabla1[[#This Row],[Nombres]]&amp;" "&amp;Tabla1[[#This Row],[Apellidos]])</f>
        <v>GERALDINE ANDREA ROJAS CASTAÑEDA</v>
      </c>
      <c r="J159" s="193" t="s">
        <v>11361</v>
      </c>
      <c r="K159" s="193" t="s">
        <v>11362</v>
      </c>
      <c r="L159" s="193" t="s">
        <v>2497</v>
      </c>
      <c r="M159" s="193" t="s">
        <v>2500</v>
      </c>
      <c r="N159" s="193"/>
      <c r="O159" s="193"/>
      <c r="P159" s="195"/>
      <c r="Q159" s="195"/>
      <c r="R159" s="196"/>
      <c r="S159" s="196"/>
      <c r="T159" s="196"/>
      <c r="U159" s="196"/>
      <c r="V159" s="195" t="s">
        <v>8294</v>
      </c>
      <c r="W159" s="195" t="s">
        <v>5417</v>
      </c>
      <c r="X159" s="37" t="s">
        <v>2514</v>
      </c>
      <c r="Y159" s="37" t="str">
        <f>+IFERROR(VLOOKUP(Tabla1[[#This Row],[Supervisor]],STAFF!E:H,4,0),"")</f>
        <v>WILLIAMS ENRIQUE DOMINGUEZ BARRADA</v>
      </c>
      <c r="Z159" s="195">
        <v>44193</v>
      </c>
      <c r="AA159" s="195">
        <v>44215</v>
      </c>
      <c r="AB159" s="193"/>
      <c r="AC159" s="195">
        <v>44216</v>
      </c>
      <c r="AD159" s="193" t="s">
        <v>11554</v>
      </c>
      <c r="AE159" s="193" t="s">
        <v>11554</v>
      </c>
      <c r="AF159" s="193"/>
      <c r="AG159" s="193" t="s">
        <v>11559</v>
      </c>
      <c r="AH159" s="193"/>
      <c r="AI159" s="193"/>
      <c r="AJ159" s="193">
        <v>97</v>
      </c>
      <c r="AK159" s="193" t="s">
        <v>8362</v>
      </c>
      <c r="AL159" s="193">
        <v>45</v>
      </c>
      <c r="AM159" s="193" t="s">
        <v>3519</v>
      </c>
      <c r="AN159" s="193">
        <f>+IF(AL159=45,1,"")</f>
        <v>1</v>
      </c>
      <c r="AO159" s="195">
        <f ca="1">+TODAY()</f>
        <v>44256</v>
      </c>
      <c r="AP159" s="194">
        <f ca="1">+IF(Tabla1[[#This Row],[Fecha Ingreso Plataforma]]="","",AO159-AC159)</f>
        <v>40</v>
      </c>
      <c r="AQ159" s="195"/>
      <c r="AR159" s="197" t="str">
        <f>+IF(Tabla1[[#This Row],[Fecha Baja]]="","",VALUE(1&amp;"/"&amp;MONTH(Tabla1[[#This Row],[Fecha Baja]])&amp;"/"&amp;YEAR(Tabla1[[#This Row],[Fecha Baja]])))</f>
        <v/>
      </c>
      <c r="AS159" s="197">
        <f>IF(Tabla1[[#This Row],[Fecha Ingreso Plataforma]]="","",VALUE(1&amp;"/"&amp;MONTH(Tabla1[[#This Row],[Fecha Ingreso Plataforma]])&amp;"/"&amp;YEAR(Tabla1[[#This Row],[Fecha Ingreso Plataforma]])))</f>
        <v>44197</v>
      </c>
      <c r="AT159" s="194" t="str">
        <f ca="1">+IF(AND(Tabla1[[#This Row],[dias]]&gt;=135,Tabla1[[#This Row],[Estado]]="Vigente"),"Si","No")</f>
        <v>No</v>
      </c>
      <c r="AU159" s="194" t="str">
        <f>+IF(COUNTIF('PLAN EMPLEADO'!I:I,Tabla1[[#This Row],[Mail]])=0,"No","Si")</f>
        <v>No</v>
      </c>
      <c r="AV159" s="194"/>
      <c r="AW159" s="194" t="s">
        <v>9010</v>
      </c>
    </row>
    <row r="160" spans="1:49" x14ac:dyDescent="0.2">
      <c r="A160" s="193" t="s">
        <v>27</v>
      </c>
      <c r="B160" s="193" t="s">
        <v>3115</v>
      </c>
      <c r="C160" s="193" t="s">
        <v>28</v>
      </c>
      <c r="D160" s="193" t="s">
        <v>30</v>
      </c>
      <c r="E160" s="193" t="str">
        <f>+LEFT(Tabla1[[#This Row],[RutDV]],8)</f>
        <v>20457760</v>
      </c>
      <c r="F160" s="193" t="str">
        <f>+RIGHT(Tabla1[[#This Row],[RutDV]],1)</f>
        <v>9</v>
      </c>
      <c r="G160" s="193" t="s">
        <v>11371</v>
      </c>
      <c r="H160" s="193" t="s">
        <v>11555</v>
      </c>
      <c r="I160" s="194" t="str">
        <f>+TRIM(Tabla1[[#This Row],[Nombres]]&amp;" "&amp;Tabla1[[#This Row],[Apellidos]])</f>
        <v>ANDREA MAKARENA CORREA MONDACA</v>
      </c>
      <c r="J160" s="193" t="s">
        <v>11363</v>
      </c>
      <c r="K160" s="193" t="s">
        <v>11364</v>
      </c>
      <c r="L160" s="193" t="s">
        <v>2497</v>
      </c>
      <c r="M160" s="193" t="s">
        <v>2500</v>
      </c>
      <c r="N160" s="193"/>
      <c r="O160" s="193"/>
      <c r="P160" s="195"/>
      <c r="Q160" s="195"/>
      <c r="R160" s="196"/>
      <c r="S160" s="196"/>
      <c r="T160" s="196"/>
      <c r="U160" s="196"/>
      <c r="V160" s="195" t="s">
        <v>11376</v>
      </c>
      <c r="W160" s="195" t="s">
        <v>7091</v>
      </c>
      <c r="X160" s="37" t="s">
        <v>636</v>
      </c>
      <c r="Y160" s="37" t="str">
        <f>+IFERROR(VLOOKUP(Tabla1[[#This Row],[Supervisor]],STAFF!E:H,4,0),"")</f>
        <v>WILLIAMS ENRIQUE DOMINGUEZ BARRADA</v>
      </c>
      <c r="Z160" s="195">
        <v>44193</v>
      </c>
      <c r="AA160" s="195">
        <v>44215</v>
      </c>
      <c r="AB160" s="193"/>
      <c r="AC160" s="195">
        <v>44216</v>
      </c>
      <c r="AD160" s="193" t="s">
        <v>11555</v>
      </c>
      <c r="AE160" s="193" t="s">
        <v>11555</v>
      </c>
      <c r="AF160" s="193">
        <v>19157</v>
      </c>
      <c r="AG160" s="193" t="s">
        <v>11560</v>
      </c>
      <c r="AH160" s="193"/>
      <c r="AI160" s="193"/>
      <c r="AJ160" s="193">
        <v>97</v>
      </c>
      <c r="AK160" s="193" t="s">
        <v>8362</v>
      </c>
      <c r="AL160" s="193">
        <v>30</v>
      </c>
      <c r="AM160" s="193" t="s">
        <v>3519</v>
      </c>
      <c r="AN160" s="193" t="str">
        <f>+IF(AL160=45,1,"")</f>
        <v/>
      </c>
      <c r="AO160" s="195">
        <f ca="1">+TODAY()</f>
        <v>44256</v>
      </c>
      <c r="AP160" s="194">
        <f ca="1">+IF(Tabla1[[#This Row],[Fecha Ingreso Plataforma]]="","",AO160-AC160)</f>
        <v>40</v>
      </c>
      <c r="AQ160" s="195"/>
      <c r="AR160" s="197" t="str">
        <f>+IF(Tabla1[[#This Row],[Fecha Baja]]="","",VALUE(1&amp;"/"&amp;MONTH(Tabla1[[#This Row],[Fecha Baja]])&amp;"/"&amp;YEAR(Tabla1[[#This Row],[Fecha Baja]])))</f>
        <v/>
      </c>
      <c r="AS160" s="197">
        <f>IF(Tabla1[[#This Row],[Fecha Ingreso Plataforma]]="","",VALUE(1&amp;"/"&amp;MONTH(Tabla1[[#This Row],[Fecha Ingreso Plataforma]])&amp;"/"&amp;YEAR(Tabla1[[#This Row],[Fecha Ingreso Plataforma]])))</f>
        <v>44197</v>
      </c>
      <c r="AT160" s="194" t="str">
        <f ca="1">+IF(AND(Tabla1[[#This Row],[dias]]&gt;=135,Tabla1[[#This Row],[Estado]]="Vigente"),"Si","No")</f>
        <v>No</v>
      </c>
      <c r="AU160" s="194" t="str">
        <f>+IF(COUNTIF('PLAN EMPLEADO'!I:I,Tabla1[[#This Row],[Mail]])=0,"No","Si")</f>
        <v>No</v>
      </c>
      <c r="AV160" s="194"/>
      <c r="AW160" s="194" t="s">
        <v>9010</v>
      </c>
    </row>
    <row r="161" spans="1:49" x14ac:dyDescent="0.2">
      <c r="A161" s="193" t="s">
        <v>27</v>
      </c>
      <c r="B161" s="193" t="s">
        <v>3115</v>
      </c>
      <c r="C161" s="193" t="s">
        <v>28</v>
      </c>
      <c r="D161" s="193" t="s">
        <v>11483</v>
      </c>
      <c r="E161" s="193" t="str">
        <f>+LEFT(Tabla1[[#This Row],[RutDV]],8)</f>
        <v>23321412</v>
      </c>
      <c r="F161" s="193" t="str">
        <f>+RIGHT(Tabla1[[#This Row],[RutDV]],1)</f>
        <v>4</v>
      </c>
      <c r="G161" s="193" t="s">
        <v>11450</v>
      </c>
      <c r="H161" s="193" t="s">
        <v>11441</v>
      </c>
      <c r="I161" s="194" t="str">
        <f>+TRIM(Tabla1[[#This Row],[Nombres]]&amp;" "&amp;Tabla1[[#This Row],[Apellidos]])</f>
        <v>KARLA INGHALEIN ROMERO TORRES</v>
      </c>
      <c r="J161" s="193" t="s">
        <v>11461</v>
      </c>
      <c r="K161" s="193" t="s">
        <v>11462</v>
      </c>
      <c r="L161" s="193" t="s">
        <v>2497</v>
      </c>
      <c r="M161" s="193" t="s">
        <v>2500</v>
      </c>
      <c r="N161" s="193"/>
      <c r="O161" s="193"/>
      <c r="P161" s="195"/>
      <c r="Q161" s="195"/>
      <c r="R161" s="196"/>
      <c r="S161" s="196"/>
      <c r="T161" s="196"/>
      <c r="U161" s="196"/>
      <c r="V161" s="195">
        <v>33469</v>
      </c>
      <c r="W161" s="195" t="s">
        <v>11613</v>
      </c>
      <c r="X161" s="193" t="s">
        <v>11616</v>
      </c>
      <c r="Y161" s="193" t="str">
        <f>+IFERROR(VLOOKUP(Tabla1[[#This Row],[Supervisor]],STAFF!E:H,4,0),"")</f>
        <v>WILLIAMS ENRIQUE DOMINGUEZ BARRADA</v>
      </c>
      <c r="Z161" s="195">
        <v>44200</v>
      </c>
      <c r="AA161" s="195">
        <v>44208</v>
      </c>
      <c r="AB161" s="193"/>
      <c r="AC161" s="195">
        <v>44209</v>
      </c>
      <c r="AD161" s="193" t="s">
        <v>11441</v>
      </c>
      <c r="AE161" s="193" t="s">
        <v>11441</v>
      </c>
      <c r="AF161" s="193">
        <v>15179</v>
      </c>
      <c r="AG161" s="193" t="s">
        <v>11430</v>
      </c>
      <c r="AH161" s="193"/>
      <c r="AI161" s="193"/>
      <c r="AJ161" s="193">
        <v>98</v>
      </c>
      <c r="AK161" s="193" t="s">
        <v>10407</v>
      </c>
      <c r="AL161" s="193">
        <v>45</v>
      </c>
      <c r="AM161" s="193" t="s">
        <v>3519</v>
      </c>
      <c r="AN161" s="193">
        <f>+IF(AL161=45,1,"")</f>
        <v>1</v>
      </c>
      <c r="AO161" s="195">
        <f ca="1">+TODAY()</f>
        <v>44256</v>
      </c>
      <c r="AP161" s="194">
        <f ca="1">+IF(Tabla1[[#This Row],[Fecha Ingreso Plataforma]]="","",AO161-AC161)</f>
        <v>47</v>
      </c>
      <c r="AQ161" s="195"/>
      <c r="AR161" s="197" t="str">
        <f>+IF(Tabla1[[#This Row],[Fecha Baja]]="","",VALUE(1&amp;"/"&amp;MONTH(Tabla1[[#This Row],[Fecha Baja]])&amp;"/"&amp;YEAR(Tabla1[[#This Row],[Fecha Baja]])))</f>
        <v/>
      </c>
      <c r="AS161" s="197">
        <f>IF(Tabla1[[#This Row],[Fecha Ingreso Plataforma]]="","",VALUE(1&amp;"/"&amp;MONTH(Tabla1[[#This Row],[Fecha Ingreso Plataforma]])&amp;"/"&amp;YEAR(Tabla1[[#This Row],[Fecha Ingreso Plataforma]])))</f>
        <v>44197</v>
      </c>
      <c r="AT161" s="194" t="str">
        <f ca="1">+IF(AND(Tabla1[[#This Row],[dias]]&gt;=135,Tabla1[[#This Row],[Estado]]="Vigente"),"Si","No")</f>
        <v>No</v>
      </c>
      <c r="AU161" s="194" t="str">
        <f>+IF(COUNTIF('PLAN EMPLEADO'!I:I,Tabla1[[#This Row],[Mail]])=0,"No","Si")</f>
        <v>No</v>
      </c>
      <c r="AV161" s="194"/>
      <c r="AW161" s="194" t="s">
        <v>11426</v>
      </c>
    </row>
    <row r="162" spans="1:49" x14ac:dyDescent="0.2">
      <c r="A162" s="193" t="s">
        <v>27</v>
      </c>
      <c r="B162" s="193" t="s">
        <v>3115</v>
      </c>
      <c r="C162" s="193" t="s">
        <v>28</v>
      </c>
      <c r="D162" s="193" t="s">
        <v>11305</v>
      </c>
      <c r="E162" s="193" t="str">
        <f>+LEFT(Tabla1[[#This Row],[RutDV]],8)</f>
        <v>19194820</v>
      </c>
      <c r="F162" s="193" t="str">
        <f>+RIGHT(Tabla1[[#This Row],[RutDV]],1)</f>
        <v>3</v>
      </c>
      <c r="G162" s="193" t="s">
        <v>11451</v>
      </c>
      <c r="H162" s="193" t="s">
        <v>11442</v>
      </c>
      <c r="I162" s="194" t="str">
        <f>+TRIM(Tabla1[[#This Row],[Nombres]]&amp;" "&amp;Tabla1[[#This Row],[Apellidos]])</f>
        <v>CONSTANZA CECILIA SUAZO MORALES</v>
      </c>
      <c r="J162" s="193" t="s">
        <v>11463</v>
      </c>
      <c r="K162" s="193" t="s">
        <v>11464</v>
      </c>
      <c r="L162" s="193" t="s">
        <v>2497</v>
      </c>
      <c r="M162" s="193" t="s">
        <v>2500</v>
      </c>
      <c r="N162" s="193"/>
      <c r="O162" s="193"/>
      <c r="P162" s="195"/>
      <c r="Q162" s="195"/>
      <c r="R162" s="196"/>
      <c r="S162" s="196"/>
      <c r="T162" s="196"/>
      <c r="U162" s="196"/>
      <c r="V162" s="195">
        <v>34915</v>
      </c>
      <c r="W162" s="195" t="s">
        <v>11613</v>
      </c>
      <c r="X162" s="193" t="s">
        <v>11616</v>
      </c>
      <c r="Y162" s="193" t="str">
        <f>+IFERROR(VLOOKUP(Tabla1[[#This Row],[Supervisor]],STAFF!E:H,4,0),"")</f>
        <v>WILLIAMS ENRIQUE DOMINGUEZ BARRADA</v>
      </c>
      <c r="Z162" s="195">
        <v>44200</v>
      </c>
      <c r="AA162" s="195">
        <v>44208</v>
      </c>
      <c r="AB162" s="193"/>
      <c r="AC162" s="195">
        <v>44209</v>
      </c>
      <c r="AD162" s="193" t="s">
        <v>11442</v>
      </c>
      <c r="AE162" s="193" t="s">
        <v>11442</v>
      </c>
      <c r="AF162" s="193">
        <v>15133</v>
      </c>
      <c r="AG162" s="193" t="s">
        <v>11431</v>
      </c>
      <c r="AH162" s="193"/>
      <c r="AI162" s="193"/>
      <c r="AJ162" s="193">
        <v>98</v>
      </c>
      <c r="AK162" s="193" t="s">
        <v>10407</v>
      </c>
      <c r="AL162" s="193">
        <v>30</v>
      </c>
      <c r="AM162" s="193" t="s">
        <v>3519</v>
      </c>
      <c r="AN162" s="193" t="str">
        <f>+IF(AL162=45,1,"")</f>
        <v/>
      </c>
      <c r="AO162" s="195">
        <f ca="1">+TODAY()</f>
        <v>44256</v>
      </c>
      <c r="AP162" s="194">
        <f ca="1">+IF(Tabla1[[#This Row],[Fecha Ingreso Plataforma]]="","",AO162-AC162)</f>
        <v>47</v>
      </c>
      <c r="AQ162" s="195"/>
      <c r="AR162" s="197" t="str">
        <f>+IF(Tabla1[[#This Row],[Fecha Baja]]="","",VALUE(1&amp;"/"&amp;MONTH(Tabla1[[#This Row],[Fecha Baja]])&amp;"/"&amp;YEAR(Tabla1[[#This Row],[Fecha Baja]])))</f>
        <v/>
      </c>
      <c r="AS162" s="197">
        <f>IF(Tabla1[[#This Row],[Fecha Ingreso Plataforma]]="","",VALUE(1&amp;"/"&amp;MONTH(Tabla1[[#This Row],[Fecha Ingreso Plataforma]])&amp;"/"&amp;YEAR(Tabla1[[#This Row],[Fecha Ingreso Plataforma]])))</f>
        <v>44197</v>
      </c>
      <c r="AT162" s="194" t="str">
        <f ca="1">+IF(AND(Tabla1[[#This Row],[dias]]&gt;=135,Tabla1[[#This Row],[Estado]]="Vigente"),"Si","No")</f>
        <v>No</v>
      </c>
      <c r="AU162" s="194" t="str">
        <f>+IF(COUNTIF('PLAN EMPLEADO'!I:I,Tabla1[[#This Row],[Mail]])=0,"No","Si")</f>
        <v>No</v>
      </c>
      <c r="AV162" s="194"/>
      <c r="AW162" s="194" t="s">
        <v>11426</v>
      </c>
    </row>
    <row r="163" spans="1:49" x14ac:dyDescent="0.2">
      <c r="A163" s="193" t="s">
        <v>27</v>
      </c>
      <c r="B163" s="193" t="s">
        <v>3115</v>
      </c>
      <c r="C163" s="193" t="s">
        <v>28</v>
      </c>
      <c r="D163" s="193" t="s">
        <v>11305</v>
      </c>
      <c r="E163" s="193" t="str">
        <f>+LEFT(Tabla1[[#This Row],[RutDV]],8)</f>
        <v>19324589</v>
      </c>
      <c r="F163" s="193" t="str">
        <f>+RIGHT(Tabla1[[#This Row],[RutDV]],1)</f>
        <v>7</v>
      </c>
      <c r="G163" s="193" t="s">
        <v>11308</v>
      </c>
      <c r="H163" s="193" t="s">
        <v>12083</v>
      </c>
      <c r="I163" s="194" t="str">
        <f>+TRIM(Tabla1[[#This Row],[Nombres]]&amp;" "&amp;Tabla1[[#This Row],[Apellidos]])</f>
        <v>THOMAS EDUARDO HÖGER GALLEGOS</v>
      </c>
      <c r="J163" s="193" t="s">
        <v>11306</v>
      </c>
      <c r="K163" s="193" t="s">
        <v>11307</v>
      </c>
      <c r="L163" s="193" t="s">
        <v>2497</v>
      </c>
      <c r="M163" s="193" t="s">
        <v>2500</v>
      </c>
      <c r="N163" s="193"/>
      <c r="O163" s="193"/>
      <c r="P163" s="195"/>
      <c r="Q163" s="195"/>
      <c r="R163" s="196"/>
      <c r="S163" s="196"/>
      <c r="T163" s="196"/>
      <c r="U163" s="196"/>
      <c r="V163" s="195">
        <v>35220</v>
      </c>
      <c r="W163" s="195" t="s">
        <v>11613</v>
      </c>
      <c r="X163" s="193" t="s">
        <v>11616</v>
      </c>
      <c r="Y163" s="193" t="str">
        <f>+IFERROR(VLOOKUP(Tabla1[[#This Row],[Supervisor]],STAFF!E:H,4,0),"")</f>
        <v>WILLIAMS ENRIQUE DOMINGUEZ BARRADA</v>
      </c>
      <c r="Z163" s="195">
        <v>44200</v>
      </c>
      <c r="AA163" s="195">
        <v>44208</v>
      </c>
      <c r="AB163" s="193"/>
      <c r="AC163" s="195">
        <v>44209</v>
      </c>
      <c r="AD163" s="193" t="s">
        <v>11443</v>
      </c>
      <c r="AE163" s="193" t="s">
        <v>11443</v>
      </c>
      <c r="AF163" s="193">
        <v>70236</v>
      </c>
      <c r="AG163" s="193" t="s">
        <v>11309</v>
      </c>
      <c r="AH163" s="193"/>
      <c r="AI163" s="193"/>
      <c r="AJ163" s="193">
        <v>98</v>
      </c>
      <c r="AK163" s="193" t="s">
        <v>10407</v>
      </c>
      <c r="AL163" s="193">
        <v>45</v>
      </c>
      <c r="AM163" s="193" t="s">
        <v>3519</v>
      </c>
      <c r="AN163" s="193">
        <f>+IF(AL163=45,1,"")</f>
        <v>1</v>
      </c>
      <c r="AO163" s="195">
        <f ca="1">+TODAY()</f>
        <v>44256</v>
      </c>
      <c r="AP163" s="194">
        <f ca="1">+IF(Tabla1[[#This Row],[Fecha Ingreso Plataforma]]="","",AO163-AC163)</f>
        <v>47</v>
      </c>
      <c r="AQ163" s="195"/>
      <c r="AR163" s="197" t="str">
        <f>+IF(Tabla1[[#This Row],[Fecha Baja]]="","",VALUE(1&amp;"/"&amp;MONTH(Tabla1[[#This Row],[Fecha Baja]])&amp;"/"&amp;YEAR(Tabla1[[#This Row],[Fecha Baja]])))</f>
        <v/>
      </c>
      <c r="AS163" s="197">
        <f>IF(Tabla1[[#This Row],[Fecha Ingreso Plataforma]]="","",VALUE(1&amp;"/"&amp;MONTH(Tabla1[[#This Row],[Fecha Ingreso Plataforma]])&amp;"/"&amp;YEAR(Tabla1[[#This Row],[Fecha Ingreso Plataforma]])))</f>
        <v>44197</v>
      </c>
      <c r="AT163" s="194" t="str">
        <f ca="1">+IF(AND(Tabla1[[#This Row],[dias]]&gt;=135,Tabla1[[#This Row],[Estado]]="Vigente"),"Si","No")</f>
        <v>No</v>
      </c>
      <c r="AU163" s="194" t="str">
        <f>+IF(COUNTIF('PLAN EMPLEADO'!I:I,Tabla1[[#This Row],[Mail]])=0,"No","Si")</f>
        <v>No</v>
      </c>
      <c r="AV163" s="194"/>
      <c r="AW163" s="194" t="s">
        <v>11426</v>
      </c>
    </row>
    <row r="164" spans="1:49" x14ac:dyDescent="0.2">
      <c r="A164" s="193" t="s">
        <v>27</v>
      </c>
      <c r="B164" s="193" t="s">
        <v>3115</v>
      </c>
      <c r="C164" s="193" t="s">
        <v>28</v>
      </c>
      <c r="D164" s="193" t="s">
        <v>11305</v>
      </c>
      <c r="E164" s="193" t="str">
        <f>+LEFT(Tabla1[[#This Row],[RutDV]],8)</f>
        <v>19075956</v>
      </c>
      <c r="F164" s="193" t="str">
        <f>+RIGHT(Tabla1[[#This Row],[RutDV]],1)</f>
        <v>3</v>
      </c>
      <c r="G164" s="193" t="s">
        <v>11452</v>
      </c>
      <c r="H164" s="193" t="s">
        <v>11444</v>
      </c>
      <c r="I164" s="194" t="str">
        <f>+TRIM(Tabla1[[#This Row],[Nombres]]&amp;" "&amp;Tabla1[[#This Row],[Apellidos]])</f>
        <v>EDUARDO ALEJANDRO MONTECINO OPAZO</v>
      </c>
      <c r="J164" s="193" t="s">
        <v>11465</v>
      </c>
      <c r="K164" s="193" t="s">
        <v>11466</v>
      </c>
      <c r="L164" s="193" t="s">
        <v>2497</v>
      </c>
      <c r="M164" s="193" t="s">
        <v>2500</v>
      </c>
      <c r="N164" s="193"/>
      <c r="O164" s="193"/>
      <c r="P164" s="195"/>
      <c r="Q164" s="195"/>
      <c r="R164" s="196"/>
      <c r="S164" s="196"/>
      <c r="T164" s="196"/>
      <c r="U164" s="196"/>
      <c r="V164" s="195">
        <v>34881</v>
      </c>
      <c r="W164" s="195" t="s">
        <v>11613</v>
      </c>
      <c r="X164" s="193" t="s">
        <v>11616</v>
      </c>
      <c r="Y164" s="193" t="str">
        <f>+IFERROR(VLOOKUP(Tabla1[[#This Row],[Supervisor]],STAFF!E:H,4,0),"")</f>
        <v>WILLIAMS ENRIQUE DOMINGUEZ BARRADA</v>
      </c>
      <c r="Z164" s="195">
        <v>44200</v>
      </c>
      <c r="AA164" s="195">
        <v>44208</v>
      </c>
      <c r="AB164" s="193"/>
      <c r="AC164" s="195">
        <v>44209</v>
      </c>
      <c r="AD164" s="193" t="s">
        <v>11444</v>
      </c>
      <c r="AE164" s="193" t="s">
        <v>11444</v>
      </c>
      <c r="AF164" s="193">
        <v>15007</v>
      </c>
      <c r="AG164" s="193" t="s">
        <v>11432</v>
      </c>
      <c r="AH164" s="193"/>
      <c r="AI164" s="193"/>
      <c r="AJ164" s="193">
        <v>98</v>
      </c>
      <c r="AK164" s="193" t="s">
        <v>10407</v>
      </c>
      <c r="AL164" s="193">
        <v>45</v>
      </c>
      <c r="AM164" s="193" t="s">
        <v>3519</v>
      </c>
      <c r="AN164" s="193">
        <f>+IF(AL164=45,1,"")</f>
        <v>1</v>
      </c>
      <c r="AO164" s="195">
        <f ca="1">+TODAY()</f>
        <v>44256</v>
      </c>
      <c r="AP164" s="194">
        <f ca="1">+IF(Tabla1[[#This Row],[Fecha Ingreso Plataforma]]="","",AO164-AC164)</f>
        <v>47</v>
      </c>
      <c r="AQ164" s="195"/>
      <c r="AR164" s="197" t="str">
        <f>+IF(Tabla1[[#This Row],[Fecha Baja]]="","",VALUE(1&amp;"/"&amp;MONTH(Tabla1[[#This Row],[Fecha Baja]])&amp;"/"&amp;YEAR(Tabla1[[#This Row],[Fecha Baja]])))</f>
        <v/>
      </c>
      <c r="AS164" s="197">
        <f>IF(Tabla1[[#This Row],[Fecha Ingreso Plataforma]]="","",VALUE(1&amp;"/"&amp;MONTH(Tabla1[[#This Row],[Fecha Ingreso Plataforma]])&amp;"/"&amp;YEAR(Tabla1[[#This Row],[Fecha Ingreso Plataforma]])))</f>
        <v>44197</v>
      </c>
      <c r="AT164" s="194" t="str">
        <f ca="1">+IF(AND(Tabla1[[#This Row],[dias]]&gt;=135,Tabla1[[#This Row],[Estado]]="Vigente"),"Si","No")</f>
        <v>No</v>
      </c>
      <c r="AU164" s="194" t="str">
        <f>+IF(COUNTIF('PLAN EMPLEADO'!I:I,Tabla1[[#This Row],[Mail]])=0,"No","Si")</f>
        <v>No</v>
      </c>
      <c r="AV164" s="194"/>
      <c r="AW164" s="194" t="s">
        <v>11426</v>
      </c>
    </row>
    <row r="165" spans="1:49" x14ac:dyDescent="0.2">
      <c r="A165" s="193" t="s">
        <v>27</v>
      </c>
      <c r="B165" s="193" t="s">
        <v>3115</v>
      </c>
      <c r="C165" s="193" t="s">
        <v>28</v>
      </c>
      <c r="D165" s="193" t="s">
        <v>11305</v>
      </c>
      <c r="E165" s="193" t="str">
        <f>+LEFT(Tabla1[[#This Row],[RutDV]],8)</f>
        <v>17206771</v>
      </c>
      <c r="F165" s="193" t="str">
        <f>+RIGHT(Tabla1[[#This Row],[RutDV]],1)</f>
        <v>9</v>
      </c>
      <c r="G165" s="193" t="s">
        <v>11453</v>
      </c>
      <c r="H165" s="193" t="s">
        <v>12085</v>
      </c>
      <c r="I165" s="194" t="str">
        <f>+TRIM(Tabla1[[#This Row],[Nombres]]&amp;" "&amp;Tabla1[[#This Row],[Apellidos]])</f>
        <v>ANGELICA MARIA MUÑOZ VELOSO</v>
      </c>
      <c r="J165" s="193" t="s">
        <v>11467</v>
      </c>
      <c r="K165" s="193" t="s">
        <v>11468</v>
      </c>
      <c r="L165" s="193" t="s">
        <v>2497</v>
      </c>
      <c r="M165" s="193" t="s">
        <v>2500</v>
      </c>
      <c r="N165" s="193"/>
      <c r="O165" s="193"/>
      <c r="P165" s="195"/>
      <c r="Q165" s="195"/>
      <c r="R165" s="196"/>
      <c r="S165" s="196"/>
      <c r="T165" s="196"/>
      <c r="U165" s="196"/>
      <c r="V165" s="195">
        <v>32554</v>
      </c>
      <c r="W165" s="195" t="s">
        <v>11613</v>
      </c>
      <c r="X165" s="193" t="s">
        <v>11616</v>
      </c>
      <c r="Y165" s="193" t="str">
        <f>+IFERROR(VLOOKUP(Tabla1[[#This Row],[Supervisor]],STAFF!E:H,4,0),"")</f>
        <v>WILLIAMS ENRIQUE DOMINGUEZ BARRADA</v>
      </c>
      <c r="Z165" s="195">
        <v>44200</v>
      </c>
      <c r="AA165" s="195">
        <v>44208</v>
      </c>
      <c r="AB165" s="193"/>
      <c r="AC165" s="195">
        <v>44209</v>
      </c>
      <c r="AD165" s="193" t="s">
        <v>12085</v>
      </c>
      <c r="AE165" s="193" t="s">
        <v>12085</v>
      </c>
      <c r="AF165" s="193">
        <v>15134</v>
      </c>
      <c r="AG165" s="193" t="s">
        <v>11433</v>
      </c>
      <c r="AH165" s="193"/>
      <c r="AI165" s="193"/>
      <c r="AJ165" s="193">
        <v>98</v>
      </c>
      <c r="AK165" s="193" t="s">
        <v>10407</v>
      </c>
      <c r="AL165" s="193">
        <v>30</v>
      </c>
      <c r="AM165" s="193" t="s">
        <v>3519</v>
      </c>
      <c r="AN165" s="193" t="str">
        <f>+IF(AL165=45,1,"")</f>
        <v/>
      </c>
      <c r="AO165" s="195">
        <f ca="1">+TODAY()</f>
        <v>44256</v>
      </c>
      <c r="AP165" s="194">
        <f ca="1">+IF(Tabla1[[#This Row],[Fecha Ingreso Plataforma]]="","",AO165-AC165)</f>
        <v>47</v>
      </c>
      <c r="AQ165" s="195"/>
      <c r="AR165" s="197" t="str">
        <f>+IF(Tabla1[[#This Row],[Fecha Baja]]="","",VALUE(1&amp;"/"&amp;MONTH(Tabla1[[#This Row],[Fecha Baja]])&amp;"/"&amp;YEAR(Tabla1[[#This Row],[Fecha Baja]])))</f>
        <v/>
      </c>
      <c r="AS165" s="197">
        <f>IF(Tabla1[[#This Row],[Fecha Ingreso Plataforma]]="","",VALUE(1&amp;"/"&amp;MONTH(Tabla1[[#This Row],[Fecha Ingreso Plataforma]])&amp;"/"&amp;YEAR(Tabla1[[#This Row],[Fecha Ingreso Plataforma]])))</f>
        <v>44197</v>
      </c>
      <c r="AT165" s="194" t="str">
        <f ca="1">+IF(AND(Tabla1[[#This Row],[dias]]&gt;=135,Tabla1[[#This Row],[Estado]]="Vigente"),"Si","No")</f>
        <v>No</v>
      </c>
      <c r="AU165" s="194" t="str">
        <f>+IF(COUNTIF('PLAN EMPLEADO'!I:I,Tabla1[[#This Row],[Mail]])=0,"No","Si")</f>
        <v>No</v>
      </c>
      <c r="AV165" s="194"/>
      <c r="AW165" s="194" t="s">
        <v>11426</v>
      </c>
    </row>
    <row r="166" spans="1:49" x14ac:dyDescent="0.2">
      <c r="A166" s="193" t="s">
        <v>27</v>
      </c>
      <c r="B166" s="193" t="s">
        <v>3115</v>
      </c>
      <c r="C166" s="193" t="s">
        <v>28</v>
      </c>
      <c r="D166" s="193" t="s">
        <v>11305</v>
      </c>
      <c r="E166" s="193" t="str">
        <f>+LEFT(Tabla1[[#This Row],[RutDV]],8)</f>
        <v>17727486</v>
      </c>
      <c r="F166" s="193" t="str">
        <f>+RIGHT(Tabla1[[#This Row],[RutDV]],1)</f>
        <v>0</v>
      </c>
      <c r="G166" s="193" t="s">
        <v>11455</v>
      </c>
      <c r="H166" s="193" t="s">
        <v>12086</v>
      </c>
      <c r="I166" s="194" t="str">
        <f>+TRIM(Tabla1[[#This Row],[Nombres]]&amp;" "&amp;Tabla1[[#This Row],[Apellidos]])</f>
        <v>CARLOS RODRIGO RIFFO MUÑOZ</v>
      </c>
      <c r="J166" s="193" t="s">
        <v>11471</v>
      </c>
      <c r="K166" s="193" t="s">
        <v>11472</v>
      </c>
      <c r="L166" s="193" t="s">
        <v>2497</v>
      </c>
      <c r="M166" s="193" t="s">
        <v>2500</v>
      </c>
      <c r="N166" s="193"/>
      <c r="O166" s="193"/>
      <c r="P166" s="195"/>
      <c r="Q166" s="195"/>
      <c r="R166" s="196"/>
      <c r="S166" s="196"/>
      <c r="T166" s="196"/>
      <c r="U166" s="196"/>
      <c r="V166" s="195">
        <v>33367</v>
      </c>
      <c r="W166" s="195" t="s">
        <v>11613</v>
      </c>
      <c r="X166" s="193" t="s">
        <v>11616</v>
      </c>
      <c r="Y166" s="193" t="str">
        <f>+IFERROR(VLOOKUP(Tabla1[[#This Row],[Supervisor]],STAFF!E:H,4,0),"")</f>
        <v>WILLIAMS ENRIQUE DOMINGUEZ BARRADA</v>
      </c>
      <c r="Z166" s="195">
        <v>44200</v>
      </c>
      <c r="AA166" s="195">
        <v>44208</v>
      </c>
      <c r="AB166" s="193"/>
      <c r="AC166" s="195">
        <v>44209</v>
      </c>
      <c r="AD166" s="193" t="s">
        <v>12086</v>
      </c>
      <c r="AE166" s="193" t="s">
        <v>12086</v>
      </c>
      <c r="AF166" s="193">
        <v>15201</v>
      </c>
      <c r="AG166" s="193" t="s">
        <v>11435</v>
      </c>
      <c r="AH166" s="193"/>
      <c r="AI166" s="193"/>
      <c r="AJ166" s="193">
        <v>98</v>
      </c>
      <c r="AK166" s="193" t="s">
        <v>10407</v>
      </c>
      <c r="AL166" s="193">
        <v>45</v>
      </c>
      <c r="AM166" s="193" t="s">
        <v>3519</v>
      </c>
      <c r="AN166" s="193">
        <f>+IF(AL166=45,1,"")</f>
        <v>1</v>
      </c>
      <c r="AO166" s="195">
        <f ca="1">+TODAY()</f>
        <v>44256</v>
      </c>
      <c r="AP166" s="194">
        <f ca="1">+IF(Tabla1[[#This Row],[Fecha Ingreso Plataforma]]="","",AO166-AC166)</f>
        <v>47</v>
      </c>
      <c r="AQ166" s="195"/>
      <c r="AR166" s="197" t="str">
        <f>+IF(Tabla1[[#This Row],[Fecha Baja]]="","",VALUE(1&amp;"/"&amp;MONTH(Tabla1[[#This Row],[Fecha Baja]])&amp;"/"&amp;YEAR(Tabla1[[#This Row],[Fecha Baja]])))</f>
        <v/>
      </c>
      <c r="AS166" s="197">
        <f>IF(Tabla1[[#This Row],[Fecha Ingreso Plataforma]]="","",VALUE(1&amp;"/"&amp;MONTH(Tabla1[[#This Row],[Fecha Ingreso Plataforma]])&amp;"/"&amp;YEAR(Tabla1[[#This Row],[Fecha Ingreso Plataforma]])))</f>
        <v>44197</v>
      </c>
      <c r="AT166" s="194" t="str">
        <f ca="1">+IF(AND(Tabla1[[#This Row],[dias]]&gt;=135,Tabla1[[#This Row],[Estado]]="Vigente"),"Si","No")</f>
        <v>No</v>
      </c>
      <c r="AU166" s="194" t="str">
        <f>+IF(COUNTIF('PLAN EMPLEADO'!I:I,Tabla1[[#This Row],[Mail]])=0,"No","Si")</f>
        <v>No</v>
      </c>
      <c r="AV166" s="194"/>
      <c r="AW166" s="194" t="s">
        <v>11426</v>
      </c>
    </row>
    <row r="167" spans="1:49" x14ac:dyDescent="0.2">
      <c r="A167" s="193" t="s">
        <v>27</v>
      </c>
      <c r="B167" s="193" t="s">
        <v>3115</v>
      </c>
      <c r="C167" s="193" t="s">
        <v>28</v>
      </c>
      <c r="D167" s="193" t="s">
        <v>11305</v>
      </c>
      <c r="E167" s="193" t="str">
        <f>+LEFT(Tabla1[[#This Row],[RutDV]],8)</f>
        <v>17983150</v>
      </c>
      <c r="F167" s="193" t="str">
        <f>+RIGHT(Tabla1[[#This Row],[RutDV]],1)</f>
        <v>3</v>
      </c>
      <c r="G167" s="193" t="s">
        <v>11456</v>
      </c>
      <c r="H167" s="193" t="s">
        <v>11446</v>
      </c>
      <c r="I167" s="194" t="str">
        <f>+TRIM(Tabla1[[#This Row],[Nombres]]&amp;" "&amp;Tabla1[[#This Row],[Apellidos]])</f>
        <v>MONICA TERESITA PIMENTEL MARTINEZ</v>
      </c>
      <c r="J167" s="193" t="s">
        <v>11473</v>
      </c>
      <c r="K167" s="193" t="s">
        <v>11474</v>
      </c>
      <c r="L167" s="193" t="s">
        <v>2497</v>
      </c>
      <c r="M167" s="193" t="s">
        <v>2500</v>
      </c>
      <c r="N167" s="193"/>
      <c r="O167" s="193"/>
      <c r="P167" s="195"/>
      <c r="Q167" s="195"/>
      <c r="R167" s="196"/>
      <c r="S167" s="196"/>
      <c r="T167" s="196"/>
      <c r="U167" s="196"/>
      <c r="V167" s="195">
        <v>33575</v>
      </c>
      <c r="W167" s="195" t="s">
        <v>11613</v>
      </c>
      <c r="X167" s="193" t="s">
        <v>11616</v>
      </c>
      <c r="Y167" s="193" t="str">
        <f>+IFERROR(VLOOKUP(Tabla1[[#This Row],[Supervisor]],STAFF!E:H,4,0),"")</f>
        <v>WILLIAMS ENRIQUE DOMINGUEZ BARRADA</v>
      </c>
      <c r="Z167" s="195">
        <v>44200</v>
      </c>
      <c r="AA167" s="195">
        <v>44208</v>
      </c>
      <c r="AB167" s="193"/>
      <c r="AC167" s="195">
        <v>44209</v>
      </c>
      <c r="AD167" s="193" t="s">
        <v>11446</v>
      </c>
      <c r="AE167" s="193" t="s">
        <v>11446</v>
      </c>
      <c r="AF167" s="193">
        <v>15169</v>
      </c>
      <c r="AG167" s="193" t="s">
        <v>11436</v>
      </c>
      <c r="AH167" s="193"/>
      <c r="AI167" s="193"/>
      <c r="AJ167" s="193">
        <v>98</v>
      </c>
      <c r="AK167" s="193" t="s">
        <v>10407</v>
      </c>
      <c r="AL167" s="193">
        <v>30</v>
      </c>
      <c r="AM167" s="193" t="s">
        <v>3519</v>
      </c>
      <c r="AN167" s="193" t="str">
        <f>+IF(AL167=45,1,"")</f>
        <v/>
      </c>
      <c r="AO167" s="195">
        <f ca="1">+TODAY()</f>
        <v>44256</v>
      </c>
      <c r="AP167" s="194">
        <f ca="1">+IF(Tabla1[[#This Row],[Fecha Ingreso Plataforma]]="","",AO167-AC167)</f>
        <v>47</v>
      </c>
      <c r="AQ167" s="195"/>
      <c r="AR167" s="197" t="str">
        <f>+IF(Tabla1[[#This Row],[Fecha Baja]]="","",VALUE(1&amp;"/"&amp;MONTH(Tabla1[[#This Row],[Fecha Baja]])&amp;"/"&amp;YEAR(Tabla1[[#This Row],[Fecha Baja]])))</f>
        <v/>
      </c>
      <c r="AS167" s="197">
        <f>IF(Tabla1[[#This Row],[Fecha Ingreso Plataforma]]="","",VALUE(1&amp;"/"&amp;MONTH(Tabla1[[#This Row],[Fecha Ingreso Plataforma]])&amp;"/"&amp;YEAR(Tabla1[[#This Row],[Fecha Ingreso Plataforma]])))</f>
        <v>44197</v>
      </c>
      <c r="AT167" s="194" t="str">
        <f ca="1">+IF(AND(Tabla1[[#This Row],[dias]]&gt;=135,Tabla1[[#This Row],[Estado]]="Vigente"),"Si","No")</f>
        <v>No</v>
      </c>
      <c r="AU167" s="194" t="str">
        <f>+IF(COUNTIF('PLAN EMPLEADO'!I:I,Tabla1[[#This Row],[Mail]])=0,"No","Si")</f>
        <v>No</v>
      </c>
      <c r="AV167" s="194"/>
      <c r="AW167" s="194" t="s">
        <v>11426</v>
      </c>
    </row>
    <row r="168" spans="1:49" x14ac:dyDescent="0.2">
      <c r="A168" s="193" t="s">
        <v>27</v>
      </c>
      <c r="B168" s="193" t="s">
        <v>3115</v>
      </c>
      <c r="C168" s="193" t="s">
        <v>28</v>
      </c>
      <c r="D168" s="193" t="s">
        <v>11305</v>
      </c>
      <c r="E168" s="193" t="str">
        <f>+LEFT(Tabla1[[#This Row],[RutDV]],8)</f>
        <v>18266304</v>
      </c>
      <c r="F168" s="193" t="str">
        <f>+RIGHT(Tabla1[[#This Row],[RutDV]],1)</f>
        <v>2</v>
      </c>
      <c r="G168" s="193" t="s">
        <v>11457</v>
      </c>
      <c r="H168" s="193" t="s">
        <v>12084</v>
      </c>
      <c r="I168" s="194" t="str">
        <f>+TRIM(Tabla1[[#This Row],[Nombres]]&amp;" "&amp;Tabla1[[#This Row],[Apellidos]])</f>
        <v>JOCELYN ESTEFANIA GALLEGOS FUENTES</v>
      </c>
      <c r="J168" s="193" t="s">
        <v>11475</v>
      </c>
      <c r="K168" s="193" t="s">
        <v>11476</v>
      </c>
      <c r="L168" s="193" t="s">
        <v>2497</v>
      </c>
      <c r="M168" s="193" t="s">
        <v>2500</v>
      </c>
      <c r="N168" s="193"/>
      <c r="O168" s="193"/>
      <c r="P168" s="195"/>
      <c r="Q168" s="195"/>
      <c r="R168" s="196"/>
      <c r="S168" s="196"/>
      <c r="T168" s="196"/>
      <c r="U168" s="196"/>
      <c r="V168" s="195">
        <v>33754</v>
      </c>
      <c r="W168" s="195" t="s">
        <v>11613</v>
      </c>
      <c r="X168" s="193" t="s">
        <v>11616</v>
      </c>
      <c r="Y168" s="193" t="str">
        <f>+IFERROR(VLOOKUP(Tabla1[[#This Row],[Supervisor]],STAFF!E:H,4,0),"")</f>
        <v>WILLIAMS ENRIQUE DOMINGUEZ BARRADA</v>
      </c>
      <c r="Z168" s="195">
        <v>44200</v>
      </c>
      <c r="AA168" s="195">
        <v>44208</v>
      </c>
      <c r="AB168" s="193"/>
      <c r="AC168" s="195">
        <v>44209</v>
      </c>
      <c r="AD168" s="193" t="s">
        <v>11447</v>
      </c>
      <c r="AE168" s="193" t="s">
        <v>11447</v>
      </c>
      <c r="AF168" s="193">
        <v>15127</v>
      </c>
      <c r="AG168" s="193" t="s">
        <v>11437</v>
      </c>
      <c r="AH168" s="193"/>
      <c r="AI168" s="193"/>
      <c r="AJ168" s="193">
        <v>98</v>
      </c>
      <c r="AK168" s="193" t="s">
        <v>10407</v>
      </c>
      <c r="AL168" s="193">
        <v>45</v>
      </c>
      <c r="AM168" s="193" t="s">
        <v>3519</v>
      </c>
      <c r="AN168" s="193">
        <f>+IF(AL168=45,1,"")</f>
        <v>1</v>
      </c>
      <c r="AO168" s="195">
        <f ca="1">+TODAY()</f>
        <v>44256</v>
      </c>
      <c r="AP168" s="194">
        <f ca="1">+IF(Tabla1[[#This Row],[Fecha Ingreso Plataforma]]="","",AO168-AC168)</f>
        <v>47</v>
      </c>
      <c r="AQ168" s="195"/>
      <c r="AR168" s="197" t="str">
        <f>+IF(Tabla1[[#This Row],[Fecha Baja]]="","",VALUE(1&amp;"/"&amp;MONTH(Tabla1[[#This Row],[Fecha Baja]])&amp;"/"&amp;YEAR(Tabla1[[#This Row],[Fecha Baja]])))</f>
        <v/>
      </c>
      <c r="AS168" s="197">
        <f>IF(Tabla1[[#This Row],[Fecha Ingreso Plataforma]]="","",VALUE(1&amp;"/"&amp;MONTH(Tabla1[[#This Row],[Fecha Ingreso Plataforma]])&amp;"/"&amp;YEAR(Tabla1[[#This Row],[Fecha Ingreso Plataforma]])))</f>
        <v>44197</v>
      </c>
      <c r="AT168" s="194" t="str">
        <f ca="1">+IF(AND(Tabla1[[#This Row],[dias]]&gt;=135,Tabla1[[#This Row],[Estado]]="Vigente"),"Si","No")</f>
        <v>No</v>
      </c>
      <c r="AU168" s="194" t="str">
        <f>+IF(COUNTIF('PLAN EMPLEADO'!I:I,Tabla1[[#This Row],[Mail]])=0,"No","Si")</f>
        <v>No</v>
      </c>
      <c r="AV168" s="194"/>
      <c r="AW168" s="194" t="s">
        <v>11426</v>
      </c>
    </row>
    <row r="169" spans="1:49" x14ac:dyDescent="0.2">
      <c r="A169" s="193" t="s">
        <v>27</v>
      </c>
      <c r="B169" s="193" t="s">
        <v>3115</v>
      </c>
      <c r="C169" s="193" t="s">
        <v>28</v>
      </c>
      <c r="D169" s="193" t="s">
        <v>11305</v>
      </c>
      <c r="E169" s="193" t="str">
        <f>+LEFT(Tabla1[[#This Row],[RutDV]],8)</f>
        <v>18486712</v>
      </c>
      <c r="F169" s="193" t="str">
        <f>+RIGHT(Tabla1[[#This Row],[RutDV]],1)</f>
        <v>5</v>
      </c>
      <c r="G169" s="193" t="s">
        <v>11458</v>
      </c>
      <c r="H169" s="193" t="s">
        <v>12087</v>
      </c>
      <c r="I169" s="194" t="str">
        <f>+TRIM(Tabla1[[#This Row],[Nombres]]&amp;" "&amp;Tabla1[[#This Row],[Apellidos]])</f>
        <v>ERICA DEL CARMEN ROMERO ANTINAO</v>
      </c>
      <c r="J169" s="193" t="s">
        <v>11477</v>
      </c>
      <c r="K169" s="193" t="s">
        <v>11478</v>
      </c>
      <c r="L169" s="193" t="s">
        <v>2497</v>
      </c>
      <c r="M169" s="193" t="s">
        <v>2500</v>
      </c>
      <c r="N169" s="193"/>
      <c r="O169" s="193"/>
      <c r="P169" s="195"/>
      <c r="Q169" s="195"/>
      <c r="R169" s="196"/>
      <c r="S169" s="196"/>
      <c r="T169" s="196"/>
      <c r="U169" s="196"/>
      <c r="V169" s="195">
        <v>34287</v>
      </c>
      <c r="W169" s="195" t="s">
        <v>11613</v>
      </c>
      <c r="X169" s="193" t="s">
        <v>11616</v>
      </c>
      <c r="Y169" s="193" t="str">
        <f>+IFERROR(VLOOKUP(Tabla1[[#This Row],[Supervisor]],STAFF!E:H,4,0),"")</f>
        <v>WILLIAMS ENRIQUE DOMINGUEZ BARRADA</v>
      </c>
      <c r="Z169" s="195">
        <v>44200</v>
      </c>
      <c r="AA169" s="195">
        <v>44208</v>
      </c>
      <c r="AB169" s="193"/>
      <c r="AC169" s="195">
        <v>44209</v>
      </c>
      <c r="AD169" s="193" t="s">
        <v>12087</v>
      </c>
      <c r="AE169" s="193" t="s">
        <v>12087</v>
      </c>
      <c r="AF169" s="193">
        <v>15010</v>
      </c>
      <c r="AG169" s="193" t="s">
        <v>11438</v>
      </c>
      <c r="AH169" s="193"/>
      <c r="AI169" s="193"/>
      <c r="AJ169" s="193">
        <v>98</v>
      </c>
      <c r="AK169" s="193" t="s">
        <v>10407</v>
      </c>
      <c r="AL169" s="193">
        <v>30</v>
      </c>
      <c r="AM169" s="193" t="s">
        <v>3519</v>
      </c>
      <c r="AN169" s="193" t="str">
        <f>+IF(AL169=45,1,"")</f>
        <v/>
      </c>
      <c r="AO169" s="195">
        <f ca="1">+TODAY()</f>
        <v>44256</v>
      </c>
      <c r="AP169" s="194">
        <f ca="1">+IF(Tabla1[[#This Row],[Fecha Ingreso Plataforma]]="","",AO169-AC169)</f>
        <v>47</v>
      </c>
      <c r="AQ169" s="195"/>
      <c r="AR169" s="197" t="str">
        <f>+IF(Tabla1[[#This Row],[Fecha Baja]]="","",VALUE(1&amp;"/"&amp;MONTH(Tabla1[[#This Row],[Fecha Baja]])&amp;"/"&amp;YEAR(Tabla1[[#This Row],[Fecha Baja]])))</f>
        <v/>
      </c>
      <c r="AS169" s="197">
        <f>IF(Tabla1[[#This Row],[Fecha Ingreso Plataforma]]="","",VALUE(1&amp;"/"&amp;MONTH(Tabla1[[#This Row],[Fecha Ingreso Plataforma]])&amp;"/"&amp;YEAR(Tabla1[[#This Row],[Fecha Ingreso Plataforma]])))</f>
        <v>44197</v>
      </c>
      <c r="AT169" s="194" t="str">
        <f ca="1">+IF(AND(Tabla1[[#This Row],[dias]]&gt;=135,Tabla1[[#This Row],[Estado]]="Vigente"),"Si","No")</f>
        <v>No</v>
      </c>
      <c r="AU169" s="194" t="str">
        <f>+IF(COUNTIF('PLAN EMPLEADO'!I:I,Tabla1[[#This Row],[Mail]])=0,"No","Si")</f>
        <v>No</v>
      </c>
      <c r="AV169" s="194"/>
      <c r="AW169" s="194" t="s">
        <v>11426</v>
      </c>
    </row>
    <row r="170" spans="1:49" x14ac:dyDescent="0.2">
      <c r="A170" s="193" t="s">
        <v>27</v>
      </c>
      <c r="B170" s="193" t="s">
        <v>3115</v>
      </c>
      <c r="C170" s="193" t="s">
        <v>28</v>
      </c>
      <c r="D170" s="193" t="s">
        <v>11305</v>
      </c>
      <c r="E170" s="193" t="str">
        <f>+LEFT(Tabla1[[#This Row],[RutDV]],8)</f>
        <v>19477631</v>
      </c>
      <c r="F170" s="193" t="str">
        <f>+RIGHT(Tabla1[[#This Row],[RutDV]],1)</f>
        <v>4</v>
      </c>
      <c r="G170" s="193" t="s">
        <v>11459</v>
      </c>
      <c r="H170" s="193" t="s">
        <v>11448</v>
      </c>
      <c r="I170" s="194" t="str">
        <f>+TRIM(Tabla1[[#This Row],[Nombres]]&amp;" "&amp;Tabla1[[#This Row],[Apellidos]])</f>
        <v>ROMINA GABRIELA PARRA BARRERA</v>
      </c>
      <c r="J170" s="193" t="s">
        <v>11479</v>
      </c>
      <c r="K170" s="193" t="s">
        <v>11480</v>
      </c>
      <c r="L170" s="193" t="s">
        <v>2497</v>
      </c>
      <c r="M170" s="193" t="s">
        <v>2500</v>
      </c>
      <c r="N170" s="193"/>
      <c r="O170" s="193"/>
      <c r="P170" s="195"/>
      <c r="Q170" s="195"/>
      <c r="R170" s="196"/>
      <c r="S170" s="196"/>
      <c r="T170" s="196"/>
      <c r="U170" s="196"/>
      <c r="V170" s="195">
        <v>35388</v>
      </c>
      <c r="W170" s="195" t="s">
        <v>11613</v>
      </c>
      <c r="X170" s="193" t="s">
        <v>11616</v>
      </c>
      <c r="Y170" s="193" t="str">
        <f>+IFERROR(VLOOKUP(Tabla1[[#This Row],[Supervisor]],STAFF!E:H,4,0),"")</f>
        <v>WILLIAMS ENRIQUE DOMINGUEZ BARRADA</v>
      </c>
      <c r="Z170" s="195">
        <v>44200</v>
      </c>
      <c r="AA170" s="195">
        <v>44208</v>
      </c>
      <c r="AB170" s="193"/>
      <c r="AC170" s="195">
        <v>44209</v>
      </c>
      <c r="AD170" s="193" t="s">
        <v>11448</v>
      </c>
      <c r="AE170" s="193" t="s">
        <v>11448</v>
      </c>
      <c r="AF170" s="193">
        <v>15205</v>
      </c>
      <c r="AG170" s="193" t="s">
        <v>11439</v>
      </c>
      <c r="AH170" s="193"/>
      <c r="AI170" s="193"/>
      <c r="AJ170" s="193">
        <v>98</v>
      </c>
      <c r="AK170" s="193" t="s">
        <v>10407</v>
      </c>
      <c r="AL170" s="193">
        <v>30</v>
      </c>
      <c r="AM170" s="193" t="s">
        <v>3519</v>
      </c>
      <c r="AN170" s="193" t="str">
        <f>+IF(AL170=45,1,"")</f>
        <v/>
      </c>
      <c r="AO170" s="195">
        <f ca="1">+TODAY()</f>
        <v>44256</v>
      </c>
      <c r="AP170" s="194">
        <f ca="1">+IF(Tabla1[[#This Row],[Fecha Ingreso Plataforma]]="","",AO170-AC170)</f>
        <v>47</v>
      </c>
      <c r="AQ170" s="195"/>
      <c r="AR170" s="197" t="str">
        <f>+IF(Tabla1[[#This Row],[Fecha Baja]]="","",VALUE(1&amp;"/"&amp;MONTH(Tabla1[[#This Row],[Fecha Baja]])&amp;"/"&amp;YEAR(Tabla1[[#This Row],[Fecha Baja]])))</f>
        <v/>
      </c>
      <c r="AS170" s="197">
        <f>IF(Tabla1[[#This Row],[Fecha Ingreso Plataforma]]="","",VALUE(1&amp;"/"&amp;MONTH(Tabla1[[#This Row],[Fecha Ingreso Plataforma]])&amp;"/"&amp;YEAR(Tabla1[[#This Row],[Fecha Ingreso Plataforma]])))</f>
        <v>44197</v>
      </c>
      <c r="AT170" s="194" t="str">
        <f ca="1">+IF(AND(Tabla1[[#This Row],[dias]]&gt;=135,Tabla1[[#This Row],[Estado]]="Vigente"),"Si","No")</f>
        <v>No</v>
      </c>
      <c r="AU170" s="194" t="str">
        <f>+IF(COUNTIF('PLAN EMPLEADO'!I:I,Tabla1[[#This Row],[Mail]])=0,"No","Si")</f>
        <v>No</v>
      </c>
      <c r="AV170" s="194"/>
      <c r="AW170" s="194" t="s">
        <v>11426</v>
      </c>
    </row>
    <row r="171" spans="1:49" x14ac:dyDescent="0.2">
      <c r="A171" s="193" t="s">
        <v>27</v>
      </c>
      <c r="B171" s="193" t="s">
        <v>3115</v>
      </c>
      <c r="C171" s="193" t="s">
        <v>28</v>
      </c>
      <c r="D171" s="193" t="s">
        <v>11305</v>
      </c>
      <c r="E171" s="193" t="str">
        <f>+LEFT(Tabla1[[#This Row],[RutDV]],8)</f>
        <v>18194950</v>
      </c>
      <c r="F171" s="193" t="str">
        <f>+RIGHT(Tabla1[[#This Row],[RutDV]],1)</f>
        <v>3</v>
      </c>
      <c r="G171" s="193" t="s">
        <v>11460</v>
      </c>
      <c r="H171" s="193" t="s">
        <v>11449</v>
      </c>
      <c r="I171" s="194" t="str">
        <f>+TRIM(Tabla1[[#This Row],[Nombres]]&amp;" "&amp;Tabla1[[#This Row],[Apellidos]])</f>
        <v>HUGO CLAUDIO BASTIAS CATALAN</v>
      </c>
      <c r="J171" s="193" t="s">
        <v>11481</v>
      </c>
      <c r="K171" s="193" t="s">
        <v>11482</v>
      </c>
      <c r="L171" s="193" t="s">
        <v>2497</v>
      </c>
      <c r="M171" s="193" t="s">
        <v>2500</v>
      </c>
      <c r="N171" s="193"/>
      <c r="O171" s="193"/>
      <c r="P171" s="195"/>
      <c r="Q171" s="195"/>
      <c r="R171" s="196"/>
      <c r="S171" s="196"/>
      <c r="T171" s="196"/>
      <c r="U171" s="196"/>
      <c r="V171" s="195">
        <v>33681</v>
      </c>
      <c r="W171" s="195" t="s">
        <v>11613</v>
      </c>
      <c r="X171" s="193" t="s">
        <v>11616</v>
      </c>
      <c r="Y171" s="193" t="str">
        <f>+IFERROR(VLOOKUP(Tabla1[[#This Row],[Supervisor]],STAFF!E:H,4,0),"")</f>
        <v>WILLIAMS ENRIQUE DOMINGUEZ BARRADA</v>
      </c>
      <c r="Z171" s="195">
        <v>44200</v>
      </c>
      <c r="AA171" s="195">
        <v>44208</v>
      </c>
      <c r="AB171" s="193"/>
      <c r="AC171" s="195">
        <v>44209</v>
      </c>
      <c r="AD171" s="193" t="s">
        <v>11449</v>
      </c>
      <c r="AE171" s="193" t="s">
        <v>11449</v>
      </c>
      <c r="AF171" s="193">
        <v>15206</v>
      </c>
      <c r="AG171" s="193" t="s">
        <v>11440</v>
      </c>
      <c r="AH171" s="193"/>
      <c r="AI171" s="193"/>
      <c r="AJ171" s="193">
        <v>98</v>
      </c>
      <c r="AK171" s="193" t="s">
        <v>10407</v>
      </c>
      <c r="AL171" s="193">
        <v>45</v>
      </c>
      <c r="AM171" s="193" t="s">
        <v>3519</v>
      </c>
      <c r="AN171" s="193">
        <f>+IF(AL171=45,1,"")</f>
        <v>1</v>
      </c>
      <c r="AO171" s="195">
        <f ca="1">+TODAY()</f>
        <v>44256</v>
      </c>
      <c r="AP171" s="194">
        <f ca="1">+IF(Tabla1[[#This Row],[Fecha Ingreso Plataforma]]="","",AO171-AC171)</f>
        <v>47</v>
      </c>
      <c r="AQ171" s="195"/>
      <c r="AR171" s="197" t="str">
        <f>+IF(Tabla1[[#This Row],[Fecha Baja]]="","",VALUE(1&amp;"/"&amp;MONTH(Tabla1[[#This Row],[Fecha Baja]])&amp;"/"&amp;YEAR(Tabla1[[#This Row],[Fecha Baja]])))</f>
        <v/>
      </c>
      <c r="AS171" s="197">
        <f>IF(Tabla1[[#This Row],[Fecha Ingreso Plataforma]]="","",VALUE(1&amp;"/"&amp;MONTH(Tabla1[[#This Row],[Fecha Ingreso Plataforma]])&amp;"/"&amp;YEAR(Tabla1[[#This Row],[Fecha Ingreso Plataforma]])))</f>
        <v>44197</v>
      </c>
      <c r="AT171" s="194" t="str">
        <f ca="1">+IF(AND(Tabla1[[#This Row],[dias]]&gt;=135,Tabla1[[#This Row],[Estado]]="Vigente"),"Si","No")</f>
        <v>No</v>
      </c>
      <c r="AU171" s="194" t="str">
        <f>+IF(COUNTIF('PLAN EMPLEADO'!I:I,Tabla1[[#This Row],[Mail]])=0,"No","Si")</f>
        <v>No</v>
      </c>
      <c r="AV171" s="194"/>
      <c r="AW171" s="194" t="s">
        <v>11426</v>
      </c>
    </row>
    <row r="172" spans="1:49" x14ac:dyDescent="0.2">
      <c r="A172" s="37" t="s">
        <v>27</v>
      </c>
      <c r="B172" s="37" t="s">
        <v>3115</v>
      </c>
      <c r="C172" s="37" t="s">
        <v>28</v>
      </c>
      <c r="D172" s="37" t="s">
        <v>30</v>
      </c>
      <c r="E172" s="193" t="str">
        <f>+LEFT(Tabla1[[#This Row],[RutDV]],8)</f>
        <v>19911641</v>
      </c>
      <c r="F172" s="193" t="str">
        <f>+RIGHT(Tabla1[[#This Row],[RutDV]],1)</f>
        <v>K</v>
      </c>
      <c r="G172" s="193" t="s">
        <v>11522</v>
      </c>
      <c r="H172" s="193" t="s">
        <v>11565</v>
      </c>
      <c r="I172" s="194" t="str">
        <f>+TRIM(Tabla1[[#This Row],[Nombres]]&amp;" "&amp;Tabla1[[#This Row],[Apellidos]])</f>
        <v>GONZALO OSVALDO SOL CACERES</v>
      </c>
      <c r="J172" s="193" t="s">
        <v>11494</v>
      </c>
      <c r="K172" s="193" t="s">
        <v>11495</v>
      </c>
      <c r="L172" s="193" t="s">
        <v>2497</v>
      </c>
      <c r="M172" s="193" t="s">
        <v>2500</v>
      </c>
      <c r="N172" s="193"/>
      <c r="O172" s="193"/>
      <c r="P172" s="195"/>
      <c r="Q172" s="195"/>
      <c r="R172" s="196"/>
      <c r="S172" s="196"/>
      <c r="T172" s="196"/>
      <c r="U172" s="196"/>
      <c r="V172" s="195" t="s">
        <v>11539</v>
      </c>
      <c r="W172" s="195" t="s">
        <v>7396</v>
      </c>
      <c r="X172" s="193" t="s">
        <v>3289</v>
      </c>
      <c r="Y172" s="193" t="str">
        <f>+IFERROR(VLOOKUP(Tabla1[[#This Row],[Supervisor]],STAFF!E:H,4,0),"")</f>
        <v>WILLIAMS ENRIQUE DOMINGUEZ BARRADA</v>
      </c>
      <c r="Z172" s="195">
        <v>44201</v>
      </c>
      <c r="AA172" s="195">
        <v>44217</v>
      </c>
      <c r="AB172" s="193"/>
      <c r="AC172" s="195">
        <v>44218</v>
      </c>
      <c r="AD172" s="193" t="s">
        <v>11565</v>
      </c>
      <c r="AE172" s="193" t="s">
        <v>11565</v>
      </c>
      <c r="AF172" s="193">
        <v>19434</v>
      </c>
      <c r="AG172" s="193" t="s">
        <v>11580</v>
      </c>
      <c r="AH172" s="193"/>
      <c r="AI172" s="193"/>
      <c r="AJ172" s="193">
        <v>99</v>
      </c>
      <c r="AK172" s="193" t="s">
        <v>7509</v>
      </c>
      <c r="AL172" s="193">
        <v>30</v>
      </c>
      <c r="AM172" s="193" t="s">
        <v>3519</v>
      </c>
      <c r="AN172" s="193" t="str">
        <f>+IF(AL172=45,1,"")</f>
        <v/>
      </c>
      <c r="AO172" s="195">
        <f ca="1">+TODAY()</f>
        <v>44256</v>
      </c>
      <c r="AP172" s="194">
        <f ca="1">+IF(Tabla1[[#This Row],[Fecha Ingreso Plataforma]]="","",AO172-AC172)</f>
        <v>38</v>
      </c>
      <c r="AQ172" s="195"/>
      <c r="AR172" s="197" t="str">
        <f>+IF(Tabla1[[#This Row],[Fecha Baja]]="","",VALUE(1&amp;"/"&amp;MONTH(Tabla1[[#This Row],[Fecha Baja]])&amp;"/"&amp;YEAR(Tabla1[[#This Row],[Fecha Baja]])))</f>
        <v/>
      </c>
      <c r="AS172" s="197">
        <f>IF(Tabla1[[#This Row],[Fecha Ingreso Plataforma]]="","",VALUE(1&amp;"/"&amp;MONTH(Tabla1[[#This Row],[Fecha Ingreso Plataforma]])&amp;"/"&amp;YEAR(Tabla1[[#This Row],[Fecha Ingreso Plataforma]])))</f>
        <v>44197</v>
      </c>
      <c r="AT172" s="194" t="str">
        <f ca="1">+IF(AND(Tabla1[[#This Row],[dias]]&gt;=135,Tabla1[[#This Row],[Estado]]="Vigente"),"Si","No")</f>
        <v>No</v>
      </c>
      <c r="AU172" s="194" t="str">
        <f>+IF(COUNTIF('PLAN EMPLEADO'!I:I,Tabla1[[#This Row],[Mail]])=0,"No","Si")</f>
        <v>No</v>
      </c>
      <c r="AV172" s="194"/>
      <c r="AW172" s="194" t="s">
        <v>9010</v>
      </c>
    </row>
    <row r="173" spans="1:49" x14ac:dyDescent="0.2">
      <c r="A173" s="37" t="s">
        <v>27</v>
      </c>
      <c r="B173" s="37" t="s">
        <v>3115</v>
      </c>
      <c r="C173" s="37" t="s">
        <v>28</v>
      </c>
      <c r="D173" s="37" t="s">
        <v>30</v>
      </c>
      <c r="E173" s="193" t="str">
        <f>+LEFT(Tabla1[[#This Row],[RutDV]],8)</f>
        <v>19825329</v>
      </c>
      <c r="F173" s="193" t="str">
        <f>+RIGHT(Tabla1[[#This Row],[RutDV]],1)</f>
        <v>4</v>
      </c>
      <c r="G173" s="193" t="s">
        <v>11530</v>
      </c>
      <c r="H173" s="193" t="s">
        <v>11573</v>
      </c>
      <c r="I173" s="194" t="str">
        <f>+TRIM(Tabla1[[#This Row],[Nombres]]&amp;" "&amp;Tabla1[[#This Row],[Apellidos]])</f>
        <v>PATRICIO ALEJANDRO BASUALTO SANCHEZ</v>
      </c>
      <c r="J173" s="193" t="s">
        <v>11509</v>
      </c>
      <c r="K173" s="193" t="s">
        <v>11510</v>
      </c>
      <c r="L173" s="193" t="s">
        <v>2497</v>
      </c>
      <c r="M173" s="193" t="s">
        <v>2500</v>
      </c>
      <c r="N173" s="193"/>
      <c r="O173" s="193"/>
      <c r="P173" s="195"/>
      <c r="Q173" s="195"/>
      <c r="R173" s="196"/>
      <c r="S173" s="196"/>
      <c r="T173" s="196"/>
      <c r="U173" s="196"/>
      <c r="V173" s="195" t="s">
        <v>11547</v>
      </c>
      <c r="W173" s="195" t="s">
        <v>8319</v>
      </c>
      <c r="X173" s="37" t="s">
        <v>4468</v>
      </c>
      <c r="Y173" s="37" t="str">
        <f>+IFERROR(VLOOKUP(Tabla1[[#This Row],[Supervisor]],STAFF!E:H,4,0),"")</f>
        <v>FRANCISCO JAVIER SUAREZ VEGA</v>
      </c>
      <c r="Z173" s="195">
        <v>44201</v>
      </c>
      <c r="AA173" s="195">
        <v>44217</v>
      </c>
      <c r="AB173" s="193"/>
      <c r="AC173" s="195">
        <v>44218</v>
      </c>
      <c r="AD173" s="193" t="s">
        <v>11573</v>
      </c>
      <c r="AE173" s="193" t="s">
        <v>11573</v>
      </c>
      <c r="AF173" s="193">
        <v>19459</v>
      </c>
      <c r="AG173" s="193" t="s">
        <v>11588</v>
      </c>
      <c r="AH173" s="193"/>
      <c r="AI173" s="193"/>
      <c r="AJ173" s="193">
        <v>99</v>
      </c>
      <c r="AK173" s="193" t="s">
        <v>7509</v>
      </c>
      <c r="AL173" s="193">
        <v>45</v>
      </c>
      <c r="AM173" s="193" t="s">
        <v>3519</v>
      </c>
      <c r="AN173" s="193">
        <f>+IF(AL173=45,1,"")</f>
        <v>1</v>
      </c>
      <c r="AO173" s="195">
        <f ca="1">+TODAY()</f>
        <v>44256</v>
      </c>
      <c r="AP173" s="194">
        <f ca="1">+IF(Tabla1[[#This Row],[Fecha Ingreso Plataforma]]="","",AO173-AC173)</f>
        <v>38</v>
      </c>
      <c r="AQ173" s="195"/>
      <c r="AR173" s="197" t="str">
        <f>+IF(Tabla1[[#This Row],[Fecha Baja]]="","",VALUE(1&amp;"/"&amp;MONTH(Tabla1[[#This Row],[Fecha Baja]])&amp;"/"&amp;YEAR(Tabla1[[#This Row],[Fecha Baja]])))</f>
        <v/>
      </c>
      <c r="AS173" s="197">
        <f>IF(Tabla1[[#This Row],[Fecha Ingreso Plataforma]]="","",VALUE(1&amp;"/"&amp;MONTH(Tabla1[[#This Row],[Fecha Ingreso Plataforma]])&amp;"/"&amp;YEAR(Tabla1[[#This Row],[Fecha Ingreso Plataforma]])))</f>
        <v>44197</v>
      </c>
      <c r="AT173" s="194" t="str">
        <f ca="1">+IF(AND(Tabla1[[#This Row],[dias]]&gt;=135,Tabla1[[#This Row],[Estado]]="Vigente"),"Si","No")</f>
        <v>No</v>
      </c>
      <c r="AU173" s="194" t="str">
        <f>+IF(COUNTIF('PLAN EMPLEADO'!I:I,Tabla1[[#This Row],[Mail]])=0,"No","Si")</f>
        <v>No</v>
      </c>
      <c r="AV173" s="194"/>
      <c r="AW173" s="194" t="s">
        <v>9010</v>
      </c>
    </row>
    <row r="174" spans="1:49" x14ac:dyDescent="0.2">
      <c r="A174" s="37" t="s">
        <v>27</v>
      </c>
      <c r="B174" s="37" t="s">
        <v>3115</v>
      </c>
      <c r="C174" s="37" t="s">
        <v>28</v>
      </c>
      <c r="D174" s="37" t="s">
        <v>30</v>
      </c>
      <c r="E174" s="193" t="str">
        <f>+LEFT(Tabla1[[#This Row],[RutDV]],8)</f>
        <v>19468670</v>
      </c>
      <c r="F174" s="193" t="str">
        <f>+RIGHT(Tabla1[[#This Row],[RutDV]],1)</f>
        <v>6</v>
      </c>
      <c r="G174" s="193" t="s">
        <v>11531</v>
      </c>
      <c r="H174" s="193" t="s">
        <v>11574</v>
      </c>
      <c r="I174" s="194" t="str">
        <f>+TRIM(Tabla1[[#This Row],[Nombres]]&amp;" "&amp;Tabla1[[#This Row],[Apellidos]])</f>
        <v>JUAN ALEXIS TAPIA ESPINOSA</v>
      </c>
      <c r="J174" s="193" t="s">
        <v>11511</v>
      </c>
      <c r="K174" s="193" t="s">
        <v>11512</v>
      </c>
      <c r="L174" s="193" t="s">
        <v>2497</v>
      </c>
      <c r="M174" s="193" t="s">
        <v>2500</v>
      </c>
      <c r="N174" s="193"/>
      <c r="O174" s="193"/>
      <c r="P174" s="195"/>
      <c r="Q174" s="195"/>
      <c r="R174" s="196"/>
      <c r="S174" s="196"/>
      <c r="T174" s="196"/>
      <c r="U174" s="196"/>
      <c r="V174" s="195" t="s">
        <v>11548</v>
      </c>
      <c r="W174" s="195" t="s">
        <v>7091</v>
      </c>
      <c r="X174" s="37" t="s">
        <v>636</v>
      </c>
      <c r="Y174" s="37" t="str">
        <f>+IFERROR(VLOOKUP(Tabla1[[#This Row],[Supervisor]],STAFF!E:H,4,0),"")</f>
        <v>WILLIAMS ENRIQUE DOMINGUEZ BARRADA</v>
      </c>
      <c r="Z174" s="195">
        <v>44201</v>
      </c>
      <c r="AA174" s="195">
        <v>44217</v>
      </c>
      <c r="AB174" s="193"/>
      <c r="AC174" s="195">
        <v>44218</v>
      </c>
      <c r="AD174" s="193" t="s">
        <v>11574</v>
      </c>
      <c r="AE174" s="193" t="s">
        <v>11574</v>
      </c>
      <c r="AF174" s="193">
        <v>19464</v>
      </c>
      <c r="AG174" s="193" t="s">
        <v>11589</v>
      </c>
      <c r="AH174" s="193"/>
      <c r="AI174" s="193"/>
      <c r="AJ174" s="193">
        <v>99</v>
      </c>
      <c r="AK174" s="193" t="s">
        <v>7509</v>
      </c>
      <c r="AL174" s="193">
        <v>30</v>
      </c>
      <c r="AM174" s="193" t="s">
        <v>3519</v>
      </c>
      <c r="AN174" s="193" t="str">
        <f>+IF(AL174=45,1,"")</f>
        <v/>
      </c>
      <c r="AO174" s="195">
        <f ca="1">+TODAY()</f>
        <v>44256</v>
      </c>
      <c r="AP174" s="194">
        <f ca="1">+IF(Tabla1[[#This Row],[Fecha Ingreso Plataforma]]="","",AO174-AC174)</f>
        <v>38</v>
      </c>
      <c r="AQ174" s="195"/>
      <c r="AR174" s="197" t="str">
        <f>+IF(Tabla1[[#This Row],[Fecha Baja]]="","",VALUE(1&amp;"/"&amp;MONTH(Tabla1[[#This Row],[Fecha Baja]])&amp;"/"&amp;YEAR(Tabla1[[#This Row],[Fecha Baja]])))</f>
        <v/>
      </c>
      <c r="AS174" s="197">
        <f>IF(Tabla1[[#This Row],[Fecha Ingreso Plataforma]]="","",VALUE(1&amp;"/"&amp;MONTH(Tabla1[[#This Row],[Fecha Ingreso Plataforma]])&amp;"/"&amp;YEAR(Tabla1[[#This Row],[Fecha Ingreso Plataforma]])))</f>
        <v>44197</v>
      </c>
      <c r="AT174" s="194" t="str">
        <f ca="1">+IF(AND(Tabla1[[#This Row],[dias]]&gt;=135,Tabla1[[#This Row],[Estado]]="Vigente"),"Si","No")</f>
        <v>No</v>
      </c>
      <c r="AU174" s="194" t="str">
        <f>+IF(COUNTIF('PLAN EMPLEADO'!I:I,Tabla1[[#This Row],[Mail]])=0,"No","Si")</f>
        <v>No</v>
      </c>
      <c r="AV174" s="194"/>
      <c r="AW174" s="194" t="s">
        <v>9010</v>
      </c>
    </row>
    <row r="175" spans="1:49" x14ac:dyDescent="0.2">
      <c r="A175" s="193" t="s">
        <v>27</v>
      </c>
      <c r="B175" s="193" t="s">
        <v>3115</v>
      </c>
      <c r="C175" s="193" t="s">
        <v>28</v>
      </c>
      <c r="D175" s="193" t="s">
        <v>11305</v>
      </c>
      <c r="E175" s="193" t="str">
        <f>+LEFT(Tabla1[[#This Row],[RutDV]],8)</f>
        <v>18359165</v>
      </c>
      <c r="F175" s="193" t="str">
        <f>+RIGHT(Tabla1[[#This Row],[RutDV]],1)</f>
        <v>7</v>
      </c>
      <c r="G175" s="193" t="s">
        <v>11670</v>
      </c>
      <c r="H175" s="193" t="s">
        <v>11836</v>
      </c>
      <c r="I175" s="194" t="str">
        <f>+TRIM(Tabla1[[#This Row],[Nombres]]&amp;" "&amp;Tabla1[[#This Row],[Apellidos]])</f>
        <v>DIEGO ALEZANDER MELLA COSTA</v>
      </c>
      <c r="J175" s="193" t="s">
        <v>11651</v>
      </c>
      <c r="K175" s="193" t="s">
        <v>11652</v>
      </c>
      <c r="L175" s="193" t="s">
        <v>2497</v>
      </c>
      <c r="M175" s="193" t="s">
        <v>2500</v>
      </c>
      <c r="N175" s="193"/>
      <c r="O175" s="193"/>
      <c r="P175" s="195"/>
      <c r="Q175" s="195"/>
      <c r="R175" s="196"/>
      <c r="S175" s="196"/>
      <c r="T175" s="196"/>
      <c r="U175" s="196"/>
      <c r="V175" s="195" t="s">
        <v>11687</v>
      </c>
      <c r="W175" s="195" t="s">
        <v>12078</v>
      </c>
      <c r="X175" s="193" t="s">
        <v>12074</v>
      </c>
      <c r="Y175" s="193" t="str">
        <f>+IFERROR(VLOOKUP(Tabla1[[#This Row],[Supervisor]],STAFF!E:H,4,0),"")</f>
        <v>WILLIAMS ENRIQUE DOMINGUEZ BARRADA</v>
      </c>
      <c r="Z175" s="195">
        <v>44214</v>
      </c>
      <c r="AA175" s="195">
        <v>44230</v>
      </c>
      <c r="AB175" s="193"/>
      <c r="AC175" s="195">
        <v>44231</v>
      </c>
      <c r="AD175" s="193" t="s">
        <v>11836</v>
      </c>
      <c r="AE175" s="193" t="s">
        <v>11836</v>
      </c>
      <c r="AF175" s="193"/>
      <c r="AG175" s="193" t="s">
        <v>11854</v>
      </c>
      <c r="AH175" s="193"/>
      <c r="AI175" s="193"/>
      <c r="AJ175" s="193">
        <v>100</v>
      </c>
      <c r="AK175" s="193" t="s">
        <v>5890</v>
      </c>
      <c r="AL175" s="193">
        <v>45</v>
      </c>
      <c r="AM175" s="37" t="s">
        <v>3519</v>
      </c>
      <c r="AN175" s="193">
        <f>+IF(AL175=45,1,"")</f>
        <v>1</v>
      </c>
      <c r="AO175" s="195">
        <f ca="1">+TODAY()</f>
        <v>44256</v>
      </c>
      <c r="AP175" s="194">
        <f ca="1">+IF(Tabla1[[#This Row],[Fecha Ingreso Plataforma]]="","",AO175-AC175)</f>
        <v>25</v>
      </c>
      <c r="AQ175" s="195"/>
      <c r="AR175" s="197" t="str">
        <f>+IF(Tabla1[[#This Row],[Fecha Baja]]="","",VALUE(1&amp;"/"&amp;MONTH(Tabla1[[#This Row],[Fecha Baja]])&amp;"/"&amp;YEAR(Tabla1[[#This Row],[Fecha Baja]])))</f>
        <v/>
      </c>
      <c r="AS175" s="197">
        <f>IF(Tabla1[[#This Row],[Fecha Ingreso Plataforma]]="","",VALUE(1&amp;"/"&amp;MONTH(Tabla1[[#This Row],[Fecha Ingreso Plataforma]])&amp;"/"&amp;YEAR(Tabla1[[#This Row],[Fecha Ingreso Plataforma]])))</f>
        <v>44228</v>
      </c>
      <c r="AT175" s="194" t="str">
        <f ca="1">+IF(AND(Tabla1[[#This Row],[dias]]&gt;=135,Tabla1[[#This Row],[Estado]]="Vigente"),"Si","No")</f>
        <v>No</v>
      </c>
      <c r="AU175" s="194" t="str">
        <f>+IF(COUNTIF('PLAN EMPLEADO'!I:I,Tabla1[[#This Row],[Mail]])=0,"No","Si")</f>
        <v>No</v>
      </c>
      <c r="AV175" s="194" t="s">
        <v>8322</v>
      </c>
      <c r="AW175" s="194" t="s">
        <v>9010</v>
      </c>
    </row>
    <row r="176" spans="1:49" x14ac:dyDescent="0.2">
      <c r="A176" s="193" t="s">
        <v>27</v>
      </c>
      <c r="B176" s="193" t="s">
        <v>3115</v>
      </c>
      <c r="C176" s="193" t="s">
        <v>28</v>
      </c>
      <c r="D176" s="193" t="s">
        <v>30</v>
      </c>
      <c r="E176" s="193" t="str">
        <f>+LEFT(Tabla1[[#This Row],[RutDV]],8)</f>
        <v>19207421</v>
      </c>
      <c r="F176" s="193" t="str">
        <f>+RIGHT(Tabla1[[#This Row],[RutDV]],1)</f>
        <v>5</v>
      </c>
      <c r="G176" s="193" t="s">
        <v>11653</v>
      </c>
      <c r="H176" s="193" t="s">
        <v>11819</v>
      </c>
      <c r="I176" s="194" t="str">
        <f>+TRIM(Tabla1[[#This Row],[Nombres]]&amp;" "&amp;Tabla1[[#This Row],[Apellidos]])</f>
        <v>CONSTANZA ALEJANDRA WARNER ALVARADO</v>
      </c>
      <c r="J176" s="193" t="s">
        <v>11617</v>
      </c>
      <c r="K176" s="193" t="s">
        <v>11618</v>
      </c>
      <c r="L176" s="193" t="s">
        <v>2497</v>
      </c>
      <c r="M176" s="193" t="s">
        <v>2500</v>
      </c>
      <c r="N176" s="193"/>
      <c r="O176" s="193"/>
      <c r="P176" s="195"/>
      <c r="Q176" s="195"/>
      <c r="R176" s="196"/>
      <c r="S176" s="196"/>
      <c r="T176" s="196"/>
      <c r="U176" s="196"/>
      <c r="V176" s="195" t="s">
        <v>9126</v>
      </c>
      <c r="W176" s="195" t="s">
        <v>7091</v>
      </c>
      <c r="X176" s="37" t="s">
        <v>636</v>
      </c>
      <c r="Y176" s="37" t="str">
        <f>+IFERROR(VLOOKUP(Tabla1[[#This Row],[Supervisor]],STAFF!E:H,4,0),"")</f>
        <v>WILLIAMS ENRIQUE DOMINGUEZ BARRADA</v>
      </c>
      <c r="Z176" s="195">
        <v>44214</v>
      </c>
      <c r="AA176" s="195">
        <v>44230</v>
      </c>
      <c r="AB176" s="193"/>
      <c r="AC176" s="195">
        <v>44231</v>
      </c>
      <c r="AD176" s="193" t="s">
        <v>11819</v>
      </c>
      <c r="AE176" s="193" t="s">
        <v>11819</v>
      </c>
      <c r="AF176" s="193"/>
      <c r="AG176" s="193" t="s">
        <v>11837</v>
      </c>
      <c r="AH176" s="193"/>
      <c r="AI176" s="193"/>
      <c r="AJ176" s="193">
        <v>100</v>
      </c>
      <c r="AK176" s="193" t="s">
        <v>5890</v>
      </c>
      <c r="AL176" s="193">
        <v>30</v>
      </c>
      <c r="AM176" s="37" t="s">
        <v>3519</v>
      </c>
      <c r="AN176" s="193" t="str">
        <f>+IF(AL176=45,1,"")</f>
        <v/>
      </c>
      <c r="AO176" s="195">
        <f ca="1">+TODAY()</f>
        <v>44256</v>
      </c>
      <c r="AP176" s="194">
        <f ca="1">+IF(Tabla1[[#This Row],[Fecha Ingreso Plataforma]]="","",AO176-AC176)</f>
        <v>25</v>
      </c>
      <c r="AQ176" s="195"/>
      <c r="AR176" s="197" t="str">
        <f>+IF(Tabla1[[#This Row],[Fecha Baja]]="","",VALUE(1&amp;"/"&amp;MONTH(Tabla1[[#This Row],[Fecha Baja]])&amp;"/"&amp;YEAR(Tabla1[[#This Row],[Fecha Baja]])))</f>
        <v/>
      </c>
      <c r="AS176" s="197">
        <f>IF(Tabla1[[#This Row],[Fecha Ingreso Plataforma]]="","",VALUE(1&amp;"/"&amp;MONTH(Tabla1[[#This Row],[Fecha Ingreso Plataforma]])&amp;"/"&amp;YEAR(Tabla1[[#This Row],[Fecha Ingreso Plataforma]])))</f>
        <v>44228</v>
      </c>
      <c r="AT176" s="194" t="str">
        <f ca="1">+IF(AND(Tabla1[[#This Row],[dias]]&gt;=135,Tabla1[[#This Row],[Estado]]="Vigente"),"Si","No")</f>
        <v>No</v>
      </c>
      <c r="AU176" s="194" t="str">
        <f>+IF(COUNTIF('PLAN EMPLEADO'!I:I,Tabla1[[#This Row],[Mail]])=0,"No","Si")</f>
        <v>No</v>
      </c>
      <c r="AV176" s="194" t="s">
        <v>8322</v>
      </c>
      <c r="AW176" s="194" t="s">
        <v>9010</v>
      </c>
    </row>
    <row r="177" spans="1:49" x14ac:dyDescent="0.2">
      <c r="A177" s="193" t="s">
        <v>27</v>
      </c>
      <c r="B177" s="193" t="s">
        <v>3115</v>
      </c>
      <c r="C177" s="193" t="s">
        <v>28</v>
      </c>
      <c r="D177" s="193" t="s">
        <v>30</v>
      </c>
      <c r="E177" s="193" t="str">
        <f>+LEFT(Tabla1[[#This Row],[RutDV]],8)</f>
        <v>20344352</v>
      </c>
      <c r="F177" s="193" t="str">
        <f>+RIGHT(Tabla1[[#This Row],[RutDV]],1)</f>
        <v>8</v>
      </c>
      <c r="G177" s="193" t="s">
        <v>11655</v>
      </c>
      <c r="H177" s="193" t="s">
        <v>11821</v>
      </c>
      <c r="I177" s="194" t="str">
        <f>+TRIM(Tabla1[[#This Row],[Nombres]]&amp;" "&amp;Tabla1[[#This Row],[Apellidos]])</f>
        <v>CATALINA MARLENE LOPEZ LOPEZ</v>
      </c>
      <c r="J177" s="193" t="s">
        <v>11621</v>
      </c>
      <c r="K177" s="193" t="s">
        <v>11622</v>
      </c>
      <c r="L177" s="193" t="s">
        <v>2497</v>
      </c>
      <c r="M177" s="193" t="s">
        <v>2500</v>
      </c>
      <c r="N177" s="193"/>
      <c r="O177" s="193"/>
      <c r="P177" s="195"/>
      <c r="Q177" s="195"/>
      <c r="R177" s="196"/>
      <c r="S177" s="196"/>
      <c r="T177" s="196"/>
      <c r="U177" s="196"/>
      <c r="V177" s="195" t="s">
        <v>11672</v>
      </c>
      <c r="W177" s="195" t="s">
        <v>11378</v>
      </c>
      <c r="X177" s="78" t="s">
        <v>5793</v>
      </c>
      <c r="Y177" s="78" t="str">
        <f>+IFERROR(VLOOKUP(Tabla1[[#This Row],[Supervisor]],STAFF!E:H,4,0),"")</f>
        <v>FRANCISCO JAVIER SUAREZ VEGA</v>
      </c>
      <c r="Z177" s="195">
        <v>44214</v>
      </c>
      <c r="AA177" s="195">
        <v>44230</v>
      </c>
      <c r="AB177" s="193"/>
      <c r="AC177" s="195">
        <v>44231</v>
      </c>
      <c r="AD177" s="193" t="s">
        <v>11821</v>
      </c>
      <c r="AE177" s="193" t="s">
        <v>11821</v>
      </c>
      <c r="AF177" s="193"/>
      <c r="AG177" s="193" t="s">
        <v>11839</v>
      </c>
      <c r="AH177" s="193"/>
      <c r="AI177" s="193"/>
      <c r="AJ177" s="193">
        <v>100</v>
      </c>
      <c r="AK177" s="193" t="s">
        <v>5890</v>
      </c>
      <c r="AL177" s="193">
        <v>45</v>
      </c>
      <c r="AM177" s="37" t="s">
        <v>3519</v>
      </c>
      <c r="AN177" s="193">
        <f>+IF(AL177=45,1,"")</f>
        <v>1</v>
      </c>
      <c r="AO177" s="195">
        <f ca="1">+TODAY()</f>
        <v>44256</v>
      </c>
      <c r="AP177" s="194">
        <f ca="1">+IF(Tabla1[[#This Row],[Fecha Ingreso Plataforma]]="","",AO177-AC177)</f>
        <v>25</v>
      </c>
      <c r="AQ177" s="195"/>
      <c r="AR177" s="197" t="str">
        <f>+IF(Tabla1[[#This Row],[Fecha Baja]]="","",VALUE(1&amp;"/"&amp;MONTH(Tabla1[[#This Row],[Fecha Baja]])&amp;"/"&amp;YEAR(Tabla1[[#This Row],[Fecha Baja]])))</f>
        <v/>
      </c>
      <c r="AS177" s="197">
        <f>IF(Tabla1[[#This Row],[Fecha Ingreso Plataforma]]="","",VALUE(1&amp;"/"&amp;MONTH(Tabla1[[#This Row],[Fecha Ingreso Plataforma]])&amp;"/"&amp;YEAR(Tabla1[[#This Row],[Fecha Ingreso Plataforma]])))</f>
        <v>44228</v>
      </c>
      <c r="AT177" s="194" t="str">
        <f ca="1">+IF(AND(Tabla1[[#This Row],[dias]]&gt;=135,Tabla1[[#This Row],[Estado]]="Vigente"),"Si","No")</f>
        <v>No</v>
      </c>
      <c r="AU177" s="194" t="str">
        <f>+IF(COUNTIF('PLAN EMPLEADO'!I:I,Tabla1[[#This Row],[Mail]])=0,"No","Si")</f>
        <v>No</v>
      </c>
      <c r="AV177" s="194" t="s">
        <v>8322</v>
      </c>
      <c r="AW177" s="194" t="s">
        <v>9010</v>
      </c>
    </row>
    <row r="178" spans="1:49" x14ac:dyDescent="0.2">
      <c r="A178" s="193" t="s">
        <v>27</v>
      </c>
      <c r="B178" s="193" t="s">
        <v>3115</v>
      </c>
      <c r="C178" s="193" t="s">
        <v>28</v>
      </c>
      <c r="D178" s="193" t="s">
        <v>30</v>
      </c>
      <c r="E178" s="193" t="str">
        <f>+LEFT(Tabla1[[#This Row],[RutDV]],8)</f>
        <v>18492420</v>
      </c>
      <c r="F178" s="193" t="str">
        <f>+RIGHT(Tabla1[[#This Row],[RutDV]],1)</f>
        <v>K</v>
      </c>
      <c r="G178" s="193" t="s">
        <v>11656</v>
      </c>
      <c r="H178" s="193" t="s">
        <v>11822</v>
      </c>
      <c r="I178" s="194" t="str">
        <f>+TRIM(Tabla1[[#This Row],[Nombres]]&amp;" "&amp;Tabla1[[#This Row],[Apellidos]])</f>
        <v>MARCELA ISABEL VICTORIA ALVAREZ PEREZ</v>
      </c>
      <c r="J178" s="193" t="s">
        <v>11623</v>
      </c>
      <c r="K178" s="193" t="s">
        <v>11624</v>
      </c>
      <c r="L178" s="193" t="s">
        <v>2497</v>
      </c>
      <c r="M178" s="193" t="s">
        <v>2500</v>
      </c>
      <c r="N178" s="193"/>
      <c r="O178" s="193"/>
      <c r="P178" s="195"/>
      <c r="Q178" s="195"/>
      <c r="R178" s="196"/>
      <c r="S178" s="196"/>
      <c r="T178" s="196"/>
      <c r="U178" s="196"/>
      <c r="V178" s="195" t="s">
        <v>11673</v>
      </c>
      <c r="W178" s="195" t="s">
        <v>7091</v>
      </c>
      <c r="X178" s="37" t="s">
        <v>636</v>
      </c>
      <c r="Y178" s="37" t="str">
        <f>+IFERROR(VLOOKUP(Tabla1[[#This Row],[Supervisor]],STAFF!E:H,4,0),"")</f>
        <v>WILLIAMS ENRIQUE DOMINGUEZ BARRADA</v>
      </c>
      <c r="Z178" s="195">
        <v>44214</v>
      </c>
      <c r="AA178" s="195">
        <v>44230</v>
      </c>
      <c r="AB178" s="193"/>
      <c r="AC178" s="195">
        <v>44231</v>
      </c>
      <c r="AD178" s="193" t="s">
        <v>11822</v>
      </c>
      <c r="AE178" s="193" t="s">
        <v>11822</v>
      </c>
      <c r="AF178" s="193"/>
      <c r="AG178" s="193" t="s">
        <v>11840</v>
      </c>
      <c r="AH178" s="193"/>
      <c r="AI178" s="193"/>
      <c r="AJ178" s="193">
        <v>100</v>
      </c>
      <c r="AK178" s="193" t="s">
        <v>5890</v>
      </c>
      <c r="AL178" s="193">
        <v>45</v>
      </c>
      <c r="AM178" s="37" t="s">
        <v>3519</v>
      </c>
      <c r="AN178" s="193">
        <f>+IF(AL178=45,1,"")</f>
        <v>1</v>
      </c>
      <c r="AO178" s="195">
        <f ca="1">+TODAY()</f>
        <v>44256</v>
      </c>
      <c r="AP178" s="194">
        <f ca="1">+IF(Tabla1[[#This Row],[Fecha Ingreso Plataforma]]="","",AO178-AC178)</f>
        <v>25</v>
      </c>
      <c r="AQ178" s="195"/>
      <c r="AR178" s="197" t="str">
        <f>+IF(Tabla1[[#This Row],[Fecha Baja]]="","",VALUE(1&amp;"/"&amp;MONTH(Tabla1[[#This Row],[Fecha Baja]])&amp;"/"&amp;YEAR(Tabla1[[#This Row],[Fecha Baja]])))</f>
        <v/>
      </c>
      <c r="AS178" s="197">
        <f>IF(Tabla1[[#This Row],[Fecha Ingreso Plataforma]]="","",VALUE(1&amp;"/"&amp;MONTH(Tabla1[[#This Row],[Fecha Ingreso Plataforma]])&amp;"/"&amp;YEAR(Tabla1[[#This Row],[Fecha Ingreso Plataforma]])))</f>
        <v>44228</v>
      </c>
      <c r="AT178" s="194" t="str">
        <f ca="1">+IF(AND(Tabla1[[#This Row],[dias]]&gt;=135,Tabla1[[#This Row],[Estado]]="Vigente"),"Si","No")</f>
        <v>No</v>
      </c>
      <c r="AU178" s="194" t="str">
        <f>+IF(COUNTIF('PLAN EMPLEADO'!I:I,Tabla1[[#This Row],[Mail]])=0,"No","Si")</f>
        <v>No</v>
      </c>
      <c r="AV178" s="194" t="s">
        <v>8322</v>
      </c>
      <c r="AW178" s="194" t="s">
        <v>9010</v>
      </c>
    </row>
    <row r="179" spans="1:49" x14ac:dyDescent="0.2">
      <c r="A179" s="193" t="s">
        <v>27</v>
      </c>
      <c r="B179" s="193" t="s">
        <v>3115</v>
      </c>
      <c r="C179" s="193" t="s">
        <v>28</v>
      </c>
      <c r="D179" s="193" t="s">
        <v>30</v>
      </c>
      <c r="E179" s="193" t="str">
        <f>+LEFT(Tabla1[[#This Row],[RutDV]],8)</f>
        <v>16893587</v>
      </c>
      <c r="F179" s="193" t="str">
        <f>+RIGHT(Tabla1[[#This Row],[RutDV]],1)</f>
        <v>0</v>
      </c>
      <c r="G179" s="193" t="s">
        <v>11658</v>
      </c>
      <c r="H179" s="193" t="s">
        <v>11824</v>
      </c>
      <c r="I179" s="194" t="str">
        <f>+TRIM(Tabla1[[#This Row],[Nombres]]&amp;" "&amp;Tabla1[[#This Row],[Apellidos]])</f>
        <v>WALTER PATRICIO GALLEGUILLOS PALMA</v>
      </c>
      <c r="J179" s="193" t="s">
        <v>11626</v>
      </c>
      <c r="K179" s="193" t="s">
        <v>11627</v>
      </c>
      <c r="L179" s="193" t="s">
        <v>2497</v>
      </c>
      <c r="M179" s="193" t="s">
        <v>2500</v>
      </c>
      <c r="N179" s="193"/>
      <c r="O179" s="193"/>
      <c r="P179" s="195"/>
      <c r="Q179" s="195"/>
      <c r="R179" s="196"/>
      <c r="S179" s="196"/>
      <c r="T179" s="196"/>
      <c r="U179" s="196"/>
      <c r="V179" s="195" t="s">
        <v>11675</v>
      </c>
      <c r="W179" s="195" t="s">
        <v>7091</v>
      </c>
      <c r="X179" s="37" t="s">
        <v>636</v>
      </c>
      <c r="Y179" s="37" t="str">
        <f>+IFERROR(VLOOKUP(Tabla1[[#This Row],[Supervisor]],STAFF!E:H,4,0),"")</f>
        <v>WILLIAMS ENRIQUE DOMINGUEZ BARRADA</v>
      </c>
      <c r="Z179" s="195">
        <v>44214</v>
      </c>
      <c r="AA179" s="195">
        <v>44230</v>
      </c>
      <c r="AB179" s="193"/>
      <c r="AC179" s="195">
        <v>44231</v>
      </c>
      <c r="AD179" s="193" t="s">
        <v>11824</v>
      </c>
      <c r="AE179" s="193" t="s">
        <v>11824</v>
      </c>
      <c r="AF179" s="193"/>
      <c r="AG179" s="193" t="s">
        <v>11842</v>
      </c>
      <c r="AH179" s="193"/>
      <c r="AI179" s="193"/>
      <c r="AJ179" s="193">
        <v>100</v>
      </c>
      <c r="AK179" s="193" t="s">
        <v>5890</v>
      </c>
      <c r="AL179" s="193">
        <v>45</v>
      </c>
      <c r="AM179" s="37" t="s">
        <v>3519</v>
      </c>
      <c r="AN179" s="193">
        <f>+IF(AL179=45,1,"")</f>
        <v>1</v>
      </c>
      <c r="AO179" s="195">
        <f ca="1">+TODAY()</f>
        <v>44256</v>
      </c>
      <c r="AP179" s="194">
        <f ca="1">+IF(Tabla1[[#This Row],[Fecha Ingreso Plataforma]]="","",AO179-AC179)</f>
        <v>25</v>
      </c>
      <c r="AQ179" s="195"/>
      <c r="AR179" s="197" t="str">
        <f>+IF(Tabla1[[#This Row],[Fecha Baja]]="","",VALUE(1&amp;"/"&amp;MONTH(Tabla1[[#This Row],[Fecha Baja]])&amp;"/"&amp;YEAR(Tabla1[[#This Row],[Fecha Baja]])))</f>
        <v/>
      </c>
      <c r="AS179" s="197">
        <f>IF(Tabla1[[#This Row],[Fecha Ingreso Plataforma]]="","",VALUE(1&amp;"/"&amp;MONTH(Tabla1[[#This Row],[Fecha Ingreso Plataforma]])&amp;"/"&amp;YEAR(Tabla1[[#This Row],[Fecha Ingreso Plataforma]])))</f>
        <v>44228</v>
      </c>
      <c r="AT179" s="194" t="str">
        <f ca="1">+IF(AND(Tabla1[[#This Row],[dias]]&gt;=135,Tabla1[[#This Row],[Estado]]="Vigente"),"Si","No")</f>
        <v>No</v>
      </c>
      <c r="AU179" s="194" t="str">
        <f>+IF(COUNTIF('PLAN EMPLEADO'!I:I,Tabla1[[#This Row],[Mail]])=0,"No","Si")</f>
        <v>No</v>
      </c>
      <c r="AV179" s="194" t="s">
        <v>8322</v>
      </c>
      <c r="AW179" s="194" t="s">
        <v>9010</v>
      </c>
    </row>
    <row r="180" spans="1:49" x14ac:dyDescent="0.2">
      <c r="A180" s="193" t="s">
        <v>27</v>
      </c>
      <c r="B180" s="193" t="s">
        <v>3115</v>
      </c>
      <c r="C180" s="193" t="s">
        <v>28</v>
      </c>
      <c r="D180" s="193" t="s">
        <v>30</v>
      </c>
      <c r="E180" s="193" t="str">
        <f>+LEFT(Tabla1[[#This Row],[RutDV]],8)</f>
        <v>17626115</v>
      </c>
      <c r="F180" s="193" t="str">
        <f>+RIGHT(Tabla1[[#This Row],[RutDV]],1)</f>
        <v>3</v>
      </c>
      <c r="G180" s="193" t="s">
        <v>11660</v>
      </c>
      <c r="H180" s="193" t="s">
        <v>11826</v>
      </c>
      <c r="I180" s="194" t="str">
        <f>+TRIM(Tabla1[[#This Row],[Nombres]]&amp;" "&amp;Tabla1[[#This Row],[Apellidos]])</f>
        <v>ENRIQUE ORLANDO COFRE PACHECO</v>
      </c>
      <c r="J180" s="193" t="s">
        <v>11630</v>
      </c>
      <c r="K180" s="193" t="s">
        <v>11631</v>
      </c>
      <c r="L180" s="193" t="s">
        <v>2497</v>
      </c>
      <c r="M180" s="193" t="s">
        <v>2500</v>
      </c>
      <c r="N180" s="193"/>
      <c r="O180" s="193"/>
      <c r="P180" s="195"/>
      <c r="Q180" s="195"/>
      <c r="R180" s="196"/>
      <c r="S180" s="196"/>
      <c r="T180" s="196"/>
      <c r="U180" s="196"/>
      <c r="V180" s="195" t="s">
        <v>11677</v>
      </c>
      <c r="W180" s="195" t="s">
        <v>5413</v>
      </c>
      <c r="X180" s="37" t="s">
        <v>2510</v>
      </c>
      <c r="Y180" s="37" t="str">
        <f>+IFERROR(VLOOKUP(Tabla1[[#This Row],[Supervisor]],STAFF!E:H,4,0),"")</f>
        <v>FRANCISCO JAVIER SUAREZ VEGA</v>
      </c>
      <c r="Z180" s="195">
        <v>44214</v>
      </c>
      <c r="AA180" s="195">
        <v>44230</v>
      </c>
      <c r="AB180" s="193"/>
      <c r="AC180" s="195">
        <v>44231</v>
      </c>
      <c r="AD180" s="193" t="s">
        <v>11826</v>
      </c>
      <c r="AE180" s="193" t="s">
        <v>11826</v>
      </c>
      <c r="AF180" s="193"/>
      <c r="AG180" s="193" t="s">
        <v>11844</v>
      </c>
      <c r="AH180" s="193"/>
      <c r="AI180" s="193"/>
      <c r="AJ180" s="193">
        <v>100</v>
      </c>
      <c r="AK180" s="193" t="s">
        <v>5890</v>
      </c>
      <c r="AL180" s="193">
        <v>45</v>
      </c>
      <c r="AM180" s="37" t="s">
        <v>3519</v>
      </c>
      <c r="AN180" s="193">
        <f>+IF(AL180=45,1,"")</f>
        <v>1</v>
      </c>
      <c r="AO180" s="195">
        <f ca="1">+TODAY()</f>
        <v>44256</v>
      </c>
      <c r="AP180" s="194">
        <f ca="1">+IF(Tabla1[[#This Row],[Fecha Ingreso Plataforma]]="","",AO180-AC180)</f>
        <v>25</v>
      </c>
      <c r="AQ180" s="195"/>
      <c r="AR180" s="197" t="str">
        <f>+IF(Tabla1[[#This Row],[Fecha Baja]]="","",VALUE(1&amp;"/"&amp;MONTH(Tabla1[[#This Row],[Fecha Baja]])&amp;"/"&amp;YEAR(Tabla1[[#This Row],[Fecha Baja]])))</f>
        <v/>
      </c>
      <c r="AS180" s="197">
        <f>IF(Tabla1[[#This Row],[Fecha Ingreso Plataforma]]="","",VALUE(1&amp;"/"&amp;MONTH(Tabla1[[#This Row],[Fecha Ingreso Plataforma]])&amp;"/"&amp;YEAR(Tabla1[[#This Row],[Fecha Ingreso Plataforma]])))</f>
        <v>44228</v>
      </c>
      <c r="AT180" s="194" t="str">
        <f ca="1">+IF(AND(Tabla1[[#This Row],[dias]]&gt;=135,Tabla1[[#This Row],[Estado]]="Vigente"),"Si","No")</f>
        <v>No</v>
      </c>
      <c r="AU180" s="194" t="str">
        <f>+IF(COUNTIF('PLAN EMPLEADO'!I:I,Tabla1[[#This Row],[Mail]])=0,"No","Si")</f>
        <v>No</v>
      </c>
      <c r="AV180" s="194" t="s">
        <v>8322</v>
      </c>
      <c r="AW180" s="194" t="s">
        <v>9010</v>
      </c>
    </row>
    <row r="181" spans="1:49" x14ac:dyDescent="0.2">
      <c r="A181" s="193" t="s">
        <v>27</v>
      </c>
      <c r="B181" s="193" t="s">
        <v>3115</v>
      </c>
      <c r="C181" s="193" t="s">
        <v>28</v>
      </c>
      <c r="D181" s="193" t="s">
        <v>30</v>
      </c>
      <c r="E181" s="193" t="str">
        <f>+LEFT(Tabla1[[#This Row],[RutDV]],8)</f>
        <v>18946211</v>
      </c>
      <c r="F181" s="193" t="str">
        <f>+RIGHT(Tabla1[[#This Row],[RutDV]],1)</f>
        <v>5</v>
      </c>
      <c r="G181" s="193" t="s">
        <v>7874</v>
      </c>
      <c r="H181" s="193" t="s">
        <v>7977</v>
      </c>
      <c r="I181" s="194" t="str">
        <f>+TRIM(Tabla1[[#This Row],[Nombres]]&amp;" "&amp;Tabla1[[#This Row],[Apellidos]])</f>
        <v>RAUL ALEXIS BURGOS SEPULVEDA</v>
      </c>
      <c r="J181" s="193" t="s">
        <v>11634</v>
      </c>
      <c r="K181" s="193" t="s">
        <v>11635</v>
      </c>
      <c r="L181" s="193" t="s">
        <v>2497</v>
      </c>
      <c r="M181" s="193" t="s">
        <v>2500</v>
      </c>
      <c r="N181" s="193"/>
      <c r="O181" s="193"/>
      <c r="P181" s="195"/>
      <c r="Q181" s="195"/>
      <c r="R181" s="196"/>
      <c r="S181" s="196"/>
      <c r="T181" s="196"/>
      <c r="U181" s="196"/>
      <c r="V181" s="195" t="s">
        <v>11679</v>
      </c>
      <c r="W181" s="195" t="s">
        <v>5417</v>
      </c>
      <c r="X181" s="37" t="s">
        <v>2514</v>
      </c>
      <c r="Y181" s="193" t="str">
        <f>+IFERROR(VLOOKUP(Tabla1[[#This Row],[Supervisor]],STAFF!E:H,4,0),"")</f>
        <v>WILLIAMS ENRIQUE DOMINGUEZ BARRADA</v>
      </c>
      <c r="Z181" s="195">
        <v>44214</v>
      </c>
      <c r="AA181" s="195">
        <v>44230</v>
      </c>
      <c r="AB181" s="193"/>
      <c r="AC181" s="195">
        <v>44231</v>
      </c>
      <c r="AD181" s="193" t="s">
        <v>7977</v>
      </c>
      <c r="AE181" s="193" t="s">
        <v>7977</v>
      </c>
      <c r="AF181" s="193"/>
      <c r="AG181" s="193" t="s">
        <v>7998</v>
      </c>
      <c r="AH181" s="193"/>
      <c r="AI181" s="193"/>
      <c r="AJ181" s="193">
        <v>100</v>
      </c>
      <c r="AK181" s="193" t="s">
        <v>5890</v>
      </c>
      <c r="AL181" s="193">
        <v>45</v>
      </c>
      <c r="AM181" s="37" t="s">
        <v>3519</v>
      </c>
      <c r="AN181" s="193">
        <f>+IF(AL181=45,1,"")</f>
        <v>1</v>
      </c>
      <c r="AO181" s="195">
        <f ca="1">+TODAY()</f>
        <v>44256</v>
      </c>
      <c r="AP181" s="194">
        <f ca="1">+IF(Tabla1[[#This Row],[Fecha Ingreso Plataforma]]="","",AO181-AC181)</f>
        <v>25</v>
      </c>
      <c r="AQ181" s="195"/>
      <c r="AR181" s="197" t="str">
        <f>+IF(Tabla1[[#This Row],[Fecha Baja]]="","",VALUE(1&amp;"/"&amp;MONTH(Tabla1[[#This Row],[Fecha Baja]])&amp;"/"&amp;YEAR(Tabla1[[#This Row],[Fecha Baja]])))</f>
        <v/>
      </c>
      <c r="AS181" s="197">
        <f>IF(Tabla1[[#This Row],[Fecha Ingreso Plataforma]]="","",VALUE(1&amp;"/"&amp;MONTH(Tabla1[[#This Row],[Fecha Ingreso Plataforma]])&amp;"/"&amp;YEAR(Tabla1[[#This Row],[Fecha Ingreso Plataforma]])))</f>
        <v>44228</v>
      </c>
      <c r="AT181" s="194" t="str">
        <f ca="1">+IF(AND(Tabla1[[#This Row],[dias]]&gt;=135,Tabla1[[#This Row],[Estado]]="Vigente"),"Si","No")</f>
        <v>No</v>
      </c>
      <c r="AU181" s="194" t="str">
        <f>+IF(COUNTIF('PLAN EMPLEADO'!I:I,Tabla1[[#This Row],[Mail]])=0,"No","Si")</f>
        <v>No</v>
      </c>
      <c r="AV181" s="194" t="s">
        <v>8322</v>
      </c>
      <c r="AW181" s="194" t="s">
        <v>9010</v>
      </c>
    </row>
    <row r="182" spans="1:49" x14ac:dyDescent="0.2">
      <c r="A182" s="193" t="s">
        <v>27</v>
      </c>
      <c r="B182" s="193" t="s">
        <v>3115</v>
      </c>
      <c r="C182" s="193" t="s">
        <v>28</v>
      </c>
      <c r="D182" s="193" t="s">
        <v>30</v>
      </c>
      <c r="E182" s="193" t="str">
        <f>+LEFT(Tabla1[[#This Row],[RutDV]],8)</f>
        <v>20352598</v>
      </c>
      <c r="F182" s="193" t="str">
        <f>+RIGHT(Tabla1[[#This Row],[RutDV]],1)</f>
        <v>2</v>
      </c>
      <c r="G182" s="193" t="s">
        <v>11666</v>
      </c>
      <c r="H182" s="193" t="s">
        <v>11832</v>
      </c>
      <c r="I182" s="194" t="str">
        <f>+TRIM(Tabla1[[#This Row],[Nombres]]&amp;" "&amp;Tabla1[[#This Row],[Apellidos]])</f>
        <v>BAYRON FELIPE ALFREDO VILLARROEL ARAYA</v>
      </c>
      <c r="J182" s="193" t="s">
        <v>11644</v>
      </c>
      <c r="K182" s="193" t="s">
        <v>11645</v>
      </c>
      <c r="L182" s="193" t="s">
        <v>2497</v>
      </c>
      <c r="M182" s="193" t="s">
        <v>2500</v>
      </c>
      <c r="N182" s="193"/>
      <c r="O182" s="193"/>
      <c r="P182" s="195"/>
      <c r="Q182" s="195"/>
      <c r="R182" s="196"/>
      <c r="S182" s="196"/>
      <c r="T182" s="196"/>
      <c r="U182" s="196"/>
      <c r="V182" s="195" t="s">
        <v>11684</v>
      </c>
      <c r="W182" s="195" t="s">
        <v>10434</v>
      </c>
      <c r="X182" s="193" t="s">
        <v>7582</v>
      </c>
      <c r="Y182" s="193" t="str">
        <f>+IFERROR(VLOOKUP(Tabla1[[#This Row],[Supervisor]],STAFF!E:H,4,0),"")</f>
        <v>ULISES LA ROSA PEREZ</v>
      </c>
      <c r="Z182" s="195">
        <v>44214</v>
      </c>
      <c r="AA182" s="195">
        <v>44230</v>
      </c>
      <c r="AB182" s="193"/>
      <c r="AC182" s="195">
        <v>44231</v>
      </c>
      <c r="AD182" s="193" t="s">
        <v>11832</v>
      </c>
      <c r="AE182" s="193" t="s">
        <v>11832</v>
      </c>
      <c r="AF182" s="193">
        <v>19106</v>
      </c>
      <c r="AG182" s="193" t="s">
        <v>11850</v>
      </c>
      <c r="AH182" s="193"/>
      <c r="AI182" s="193"/>
      <c r="AJ182" s="193">
        <v>100</v>
      </c>
      <c r="AK182" s="193" t="s">
        <v>5890</v>
      </c>
      <c r="AL182" s="193">
        <v>45</v>
      </c>
      <c r="AM182" s="37" t="s">
        <v>3519</v>
      </c>
      <c r="AN182" s="193">
        <f>+IF(AL182=45,1,"")</f>
        <v>1</v>
      </c>
      <c r="AO182" s="195">
        <f ca="1">+TODAY()</f>
        <v>44256</v>
      </c>
      <c r="AP182" s="194">
        <f ca="1">+IF(Tabla1[[#This Row],[Fecha Ingreso Plataforma]]="","",AO182-AC182)</f>
        <v>25</v>
      </c>
      <c r="AQ182" s="195"/>
      <c r="AR182" s="197" t="str">
        <f>+IF(Tabla1[[#This Row],[Fecha Baja]]="","",VALUE(1&amp;"/"&amp;MONTH(Tabla1[[#This Row],[Fecha Baja]])&amp;"/"&amp;YEAR(Tabla1[[#This Row],[Fecha Baja]])))</f>
        <v/>
      </c>
      <c r="AS182" s="197">
        <f>IF(Tabla1[[#This Row],[Fecha Ingreso Plataforma]]="","",VALUE(1&amp;"/"&amp;MONTH(Tabla1[[#This Row],[Fecha Ingreso Plataforma]])&amp;"/"&amp;YEAR(Tabla1[[#This Row],[Fecha Ingreso Plataforma]])))</f>
        <v>44228</v>
      </c>
      <c r="AT182" s="194" t="str">
        <f ca="1">+IF(AND(Tabla1[[#This Row],[dias]]&gt;=135,Tabla1[[#This Row],[Estado]]="Vigente"),"Si","No")</f>
        <v>No</v>
      </c>
      <c r="AU182" s="194" t="str">
        <f>+IF(COUNTIF('PLAN EMPLEADO'!I:I,Tabla1[[#This Row],[Mail]])=0,"No","Si")</f>
        <v>No</v>
      </c>
      <c r="AV182" s="194" t="s">
        <v>8322</v>
      </c>
      <c r="AW182" s="194" t="s">
        <v>9010</v>
      </c>
    </row>
    <row r="183" spans="1:49" x14ac:dyDescent="0.2">
      <c r="A183" s="193" t="s">
        <v>27</v>
      </c>
      <c r="B183" s="193" t="s">
        <v>3115</v>
      </c>
      <c r="C183" s="193" t="s">
        <v>28</v>
      </c>
      <c r="D183" s="193" t="s">
        <v>30</v>
      </c>
      <c r="E183" s="193" t="str">
        <f>+LEFT(Tabla1[[#This Row],[RutDV]],8)</f>
        <v>20863727</v>
      </c>
      <c r="F183" s="193" t="str">
        <f>+RIGHT(Tabla1[[#This Row],[RutDV]],1)</f>
        <v>4</v>
      </c>
      <c r="G183" s="193" t="s">
        <v>11667</v>
      </c>
      <c r="H183" s="193" t="s">
        <v>11833</v>
      </c>
      <c r="I183" s="194" t="str">
        <f>+TRIM(Tabla1[[#This Row],[Nombres]]&amp;" "&amp;Tabla1[[#This Row],[Apellidos]])</f>
        <v>BELEN ANTONIA GONZALEZ RAMIREZ</v>
      </c>
      <c r="J183" s="193" t="s">
        <v>11646</v>
      </c>
      <c r="K183" s="193" t="s">
        <v>11647</v>
      </c>
      <c r="L183" s="193" t="s">
        <v>2497</v>
      </c>
      <c r="M183" s="193" t="s">
        <v>2500</v>
      </c>
      <c r="N183" s="193"/>
      <c r="O183" s="193"/>
      <c r="P183" s="195"/>
      <c r="Q183" s="195"/>
      <c r="R183" s="196"/>
      <c r="S183" s="196"/>
      <c r="T183" s="196"/>
      <c r="U183" s="196"/>
      <c r="V183" s="195" t="s">
        <v>11685</v>
      </c>
      <c r="W183" s="195" t="s">
        <v>7308</v>
      </c>
      <c r="X183" s="193" t="s">
        <v>3656</v>
      </c>
      <c r="Y183" s="193" t="str">
        <f>+IFERROR(VLOOKUP(Tabla1[[#This Row],[Supervisor]],STAFF!E:H,4,0),"")</f>
        <v>ULISES LA ROSA PEREZ</v>
      </c>
      <c r="Z183" s="195">
        <v>44214</v>
      </c>
      <c r="AA183" s="195">
        <v>44230</v>
      </c>
      <c r="AB183" s="193"/>
      <c r="AC183" s="195">
        <v>44231</v>
      </c>
      <c r="AD183" s="193" t="s">
        <v>11833</v>
      </c>
      <c r="AE183" s="193" t="s">
        <v>11833</v>
      </c>
      <c r="AF183" s="193">
        <v>19091</v>
      </c>
      <c r="AG183" s="193" t="s">
        <v>11851</v>
      </c>
      <c r="AH183" s="193"/>
      <c r="AI183" s="193"/>
      <c r="AJ183" s="193">
        <v>100</v>
      </c>
      <c r="AK183" s="193" t="s">
        <v>5890</v>
      </c>
      <c r="AL183" s="193">
        <v>45</v>
      </c>
      <c r="AM183" s="37" t="s">
        <v>3519</v>
      </c>
      <c r="AN183" s="193">
        <f>+IF(AL183=45,1,"")</f>
        <v>1</v>
      </c>
      <c r="AO183" s="195">
        <f ca="1">+TODAY()</f>
        <v>44256</v>
      </c>
      <c r="AP183" s="194">
        <f ca="1">+IF(Tabla1[[#This Row],[Fecha Ingreso Plataforma]]="","",AO183-AC183)</f>
        <v>25</v>
      </c>
      <c r="AQ183" s="195"/>
      <c r="AR183" s="197" t="str">
        <f>+IF(Tabla1[[#This Row],[Fecha Baja]]="","",VALUE(1&amp;"/"&amp;MONTH(Tabla1[[#This Row],[Fecha Baja]])&amp;"/"&amp;YEAR(Tabla1[[#This Row],[Fecha Baja]])))</f>
        <v/>
      </c>
      <c r="AS183" s="197">
        <f>IF(Tabla1[[#This Row],[Fecha Ingreso Plataforma]]="","",VALUE(1&amp;"/"&amp;MONTH(Tabla1[[#This Row],[Fecha Ingreso Plataforma]])&amp;"/"&amp;YEAR(Tabla1[[#This Row],[Fecha Ingreso Plataforma]])))</f>
        <v>44228</v>
      </c>
      <c r="AT183" s="194" t="str">
        <f ca="1">+IF(AND(Tabla1[[#This Row],[dias]]&gt;=135,Tabla1[[#This Row],[Estado]]="Vigente"),"Si","No")</f>
        <v>No</v>
      </c>
      <c r="AU183" s="194" t="str">
        <f>+IF(COUNTIF('PLAN EMPLEADO'!I:I,Tabla1[[#This Row],[Mail]])=0,"No","Si")</f>
        <v>No</v>
      </c>
      <c r="AV183" s="194" t="s">
        <v>8322</v>
      </c>
      <c r="AW183" s="194" t="s">
        <v>9010</v>
      </c>
    </row>
    <row r="184" spans="1:49" x14ac:dyDescent="0.2">
      <c r="A184" s="193" t="s">
        <v>27</v>
      </c>
      <c r="B184" s="193" t="s">
        <v>3115</v>
      </c>
      <c r="C184" s="193" t="s">
        <v>28</v>
      </c>
      <c r="D184" s="193" t="s">
        <v>11305</v>
      </c>
      <c r="E184" s="193" t="str">
        <f>+LEFT(Tabla1[[#This Row],[RutDV]],8)</f>
        <v>19662073</v>
      </c>
      <c r="F184" s="193" t="str">
        <f>+RIGHT(Tabla1[[#This Row],[RutDV]],1)</f>
        <v>7</v>
      </c>
      <c r="G184" s="193" t="s">
        <v>11708</v>
      </c>
      <c r="H184" s="193" t="s">
        <v>11723</v>
      </c>
      <c r="I184" s="194" t="str">
        <f>+TRIM(Tabla1[[#This Row],[Nombres]]&amp;" "&amp;Tabla1[[#This Row],[Apellidos]])</f>
        <v>PALOMA ANDREA MOLINA RIVERA</v>
      </c>
      <c r="J184" s="193" t="s">
        <v>2190</v>
      </c>
      <c r="K184" s="193" t="s">
        <v>11707</v>
      </c>
      <c r="L184" s="193" t="s">
        <v>2497</v>
      </c>
      <c r="M184" s="193" t="s">
        <v>2500</v>
      </c>
      <c r="N184" s="193"/>
      <c r="O184" s="193"/>
      <c r="P184" s="195"/>
      <c r="Q184" s="195"/>
      <c r="R184" s="196"/>
      <c r="S184" s="196"/>
      <c r="T184" s="196"/>
      <c r="U184" s="196"/>
      <c r="V184" s="195">
        <v>35833</v>
      </c>
      <c r="W184" s="195" t="s">
        <v>11613</v>
      </c>
      <c r="X184" s="193" t="s">
        <v>11616</v>
      </c>
      <c r="Y184" s="193" t="str">
        <f>+IFERROR(VLOOKUP(Tabla1[[#This Row],[Supervisor]],STAFF!E:H,4,0),"")</f>
        <v>WILLIAMS ENRIQUE DOMINGUEZ BARRADA</v>
      </c>
      <c r="Z184" s="195">
        <v>44214</v>
      </c>
      <c r="AA184" s="195">
        <v>44230</v>
      </c>
      <c r="AB184" s="193"/>
      <c r="AC184" s="195">
        <v>44231</v>
      </c>
      <c r="AD184" s="193" t="s">
        <v>11723</v>
      </c>
      <c r="AE184" s="193" t="s">
        <v>11723</v>
      </c>
      <c r="AF184" s="193"/>
      <c r="AG184" s="193" t="s">
        <v>11715</v>
      </c>
      <c r="AH184" s="193"/>
      <c r="AI184" s="193"/>
      <c r="AJ184" s="193">
        <v>100</v>
      </c>
      <c r="AK184" s="193" t="s">
        <v>5890</v>
      </c>
      <c r="AL184" s="193">
        <v>30</v>
      </c>
      <c r="AM184" s="37" t="s">
        <v>3519</v>
      </c>
      <c r="AN184" s="193" t="str">
        <f>+IF(AL184=45,1,"")</f>
        <v/>
      </c>
      <c r="AO184" s="195">
        <f ca="1">+TODAY()</f>
        <v>44256</v>
      </c>
      <c r="AP184" s="194">
        <f ca="1">+IF(Tabla1[[#This Row],[Fecha Ingreso Plataforma]]="","",AO184-AC184)</f>
        <v>25</v>
      </c>
      <c r="AQ184" s="195"/>
      <c r="AR184" s="197" t="str">
        <f>+IF(Tabla1[[#This Row],[Fecha Baja]]="","",VALUE(1&amp;"/"&amp;MONTH(Tabla1[[#This Row],[Fecha Baja]])&amp;"/"&amp;YEAR(Tabla1[[#This Row],[Fecha Baja]])))</f>
        <v/>
      </c>
      <c r="AS184" s="197">
        <f>IF(Tabla1[[#This Row],[Fecha Ingreso Plataforma]]="","",VALUE(1&amp;"/"&amp;MONTH(Tabla1[[#This Row],[Fecha Ingreso Plataforma]])&amp;"/"&amp;YEAR(Tabla1[[#This Row],[Fecha Ingreso Plataforma]])))</f>
        <v>44228</v>
      </c>
      <c r="AT184" s="194" t="str">
        <f ca="1">+IF(AND(Tabla1[[#This Row],[dias]]&gt;=135,Tabla1[[#This Row],[Estado]]="Vigente"),"Si","No")</f>
        <v>No</v>
      </c>
      <c r="AU184" s="194" t="str">
        <f>+IF(COUNTIF('PLAN EMPLEADO'!I:I,Tabla1[[#This Row],[Mail]])=0,"No","Si")</f>
        <v>No</v>
      </c>
      <c r="AV184" s="194" t="s">
        <v>8322</v>
      </c>
      <c r="AW184" s="194" t="s">
        <v>9010</v>
      </c>
    </row>
    <row r="185" spans="1:49" x14ac:dyDescent="0.2">
      <c r="A185" s="193" t="s">
        <v>27</v>
      </c>
      <c r="B185" s="193" t="s">
        <v>3115</v>
      </c>
      <c r="C185" s="193" t="s">
        <v>28</v>
      </c>
      <c r="D185" s="193" t="s">
        <v>11305</v>
      </c>
      <c r="E185" s="193" t="str">
        <f>+LEFT(Tabla1[[#This Row],[RutDV]],8)</f>
        <v>20088818</v>
      </c>
      <c r="F185" s="193" t="str">
        <f>+RIGHT(Tabla1[[#This Row],[RutDV]],1)</f>
        <v>9</v>
      </c>
      <c r="G185" s="193" t="s">
        <v>11802</v>
      </c>
      <c r="H185" s="193" t="s">
        <v>11874</v>
      </c>
      <c r="I185" s="194" t="str">
        <f>+TRIM(Tabla1[[#This Row],[Nombres]]&amp;" "&amp;Tabla1[[#This Row],[Apellidos]])</f>
        <v>CAMILO ALEJANDRO ENCINA RODRIGUEZ</v>
      </c>
      <c r="J185" s="193" t="s">
        <v>11780</v>
      </c>
      <c r="K185" s="193" t="s">
        <v>11781</v>
      </c>
      <c r="L185" s="193" t="s">
        <v>2497</v>
      </c>
      <c r="M185" s="193" t="s">
        <v>2500</v>
      </c>
      <c r="N185" s="193"/>
      <c r="O185" s="193"/>
      <c r="P185" s="195"/>
      <c r="Q185" s="195"/>
      <c r="R185" s="196"/>
      <c r="S185" s="196"/>
      <c r="T185" s="196"/>
      <c r="U185" s="196"/>
      <c r="V185" s="195">
        <v>36115</v>
      </c>
      <c r="W185" s="195" t="s">
        <v>12078</v>
      </c>
      <c r="X185" s="193" t="s">
        <v>12074</v>
      </c>
      <c r="Y185" s="193" t="str">
        <f>+IFERROR(VLOOKUP(Tabla1[[#This Row],[Supervisor]],STAFF!E:H,4,0),"")</f>
        <v>WILLIAMS ENRIQUE DOMINGUEZ BARRADA</v>
      </c>
      <c r="Z185" s="195">
        <v>44221</v>
      </c>
      <c r="AA185" s="195">
        <v>44207</v>
      </c>
      <c r="AB185" s="193"/>
      <c r="AC185" s="195">
        <v>44208</v>
      </c>
      <c r="AD185" s="193" t="s">
        <v>11874</v>
      </c>
      <c r="AE185" s="193" t="s">
        <v>11874</v>
      </c>
      <c r="AF185" s="193">
        <v>19439</v>
      </c>
      <c r="AG185" s="193" t="s">
        <v>11896</v>
      </c>
      <c r="AH185" s="193"/>
      <c r="AI185" s="193"/>
      <c r="AJ185" s="193">
        <v>101</v>
      </c>
      <c r="AK185" s="193" t="s">
        <v>10407</v>
      </c>
      <c r="AL185" s="193">
        <v>30</v>
      </c>
      <c r="AM185" s="193" t="s">
        <v>3519</v>
      </c>
      <c r="AN185" s="193" t="str">
        <f>+IF(AL185=45,1,"")</f>
        <v/>
      </c>
      <c r="AO185" s="195">
        <f ca="1">+TODAY()</f>
        <v>44256</v>
      </c>
      <c r="AP185" s="194">
        <f ca="1">+IF(Tabla1[[#This Row],[Fecha Ingreso Plataforma]]="","",AO185-AC185)</f>
        <v>48</v>
      </c>
      <c r="AQ185" s="195"/>
      <c r="AR185" s="197" t="str">
        <f>+IF(Tabla1[[#This Row],[Fecha Baja]]="","",VALUE(1&amp;"/"&amp;MONTH(Tabla1[[#This Row],[Fecha Baja]])&amp;"/"&amp;YEAR(Tabla1[[#This Row],[Fecha Baja]])))</f>
        <v/>
      </c>
      <c r="AS185" s="197">
        <f>IF(Tabla1[[#This Row],[Fecha Ingreso Plataforma]]="","",VALUE(1&amp;"/"&amp;MONTH(Tabla1[[#This Row],[Fecha Ingreso Plataforma]])&amp;"/"&amp;YEAR(Tabla1[[#This Row],[Fecha Ingreso Plataforma]])))</f>
        <v>44197</v>
      </c>
      <c r="AT185" s="194" t="str">
        <f ca="1">+IF(AND(Tabla1[[#This Row],[dias]]&gt;=135,Tabla1[[#This Row],[Estado]]="Vigente"),"Si","No")</f>
        <v>No</v>
      </c>
      <c r="AU185" s="194" t="str">
        <f>+IF(COUNTIF('PLAN EMPLEADO'!I:I,Tabla1[[#This Row],[Mail]])=0,"No","Si")</f>
        <v>No</v>
      </c>
      <c r="AV185" s="194"/>
      <c r="AW185" s="194" t="s">
        <v>9010</v>
      </c>
    </row>
    <row r="186" spans="1:49" x14ac:dyDescent="0.2">
      <c r="A186" s="193" t="s">
        <v>27</v>
      </c>
      <c r="B186" s="193" t="s">
        <v>3115</v>
      </c>
      <c r="C186" s="193" t="s">
        <v>28</v>
      </c>
      <c r="D186" s="193" t="s">
        <v>11305</v>
      </c>
      <c r="E186" s="193" t="str">
        <f>+LEFT(Tabla1[[#This Row],[RutDV]],8)</f>
        <v>18726836</v>
      </c>
      <c r="F186" s="193" t="str">
        <f>+RIGHT(Tabla1[[#This Row],[RutDV]],1)</f>
        <v>2</v>
      </c>
      <c r="G186" s="193" t="s">
        <v>11799</v>
      </c>
      <c r="H186" s="193" t="s">
        <v>11885</v>
      </c>
      <c r="I186" s="194" t="str">
        <f>+TRIM(Tabla1[[#This Row],[Nombres]]&amp;" "&amp;Tabla1[[#This Row],[Apellidos]])</f>
        <v>JONATHAN ENRIQUE VALLE MUÑOZ</v>
      </c>
      <c r="J186" s="193" t="s">
        <v>11774</v>
      </c>
      <c r="K186" s="193" t="s">
        <v>11775</v>
      </c>
      <c r="L186" s="193" t="s">
        <v>2497</v>
      </c>
      <c r="M186" s="193" t="s">
        <v>2500</v>
      </c>
      <c r="N186" s="193"/>
      <c r="O186" s="193"/>
      <c r="P186" s="195"/>
      <c r="Q186" s="195"/>
      <c r="R186" s="196"/>
      <c r="S186" s="196"/>
      <c r="T186" s="196"/>
      <c r="U186" s="196"/>
      <c r="V186" s="195">
        <v>34325</v>
      </c>
      <c r="W186" s="195" t="s">
        <v>12078</v>
      </c>
      <c r="X186" s="193" t="s">
        <v>12074</v>
      </c>
      <c r="Y186" s="193" t="str">
        <f>+IFERROR(VLOOKUP(Tabla1[[#This Row],[Supervisor]],STAFF!E:H,4,0),"")</f>
        <v>WILLIAMS ENRIQUE DOMINGUEZ BARRADA</v>
      </c>
      <c r="Z186" s="195">
        <v>44221</v>
      </c>
      <c r="AA186" s="195">
        <v>44207</v>
      </c>
      <c r="AB186" s="193"/>
      <c r="AC186" s="195">
        <v>44208</v>
      </c>
      <c r="AD186" s="193" t="s">
        <v>11885</v>
      </c>
      <c r="AE186" s="193" t="s">
        <v>11885</v>
      </c>
      <c r="AF186" s="193">
        <v>19477</v>
      </c>
      <c r="AG186" s="193" t="s">
        <v>11907</v>
      </c>
      <c r="AH186" s="193"/>
      <c r="AI186" s="193"/>
      <c r="AJ186" s="193">
        <v>101</v>
      </c>
      <c r="AK186" s="193" t="s">
        <v>10407</v>
      </c>
      <c r="AL186" s="193">
        <v>30</v>
      </c>
      <c r="AM186" s="193" t="s">
        <v>3519</v>
      </c>
      <c r="AN186" s="193" t="str">
        <f>+IF(AL186=45,1,"")</f>
        <v/>
      </c>
      <c r="AO186" s="195">
        <f ca="1">+TODAY()</f>
        <v>44256</v>
      </c>
      <c r="AP186" s="194">
        <f ca="1">+IF(Tabla1[[#This Row],[Fecha Ingreso Plataforma]]="","",AO186-AC186)</f>
        <v>48</v>
      </c>
      <c r="AQ186" s="195"/>
      <c r="AR186" s="197" t="str">
        <f>+IF(Tabla1[[#This Row],[Fecha Baja]]="","",VALUE(1&amp;"/"&amp;MONTH(Tabla1[[#This Row],[Fecha Baja]])&amp;"/"&amp;YEAR(Tabla1[[#This Row],[Fecha Baja]])))</f>
        <v/>
      </c>
      <c r="AS186" s="197">
        <f>IF(Tabla1[[#This Row],[Fecha Ingreso Plataforma]]="","",VALUE(1&amp;"/"&amp;MONTH(Tabla1[[#This Row],[Fecha Ingreso Plataforma]])&amp;"/"&amp;YEAR(Tabla1[[#This Row],[Fecha Ingreso Plataforma]])))</f>
        <v>44197</v>
      </c>
      <c r="AT186" s="194" t="str">
        <f ca="1">+IF(AND(Tabla1[[#This Row],[dias]]&gt;=135,Tabla1[[#This Row],[Estado]]="Vigente"),"Si","No")</f>
        <v>No</v>
      </c>
      <c r="AU186" s="194" t="str">
        <f>+IF(COUNTIF('PLAN EMPLEADO'!I:I,Tabla1[[#This Row],[Mail]])=0,"No","Si")</f>
        <v>No</v>
      </c>
      <c r="AV186" s="194"/>
      <c r="AW186" s="194" t="s">
        <v>9010</v>
      </c>
    </row>
    <row r="187" spans="1:49" x14ac:dyDescent="0.2">
      <c r="A187" s="193" t="s">
        <v>27</v>
      </c>
      <c r="B187" s="193" t="s">
        <v>3115</v>
      </c>
      <c r="C187" s="193" t="s">
        <v>28</v>
      </c>
      <c r="D187" s="193" t="s">
        <v>11305</v>
      </c>
      <c r="E187" s="193" t="str">
        <f>+LEFT(Tabla1[[#This Row],[RutDV]],8)</f>
        <v>18876428</v>
      </c>
      <c r="F187" s="193" t="str">
        <f>+RIGHT(Tabla1[[#This Row],[RutDV]],1)</f>
        <v>2</v>
      </c>
      <c r="G187" s="193" t="s">
        <v>11797</v>
      </c>
      <c r="H187" s="193" t="s">
        <v>11886</v>
      </c>
      <c r="I187" s="194" t="str">
        <f>+TRIM(Tabla1[[#This Row],[Nombres]]&amp;" "&amp;Tabla1[[#This Row],[Apellidos]])</f>
        <v>JUAN EMILIO ESPINOZA AMBIADO</v>
      </c>
      <c r="J187" s="193" t="s">
        <v>11770</v>
      </c>
      <c r="K187" s="193" t="s">
        <v>11771</v>
      </c>
      <c r="L187" s="193" t="s">
        <v>2497</v>
      </c>
      <c r="M187" s="193" t="s">
        <v>2500</v>
      </c>
      <c r="N187" s="193"/>
      <c r="O187" s="193"/>
      <c r="P187" s="195"/>
      <c r="Q187" s="195"/>
      <c r="R187" s="196"/>
      <c r="S187" s="196"/>
      <c r="T187" s="196"/>
      <c r="U187" s="196"/>
      <c r="V187" s="195">
        <v>34829</v>
      </c>
      <c r="W187" s="195" t="s">
        <v>12078</v>
      </c>
      <c r="X187" s="193" t="s">
        <v>12074</v>
      </c>
      <c r="Y187" s="193" t="str">
        <f>+IFERROR(VLOOKUP(Tabla1[[#This Row],[Supervisor]],STAFF!E:H,4,0),"")</f>
        <v>WILLIAMS ENRIQUE DOMINGUEZ BARRADA</v>
      </c>
      <c r="Z187" s="195">
        <v>44221</v>
      </c>
      <c r="AA187" s="195">
        <v>44207</v>
      </c>
      <c r="AB187" s="193"/>
      <c r="AC187" s="195">
        <v>44208</v>
      </c>
      <c r="AD187" s="193" t="s">
        <v>11886</v>
      </c>
      <c r="AE187" s="193" t="s">
        <v>11886</v>
      </c>
      <c r="AF187" s="193">
        <v>19481</v>
      </c>
      <c r="AG187" s="193" t="s">
        <v>11908</v>
      </c>
      <c r="AH187" s="193"/>
      <c r="AI187" s="193"/>
      <c r="AJ187" s="193">
        <v>101</v>
      </c>
      <c r="AK187" s="193" t="s">
        <v>10407</v>
      </c>
      <c r="AL187" s="193">
        <v>30</v>
      </c>
      <c r="AM187" s="193" t="s">
        <v>3519</v>
      </c>
      <c r="AN187" s="193" t="str">
        <f>+IF(AL187=45,1,"")</f>
        <v/>
      </c>
      <c r="AO187" s="195">
        <f ca="1">+TODAY()</f>
        <v>44256</v>
      </c>
      <c r="AP187" s="194">
        <f ca="1">+IF(Tabla1[[#This Row],[Fecha Ingreso Plataforma]]="","",AO187-AC187)</f>
        <v>48</v>
      </c>
      <c r="AQ187" s="195"/>
      <c r="AR187" s="197" t="str">
        <f>+IF(Tabla1[[#This Row],[Fecha Baja]]="","",VALUE(1&amp;"/"&amp;MONTH(Tabla1[[#This Row],[Fecha Baja]])&amp;"/"&amp;YEAR(Tabla1[[#This Row],[Fecha Baja]])))</f>
        <v/>
      </c>
      <c r="AS187" s="197">
        <f>IF(Tabla1[[#This Row],[Fecha Ingreso Plataforma]]="","",VALUE(1&amp;"/"&amp;MONTH(Tabla1[[#This Row],[Fecha Ingreso Plataforma]])&amp;"/"&amp;YEAR(Tabla1[[#This Row],[Fecha Ingreso Plataforma]])))</f>
        <v>44197</v>
      </c>
      <c r="AT187" s="194" t="str">
        <f ca="1">+IF(AND(Tabla1[[#This Row],[dias]]&gt;=135,Tabla1[[#This Row],[Estado]]="Vigente"),"Si","No")</f>
        <v>No</v>
      </c>
      <c r="AU187" s="194" t="str">
        <f>+IF(COUNTIF('PLAN EMPLEADO'!I:I,Tabla1[[#This Row],[Mail]])=0,"No","Si")</f>
        <v>No</v>
      </c>
      <c r="AV187" s="194"/>
      <c r="AW187" s="194" t="s">
        <v>9010</v>
      </c>
    </row>
    <row r="188" spans="1:49" x14ac:dyDescent="0.2">
      <c r="A188" s="193" t="s">
        <v>27</v>
      </c>
      <c r="B188" s="193" t="s">
        <v>3115</v>
      </c>
      <c r="C188" s="193" t="s">
        <v>28</v>
      </c>
      <c r="D188" s="193" t="s">
        <v>11305</v>
      </c>
      <c r="E188" s="193" t="str">
        <f>+LEFT(Tabla1[[#This Row],[RutDV]],8)</f>
        <v>19476904</v>
      </c>
      <c r="F188" s="193" t="str">
        <f>+RIGHT(Tabla1[[#This Row],[RutDV]],1)</f>
        <v>0</v>
      </c>
      <c r="G188" s="193" t="s">
        <v>11801</v>
      </c>
      <c r="H188" s="193" t="s">
        <v>11887</v>
      </c>
      <c r="I188" s="194" t="str">
        <f>+TRIM(Tabla1[[#This Row],[Nombres]]&amp;" "&amp;Tabla1[[#This Row],[Apellidos]])</f>
        <v>KATHERINNE URRA MARDONES</v>
      </c>
      <c r="J188" s="193" t="s">
        <v>11778</v>
      </c>
      <c r="K188" s="193" t="s">
        <v>11779</v>
      </c>
      <c r="L188" s="193" t="s">
        <v>2497</v>
      </c>
      <c r="M188" s="193" t="s">
        <v>2500</v>
      </c>
      <c r="N188" s="193"/>
      <c r="O188" s="193"/>
      <c r="P188" s="195"/>
      <c r="Q188" s="195"/>
      <c r="R188" s="196"/>
      <c r="S188" s="196"/>
      <c r="T188" s="196"/>
      <c r="U188" s="196"/>
      <c r="V188" s="195">
        <v>35341</v>
      </c>
      <c r="W188" s="195" t="s">
        <v>12078</v>
      </c>
      <c r="X188" s="193" t="s">
        <v>12074</v>
      </c>
      <c r="Y188" s="193" t="str">
        <f>+IFERROR(VLOOKUP(Tabla1[[#This Row],[Supervisor]],STAFF!E:H,4,0),"")</f>
        <v>WILLIAMS ENRIQUE DOMINGUEZ BARRADA</v>
      </c>
      <c r="Z188" s="195">
        <v>44221</v>
      </c>
      <c r="AA188" s="195">
        <v>44207</v>
      </c>
      <c r="AB188" s="193"/>
      <c r="AC188" s="195">
        <v>44208</v>
      </c>
      <c r="AD188" s="193" t="s">
        <v>11887</v>
      </c>
      <c r="AE188" s="193" t="s">
        <v>11887</v>
      </c>
      <c r="AF188" s="193">
        <v>19484</v>
      </c>
      <c r="AG188" s="193" t="s">
        <v>11909</v>
      </c>
      <c r="AH188" s="193"/>
      <c r="AI188" s="193"/>
      <c r="AJ188" s="193">
        <v>101</v>
      </c>
      <c r="AK188" s="193" t="s">
        <v>10407</v>
      </c>
      <c r="AL188" s="193">
        <v>30</v>
      </c>
      <c r="AM188" s="193" t="s">
        <v>3519</v>
      </c>
      <c r="AN188" s="193" t="str">
        <f>+IF(AL188=45,1,"")</f>
        <v/>
      </c>
      <c r="AO188" s="195">
        <f ca="1">+TODAY()</f>
        <v>44256</v>
      </c>
      <c r="AP188" s="194">
        <f ca="1">+IF(Tabla1[[#This Row],[Fecha Ingreso Plataforma]]="","",AO188-AC188)</f>
        <v>48</v>
      </c>
      <c r="AQ188" s="195"/>
      <c r="AR188" s="197" t="str">
        <f>+IF(Tabla1[[#This Row],[Fecha Baja]]="","",VALUE(1&amp;"/"&amp;MONTH(Tabla1[[#This Row],[Fecha Baja]])&amp;"/"&amp;YEAR(Tabla1[[#This Row],[Fecha Baja]])))</f>
        <v/>
      </c>
      <c r="AS188" s="197">
        <f>IF(Tabla1[[#This Row],[Fecha Ingreso Plataforma]]="","",VALUE(1&amp;"/"&amp;MONTH(Tabla1[[#This Row],[Fecha Ingreso Plataforma]])&amp;"/"&amp;YEAR(Tabla1[[#This Row],[Fecha Ingreso Plataforma]])))</f>
        <v>44197</v>
      </c>
      <c r="AT188" s="194" t="str">
        <f ca="1">+IF(AND(Tabla1[[#This Row],[dias]]&gt;=135,Tabla1[[#This Row],[Estado]]="Vigente"),"Si","No")</f>
        <v>No</v>
      </c>
      <c r="AU188" s="194" t="str">
        <f>+IF(COUNTIF('PLAN EMPLEADO'!I:I,Tabla1[[#This Row],[Mail]])=0,"No","Si")</f>
        <v>No</v>
      </c>
      <c r="AV188" s="194"/>
      <c r="AW188" s="194" t="s">
        <v>9010</v>
      </c>
    </row>
    <row r="189" spans="1:49" x14ac:dyDescent="0.2">
      <c r="A189" s="193" t="s">
        <v>27</v>
      </c>
      <c r="B189" s="193" t="s">
        <v>3115</v>
      </c>
      <c r="C189" s="193" t="s">
        <v>28</v>
      </c>
      <c r="D189" s="193" t="s">
        <v>11305</v>
      </c>
      <c r="E189" s="193" t="str">
        <f>+LEFT(Tabla1[[#This Row],[RutDV]],8)</f>
        <v>17917917</v>
      </c>
      <c r="F189" s="193" t="str">
        <f>+RIGHT(Tabla1[[#This Row],[RutDV]],1)</f>
        <v>2</v>
      </c>
      <c r="G189" s="193" t="s">
        <v>11800</v>
      </c>
      <c r="H189" s="193" t="s">
        <v>11890</v>
      </c>
      <c r="I189" s="194" t="str">
        <f>+TRIM(Tabla1[[#This Row],[Nombres]]&amp;" "&amp;Tabla1[[#This Row],[Apellidos]])</f>
        <v>PABLO ANDRES MILLAPAN BARRIGA</v>
      </c>
      <c r="J189" s="193" t="s">
        <v>11776</v>
      </c>
      <c r="K189" s="193" t="s">
        <v>11777</v>
      </c>
      <c r="L189" s="193" t="s">
        <v>2497</v>
      </c>
      <c r="M189" s="193" t="s">
        <v>2500</v>
      </c>
      <c r="N189" s="193"/>
      <c r="O189" s="193"/>
      <c r="P189" s="195"/>
      <c r="Q189" s="195"/>
      <c r="R189" s="196"/>
      <c r="S189" s="196"/>
      <c r="T189" s="196"/>
      <c r="U189" s="196"/>
      <c r="V189" s="195">
        <v>33420</v>
      </c>
      <c r="W189" s="195" t="s">
        <v>12078</v>
      </c>
      <c r="X189" s="193" t="s">
        <v>12074</v>
      </c>
      <c r="Y189" s="193" t="str">
        <f>+IFERROR(VLOOKUP(Tabla1[[#This Row],[Supervisor]],STAFF!E:H,4,0),"")</f>
        <v>WILLIAMS ENRIQUE DOMINGUEZ BARRADA</v>
      </c>
      <c r="Z189" s="195">
        <v>44221</v>
      </c>
      <c r="AA189" s="195">
        <v>44207</v>
      </c>
      <c r="AB189" s="193"/>
      <c r="AC189" s="195">
        <v>44208</v>
      </c>
      <c r="AD189" s="193" t="s">
        <v>11890</v>
      </c>
      <c r="AE189" s="193" t="s">
        <v>11890</v>
      </c>
      <c r="AF189" s="193">
        <v>19491</v>
      </c>
      <c r="AG189" s="193" t="s">
        <v>11912</v>
      </c>
      <c r="AH189" s="193"/>
      <c r="AI189" s="193"/>
      <c r="AJ189" s="193">
        <v>101</v>
      </c>
      <c r="AK189" s="193" t="s">
        <v>10407</v>
      </c>
      <c r="AL189" s="193">
        <v>30</v>
      </c>
      <c r="AM189" s="193" t="s">
        <v>3519</v>
      </c>
      <c r="AN189" s="193" t="str">
        <f>+IF(AL189=45,1,"")</f>
        <v/>
      </c>
      <c r="AO189" s="195">
        <f ca="1">+TODAY()</f>
        <v>44256</v>
      </c>
      <c r="AP189" s="194">
        <f ca="1">+IF(Tabla1[[#This Row],[Fecha Ingreso Plataforma]]="","",AO189-AC189)</f>
        <v>48</v>
      </c>
      <c r="AQ189" s="195"/>
      <c r="AR189" s="197" t="str">
        <f>+IF(Tabla1[[#This Row],[Fecha Baja]]="","",VALUE(1&amp;"/"&amp;MONTH(Tabla1[[#This Row],[Fecha Baja]])&amp;"/"&amp;YEAR(Tabla1[[#This Row],[Fecha Baja]])))</f>
        <v/>
      </c>
      <c r="AS189" s="197">
        <f>IF(Tabla1[[#This Row],[Fecha Ingreso Plataforma]]="","",VALUE(1&amp;"/"&amp;MONTH(Tabla1[[#This Row],[Fecha Ingreso Plataforma]])&amp;"/"&amp;YEAR(Tabla1[[#This Row],[Fecha Ingreso Plataforma]])))</f>
        <v>44197</v>
      </c>
      <c r="AT189" s="194" t="str">
        <f ca="1">+IF(AND(Tabla1[[#This Row],[dias]]&gt;=135,Tabla1[[#This Row],[Estado]]="Vigente"),"Si","No")</f>
        <v>No</v>
      </c>
      <c r="AU189" s="194" t="str">
        <f>+IF(COUNTIF('PLAN EMPLEADO'!I:I,Tabla1[[#This Row],[Mail]])=0,"No","Si")</f>
        <v>No</v>
      </c>
      <c r="AV189" s="194"/>
      <c r="AW189" s="194" t="s">
        <v>9010</v>
      </c>
    </row>
    <row r="190" spans="1:49" x14ac:dyDescent="0.2">
      <c r="A190" s="193" t="s">
        <v>27</v>
      </c>
      <c r="B190" s="193" t="s">
        <v>3115</v>
      </c>
      <c r="C190" s="193" t="s">
        <v>28</v>
      </c>
      <c r="D190" s="193" t="s">
        <v>30</v>
      </c>
      <c r="E190" s="193" t="str">
        <f>+LEFT(Tabla1[[#This Row],[RutDV]],8)</f>
        <v>16555587</v>
      </c>
      <c r="F190" s="193" t="str">
        <f>+RIGHT(Tabla1[[#This Row],[RutDV]],1)</f>
        <v>2</v>
      </c>
      <c r="G190" s="193" t="s">
        <v>11789</v>
      </c>
      <c r="H190" s="193" t="s">
        <v>11877</v>
      </c>
      <c r="I190" s="194" t="str">
        <f>+TRIM(Tabla1[[#This Row],[Nombres]]&amp;" "&amp;Tabla1[[#This Row],[Apellidos]])</f>
        <v>CESAR ANDRES RAYMUNDO DE PEÑAFORT CANALES CANALES</v>
      </c>
      <c r="J190" s="193" t="s">
        <v>11754</v>
      </c>
      <c r="K190" s="193" t="s">
        <v>11755</v>
      </c>
      <c r="L190" s="193" t="s">
        <v>2497</v>
      </c>
      <c r="M190" s="193" t="s">
        <v>2500</v>
      </c>
      <c r="N190" s="193"/>
      <c r="O190" s="193"/>
      <c r="P190" s="195"/>
      <c r="Q190" s="195"/>
      <c r="R190" s="196"/>
      <c r="S190" s="196"/>
      <c r="T190" s="196"/>
      <c r="U190" s="196"/>
      <c r="V190" s="195" t="s">
        <v>11812</v>
      </c>
      <c r="W190" s="195" t="s">
        <v>5409</v>
      </c>
      <c r="X190" s="37" t="s">
        <v>2511</v>
      </c>
      <c r="Y190" s="37" t="str">
        <f>+IFERROR(VLOOKUP(Tabla1[[#This Row],[Supervisor]],STAFF!E:H,4,0),"")</f>
        <v>ULISES LA ROSA PEREZ</v>
      </c>
      <c r="Z190" s="195">
        <v>44221</v>
      </c>
      <c r="AA190" s="195">
        <v>44207</v>
      </c>
      <c r="AB190" s="193"/>
      <c r="AC190" s="195">
        <v>44208</v>
      </c>
      <c r="AD190" s="193" t="s">
        <v>11877</v>
      </c>
      <c r="AE190" s="193" t="s">
        <v>11877</v>
      </c>
      <c r="AF190" s="193">
        <v>19446</v>
      </c>
      <c r="AG190" s="193" t="s">
        <v>11899</v>
      </c>
      <c r="AH190" s="193"/>
      <c r="AI190" s="193"/>
      <c r="AJ190" s="193">
        <v>101</v>
      </c>
      <c r="AK190" s="193" t="s">
        <v>10407</v>
      </c>
      <c r="AL190" s="193">
        <v>45</v>
      </c>
      <c r="AM190" s="193" t="s">
        <v>3519</v>
      </c>
      <c r="AN190" s="193">
        <f>+IF(AL190=45,1,"")</f>
        <v>1</v>
      </c>
      <c r="AO190" s="195">
        <f ca="1">+TODAY()</f>
        <v>44256</v>
      </c>
      <c r="AP190" s="194">
        <f ca="1">+IF(Tabla1[[#This Row],[Fecha Ingreso Plataforma]]="","",AO190-AC190)</f>
        <v>48</v>
      </c>
      <c r="AQ190" s="195"/>
      <c r="AR190" s="197" t="str">
        <f>+IF(Tabla1[[#This Row],[Fecha Baja]]="","",VALUE(1&amp;"/"&amp;MONTH(Tabla1[[#This Row],[Fecha Baja]])&amp;"/"&amp;YEAR(Tabla1[[#This Row],[Fecha Baja]])))</f>
        <v/>
      </c>
      <c r="AS190" s="197">
        <f>IF(Tabla1[[#This Row],[Fecha Ingreso Plataforma]]="","",VALUE(1&amp;"/"&amp;MONTH(Tabla1[[#This Row],[Fecha Ingreso Plataforma]])&amp;"/"&amp;YEAR(Tabla1[[#This Row],[Fecha Ingreso Plataforma]])))</f>
        <v>44197</v>
      </c>
      <c r="AT190" s="194" t="str">
        <f ca="1">+IF(AND(Tabla1[[#This Row],[dias]]&gt;=135,Tabla1[[#This Row],[Estado]]="Vigente"),"Si","No")</f>
        <v>No</v>
      </c>
      <c r="AU190" s="194" t="str">
        <f>+IF(COUNTIF('PLAN EMPLEADO'!I:I,Tabla1[[#This Row],[Mail]])=0,"No","Si")</f>
        <v>No</v>
      </c>
      <c r="AV190" s="194"/>
      <c r="AW190" s="194" t="s">
        <v>9010</v>
      </c>
    </row>
    <row r="191" spans="1:49" x14ac:dyDescent="0.2">
      <c r="A191" s="193" t="s">
        <v>27</v>
      </c>
      <c r="B191" s="193" t="s">
        <v>3115</v>
      </c>
      <c r="C191" s="193" t="s">
        <v>28</v>
      </c>
      <c r="D191" s="193" t="s">
        <v>30</v>
      </c>
      <c r="E191" s="193" t="str">
        <f>+LEFT(Tabla1[[#This Row],[RutDV]],8)</f>
        <v>21009108</v>
      </c>
      <c r="F191" s="193" t="str">
        <f>+RIGHT(Tabla1[[#This Row],[RutDV]],1)</f>
        <v>4</v>
      </c>
      <c r="G191" s="193" t="s">
        <v>11784</v>
      </c>
      <c r="H191" s="193" t="s">
        <v>11879</v>
      </c>
      <c r="I191" s="194" t="str">
        <f>+TRIM(Tabla1[[#This Row],[Nombres]]&amp;" "&amp;Tabla1[[#This Row],[Apellidos]])</f>
        <v>DHARYEN CARLOS CARREÑO VERA</v>
      </c>
      <c r="J191" s="193" t="s">
        <v>11746</v>
      </c>
      <c r="K191" s="193" t="s">
        <v>11747</v>
      </c>
      <c r="L191" s="193" t="s">
        <v>2497</v>
      </c>
      <c r="M191" s="193" t="s">
        <v>2500</v>
      </c>
      <c r="N191" s="193"/>
      <c r="O191" s="193"/>
      <c r="P191" s="195"/>
      <c r="Q191" s="195"/>
      <c r="R191" s="196"/>
      <c r="S191" s="196"/>
      <c r="T191" s="196"/>
      <c r="U191" s="196"/>
      <c r="V191" s="195" t="s">
        <v>11807</v>
      </c>
      <c r="W191" s="195" t="s">
        <v>7309</v>
      </c>
      <c r="X191" s="193" t="s">
        <v>708</v>
      </c>
      <c r="Y191" s="193" t="str">
        <f>+IFERROR(VLOOKUP(Tabla1[[#This Row],[Supervisor]],STAFF!E:H,4,0),"")</f>
        <v>FRANCISCO JAVIER SUAREZ VEGA</v>
      </c>
      <c r="Z191" s="195">
        <v>44221</v>
      </c>
      <c r="AA191" s="195">
        <v>44207</v>
      </c>
      <c r="AB191" s="193"/>
      <c r="AC191" s="195">
        <v>44208</v>
      </c>
      <c r="AD191" s="193" t="s">
        <v>11879</v>
      </c>
      <c r="AE191" s="193" t="s">
        <v>11879</v>
      </c>
      <c r="AF191" s="193">
        <v>19450</v>
      </c>
      <c r="AG191" s="193" t="s">
        <v>11901</v>
      </c>
      <c r="AH191" s="193"/>
      <c r="AI191" s="193"/>
      <c r="AJ191" s="193">
        <v>101</v>
      </c>
      <c r="AK191" s="193" t="s">
        <v>10407</v>
      </c>
      <c r="AL191" s="193">
        <v>30</v>
      </c>
      <c r="AM191" s="193" t="s">
        <v>3519</v>
      </c>
      <c r="AN191" s="193" t="str">
        <f>+IF(AL191=45,1,"")</f>
        <v/>
      </c>
      <c r="AO191" s="195">
        <f ca="1">+TODAY()</f>
        <v>44256</v>
      </c>
      <c r="AP191" s="194">
        <f ca="1">+IF(Tabla1[[#This Row],[Fecha Ingreso Plataforma]]="","",AO191-AC191)</f>
        <v>48</v>
      </c>
      <c r="AQ191" s="195"/>
      <c r="AR191" s="197" t="str">
        <f>+IF(Tabla1[[#This Row],[Fecha Baja]]="","",VALUE(1&amp;"/"&amp;MONTH(Tabla1[[#This Row],[Fecha Baja]])&amp;"/"&amp;YEAR(Tabla1[[#This Row],[Fecha Baja]])))</f>
        <v/>
      </c>
      <c r="AS191" s="197">
        <f>IF(Tabla1[[#This Row],[Fecha Ingreso Plataforma]]="","",VALUE(1&amp;"/"&amp;MONTH(Tabla1[[#This Row],[Fecha Ingreso Plataforma]])&amp;"/"&amp;YEAR(Tabla1[[#This Row],[Fecha Ingreso Plataforma]])))</f>
        <v>44197</v>
      </c>
      <c r="AT191" s="194" t="str">
        <f ca="1">+IF(AND(Tabla1[[#This Row],[dias]]&gt;=135,Tabla1[[#This Row],[Estado]]="Vigente"),"Si","No")</f>
        <v>No</v>
      </c>
      <c r="AU191" s="194" t="str">
        <f>+IF(COUNTIF('PLAN EMPLEADO'!I:I,Tabla1[[#This Row],[Mail]])=0,"No","Si")</f>
        <v>No</v>
      </c>
      <c r="AV191" s="194"/>
      <c r="AW191" s="194" t="s">
        <v>9010</v>
      </c>
    </row>
    <row r="192" spans="1:49" x14ac:dyDescent="0.2">
      <c r="A192" s="193" t="s">
        <v>27</v>
      </c>
      <c r="B192" s="193" t="s">
        <v>3115</v>
      </c>
      <c r="C192" s="193" t="s">
        <v>28</v>
      </c>
      <c r="D192" s="193" t="s">
        <v>30</v>
      </c>
      <c r="E192" s="193" t="str">
        <f>+LEFT(Tabla1[[#This Row],[RutDV]],8)</f>
        <v>19300955</v>
      </c>
      <c r="F192" s="193" t="str">
        <f>+RIGHT(Tabla1[[#This Row],[RutDV]],1)</f>
        <v>7</v>
      </c>
      <c r="G192" s="193" t="s">
        <v>11788</v>
      </c>
      <c r="H192" s="193" t="s">
        <v>11880</v>
      </c>
      <c r="I192" s="194" t="str">
        <f>+TRIM(Tabla1[[#This Row],[Nombres]]&amp;" "&amp;Tabla1[[#This Row],[Apellidos]])</f>
        <v>EFRAIN GILBERTO VILLALOBOS HENRIQUEZ</v>
      </c>
      <c r="J192" s="193" t="s">
        <v>11753</v>
      </c>
      <c r="K192" s="193" t="s">
        <v>10460</v>
      </c>
      <c r="L192" s="193" t="s">
        <v>2497</v>
      </c>
      <c r="M192" s="193" t="s">
        <v>2500</v>
      </c>
      <c r="N192" s="193"/>
      <c r="O192" s="193"/>
      <c r="P192" s="195"/>
      <c r="Q192" s="195"/>
      <c r="R192" s="196"/>
      <c r="S192" s="196"/>
      <c r="T192" s="196"/>
      <c r="U192" s="196"/>
      <c r="V192" s="195" t="s">
        <v>11811</v>
      </c>
      <c r="W192" s="195" t="s">
        <v>5411</v>
      </c>
      <c r="X192" s="37" t="s">
        <v>2512</v>
      </c>
      <c r="Y192" s="37" t="str">
        <f>+IFERROR(VLOOKUP(Tabla1[[#This Row],[Supervisor]],STAFF!E:H,4,0),"")</f>
        <v>ULISES LA ROSA PEREZ</v>
      </c>
      <c r="Z192" s="195">
        <v>44221</v>
      </c>
      <c r="AA192" s="195">
        <v>44207</v>
      </c>
      <c r="AB192" s="193"/>
      <c r="AC192" s="195">
        <v>44208</v>
      </c>
      <c r="AD192" s="193" t="s">
        <v>11880</v>
      </c>
      <c r="AE192" s="193" t="s">
        <v>11880</v>
      </c>
      <c r="AF192" s="193">
        <v>19451</v>
      </c>
      <c r="AG192" s="193" t="s">
        <v>11902</v>
      </c>
      <c r="AH192" s="193"/>
      <c r="AI192" s="193"/>
      <c r="AJ192" s="193">
        <v>101</v>
      </c>
      <c r="AK192" s="193" t="s">
        <v>10407</v>
      </c>
      <c r="AL192" s="193">
        <v>45</v>
      </c>
      <c r="AM192" s="193" t="s">
        <v>3519</v>
      </c>
      <c r="AN192" s="193">
        <f>+IF(AL192=45,1,"")</f>
        <v>1</v>
      </c>
      <c r="AO192" s="195">
        <f ca="1">+TODAY()</f>
        <v>44256</v>
      </c>
      <c r="AP192" s="194">
        <f ca="1">+IF(Tabla1[[#This Row],[Fecha Ingreso Plataforma]]="","",AO192-AC192)</f>
        <v>48</v>
      </c>
      <c r="AQ192" s="195"/>
      <c r="AR192" s="197" t="str">
        <f>+IF(Tabla1[[#This Row],[Fecha Baja]]="","",VALUE(1&amp;"/"&amp;MONTH(Tabla1[[#This Row],[Fecha Baja]])&amp;"/"&amp;YEAR(Tabla1[[#This Row],[Fecha Baja]])))</f>
        <v/>
      </c>
      <c r="AS192" s="197">
        <f>IF(Tabla1[[#This Row],[Fecha Ingreso Plataforma]]="","",VALUE(1&amp;"/"&amp;MONTH(Tabla1[[#This Row],[Fecha Ingreso Plataforma]])&amp;"/"&amp;YEAR(Tabla1[[#This Row],[Fecha Ingreso Plataforma]])))</f>
        <v>44197</v>
      </c>
      <c r="AT192" s="194" t="str">
        <f ca="1">+IF(AND(Tabla1[[#This Row],[dias]]&gt;=135,Tabla1[[#This Row],[Estado]]="Vigente"),"Si","No")</f>
        <v>No</v>
      </c>
      <c r="AU192" s="194" t="str">
        <f>+IF(COUNTIF('PLAN EMPLEADO'!I:I,Tabla1[[#This Row],[Mail]])=0,"No","Si")</f>
        <v>No</v>
      </c>
      <c r="AV192" s="194"/>
      <c r="AW192" s="194" t="s">
        <v>9010</v>
      </c>
    </row>
    <row r="193" spans="1:49" x14ac:dyDescent="0.2">
      <c r="A193" s="193" t="s">
        <v>27</v>
      </c>
      <c r="B193" s="193" t="s">
        <v>3115</v>
      </c>
      <c r="C193" s="193" t="s">
        <v>28</v>
      </c>
      <c r="D193" s="193" t="s">
        <v>30</v>
      </c>
      <c r="E193" s="193" t="str">
        <f>+LEFT(Tabla1[[#This Row],[RutDV]],8)</f>
        <v>19968839</v>
      </c>
      <c r="F193" s="193" t="str">
        <f>+RIGHT(Tabla1[[#This Row],[RutDV]],1)</f>
        <v>1</v>
      </c>
      <c r="G193" s="193" t="s">
        <v>11787</v>
      </c>
      <c r="H193" s="193" t="s">
        <v>11881</v>
      </c>
      <c r="I193" s="194" t="str">
        <f>+TRIM(Tabla1[[#This Row],[Nombres]]&amp;" "&amp;Tabla1[[#This Row],[Apellidos]])</f>
        <v>FABIAN ARTURO ALEXANDER MARIN INFANTA</v>
      </c>
      <c r="J193" s="193" t="s">
        <v>11751</v>
      </c>
      <c r="K193" s="193" t="s">
        <v>11752</v>
      </c>
      <c r="L193" s="193" t="s">
        <v>2497</v>
      </c>
      <c r="M193" s="193" t="s">
        <v>2500</v>
      </c>
      <c r="N193" s="193"/>
      <c r="O193" s="193"/>
      <c r="P193" s="195"/>
      <c r="Q193" s="195"/>
      <c r="R193" s="196"/>
      <c r="S193" s="196"/>
      <c r="T193" s="196"/>
      <c r="U193" s="196"/>
      <c r="V193" s="195" t="s">
        <v>11810</v>
      </c>
      <c r="W193" s="195" t="s">
        <v>5415</v>
      </c>
      <c r="X193" s="37" t="s">
        <v>2509</v>
      </c>
      <c r="Y193" s="37" t="str">
        <f>+IFERROR(VLOOKUP(Tabla1[[#This Row],[Supervisor]],STAFF!E:H,4,0),"")</f>
        <v>ULISES LA ROSA PEREZ</v>
      </c>
      <c r="Z193" s="195">
        <v>44221</v>
      </c>
      <c r="AA193" s="195">
        <v>44207</v>
      </c>
      <c r="AB193" s="193"/>
      <c r="AC193" s="195">
        <v>44208</v>
      </c>
      <c r="AD193" s="193" t="s">
        <v>11881</v>
      </c>
      <c r="AE193" s="193" t="s">
        <v>11881</v>
      </c>
      <c r="AF193" s="193">
        <v>19460</v>
      </c>
      <c r="AG193" s="193" t="s">
        <v>11903</v>
      </c>
      <c r="AH193" s="193"/>
      <c r="AI193" s="193"/>
      <c r="AJ193" s="193">
        <v>101</v>
      </c>
      <c r="AK193" s="193" t="s">
        <v>10407</v>
      </c>
      <c r="AL193" s="193">
        <v>30</v>
      </c>
      <c r="AM193" s="193" t="s">
        <v>3519</v>
      </c>
      <c r="AN193" s="193" t="str">
        <f>+IF(AL193=45,1,"")</f>
        <v/>
      </c>
      <c r="AO193" s="195">
        <f ca="1">+TODAY()</f>
        <v>44256</v>
      </c>
      <c r="AP193" s="194">
        <f ca="1">+IF(Tabla1[[#This Row],[Fecha Ingreso Plataforma]]="","",AO193-AC193)</f>
        <v>48</v>
      </c>
      <c r="AQ193" s="195"/>
      <c r="AR193" s="197" t="str">
        <f>+IF(Tabla1[[#This Row],[Fecha Baja]]="","",VALUE(1&amp;"/"&amp;MONTH(Tabla1[[#This Row],[Fecha Baja]])&amp;"/"&amp;YEAR(Tabla1[[#This Row],[Fecha Baja]])))</f>
        <v/>
      </c>
      <c r="AS193" s="197">
        <f>IF(Tabla1[[#This Row],[Fecha Ingreso Plataforma]]="","",VALUE(1&amp;"/"&amp;MONTH(Tabla1[[#This Row],[Fecha Ingreso Plataforma]])&amp;"/"&amp;YEAR(Tabla1[[#This Row],[Fecha Ingreso Plataforma]])))</f>
        <v>44197</v>
      </c>
      <c r="AT193" s="194" t="str">
        <f ca="1">+IF(AND(Tabla1[[#This Row],[dias]]&gt;=135,Tabla1[[#This Row],[Estado]]="Vigente"),"Si","No")</f>
        <v>No</v>
      </c>
      <c r="AU193" s="194" t="str">
        <f>+IF(COUNTIF('PLAN EMPLEADO'!I:I,Tabla1[[#This Row],[Mail]])=0,"No","Si")</f>
        <v>No</v>
      </c>
      <c r="AV193" s="194"/>
      <c r="AW193" s="194" t="s">
        <v>9010</v>
      </c>
    </row>
    <row r="194" spans="1:49" x14ac:dyDescent="0.2">
      <c r="A194" s="193" t="s">
        <v>27</v>
      </c>
      <c r="B194" s="193" t="s">
        <v>3115</v>
      </c>
      <c r="C194" s="193" t="s">
        <v>28</v>
      </c>
      <c r="D194" s="193" t="s">
        <v>30</v>
      </c>
      <c r="E194" s="193" t="str">
        <f>+LEFT(Tabla1[[#This Row],[RutDV]],8)</f>
        <v>17294838</v>
      </c>
      <c r="F194" s="193" t="str">
        <f>+RIGHT(Tabla1[[#This Row],[RutDV]],1)</f>
        <v>3</v>
      </c>
      <c r="G194" s="193" t="s">
        <v>11793</v>
      </c>
      <c r="H194" s="193" t="s">
        <v>11892</v>
      </c>
      <c r="I194" s="194" t="str">
        <f>+TRIM(Tabla1[[#This Row],[Nombres]]&amp;" "&amp;Tabla1[[#This Row],[Apellidos]])</f>
        <v>RUTH CONSTANZA LORETO GODOY ROJAS</v>
      </c>
      <c r="J194" s="193" t="s">
        <v>11762</v>
      </c>
      <c r="K194" s="193" t="s">
        <v>11763</v>
      </c>
      <c r="L194" s="193" t="s">
        <v>2497</v>
      </c>
      <c r="M194" s="193" t="s">
        <v>2500</v>
      </c>
      <c r="N194" s="193"/>
      <c r="O194" s="193"/>
      <c r="P194" s="195"/>
      <c r="Q194" s="195"/>
      <c r="R194" s="196"/>
      <c r="S194" s="196"/>
      <c r="T194" s="196"/>
      <c r="U194" s="196"/>
      <c r="V194" s="195" t="s">
        <v>11815</v>
      </c>
      <c r="W194" s="195" t="s">
        <v>5417</v>
      </c>
      <c r="X194" s="37" t="s">
        <v>2514</v>
      </c>
      <c r="Y194" s="37" t="str">
        <f>+IFERROR(VLOOKUP(Tabla1[[#This Row],[Supervisor]],STAFF!E:H,4,0),"")</f>
        <v>WILLIAMS ENRIQUE DOMINGUEZ BARRADA</v>
      </c>
      <c r="Z194" s="195">
        <v>44221</v>
      </c>
      <c r="AA194" s="195">
        <v>44207</v>
      </c>
      <c r="AB194" s="193"/>
      <c r="AC194" s="195">
        <v>44208</v>
      </c>
      <c r="AD194" s="193" t="s">
        <v>11892</v>
      </c>
      <c r="AE194" s="193" t="s">
        <v>11892</v>
      </c>
      <c r="AF194" s="193">
        <v>19498</v>
      </c>
      <c r="AG194" s="193" t="s">
        <v>11914</v>
      </c>
      <c r="AH194" s="193"/>
      <c r="AI194" s="193"/>
      <c r="AJ194" s="193">
        <v>101</v>
      </c>
      <c r="AK194" s="193" t="s">
        <v>10407</v>
      </c>
      <c r="AL194" s="193">
        <v>30</v>
      </c>
      <c r="AM194" s="193" t="s">
        <v>3519</v>
      </c>
      <c r="AN194" s="193" t="str">
        <f>+IF(AL194=45,1,"")</f>
        <v/>
      </c>
      <c r="AO194" s="195">
        <f ca="1">+TODAY()</f>
        <v>44256</v>
      </c>
      <c r="AP194" s="194">
        <f ca="1">+IF(Tabla1[[#This Row],[Fecha Ingreso Plataforma]]="","",AO194-AC194)</f>
        <v>48</v>
      </c>
      <c r="AQ194" s="195"/>
      <c r="AR194" s="197" t="str">
        <f>+IF(Tabla1[[#This Row],[Fecha Baja]]="","",VALUE(1&amp;"/"&amp;MONTH(Tabla1[[#This Row],[Fecha Baja]])&amp;"/"&amp;YEAR(Tabla1[[#This Row],[Fecha Baja]])))</f>
        <v/>
      </c>
      <c r="AS194" s="197">
        <f>IF(Tabla1[[#This Row],[Fecha Ingreso Plataforma]]="","",VALUE(1&amp;"/"&amp;MONTH(Tabla1[[#This Row],[Fecha Ingreso Plataforma]])&amp;"/"&amp;YEAR(Tabla1[[#This Row],[Fecha Ingreso Plataforma]])))</f>
        <v>44197</v>
      </c>
      <c r="AT194" s="194" t="str">
        <f ca="1">+IF(AND(Tabla1[[#This Row],[dias]]&gt;=135,Tabla1[[#This Row],[Estado]]="Vigente"),"Si","No")</f>
        <v>No</v>
      </c>
      <c r="AU194" s="194" t="str">
        <f>+IF(COUNTIF('PLAN EMPLEADO'!I:I,Tabla1[[#This Row],[Mail]])=0,"No","Si")</f>
        <v>No</v>
      </c>
      <c r="AV194" s="194"/>
      <c r="AW194" s="194" t="s">
        <v>9010</v>
      </c>
    </row>
    <row r="195" spans="1:49" x14ac:dyDescent="0.2">
      <c r="A195" s="193" t="s">
        <v>27</v>
      </c>
      <c r="B195" s="193" t="s">
        <v>3115</v>
      </c>
      <c r="C195" s="193" t="s">
        <v>28</v>
      </c>
      <c r="D195" s="193" t="s">
        <v>30</v>
      </c>
      <c r="E195" s="193" t="str">
        <f>+LEFT(Tabla1[[#This Row],[RutDV]],8)</f>
        <v>18758927</v>
      </c>
      <c r="F195" s="193" t="str">
        <f>+RIGHT(Tabla1[[#This Row],[RutDV]],1)</f>
        <v>4</v>
      </c>
      <c r="G195" s="193" t="s">
        <v>5359</v>
      </c>
      <c r="H195" s="193" t="s">
        <v>5527</v>
      </c>
      <c r="I195" s="194" t="str">
        <f>+TRIM(Tabla1[[#This Row],[Nombres]]&amp;" "&amp;Tabla1[[#This Row],[Apellidos]])</f>
        <v>YORDAN ARIEL MANZANO AGUILAR</v>
      </c>
      <c r="J195" s="193" t="s">
        <v>11741</v>
      </c>
      <c r="K195" s="193" t="s">
        <v>5387</v>
      </c>
      <c r="L195" s="193" t="s">
        <v>2497</v>
      </c>
      <c r="M195" s="193" t="s">
        <v>2500</v>
      </c>
      <c r="N195" s="193"/>
      <c r="O195" s="193"/>
      <c r="P195" s="195"/>
      <c r="Q195" s="195"/>
      <c r="R195" s="196"/>
      <c r="S195" s="196"/>
      <c r="T195" s="196"/>
      <c r="U195" s="196"/>
      <c r="V195" s="195" t="s">
        <v>11804</v>
      </c>
      <c r="W195" s="195" t="s">
        <v>10434</v>
      </c>
      <c r="X195" s="193" t="s">
        <v>7582</v>
      </c>
      <c r="Y195" s="193" t="str">
        <f>+IFERROR(VLOOKUP(Tabla1[[#This Row],[Supervisor]],STAFF!E:H,4,0),"")</f>
        <v>ULISES LA ROSA PEREZ</v>
      </c>
      <c r="Z195" s="195">
        <v>44221</v>
      </c>
      <c r="AA195" s="195">
        <v>44207</v>
      </c>
      <c r="AB195" s="193"/>
      <c r="AC195" s="195">
        <v>44208</v>
      </c>
      <c r="AD195" s="193" t="s">
        <v>5527</v>
      </c>
      <c r="AE195" s="193" t="s">
        <v>5527</v>
      </c>
      <c r="AF195" s="193">
        <v>19497</v>
      </c>
      <c r="AG195" s="193" t="s">
        <v>5536</v>
      </c>
      <c r="AH195" s="193"/>
      <c r="AI195" s="193"/>
      <c r="AJ195" s="193">
        <v>101</v>
      </c>
      <c r="AK195" s="193" t="s">
        <v>10407</v>
      </c>
      <c r="AL195" s="193">
        <v>45</v>
      </c>
      <c r="AM195" s="193" t="s">
        <v>3519</v>
      </c>
      <c r="AN195" s="193">
        <f>+IF(AL195=45,1,"")</f>
        <v>1</v>
      </c>
      <c r="AO195" s="195">
        <f ca="1">+TODAY()</f>
        <v>44256</v>
      </c>
      <c r="AP195" s="194">
        <f ca="1">+IF(Tabla1[[#This Row],[Fecha Ingreso Plataforma]]="","",AO195-AC195)</f>
        <v>48</v>
      </c>
      <c r="AQ195" s="195"/>
      <c r="AR195" s="197" t="str">
        <f>+IF(Tabla1[[#This Row],[Fecha Baja]]="","",VALUE(1&amp;"/"&amp;MONTH(Tabla1[[#This Row],[Fecha Baja]])&amp;"/"&amp;YEAR(Tabla1[[#This Row],[Fecha Baja]])))</f>
        <v/>
      </c>
      <c r="AS195" s="197">
        <f>IF(Tabla1[[#This Row],[Fecha Ingreso Plataforma]]="","",VALUE(1&amp;"/"&amp;MONTH(Tabla1[[#This Row],[Fecha Ingreso Plataforma]])&amp;"/"&amp;YEAR(Tabla1[[#This Row],[Fecha Ingreso Plataforma]])))</f>
        <v>44197</v>
      </c>
      <c r="AT195" s="194" t="str">
        <f ca="1">+IF(AND(Tabla1[[#This Row],[dias]]&gt;=135,Tabla1[[#This Row],[Estado]]="Vigente"),"Si","No")</f>
        <v>No</v>
      </c>
      <c r="AU195" s="194" t="str">
        <f>+IF(COUNTIF('PLAN EMPLEADO'!I:I,Tabla1[[#This Row],[Mail]])=0,"No","Si")</f>
        <v>No</v>
      </c>
      <c r="AV195" s="194"/>
      <c r="AW195" s="194" t="s">
        <v>9010</v>
      </c>
    </row>
    <row r="196" spans="1:49" x14ac:dyDescent="0.2">
      <c r="A196" s="193" t="s">
        <v>27</v>
      </c>
      <c r="B196" s="193" t="s">
        <v>3115</v>
      </c>
      <c r="C196" s="193" t="s">
        <v>28</v>
      </c>
      <c r="D196" s="193" t="s">
        <v>11305</v>
      </c>
      <c r="E196" s="193" t="str">
        <f>+LEFT(Tabla1[[#This Row],[RutDV]],8)</f>
        <v>17584971</v>
      </c>
      <c r="F196" s="193" t="str">
        <f>+RIGHT(Tabla1[[#This Row],[RutDV]],1)</f>
        <v>8</v>
      </c>
      <c r="G196" s="193" t="s">
        <v>11798</v>
      </c>
      <c r="H196" s="193" t="s">
        <v>11878</v>
      </c>
      <c r="I196" s="194" t="str">
        <f>+TRIM(Tabla1[[#This Row],[Nombres]]&amp;" "&amp;Tabla1[[#This Row],[Apellidos]])</f>
        <v>CRISTIAN PATRICIO SILVA MILLAR</v>
      </c>
      <c r="J196" s="193" t="s">
        <v>11772</v>
      </c>
      <c r="K196" s="193" t="s">
        <v>11773</v>
      </c>
      <c r="L196" s="193" t="s">
        <v>2497</v>
      </c>
      <c r="M196" s="193" t="s">
        <v>2500</v>
      </c>
      <c r="N196" s="193"/>
      <c r="O196" s="193"/>
      <c r="P196" s="195"/>
      <c r="Q196" s="195"/>
      <c r="R196" s="196"/>
      <c r="S196" s="196"/>
      <c r="T196" s="196"/>
      <c r="U196" s="196"/>
      <c r="V196" s="195">
        <v>33237</v>
      </c>
      <c r="W196" s="195" t="s">
        <v>12078</v>
      </c>
      <c r="X196" s="37" t="s">
        <v>12074</v>
      </c>
      <c r="Y196" s="193" t="str">
        <f>+IFERROR(VLOOKUP(Tabla1[[#This Row],[Supervisor]],STAFF!E:H,4,0),"")</f>
        <v>WILLIAMS ENRIQUE DOMINGUEZ BARRADA</v>
      </c>
      <c r="Z196" s="195">
        <v>44221</v>
      </c>
      <c r="AA196" s="195">
        <v>44245</v>
      </c>
      <c r="AB196" s="193"/>
      <c r="AC196" s="195">
        <v>44246</v>
      </c>
      <c r="AD196" s="193" t="s">
        <v>11878</v>
      </c>
      <c r="AE196" s="193" t="s">
        <v>11878</v>
      </c>
      <c r="AF196" s="193">
        <v>19447</v>
      </c>
      <c r="AG196" s="193" t="s">
        <v>11900</v>
      </c>
      <c r="AH196" s="193"/>
      <c r="AI196" s="193"/>
      <c r="AJ196" s="193">
        <v>101</v>
      </c>
      <c r="AK196" s="193" t="s">
        <v>10407</v>
      </c>
      <c r="AL196" s="193">
        <v>30</v>
      </c>
      <c r="AM196" s="193" t="s">
        <v>3519</v>
      </c>
      <c r="AN196" s="193" t="str">
        <f>+IF(AL196=45,1,"")</f>
        <v/>
      </c>
      <c r="AO196" s="195">
        <f ca="1">+TODAY()</f>
        <v>44256</v>
      </c>
      <c r="AP196" s="194">
        <f ca="1">+IF(Tabla1[[#This Row],[Fecha Ingreso Plataforma]]="","",AO196-AC196)</f>
        <v>10</v>
      </c>
      <c r="AQ196" s="195"/>
      <c r="AR196" s="197" t="str">
        <f>+IF(Tabla1[[#This Row],[Fecha Baja]]="","",VALUE(1&amp;"/"&amp;MONTH(Tabla1[[#This Row],[Fecha Baja]])&amp;"/"&amp;YEAR(Tabla1[[#This Row],[Fecha Baja]])))</f>
        <v/>
      </c>
      <c r="AS196" s="197">
        <f>IF(Tabla1[[#This Row],[Fecha Ingreso Plataforma]]="","",VALUE(1&amp;"/"&amp;MONTH(Tabla1[[#This Row],[Fecha Ingreso Plataforma]])&amp;"/"&amp;YEAR(Tabla1[[#This Row],[Fecha Ingreso Plataforma]])))</f>
        <v>44228</v>
      </c>
      <c r="AT196" s="194" t="str">
        <f ca="1">+IF(AND(Tabla1[[#This Row],[dias]]&gt;=135,Tabla1[[#This Row],[Estado]]="Vigente"),"Si","No")</f>
        <v>No</v>
      </c>
      <c r="AU196" s="194" t="str">
        <f>+IF(COUNTIF('PLAN EMPLEADO'!I:I,Tabla1[[#This Row],[Mail]])=0,"No","Si")</f>
        <v>No</v>
      </c>
      <c r="AV196" s="194"/>
      <c r="AW196" s="194" t="s">
        <v>9010</v>
      </c>
    </row>
    <row r="197" spans="1:49" x14ac:dyDescent="0.2">
      <c r="A197" s="193" t="s">
        <v>27</v>
      </c>
      <c r="B197" s="193" t="s">
        <v>3115</v>
      </c>
      <c r="C197" s="193" t="s">
        <v>28</v>
      </c>
      <c r="D197" s="37" t="s">
        <v>30</v>
      </c>
      <c r="E197" s="193" t="str">
        <f>+LEFT(Tabla1[[#This Row],[RutDV]],8)</f>
        <v>12867915</v>
      </c>
      <c r="F197" s="193" t="str">
        <f>+RIGHT(Tabla1[[#This Row],[RutDV]],1)</f>
        <v>4</v>
      </c>
      <c r="G197" s="193" t="s">
        <v>11948</v>
      </c>
      <c r="H197" s="193" t="s">
        <v>12040</v>
      </c>
      <c r="I197" s="194" t="str">
        <f>+TRIM(Tabla1[[#This Row],[Nombres]]&amp;" "&amp;Tabla1[[#This Row],[Apellidos]])</f>
        <v>ALEJANDRA PATRICIA MARTINEZ VEGA</v>
      </c>
      <c r="J197" s="193" t="s">
        <v>11944</v>
      </c>
      <c r="K197" s="193" t="s">
        <v>11945</v>
      </c>
      <c r="L197" s="193" t="s">
        <v>2497</v>
      </c>
      <c r="M197" s="193" t="s">
        <v>2500</v>
      </c>
      <c r="N197" s="193"/>
      <c r="O197" s="193"/>
      <c r="P197" s="195"/>
      <c r="Q197" s="195"/>
      <c r="R197" s="196"/>
      <c r="S197" s="196"/>
      <c r="T197" s="196"/>
      <c r="U197" s="196"/>
      <c r="V197" s="195" t="s">
        <v>11964</v>
      </c>
      <c r="W197" s="195" t="s">
        <v>7309</v>
      </c>
      <c r="X197" s="193" t="s">
        <v>708</v>
      </c>
      <c r="Y197" s="193" t="str">
        <f>+IFERROR(VLOOKUP(Tabla1[[#This Row],[Supervisor]],STAFF!E:H,4,0),"")</f>
        <v>FRANCISCO JAVIER SUAREZ VEGA</v>
      </c>
      <c r="Z197" s="195">
        <v>44228</v>
      </c>
      <c r="AA197" s="195">
        <v>44242</v>
      </c>
      <c r="AB197" s="193"/>
      <c r="AC197" s="195">
        <v>44243</v>
      </c>
      <c r="AD197" s="193" t="s">
        <v>12040</v>
      </c>
      <c r="AE197" s="193" t="s">
        <v>12040</v>
      </c>
      <c r="AF197" s="193">
        <v>19048</v>
      </c>
      <c r="AG197" s="193" t="s">
        <v>12056</v>
      </c>
      <c r="AH197" s="193"/>
      <c r="AI197" s="193"/>
      <c r="AJ197" s="193">
        <v>102</v>
      </c>
      <c r="AK197" s="193" t="s">
        <v>11979</v>
      </c>
      <c r="AL197" s="193">
        <v>45</v>
      </c>
      <c r="AM197" s="193" t="s">
        <v>3519</v>
      </c>
      <c r="AN197" s="193">
        <f>+IF(AL197=45,1,"")</f>
        <v>1</v>
      </c>
      <c r="AO197" s="195">
        <f ca="1">+TODAY()</f>
        <v>44256</v>
      </c>
      <c r="AP197" s="194">
        <f ca="1">+IF(Tabla1[[#This Row],[Fecha Ingreso Plataforma]]="","",AO197-AC197)</f>
        <v>13</v>
      </c>
      <c r="AQ197" s="195"/>
      <c r="AR197" s="197" t="str">
        <f>+IF(Tabla1[[#This Row],[Fecha Baja]]="","",VALUE(1&amp;"/"&amp;MONTH(Tabla1[[#This Row],[Fecha Baja]])&amp;"/"&amp;YEAR(Tabla1[[#This Row],[Fecha Baja]])))</f>
        <v/>
      </c>
      <c r="AS197" s="197">
        <f>IF(Tabla1[[#This Row],[Fecha Ingreso Plataforma]]="","",VALUE(1&amp;"/"&amp;MONTH(Tabla1[[#This Row],[Fecha Ingreso Plataforma]])&amp;"/"&amp;YEAR(Tabla1[[#This Row],[Fecha Ingreso Plataforma]])))</f>
        <v>44228</v>
      </c>
      <c r="AT197" s="194" t="str">
        <f ca="1">+IF(AND(Tabla1[[#This Row],[dias]]&gt;=135,Tabla1[[#This Row],[Estado]]="Vigente"),"Si","No")</f>
        <v>No</v>
      </c>
      <c r="AU197" s="194" t="str">
        <f>+IF(COUNTIF('PLAN EMPLEADO'!I:I,Tabla1[[#This Row],[Mail]])=0,"No","Si")</f>
        <v>No</v>
      </c>
      <c r="AV197" s="194"/>
      <c r="AW197" s="194" t="s">
        <v>9010</v>
      </c>
    </row>
    <row r="198" spans="1:49" x14ac:dyDescent="0.2">
      <c r="A198" s="193" t="s">
        <v>27</v>
      </c>
      <c r="B198" s="193" t="s">
        <v>3115</v>
      </c>
      <c r="C198" s="193" t="s">
        <v>28</v>
      </c>
      <c r="D198" s="37" t="s">
        <v>30</v>
      </c>
      <c r="E198" s="193" t="str">
        <f>+LEFT(Tabla1[[#This Row],[RutDV]],8)</f>
        <v>18136137</v>
      </c>
      <c r="F198" s="193" t="str">
        <f>+RIGHT(Tabla1[[#This Row],[RutDV]],1)</f>
        <v>9</v>
      </c>
      <c r="G198" s="193" t="s">
        <v>11951</v>
      </c>
      <c r="H198" s="193" t="s">
        <v>12043</v>
      </c>
      <c r="I198" s="194" t="str">
        <f>+TRIM(Tabla1[[#This Row],[Nombres]]&amp;" "&amp;Tabla1[[#This Row],[Apellidos]])</f>
        <v>CAMILA FRANCISCA ARAYA ALFARO</v>
      </c>
      <c r="J198" s="193" t="s">
        <v>11946</v>
      </c>
      <c r="K198" s="193" t="s">
        <v>11947</v>
      </c>
      <c r="L198" s="193" t="s">
        <v>2497</v>
      </c>
      <c r="M198" s="193" t="s">
        <v>2500</v>
      </c>
      <c r="N198" s="193"/>
      <c r="O198" s="193"/>
      <c r="P198" s="195"/>
      <c r="Q198" s="195"/>
      <c r="R198" s="196"/>
      <c r="S198" s="196"/>
      <c r="T198" s="196"/>
      <c r="U198" s="196"/>
      <c r="V198" s="195" t="s">
        <v>11967</v>
      </c>
      <c r="W198" s="195" t="s">
        <v>8319</v>
      </c>
      <c r="X198" s="37" t="s">
        <v>4468</v>
      </c>
      <c r="Y198" s="193" t="str">
        <f>+IFERROR(VLOOKUP(Tabla1[[#This Row],[Supervisor]],STAFF!E:H,4,0),"")</f>
        <v>FRANCISCO JAVIER SUAREZ VEGA</v>
      </c>
      <c r="Z198" s="195">
        <v>44228</v>
      </c>
      <c r="AA198" s="195">
        <v>44242</v>
      </c>
      <c r="AB198" s="193"/>
      <c r="AC198" s="195">
        <v>44243</v>
      </c>
      <c r="AD198" s="193" t="s">
        <v>12043</v>
      </c>
      <c r="AE198" s="193" t="s">
        <v>12043</v>
      </c>
      <c r="AF198" s="193">
        <v>19307</v>
      </c>
      <c r="AG198" s="193" t="s">
        <v>12059</v>
      </c>
      <c r="AH198" s="193"/>
      <c r="AI198" s="193"/>
      <c r="AJ198" s="193">
        <v>102</v>
      </c>
      <c r="AK198" s="193" t="s">
        <v>11979</v>
      </c>
      <c r="AL198" s="193">
        <v>45</v>
      </c>
      <c r="AM198" s="193" t="s">
        <v>3519</v>
      </c>
      <c r="AN198" s="193">
        <f>+IF(AL198=45,1,"")</f>
        <v>1</v>
      </c>
      <c r="AO198" s="195">
        <f ca="1">+TODAY()</f>
        <v>44256</v>
      </c>
      <c r="AP198" s="194">
        <f ca="1">+IF(Tabla1[[#This Row],[Fecha Ingreso Plataforma]]="","",AO198-AC198)</f>
        <v>13</v>
      </c>
      <c r="AQ198" s="195"/>
      <c r="AR198" s="197" t="str">
        <f>+IF(Tabla1[[#This Row],[Fecha Baja]]="","",VALUE(1&amp;"/"&amp;MONTH(Tabla1[[#This Row],[Fecha Baja]])&amp;"/"&amp;YEAR(Tabla1[[#This Row],[Fecha Baja]])))</f>
        <v/>
      </c>
      <c r="AS198" s="197">
        <f>IF(Tabla1[[#This Row],[Fecha Ingreso Plataforma]]="","",VALUE(1&amp;"/"&amp;MONTH(Tabla1[[#This Row],[Fecha Ingreso Plataforma]])&amp;"/"&amp;YEAR(Tabla1[[#This Row],[Fecha Ingreso Plataforma]])))</f>
        <v>44228</v>
      </c>
      <c r="AT198" s="194" t="str">
        <f ca="1">+IF(AND(Tabla1[[#This Row],[dias]]&gt;=135,Tabla1[[#This Row],[Estado]]="Vigente"),"Si","No")</f>
        <v>No</v>
      </c>
      <c r="AU198" s="194" t="str">
        <f>+IF(COUNTIF('PLAN EMPLEADO'!I:I,Tabla1[[#This Row],[Mail]])=0,"No","Si")</f>
        <v>No</v>
      </c>
      <c r="AV198" s="194"/>
      <c r="AW198" s="194" t="s">
        <v>9010</v>
      </c>
    </row>
    <row r="199" spans="1:49" x14ac:dyDescent="0.2">
      <c r="A199" s="193" t="s">
        <v>27</v>
      </c>
      <c r="B199" s="193" t="s">
        <v>3115</v>
      </c>
      <c r="C199" s="193" t="s">
        <v>28</v>
      </c>
      <c r="D199" s="37" t="s">
        <v>30</v>
      </c>
      <c r="E199" s="193" t="str">
        <f>+LEFT(Tabla1[[#This Row],[RutDV]],8)</f>
        <v>20166959</v>
      </c>
      <c r="F199" s="193" t="str">
        <f>+RIGHT(Tabla1[[#This Row],[RutDV]],1)</f>
        <v>6</v>
      </c>
      <c r="G199" s="193" t="s">
        <v>11957</v>
      </c>
      <c r="H199" s="193" t="s">
        <v>12049</v>
      </c>
      <c r="I199" s="194" t="str">
        <f>+TRIM(Tabla1[[#This Row],[Nombres]]&amp;" "&amp;Tabla1[[#This Row],[Apellidos]])</f>
        <v>MATIAS IGNACIO FAJARDO ALFARO</v>
      </c>
      <c r="J199" s="193" t="s">
        <v>11926</v>
      </c>
      <c r="K199" s="193" t="s">
        <v>11927</v>
      </c>
      <c r="L199" s="193" t="s">
        <v>2497</v>
      </c>
      <c r="M199" s="193" t="s">
        <v>2500</v>
      </c>
      <c r="N199" s="193"/>
      <c r="O199" s="193"/>
      <c r="P199" s="195"/>
      <c r="Q199" s="195"/>
      <c r="R199" s="196"/>
      <c r="S199" s="196"/>
      <c r="T199" s="196"/>
      <c r="U199" s="196"/>
      <c r="V199" s="195" t="s">
        <v>11972</v>
      </c>
      <c r="W199" s="195" t="s">
        <v>8319</v>
      </c>
      <c r="X199" s="37" t="s">
        <v>4468</v>
      </c>
      <c r="Y199" s="193" t="str">
        <f>+IFERROR(VLOOKUP(Tabla1[[#This Row],[Supervisor]],STAFF!E:H,4,0),"")</f>
        <v>FRANCISCO JAVIER SUAREZ VEGA</v>
      </c>
      <c r="Z199" s="195">
        <v>44228</v>
      </c>
      <c r="AA199" s="195">
        <v>44242</v>
      </c>
      <c r="AB199" s="193"/>
      <c r="AC199" s="195">
        <v>44243</v>
      </c>
      <c r="AD199" s="193" t="s">
        <v>12049</v>
      </c>
      <c r="AE199" s="193" t="s">
        <v>12049</v>
      </c>
      <c r="AF199" s="193">
        <v>19378</v>
      </c>
      <c r="AG199" s="193" t="s">
        <v>12065</v>
      </c>
      <c r="AH199" s="193"/>
      <c r="AI199" s="193"/>
      <c r="AJ199" s="193">
        <v>102</v>
      </c>
      <c r="AK199" s="193" t="s">
        <v>11979</v>
      </c>
      <c r="AL199" s="193">
        <v>45</v>
      </c>
      <c r="AM199" s="193" t="s">
        <v>3519</v>
      </c>
      <c r="AN199" s="193">
        <f>+IF(AL199=45,1,"")</f>
        <v>1</v>
      </c>
      <c r="AO199" s="195">
        <f ca="1">+TODAY()</f>
        <v>44256</v>
      </c>
      <c r="AP199" s="194">
        <f ca="1">+IF(Tabla1[[#This Row],[Fecha Ingreso Plataforma]]="","",AO199-AC199)</f>
        <v>13</v>
      </c>
      <c r="AQ199" s="195"/>
      <c r="AR199" s="197" t="str">
        <f>+IF(Tabla1[[#This Row],[Fecha Baja]]="","",VALUE(1&amp;"/"&amp;MONTH(Tabla1[[#This Row],[Fecha Baja]])&amp;"/"&amp;YEAR(Tabla1[[#This Row],[Fecha Baja]])))</f>
        <v/>
      </c>
      <c r="AS199" s="197">
        <f>IF(Tabla1[[#This Row],[Fecha Ingreso Plataforma]]="","",VALUE(1&amp;"/"&amp;MONTH(Tabla1[[#This Row],[Fecha Ingreso Plataforma]])&amp;"/"&amp;YEAR(Tabla1[[#This Row],[Fecha Ingreso Plataforma]])))</f>
        <v>44228</v>
      </c>
      <c r="AT199" s="194" t="str">
        <f ca="1">+IF(AND(Tabla1[[#This Row],[dias]]&gt;=135,Tabla1[[#This Row],[Estado]]="Vigente"),"Si","No")</f>
        <v>No</v>
      </c>
      <c r="AU199" s="194" t="str">
        <f>+IF(COUNTIF('PLAN EMPLEADO'!I:I,Tabla1[[#This Row],[Mail]])=0,"No","Si")</f>
        <v>No</v>
      </c>
      <c r="AV199" s="194"/>
      <c r="AW199" s="194" t="s">
        <v>9010</v>
      </c>
    </row>
    <row r="200" spans="1:49" x14ac:dyDescent="0.2">
      <c r="A200" s="193" t="s">
        <v>27</v>
      </c>
      <c r="B200" s="193" t="s">
        <v>3115</v>
      </c>
      <c r="C200" s="193" t="s">
        <v>28</v>
      </c>
      <c r="D200" s="37" t="s">
        <v>30</v>
      </c>
      <c r="E200" s="193" t="str">
        <f>+LEFT(Tabla1[[#This Row],[RutDV]],8)</f>
        <v>20407462</v>
      </c>
      <c r="F200" s="193" t="str">
        <f>+RIGHT(Tabla1[[#This Row],[RutDV]],1)</f>
        <v>3</v>
      </c>
      <c r="G200" s="193" t="s">
        <v>11960</v>
      </c>
      <c r="H200" s="193" t="s">
        <v>12052</v>
      </c>
      <c r="I200" s="194" t="str">
        <f>+TRIM(Tabla1[[#This Row],[Nombres]]&amp;" "&amp;Tabla1[[#This Row],[Apellidos]])</f>
        <v>PRISCILA BELEN OCARANZA IRIARTE</v>
      </c>
      <c r="J200" s="193" t="s">
        <v>11932</v>
      </c>
      <c r="K200" s="193" t="s">
        <v>11933</v>
      </c>
      <c r="L200" s="193" t="s">
        <v>2497</v>
      </c>
      <c r="M200" s="193" t="s">
        <v>2500</v>
      </c>
      <c r="N200" s="193"/>
      <c r="O200" s="193"/>
      <c r="P200" s="195"/>
      <c r="Q200" s="195"/>
      <c r="R200" s="196"/>
      <c r="S200" s="196"/>
      <c r="T200" s="196"/>
      <c r="U200" s="196"/>
      <c r="V200" s="195" t="s">
        <v>11975</v>
      </c>
      <c r="W200" s="195" t="s">
        <v>5415</v>
      </c>
      <c r="X200" s="37" t="s">
        <v>2509</v>
      </c>
      <c r="Y200" s="193" t="str">
        <f>+IFERROR(VLOOKUP(Tabla1[[#This Row],[Supervisor]],STAFF!E:H,4,0),"")</f>
        <v>ULISES LA ROSA PEREZ</v>
      </c>
      <c r="Z200" s="195">
        <v>44228</v>
      </c>
      <c r="AA200" s="195">
        <v>44242</v>
      </c>
      <c r="AB200" s="193"/>
      <c r="AC200" s="195">
        <v>44243</v>
      </c>
      <c r="AD200" s="193" t="s">
        <v>12052</v>
      </c>
      <c r="AE200" s="193" t="s">
        <v>12052</v>
      </c>
      <c r="AF200" s="193">
        <v>19504</v>
      </c>
      <c r="AG200" s="193" t="s">
        <v>12068</v>
      </c>
      <c r="AH200" s="193"/>
      <c r="AI200" s="193"/>
      <c r="AJ200" s="193">
        <v>102</v>
      </c>
      <c r="AK200" s="193" t="s">
        <v>11979</v>
      </c>
      <c r="AL200" s="193">
        <v>30</v>
      </c>
      <c r="AM200" s="193" t="s">
        <v>3519</v>
      </c>
      <c r="AN200" s="193" t="str">
        <f>+IF(AL200=45,1,"")</f>
        <v/>
      </c>
      <c r="AO200" s="195">
        <f ca="1">+TODAY()</f>
        <v>44256</v>
      </c>
      <c r="AP200" s="194">
        <f ca="1">+IF(Tabla1[[#This Row],[Fecha Ingreso Plataforma]]="","",AO200-AC200)</f>
        <v>13</v>
      </c>
      <c r="AQ200" s="195"/>
      <c r="AR200" s="197" t="str">
        <f>+IF(Tabla1[[#This Row],[Fecha Baja]]="","",VALUE(1&amp;"/"&amp;MONTH(Tabla1[[#This Row],[Fecha Baja]])&amp;"/"&amp;YEAR(Tabla1[[#This Row],[Fecha Baja]])))</f>
        <v/>
      </c>
      <c r="AS200" s="197">
        <f>IF(Tabla1[[#This Row],[Fecha Ingreso Plataforma]]="","",VALUE(1&amp;"/"&amp;MONTH(Tabla1[[#This Row],[Fecha Ingreso Plataforma]])&amp;"/"&amp;YEAR(Tabla1[[#This Row],[Fecha Ingreso Plataforma]])))</f>
        <v>44228</v>
      </c>
      <c r="AT200" s="194" t="str">
        <f ca="1">+IF(AND(Tabla1[[#This Row],[dias]]&gt;=135,Tabla1[[#This Row],[Estado]]="Vigente"),"Si","No")</f>
        <v>No</v>
      </c>
      <c r="AU200" s="194" t="str">
        <f>+IF(COUNTIF('PLAN EMPLEADO'!I:I,Tabla1[[#This Row],[Mail]])=0,"No","Si")</f>
        <v>No</v>
      </c>
      <c r="AV200" s="194"/>
      <c r="AW200" s="194" t="s">
        <v>9010</v>
      </c>
    </row>
    <row r="201" spans="1:49" x14ac:dyDescent="0.2">
      <c r="A201" s="193" t="s">
        <v>27</v>
      </c>
      <c r="B201" s="193" t="s">
        <v>3115</v>
      </c>
      <c r="C201" s="193" t="s">
        <v>28</v>
      </c>
      <c r="D201" s="37" t="s">
        <v>30</v>
      </c>
      <c r="E201" s="193" t="str">
        <f>+LEFT(Tabla1[[#This Row],[RutDV]],8)</f>
        <v>15029037</v>
      </c>
      <c r="F201" s="193" t="str">
        <f>+RIGHT(Tabla1[[#This Row],[RutDV]],1)</f>
        <v>6</v>
      </c>
      <c r="G201" s="193" t="s">
        <v>11961</v>
      </c>
      <c r="H201" s="193" t="s">
        <v>12053</v>
      </c>
      <c r="I201" s="194" t="str">
        <f>+TRIM(Tabla1[[#This Row],[Nombres]]&amp;" "&amp;Tabla1[[#This Row],[Apellidos]])</f>
        <v>PRISCILLA MACARENA ALFARO BARRIOS</v>
      </c>
      <c r="J201" s="193" t="s">
        <v>11924</v>
      </c>
      <c r="K201" s="193" t="s">
        <v>11925</v>
      </c>
      <c r="L201" s="193" t="s">
        <v>2497</v>
      </c>
      <c r="M201" s="193" t="s">
        <v>2500</v>
      </c>
      <c r="N201" s="193"/>
      <c r="O201" s="193"/>
      <c r="P201" s="195"/>
      <c r="Q201" s="195"/>
      <c r="R201" s="196"/>
      <c r="S201" s="196"/>
      <c r="T201" s="196"/>
      <c r="U201" s="196"/>
      <c r="V201" s="195" t="s">
        <v>11976</v>
      </c>
      <c r="W201" s="195" t="s">
        <v>10434</v>
      </c>
      <c r="X201" s="193" t="s">
        <v>7582</v>
      </c>
      <c r="Y201" s="193" t="str">
        <f>+IFERROR(VLOOKUP(Tabla1[[#This Row],[Supervisor]],STAFF!E:H,4,0),"")</f>
        <v>ULISES LA ROSA PEREZ</v>
      </c>
      <c r="Z201" s="195">
        <v>44228</v>
      </c>
      <c r="AA201" s="195">
        <v>44242</v>
      </c>
      <c r="AB201" s="193"/>
      <c r="AC201" s="195">
        <v>44243</v>
      </c>
      <c r="AD201" s="193" t="s">
        <v>12053</v>
      </c>
      <c r="AE201" s="193" t="s">
        <v>12053</v>
      </c>
      <c r="AF201" s="193">
        <v>19507</v>
      </c>
      <c r="AG201" s="193" t="s">
        <v>12069</v>
      </c>
      <c r="AH201" s="193"/>
      <c r="AI201" s="193"/>
      <c r="AJ201" s="193">
        <v>102</v>
      </c>
      <c r="AK201" s="193" t="s">
        <v>11979</v>
      </c>
      <c r="AL201" s="193">
        <v>30</v>
      </c>
      <c r="AM201" s="193" t="s">
        <v>3519</v>
      </c>
      <c r="AN201" s="193" t="str">
        <f>+IF(AL201=45,1,"")</f>
        <v/>
      </c>
      <c r="AO201" s="195">
        <f ca="1">+TODAY()</f>
        <v>44256</v>
      </c>
      <c r="AP201" s="194">
        <f ca="1">+IF(Tabla1[[#This Row],[Fecha Ingreso Plataforma]]="","",AO201-AC201)</f>
        <v>13</v>
      </c>
      <c r="AQ201" s="195"/>
      <c r="AR201" s="197" t="str">
        <f>+IF(Tabla1[[#This Row],[Fecha Baja]]="","",VALUE(1&amp;"/"&amp;MONTH(Tabla1[[#This Row],[Fecha Baja]])&amp;"/"&amp;YEAR(Tabla1[[#This Row],[Fecha Baja]])))</f>
        <v/>
      </c>
      <c r="AS201" s="197">
        <f>IF(Tabla1[[#This Row],[Fecha Ingreso Plataforma]]="","",VALUE(1&amp;"/"&amp;MONTH(Tabla1[[#This Row],[Fecha Ingreso Plataforma]])&amp;"/"&amp;YEAR(Tabla1[[#This Row],[Fecha Ingreso Plataforma]])))</f>
        <v>44228</v>
      </c>
      <c r="AT201" s="194" t="str">
        <f ca="1">+IF(AND(Tabla1[[#This Row],[dias]]&gt;=135,Tabla1[[#This Row],[Estado]]="Vigente"),"Si","No")</f>
        <v>No</v>
      </c>
      <c r="AU201" s="194" t="str">
        <f>+IF(COUNTIF('PLAN EMPLEADO'!I:I,Tabla1[[#This Row],[Mail]])=0,"No","Si")</f>
        <v>No</v>
      </c>
      <c r="AV201" s="194"/>
      <c r="AW201" s="194" t="s">
        <v>9010</v>
      </c>
    </row>
    <row r="202" spans="1:49" x14ac:dyDescent="0.2">
      <c r="A202" s="193" t="s">
        <v>27</v>
      </c>
      <c r="B202" s="193" t="s">
        <v>3115</v>
      </c>
      <c r="C202" s="193" t="s">
        <v>28</v>
      </c>
      <c r="D202" s="37" t="s">
        <v>30</v>
      </c>
      <c r="E202" s="193" t="str">
        <f>+LEFT(Tabla1[[#This Row],[RutDV]],8)</f>
        <v>20005976</v>
      </c>
      <c r="F202" s="193" t="str">
        <f>+RIGHT(Tabla1[[#This Row],[RutDV]],1)</f>
        <v>K</v>
      </c>
      <c r="G202" s="193" t="s">
        <v>11963</v>
      </c>
      <c r="H202" s="193" t="s">
        <v>12055</v>
      </c>
      <c r="I202" s="194" t="str">
        <f>+TRIM(Tabla1[[#This Row],[Nombres]]&amp;" "&amp;Tabla1[[#This Row],[Apellidos]])</f>
        <v>YASMIN ELIANA ALVAREZ NAVARRO</v>
      </c>
      <c r="J202" s="193" t="s">
        <v>11938</v>
      </c>
      <c r="K202" s="193" t="s">
        <v>11939</v>
      </c>
      <c r="L202" s="193" t="s">
        <v>2497</v>
      </c>
      <c r="M202" s="193" t="s">
        <v>2500</v>
      </c>
      <c r="N202" s="193"/>
      <c r="O202" s="193"/>
      <c r="P202" s="195"/>
      <c r="Q202" s="195"/>
      <c r="R202" s="196"/>
      <c r="S202" s="196"/>
      <c r="T202" s="196"/>
      <c r="U202" s="196"/>
      <c r="V202" s="195" t="s">
        <v>11978</v>
      </c>
      <c r="W202" s="195" t="s">
        <v>11378</v>
      </c>
      <c r="X202" s="78" t="s">
        <v>5793</v>
      </c>
      <c r="Y202" s="193" t="str">
        <f>+IFERROR(VLOOKUP(Tabla1[[#This Row],[Supervisor]],STAFF!E:H,4,0),"")</f>
        <v>FRANCISCO JAVIER SUAREZ VEGA</v>
      </c>
      <c r="Z202" s="195">
        <v>44228</v>
      </c>
      <c r="AA202" s="195">
        <v>44242</v>
      </c>
      <c r="AB202" s="193"/>
      <c r="AC202" s="195">
        <v>44243</v>
      </c>
      <c r="AD202" s="193" t="s">
        <v>12055</v>
      </c>
      <c r="AE202" s="193" t="s">
        <v>12055</v>
      </c>
      <c r="AF202" s="193">
        <v>19510</v>
      </c>
      <c r="AG202" s="193" t="s">
        <v>12072</v>
      </c>
      <c r="AH202" s="193"/>
      <c r="AI202" s="193"/>
      <c r="AJ202" s="193">
        <v>102</v>
      </c>
      <c r="AK202" s="193" t="s">
        <v>11979</v>
      </c>
      <c r="AL202" s="193">
        <v>45</v>
      </c>
      <c r="AM202" s="193" t="s">
        <v>3519</v>
      </c>
      <c r="AN202" s="193">
        <f>+IF(AL202=45,1,"")</f>
        <v>1</v>
      </c>
      <c r="AO202" s="195">
        <f ca="1">+TODAY()</f>
        <v>44256</v>
      </c>
      <c r="AP202" s="194">
        <f ca="1">+IF(Tabla1[[#This Row],[Fecha Ingreso Plataforma]]="","",AO202-AC202)</f>
        <v>13</v>
      </c>
      <c r="AQ202" s="195"/>
      <c r="AR202" s="197" t="str">
        <f>+IF(Tabla1[[#This Row],[Fecha Baja]]="","",VALUE(1&amp;"/"&amp;MONTH(Tabla1[[#This Row],[Fecha Baja]])&amp;"/"&amp;YEAR(Tabla1[[#This Row],[Fecha Baja]])))</f>
        <v/>
      </c>
      <c r="AS202" s="197">
        <f>IF(Tabla1[[#This Row],[Fecha Ingreso Plataforma]]="","",VALUE(1&amp;"/"&amp;MONTH(Tabla1[[#This Row],[Fecha Ingreso Plataforma]])&amp;"/"&amp;YEAR(Tabla1[[#This Row],[Fecha Ingreso Plataforma]])))</f>
        <v>44228</v>
      </c>
      <c r="AT202" s="194" t="str">
        <f ca="1">+IF(AND(Tabla1[[#This Row],[dias]]&gt;=135,Tabla1[[#This Row],[Estado]]="Vigente"),"Si","No")</f>
        <v>No</v>
      </c>
      <c r="AU202" s="194" t="str">
        <f>+IF(COUNTIF('PLAN EMPLEADO'!I:I,Tabla1[[#This Row],[Mail]])=0,"No","Si")</f>
        <v>No</v>
      </c>
      <c r="AV202" s="194"/>
      <c r="AW202" s="194" t="s">
        <v>9010</v>
      </c>
    </row>
    <row r="203" spans="1:49" x14ac:dyDescent="0.2">
      <c r="A203" s="193" t="s">
        <v>27</v>
      </c>
      <c r="B203" s="193" t="s">
        <v>3115</v>
      </c>
      <c r="C203" s="193" t="s">
        <v>28</v>
      </c>
      <c r="D203" s="37" t="s">
        <v>30</v>
      </c>
      <c r="E203" s="193" t="str">
        <f>+LEFT(Tabla1[[#This Row],[RutDV]],8)</f>
        <v>19347446</v>
      </c>
      <c r="F203" s="193" t="str">
        <f>+RIGHT(Tabla1[[#This Row],[RutDV]],1)</f>
        <v>2</v>
      </c>
      <c r="G203" s="193" t="s">
        <v>615</v>
      </c>
      <c r="H203" s="193" t="s">
        <v>1231</v>
      </c>
      <c r="I203" s="194" t="str">
        <f>+TRIM(Tabla1[[#This Row],[Nombres]]&amp;" "&amp;Tabla1[[#This Row],[Apellidos]])</f>
        <v>VICTORIA SOLEDAD CONTRERAS ARANCIBIA</v>
      </c>
      <c r="J203" s="193" t="s">
        <v>12088</v>
      </c>
      <c r="K203" s="193" t="s">
        <v>2346</v>
      </c>
      <c r="L203" s="193" t="s">
        <v>2497</v>
      </c>
      <c r="M203" s="193" t="s">
        <v>2500</v>
      </c>
      <c r="N203" s="193"/>
      <c r="O203" s="193"/>
      <c r="P203" s="195"/>
      <c r="Q203" s="195"/>
      <c r="R203" s="196"/>
      <c r="S203" s="196"/>
      <c r="T203" s="196"/>
      <c r="U203" s="196"/>
      <c r="V203" s="195">
        <v>35077</v>
      </c>
      <c r="W203" s="195" t="s">
        <v>8158</v>
      </c>
      <c r="X203" s="193" t="s">
        <v>6696</v>
      </c>
      <c r="Y203" s="194" t="str">
        <f>+IFERROR(VLOOKUP(Tabla1[[#This Row],[Supervisor]],STAFF!E:H,4,0),"")</f>
        <v>FRANCISCO JAVIER SUAREZ VEGA</v>
      </c>
      <c r="Z203" s="195">
        <v>44228</v>
      </c>
      <c r="AA203" s="195">
        <v>44242</v>
      </c>
      <c r="AB203" s="193"/>
      <c r="AC203" s="195">
        <v>44243</v>
      </c>
      <c r="AD203" s="193" t="s">
        <v>1231</v>
      </c>
      <c r="AE203" s="193" t="s">
        <v>1231</v>
      </c>
      <c r="AF203" s="193">
        <v>19509</v>
      </c>
      <c r="AG203" s="193" t="s">
        <v>12071</v>
      </c>
      <c r="AH203" s="193"/>
      <c r="AI203" s="193"/>
      <c r="AJ203" s="193">
        <v>102</v>
      </c>
      <c r="AK203" s="193" t="s">
        <v>11979</v>
      </c>
      <c r="AL203" s="193">
        <v>45</v>
      </c>
      <c r="AM203" s="193" t="s">
        <v>3519</v>
      </c>
      <c r="AN203" s="193">
        <f>+IF(AL203=45,1,"")</f>
        <v>1</v>
      </c>
      <c r="AO203" s="195">
        <f ca="1">+TODAY()</f>
        <v>44256</v>
      </c>
      <c r="AP203" s="194">
        <f ca="1">+IF(Tabla1[[#This Row],[Fecha Ingreso Plataforma]]="","",AO203-AC203)</f>
        <v>13</v>
      </c>
      <c r="AQ203" s="195"/>
      <c r="AR203" s="197" t="str">
        <f>+IF(Tabla1[[#This Row],[Fecha Baja]]="","",VALUE(1&amp;"/"&amp;MONTH(Tabla1[[#This Row],[Fecha Baja]])&amp;"/"&amp;YEAR(Tabla1[[#This Row],[Fecha Baja]])))</f>
        <v/>
      </c>
      <c r="AS203" s="197">
        <f>IF(Tabla1[[#This Row],[Fecha Ingreso Plataforma]]="","",VALUE(1&amp;"/"&amp;MONTH(Tabla1[[#This Row],[Fecha Ingreso Plataforma]])&amp;"/"&amp;YEAR(Tabla1[[#This Row],[Fecha Ingreso Plataforma]])))</f>
        <v>44228</v>
      </c>
      <c r="AT203" s="194" t="str">
        <f ca="1">+IF(AND(Tabla1[[#This Row],[dias]]&gt;=135,Tabla1[[#This Row],[Estado]]="Vigente"),"Si","No")</f>
        <v>No</v>
      </c>
      <c r="AU203" s="194" t="str">
        <f>+IF(COUNTIF('PLAN EMPLEADO'!I:I,Tabla1[[#This Row],[Mail]])=0,"No","Si")</f>
        <v>No</v>
      </c>
      <c r="AV203" s="194"/>
      <c r="AW203" s="194" t="s">
        <v>9010</v>
      </c>
    </row>
    <row r="204" spans="1:49" x14ac:dyDescent="0.2">
      <c r="A204" s="193" t="s">
        <v>27</v>
      </c>
      <c r="B204" s="193" t="s">
        <v>3115</v>
      </c>
      <c r="C204" s="193" t="s">
        <v>28</v>
      </c>
      <c r="D204" s="193" t="s">
        <v>30</v>
      </c>
      <c r="E204" s="193" t="str">
        <f>+LEFT(Tabla1[[#This Row],[RutDV]],8)</f>
        <v>18256660</v>
      </c>
      <c r="F204" s="193" t="str">
        <f>+RIGHT(Tabla1[[#This Row],[RutDV]],1)</f>
        <v>8</v>
      </c>
      <c r="G204" s="193" t="s">
        <v>12016</v>
      </c>
      <c r="H204" s="193" t="s">
        <v>12094</v>
      </c>
      <c r="I204" s="194" t="str">
        <f>+TRIM(Tabla1[[#This Row],[Nombres]]&amp;" "&amp;Tabla1[[#This Row],[Apellidos]])</f>
        <v>CAMILA GABRIELA CARMONA CABRERA</v>
      </c>
      <c r="J204" s="193" t="s">
        <v>11992</v>
      </c>
      <c r="K204" s="193" t="s">
        <v>11993</v>
      </c>
      <c r="L204" s="193" t="s">
        <v>2497</v>
      </c>
      <c r="M204" s="193" t="s">
        <v>2500</v>
      </c>
      <c r="N204" s="193"/>
      <c r="O204" s="193"/>
      <c r="P204" s="195"/>
      <c r="Q204" s="195"/>
      <c r="R204" s="196"/>
      <c r="S204" s="196"/>
      <c r="T204" s="196"/>
      <c r="U204" s="196"/>
      <c r="V204" s="195" t="s">
        <v>12029</v>
      </c>
      <c r="W204" s="195" t="s">
        <v>7415</v>
      </c>
      <c r="X204" s="193" t="s">
        <v>524</v>
      </c>
      <c r="Y204" s="193" t="str">
        <f>+IFERROR(VLOOKUP(Tabla1[[#This Row],[Supervisor]],STAFF!E:H,4,0),"")</f>
        <v>ULISES LA ROSA PEREZ</v>
      </c>
      <c r="Z204" s="195">
        <v>44235</v>
      </c>
      <c r="AA204" s="195">
        <v>44249</v>
      </c>
      <c r="AB204" s="193"/>
      <c r="AC204" s="195">
        <v>44250</v>
      </c>
      <c r="AD204" s="193" t="s">
        <v>12094</v>
      </c>
      <c r="AE204" s="193" t="s">
        <v>12094</v>
      </c>
      <c r="AF204" s="193">
        <v>19525</v>
      </c>
      <c r="AG204" s="193" t="s">
        <v>12107</v>
      </c>
      <c r="AH204" s="193"/>
      <c r="AI204" s="193"/>
      <c r="AJ204" s="193">
        <v>103</v>
      </c>
      <c r="AK204" s="193" t="s">
        <v>5890</v>
      </c>
      <c r="AL204" s="193">
        <v>45</v>
      </c>
      <c r="AM204" s="37" t="s">
        <v>3519</v>
      </c>
      <c r="AN204" s="193">
        <f>+IF(AL204=45,1,"")</f>
        <v>1</v>
      </c>
      <c r="AO204" s="195">
        <f ca="1">+TODAY()</f>
        <v>44256</v>
      </c>
      <c r="AP204" s="194">
        <f ca="1">+IF(Tabla1[[#This Row],[Fecha Ingreso Plataforma]]="","",AO204-AC204)</f>
        <v>6</v>
      </c>
      <c r="AQ204" s="195"/>
      <c r="AR204" s="197" t="str">
        <f>+IF(Tabla1[[#This Row],[Fecha Baja]]="","",VALUE(1&amp;"/"&amp;MONTH(Tabla1[[#This Row],[Fecha Baja]])&amp;"/"&amp;YEAR(Tabla1[[#This Row],[Fecha Baja]])))</f>
        <v/>
      </c>
      <c r="AS204" s="197">
        <f>IF(Tabla1[[#This Row],[Fecha Ingreso Plataforma]]="","",VALUE(1&amp;"/"&amp;MONTH(Tabla1[[#This Row],[Fecha Ingreso Plataforma]])&amp;"/"&amp;YEAR(Tabla1[[#This Row],[Fecha Ingreso Plataforma]])))</f>
        <v>44228</v>
      </c>
      <c r="AT204" s="194" t="str">
        <f ca="1">+IF(AND(Tabla1[[#This Row],[dias]]&gt;=135,Tabla1[[#This Row],[Estado]]="Vigente"),"Si","No")</f>
        <v>No</v>
      </c>
      <c r="AU204" s="194" t="str">
        <f>+IF(COUNTIF('PLAN EMPLEADO'!I:I,Tabla1[[#This Row],[Mail]])=0,"No","Si")</f>
        <v>No</v>
      </c>
      <c r="AV204" s="194"/>
      <c r="AW204" s="194" t="s">
        <v>9010</v>
      </c>
    </row>
    <row r="205" spans="1:49" x14ac:dyDescent="0.2">
      <c r="A205" s="193" t="s">
        <v>27</v>
      </c>
      <c r="B205" s="193" t="s">
        <v>3115</v>
      </c>
      <c r="C205" s="193" t="s">
        <v>28</v>
      </c>
      <c r="D205" s="193" t="s">
        <v>30</v>
      </c>
      <c r="E205" s="193" t="str">
        <f>+LEFT(Tabla1[[#This Row],[RutDV]],8)</f>
        <v>17084833</v>
      </c>
      <c r="F205" s="193" t="str">
        <f>+RIGHT(Tabla1[[#This Row],[RutDV]],1)</f>
        <v>0</v>
      </c>
      <c r="G205" s="193" t="s">
        <v>12017</v>
      </c>
      <c r="H205" s="193" t="s">
        <v>12095</v>
      </c>
      <c r="I205" s="194" t="str">
        <f>+TRIM(Tabla1[[#This Row],[Nombres]]&amp;" "&amp;Tabla1[[#This Row],[Apellidos]])</f>
        <v>DENISSE GRISEL LAGOS TRIGO</v>
      </c>
      <c r="J205" s="193" t="s">
        <v>11994</v>
      </c>
      <c r="K205" s="193" t="s">
        <v>11995</v>
      </c>
      <c r="L205" s="193" t="s">
        <v>2497</v>
      </c>
      <c r="M205" s="193" t="s">
        <v>2500</v>
      </c>
      <c r="N205" s="193"/>
      <c r="O205" s="193"/>
      <c r="P205" s="195"/>
      <c r="Q205" s="195"/>
      <c r="R205" s="196"/>
      <c r="S205" s="196"/>
      <c r="T205" s="196"/>
      <c r="U205" s="196"/>
      <c r="V205" s="195" t="s">
        <v>12030</v>
      </c>
      <c r="W205" s="195" t="s">
        <v>7415</v>
      </c>
      <c r="X205" s="193" t="s">
        <v>524</v>
      </c>
      <c r="Y205" s="193" t="str">
        <f>+IFERROR(VLOOKUP(Tabla1[[#This Row],[Supervisor]],STAFF!E:H,4,0),"")</f>
        <v>ULISES LA ROSA PEREZ</v>
      </c>
      <c r="Z205" s="195">
        <v>44235</v>
      </c>
      <c r="AA205" s="195">
        <v>44249</v>
      </c>
      <c r="AB205" s="193"/>
      <c r="AC205" s="195">
        <v>44250</v>
      </c>
      <c r="AD205" s="193" t="s">
        <v>12095</v>
      </c>
      <c r="AE205" s="193" t="s">
        <v>12095</v>
      </c>
      <c r="AF205" s="193">
        <v>19512</v>
      </c>
      <c r="AG205" s="193" t="s">
        <v>12108</v>
      </c>
      <c r="AH205" s="193"/>
      <c r="AI205" s="193"/>
      <c r="AJ205" s="193">
        <v>103</v>
      </c>
      <c r="AK205" s="193" t="s">
        <v>5890</v>
      </c>
      <c r="AL205" s="193">
        <v>30</v>
      </c>
      <c r="AM205" s="37" t="s">
        <v>3519</v>
      </c>
      <c r="AN205" s="193" t="str">
        <f>+IF(AL205=45,1,"")</f>
        <v/>
      </c>
      <c r="AO205" s="195">
        <f ca="1">+TODAY()</f>
        <v>44256</v>
      </c>
      <c r="AP205" s="194">
        <f ca="1">+IF(Tabla1[[#This Row],[Fecha Ingreso Plataforma]]="","",AO205-AC205)</f>
        <v>6</v>
      </c>
      <c r="AQ205" s="195"/>
      <c r="AR205" s="197" t="str">
        <f>+IF(Tabla1[[#This Row],[Fecha Baja]]="","",VALUE(1&amp;"/"&amp;MONTH(Tabla1[[#This Row],[Fecha Baja]])&amp;"/"&amp;YEAR(Tabla1[[#This Row],[Fecha Baja]])))</f>
        <v/>
      </c>
      <c r="AS205" s="197">
        <f>IF(Tabla1[[#This Row],[Fecha Ingreso Plataforma]]="","",VALUE(1&amp;"/"&amp;MONTH(Tabla1[[#This Row],[Fecha Ingreso Plataforma]])&amp;"/"&amp;YEAR(Tabla1[[#This Row],[Fecha Ingreso Plataforma]])))</f>
        <v>44228</v>
      </c>
      <c r="AT205" s="194" t="str">
        <f ca="1">+IF(AND(Tabla1[[#This Row],[dias]]&gt;=135,Tabla1[[#This Row],[Estado]]="Vigente"),"Si","No")</f>
        <v>No</v>
      </c>
      <c r="AU205" s="194" t="str">
        <f>+IF(COUNTIF('PLAN EMPLEADO'!I:I,Tabla1[[#This Row],[Mail]])=0,"No","Si")</f>
        <v>No</v>
      </c>
      <c r="AV205" s="194"/>
      <c r="AW205" s="194" t="s">
        <v>9010</v>
      </c>
    </row>
    <row r="206" spans="1:49" x14ac:dyDescent="0.2">
      <c r="A206" s="193" t="s">
        <v>27</v>
      </c>
      <c r="B206" s="193" t="s">
        <v>3115</v>
      </c>
      <c r="C206" s="193" t="s">
        <v>28</v>
      </c>
      <c r="D206" s="193" t="s">
        <v>30</v>
      </c>
      <c r="E206" s="193" t="str">
        <f>+LEFT(Tabla1[[#This Row],[RutDV]],8)</f>
        <v>20544685</v>
      </c>
      <c r="F206" s="193" t="str">
        <f>+RIGHT(Tabla1[[#This Row],[RutDV]],1)</f>
        <v>0</v>
      </c>
      <c r="G206" s="193" t="s">
        <v>12018</v>
      </c>
      <c r="H206" s="193" t="s">
        <v>12096</v>
      </c>
      <c r="I206" s="194" t="str">
        <f>+TRIM(Tabla1[[#This Row],[Nombres]]&amp;" "&amp;Tabla1[[#This Row],[Apellidos]])</f>
        <v>ERICK ALEJANDRO HERNANDEZ TRIGO</v>
      </c>
      <c r="J206" s="193" t="s">
        <v>11996</v>
      </c>
      <c r="K206" s="193" t="s">
        <v>11997</v>
      </c>
      <c r="L206" s="193" t="s">
        <v>2497</v>
      </c>
      <c r="M206" s="193" t="s">
        <v>2500</v>
      </c>
      <c r="N206" s="193"/>
      <c r="O206" s="193"/>
      <c r="P206" s="195"/>
      <c r="Q206" s="195"/>
      <c r="R206" s="196"/>
      <c r="S206" s="196"/>
      <c r="T206" s="196"/>
      <c r="U206" s="196"/>
      <c r="V206" s="195" t="s">
        <v>12031</v>
      </c>
      <c r="W206" s="195" t="s">
        <v>7415</v>
      </c>
      <c r="X206" s="193" t="s">
        <v>524</v>
      </c>
      <c r="Y206" s="193" t="str">
        <f>+IFERROR(VLOOKUP(Tabla1[[#This Row],[Supervisor]],STAFF!E:H,4,0),"")</f>
        <v>ULISES LA ROSA PEREZ</v>
      </c>
      <c r="Z206" s="195">
        <v>44235</v>
      </c>
      <c r="AA206" s="195">
        <v>44249</v>
      </c>
      <c r="AB206" s="193"/>
      <c r="AC206" s="195">
        <v>44250</v>
      </c>
      <c r="AD206" s="193" t="s">
        <v>12096</v>
      </c>
      <c r="AE206" s="193" t="s">
        <v>12096</v>
      </c>
      <c r="AF206" s="193">
        <v>19524</v>
      </c>
      <c r="AG206" s="193" t="s">
        <v>12109</v>
      </c>
      <c r="AH206" s="193"/>
      <c r="AI206" s="193"/>
      <c r="AJ206" s="193">
        <v>103</v>
      </c>
      <c r="AK206" s="193" t="s">
        <v>5890</v>
      </c>
      <c r="AL206" s="193">
        <v>30</v>
      </c>
      <c r="AM206" s="37" t="s">
        <v>3519</v>
      </c>
      <c r="AN206" s="193" t="str">
        <f>+IF(AL206=45,1,"")</f>
        <v/>
      </c>
      <c r="AO206" s="195">
        <f ca="1">+TODAY()</f>
        <v>44256</v>
      </c>
      <c r="AP206" s="194">
        <f ca="1">+IF(Tabla1[[#This Row],[Fecha Ingreso Plataforma]]="","",AO206-AC206)</f>
        <v>6</v>
      </c>
      <c r="AQ206" s="195"/>
      <c r="AR206" s="197" t="str">
        <f>+IF(Tabla1[[#This Row],[Fecha Baja]]="","",VALUE(1&amp;"/"&amp;MONTH(Tabla1[[#This Row],[Fecha Baja]])&amp;"/"&amp;YEAR(Tabla1[[#This Row],[Fecha Baja]])))</f>
        <v/>
      </c>
      <c r="AS206" s="197">
        <f>IF(Tabla1[[#This Row],[Fecha Ingreso Plataforma]]="","",VALUE(1&amp;"/"&amp;MONTH(Tabla1[[#This Row],[Fecha Ingreso Plataforma]])&amp;"/"&amp;YEAR(Tabla1[[#This Row],[Fecha Ingreso Plataforma]])))</f>
        <v>44228</v>
      </c>
      <c r="AT206" s="194" t="str">
        <f ca="1">+IF(AND(Tabla1[[#This Row],[dias]]&gt;=135,Tabla1[[#This Row],[Estado]]="Vigente"),"Si","No")</f>
        <v>No</v>
      </c>
      <c r="AU206" s="194" t="str">
        <f>+IF(COUNTIF('PLAN EMPLEADO'!I:I,Tabla1[[#This Row],[Mail]])=0,"No","Si")</f>
        <v>No</v>
      </c>
      <c r="AV206" s="194"/>
      <c r="AW206" s="194" t="s">
        <v>9010</v>
      </c>
    </row>
    <row r="207" spans="1:49" x14ac:dyDescent="0.2">
      <c r="A207" s="193" t="s">
        <v>27</v>
      </c>
      <c r="B207" s="193" t="s">
        <v>3115</v>
      </c>
      <c r="C207" s="193" t="s">
        <v>28</v>
      </c>
      <c r="D207" s="193" t="s">
        <v>30</v>
      </c>
      <c r="E207" s="193" t="str">
        <f>+LEFT(Tabla1[[#This Row],[RutDV]],8)</f>
        <v>19468688</v>
      </c>
      <c r="F207" s="193" t="str">
        <f>+RIGHT(Tabla1[[#This Row],[RutDV]],1)</f>
        <v>9</v>
      </c>
      <c r="G207" s="193" t="s">
        <v>12020</v>
      </c>
      <c r="H207" s="193" t="s">
        <v>12098</v>
      </c>
      <c r="I207" s="194" t="str">
        <f>+TRIM(Tabla1[[#This Row],[Nombres]]&amp;" "&amp;Tabla1[[#This Row],[Apellidos]])</f>
        <v>FRANCISCO IGNACIO BAEZA JULIO</v>
      </c>
      <c r="J207" s="193" t="s">
        <v>9538</v>
      </c>
      <c r="K207" s="193" t="s">
        <v>12000</v>
      </c>
      <c r="L207" s="193" t="s">
        <v>2497</v>
      </c>
      <c r="M207" s="193" t="s">
        <v>2500</v>
      </c>
      <c r="N207" s="193"/>
      <c r="O207" s="193"/>
      <c r="P207" s="195"/>
      <c r="Q207" s="195"/>
      <c r="R207" s="196"/>
      <c r="S207" s="196"/>
      <c r="T207" s="196"/>
      <c r="U207" s="196"/>
      <c r="V207" s="195" t="s">
        <v>12033</v>
      </c>
      <c r="W207" s="195" t="s">
        <v>7415</v>
      </c>
      <c r="X207" s="193" t="s">
        <v>524</v>
      </c>
      <c r="Y207" s="193" t="str">
        <f>+IFERROR(VLOOKUP(Tabla1[[#This Row],[Supervisor]],STAFF!E:H,4,0),"")</f>
        <v>ULISES LA ROSA PEREZ</v>
      </c>
      <c r="Z207" s="195">
        <v>44235</v>
      </c>
      <c r="AA207" s="195">
        <v>44249</v>
      </c>
      <c r="AB207" s="193"/>
      <c r="AC207" s="195">
        <v>44250</v>
      </c>
      <c r="AD207" s="193" t="s">
        <v>12098</v>
      </c>
      <c r="AE207" s="193" t="s">
        <v>12098</v>
      </c>
      <c r="AF207" s="193">
        <v>19522</v>
      </c>
      <c r="AG207" s="193" t="s">
        <v>12111</v>
      </c>
      <c r="AH207" s="193"/>
      <c r="AI207" s="193"/>
      <c r="AJ207" s="193">
        <v>103</v>
      </c>
      <c r="AK207" s="193" t="s">
        <v>5890</v>
      </c>
      <c r="AL207" s="193">
        <v>45</v>
      </c>
      <c r="AM207" s="37" t="s">
        <v>3519</v>
      </c>
      <c r="AN207" s="193">
        <f>+IF(AL207=45,1,"")</f>
        <v>1</v>
      </c>
      <c r="AO207" s="195">
        <f ca="1">+TODAY()</f>
        <v>44256</v>
      </c>
      <c r="AP207" s="194">
        <f ca="1">+IF(Tabla1[[#This Row],[Fecha Ingreso Plataforma]]="","",AO207-AC207)</f>
        <v>6</v>
      </c>
      <c r="AQ207" s="195"/>
      <c r="AR207" s="197" t="str">
        <f>+IF(Tabla1[[#This Row],[Fecha Baja]]="","",VALUE(1&amp;"/"&amp;MONTH(Tabla1[[#This Row],[Fecha Baja]])&amp;"/"&amp;YEAR(Tabla1[[#This Row],[Fecha Baja]])))</f>
        <v/>
      </c>
      <c r="AS207" s="197">
        <f>IF(Tabla1[[#This Row],[Fecha Ingreso Plataforma]]="","",VALUE(1&amp;"/"&amp;MONTH(Tabla1[[#This Row],[Fecha Ingreso Plataforma]])&amp;"/"&amp;YEAR(Tabla1[[#This Row],[Fecha Ingreso Plataforma]])))</f>
        <v>44228</v>
      </c>
      <c r="AT207" s="194" t="str">
        <f ca="1">+IF(AND(Tabla1[[#This Row],[dias]]&gt;=135,Tabla1[[#This Row],[Estado]]="Vigente"),"Si","No")</f>
        <v>No</v>
      </c>
      <c r="AU207" s="194" t="str">
        <f>+IF(COUNTIF('PLAN EMPLEADO'!I:I,Tabla1[[#This Row],[Mail]])=0,"No","Si")</f>
        <v>No</v>
      </c>
      <c r="AV207" s="194"/>
      <c r="AW207" s="194" t="s">
        <v>9010</v>
      </c>
    </row>
    <row r="208" spans="1:49" x14ac:dyDescent="0.2">
      <c r="A208" s="193" t="s">
        <v>27</v>
      </c>
      <c r="B208" s="193" t="s">
        <v>3115</v>
      </c>
      <c r="C208" s="193" t="s">
        <v>28</v>
      </c>
      <c r="D208" s="193" t="s">
        <v>30</v>
      </c>
      <c r="E208" s="193" t="str">
        <f>+LEFT(Tabla1[[#This Row],[RutDV]],8)</f>
        <v>19104037</v>
      </c>
      <c r="F208" s="193" t="str">
        <f>+RIGHT(Tabla1[[#This Row],[RutDV]],1)</f>
        <v>6</v>
      </c>
      <c r="G208" s="193" t="s">
        <v>12022</v>
      </c>
      <c r="H208" s="193" t="s">
        <v>12100</v>
      </c>
      <c r="I208" s="194" t="str">
        <f>+TRIM(Tabla1[[#This Row],[Nombres]]&amp;" "&amp;Tabla1[[#This Row],[Apellidos]])</f>
        <v>JAVIERA ALEXANDRA CONTRERAS VEGA</v>
      </c>
      <c r="J208" s="193" t="s">
        <v>12003</v>
      </c>
      <c r="K208" s="193" t="s">
        <v>12004</v>
      </c>
      <c r="L208" s="193" t="s">
        <v>2497</v>
      </c>
      <c r="M208" s="193" t="s">
        <v>2500</v>
      </c>
      <c r="N208" s="193"/>
      <c r="O208" s="193"/>
      <c r="P208" s="195"/>
      <c r="Q208" s="195"/>
      <c r="R208" s="196"/>
      <c r="S208" s="196"/>
      <c r="T208" s="196"/>
      <c r="U208" s="196"/>
      <c r="V208" s="195" t="s">
        <v>12035</v>
      </c>
      <c r="W208" s="195" t="s">
        <v>7415</v>
      </c>
      <c r="X208" s="193" t="s">
        <v>524</v>
      </c>
      <c r="Y208" s="193" t="str">
        <f>+IFERROR(VLOOKUP(Tabla1[[#This Row],[Supervisor]],STAFF!E:H,4,0),"")</f>
        <v>ULISES LA ROSA PEREZ</v>
      </c>
      <c r="Z208" s="195">
        <v>44235</v>
      </c>
      <c r="AA208" s="195">
        <v>44249</v>
      </c>
      <c r="AB208" s="193"/>
      <c r="AC208" s="195">
        <v>44250</v>
      </c>
      <c r="AD208" s="193" t="s">
        <v>12100</v>
      </c>
      <c r="AE208" s="193" t="s">
        <v>12100</v>
      </c>
      <c r="AF208" s="193">
        <v>19519</v>
      </c>
      <c r="AG208" s="193" t="s">
        <v>12113</v>
      </c>
      <c r="AH208" s="193"/>
      <c r="AI208" s="193"/>
      <c r="AJ208" s="193">
        <v>103</v>
      </c>
      <c r="AK208" s="193" t="s">
        <v>5890</v>
      </c>
      <c r="AL208" s="193">
        <v>45</v>
      </c>
      <c r="AM208" s="37" t="s">
        <v>3519</v>
      </c>
      <c r="AN208" s="193">
        <f>+IF(AL208=45,1,"")</f>
        <v>1</v>
      </c>
      <c r="AO208" s="195">
        <f ca="1">+TODAY()</f>
        <v>44256</v>
      </c>
      <c r="AP208" s="194">
        <f ca="1">+IF(Tabla1[[#This Row],[Fecha Ingreso Plataforma]]="","",AO208-AC208)</f>
        <v>6</v>
      </c>
      <c r="AQ208" s="195"/>
      <c r="AR208" s="197" t="str">
        <f>+IF(Tabla1[[#This Row],[Fecha Baja]]="","",VALUE(1&amp;"/"&amp;MONTH(Tabla1[[#This Row],[Fecha Baja]])&amp;"/"&amp;YEAR(Tabla1[[#This Row],[Fecha Baja]])))</f>
        <v/>
      </c>
      <c r="AS208" s="197">
        <f>IF(Tabla1[[#This Row],[Fecha Ingreso Plataforma]]="","",VALUE(1&amp;"/"&amp;MONTH(Tabla1[[#This Row],[Fecha Ingreso Plataforma]])&amp;"/"&amp;YEAR(Tabla1[[#This Row],[Fecha Ingreso Plataforma]])))</f>
        <v>44228</v>
      </c>
      <c r="AT208" s="194" t="str">
        <f ca="1">+IF(AND(Tabla1[[#This Row],[dias]]&gt;=135,Tabla1[[#This Row],[Estado]]="Vigente"),"Si","No")</f>
        <v>No</v>
      </c>
      <c r="AU208" s="194" t="str">
        <f>+IF(COUNTIF('PLAN EMPLEADO'!I:I,Tabla1[[#This Row],[Mail]])=0,"No","Si")</f>
        <v>No</v>
      </c>
      <c r="AV208" s="194"/>
      <c r="AW208" s="194" t="s">
        <v>9010</v>
      </c>
    </row>
    <row r="209" spans="1:49" x14ac:dyDescent="0.2">
      <c r="A209" s="193" t="s">
        <v>27</v>
      </c>
      <c r="B209" s="193" t="s">
        <v>3115</v>
      </c>
      <c r="C209" s="193" t="s">
        <v>28</v>
      </c>
      <c r="D209" s="193" t="s">
        <v>30</v>
      </c>
      <c r="E209" s="193" t="str">
        <f>+LEFT(Tabla1[[#This Row],[RutDV]],8)</f>
        <v>19290133</v>
      </c>
      <c r="F209" s="193" t="str">
        <f>+RIGHT(Tabla1[[#This Row],[RutDV]],1)</f>
        <v>2</v>
      </c>
      <c r="G209" s="193" t="s">
        <v>12023</v>
      </c>
      <c r="H209" s="193" t="s">
        <v>12101</v>
      </c>
      <c r="I209" s="194" t="str">
        <f>+TRIM(Tabla1[[#This Row],[Nombres]]&amp;" "&amp;Tabla1[[#This Row],[Apellidos]])</f>
        <v>JAVIERA PAZ TOLEDO VEGA</v>
      </c>
      <c r="J209" s="193" t="s">
        <v>12005</v>
      </c>
      <c r="K209" s="193" t="s">
        <v>12006</v>
      </c>
      <c r="L209" s="193" t="s">
        <v>2497</v>
      </c>
      <c r="M209" s="193" t="s">
        <v>2500</v>
      </c>
      <c r="N209" s="193"/>
      <c r="O209" s="193"/>
      <c r="P209" s="195"/>
      <c r="Q209" s="195"/>
      <c r="R209" s="196"/>
      <c r="S209" s="196"/>
      <c r="T209" s="196"/>
      <c r="U209" s="196"/>
      <c r="V209" s="195" t="s">
        <v>12036</v>
      </c>
      <c r="W209" s="195" t="s">
        <v>7415</v>
      </c>
      <c r="X209" s="193" t="s">
        <v>524</v>
      </c>
      <c r="Y209" s="193" t="str">
        <f>+IFERROR(VLOOKUP(Tabla1[[#This Row],[Supervisor]],STAFF!E:H,4,0),"")</f>
        <v>ULISES LA ROSA PEREZ</v>
      </c>
      <c r="Z209" s="195">
        <v>44235</v>
      </c>
      <c r="AA209" s="195">
        <v>44249</v>
      </c>
      <c r="AB209" s="193"/>
      <c r="AC209" s="195">
        <v>44250</v>
      </c>
      <c r="AD209" s="193" t="s">
        <v>12101</v>
      </c>
      <c r="AE209" s="193" t="s">
        <v>12101</v>
      </c>
      <c r="AF209" s="193">
        <v>19517</v>
      </c>
      <c r="AG209" s="193" t="s">
        <v>12114</v>
      </c>
      <c r="AH209" s="193"/>
      <c r="AI209" s="193"/>
      <c r="AJ209" s="193">
        <v>103</v>
      </c>
      <c r="AK209" s="193" t="s">
        <v>5890</v>
      </c>
      <c r="AL209" s="193">
        <v>30</v>
      </c>
      <c r="AM209" s="37" t="s">
        <v>3519</v>
      </c>
      <c r="AN209" s="193" t="str">
        <f>+IF(AL209=45,1,"")</f>
        <v/>
      </c>
      <c r="AO209" s="195">
        <f ca="1">+TODAY()</f>
        <v>44256</v>
      </c>
      <c r="AP209" s="194">
        <f ca="1">+IF(Tabla1[[#This Row],[Fecha Ingreso Plataforma]]="","",AO209-AC209)</f>
        <v>6</v>
      </c>
      <c r="AQ209" s="195"/>
      <c r="AR209" s="197" t="str">
        <f>+IF(Tabla1[[#This Row],[Fecha Baja]]="","",VALUE(1&amp;"/"&amp;MONTH(Tabla1[[#This Row],[Fecha Baja]])&amp;"/"&amp;YEAR(Tabla1[[#This Row],[Fecha Baja]])))</f>
        <v/>
      </c>
      <c r="AS209" s="197">
        <f>IF(Tabla1[[#This Row],[Fecha Ingreso Plataforma]]="","",VALUE(1&amp;"/"&amp;MONTH(Tabla1[[#This Row],[Fecha Ingreso Plataforma]])&amp;"/"&amp;YEAR(Tabla1[[#This Row],[Fecha Ingreso Plataforma]])))</f>
        <v>44228</v>
      </c>
      <c r="AT209" s="194" t="str">
        <f ca="1">+IF(AND(Tabla1[[#This Row],[dias]]&gt;=135,Tabla1[[#This Row],[Estado]]="Vigente"),"Si","No")</f>
        <v>No</v>
      </c>
      <c r="AU209" s="194" t="str">
        <f>+IF(COUNTIF('PLAN EMPLEADO'!I:I,Tabla1[[#This Row],[Mail]])=0,"No","Si")</f>
        <v>No</v>
      </c>
      <c r="AV209" s="194"/>
      <c r="AW209" s="194" t="s">
        <v>9010</v>
      </c>
    </row>
    <row r="210" spans="1:49" x14ac:dyDescent="0.2">
      <c r="A210" s="193" t="s">
        <v>27</v>
      </c>
      <c r="B210" s="193" t="s">
        <v>3115</v>
      </c>
      <c r="C210" s="193" t="s">
        <v>28</v>
      </c>
      <c r="D210" s="193" t="s">
        <v>30</v>
      </c>
      <c r="E210" s="193" t="str">
        <f>+LEFT(Tabla1[[#This Row],[RutDV]],8)</f>
        <v>18014520</v>
      </c>
      <c r="F210" s="193" t="str">
        <f>+RIGHT(Tabla1[[#This Row],[RutDV]],1)</f>
        <v>6</v>
      </c>
      <c r="G210" s="193" t="s">
        <v>12024</v>
      </c>
      <c r="H210" s="193" t="s">
        <v>12102</v>
      </c>
      <c r="I210" s="194" t="str">
        <f>+TRIM(Tabla1[[#This Row],[Nombres]]&amp;" "&amp;Tabla1[[#This Row],[Apellidos]])</f>
        <v>KEVIN ALEX MEDINA VARAS</v>
      </c>
      <c r="J210" s="193" t="s">
        <v>12007</v>
      </c>
      <c r="K210" s="193" t="s">
        <v>12008</v>
      </c>
      <c r="L210" s="193" t="s">
        <v>2497</v>
      </c>
      <c r="M210" s="193" t="s">
        <v>2500</v>
      </c>
      <c r="N210" s="193"/>
      <c r="O210" s="193"/>
      <c r="P210" s="195"/>
      <c r="Q210" s="195"/>
      <c r="R210" s="196"/>
      <c r="S210" s="196"/>
      <c r="T210" s="196"/>
      <c r="U210" s="196"/>
      <c r="V210" s="195" t="s">
        <v>12037</v>
      </c>
      <c r="W210" s="195" t="s">
        <v>7415</v>
      </c>
      <c r="X210" s="193" t="s">
        <v>524</v>
      </c>
      <c r="Y210" s="193" t="str">
        <f>+IFERROR(VLOOKUP(Tabla1[[#This Row],[Supervisor]],STAFF!E:H,4,0),"")</f>
        <v>ULISES LA ROSA PEREZ</v>
      </c>
      <c r="Z210" s="195">
        <v>44235</v>
      </c>
      <c r="AA210" s="195">
        <v>44249</v>
      </c>
      <c r="AB210" s="193"/>
      <c r="AC210" s="195">
        <v>44250</v>
      </c>
      <c r="AD210" s="193" t="s">
        <v>12102</v>
      </c>
      <c r="AE210" s="193" t="s">
        <v>12102</v>
      </c>
      <c r="AF210" s="193">
        <v>19516</v>
      </c>
      <c r="AG210" s="193" t="s">
        <v>12115</v>
      </c>
      <c r="AH210" s="193"/>
      <c r="AI210" s="193"/>
      <c r="AJ210" s="193">
        <v>103</v>
      </c>
      <c r="AK210" s="193" t="s">
        <v>5890</v>
      </c>
      <c r="AL210" s="193">
        <v>45</v>
      </c>
      <c r="AM210" s="37" t="s">
        <v>3519</v>
      </c>
      <c r="AN210" s="193">
        <f>+IF(AL210=45,1,"")</f>
        <v>1</v>
      </c>
      <c r="AO210" s="195">
        <f ca="1">+TODAY()</f>
        <v>44256</v>
      </c>
      <c r="AP210" s="194">
        <f ca="1">+IF(Tabla1[[#This Row],[Fecha Ingreso Plataforma]]="","",AO210-AC210)</f>
        <v>6</v>
      </c>
      <c r="AQ210" s="195"/>
      <c r="AR210" s="197" t="str">
        <f>+IF(Tabla1[[#This Row],[Fecha Baja]]="","",VALUE(1&amp;"/"&amp;MONTH(Tabla1[[#This Row],[Fecha Baja]])&amp;"/"&amp;YEAR(Tabla1[[#This Row],[Fecha Baja]])))</f>
        <v/>
      </c>
      <c r="AS210" s="197">
        <f>IF(Tabla1[[#This Row],[Fecha Ingreso Plataforma]]="","",VALUE(1&amp;"/"&amp;MONTH(Tabla1[[#This Row],[Fecha Ingreso Plataforma]])&amp;"/"&amp;YEAR(Tabla1[[#This Row],[Fecha Ingreso Plataforma]])))</f>
        <v>44228</v>
      </c>
      <c r="AT210" s="194" t="str">
        <f ca="1">+IF(AND(Tabla1[[#This Row],[dias]]&gt;=135,Tabla1[[#This Row],[Estado]]="Vigente"),"Si","No")</f>
        <v>No</v>
      </c>
      <c r="AU210" s="194" t="str">
        <f>+IF(COUNTIF('PLAN EMPLEADO'!I:I,Tabla1[[#This Row],[Mail]])=0,"No","Si")</f>
        <v>No</v>
      </c>
      <c r="AV210" s="194"/>
      <c r="AW210" s="194" t="s">
        <v>9010</v>
      </c>
    </row>
    <row r="211" spans="1:49" x14ac:dyDescent="0.2">
      <c r="A211" s="193" t="s">
        <v>27</v>
      </c>
      <c r="B211" s="193" t="s">
        <v>3115</v>
      </c>
      <c r="C211" s="193" t="s">
        <v>28</v>
      </c>
      <c r="D211" s="193" t="s">
        <v>30</v>
      </c>
      <c r="E211" s="193" t="str">
        <f>+LEFT(Tabla1[[#This Row],[RutDV]],8)</f>
        <v>20126912</v>
      </c>
      <c r="F211" s="193" t="str">
        <f>+RIGHT(Tabla1[[#This Row],[RutDV]],1)</f>
        <v>1</v>
      </c>
      <c r="G211" s="193" t="s">
        <v>12025</v>
      </c>
      <c r="H211" s="193" t="s">
        <v>12103</v>
      </c>
      <c r="I211" s="194" t="str">
        <f>+TRIM(Tabla1[[#This Row],[Nombres]]&amp;" "&amp;Tabla1[[#This Row],[Apellidos]])</f>
        <v>MAIRA ALINE GALLEGUILLOS ALQUINTA</v>
      </c>
      <c r="J211" s="193" t="s">
        <v>12009</v>
      </c>
      <c r="K211" s="193" t="s">
        <v>12010</v>
      </c>
      <c r="L211" s="193" t="s">
        <v>2497</v>
      </c>
      <c r="M211" s="193" t="s">
        <v>2500</v>
      </c>
      <c r="N211" s="193"/>
      <c r="O211" s="193"/>
      <c r="P211" s="195"/>
      <c r="Q211" s="195"/>
      <c r="R211" s="196"/>
      <c r="S211" s="196"/>
      <c r="T211" s="196"/>
      <c r="U211" s="196"/>
      <c r="V211" s="195" t="s">
        <v>10126</v>
      </c>
      <c r="W211" s="195" t="s">
        <v>7415</v>
      </c>
      <c r="X211" s="193" t="s">
        <v>524</v>
      </c>
      <c r="Y211" s="193" t="str">
        <f>+IFERROR(VLOOKUP(Tabla1[[#This Row],[Supervisor]],STAFF!E:H,4,0),"")</f>
        <v>ULISES LA ROSA PEREZ</v>
      </c>
      <c r="Z211" s="195">
        <v>44235</v>
      </c>
      <c r="AA211" s="195">
        <v>44249</v>
      </c>
      <c r="AB211" s="193"/>
      <c r="AC211" s="195">
        <v>44250</v>
      </c>
      <c r="AD211" s="193" t="s">
        <v>12103</v>
      </c>
      <c r="AE211" s="193" t="s">
        <v>12103</v>
      </c>
      <c r="AF211" s="193">
        <v>19515</v>
      </c>
      <c r="AG211" s="193" t="s">
        <v>12116</v>
      </c>
      <c r="AH211" s="193"/>
      <c r="AI211" s="193"/>
      <c r="AJ211" s="193">
        <v>103</v>
      </c>
      <c r="AK211" s="193" t="s">
        <v>5890</v>
      </c>
      <c r="AL211" s="193">
        <v>45</v>
      </c>
      <c r="AM211" s="37" t="s">
        <v>3519</v>
      </c>
      <c r="AN211" s="193">
        <f>+IF(AL211=45,1,"")</f>
        <v>1</v>
      </c>
      <c r="AO211" s="195">
        <f ca="1">+TODAY()</f>
        <v>44256</v>
      </c>
      <c r="AP211" s="194">
        <f ca="1">+IF(Tabla1[[#This Row],[Fecha Ingreso Plataforma]]="","",AO211-AC211)</f>
        <v>6</v>
      </c>
      <c r="AQ211" s="195"/>
      <c r="AR211" s="197" t="str">
        <f>+IF(Tabla1[[#This Row],[Fecha Baja]]="","",VALUE(1&amp;"/"&amp;MONTH(Tabla1[[#This Row],[Fecha Baja]])&amp;"/"&amp;YEAR(Tabla1[[#This Row],[Fecha Baja]])))</f>
        <v/>
      </c>
      <c r="AS211" s="197">
        <f>IF(Tabla1[[#This Row],[Fecha Ingreso Plataforma]]="","",VALUE(1&amp;"/"&amp;MONTH(Tabla1[[#This Row],[Fecha Ingreso Plataforma]])&amp;"/"&amp;YEAR(Tabla1[[#This Row],[Fecha Ingreso Plataforma]])))</f>
        <v>44228</v>
      </c>
      <c r="AT211" s="194" t="str">
        <f ca="1">+IF(AND(Tabla1[[#This Row],[dias]]&gt;=135,Tabla1[[#This Row],[Estado]]="Vigente"),"Si","No")</f>
        <v>No</v>
      </c>
      <c r="AU211" s="194" t="str">
        <f>+IF(COUNTIF('PLAN EMPLEADO'!I:I,Tabla1[[#This Row],[Mail]])=0,"No","Si")</f>
        <v>No</v>
      </c>
      <c r="AV211" s="194"/>
      <c r="AW211" s="194" t="s">
        <v>9010</v>
      </c>
    </row>
    <row r="212" spans="1:49" x14ac:dyDescent="0.2">
      <c r="A212" s="193" t="s">
        <v>27</v>
      </c>
      <c r="B212" s="193" t="s">
        <v>3115</v>
      </c>
      <c r="C212" s="193" t="s">
        <v>28</v>
      </c>
      <c r="D212" s="193" t="s">
        <v>30</v>
      </c>
      <c r="E212" s="193" t="str">
        <f>+LEFT(Tabla1[[#This Row],[RutDV]],8)</f>
        <v>20457135</v>
      </c>
      <c r="F212" s="193" t="str">
        <f>+RIGHT(Tabla1[[#This Row],[RutDV]],1)</f>
        <v>K</v>
      </c>
      <c r="G212" s="193" t="s">
        <v>12027</v>
      </c>
      <c r="H212" s="193" t="s">
        <v>12105</v>
      </c>
      <c r="I212" s="194" t="str">
        <f>+TRIM(Tabla1[[#This Row],[Nombres]]&amp;" "&amp;Tabla1[[#This Row],[Apellidos]])</f>
        <v>WALESKA CAROLINA BAUTISTA CERDA</v>
      </c>
      <c r="J212" s="193" t="s">
        <v>12013</v>
      </c>
      <c r="K212" s="193" t="s">
        <v>12014</v>
      </c>
      <c r="L212" s="193" t="s">
        <v>2497</v>
      </c>
      <c r="M212" s="193" t="s">
        <v>2500</v>
      </c>
      <c r="N212" s="193"/>
      <c r="O212" s="193"/>
      <c r="P212" s="195"/>
      <c r="Q212" s="195"/>
      <c r="R212" s="196"/>
      <c r="S212" s="196"/>
      <c r="T212" s="196"/>
      <c r="U212" s="196"/>
      <c r="V212" s="195" t="s">
        <v>12039</v>
      </c>
      <c r="W212" s="195" t="s">
        <v>7415</v>
      </c>
      <c r="X212" s="193" t="s">
        <v>524</v>
      </c>
      <c r="Y212" s="193" t="str">
        <f>+IFERROR(VLOOKUP(Tabla1[[#This Row],[Supervisor]],STAFF!E:H,4,0),"")</f>
        <v>ULISES LA ROSA PEREZ</v>
      </c>
      <c r="Z212" s="195">
        <v>44235</v>
      </c>
      <c r="AA212" s="195">
        <v>44249</v>
      </c>
      <c r="AB212" s="193"/>
      <c r="AC212" s="195">
        <v>44250</v>
      </c>
      <c r="AD212" s="193" t="s">
        <v>12105</v>
      </c>
      <c r="AE212" s="193" t="s">
        <v>12105</v>
      </c>
      <c r="AF212" s="193">
        <v>19513</v>
      </c>
      <c r="AG212" s="193" t="s">
        <v>12118</v>
      </c>
      <c r="AH212" s="193"/>
      <c r="AI212" s="193"/>
      <c r="AJ212" s="193">
        <v>103</v>
      </c>
      <c r="AK212" s="193" t="s">
        <v>5890</v>
      </c>
      <c r="AL212" s="193">
        <v>45</v>
      </c>
      <c r="AM212" s="37" t="s">
        <v>3519</v>
      </c>
      <c r="AN212" s="193">
        <f>+IF(AL212=45,1,"")</f>
        <v>1</v>
      </c>
      <c r="AO212" s="195">
        <f ca="1">+TODAY()</f>
        <v>44256</v>
      </c>
      <c r="AP212" s="194">
        <f ca="1">+IF(Tabla1[[#This Row],[Fecha Ingreso Plataforma]]="","",AO212-AC212)</f>
        <v>6</v>
      </c>
      <c r="AQ212" s="195"/>
      <c r="AR212" s="197" t="str">
        <f>+IF(Tabla1[[#This Row],[Fecha Baja]]="","",VALUE(1&amp;"/"&amp;MONTH(Tabla1[[#This Row],[Fecha Baja]])&amp;"/"&amp;YEAR(Tabla1[[#This Row],[Fecha Baja]])))</f>
        <v/>
      </c>
      <c r="AS212" s="197">
        <f>IF(Tabla1[[#This Row],[Fecha Ingreso Plataforma]]="","",VALUE(1&amp;"/"&amp;MONTH(Tabla1[[#This Row],[Fecha Ingreso Plataforma]])&amp;"/"&amp;YEAR(Tabla1[[#This Row],[Fecha Ingreso Plataforma]])))</f>
        <v>44228</v>
      </c>
      <c r="AT212" s="194" t="str">
        <f ca="1">+IF(AND(Tabla1[[#This Row],[dias]]&gt;=135,Tabla1[[#This Row],[Estado]]="Vigente"),"Si","No")</f>
        <v>No</v>
      </c>
      <c r="AU212" s="194" t="str">
        <f>+IF(COUNTIF('PLAN EMPLEADO'!I:I,Tabla1[[#This Row],[Mail]])=0,"No","Si")</f>
        <v>No</v>
      </c>
      <c r="AV212" s="194"/>
      <c r="AW212" s="194" t="s">
        <v>9010</v>
      </c>
    </row>
    <row r="213" spans="1:49" x14ac:dyDescent="0.2">
      <c r="A213" s="37" t="s">
        <v>27</v>
      </c>
      <c r="B213" s="193" t="s">
        <v>3115</v>
      </c>
      <c r="C213" s="193" t="s">
        <v>28</v>
      </c>
      <c r="D213" s="37" t="s">
        <v>30</v>
      </c>
      <c r="E213" s="193" t="str">
        <f>+LEFT(Tabla1[[#This Row],[RutDV]],8)</f>
        <v>26682407</v>
      </c>
      <c r="F213" s="193" t="str">
        <f>+RIGHT(Tabla1[[#This Row],[RutDV]],1)</f>
        <v>6</v>
      </c>
      <c r="G213" s="37" t="s">
        <v>7128</v>
      </c>
      <c r="H213" s="37" t="s">
        <v>3744</v>
      </c>
      <c r="I213" s="37" t="str">
        <f>+TRIM(Tabla1[[#This Row],[Nombres]]&amp;" "&amp;Tabla1[[#This Row],[Apellidos]])</f>
        <v>AYLEM MARIELYS DIAZ RODRIGUEZ</v>
      </c>
      <c r="J213" s="37" t="s">
        <v>3617</v>
      </c>
      <c r="K213" s="37" t="s">
        <v>3618</v>
      </c>
      <c r="L213" s="37" t="s">
        <v>2497</v>
      </c>
      <c r="M213" s="37" t="s">
        <v>2500</v>
      </c>
      <c r="P213" s="40"/>
      <c r="Q213" s="37"/>
      <c r="V213" s="40">
        <v>32862</v>
      </c>
      <c r="W213" s="195" t="s">
        <v>8319</v>
      </c>
      <c r="X213" s="37" t="s">
        <v>4468</v>
      </c>
      <c r="Y213" s="37" t="str">
        <f>+IFERROR(VLOOKUP(Tabla1[[#This Row],[Supervisor]],STAFF!E:H,4,0),"")</f>
        <v>FRANCISCO JAVIER SUAREZ VEGA</v>
      </c>
      <c r="Z213" s="40">
        <v>43279</v>
      </c>
      <c r="AA213" s="40">
        <v>43304</v>
      </c>
      <c r="AB213" s="37" t="s">
        <v>2516</v>
      </c>
      <c r="AC213" s="40">
        <v>43305</v>
      </c>
      <c r="AD213" s="37" t="s">
        <v>3744</v>
      </c>
      <c r="AE213" s="37" t="s">
        <v>3744</v>
      </c>
      <c r="AF213" s="37">
        <v>19015</v>
      </c>
      <c r="AG213" s="37" t="s">
        <v>3745</v>
      </c>
      <c r="AJ213" s="37" t="s">
        <v>3666</v>
      </c>
      <c r="AK213" s="37" t="s">
        <v>3342</v>
      </c>
      <c r="AL213" s="37">
        <v>45</v>
      </c>
      <c r="AM213" s="37" t="s">
        <v>3519</v>
      </c>
      <c r="AN213" s="37">
        <f>+IF(AL213=45,1,"")</f>
        <v>1</v>
      </c>
      <c r="AO213" s="40">
        <f ca="1">+TODAY()</f>
        <v>44256</v>
      </c>
      <c r="AP213" s="41">
        <f ca="1">+IF(Tabla1[[#This Row],[Fecha Ingreso Plataforma]]="","",AO213-AC213)</f>
        <v>951</v>
      </c>
      <c r="AQ213" s="40">
        <v>44166</v>
      </c>
      <c r="AR213" s="42" t="str">
        <f>+IF(Tabla1[[#This Row],[Fecha Baja]]="","",VALUE(1&amp;"/"&amp;MONTH(Tabla1[[#This Row],[Fecha Baja]])&amp;"/"&amp;YEAR(Tabla1[[#This Row],[Fecha Baja]])))</f>
        <v/>
      </c>
      <c r="AS213" s="42">
        <f>IF(Tabla1[[#This Row],[Fecha Ingreso Plataforma]]="","",VALUE(1&amp;"/"&amp;MONTH(Tabla1[[#This Row],[Fecha Ingreso Plataforma]])&amp;"/"&amp;YEAR(Tabla1[[#This Row],[Fecha Ingreso Plataforma]])))</f>
        <v>43282</v>
      </c>
      <c r="AT213" s="41" t="str">
        <f ca="1">+IF(AND(Tabla1[[#This Row],[dias]]&gt;=135,Tabla1[[#This Row],[Estado]]="Vigente"),"Si","No")</f>
        <v>Si</v>
      </c>
      <c r="AU213" s="37" t="str">
        <f>+IF(COUNTIF('PLAN EMPLEADO'!I:I,Tabla1[[#This Row],[Mail]])=0,"No","Si")</f>
        <v>Si</v>
      </c>
      <c r="AV213" s="154" t="s">
        <v>8322</v>
      </c>
      <c r="AW213" s="194" t="s">
        <v>9006</v>
      </c>
    </row>
    <row r="214" spans="1:49" x14ac:dyDescent="0.2">
      <c r="A214" s="37" t="s">
        <v>27</v>
      </c>
      <c r="B214" s="193" t="s">
        <v>3115</v>
      </c>
      <c r="C214" s="193" t="s">
        <v>28</v>
      </c>
      <c r="D214" s="37" t="s">
        <v>30</v>
      </c>
      <c r="E214" s="193" t="str">
        <f>+LEFT(Tabla1[[#This Row],[RutDV]],8)</f>
        <v>25983893</v>
      </c>
      <c r="F214" s="193" t="str">
        <f>+RIGHT(Tabla1[[#This Row],[RutDV]],1)</f>
        <v>2</v>
      </c>
      <c r="G214" s="37" t="s">
        <v>5078</v>
      </c>
      <c r="H214" s="37" t="s">
        <v>5093</v>
      </c>
      <c r="I214" s="44" t="str">
        <f>+TRIM(Tabla1[[#This Row],[Nombres]]&amp;" "&amp;Tabla1[[#This Row],[Apellidos]])</f>
        <v>LUIS ENRIQUE GOMEZ FLORES</v>
      </c>
      <c r="J214" s="37" t="s">
        <v>5049</v>
      </c>
      <c r="K214" s="37" t="s">
        <v>5050</v>
      </c>
      <c r="L214" s="37" t="s">
        <v>2497</v>
      </c>
      <c r="M214" s="37" t="s">
        <v>2500</v>
      </c>
      <c r="P214" s="40"/>
      <c r="Q214" s="37"/>
      <c r="V214" s="40">
        <v>34517</v>
      </c>
      <c r="W214" s="195" t="s">
        <v>7396</v>
      </c>
      <c r="X214" s="193" t="s">
        <v>12074</v>
      </c>
      <c r="Y214" s="193" t="str">
        <f>+IFERROR(VLOOKUP(Tabla1[[#This Row],[Supervisor]],STAFF!E:H,4,0),"")</f>
        <v>WILLIAMS ENRIQUE DOMINGUEZ BARRADA</v>
      </c>
      <c r="Z214" s="40">
        <v>43473</v>
      </c>
      <c r="AA214" s="40">
        <v>43488</v>
      </c>
      <c r="AC214" s="40">
        <v>43489</v>
      </c>
      <c r="AD214" s="37" t="s">
        <v>5093</v>
      </c>
      <c r="AE214" s="37" t="s">
        <v>5093</v>
      </c>
      <c r="AF214" s="37">
        <v>19209</v>
      </c>
      <c r="AG214" s="37" t="s">
        <v>5112</v>
      </c>
      <c r="AJ214" s="37" t="s">
        <v>5127</v>
      </c>
      <c r="AK214" s="37" t="s">
        <v>3342</v>
      </c>
      <c r="AL214" s="37">
        <v>45</v>
      </c>
      <c r="AM214" s="37" t="s">
        <v>3519</v>
      </c>
      <c r="AN214" s="37">
        <f>+IF(AL214=45,1,"")</f>
        <v>1</v>
      </c>
      <c r="AO214" s="40">
        <f ca="1">+TODAY()</f>
        <v>44256</v>
      </c>
      <c r="AP214" s="41">
        <f ca="1">+IF(Tabla1[[#This Row],[Fecha Ingreso Plataforma]]="","",AO214-AC214)</f>
        <v>767</v>
      </c>
      <c r="AQ214" s="40">
        <v>44172</v>
      </c>
      <c r="AR214" s="42" t="str">
        <f>+IF(Tabla1[[#This Row],[Fecha Baja]]="","",VALUE(1&amp;"/"&amp;MONTH(Tabla1[[#This Row],[Fecha Baja]])&amp;"/"&amp;YEAR(Tabla1[[#This Row],[Fecha Baja]])))</f>
        <v/>
      </c>
      <c r="AS214" s="42">
        <f>IF(Tabla1[[#This Row],[Fecha Ingreso Plataforma]]="","",VALUE(1&amp;"/"&amp;MONTH(Tabla1[[#This Row],[Fecha Ingreso Plataforma]])&amp;"/"&amp;YEAR(Tabla1[[#This Row],[Fecha Ingreso Plataforma]])))</f>
        <v>43466</v>
      </c>
      <c r="AT214" s="41" t="str">
        <f ca="1">+IF(AND(Tabla1[[#This Row],[dias]]&gt;=135,Tabla1[[#This Row],[Estado]]="Vigente"),"Si","No")</f>
        <v>Si</v>
      </c>
      <c r="AU214" s="37" t="str">
        <f>+IF(COUNTIF('PLAN EMPLEADO'!I:I,Tabla1[[#This Row],[Mail]])=0,"No","Si")</f>
        <v>Si</v>
      </c>
      <c r="AV214" s="154" t="s">
        <v>8321</v>
      </c>
      <c r="AW214" s="194" t="s">
        <v>9006</v>
      </c>
    </row>
    <row r="215" spans="1:49" x14ac:dyDescent="0.2">
      <c r="A215" s="37" t="s">
        <v>27</v>
      </c>
      <c r="B215" s="193" t="s">
        <v>3115</v>
      </c>
      <c r="C215" s="193" t="s">
        <v>28</v>
      </c>
      <c r="D215" s="37" t="s">
        <v>30</v>
      </c>
      <c r="E215" s="193" t="str">
        <f>+LEFT(Tabla1[[#This Row],[RutDV]],8)</f>
        <v>27127369</v>
      </c>
      <c r="F215" s="193" t="str">
        <f>+RIGHT(Tabla1[[#This Row],[RutDV]],1)</f>
        <v>K</v>
      </c>
      <c r="G215" s="37" t="s">
        <v>8235</v>
      </c>
      <c r="H215" s="37" t="s">
        <v>5484</v>
      </c>
      <c r="I215" s="37" t="str">
        <f>+TRIM(Tabla1[[#This Row],[Nombres]]&amp;" "&amp;Tabla1[[#This Row],[Apellidos]])</f>
        <v>JULIO ALBERTO PERALTA GUEVARA</v>
      </c>
      <c r="J215" s="37" t="s">
        <v>5449</v>
      </c>
      <c r="K215" s="37" t="s">
        <v>5450</v>
      </c>
      <c r="L215" s="37" t="s">
        <v>2497</v>
      </c>
      <c r="M215" s="37" t="s">
        <v>2500</v>
      </c>
      <c r="P215" s="40"/>
      <c r="Q215" s="37"/>
      <c r="V215" s="40">
        <v>28542</v>
      </c>
      <c r="W215" s="195" t="s">
        <v>8319</v>
      </c>
      <c r="X215" s="37" t="s">
        <v>12074</v>
      </c>
      <c r="Y215" s="37" t="str">
        <f>+IFERROR(VLOOKUP(Tabla1[[#This Row],[Supervisor]],STAFF!E:H,4,0),"")</f>
        <v>FRANCISCO JAVIER SUAREZ VEGA</v>
      </c>
      <c r="Z215" s="40">
        <v>43508</v>
      </c>
      <c r="AA215" s="40">
        <v>43528</v>
      </c>
      <c r="AC215" s="40">
        <v>43529</v>
      </c>
      <c r="AD215" s="37" t="s">
        <v>5484</v>
      </c>
      <c r="AE215" s="37" t="s">
        <v>5484</v>
      </c>
      <c r="AF215" s="37">
        <v>19292</v>
      </c>
      <c r="AG215" s="37" t="s">
        <v>5505</v>
      </c>
      <c r="AJ215" s="37" t="s">
        <v>5510</v>
      </c>
      <c r="AK215" s="37" t="s">
        <v>3342</v>
      </c>
      <c r="AL215" s="37">
        <v>45</v>
      </c>
      <c r="AM215" s="37" t="s">
        <v>3519</v>
      </c>
      <c r="AN215" s="37">
        <f>+IF(AL215=45,1,"")</f>
        <v>1</v>
      </c>
      <c r="AO215" s="40">
        <f ca="1">+TODAY()</f>
        <v>44256</v>
      </c>
      <c r="AP215" s="41">
        <f ca="1">+IF(Tabla1[[#This Row],[Fecha Ingreso Plataforma]]="","",AO215-AC215)</f>
        <v>727</v>
      </c>
      <c r="AQ215" s="40">
        <v>44166</v>
      </c>
      <c r="AR215" s="42" t="str">
        <f>+IF(Tabla1[[#This Row],[Fecha Baja]]="","",VALUE(1&amp;"/"&amp;MONTH(Tabla1[[#This Row],[Fecha Baja]])&amp;"/"&amp;YEAR(Tabla1[[#This Row],[Fecha Baja]])))</f>
        <v/>
      </c>
      <c r="AS215" s="42">
        <f>IF(Tabla1[[#This Row],[Fecha Ingreso Plataforma]]="","",VALUE(1&amp;"/"&amp;MONTH(Tabla1[[#This Row],[Fecha Ingreso Plataforma]])&amp;"/"&amp;YEAR(Tabla1[[#This Row],[Fecha Ingreso Plataforma]])))</f>
        <v>43525</v>
      </c>
      <c r="AT215" s="41" t="str">
        <f ca="1">+IF(AND(Tabla1[[#This Row],[dias]]&gt;=135,Tabla1[[#This Row],[Estado]]="Vigente"),"Si","No")</f>
        <v>Si</v>
      </c>
      <c r="AU215" s="37" t="str">
        <f>+IF(COUNTIF('PLAN EMPLEADO'!I:I,Tabla1[[#This Row],[Mail]])=0,"No","Si")</f>
        <v>Si</v>
      </c>
      <c r="AV215" s="154" t="s">
        <v>8321</v>
      </c>
      <c r="AW215" s="194" t="s">
        <v>9006</v>
      </c>
    </row>
    <row r="216" spans="1:49" x14ac:dyDescent="0.2">
      <c r="A216" s="37" t="s">
        <v>27</v>
      </c>
      <c r="B216" s="193" t="s">
        <v>3115</v>
      </c>
      <c r="C216" s="193" t="s">
        <v>28</v>
      </c>
      <c r="D216" s="37" t="s">
        <v>30</v>
      </c>
      <c r="E216" s="193" t="str">
        <f>+LEFT(Tabla1[[#This Row],[RutDV]],8)</f>
        <v>26848335</v>
      </c>
      <c r="F216" s="193" t="str">
        <f>+RIGHT(Tabla1[[#This Row],[RutDV]],1)</f>
        <v>7</v>
      </c>
      <c r="G216" s="37" t="s">
        <v>7517</v>
      </c>
      <c r="H216" s="37" t="s">
        <v>7659</v>
      </c>
      <c r="I216" s="199" t="str">
        <f>+TRIM(Tabla1[[#This Row],[Nombres]]&amp;" "&amp;Tabla1[[#This Row],[Apellidos]])</f>
        <v>ANA CAROLINA SERRANO RONDON</v>
      </c>
      <c r="J216" s="37" t="s">
        <v>7478</v>
      </c>
      <c r="K216" s="37" t="s">
        <v>7479</v>
      </c>
      <c r="L216" s="37" t="s">
        <v>2497</v>
      </c>
      <c r="M216" s="37" t="s">
        <v>2500</v>
      </c>
      <c r="P216" s="40"/>
      <c r="R216" s="45"/>
      <c r="S216" s="45"/>
      <c r="T216" s="45"/>
      <c r="U216" s="45"/>
      <c r="V216" s="40" t="s">
        <v>7500</v>
      </c>
      <c r="W216" s="37" t="s">
        <v>5413</v>
      </c>
      <c r="X216" s="37" t="s">
        <v>12074</v>
      </c>
      <c r="Y216" s="37" t="str">
        <f>+IFERROR(VLOOKUP(Tabla1[[#This Row],[Supervisor]],STAFF!E:H,4,0),"")</f>
        <v>FRANCISCO JAVIER SUAREZ VEGA</v>
      </c>
      <c r="Z216" s="40">
        <v>43787</v>
      </c>
      <c r="AA216" s="40">
        <v>43805</v>
      </c>
      <c r="AC216" s="40">
        <v>43809</v>
      </c>
      <c r="AD216" s="37" t="s">
        <v>7659</v>
      </c>
      <c r="AE216" s="37" t="s">
        <v>7659</v>
      </c>
      <c r="AF216" s="37">
        <v>19228</v>
      </c>
      <c r="AG216" s="37" t="s">
        <v>7674</v>
      </c>
      <c r="AJ216" s="37" t="s">
        <v>7510</v>
      </c>
      <c r="AK216" s="40" t="s">
        <v>7509</v>
      </c>
      <c r="AL216" s="37">
        <v>30</v>
      </c>
      <c r="AM216" s="37" t="s">
        <v>3519</v>
      </c>
      <c r="AN216" s="37" t="str">
        <f>+IF(AL216=45,1,"")</f>
        <v/>
      </c>
      <c r="AO216" s="40">
        <f ca="1">+TODAY()</f>
        <v>44256</v>
      </c>
      <c r="AP216" s="41">
        <f ca="1">+IF(Tabla1[[#This Row],[Fecha Ingreso Plataforma]]="","",AO216-AC216)</f>
        <v>447</v>
      </c>
      <c r="AQ216" s="40">
        <v>44172</v>
      </c>
      <c r="AR216" s="42" t="str">
        <f>+IF(Tabla1[[#This Row],[Fecha Baja]]="","",VALUE(1&amp;"/"&amp;MONTH(Tabla1[[#This Row],[Fecha Baja]])&amp;"/"&amp;YEAR(Tabla1[[#This Row],[Fecha Baja]])))</f>
        <v/>
      </c>
      <c r="AS216" s="42">
        <f>IF(Tabla1[[#This Row],[Fecha Ingreso Plataforma]]="","",VALUE(1&amp;"/"&amp;MONTH(Tabla1[[#This Row],[Fecha Ingreso Plataforma]])&amp;"/"&amp;YEAR(Tabla1[[#This Row],[Fecha Ingreso Plataforma]])))</f>
        <v>43800</v>
      </c>
      <c r="AT216" s="41" t="str">
        <f ca="1">+IF(AND(Tabla1[[#This Row],[dias]]&gt;=135,Tabla1[[#This Row],[Estado]]="Vigente"),"Si","No")</f>
        <v>Si</v>
      </c>
      <c r="AU216" s="41" t="str">
        <f>+IF(COUNTIF('PLAN EMPLEADO'!I:I,Tabla1[[#This Row],[Mail]])=0,"No","Si")</f>
        <v>Si</v>
      </c>
      <c r="AV216" s="154" t="s">
        <v>8321</v>
      </c>
      <c r="AW216" s="194" t="s">
        <v>9006</v>
      </c>
    </row>
    <row r="217" spans="1:49" x14ac:dyDescent="0.2">
      <c r="A217" s="37" t="s">
        <v>27</v>
      </c>
      <c r="B217" s="193" t="s">
        <v>3115</v>
      </c>
      <c r="C217" s="193" t="s">
        <v>28</v>
      </c>
      <c r="D217" s="37" t="s">
        <v>30</v>
      </c>
      <c r="E217" s="193" t="str">
        <f>+LEFT(Tabla1[[#This Row],[RutDV]],8)</f>
        <v>26720978</v>
      </c>
      <c r="F217" s="193" t="str">
        <f>+RIGHT(Tabla1[[#This Row],[RutDV]],1)</f>
        <v>2</v>
      </c>
      <c r="G217" s="37" t="s">
        <v>7523</v>
      </c>
      <c r="H217" s="37" t="s">
        <v>7664</v>
      </c>
      <c r="I217" s="41" t="str">
        <f>+TRIM(Tabla1[[#This Row],[Nombres]]&amp;" "&amp;Tabla1[[#This Row],[Apellidos]])</f>
        <v>JENNIFER ANDREINA PEROZA CASTILLO</v>
      </c>
      <c r="J217" s="37" t="s">
        <v>7489</v>
      </c>
      <c r="K217" s="37" t="s">
        <v>7490</v>
      </c>
      <c r="L217" s="37" t="s">
        <v>2497</v>
      </c>
      <c r="M217" s="37" t="s">
        <v>2500</v>
      </c>
      <c r="P217" s="40"/>
      <c r="R217" s="45"/>
      <c r="S217" s="45"/>
      <c r="T217" s="45"/>
      <c r="U217" s="45"/>
      <c r="V217" s="40" t="s">
        <v>7506</v>
      </c>
      <c r="W217" s="37" t="s">
        <v>7091</v>
      </c>
      <c r="X217" s="37" t="s">
        <v>12074</v>
      </c>
      <c r="Y217" s="37" t="str">
        <f>+IFERROR(VLOOKUP(Tabla1[[#This Row],[Supervisor]],STAFF!E:H,4,0),"")</f>
        <v>WILLIAMS ENRIQUE DOMINGUEZ BARRADA</v>
      </c>
      <c r="Z217" s="40">
        <v>43787</v>
      </c>
      <c r="AA217" s="40">
        <v>43805</v>
      </c>
      <c r="AC217" s="40">
        <v>43809</v>
      </c>
      <c r="AD217" s="37" t="s">
        <v>7664</v>
      </c>
      <c r="AE217" s="37" t="s">
        <v>7664</v>
      </c>
      <c r="AF217" s="37">
        <v>19136</v>
      </c>
      <c r="AG217" s="37" t="s">
        <v>7680</v>
      </c>
      <c r="AJ217" s="37" t="s">
        <v>7510</v>
      </c>
      <c r="AK217" s="40" t="s">
        <v>7509</v>
      </c>
      <c r="AL217" s="37">
        <v>45</v>
      </c>
      <c r="AM217" s="37" t="s">
        <v>3519</v>
      </c>
      <c r="AN217" s="37">
        <f>+IF(AL217=45,1,"")</f>
        <v>1</v>
      </c>
      <c r="AO217" s="40">
        <f ca="1">+TODAY()</f>
        <v>44256</v>
      </c>
      <c r="AP217" s="41">
        <f ca="1">+IF(Tabla1[[#This Row],[Fecha Ingreso Plataforma]]="","",AO217-AC217)</f>
        <v>447</v>
      </c>
      <c r="AQ217" s="40">
        <v>44166</v>
      </c>
      <c r="AR217" s="42" t="str">
        <f>+IF(Tabla1[[#This Row],[Fecha Baja]]="","",VALUE(1&amp;"/"&amp;MONTH(Tabla1[[#This Row],[Fecha Baja]])&amp;"/"&amp;YEAR(Tabla1[[#This Row],[Fecha Baja]])))</f>
        <v/>
      </c>
      <c r="AS217" s="42">
        <f>IF(Tabla1[[#This Row],[Fecha Ingreso Plataforma]]="","",VALUE(1&amp;"/"&amp;MONTH(Tabla1[[#This Row],[Fecha Ingreso Plataforma]])&amp;"/"&amp;YEAR(Tabla1[[#This Row],[Fecha Ingreso Plataforma]])))</f>
        <v>43800</v>
      </c>
      <c r="AT217" s="41" t="str">
        <f ca="1">+IF(AND(Tabla1[[#This Row],[dias]]&gt;=135,Tabla1[[#This Row],[Estado]]="Vigente"),"Si","No")</f>
        <v>Si</v>
      </c>
      <c r="AU217" s="41" t="str">
        <f>+IF(COUNTIF('PLAN EMPLEADO'!I:I,Tabla1[[#This Row],[Mail]])=0,"No","Si")</f>
        <v>Si</v>
      </c>
      <c r="AV217" s="154" t="s">
        <v>8321</v>
      </c>
      <c r="AW217" s="194" t="s">
        <v>9006</v>
      </c>
    </row>
    <row r="218" spans="1:49" x14ac:dyDescent="0.2">
      <c r="A218" s="37" t="s">
        <v>27</v>
      </c>
      <c r="B218" s="193" t="s">
        <v>3115</v>
      </c>
      <c r="C218" s="193" t="s">
        <v>28</v>
      </c>
      <c r="D218" s="37" t="s">
        <v>30</v>
      </c>
      <c r="E218" s="193" t="str">
        <f>+LEFT(Tabla1[[#This Row],[RutDV]],8)</f>
        <v>27315843</v>
      </c>
      <c r="F218" s="193" t="str">
        <f>+RIGHT(Tabla1[[#This Row],[RutDV]],1)</f>
        <v>K</v>
      </c>
      <c r="G218" s="37" t="s">
        <v>10144</v>
      </c>
      <c r="H218" s="37" t="s">
        <v>7660</v>
      </c>
      <c r="I218" s="199" t="str">
        <f>+TRIM(Tabla1[[#This Row],[Nombres]]&amp;" "&amp;Tabla1[[#This Row],[Apellidos]])</f>
        <v>YNGRID KARINA CAMARGO BOADA</v>
      </c>
      <c r="J218" s="37" t="s">
        <v>7480</v>
      </c>
      <c r="K218" s="37" t="s">
        <v>7481</v>
      </c>
      <c r="L218" s="37" t="s">
        <v>2497</v>
      </c>
      <c r="M218" s="37" t="s">
        <v>2500</v>
      </c>
      <c r="P218" s="40"/>
      <c r="R218" s="45"/>
      <c r="S218" s="45"/>
      <c r="T218" s="45"/>
      <c r="U218" s="45"/>
      <c r="V218" s="40" t="s">
        <v>7501</v>
      </c>
      <c r="W218" s="37" t="s">
        <v>5413</v>
      </c>
      <c r="X218" s="37" t="s">
        <v>12074</v>
      </c>
      <c r="Y218" s="37" t="str">
        <f>+IFERROR(VLOOKUP(Tabla1[[#This Row],[Supervisor]],STAFF!E:H,4,0),"")</f>
        <v>FRANCISCO JAVIER SUAREZ VEGA</v>
      </c>
      <c r="Z218" s="40">
        <v>43787</v>
      </c>
      <c r="AA218" s="40">
        <v>43805</v>
      </c>
      <c r="AC218" s="40">
        <v>43809</v>
      </c>
      <c r="AD218" s="37" t="s">
        <v>7660</v>
      </c>
      <c r="AE218" s="37" t="s">
        <v>7660</v>
      </c>
      <c r="AF218" s="37">
        <v>19232</v>
      </c>
      <c r="AG218" s="37" t="s">
        <v>7675</v>
      </c>
      <c r="AJ218" s="37" t="s">
        <v>7510</v>
      </c>
      <c r="AK218" s="40" t="s">
        <v>7509</v>
      </c>
      <c r="AL218" s="37">
        <v>45</v>
      </c>
      <c r="AM218" s="37" t="s">
        <v>3519</v>
      </c>
      <c r="AN218" s="37">
        <f>+IF(AL218=45,1,"")</f>
        <v>1</v>
      </c>
      <c r="AO218" s="40">
        <f ca="1">+TODAY()</f>
        <v>44256</v>
      </c>
      <c r="AP218" s="41">
        <f ca="1">+IF(Tabla1[[#This Row],[Fecha Ingreso Plataforma]]="","",AO218-AC218)</f>
        <v>447</v>
      </c>
      <c r="AQ218" s="40">
        <v>44172</v>
      </c>
      <c r="AR218" s="42" t="str">
        <f>+IF(Tabla1[[#This Row],[Fecha Baja]]="","",VALUE(1&amp;"/"&amp;MONTH(Tabla1[[#This Row],[Fecha Baja]])&amp;"/"&amp;YEAR(Tabla1[[#This Row],[Fecha Baja]])))</f>
        <v/>
      </c>
      <c r="AS218" s="42">
        <f>IF(Tabla1[[#This Row],[Fecha Ingreso Plataforma]]="","",VALUE(1&amp;"/"&amp;MONTH(Tabla1[[#This Row],[Fecha Ingreso Plataforma]])&amp;"/"&amp;YEAR(Tabla1[[#This Row],[Fecha Ingreso Plataforma]])))</f>
        <v>43800</v>
      </c>
      <c r="AT218" s="41" t="str">
        <f ca="1">+IF(AND(Tabla1[[#This Row],[dias]]&gt;=135,Tabla1[[#This Row],[Estado]]="Vigente"),"Si","No")</f>
        <v>Si</v>
      </c>
      <c r="AU218" s="41" t="str">
        <f>+IF(COUNTIF('PLAN EMPLEADO'!I:I,Tabla1[[#This Row],[Mail]])=0,"No","Si")</f>
        <v>Si</v>
      </c>
      <c r="AV218" s="154" t="s">
        <v>8321</v>
      </c>
      <c r="AW218" s="194" t="s">
        <v>9006</v>
      </c>
    </row>
    <row r="219" spans="1:49" x14ac:dyDescent="0.2">
      <c r="A219" s="78" t="s">
        <v>27</v>
      </c>
      <c r="B219" s="37" t="s">
        <v>3115</v>
      </c>
      <c r="C219" s="160" t="s">
        <v>28</v>
      </c>
      <c r="D219" s="78" t="s">
        <v>30</v>
      </c>
      <c r="E219" s="193" t="str">
        <f>+LEFT(Tabla1[[#This Row],[RutDV]],8)</f>
        <v>16521711</v>
      </c>
      <c r="F219" s="193" t="str">
        <f>+RIGHT(Tabla1[[#This Row],[RutDV]],1)</f>
        <v>K</v>
      </c>
      <c r="G219" s="78" t="s">
        <v>8249</v>
      </c>
      <c r="H219" s="78" t="s">
        <v>8297</v>
      </c>
      <c r="I219" s="79" t="str">
        <f>+TRIM(Tabla1[[#This Row],[Nombres]]&amp;" "&amp;Tabla1[[#This Row],[Apellidos]])</f>
        <v>Alejandro Esteban Perez Perez</v>
      </c>
      <c r="J219" s="78" t="s">
        <v>8260</v>
      </c>
      <c r="K219" s="78" t="s">
        <v>8261</v>
      </c>
      <c r="L219" s="78" t="s">
        <v>2497</v>
      </c>
      <c r="M219" s="193" t="s">
        <v>2500</v>
      </c>
      <c r="N219" s="193"/>
      <c r="O219" s="193"/>
      <c r="P219" s="80"/>
      <c r="Q219" s="80"/>
      <c r="R219" s="123"/>
      <c r="S219" s="45"/>
      <c r="T219" s="123"/>
      <c r="U219" s="123"/>
      <c r="V219" s="80" t="s">
        <v>8283</v>
      </c>
      <c r="W219" s="193" t="s">
        <v>11378</v>
      </c>
      <c r="X219" s="78" t="s">
        <v>5793</v>
      </c>
      <c r="Y219" s="78" t="str">
        <f>+IFERROR(VLOOKUP(Tabla1[[#This Row],[Supervisor]],STAFF!E:H,4,0),"")</f>
        <v>FRANCISCO JAVIER SUAREZ VEGA</v>
      </c>
      <c r="Z219" s="80">
        <v>43885</v>
      </c>
      <c r="AA219" s="80">
        <v>43902</v>
      </c>
      <c r="AB219" s="78"/>
      <c r="AC219" s="80">
        <v>43906</v>
      </c>
      <c r="AD219" s="78" t="s">
        <v>8297</v>
      </c>
      <c r="AE219" s="78" t="s">
        <v>8297</v>
      </c>
      <c r="AF219" s="78">
        <v>19059</v>
      </c>
      <c r="AG219" s="78" t="s">
        <v>8308</v>
      </c>
      <c r="AH219" s="78"/>
      <c r="AI219" s="78"/>
      <c r="AJ219" s="78" t="s">
        <v>8318</v>
      </c>
      <c r="AK219" s="78" t="s">
        <v>7932</v>
      </c>
      <c r="AL219" s="78">
        <v>45</v>
      </c>
      <c r="AM219" s="78" t="s">
        <v>3519</v>
      </c>
      <c r="AN219" s="78">
        <f>+IF(AL219=45,1,"")</f>
        <v>1</v>
      </c>
      <c r="AO219" s="80">
        <f ca="1">+TODAY()</f>
        <v>44256</v>
      </c>
      <c r="AP219" s="79">
        <f ca="1">+IF(Tabla1[[#This Row],[Fecha Ingreso Plataforma]]="","",AO219-AC219)</f>
        <v>350</v>
      </c>
      <c r="AQ219" s="40">
        <v>43999</v>
      </c>
      <c r="AR219" s="81" t="str">
        <f>+IF(Tabla1[[#This Row],[Fecha Baja]]="","",VALUE(1&amp;"/"&amp;MONTH(Tabla1[[#This Row],[Fecha Baja]])&amp;"/"&amp;YEAR(Tabla1[[#This Row],[Fecha Baja]])))</f>
        <v/>
      </c>
      <c r="AS219" s="81">
        <f>IF(Tabla1[[#This Row],[Fecha Ingreso Plataforma]]="","",VALUE(1&amp;"/"&amp;MONTH(Tabla1[[#This Row],[Fecha Ingreso Plataforma]])&amp;"/"&amp;YEAR(Tabla1[[#This Row],[Fecha Ingreso Plataforma]])))</f>
        <v>43891</v>
      </c>
      <c r="AT219" s="79" t="str">
        <f ca="1">+IF(AND(Tabla1[[#This Row],[dias]]&gt;=135,Tabla1[[#This Row],[Estado]]="Vigente"),"Si","No")</f>
        <v>Si</v>
      </c>
      <c r="AU219" s="79" t="str">
        <f>+IF(COUNTIF('PLAN EMPLEADO'!I:I,Tabla1[[#This Row],[Mail]])=0,"No","Si")</f>
        <v>Si</v>
      </c>
      <c r="AV219" s="154" t="s">
        <v>8321</v>
      </c>
      <c r="AW219" s="194"/>
    </row>
    <row r="220" spans="1:49" x14ac:dyDescent="0.2">
      <c r="A220" s="78" t="s">
        <v>27</v>
      </c>
      <c r="B220" s="37" t="s">
        <v>3115</v>
      </c>
      <c r="C220" s="193" t="s">
        <v>29</v>
      </c>
      <c r="D220" s="78" t="s">
        <v>30</v>
      </c>
      <c r="E220" s="193" t="str">
        <f>+LEFT(Tabla1[[#This Row],[RutDV]],8)</f>
        <v>17786733</v>
      </c>
      <c r="F220" s="193" t="str">
        <f>+RIGHT(Tabla1[[#This Row],[RutDV]],1)</f>
        <v>0</v>
      </c>
      <c r="G220" s="78" t="s">
        <v>8256</v>
      </c>
      <c r="H220" s="78" t="s">
        <v>8304</v>
      </c>
      <c r="I220" s="79" t="str">
        <f>+TRIM(Tabla1[[#This Row],[Nombres]]&amp;" "&amp;Tabla1[[#This Row],[Apellidos]])</f>
        <v>Gabriel Danilo Miranda Chacon</v>
      </c>
      <c r="J220" s="78" t="s">
        <v>8274</v>
      </c>
      <c r="K220" s="78" t="s">
        <v>8275</v>
      </c>
      <c r="L220" s="78" t="s">
        <v>2497</v>
      </c>
      <c r="M220" s="160" t="s">
        <v>2500</v>
      </c>
      <c r="N220" s="155"/>
      <c r="O220" s="78"/>
      <c r="P220" s="80"/>
      <c r="Q220" s="80"/>
      <c r="R220" s="123"/>
      <c r="S220" s="123"/>
      <c r="T220" s="123"/>
      <c r="U220" s="123"/>
      <c r="V220" s="80" t="s">
        <v>8291</v>
      </c>
      <c r="W220" s="161" t="s">
        <v>5416</v>
      </c>
      <c r="X220" s="37" t="s">
        <v>12074</v>
      </c>
      <c r="Y220" s="37" t="str">
        <f>+IFERROR(VLOOKUP(Tabla1[[#This Row],[Supervisor]],STAFF!E:H,4,0),"")</f>
        <v>FRANCISCO JAVIER SUAREZ VEGA</v>
      </c>
      <c r="Z220" s="80">
        <v>43885</v>
      </c>
      <c r="AA220" s="80">
        <v>43902</v>
      </c>
      <c r="AB220" s="78"/>
      <c r="AC220" s="80">
        <v>43906</v>
      </c>
      <c r="AD220" s="78" t="s">
        <v>8304</v>
      </c>
      <c r="AE220" s="78" t="s">
        <v>8304</v>
      </c>
      <c r="AF220" s="78">
        <v>19169</v>
      </c>
      <c r="AG220" s="78" t="s">
        <v>8314</v>
      </c>
      <c r="AH220" s="78"/>
      <c r="AI220" s="78"/>
      <c r="AJ220" s="78" t="s">
        <v>8318</v>
      </c>
      <c r="AK220" s="78" t="s">
        <v>7932</v>
      </c>
      <c r="AL220" s="78">
        <v>30</v>
      </c>
      <c r="AM220" s="78" t="s">
        <v>3519</v>
      </c>
      <c r="AN220" s="78" t="str">
        <f>+IF(AL220=45,1,"")</f>
        <v/>
      </c>
      <c r="AO220" s="80">
        <f ca="1">+TODAY()</f>
        <v>44256</v>
      </c>
      <c r="AP220" s="79">
        <f ca="1">+IF(Tabla1[[#This Row],[Fecha Ingreso Plataforma]]="","",AO220-AC220)</f>
        <v>350</v>
      </c>
      <c r="AQ220" s="40">
        <v>43999</v>
      </c>
      <c r="AR220" s="81" t="str">
        <f>+IF(Tabla1[[#This Row],[Fecha Baja]]="","",VALUE(1&amp;"/"&amp;MONTH(Tabla1[[#This Row],[Fecha Baja]])&amp;"/"&amp;YEAR(Tabla1[[#This Row],[Fecha Baja]])))</f>
        <v/>
      </c>
      <c r="AS220" s="81">
        <f>IF(Tabla1[[#This Row],[Fecha Ingreso Plataforma]]="","",VALUE(1&amp;"/"&amp;MONTH(Tabla1[[#This Row],[Fecha Ingreso Plataforma]])&amp;"/"&amp;YEAR(Tabla1[[#This Row],[Fecha Ingreso Plataforma]])))</f>
        <v>43891</v>
      </c>
      <c r="AT220" s="79" t="str">
        <f ca="1">+IF(AND(Tabla1[[#This Row],[dias]]&gt;=135,Tabla1[[#This Row],[Estado]]="Vigente"),"Si","No")</f>
        <v>Si</v>
      </c>
      <c r="AU220" s="79" t="str">
        <f>+IF(COUNTIF('PLAN EMPLEADO'!I:I,Tabla1[[#This Row],[Mail]])=0,"No","Si")</f>
        <v>Si</v>
      </c>
      <c r="AV220" s="154" t="s">
        <v>8321</v>
      </c>
      <c r="AW220" s="194"/>
    </row>
    <row r="221" spans="1:49" x14ac:dyDescent="0.2">
      <c r="A221" s="78" t="s">
        <v>27</v>
      </c>
      <c r="B221" s="37" t="s">
        <v>3115</v>
      </c>
      <c r="C221" s="193" t="s">
        <v>7302</v>
      </c>
      <c r="D221" s="78" t="s">
        <v>30</v>
      </c>
      <c r="E221" s="193" t="str">
        <f>+LEFT(Tabla1[[#This Row],[RutDV]],8)</f>
        <v>19347934</v>
      </c>
      <c r="F221" s="193" t="str">
        <f>+RIGHT(Tabla1[[#This Row],[RutDV]],1)</f>
        <v>0</v>
      </c>
      <c r="G221" s="78" t="s">
        <v>8253</v>
      </c>
      <c r="H221" s="78" t="s">
        <v>8301</v>
      </c>
      <c r="I221" s="79" t="str">
        <f>+TRIM(Tabla1[[#This Row],[Nombres]]&amp;" "&amp;Tabla1[[#This Row],[Apellidos]])</f>
        <v>Valentina Esperanza Maldonado Ramirez</v>
      </c>
      <c r="J221" s="78" t="s">
        <v>8268</v>
      </c>
      <c r="K221" s="78" t="s">
        <v>8269</v>
      </c>
      <c r="L221" s="78" t="s">
        <v>2497</v>
      </c>
      <c r="M221" s="193" t="s">
        <v>2500</v>
      </c>
      <c r="N221" s="193"/>
      <c r="O221" s="193"/>
      <c r="P221" s="80"/>
      <c r="Q221" s="80"/>
      <c r="R221" s="123"/>
      <c r="S221" s="123"/>
      <c r="T221" s="123"/>
      <c r="U221" s="123"/>
      <c r="V221" s="80" t="s">
        <v>8288</v>
      </c>
      <c r="W221" s="161" t="s">
        <v>8086</v>
      </c>
      <c r="X221" s="37" t="s">
        <v>4636</v>
      </c>
      <c r="Y221" s="37" t="str">
        <f>+IFERROR(VLOOKUP(Tabla1[[#This Row],[Supervisor]],STAFF!E:H,4,0),"")</f>
        <v>ULISES LA ROSA PEREZ</v>
      </c>
      <c r="Z221" s="80">
        <v>43885</v>
      </c>
      <c r="AA221" s="80">
        <v>43902</v>
      </c>
      <c r="AB221" s="78"/>
      <c r="AC221" s="80">
        <v>43906</v>
      </c>
      <c r="AD221" s="78" t="s">
        <v>8301</v>
      </c>
      <c r="AE221" s="78" t="s">
        <v>8301</v>
      </c>
      <c r="AF221" s="78">
        <v>19097</v>
      </c>
      <c r="AG221" s="78" t="s">
        <v>8312</v>
      </c>
      <c r="AH221" s="78"/>
      <c r="AI221" s="78"/>
      <c r="AJ221" s="78" t="s">
        <v>8318</v>
      </c>
      <c r="AK221" s="78" t="s">
        <v>7932</v>
      </c>
      <c r="AL221" s="78">
        <v>45</v>
      </c>
      <c r="AM221" s="78" t="s">
        <v>3519</v>
      </c>
      <c r="AN221" s="78">
        <f>+IF(AL221=45,1,"")</f>
        <v>1</v>
      </c>
      <c r="AO221" s="80">
        <f ca="1">+TODAY()</f>
        <v>44256</v>
      </c>
      <c r="AP221" s="79">
        <f ca="1">+IF(Tabla1[[#This Row],[Fecha Ingreso Plataforma]]="","",AO221-AC221)</f>
        <v>350</v>
      </c>
      <c r="AQ221" s="40">
        <v>43999</v>
      </c>
      <c r="AR221" s="81" t="str">
        <f>+IF(Tabla1[[#This Row],[Fecha Baja]]="","",VALUE(1&amp;"/"&amp;MONTH(Tabla1[[#This Row],[Fecha Baja]])&amp;"/"&amp;YEAR(Tabla1[[#This Row],[Fecha Baja]])))</f>
        <v/>
      </c>
      <c r="AS221" s="81">
        <f>IF(Tabla1[[#This Row],[Fecha Ingreso Plataforma]]="","",VALUE(1&amp;"/"&amp;MONTH(Tabla1[[#This Row],[Fecha Ingreso Plataforma]])&amp;"/"&amp;YEAR(Tabla1[[#This Row],[Fecha Ingreso Plataforma]])))</f>
        <v>43891</v>
      </c>
      <c r="AT221" s="79" t="str">
        <f ca="1">+IF(AND(Tabla1[[#This Row],[dias]]&gt;=135,Tabla1[[#This Row],[Estado]]="Vigente"),"Si","No")</f>
        <v>Si</v>
      </c>
      <c r="AU221" s="79" t="str">
        <f>+IF(COUNTIF('PLAN EMPLEADO'!I:I,Tabla1[[#This Row],[Mail]])=0,"No","Si")</f>
        <v>Si</v>
      </c>
      <c r="AV221" s="154" t="s">
        <v>8322</v>
      </c>
      <c r="AW221" s="194"/>
    </row>
    <row r="222" spans="1:49" x14ac:dyDescent="0.2">
      <c r="A222" s="103" t="s">
        <v>27</v>
      </c>
      <c r="B222" s="193" t="s">
        <v>3115</v>
      </c>
      <c r="C222" s="193" t="s">
        <v>28</v>
      </c>
      <c r="D222" s="103" t="s">
        <v>30</v>
      </c>
      <c r="E222" s="193" t="str">
        <f>+LEFT(Tabla1[[#This Row],[RutDV]],8)</f>
        <v>19538383</v>
      </c>
      <c r="F222" s="193" t="str">
        <f>+RIGHT(Tabla1[[#This Row],[RutDV]],1)</f>
        <v>9</v>
      </c>
      <c r="G222" s="103" t="s">
        <v>8479</v>
      </c>
      <c r="H222" s="103" t="s">
        <v>8520</v>
      </c>
      <c r="I222" s="200" t="str">
        <f>+TRIM(Tabla1[[#This Row],[Nombres]]&amp;" "&amp;Tabla1[[#This Row],[Apellidos]])</f>
        <v>GONZALO ANTONIO JIMENEZ FERNANDEZ</v>
      </c>
      <c r="J222" s="103" t="s">
        <v>8505</v>
      </c>
      <c r="K222" s="103" t="s">
        <v>8506</v>
      </c>
      <c r="L222" s="103" t="s">
        <v>2497</v>
      </c>
      <c r="M222" s="193" t="s">
        <v>2500</v>
      </c>
      <c r="N222" s="193"/>
      <c r="O222" s="193"/>
      <c r="P222" s="105"/>
      <c r="Q222" s="105"/>
      <c r="R222" s="158"/>
      <c r="S222" s="158"/>
      <c r="T222" s="158"/>
      <c r="U222" s="158"/>
      <c r="V222" s="105">
        <v>35471</v>
      </c>
      <c r="W222" s="195" t="s">
        <v>8319</v>
      </c>
      <c r="X222" s="37" t="s">
        <v>12074</v>
      </c>
      <c r="Y222" s="37" t="str">
        <f>+IFERROR(VLOOKUP(Tabla1[[#This Row],[Supervisor]],STAFF!E:H,4,0),"")</f>
        <v>FRANCISCO JAVIER SUAREZ VEGA</v>
      </c>
      <c r="Z222" s="105">
        <v>43923</v>
      </c>
      <c r="AA222" s="105">
        <v>43938</v>
      </c>
      <c r="AB222" s="103"/>
      <c r="AC222" s="105">
        <v>43941</v>
      </c>
      <c r="AD222" s="103" t="s">
        <v>8520</v>
      </c>
      <c r="AE222" s="103" t="s">
        <v>8520</v>
      </c>
      <c r="AF222" s="103">
        <v>19396</v>
      </c>
      <c r="AG222" s="103" t="s">
        <v>8533</v>
      </c>
      <c r="AH222" s="103"/>
      <c r="AI222" s="103"/>
      <c r="AJ222" s="103" t="s">
        <v>8507</v>
      </c>
      <c r="AK222" s="103" t="s">
        <v>7509</v>
      </c>
      <c r="AL222" s="103">
        <v>45</v>
      </c>
      <c r="AM222" s="193" t="s">
        <v>3519</v>
      </c>
      <c r="AN222" s="103">
        <f>+IF(AL222=45,1,"")</f>
        <v>1</v>
      </c>
      <c r="AO222" s="105">
        <f ca="1">+TODAY()</f>
        <v>44256</v>
      </c>
      <c r="AP222" s="104">
        <f ca="1">+IF(Tabla1[[#This Row],[Fecha Ingreso Plataforma]]="","",AO222-AC222)</f>
        <v>315</v>
      </c>
      <c r="AQ222" s="40">
        <v>44172</v>
      </c>
      <c r="AR222" s="106" t="str">
        <f>+IF(Tabla1[[#This Row],[Fecha Baja]]="","",VALUE(1&amp;"/"&amp;MONTH(Tabla1[[#This Row],[Fecha Baja]])&amp;"/"&amp;YEAR(Tabla1[[#This Row],[Fecha Baja]])))</f>
        <v/>
      </c>
      <c r="AS222" s="106">
        <f>IF(Tabla1[[#This Row],[Fecha Ingreso Plataforma]]="","",VALUE(1&amp;"/"&amp;MONTH(Tabla1[[#This Row],[Fecha Ingreso Plataforma]])&amp;"/"&amp;YEAR(Tabla1[[#This Row],[Fecha Ingreso Plataforma]])))</f>
        <v>43922</v>
      </c>
      <c r="AT222" s="104" t="str">
        <f ca="1">+IF(AND(Tabla1[[#This Row],[dias]]&gt;=135,Tabla1[[#This Row],[Estado]]="Vigente"),"Si","No")</f>
        <v>Si</v>
      </c>
      <c r="AU222" s="104" t="str">
        <f>+IF(COUNTIF('PLAN EMPLEADO'!I:I,Tabla1[[#This Row],[Mail]])=0,"No","Si")</f>
        <v>Si</v>
      </c>
      <c r="AV222" s="154" t="s">
        <v>8322</v>
      </c>
      <c r="AW222" s="194" t="s">
        <v>9010</v>
      </c>
    </row>
    <row r="223" spans="1:49" x14ac:dyDescent="0.2">
      <c r="A223" s="37" t="s">
        <v>27</v>
      </c>
      <c r="B223" s="193" t="s">
        <v>3115</v>
      </c>
      <c r="C223" s="193" t="s">
        <v>28</v>
      </c>
      <c r="D223" s="37" t="s">
        <v>30</v>
      </c>
      <c r="E223" s="193" t="str">
        <f>+LEFT(Tabla1[[#This Row],[RutDV]],8)</f>
        <v>15642889</v>
      </c>
      <c r="F223" s="193" t="str">
        <f>+RIGHT(Tabla1[[#This Row],[RutDV]],1)</f>
        <v>2</v>
      </c>
      <c r="G223" s="193" t="s">
        <v>9188</v>
      </c>
      <c r="H223" s="193" t="s">
        <v>9363</v>
      </c>
      <c r="I223" s="194" t="str">
        <f>+TRIM(Tabla1[[#This Row],[Nombres]]&amp;" "&amp;Tabla1[[#This Row],[Apellidos]])</f>
        <v>GONZALO CAMPOS MEZA</v>
      </c>
      <c r="J223" s="193" t="s">
        <v>9212</v>
      </c>
      <c r="K223" s="193" t="s">
        <v>9213</v>
      </c>
      <c r="L223" s="193" t="s">
        <v>2497</v>
      </c>
      <c r="M223" s="193" t="s">
        <v>2500</v>
      </c>
      <c r="N223" s="193"/>
      <c r="O223" s="193"/>
      <c r="P223" s="195"/>
      <c r="Q223" s="195"/>
      <c r="R223" s="196"/>
      <c r="S223" s="196"/>
      <c r="T223" s="196"/>
      <c r="U223" s="196"/>
      <c r="V223" s="195">
        <v>30857</v>
      </c>
      <c r="W223" s="195" t="s">
        <v>7396</v>
      </c>
      <c r="X223" s="193" t="s">
        <v>12074</v>
      </c>
      <c r="Y223" s="193" t="str">
        <f>+IFERROR(VLOOKUP(Tabla1[[#This Row],[Supervisor]],STAFF!E:H,4,0),"")</f>
        <v>WILLIAMS ENRIQUE DOMINGUEZ BARRADA</v>
      </c>
      <c r="Z223" s="195">
        <v>44046</v>
      </c>
      <c r="AA223" s="195">
        <v>44061</v>
      </c>
      <c r="AB223" s="193"/>
      <c r="AC223" s="195">
        <v>44062</v>
      </c>
      <c r="AD223" s="193" t="s">
        <v>9363</v>
      </c>
      <c r="AE223" s="193" t="s">
        <v>9363</v>
      </c>
      <c r="AF223" s="193">
        <v>19473</v>
      </c>
      <c r="AG223" s="193" t="s">
        <v>9379</v>
      </c>
      <c r="AH223" s="193"/>
      <c r="AI223" s="193"/>
      <c r="AJ223" s="193" t="s">
        <v>9220</v>
      </c>
      <c r="AK223" s="193" t="s">
        <v>7932</v>
      </c>
      <c r="AL223" s="193">
        <v>45</v>
      </c>
      <c r="AM223" s="193" t="s">
        <v>3519</v>
      </c>
      <c r="AN223" s="193">
        <f>+IF(AL223=45,1,"")</f>
        <v>1</v>
      </c>
      <c r="AO223" s="195">
        <f ca="1">+TODAY()</f>
        <v>44256</v>
      </c>
      <c r="AP223" s="194">
        <f ca="1">+IF(Tabla1[[#This Row],[Fecha Ingreso Plataforma]]="","",AO223-AC223)</f>
        <v>194</v>
      </c>
      <c r="AQ223" s="40">
        <v>44166</v>
      </c>
      <c r="AR223" s="197" t="str">
        <f>+IF(Tabla1[[#This Row],[Fecha Baja]]="","",VALUE(1&amp;"/"&amp;MONTH(Tabla1[[#This Row],[Fecha Baja]])&amp;"/"&amp;YEAR(Tabla1[[#This Row],[Fecha Baja]])))</f>
        <v/>
      </c>
      <c r="AS223" s="197">
        <f>IF(Tabla1[[#This Row],[Fecha Ingreso Plataforma]]="","",VALUE(1&amp;"/"&amp;MONTH(Tabla1[[#This Row],[Fecha Ingreso Plataforma]])&amp;"/"&amp;YEAR(Tabla1[[#This Row],[Fecha Ingreso Plataforma]])))</f>
        <v>44044</v>
      </c>
      <c r="AT223" s="194" t="str">
        <f ca="1">+IF(AND(Tabla1[[#This Row],[dias]]&gt;=135,Tabla1[[#This Row],[Estado]]="Vigente"),"Si","No")</f>
        <v>Si</v>
      </c>
      <c r="AU223" s="194" t="str">
        <f>+IF(COUNTIF('PLAN EMPLEADO'!I:I,Tabla1[[#This Row],[Mail]])=0,"No","Si")</f>
        <v>No</v>
      </c>
      <c r="AV223" s="194" t="s">
        <v>8321</v>
      </c>
      <c r="AW223" s="194" t="s">
        <v>9010</v>
      </c>
    </row>
    <row r="224" spans="1:49" x14ac:dyDescent="0.2">
      <c r="A224" s="37" t="s">
        <v>27</v>
      </c>
      <c r="B224" s="193" t="s">
        <v>3115</v>
      </c>
      <c r="C224" s="193" t="s">
        <v>28</v>
      </c>
      <c r="D224" s="37" t="s">
        <v>30</v>
      </c>
      <c r="E224" s="193" t="str">
        <f>+LEFT(Tabla1[[#This Row],[RutDV]],8)</f>
        <v>27106518</v>
      </c>
      <c r="F224" s="193" t="str">
        <f>+RIGHT(Tabla1[[#This Row],[RutDV]],1)</f>
        <v>3</v>
      </c>
      <c r="G224" s="193" t="s">
        <v>9180</v>
      </c>
      <c r="H224" s="193" t="s">
        <v>9355</v>
      </c>
      <c r="I224" s="194" t="str">
        <f>+TRIM(Tabla1[[#This Row],[Nombres]]&amp;" "&amp;Tabla1[[#This Row],[Apellidos]])</f>
        <v>JONATHAN LUIS VILLALBA CABALLERO</v>
      </c>
      <c r="J224" s="193" t="s">
        <v>9199</v>
      </c>
      <c r="K224" s="193" t="s">
        <v>9200</v>
      </c>
      <c r="L224" s="193" t="s">
        <v>2497</v>
      </c>
      <c r="M224" s="193" t="s">
        <v>2500</v>
      </c>
      <c r="N224" s="193"/>
      <c r="O224" s="193"/>
      <c r="P224" s="195"/>
      <c r="Q224" s="195"/>
      <c r="R224" s="196"/>
      <c r="S224" s="196"/>
      <c r="T224" s="196"/>
      <c r="U224" s="196"/>
      <c r="V224" s="195">
        <v>32076</v>
      </c>
      <c r="W224" s="195" t="s">
        <v>7396</v>
      </c>
      <c r="X224" s="193" t="s">
        <v>12074</v>
      </c>
      <c r="Y224" s="193" t="str">
        <f>+IFERROR(VLOOKUP(Tabla1[[#This Row],[Supervisor]],STAFF!E:H,4,0),"")</f>
        <v>WILLIAMS ENRIQUE DOMINGUEZ BARRADA</v>
      </c>
      <c r="Z224" s="195">
        <v>44046</v>
      </c>
      <c r="AA224" s="195">
        <v>44061</v>
      </c>
      <c r="AB224" s="193"/>
      <c r="AC224" s="195">
        <v>44062</v>
      </c>
      <c r="AD224" s="193" t="s">
        <v>9355</v>
      </c>
      <c r="AE224" s="193" t="s">
        <v>9355</v>
      </c>
      <c r="AF224" s="193">
        <v>19463</v>
      </c>
      <c r="AG224" s="193" t="s">
        <v>9371</v>
      </c>
      <c r="AH224" s="193"/>
      <c r="AI224" s="193"/>
      <c r="AJ224" s="193" t="s">
        <v>9220</v>
      </c>
      <c r="AK224" s="193" t="s">
        <v>7932</v>
      </c>
      <c r="AL224" s="193">
        <v>45</v>
      </c>
      <c r="AM224" s="193" t="s">
        <v>3519</v>
      </c>
      <c r="AN224" s="193">
        <f>+IF(AL224=45,1,"")</f>
        <v>1</v>
      </c>
      <c r="AO224" s="195">
        <f ca="1">+TODAY()</f>
        <v>44256</v>
      </c>
      <c r="AP224" s="194">
        <f ca="1">+IF(Tabla1[[#This Row],[Fecha Ingreso Plataforma]]="","",AO224-AC224)</f>
        <v>194</v>
      </c>
      <c r="AQ224" s="40">
        <v>44166</v>
      </c>
      <c r="AR224" s="197" t="str">
        <f>+IF(Tabla1[[#This Row],[Fecha Baja]]="","",VALUE(1&amp;"/"&amp;MONTH(Tabla1[[#This Row],[Fecha Baja]])&amp;"/"&amp;YEAR(Tabla1[[#This Row],[Fecha Baja]])))</f>
        <v/>
      </c>
      <c r="AS224" s="197">
        <f>IF(Tabla1[[#This Row],[Fecha Ingreso Plataforma]]="","",VALUE(1&amp;"/"&amp;MONTH(Tabla1[[#This Row],[Fecha Ingreso Plataforma]])&amp;"/"&amp;YEAR(Tabla1[[#This Row],[Fecha Ingreso Plataforma]])))</f>
        <v>44044</v>
      </c>
      <c r="AT224" s="194" t="str">
        <f ca="1">+IF(AND(Tabla1[[#This Row],[dias]]&gt;=135,Tabla1[[#This Row],[Estado]]="Vigente"),"Si","No")</f>
        <v>Si</v>
      </c>
      <c r="AU224" s="194" t="str">
        <f>+IF(COUNTIF('PLAN EMPLEADO'!I:I,Tabla1[[#This Row],[Mail]])=0,"No","Si")</f>
        <v>No</v>
      </c>
      <c r="AV224" s="194" t="s">
        <v>8321</v>
      </c>
      <c r="AW224" s="194" t="s">
        <v>9006</v>
      </c>
    </row>
    <row r="225" spans="1:49" x14ac:dyDescent="0.2">
      <c r="A225" s="37" t="s">
        <v>27</v>
      </c>
      <c r="B225" s="193" t="s">
        <v>3115</v>
      </c>
      <c r="C225" s="193" t="s">
        <v>28</v>
      </c>
      <c r="D225" s="37" t="s">
        <v>30</v>
      </c>
      <c r="E225" s="193" t="str">
        <f>+LEFT(Tabla1[[#This Row],[RutDV]],8)</f>
        <v>26304864</v>
      </c>
      <c r="F225" s="193" t="str">
        <f>+RIGHT(Tabla1[[#This Row],[RutDV]],1)</f>
        <v>4</v>
      </c>
      <c r="G225" s="193" t="s">
        <v>9183</v>
      </c>
      <c r="H225" s="193" t="s">
        <v>9358</v>
      </c>
      <c r="I225" s="201" t="str">
        <f>+TRIM(Tabla1[[#This Row],[Nombres]]&amp;" "&amp;Tabla1[[#This Row],[Apellidos]])</f>
        <v>MARIA CAROLIA BRAVO VALBUENA</v>
      </c>
      <c r="J225" s="193" t="s">
        <v>9205</v>
      </c>
      <c r="K225" s="193" t="s">
        <v>9206</v>
      </c>
      <c r="L225" s="193" t="s">
        <v>2497</v>
      </c>
      <c r="M225" s="193" t="s">
        <v>2500</v>
      </c>
      <c r="N225" s="193"/>
      <c r="O225" s="193"/>
      <c r="P225" s="195"/>
      <c r="Q225" s="195"/>
      <c r="R225" s="196"/>
      <c r="S225" s="196"/>
      <c r="T225" s="196"/>
      <c r="U225" s="196"/>
      <c r="V225" s="195">
        <v>33483</v>
      </c>
      <c r="W225" s="195" t="s">
        <v>7396</v>
      </c>
      <c r="X225" s="193" t="s">
        <v>3289</v>
      </c>
      <c r="Y225" s="193" t="str">
        <f>+IFERROR(VLOOKUP(Tabla1[[#This Row],[Supervisor]],STAFF!E:H,4,0),"")</f>
        <v>WILLIAMS ENRIQUE DOMINGUEZ BARRADA</v>
      </c>
      <c r="Z225" s="195">
        <v>44046</v>
      </c>
      <c r="AA225" s="195">
        <v>44061</v>
      </c>
      <c r="AB225" s="193"/>
      <c r="AC225" s="195">
        <v>44062</v>
      </c>
      <c r="AD225" s="193" t="s">
        <v>9358</v>
      </c>
      <c r="AE225" s="193" t="s">
        <v>9358</v>
      </c>
      <c r="AF225" s="193">
        <v>19467</v>
      </c>
      <c r="AG225" s="193" t="s">
        <v>9374</v>
      </c>
      <c r="AH225" s="193"/>
      <c r="AI225" s="193"/>
      <c r="AJ225" s="193" t="s">
        <v>9220</v>
      </c>
      <c r="AK225" s="193" t="s">
        <v>7932</v>
      </c>
      <c r="AL225" s="193">
        <v>30</v>
      </c>
      <c r="AM225" s="193" t="s">
        <v>3519</v>
      </c>
      <c r="AN225" s="193" t="str">
        <f>+IF(AL225=45,1,"")</f>
        <v/>
      </c>
      <c r="AO225" s="195">
        <f ca="1">+TODAY()</f>
        <v>44256</v>
      </c>
      <c r="AP225" s="194">
        <f ca="1">+IF(Tabla1[[#This Row],[Fecha Ingreso Plataforma]]="","",AO225-AC225)</f>
        <v>194</v>
      </c>
      <c r="AQ225" s="40">
        <v>44172</v>
      </c>
      <c r="AR225" s="197" t="str">
        <f>+IF(Tabla1[[#This Row],[Fecha Baja]]="","",VALUE(1&amp;"/"&amp;MONTH(Tabla1[[#This Row],[Fecha Baja]])&amp;"/"&amp;YEAR(Tabla1[[#This Row],[Fecha Baja]])))</f>
        <v/>
      </c>
      <c r="AS225" s="197">
        <f>IF(Tabla1[[#This Row],[Fecha Ingreso Plataforma]]="","",VALUE(1&amp;"/"&amp;MONTH(Tabla1[[#This Row],[Fecha Ingreso Plataforma]])&amp;"/"&amp;YEAR(Tabla1[[#This Row],[Fecha Ingreso Plataforma]])))</f>
        <v>44044</v>
      </c>
      <c r="AT225" s="194" t="str">
        <f ca="1">+IF(AND(Tabla1[[#This Row],[dias]]&gt;=135,Tabla1[[#This Row],[Estado]]="Vigente"),"Si","No")</f>
        <v>Si</v>
      </c>
      <c r="AU225" s="194" t="str">
        <f>+IF(COUNTIF('PLAN EMPLEADO'!I:I,Tabla1[[#This Row],[Mail]])=0,"No","Si")</f>
        <v>No</v>
      </c>
      <c r="AV225" s="194" t="s">
        <v>8321</v>
      </c>
      <c r="AW225" s="194" t="s">
        <v>9006</v>
      </c>
    </row>
    <row r="226" spans="1:49" x14ac:dyDescent="0.2">
      <c r="A226" s="193" t="s">
        <v>27</v>
      </c>
      <c r="B226" s="193" t="s">
        <v>3115</v>
      </c>
      <c r="C226" s="193" t="s">
        <v>28</v>
      </c>
      <c r="D226" s="193" t="s">
        <v>30</v>
      </c>
      <c r="E226" s="193" t="str">
        <f>+LEFT(Tabla1[[#This Row],[RutDV]],8)</f>
        <v>27304143</v>
      </c>
      <c r="F226" s="193" t="str">
        <f>+RIGHT(Tabla1[[#This Row],[RutDV]],1)</f>
        <v>5</v>
      </c>
      <c r="G226" s="193" t="s">
        <v>9562</v>
      </c>
      <c r="H226" s="193" t="s">
        <v>9799</v>
      </c>
      <c r="I226" s="194" t="str">
        <f>+TRIM(Tabla1[[#This Row],[Nombres]]&amp;" "&amp;Tabla1[[#This Row],[Apellidos]])</f>
        <v>EFREN ANTONIO SOTO ORTEGA</v>
      </c>
      <c r="J226" s="193" t="s">
        <v>9587</v>
      </c>
      <c r="K226" s="193" t="s">
        <v>9588</v>
      </c>
      <c r="L226" s="193" t="s">
        <v>2497</v>
      </c>
      <c r="M226" s="193" t="s">
        <v>2500</v>
      </c>
      <c r="N226" s="193"/>
      <c r="O226" s="193"/>
      <c r="P226" s="195"/>
      <c r="Q226" s="195"/>
      <c r="R226" s="196"/>
      <c r="S226" s="196"/>
      <c r="T226" s="196"/>
      <c r="U226" s="196"/>
      <c r="V226" s="195" t="s">
        <v>9627</v>
      </c>
      <c r="W226" s="195" t="s">
        <v>8158</v>
      </c>
      <c r="X226" s="193" t="s">
        <v>6696</v>
      </c>
      <c r="Y226" s="193" t="str">
        <f>+IFERROR(VLOOKUP(Tabla1[[#This Row],[Supervisor]],STAFF!E:H,4,0),"")</f>
        <v>FRANCISCO JAVIER SUAREZ VEGA</v>
      </c>
      <c r="Z226" s="195">
        <v>44055</v>
      </c>
      <c r="AA226" s="195">
        <v>44070</v>
      </c>
      <c r="AB226" s="193"/>
      <c r="AC226" s="195">
        <v>44071</v>
      </c>
      <c r="AD226" s="193" t="s">
        <v>9799</v>
      </c>
      <c r="AE226" s="193" t="s">
        <v>9799</v>
      </c>
      <c r="AF226" s="193">
        <v>19417</v>
      </c>
      <c r="AG226" s="193" t="s">
        <v>9823</v>
      </c>
      <c r="AH226" s="193"/>
      <c r="AI226" s="193"/>
      <c r="AJ226" s="193" t="s">
        <v>9646</v>
      </c>
      <c r="AK226" s="193" t="s">
        <v>7509</v>
      </c>
      <c r="AL226" s="193">
        <v>45</v>
      </c>
      <c r="AM226" s="193" t="s">
        <v>3519</v>
      </c>
      <c r="AN226" s="193">
        <f>+IF(AL226=45,1,"")</f>
        <v>1</v>
      </c>
      <c r="AO226" s="195">
        <f ca="1">+TODAY()</f>
        <v>44256</v>
      </c>
      <c r="AP226" s="194">
        <f ca="1">+IF(Tabla1[[#This Row],[Fecha Ingreso Plataforma]]="","",AO226-AC226)</f>
        <v>185</v>
      </c>
      <c r="AQ226" s="195">
        <v>44117</v>
      </c>
      <c r="AR226" s="197" t="str">
        <f>+IF(Tabla1[[#This Row],[Fecha Baja]]="","",VALUE(1&amp;"/"&amp;MONTH(Tabla1[[#This Row],[Fecha Baja]])&amp;"/"&amp;YEAR(Tabla1[[#This Row],[Fecha Baja]])))</f>
        <v/>
      </c>
      <c r="AS226" s="197">
        <f>IF(Tabla1[[#This Row],[Fecha Ingreso Plataforma]]="","",VALUE(1&amp;"/"&amp;MONTH(Tabla1[[#This Row],[Fecha Ingreso Plataforma]])&amp;"/"&amp;YEAR(Tabla1[[#This Row],[Fecha Ingreso Plataforma]])))</f>
        <v>44044</v>
      </c>
      <c r="AT226" s="194" t="str">
        <f ca="1">+IF(AND(Tabla1[[#This Row],[dias]]&gt;=135,Tabla1[[#This Row],[Estado]]="Vigente"),"Si","No")</f>
        <v>Si</v>
      </c>
      <c r="AU226" s="194" t="str">
        <f>+IF(COUNTIF('PLAN EMPLEADO'!I:I,Tabla1[[#This Row],[Mail]])=0,"No","Si")</f>
        <v>No</v>
      </c>
      <c r="AV226" s="194" t="s">
        <v>8321</v>
      </c>
      <c r="AW226" s="194" t="s">
        <v>9006</v>
      </c>
    </row>
    <row r="227" spans="1:49" x14ac:dyDescent="0.2">
      <c r="A227" s="193" t="s">
        <v>27</v>
      </c>
      <c r="B227" s="193" t="s">
        <v>3115</v>
      </c>
      <c r="C227" s="193" t="s">
        <v>28</v>
      </c>
      <c r="D227" s="193" t="s">
        <v>30</v>
      </c>
      <c r="E227" s="193" t="str">
        <f>+LEFT(Tabla1[[#This Row],[RutDV]],8)</f>
        <v>33153377</v>
      </c>
      <c r="F227" s="193" t="str">
        <f>+RIGHT(Tabla1[[#This Row],[RutDV]],1)</f>
        <v>7</v>
      </c>
      <c r="G227" s="193" t="s">
        <v>9560</v>
      </c>
      <c r="H227" s="193" t="s">
        <v>9797</v>
      </c>
      <c r="I227" s="194" t="str">
        <f>+TRIM(Tabla1[[#This Row],[Nombres]]&amp;" "&amp;Tabla1[[#This Row],[Apellidos]])</f>
        <v>ENYERVE ANTONY ZAMORA MAUREIRA</v>
      </c>
      <c r="J227" s="193" t="s">
        <v>10431</v>
      </c>
      <c r="K227" s="193" t="s">
        <v>10432</v>
      </c>
      <c r="L227" s="193" t="s">
        <v>2497</v>
      </c>
      <c r="M227" s="193" t="s">
        <v>2500</v>
      </c>
      <c r="N227" s="193"/>
      <c r="O227" s="193"/>
      <c r="P227" s="195"/>
      <c r="Q227" s="195"/>
      <c r="R227" s="196"/>
      <c r="S227" s="196"/>
      <c r="T227" s="196"/>
      <c r="U227" s="196"/>
      <c r="V227" s="195" t="s">
        <v>9625</v>
      </c>
      <c r="W227" s="195" t="s">
        <v>8158</v>
      </c>
      <c r="X227" s="193" t="s">
        <v>6696</v>
      </c>
      <c r="Y227" s="193" t="str">
        <f>+IFERROR(VLOOKUP(Tabla1[[#This Row],[Supervisor]],STAFF!E:H,4,0),"")</f>
        <v>FRANCISCO JAVIER SUAREZ VEGA</v>
      </c>
      <c r="Z227" s="195">
        <v>44055</v>
      </c>
      <c r="AA227" s="195">
        <v>44070</v>
      </c>
      <c r="AB227" s="193"/>
      <c r="AC227" s="195">
        <v>44071</v>
      </c>
      <c r="AD227" s="193" t="s">
        <v>9797</v>
      </c>
      <c r="AE227" s="193" t="s">
        <v>9797</v>
      </c>
      <c r="AF227" s="193">
        <v>19399</v>
      </c>
      <c r="AG227" s="193" t="s">
        <v>9821</v>
      </c>
      <c r="AH227" s="193"/>
      <c r="AI227" s="193"/>
      <c r="AJ227" s="193" t="s">
        <v>9646</v>
      </c>
      <c r="AK227" s="193" t="s">
        <v>7509</v>
      </c>
      <c r="AL227" s="193">
        <v>45</v>
      </c>
      <c r="AM227" s="193" t="s">
        <v>3519</v>
      </c>
      <c r="AN227" s="193">
        <f>+IF(AL227=45,1,"")</f>
        <v>1</v>
      </c>
      <c r="AO227" s="195">
        <f ca="1">+TODAY()</f>
        <v>44256</v>
      </c>
      <c r="AP227" s="194">
        <f ca="1">+IF(Tabla1[[#This Row],[Fecha Ingreso Plataforma]]="","",AO227-AC227)</f>
        <v>185</v>
      </c>
      <c r="AQ227" s="195">
        <v>44117</v>
      </c>
      <c r="AR227" s="197" t="str">
        <f>+IF(Tabla1[[#This Row],[Fecha Baja]]="","",VALUE(1&amp;"/"&amp;MONTH(Tabla1[[#This Row],[Fecha Baja]])&amp;"/"&amp;YEAR(Tabla1[[#This Row],[Fecha Baja]])))</f>
        <v/>
      </c>
      <c r="AS227" s="197">
        <f>IF(Tabla1[[#This Row],[Fecha Ingreso Plataforma]]="","",VALUE(1&amp;"/"&amp;MONTH(Tabla1[[#This Row],[Fecha Ingreso Plataforma]])&amp;"/"&amp;YEAR(Tabla1[[#This Row],[Fecha Ingreso Plataforma]])))</f>
        <v>44044</v>
      </c>
      <c r="AT227" s="194" t="str">
        <f ca="1">+IF(AND(Tabla1[[#This Row],[dias]]&gt;=135,Tabla1[[#This Row],[Estado]]="Vigente"),"Si","No")</f>
        <v>Si</v>
      </c>
      <c r="AU227" s="194" t="str">
        <f>+IF(COUNTIF('PLAN EMPLEADO'!I:I,Tabla1[[#This Row],[Mail]])=0,"No","Si")</f>
        <v>No</v>
      </c>
      <c r="AV227" s="194" t="s">
        <v>8321</v>
      </c>
      <c r="AW227" s="194" t="s">
        <v>9006</v>
      </c>
    </row>
    <row r="228" spans="1:49" x14ac:dyDescent="0.2">
      <c r="A228" s="193" t="s">
        <v>27</v>
      </c>
      <c r="B228" s="193" t="s">
        <v>3115</v>
      </c>
      <c r="C228" s="193" t="s">
        <v>28</v>
      </c>
      <c r="D228" s="193" t="s">
        <v>30</v>
      </c>
      <c r="E228" s="193" t="str">
        <f>+LEFT(Tabla1[[#This Row],[RutDV]],8)</f>
        <v>27072009</v>
      </c>
      <c r="F228" s="193" t="str">
        <f>+RIGHT(Tabla1[[#This Row],[RutDV]],1)</f>
        <v>9</v>
      </c>
      <c r="G228" s="193" t="s">
        <v>10145</v>
      </c>
      <c r="H228" s="193" t="s">
        <v>9795</v>
      </c>
      <c r="I228" s="194" t="str">
        <f>+TRIM(Tabla1[[#This Row],[Nombres]]&amp;" "&amp;Tabla1[[#This Row],[Apellidos]])</f>
        <v>GENESIS ELIMAR CAMACARO ESCALONA</v>
      </c>
      <c r="J228" s="193" t="s">
        <v>10147</v>
      </c>
      <c r="K228" s="193" t="s">
        <v>10146</v>
      </c>
      <c r="L228" s="193" t="s">
        <v>2497</v>
      </c>
      <c r="M228" s="193" t="s">
        <v>2500</v>
      </c>
      <c r="N228" s="193"/>
      <c r="O228" s="193"/>
      <c r="P228" s="195"/>
      <c r="Q228" s="195"/>
      <c r="R228" s="196"/>
      <c r="S228" s="196"/>
      <c r="T228" s="196"/>
      <c r="U228" s="196"/>
      <c r="V228" s="195" t="s">
        <v>9623</v>
      </c>
      <c r="W228" s="37" t="s">
        <v>7091</v>
      </c>
      <c r="X228" s="37" t="s">
        <v>12074</v>
      </c>
      <c r="Y228" s="37" t="str">
        <f>+IFERROR(VLOOKUP(Tabla1[[#This Row],[Supervisor]],STAFF!E:H,4,0),"")</f>
        <v>WILLIAMS ENRIQUE DOMINGUEZ BARRADA</v>
      </c>
      <c r="Z228" s="195">
        <v>44055</v>
      </c>
      <c r="AA228" s="195">
        <v>44070</v>
      </c>
      <c r="AB228" s="193"/>
      <c r="AC228" s="195">
        <v>44071</v>
      </c>
      <c r="AD228" s="193" t="s">
        <v>9795</v>
      </c>
      <c r="AE228" s="193" t="s">
        <v>9795</v>
      </c>
      <c r="AF228" s="193">
        <v>19201</v>
      </c>
      <c r="AG228" s="193" t="s">
        <v>9819</v>
      </c>
      <c r="AH228" s="193"/>
      <c r="AI228" s="193"/>
      <c r="AJ228" s="193" t="s">
        <v>9646</v>
      </c>
      <c r="AK228" s="193" t="s">
        <v>7509</v>
      </c>
      <c r="AL228" s="193">
        <v>45</v>
      </c>
      <c r="AM228" s="193" t="s">
        <v>3519</v>
      </c>
      <c r="AN228" s="193">
        <f>+IF(AL228=45,1,"")</f>
        <v>1</v>
      </c>
      <c r="AO228" s="195">
        <f ca="1">+TODAY()</f>
        <v>44256</v>
      </c>
      <c r="AP228" s="194">
        <f ca="1">+IF(Tabla1[[#This Row],[Fecha Ingreso Plataforma]]="","",AO228-AC228)</f>
        <v>185</v>
      </c>
      <c r="AQ228" s="40">
        <v>44166</v>
      </c>
      <c r="AR228" s="197" t="str">
        <f>+IF(Tabla1[[#This Row],[Fecha Baja]]="","",VALUE(1&amp;"/"&amp;MONTH(Tabla1[[#This Row],[Fecha Baja]])&amp;"/"&amp;YEAR(Tabla1[[#This Row],[Fecha Baja]])))</f>
        <v/>
      </c>
      <c r="AS228" s="197">
        <f>IF(Tabla1[[#This Row],[Fecha Ingreso Plataforma]]="","",VALUE(1&amp;"/"&amp;MONTH(Tabla1[[#This Row],[Fecha Ingreso Plataforma]])&amp;"/"&amp;YEAR(Tabla1[[#This Row],[Fecha Ingreso Plataforma]])))</f>
        <v>44044</v>
      </c>
      <c r="AT228" s="194" t="str">
        <f ca="1">+IF(AND(Tabla1[[#This Row],[dias]]&gt;=135,Tabla1[[#This Row],[Estado]]="Vigente"),"Si","No")</f>
        <v>Si</v>
      </c>
      <c r="AU228" s="194" t="str">
        <f>+IF(COUNTIF('PLAN EMPLEADO'!I:I,Tabla1[[#This Row],[Mail]])=0,"No","Si")</f>
        <v>No</v>
      </c>
      <c r="AV228" s="194" t="s">
        <v>8321</v>
      </c>
      <c r="AW228" s="194" t="s">
        <v>9006</v>
      </c>
    </row>
    <row r="229" spans="1:49" x14ac:dyDescent="0.2">
      <c r="A229" s="193" t="s">
        <v>27</v>
      </c>
      <c r="B229" s="193" t="s">
        <v>3115</v>
      </c>
      <c r="C229" s="193" t="s">
        <v>28</v>
      </c>
      <c r="D229" s="193" t="s">
        <v>30</v>
      </c>
      <c r="E229" s="193" t="str">
        <f>+LEFT(Tabla1[[#This Row],[RutDV]],8)</f>
        <v>26417924</v>
      </c>
      <c r="F229" s="193" t="str">
        <f>+RIGHT(Tabla1[[#This Row],[RutDV]],1)</f>
        <v>6</v>
      </c>
      <c r="G229" s="193" t="s">
        <v>9566</v>
      </c>
      <c r="H229" s="193" t="s">
        <v>9803</v>
      </c>
      <c r="I229" s="194" t="str">
        <f>+TRIM(Tabla1[[#This Row],[Nombres]]&amp;" "&amp;Tabla1[[#This Row],[Apellidos]])</f>
        <v>JORGE DANIEL SALAS RAMIREZ</v>
      </c>
      <c r="J229" s="193" t="s">
        <v>9595</v>
      </c>
      <c r="K229" s="193" t="s">
        <v>9596</v>
      </c>
      <c r="L229" s="193" t="s">
        <v>2497</v>
      </c>
      <c r="M229" s="193" t="s">
        <v>2500</v>
      </c>
      <c r="N229" s="193"/>
      <c r="O229" s="193"/>
      <c r="P229" s="195"/>
      <c r="Q229" s="195"/>
      <c r="R229" s="196"/>
      <c r="S229" s="196"/>
      <c r="T229" s="196"/>
      <c r="U229" s="196"/>
      <c r="V229" s="195" t="s">
        <v>9631</v>
      </c>
      <c r="W229" s="195" t="s">
        <v>8158</v>
      </c>
      <c r="X229" s="193" t="s">
        <v>6696</v>
      </c>
      <c r="Y229" s="193" t="str">
        <f>+IFERROR(VLOOKUP(Tabla1[[#This Row],[Supervisor]],STAFF!E:H,4,0),"")</f>
        <v>FRANCISCO JAVIER SUAREZ VEGA</v>
      </c>
      <c r="Z229" s="195">
        <v>44055</v>
      </c>
      <c r="AA229" s="195">
        <v>44070</v>
      </c>
      <c r="AB229" s="193"/>
      <c r="AC229" s="195">
        <v>44071</v>
      </c>
      <c r="AD229" s="193" t="s">
        <v>9803</v>
      </c>
      <c r="AE229" s="193" t="s">
        <v>9803</v>
      </c>
      <c r="AF229" s="193">
        <v>19436</v>
      </c>
      <c r="AG229" s="193" t="s">
        <v>9827</v>
      </c>
      <c r="AH229" s="193"/>
      <c r="AI229" s="193"/>
      <c r="AJ229" s="193" t="s">
        <v>9646</v>
      </c>
      <c r="AK229" s="193" t="s">
        <v>7509</v>
      </c>
      <c r="AL229" s="193">
        <v>45</v>
      </c>
      <c r="AM229" s="193" t="s">
        <v>3519</v>
      </c>
      <c r="AN229" s="193">
        <f>+IF(AL229=45,1,"")</f>
        <v>1</v>
      </c>
      <c r="AO229" s="195">
        <f ca="1">+TODAY()</f>
        <v>44256</v>
      </c>
      <c r="AP229" s="194">
        <f ca="1">+IF(Tabla1[[#This Row],[Fecha Ingreso Plataforma]]="","",AO229-AC229)</f>
        <v>185</v>
      </c>
      <c r="AQ229" s="195">
        <v>44117</v>
      </c>
      <c r="AR229" s="197" t="str">
        <f>+IF(Tabla1[[#This Row],[Fecha Baja]]="","",VALUE(1&amp;"/"&amp;MONTH(Tabla1[[#This Row],[Fecha Baja]])&amp;"/"&amp;YEAR(Tabla1[[#This Row],[Fecha Baja]])))</f>
        <v/>
      </c>
      <c r="AS229" s="197">
        <f>IF(Tabla1[[#This Row],[Fecha Ingreso Plataforma]]="","",VALUE(1&amp;"/"&amp;MONTH(Tabla1[[#This Row],[Fecha Ingreso Plataforma]])&amp;"/"&amp;YEAR(Tabla1[[#This Row],[Fecha Ingreso Plataforma]])))</f>
        <v>44044</v>
      </c>
      <c r="AT229" s="194" t="str">
        <f ca="1">+IF(AND(Tabla1[[#This Row],[dias]]&gt;=135,Tabla1[[#This Row],[Estado]]="Vigente"),"Si","No")</f>
        <v>Si</v>
      </c>
      <c r="AU229" s="194" t="str">
        <f>+IF(COUNTIF('PLAN EMPLEADO'!I:I,Tabla1[[#This Row],[Mail]])=0,"No","Si")</f>
        <v>No</v>
      </c>
      <c r="AV229" s="194" t="s">
        <v>8321</v>
      </c>
      <c r="AW229" s="194" t="s">
        <v>9006</v>
      </c>
    </row>
    <row r="230" spans="1:49" x14ac:dyDescent="0.2">
      <c r="A230" s="37" t="s">
        <v>27</v>
      </c>
      <c r="B230" s="37" t="s">
        <v>3115</v>
      </c>
      <c r="C230" s="193" t="s">
        <v>3520</v>
      </c>
      <c r="D230" s="37" t="s">
        <v>30</v>
      </c>
      <c r="E230" s="193" t="str">
        <f>+LEFT(Tabla1[[#This Row],[RutDV]],8)</f>
        <v>19023525</v>
      </c>
      <c r="F230" s="193" t="str">
        <f>+RIGHT(Tabla1[[#This Row],[RutDV]],1)</f>
        <v>4</v>
      </c>
      <c r="G230" s="37" t="s">
        <v>8015</v>
      </c>
      <c r="H230" s="37" t="s">
        <v>8200</v>
      </c>
      <c r="I230" s="41" t="str">
        <f>+TRIM(Tabla1[[#This Row],[Nombres]]&amp;" "&amp;Tabla1[[#This Row],[Apellidos]])</f>
        <v>NIKOLAS ANTONIO SANCHEZ REBOLLEDO</v>
      </c>
      <c r="J230" s="44" t="s">
        <v>8041</v>
      </c>
      <c r="K230" s="37" t="s">
        <v>8042</v>
      </c>
      <c r="L230" s="193" t="s">
        <v>2497</v>
      </c>
      <c r="M230" s="193" t="s">
        <v>2500</v>
      </c>
      <c r="N230" s="153"/>
      <c r="O230" s="153"/>
      <c r="P230" s="40"/>
      <c r="Q230" s="195" t="s">
        <v>10898</v>
      </c>
      <c r="R230" s="45"/>
      <c r="S230" s="45"/>
      <c r="T230" s="45"/>
      <c r="U230" s="45"/>
      <c r="V230" s="40" t="s">
        <v>8071</v>
      </c>
      <c r="W230" s="195" t="s">
        <v>5416</v>
      </c>
      <c r="X230" s="37" t="s">
        <v>12074</v>
      </c>
      <c r="Y230" s="37" t="str">
        <f>+IFERROR(VLOOKUP(Tabla1[[#This Row],[Supervisor]],STAFF!E:H,4,0),"")</f>
        <v>FRANCISCO JAVIER SUAREZ VEGA</v>
      </c>
      <c r="Z230" s="40">
        <v>43837</v>
      </c>
      <c r="AA230" s="40">
        <v>43857</v>
      </c>
      <c r="AC230" s="40">
        <v>44029</v>
      </c>
      <c r="AD230" s="37" t="s">
        <v>8200</v>
      </c>
      <c r="AE230" s="37" t="s">
        <v>8200</v>
      </c>
      <c r="AF230" s="37">
        <v>19358</v>
      </c>
      <c r="AG230" s="37" t="s">
        <v>8220</v>
      </c>
      <c r="AJ230" s="193" t="s">
        <v>8832</v>
      </c>
      <c r="AK230" s="37" t="s">
        <v>7932</v>
      </c>
      <c r="AL230" s="37">
        <v>45</v>
      </c>
      <c r="AM230" s="193" t="s">
        <v>3520</v>
      </c>
      <c r="AN230" s="37">
        <f>+IF(AL230=45,1,"")</f>
        <v>1</v>
      </c>
      <c r="AO230" s="40">
        <f ca="1">+TODAY()</f>
        <v>44256</v>
      </c>
      <c r="AP230" s="41">
        <f ca="1">+IF(Tabla1[[#This Row],[Fecha Ingreso Plataforma]]="","",AO230-AC230)</f>
        <v>227</v>
      </c>
      <c r="AQ230" s="40"/>
      <c r="AR230" s="42" t="str">
        <f>+IF(Tabla1[[#This Row],[Fecha Baja]]="","",VALUE(1&amp;"/"&amp;MONTH(Tabla1[[#This Row],[Fecha Baja]])&amp;"/"&amp;YEAR(Tabla1[[#This Row],[Fecha Baja]])))</f>
        <v/>
      </c>
      <c r="AS230" s="42">
        <f>IF(Tabla1[[#This Row],[Fecha Ingreso Plataforma]]="","",VALUE(1&amp;"/"&amp;MONTH(Tabla1[[#This Row],[Fecha Ingreso Plataforma]])&amp;"/"&amp;YEAR(Tabla1[[#This Row],[Fecha Ingreso Plataforma]])))</f>
        <v>44013</v>
      </c>
      <c r="AT230" s="41" t="str">
        <f ca="1">+IF(AND(Tabla1[[#This Row],[dias]]&gt;=135,Tabla1[[#This Row],[Estado]]="Vigente"),"Si","No")</f>
        <v>Si</v>
      </c>
      <c r="AU230" s="41" t="str">
        <f>+IF(COUNTIF('PLAN EMPLEADO'!I:I,Tabla1[[#This Row],[Mail]])=0,"No","Si")</f>
        <v>Si</v>
      </c>
      <c r="AV230" s="89" t="s">
        <v>8321</v>
      </c>
      <c r="AW230" s="194"/>
    </row>
    <row r="231" spans="1:49" x14ac:dyDescent="0.2">
      <c r="A231" s="103" t="s">
        <v>27</v>
      </c>
      <c r="B231" s="193" t="s">
        <v>3115</v>
      </c>
      <c r="C231" s="193" t="s">
        <v>28</v>
      </c>
      <c r="D231" s="103" t="s">
        <v>30</v>
      </c>
      <c r="E231" s="193" t="str">
        <f>+LEFT(Tabla1[[#This Row],[RutDV]],8)</f>
        <v>27000974</v>
      </c>
      <c r="F231" s="193" t="str">
        <f>+RIGHT(Tabla1[[#This Row],[RutDV]],1)</f>
        <v>3</v>
      </c>
      <c r="G231" s="103" t="s">
        <v>8467</v>
      </c>
      <c r="H231" s="103" t="s">
        <v>8509</v>
      </c>
      <c r="I231" s="104" t="str">
        <f>+TRIM(Tabla1[[#This Row],[Nombres]]&amp;" "&amp;Tabla1[[#This Row],[Apellidos]])</f>
        <v>NORBELIS DEL VALLE BERRIOS LAGUNA</v>
      </c>
      <c r="J231" s="103" t="s">
        <v>8482</v>
      </c>
      <c r="K231" s="103" t="s">
        <v>8483</v>
      </c>
      <c r="L231" s="193" t="s">
        <v>2497</v>
      </c>
      <c r="M231" s="193" t="s">
        <v>2500</v>
      </c>
      <c r="N231" s="193"/>
      <c r="O231" s="193"/>
      <c r="P231" s="109"/>
      <c r="Q231" s="195" t="s">
        <v>7774</v>
      </c>
      <c r="R231" s="158"/>
      <c r="S231" s="158"/>
      <c r="T231" s="158"/>
      <c r="U231" s="158"/>
      <c r="V231" s="105">
        <v>33187</v>
      </c>
      <c r="W231" s="40" t="s">
        <v>8319</v>
      </c>
      <c r="X231" s="37" t="s">
        <v>12074</v>
      </c>
      <c r="Y231" s="37" t="str">
        <f>+IFERROR(VLOOKUP(Tabla1[[#This Row],[Supervisor]],STAFF!E:H,4,0),"")</f>
        <v>FRANCISCO JAVIER SUAREZ VEGA</v>
      </c>
      <c r="Z231" s="105">
        <v>43923</v>
      </c>
      <c r="AA231" s="105">
        <v>43938</v>
      </c>
      <c r="AB231" s="103"/>
      <c r="AC231" s="40">
        <v>44029</v>
      </c>
      <c r="AD231" s="103" t="s">
        <v>8509</v>
      </c>
      <c r="AE231" s="103" t="s">
        <v>8509</v>
      </c>
      <c r="AF231" s="103">
        <v>19364</v>
      </c>
      <c r="AG231" s="103" t="s">
        <v>8522</v>
      </c>
      <c r="AH231" s="103"/>
      <c r="AI231" s="103"/>
      <c r="AJ231" s="193" t="s">
        <v>8832</v>
      </c>
      <c r="AK231" s="103" t="s">
        <v>7932</v>
      </c>
      <c r="AL231" s="103">
        <v>45</v>
      </c>
      <c r="AM231" s="193" t="s">
        <v>3519</v>
      </c>
      <c r="AN231" s="103">
        <f>+IF(AL231=45,1,"")</f>
        <v>1</v>
      </c>
      <c r="AO231" s="105">
        <f ca="1">+TODAY()</f>
        <v>44256</v>
      </c>
      <c r="AP231" s="104">
        <f ca="1">+IF(Tabla1[[#This Row],[Fecha Ingreso Plataforma]]="","",AO231-AC231)</f>
        <v>227</v>
      </c>
      <c r="AQ231" s="40">
        <v>44166</v>
      </c>
      <c r="AR231" s="106" t="str">
        <f>+IF(Tabla1[[#This Row],[Fecha Baja]]="","",VALUE(1&amp;"/"&amp;MONTH(Tabla1[[#This Row],[Fecha Baja]])&amp;"/"&amp;YEAR(Tabla1[[#This Row],[Fecha Baja]])))</f>
        <v/>
      </c>
      <c r="AS231" s="106">
        <f>IF(Tabla1[[#This Row],[Fecha Ingreso Plataforma]]="","",VALUE(1&amp;"/"&amp;MONTH(Tabla1[[#This Row],[Fecha Ingreso Plataforma]])&amp;"/"&amp;YEAR(Tabla1[[#This Row],[Fecha Ingreso Plataforma]])))</f>
        <v>44013</v>
      </c>
      <c r="AT231" s="104" t="str">
        <f ca="1">+IF(AND(Tabla1[[#This Row],[dias]]&gt;=135,Tabla1[[#This Row],[Estado]]="Vigente"),"Si","No")</f>
        <v>Si</v>
      </c>
      <c r="AU231" s="104" t="str">
        <f>+IF(COUNTIF('PLAN EMPLEADO'!I:I,Tabla1[[#This Row],[Mail]])=0,"No","Si")</f>
        <v>Si</v>
      </c>
      <c r="AV231" s="104" t="s">
        <v>8321</v>
      </c>
      <c r="AW231" s="194" t="s">
        <v>9006</v>
      </c>
    </row>
    <row r="232" spans="1:49" x14ac:dyDescent="0.2">
      <c r="A232" s="103" t="s">
        <v>27</v>
      </c>
      <c r="B232" s="193" t="s">
        <v>3115</v>
      </c>
      <c r="C232" s="193" t="s">
        <v>28</v>
      </c>
      <c r="D232" s="103" t="s">
        <v>30</v>
      </c>
      <c r="E232" s="193" t="str">
        <f>+LEFT(Tabla1[[#This Row],[RutDV]],8)</f>
        <v>26209778</v>
      </c>
      <c r="F232" s="193" t="str">
        <f>+RIGHT(Tabla1[[#This Row],[RutDV]],1)</f>
        <v>1</v>
      </c>
      <c r="G232" s="103" t="s">
        <v>8468</v>
      </c>
      <c r="H232" s="103" t="s">
        <v>8510</v>
      </c>
      <c r="I232" s="104" t="str">
        <f>+TRIM(Tabla1[[#This Row],[Nombres]]&amp;" "&amp;Tabla1[[#This Row],[Apellidos]])</f>
        <v>YASULITH DEL VALLE GÓMEZ MESA</v>
      </c>
      <c r="J232" s="103" t="s">
        <v>8484</v>
      </c>
      <c r="K232" s="103" t="s">
        <v>8485</v>
      </c>
      <c r="L232" s="193" t="s">
        <v>2497</v>
      </c>
      <c r="M232" s="193" t="s">
        <v>2500</v>
      </c>
      <c r="N232" s="149"/>
      <c r="O232" s="149"/>
      <c r="P232" s="105"/>
      <c r="Q232" s="195" t="s">
        <v>7774</v>
      </c>
      <c r="R232" s="158"/>
      <c r="S232" s="158"/>
      <c r="T232" s="158"/>
      <c r="U232" s="158"/>
      <c r="V232" s="105">
        <v>32275</v>
      </c>
      <c r="W232" s="40" t="s">
        <v>8319</v>
      </c>
      <c r="X232" s="37" t="s">
        <v>12074</v>
      </c>
      <c r="Y232" s="37" t="str">
        <f>+IFERROR(VLOOKUP(Tabla1[[#This Row],[Supervisor]],STAFF!E:H,4,0),"")</f>
        <v>FRANCISCO JAVIER SUAREZ VEGA</v>
      </c>
      <c r="Z232" s="105">
        <v>43923</v>
      </c>
      <c r="AA232" s="105">
        <v>43938</v>
      </c>
      <c r="AB232" s="103"/>
      <c r="AC232" s="40">
        <v>44029</v>
      </c>
      <c r="AD232" s="103" t="s">
        <v>8510</v>
      </c>
      <c r="AE232" s="103" t="s">
        <v>8510</v>
      </c>
      <c r="AF232" s="103">
        <v>19367</v>
      </c>
      <c r="AG232" s="103" t="s">
        <v>8523</v>
      </c>
      <c r="AH232" s="103"/>
      <c r="AI232" s="103"/>
      <c r="AJ232" s="193" t="s">
        <v>8832</v>
      </c>
      <c r="AK232" s="103" t="s">
        <v>7932</v>
      </c>
      <c r="AL232" s="103">
        <v>45</v>
      </c>
      <c r="AM232" s="193" t="s">
        <v>3519</v>
      </c>
      <c r="AN232" s="103">
        <f>+IF(AL232=45,1,"")</f>
        <v>1</v>
      </c>
      <c r="AO232" s="105">
        <f ca="1">+TODAY()</f>
        <v>44256</v>
      </c>
      <c r="AP232" s="104">
        <f ca="1">+IF(Tabla1[[#This Row],[Fecha Ingreso Plataforma]]="","",AO232-AC232)</f>
        <v>227</v>
      </c>
      <c r="AQ232" s="40">
        <v>44166</v>
      </c>
      <c r="AR232" s="106" t="str">
        <f>+IF(Tabla1[[#This Row],[Fecha Baja]]="","",VALUE(1&amp;"/"&amp;MONTH(Tabla1[[#This Row],[Fecha Baja]])&amp;"/"&amp;YEAR(Tabla1[[#This Row],[Fecha Baja]])))</f>
        <v/>
      </c>
      <c r="AS232" s="106">
        <f>IF(Tabla1[[#This Row],[Fecha Ingreso Plataforma]]="","",VALUE(1&amp;"/"&amp;MONTH(Tabla1[[#This Row],[Fecha Ingreso Plataforma]])&amp;"/"&amp;YEAR(Tabla1[[#This Row],[Fecha Ingreso Plataforma]])))</f>
        <v>44013</v>
      </c>
      <c r="AT232" s="104" t="str">
        <f ca="1">+IF(AND(Tabla1[[#This Row],[dias]]&gt;=135,Tabla1[[#This Row],[Estado]]="Vigente"),"Si","No")</f>
        <v>Si</v>
      </c>
      <c r="AU232" s="104" t="str">
        <f>+IF(COUNTIF('PLAN EMPLEADO'!I:I,Tabla1[[#This Row],[Mail]])=0,"No","Si")</f>
        <v>Si</v>
      </c>
      <c r="AV232" s="104" t="s">
        <v>8321</v>
      </c>
      <c r="AW232" s="194" t="s">
        <v>9006</v>
      </c>
    </row>
    <row r="233" spans="1:49" x14ac:dyDescent="0.2">
      <c r="A233" s="37" t="s">
        <v>27</v>
      </c>
      <c r="B233" s="37" t="s">
        <v>3115</v>
      </c>
      <c r="C233" s="37" t="s">
        <v>28</v>
      </c>
      <c r="D233" s="37" t="s">
        <v>30</v>
      </c>
      <c r="E233" s="193" t="str">
        <f>+LEFT(Tabla1[[#This Row],[RutDV]],8)</f>
        <v>18748056</v>
      </c>
      <c r="F233" s="193" t="str">
        <f>+RIGHT(Tabla1[[#This Row],[RutDV]],1)</f>
        <v>6</v>
      </c>
      <c r="G233" s="193" t="s">
        <v>8830</v>
      </c>
      <c r="H233" s="193" t="s">
        <v>8850</v>
      </c>
      <c r="I233" s="194" t="str">
        <f>+TRIM(Tabla1[[#This Row],[Nombres]]&amp;" "&amp;Tabla1[[#This Row],[Apellidos]])</f>
        <v>WILSON ROBERTO EGAÑA TABILO</v>
      </c>
      <c r="J233" s="193" t="s">
        <v>8809</v>
      </c>
      <c r="K233" s="193" t="s">
        <v>8810</v>
      </c>
      <c r="L233" s="193" t="s">
        <v>2497</v>
      </c>
      <c r="M233" s="193" t="s">
        <v>2500</v>
      </c>
      <c r="N233" s="193"/>
      <c r="O233" s="193"/>
      <c r="P233" s="195"/>
      <c r="Q233" s="195"/>
      <c r="R233" s="196"/>
      <c r="S233" s="196"/>
      <c r="T233" s="196"/>
      <c r="U233" s="196"/>
      <c r="V233" s="195">
        <v>34400</v>
      </c>
      <c r="W233" s="195" t="s">
        <v>7301</v>
      </c>
      <c r="X233" s="37" t="s">
        <v>12074</v>
      </c>
      <c r="Y233" s="37" t="str">
        <f>+IFERROR(VLOOKUP(Tabla1[[#This Row],[Supervisor]],STAFF!E:H,4,0),"")</f>
        <v>FRANCISCO JAVIER SUAREZ VEGA</v>
      </c>
      <c r="Z233" s="195">
        <v>44025</v>
      </c>
      <c r="AA233" s="195">
        <v>44036</v>
      </c>
      <c r="AB233" s="193"/>
      <c r="AC233" s="195">
        <v>44176</v>
      </c>
      <c r="AD233" s="193" t="s">
        <v>8850</v>
      </c>
      <c r="AE233" s="193" t="s">
        <v>8850</v>
      </c>
      <c r="AF233" s="193">
        <v>19390</v>
      </c>
      <c r="AG233" s="193" t="s">
        <v>8870</v>
      </c>
      <c r="AH233" s="193"/>
      <c r="AI233" s="193"/>
      <c r="AJ233" s="193" t="s">
        <v>8832</v>
      </c>
      <c r="AK233" s="37" t="s">
        <v>5890</v>
      </c>
      <c r="AL233" s="193">
        <v>30</v>
      </c>
      <c r="AM233" s="193" t="s">
        <v>3519</v>
      </c>
      <c r="AN233" s="193" t="str">
        <f>+IF(AL233=45,1,"")</f>
        <v/>
      </c>
      <c r="AO233" s="195">
        <f ca="1">+TODAY()</f>
        <v>44256</v>
      </c>
      <c r="AP233" s="194">
        <f ca="1">+IF(Tabla1[[#This Row],[Fecha Ingreso Plataforma]]="","",AO233-AC233)</f>
        <v>80</v>
      </c>
      <c r="AQ233" s="195"/>
      <c r="AR233" s="197" t="str">
        <f>+IF(Tabla1[[#This Row],[Fecha Baja]]="","",VALUE(1&amp;"/"&amp;MONTH(Tabla1[[#This Row],[Fecha Baja]])&amp;"/"&amp;YEAR(Tabla1[[#This Row],[Fecha Baja]])))</f>
        <v/>
      </c>
      <c r="AS233" s="197">
        <f>IF(Tabla1[[#This Row],[Fecha Ingreso Plataforma]]="","",VALUE(1&amp;"/"&amp;MONTH(Tabla1[[#This Row],[Fecha Ingreso Plataforma]])&amp;"/"&amp;YEAR(Tabla1[[#This Row],[Fecha Ingreso Plataforma]])))</f>
        <v>44166</v>
      </c>
      <c r="AT233" s="194" t="str">
        <f ca="1">+IF(AND(Tabla1[[#This Row],[dias]]&gt;=135,Tabla1[[#This Row],[Estado]]="Vigente"),"Si","No")</f>
        <v>No</v>
      </c>
      <c r="AU233" s="194" t="str">
        <f>+IF(COUNTIF('PLAN EMPLEADO'!I:I,Tabla1[[#This Row],[Mail]])=0,"No","Si")</f>
        <v>No</v>
      </c>
      <c r="AV233" s="194" t="s">
        <v>8322</v>
      </c>
      <c r="AW233" s="194"/>
    </row>
    <row r="234" spans="1:49" x14ac:dyDescent="0.2">
      <c r="A234" s="193" t="s">
        <v>27</v>
      </c>
      <c r="B234" s="193" t="s">
        <v>3115</v>
      </c>
      <c r="C234" s="193" t="s">
        <v>28</v>
      </c>
      <c r="D234" s="193" t="s">
        <v>11305</v>
      </c>
      <c r="E234" s="193" t="str">
        <f>+LEFT(Tabla1[[#This Row],[RutDV]],8)</f>
        <v>20645884</v>
      </c>
      <c r="F234" s="193" t="str">
        <f>+RIGHT(Tabla1[[#This Row],[RutDV]],1)</f>
        <v>4</v>
      </c>
      <c r="G234" s="193" t="s">
        <v>11694</v>
      </c>
      <c r="H234" s="193" t="s">
        <v>11720</v>
      </c>
      <c r="I234" s="194" t="str">
        <f>+TRIM(Tabla1[[#This Row],[Nombres]]&amp;" "&amp;Tabla1[[#This Row],[Apellidos]])</f>
        <v>INES ALEJANDRA VEGA VEGA</v>
      </c>
      <c r="J234" s="193" t="s">
        <v>11690</v>
      </c>
      <c r="K234" s="193" t="s">
        <v>11709</v>
      </c>
      <c r="L234" s="193" t="s">
        <v>2497</v>
      </c>
      <c r="M234" s="193" t="s">
        <v>2500</v>
      </c>
      <c r="N234" s="193"/>
      <c r="O234" s="193"/>
      <c r="P234" s="195"/>
      <c r="Q234" s="195"/>
      <c r="R234" s="196"/>
      <c r="S234" s="196"/>
      <c r="T234" s="196"/>
      <c r="U234" s="196"/>
      <c r="V234" s="195">
        <v>37110</v>
      </c>
      <c r="W234" s="195" t="s">
        <v>11613</v>
      </c>
      <c r="X234" s="193" t="s">
        <v>11616</v>
      </c>
      <c r="Y234" s="193" t="str">
        <f>+IFERROR(VLOOKUP(Tabla1[[#This Row],[Supervisor]],STAFF!E:H,4,0),"")</f>
        <v>WILLIAMS ENRIQUE DOMINGUEZ BARRADA</v>
      </c>
      <c r="Z234" s="195">
        <v>44207</v>
      </c>
      <c r="AA234" s="195">
        <v>44211</v>
      </c>
      <c r="AB234" s="193"/>
      <c r="AC234" s="195">
        <v>44214</v>
      </c>
      <c r="AD234" s="193" t="s">
        <v>11720</v>
      </c>
      <c r="AE234" s="193" t="s">
        <v>11720</v>
      </c>
      <c r="AF234" s="193"/>
      <c r="AG234" s="193" t="s">
        <v>11712</v>
      </c>
      <c r="AH234" s="193"/>
      <c r="AI234" s="193"/>
      <c r="AJ234" s="193" t="s">
        <v>11688</v>
      </c>
      <c r="AK234" s="193" t="s">
        <v>5890</v>
      </c>
      <c r="AL234" s="193">
        <v>30</v>
      </c>
      <c r="AM234" s="37" t="s">
        <v>3519</v>
      </c>
      <c r="AN234" s="193" t="str">
        <f>+IF(AL234=45,1,"")</f>
        <v/>
      </c>
      <c r="AO234" s="195">
        <f ca="1">+TODAY()</f>
        <v>44256</v>
      </c>
      <c r="AP234" s="194">
        <f ca="1">+IF(Tabla1[[#This Row],[Fecha Ingreso Plataforma]]="","",AO234-AC234)</f>
        <v>42</v>
      </c>
      <c r="AQ234" s="195"/>
      <c r="AR234" s="197" t="str">
        <f>+IF(Tabla1[[#This Row],[Fecha Baja]]="","",VALUE(1&amp;"/"&amp;MONTH(Tabla1[[#This Row],[Fecha Baja]])&amp;"/"&amp;YEAR(Tabla1[[#This Row],[Fecha Baja]])))</f>
        <v/>
      </c>
      <c r="AS234" s="197">
        <f>IF(Tabla1[[#This Row],[Fecha Ingreso Plataforma]]="","",VALUE(1&amp;"/"&amp;MONTH(Tabla1[[#This Row],[Fecha Ingreso Plataforma]])&amp;"/"&amp;YEAR(Tabla1[[#This Row],[Fecha Ingreso Plataforma]])))</f>
        <v>44197</v>
      </c>
      <c r="AT234" s="194" t="str">
        <f ca="1">+IF(AND(Tabla1[[#This Row],[dias]]&gt;=135,Tabla1[[#This Row],[Estado]]="Vigente"),"Si","No")</f>
        <v>No</v>
      </c>
      <c r="AU234" s="194" t="str">
        <f>+IF(COUNTIF('PLAN EMPLEADO'!I:I,Tabla1[[#This Row],[Mail]])=0,"No","Si")</f>
        <v>No</v>
      </c>
      <c r="AV234" s="194"/>
      <c r="AW234" s="194" t="s">
        <v>9010</v>
      </c>
    </row>
    <row r="235" spans="1:49" x14ac:dyDescent="0.2">
      <c r="A235" s="193" t="s">
        <v>27</v>
      </c>
      <c r="B235" s="193" t="s">
        <v>3115</v>
      </c>
      <c r="C235" s="193" t="s">
        <v>28</v>
      </c>
      <c r="D235" s="193" t="s">
        <v>11305</v>
      </c>
      <c r="E235" s="193" t="str">
        <f>+LEFT(Tabla1[[#This Row],[RutDV]],8)</f>
        <v>17450574</v>
      </c>
      <c r="F235" s="193" t="str">
        <f>+RIGHT(Tabla1[[#This Row],[RutDV]],1)</f>
        <v>8</v>
      </c>
      <c r="G235" s="193" t="s">
        <v>11695</v>
      </c>
      <c r="H235" s="193" t="s">
        <v>11721</v>
      </c>
      <c r="I235" s="194" t="str">
        <f>+TRIM(Tabla1[[#This Row],[Nombres]]&amp;" "&amp;Tabla1[[#This Row],[Apellidos]])</f>
        <v>MARJORIE CAROLINA COFRE QUEZADA</v>
      </c>
      <c r="J235" s="193" t="s">
        <v>11710</v>
      </c>
      <c r="K235" s="193" t="s">
        <v>11691</v>
      </c>
      <c r="L235" s="193" t="s">
        <v>2497</v>
      </c>
      <c r="M235" s="193" t="s">
        <v>2500</v>
      </c>
      <c r="N235" s="193"/>
      <c r="O235" s="193"/>
      <c r="P235" s="195"/>
      <c r="Q235" s="195"/>
      <c r="R235" s="196"/>
      <c r="S235" s="196"/>
      <c r="T235" s="196"/>
      <c r="U235" s="196"/>
      <c r="V235" s="195">
        <v>32909</v>
      </c>
      <c r="W235" s="195" t="s">
        <v>11613</v>
      </c>
      <c r="X235" s="193" t="s">
        <v>11616</v>
      </c>
      <c r="Y235" s="193" t="str">
        <f>+IFERROR(VLOOKUP(Tabla1[[#This Row],[Supervisor]],STAFF!E:H,4,0),"")</f>
        <v>WILLIAMS ENRIQUE DOMINGUEZ BARRADA</v>
      </c>
      <c r="Z235" s="195">
        <v>44207</v>
      </c>
      <c r="AA235" s="195">
        <v>44211</v>
      </c>
      <c r="AB235" s="193"/>
      <c r="AC235" s="195">
        <v>44214</v>
      </c>
      <c r="AD235" s="193" t="s">
        <v>11721</v>
      </c>
      <c r="AE235" s="193" t="s">
        <v>11721</v>
      </c>
      <c r="AF235" s="193"/>
      <c r="AG235" s="193" t="s">
        <v>11713</v>
      </c>
      <c r="AH235" s="193"/>
      <c r="AI235" s="193"/>
      <c r="AJ235" s="193" t="s">
        <v>11688</v>
      </c>
      <c r="AK235" s="193" t="s">
        <v>5890</v>
      </c>
      <c r="AL235" s="193">
        <v>30</v>
      </c>
      <c r="AM235" s="37" t="s">
        <v>3519</v>
      </c>
      <c r="AN235" s="193" t="str">
        <f>+IF(AL235=45,1,"")</f>
        <v/>
      </c>
      <c r="AO235" s="195">
        <f ca="1">+TODAY()</f>
        <v>44256</v>
      </c>
      <c r="AP235" s="194">
        <f ca="1">+IF(Tabla1[[#This Row],[Fecha Ingreso Plataforma]]="","",AO235-AC235)</f>
        <v>42</v>
      </c>
      <c r="AQ235" s="195"/>
      <c r="AR235" s="197" t="str">
        <f>+IF(Tabla1[[#This Row],[Fecha Baja]]="","",VALUE(1&amp;"/"&amp;MONTH(Tabla1[[#This Row],[Fecha Baja]])&amp;"/"&amp;YEAR(Tabla1[[#This Row],[Fecha Baja]])))</f>
        <v/>
      </c>
      <c r="AS235" s="197">
        <f>IF(Tabla1[[#This Row],[Fecha Ingreso Plataforma]]="","",VALUE(1&amp;"/"&amp;MONTH(Tabla1[[#This Row],[Fecha Ingreso Plataforma]])&amp;"/"&amp;YEAR(Tabla1[[#This Row],[Fecha Ingreso Plataforma]])))</f>
        <v>44197</v>
      </c>
      <c r="AT235" s="194" t="str">
        <f ca="1">+IF(AND(Tabla1[[#This Row],[dias]]&gt;=135,Tabla1[[#This Row],[Estado]]="Vigente"),"Si","No")</f>
        <v>No</v>
      </c>
      <c r="AU235" s="194" t="str">
        <f>+IF(COUNTIF('PLAN EMPLEADO'!I:I,Tabla1[[#This Row],[Mail]])=0,"No","Si")</f>
        <v>No</v>
      </c>
      <c r="AV235" s="194"/>
      <c r="AW235" s="194" t="s">
        <v>9010</v>
      </c>
    </row>
    <row r="236" spans="1:49" x14ac:dyDescent="0.2">
      <c r="A236" s="193" t="s">
        <v>27</v>
      </c>
      <c r="B236" s="193" t="s">
        <v>3115</v>
      </c>
      <c r="C236" s="193" t="s">
        <v>28</v>
      </c>
      <c r="D236" s="193" t="s">
        <v>11305</v>
      </c>
      <c r="E236" s="193" t="str">
        <f>+LEFT(Tabla1[[#This Row],[RutDV]],8)</f>
        <v>18438826</v>
      </c>
      <c r="F236" s="193" t="str">
        <f>+RIGHT(Tabla1[[#This Row],[RutDV]],1)</f>
        <v>k</v>
      </c>
      <c r="G236" s="193" t="s">
        <v>11696</v>
      </c>
      <c r="H236" s="193" t="s">
        <v>11722</v>
      </c>
      <c r="I236" s="194" t="str">
        <f>+TRIM(Tabla1[[#This Row],[Nombres]]&amp;" "&amp;Tabla1[[#This Row],[Apellidos]])</f>
        <v>FRESIA NOELIA LLANQUINAO ANTINAO</v>
      </c>
      <c r="J236" s="193" t="s">
        <v>11692</v>
      </c>
      <c r="K236" s="193" t="s">
        <v>11693</v>
      </c>
      <c r="L236" s="193" t="s">
        <v>2497</v>
      </c>
      <c r="M236" s="193" t="s">
        <v>2500</v>
      </c>
      <c r="N236" s="193"/>
      <c r="O236" s="193"/>
      <c r="P236" s="195"/>
      <c r="Q236" s="195"/>
      <c r="R236" s="196"/>
      <c r="S236" s="196"/>
      <c r="T236" s="196"/>
      <c r="U236" s="196"/>
      <c r="V236" s="195">
        <v>33914</v>
      </c>
      <c r="W236" s="195" t="s">
        <v>11613</v>
      </c>
      <c r="X236" s="193" t="s">
        <v>11616</v>
      </c>
      <c r="Y236" s="193" t="str">
        <f>+IFERROR(VLOOKUP(Tabla1[[#This Row],[Supervisor]],STAFF!E:H,4,0),"")</f>
        <v>WILLIAMS ENRIQUE DOMINGUEZ BARRADA</v>
      </c>
      <c r="Z236" s="195">
        <v>44207</v>
      </c>
      <c r="AA236" s="195">
        <v>44211</v>
      </c>
      <c r="AB236" s="193"/>
      <c r="AC236" s="195">
        <v>44214</v>
      </c>
      <c r="AD236" s="193" t="s">
        <v>11722</v>
      </c>
      <c r="AE236" s="193" t="s">
        <v>11722</v>
      </c>
      <c r="AF236" s="193"/>
      <c r="AG236" s="193" t="s">
        <v>11714</v>
      </c>
      <c r="AH236" s="193"/>
      <c r="AI236" s="193"/>
      <c r="AJ236" s="193" t="s">
        <v>11688</v>
      </c>
      <c r="AK236" s="193" t="s">
        <v>5890</v>
      </c>
      <c r="AL236" s="193">
        <v>30</v>
      </c>
      <c r="AM236" s="37" t="s">
        <v>3519</v>
      </c>
      <c r="AN236" s="193" t="str">
        <f>+IF(AL236=45,1,"")</f>
        <v/>
      </c>
      <c r="AO236" s="195">
        <f ca="1">+TODAY()</f>
        <v>44256</v>
      </c>
      <c r="AP236" s="194">
        <f ca="1">+IF(Tabla1[[#This Row],[Fecha Ingreso Plataforma]]="","",AO236-AC236)</f>
        <v>42</v>
      </c>
      <c r="AQ236" s="195"/>
      <c r="AR236" s="197" t="str">
        <f>+IF(Tabla1[[#This Row],[Fecha Baja]]="","",VALUE(1&amp;"/"&amp;MONTH(Tabla1[[#This Row],[Fecha Baja]])&amp;"/"&amp;YEAR(Tabla1[[#This Row],[Fecha Baja]])))</f>
        <v/>
      </c>
      <c r="AS236" s="197">
        <f>IF(Tabla1[[#This Row],[Fecha Ingreso Plataforma]]="","",VALUE(1&amp;"/"&amp;MONTH(Tabla1[[#This Row],[Fecha Ingreso Plataforma]])&amp;"/"&amp;YEAR(Tabla1[[#This Row],[Fecha Ingreso Plataforma]])))</f>
        <v>44197</v>
      </c>
      <c r="AT236" s="194" t="str">
        <f ca="1">+IF(AND(Tabla1[[#This Row],[dias]]&gt;=135,Tabla1[[#This Row],[Estado]]="Vigente"),"Si","No")</f>
        <v>No</v>
      </c>
      <c r="AU236" s="194" t="str">
        <f>+IF(COUNTIF('PLAN EMPLEADO'!I:I,Tabla1[[#This Row],[Mail]])=0,"No","Si")</f>
        <v>No</v>
      </c>
      <c r="AV236" s="194"/>
      <c r="AW236" s="194" t="s">
        <v>9010</v>
      </c>
    </row>
    <row r="237" spans="1:49" x14ac:dyDescent="0.2">
      <c r="A237" s="193" t="s">
        <v>27</v>
      </c>
      <c r="B237" s="193" t="s">
        <v>3115</v>
      </c>
      <c r="C237" s="193" t="s">
        <v>28</v>
      </c>
      <c r="D237" s="193" t="s">
        <v>11305</v>
      </c>
      <c r="E237" s="193" t="str">
        <f>+LEFT(Tabla1[[#This Row],[RutDV]],8)</f>
        <v>16205990</v>
      </c>
      <c r="F237" s="193" t="str">
        <f>+RIGHT(Tabla1[[#This Row],[RutDV]],1)</f>
        <v>4</v>
      </c>
      <c r="G237" s="193" t="s">
        <v>11706</v>
      </c>
      <c r="H237" s="193" t="s">
        <v>11724</v>
      </c>
      <c r="I237" s="194" t="str">
        <f>+TRIM(Tabla1[[#This Row],[Nombres]]&amp;" "&amp;Tabla1[[#This Row],[Apellidos]])</f>
        <v>DIEGO ANDRÉS ORTIZ SÁEZ</v>
      </c>
      <c r="J237" s="193" t="s">
        <v>11711</v>
      </c>
      <c r="K237" s="193" t="s">
        <v>11703</v>
      </c>
      <c r="L237" s="193" t="s">
        <v>2497</v>
      </c>
      <c r="M237" s="193" t="s">
        <v>2500</v>
      </c>
      <c r="N237" s="193"/>
      <c r="O237" s="193"/>
      <c r="P237" s="195"/>
      <c r="Q237" s="195"/>
      <c r="R237" s="196"/>
      <c r="S237" s="196"/>
      <c r="T237" s="196"/>
      <c r="U237" s="196"/>
      <c r="V237" s="195">
        <v>31681</v>
      </c>
      <c r="W237" s="195" t="s">
        <v>12078</v>
      </c>
      <c r="X237" s="193" t="s">
        <v>12074</v>
      </c>
      <c r="Y237" s="193" t="str">
        <f>+IFERROR(VLOOKUP(Tabla1[[#This Row],[Supervisor]],STAFF!E:H,4,0),"")</f>
        <v>WILLIAMS ENRIQUE DOMINGUEZ BARRADA</v>
      </c>
      <c r="Z237" s="195">
        <v>44214</v>
      </c>
      <c r="AA237" s="195">
        <v>44218</v>
      </c>
      <c r="AB237" s="193"/>
      <c r="AC237" s="195">
        <v>44221</v>
      </c>
      <c r="AD237" s="193" t="s">
        <v>11724</v>
      </c>
      <c r="AE237" s="193" t="s">
        <v>11724</v>
      </c>
      <c r="AF237" s="193"/>
      <c r="AG237" s="193" t="s">
        <v>11716</v>
      </c>
      <c r="AH237" s="193"/>
      <c r="AI237" s="193"/>
      <c r="AJ237" s="193" t="s">
        <v>11689</v>
      </c>
      <c r="AK237" s="193" t="s">
        <v>10407</v>
      </c>
      <c r="AL237" s="193">
        <v>30</v>
      </c>
      <c r="AM237" s="37" t="s">
        <v>3519</v>
      </c>
      <c r="AN237" s="193" t="str">
        <f>+IF(AL237=45,1,"")</f>
        <v/>
      </c>
      <c r="AO237" s="195">
        <f ca="1">+TODAY()</f>
        <v>44256</v>
      </c>
      <c r="AP237" s="194">
        <f ca="1">+IF(Tabla1[[#This Row],[Fecha Ingreso Plataforma]]="","",AO237-AC237)</f>
        <v>35</v>
      </c>
      <c r="AQ237" s="195"/>
      <c r="AR237" s="197" t="str">
        <f>+IF(Tabla1[[#This Row],[Fecha Baja]]="","",VALUE(1&amp;"/"&amp;MONTH(Tabla1[[#This Row],[Fecha Baja]])&amp;"/"&amp;YEAR(Tabla1[[#This Row],[Fecha Baja]])))</f>
        <v/>
      </c>
      <c r="AS237" s="197">
        <f>IF(Tabla1[[#This Row],[Fecha Ingreso Plataforma]]="","",VALUE(1&amp;"/"&amp;MONTH(Tabla1[[#This Row],[Fecha Ingreso Plataforma]])&amp;"/"&amp;YEAR(Tabla1[[#This Row],[Fecha Ingreso Plataforma]])))</f>
        <v>44197</v>
      </c>
      <c r="AT237" s="194" t="str">
        <f ca="1">+IF(AND(Tabla1[[#This Row],[dias]]&gt;=135,Tabla1[[#This Row],[Estado]]="Vigente"),"Si","No")</f>
        <v>No</v>
      </c>
      <c r="AU237" s="194" t="str">
        <f>+IF(COUNTIF('PLAN EMPLEADO'!I:I,Tabla1[[#This Row],[Mail]])=0,"No","Si")</f>
        <v>No</v>
      </c>
      <c r="AV237" s="194"/>
      <c r="AW237" s="194" t="s">
        <v>9010</v>
      </c>
    </row>
    <row r="238" spans="1:49" x14ac:dyDescent="0.2">
      <c r="A238" s="193" t="s">
        <v>27</v>
      </c>
      <c r="B238" s="193" t="s">
        <v>3115</v>
      </c>
      <c r="C238" s="193" t="s">
        <v>28</v>
      </c>
      <c r="D238" s="193" t="s">
        <v>11483</v>
      </c>
      <c r="E238" s="193" t="str">
        <f>+LEFT(Tabla1[[#This Row],[RutDV]],8)</f>
        <v>18498785</v>
      </c>
      <c r="F238" s="193" t="str">
        <f>+RIGHT(Tabla1[[#This Row],[RutDV]],1)</f>
        <v>6</v>
      </c>
      <c r="G238" s="193" t="s">
        <v>11704</v>
      </c>
      <c r="H238" s="193" t="s">
        <v>11725</v>
      </c>
      <c r="I238" s="194" t="str">
        <f>+TRIM(Tabla1[[#This Row],[Nombres]]&amp;" "&amp;Tabla1[[#This Row],[Apellidos]])</f>
        <v>PAULA FELISA VERA MARTINEZ</v>
      </c>
      <c r="J238" s="193" t="s">
        <v>11699</v>
      </c>
      <c r="K238" s="193" t="s">
        <v>11700</v>
      </c>
      <c r="L238" s="193" t="s">
        <v>2497</v>
      </c>
      <c r="M238" s="193" t="s">
        <v>2500</v>
      </c>
      <c r="N238" s="193"/>
      <c r="O238" s="193"/>
      <c r="P238" s="195"/>
      <c r="Q238" s="195"/>
      <c r="R238" s="196"/>
      <c r="S238" s="196"/>
      <c r="T238" s="196"/>
      <c r="U238" s="196"/>
      <c r="V238" s="195">
        <v>34280</v>
      </c>
      <c r="W238" s="195" t="s">
        <v>12078</v>
      </c>
      <c r="X238" s="193" t="s">
        <v>12074</v>
      </c>
      <c r="Y238" s="193" t="str">
        <f>+IFERROR(VLOOKUP(Tabla1[[#This Row],[Supervisor]],STAFF!E:H,4,0),"")</f>
        <v>WILLIAMS ENRIQUE DOMINGUEZ BARRADA</v>
      </c>
      <c r="Z238" s="195">
        <v>44214</v>
      </c>
      <c r="AA238" s="195">
        <v>44218</v>
      </c>
      <c r="AB238" s="193"/>
      <c r="AC238" s="195">
        <v>44221</v>
      </c>
      <c r="AD238" s="193" t="s">
        <v>11725</v>
      </c>
      <c r="AE238" s="193" t="s">
        <v>11725</v>
      </c>
      <c r="AF238" s="193"/>
      <c r="AG238" s="193" t="s">
        <v>11717</v>
      </c>
      <c r="AH238" s="193"/>
      <c r="AI238" s="193"/>
      <c r="AJ238" s="193" t="s">
        <v>11689</v>
      </c>
      <c r="AK238" s="193" t="s">
        <v>10407</v>
      </c>
      <c r="AL238" s="193">
        <v>45</v>
      </c>
      <c r="AM238" s="37" t="s">
        <v>3519</v>
      </c>
      <c r="AN238" s="193">
        <f>+IF(AL238=45,1,"")</f>
        <v>1</v>
      </c>
      <c r="AO238" s="195">
        <f ca="1">+TODAY()</f>
        <v>44256</v>
      </c>
      <c r="AP238" s="194">
        <f ca="1">+IF(Tabla1[[#This Row],[Fecha Ingreso Plataforma]]="","",AO238-AC238)</f>
        <v>35</v>
      </c>
      <c r="AQ238" s="195"/>
      <c r="AR238" s="197" t="str">
        <f>+IF(Tabla1[[#This Row],[Fecha Baja]]="","",VALUE(1&amp;"/"&amp;MONTH(Tabla1[[#This Row],[Fecha Baja]])&amp;"/"&amp;YEAR(Tabla1[[#This Row],[Fecha Baja]])))</f>
        <v/>
      </c>
      <c r="AS238" s="197">
        <f>IF(Tabla1[[#This Row],[Fecha Ingreso Plataforma]]="","",VALUE(1&amp;"/"&amp;MONTH(Tabla1[[#This Row],[Fecha Ingreso Plataforma]])&amp;"/"&amp;YEAR(Tabla1[[#This Row],[Fecha Ingreso Plataforma]])))</f>
        <v>44197</v>
      </c>
      <c r="AT238" s="194" t="str">
        <f ca="1">+IF(AND(Tabla1[[#This Row],[dias]]&gt;=135,Tabla1[[#This Row],[Estado]]="Vigente"),"Si","No")</f>
        <v>No</v>
      </c>
      <c r="AU238" s="194" t="str">
        <f>+IF(COUNTIF('PLAN EMPLEADO'!I:I,Tabla1[[#This Row],[Mail]])=0,"No","Si")</f>
        <v>No</v>
      </c>
      <c r="AV238" s="194"/>
      <c r="AW238" s="194" t="s">
        <v>9010</v>
      </c>
    </row>
    <row r="239" spans="1:49" x14ac:dyDescent="0.2">
      <c r="A239" s="193" t="s">
        <v>27</v>
      </c>
      <c r="B239" s="193" t="s">
        <v>3115</v>
      </c>
      <c r="C239" s="193" t="s">
        <v>28</v>
      </c>
      <c r="D239" s="193" t="s">
        <v>11305</v>
      </c>
      <c r="E239" s="193" t="str">
        <f>+LEFT(Tabla1[[#This Row],[RutDV]],8)</f>
        <v>19293809</v>
      </c>
      <c r="F239" s="193" t="str">
        <f>+RIGHT(Tabla1[[#This Row],[RutDV]],1)</f>
        <v>0</v>
      </c>
      <c r="G239" s="193" t="s">
        <v>11736</v>
      </c>
      <c r="H239" s="193" t="s">
        <v>12080</v>
      </c>
      <c r="I239" s="194" t="str">
        <f>+TRIM(Tabla1[[#This Row],[Nombres]]&amp;" "&amp;Tabla1[[#This Row],[Apellidos]])</f>
        <v>CONSTANZA ISABEL MORAGA INOSTROZA</v>
      </c>
      <c r="J239" s="193" t="s">
        <v>11730</v>
      </c>
      <c r="K239" s="193" t="s">
        <v>11731</v>
      </c>
      <c r="L239" s="193" t="s">
        <v>2497</v>
      </c>
      <c r="M239" s="193" t="s">
        <v>2500</v>
      </c>
      <c r="N239" s="193"/>
      <c r="O239" s="193"/>
      <c r="P239" s="195"/>
      <c r="Q239" s="195"/>
      <c r="R239" s="196"/>
      <c r="S239" s="196"/>
      <c r="T239" s="196"/>
      <c r="U239" s="196"/>
      <c r="V239" s="195">
        <v>35031</v>
      </c>
      <c r="W239" s="195" t="s">
        <v>12078</v>
      </c>
      <c r="X239" s="193" t="s">
        <v>12074</v>
      </c>
      <c r="Y239" s="193" t="str">
        <f>+IFERROR(VLOOKUP(Tabla1[[#This Row],[Supervisor]],STAFF!E:H,4,0),"")</f>
        <v>WILLIAMS ENRIQUE DOMINGUEZ BARRADA</v>
      </c>
      <c r="Z239" s="195">
        <v>44221</v>
      </c>
      <c r="AA239" s="195">
        <v>44225</v>
      </c>
      <c r="AB239" s="193"/>
      <c r="AC239" s="195">
        <v>44228</v>
      </c>
      <c r="AD239" s="193" t="s">
        <v>12080</v>
      </c>
      <c r="AE239" s="193" t="s">
        <v>12080</v>
      </c>
      <c r="AF239" s="193"/>
      <c r="AG239" s="193" t="s">
        <v>12164</v>
      </c>
      <c r="AH239" s="193"/>
      <c r="AI239" s="193"/>
      <c r="AJ239" s="193" t="s">
        <v>11739</v>
      </c>
      <c r="AK239" s="195" t="s">
        <v>7509</v>
      </c>
      <c r="AL239" s="193">
        <v>30</v>
      </c>
      <c r="AM239" s="193" t="s">
        <v>3519</v>
      </c>
      <c r="AN239" s="193" t="str">
        <f>+IF(AL239=45,1,"")</f>
        <v/>
      </c>
      <c r="AO239" s="195">
        <f ca="1">+TODAY()</f>
        <v>44256</v>
      </c>
      <c r="AP239" s="194">
        <f ca="1">+IF(Tabla1[[#This Row],[Fecha Ingreso Plataforma]]="","",AO239-AC239)</f>
        <v>28</v>
      </c>
      <c r="AQ239" s="195"/>
      <c r="AR239" s="197" t="str">
        <f>+IF(Tabla1[[#This Row],[Fecha Baja]]="","",VALUE(1&amp;"/"&amp;MONTH(Tabla1[[#This Row],[Fecha Baja]])&amp;"/"&amp;YEAR(Tabla1[[#This Row],[Fecha Baja]])))</f>
        <v/>
      </c>
      <c r="AS239" s="197">
        <f>IF(Tabla1[[#This Row],[Fecha Ingreso Plataforma]]="","",VALUE(1&amp;"/"&amp;MONTH(Tabla1[[#This Row],[Fecha Ingreso Plataforma]])&amp;"/"&amp;YEAR(Tabla1[[#This Row],[Fecha Ingreso Plataforma]])))</f>
        <v>44228</v>
      </c>
      <c r="AT239" s="194" t="str">
        <f ca="1">+IF(AND(Tabla1[[#This Row],[dias]]&gt;=135,Tabla1[[#This Row],[Estado]]="Vigente"),"Si","No")</f>
        <v>No</v>
      </c>
      <c r="AU239" s="194" t="str">
        <f>+IF(COUNTIF('PLAN EMPLEADO'!I:I,Tabla1[[#This Row],[Mail]])=0,"No","Si")</f>
        <v>No</v>
      </c>
      <c r="AV239" s="194"/>
      <c r="AW239" s="194" t="s">
        <v>9010</v>
      </c>
    </row>
    <row r="240" spans="1:49" x14ac:dyDescent="0.2">
      <c r="A240" s="193" t="s">
        <v>27</v>
      </c>
      <c r="B240" s="193" t="s">
        <v>3115</v>
      </c>
      <c r="C240" s="193" t="s">
        <v>28</v>
      </c>
      <c r="D240" s="193" t="s">
        <v>11305</v>
      </c>
      <c r="E240" s="193" t="str">
        <f>+LEFT(Tabla1[[#This Row],[RutDV]],8)</f>
        <v>16529800</v>
      </c>
      <c r="F240" s="193" t="str">
        <f>+RIGHT(Tabla1[[#This Row],[RutDV]],1)</f>
        <v>4</v>
      </c>
      <c r="G240" s="193" t="s">
        <v>11737</v>
      </c>
      <c r="H240" s="193" t="s">
        <v>12079</v>
      </c>
      <c r="I240" s="194" t="str">
        <f>+TRIM(Tabla1[[#This Row],[Nombres]]&amp;" "&amp;Tabla1[[#This Row],[Apellidos]])</f>
        <v>GENEVIEVE FRANCOISE ANSELME ANSELME</v>
      </c>
      <c r="J240" s="193" t="s">
        <v>11735</v>
      </c>
      <c r="K240" s="193" t="s">
        <v>11732</v>
      </c>
      <c r="L240" s="193" t="s">
        <v>2497</v>
      </c>
      <c r="M240" s="193" t="s">
        <v>2500</v>
      </c>
      <c r="N240" s="193"/>
      <c r="O240" s="193"/>
      <c r="P240" s="195"/>
      <c r="Q240" s="195"/>
      <c r="R240" s="196"/>
      <c r="S240" s="196"/>
      <c r="T240" s="196"/>
      <c r="U240" s="196"/>
      <c r="V240" s="195">
        <v>31841</v>
      </c>
      <c r="W240" s="195" t="s">
        <v>12078</v>
      </c>
      <c r="X240" s="193" t="s">
        <v>12074</v>
      </c>
      <c r="Y240" s="193" t="str">
        <f>+IFERROR(VLOOKUP(Tabla1[[#This Row],[Supervisor]],STAFF!E:H,4,0),"")</f>
        <v>WILLIAMS ENRIQUE DOMINGUEZ BARRADA</v>
      </c>
      <c r="Z240" s="195">
        <v>44221</v>
      </c>
      <c r="AA240" s="195">
        <v>44225</v>
      </c>
      <c r="AB240" s="193"/>
      <c r="AC240" s="195">
        <v>44228</v>
      </c>
      <c r="AD240" s="193" t="s">
        <v>12079</v>
      </c>
      <c r="AE240" s="193" t="s">
        <v>12079</v>
      </c>
      <c r="AF240" s="193"/>
      <c r="AG240" s="193" t="s">
        <v>12166</v>
      </c>
      <c r="AH240" s="193"/>
      <c r="AI240" s="193"/>
      <c r="AJ240" s="193" t="s">
        <v>11739</v>
      </c>
      <c r="AK240" s="195" t="s">
        <v>7509</v>
      </c>
      <c r="AL240" s="193">
        <v>30</v>
      </c>
      <c r="AM240" s="193" t="s">
        <v>3519</v>
      </c>
      <c r="AN240" s="193" t="str">
        <f>+IF(AL240=45,1,"")</f>
        <v/>
      </c>
      <c r="AO240" s="195">
        <f ca="1">+TODAY()</f>
        <v>44256</v>
      </c>
      <c r="AP240" s="194">
        <f ca="1">+IF(Tabla1[[#This Row],[Fecha Ingreso Plataforma]]="","",AO240-AC240)</f>
        <v>28</v>
      </c>
      <c r="AQ240" s="195"/>
      <c r="AR240" s="197" t="str">
        <f>+IF(Tabla1[[#This Row],[Fecha Baja]]="","",VALUE(1&amp;"/"&amp;MONTH(Tabla1[[#This Row],[Fecha Baja]])&amp;"/"&amp;YEAR(Tabla1[[#This Row],[Fecha Baja]])))</f>
        <v/>
      </c>
      <c r="AS240" s="197">
        <f>IF(Tabla1[[#This Row],[Fecha Ingreso Plataforma]]="","",VALUE(1&amp;"/"&amp;MONTH(Tabla1[[#This Row],[Fecha Ingreso Plataforma]])&amp;"/"&amp;YEAR(Tabla1[[#This Row],[Fecha Ingreso Plataforma]])))</f>
        <v>44228</v>
      </c>
      <c r="AT240" s="194" t="str">
        <f ca="1">+IF(AND(Tabla1[[#This Row],[dias]]&gt;=135,Tabla1[[#This Row],[Estado]]="Vigente"),"Si","No")</f>
        <v>No</v>
      </c>
      <c r="AU240" s="194" t="str">
        <f>+IF(COUNTIF('PLAN EMPLEADO'!I:I,Tabla1[[#This Row],[Mail]])=0,"No","Si")</f>
        <v>No</v>
      </c>
      <c r="AV240" s="194"/>
      <c r="AW240" s="194" t="s">
        <v>9010</v>
      </c>
    </row>
    <row r="241" spans="1:49" x14ac:dyDescent="0.2">
      <c r="A241" s="193" t="s">
        <v>27</v>
      </c>
      <c r="B241" s="193" t="s">
        <v>3115</v>
      </c>
      <c r="C241" s="193" t="s">
        <v>28</v>
      </c>
      <c r="D241" s="193" t="s">
        <v>11305</v>
      </c>
      <c r="E241" s="193" t="str">
        <f>+LEFT(Tabla1[[#This Row],[RutDV]],8)</f>
        <v>17650532</v>
      </c>
      <c r="F241" s="193" t="str">
        <f>+RIGHT(Tabla1[[#This Row],[RutDV]],1)</f>
        <v>k</v>
      </c>
      <c r="G241" s="193" t="s">
        <v>11865</v>
      </c>
      <c r="H241" s="193" t="s">
        <v>11980</v>
      </c>
      <c r="I241" s="194" t="str">
        <f>+TRIM(Tabla1[[#This Row],[Nombres]]&amp;" "&amp;Tabla1[[#This Row],[Apellidos]])</f>
        <v>SOLEDAD MALORY MARIN MALDONADO</v>
      </c>
      <c r="J241" s="193" t="s">
        <v>11857</v>
      </c>
      <c r="K241" s="193" t="s">
        <v>11858</v>
      </c>
      <c r="L241" s="193" t="s">
        <v>2497</v>
      </c>
      <c r="M241" s="193" t="s">
        <v>2500</v>
      </c>
      <c r="N241" s="193"/>
      <c r="O241" s="193"/>
      <c r="P241" s="195"/>
      <c r="Q241" s="195"/>
      <c r="R241" s="196"/>
      <c r="S241" s="196"/>
      <c r="T241" s="196"/>
      <c r="U241" s="196"/>
      <c r="V241" s="195">
        <v>33362</v>
      </c>
      <c r="W241" s="195" t="s">
        <v>12078</v>
      </c>
      <c r="X241" s="193" t="s">
        <v>12074</v>
      </c>
      <c r="Y241" s="193" t="str">
        <f>+IFERROR(VLOOKUP(Tabla1[[#This Row],[Supervisor]],STAFF!E:H,4,0),"")</f>
        <v>WILLIAMS ENRIQUE DOMINGUEZ BARRADA</v>
      </c>
      <c r="Z241" s="195">
        <v>44228</v>
      </c>
      <c r="AA241" s="195">
        <v>44232</v>
      </c>
      <c r="AB241" s="193"/>
      <c r="AC241" s="195">
        <v>44235</v>
      </c>
      <c r="AD241" s="193" t="s">
        <v>11980</v>
      </c>
      <c r="AE241" s="193" t="s">
        <v>11980</v>
      </c>
      <c r="AF241" s="193" t="s">
        <v>11981</v>
      </c>
      <c r="AG241" s="193" t="s">
        <v>11986</v>
      </c>
      <c r="AH241" s="193"/>
      <c r="AI241" s="193"/>
      <c r="AJ241" s="193" t="s">
        <v>11869</v>
      </c>
      <c r="AK241" s="193" t="s">
        <v>7509</v>
      </c>
      <c r="AL241" s="193">
        <v>30</v>
      </c>
      <c r="AM241" s="193" t="s">
        <v>3519</v>
      </c>
      <c r="AN241" s="193" t="str">
        <f>+IF(AL241=45,1,"")</f>
        <v/>
      </c>
      <c r="AO241" s="195">
        <f ca="1">+TODAY()</f>
        <v>44256</v>
      </c>
      <c r="AP241" s="194">
        <f ca="1">+IF(Tabla1[[#This Row],[Fecha Ingreso Plataforma]]="","",AO241-AC241)</f>
        <v>21</v>
      </c>
      <c r="AQ241" s="195"/>
      <c r="AR241" s="197" t="str">
        <f>+IF(Tabla1[[#This Row],[Fecha Baja]]="","",VALUE(1&amp;"/"&amp;MONTH(Tabla1[[#This Row],[Fecha Baja]])&amp;"/"&amp;YEAR(Tabla1[[#This Row],[Fecha Baja]])))</f>
        <v/>
      </c>
      <c r="AS241" s="197">
        <f>IF(Tabla1[[#This Row],[Fecha Ingreso Plataforma]]="","",VALUE(1&amp;"/"&amp;MONTH(Tabla1[[#This Row],[Fecha Ingreso Plataforma]])&amp;"/"&amp;YEAR(Tabla1[[#This Row],[Fecha Ingreso Plataforma]])))</f>
        <v>44228</v>
      </c>
      <c r="AT241" s="194" t="str">
        <f ca="1">+IF(AND(Tabla1[[#This Row],[dias]]&gt;=135,Tabla1[[#This Row],[Estado]]="Vigente"),"Si","No")</f>
        <v>No</v>
      </c>
      <c r="AU241" s="194" t="str">
        <f>+IF(COUNTIF('PLAN EMPLEADO'!I:I,Tabla1[[#This Row],[Mail]])=0,"No","Si")</f>
        <v>No</v>
      </c>
      <c r="AV241" s="194"/>
      <c r="AW241" s="194" t="s">
        <v>9010</v>
      </c>
    </row>
    <row r="242" spans="1:49" x14ac:dyDescent="0.2">
      <c r="A242" s="193" t="s">
        <v>27</v>
      </c>
      <c r="B242" s="193" t="s">
        <v>3115</v>
      </c>
      <c r="C242" s="193" t="s">
        <v>28</v>
      </c>
      <c r="D242" s="193" t="s">
        <v>11305</v>
      </c>
      <c r="E242" s="193" t="str">
        <f>+LEFT(Tabla1[[#This Row],[RutDV]],8)</f>
        <v>18344539</v>
      </c>
      <c r="F242" s="193" t="str">
        <f>+RIGHT(Tabla1[[#This Row],[RutDV]],1)</f>
        <v>1</v>
      </c>
      <c r="G242" s="193" t="s">
        <v>11866</v>
      </c>
      <c r="H242" s="193" t="s">
        <v>11982</v>
      </c>
      <c r="I242" s="194" t="str">
        <f>+TRIM(Tabla1[[#This Row],[Nombres]]&amp;" "&amp;Tabla1[[#This Row],[Apellidos]])</f>
        <v>SEBASTIAN ALEJANDRO ZAMBRANO MUÑOZ</v>
      </c>
      <c r="J242" s="193" t="s">
        <v>11859</v>
      </c>
      <c r="K242" s="193" t="s">
        <v>11860</v>
      </c>
      <c r="L242" s="193" t="s">
        <v>2497</v>
      </c>
      <c r="M242" s="193" t="s">
        <v>2500</v>
      </c>
      <c r="N242" s="193"/>
      <c r="O242" s="193"/>
      <c r="P242" s="195"/>
      <c r="Q242" s="195"/>
      <c r="R242" s="196"/>
      <c r="S242" s="196"/>
      <c r="T242" s="196"/>
      <c r="U242" s="196"/>
      <c r="V242" s="195">
        <v>33903</v>
      </c>
      <c r="W242" s="195" t="s">
        <v>12078</v>
      </c>
      <c r="X242" s="193" t="s">
        <v>12074</v>
      </c>
      <c r="Y242" s="193" t="str">
        <f>+IFERROR(VLOOKUP(Tabla1[[#This Row],[Supervisor]],STAFF!E:H,4,0),"")</f>
        <v>WILLIAMS ENRIQUE DOMINGUEZ BARRADA</v>
      </c>
      <c r="Z242" s="195">
        <v>44228</v>
      </c>
      <c r="AA242" s="195">
        <v>44232</v>
      </c>
      <c r="AB242" s="193"/>
      <c r="AC242" s="195">
        <v>44235</v>
      </c>
      <c r="AD242" s="193" t="s">
        <v>11982</v>
      </c>
      <c r="AE242" s="193" t="s">
        <v>11982</v>
      </c>
      <c r="AF242" s="193" t="s">
        <v>11983</v>
      </c>
      <c r="AG242" s="193" t="s">
        <v>11987</v>
      </c>
      <c r="AH242" s="193"/>
      <c r="AI242" s="193"/>
      <c r="AJ242" s="193" t="s">
        <v>11869</v>
      </c>
      <c r="AK242" s="193" t="s">
        <v>7509</v>
      </c>
      <c r="AL242" s="193">
        <v>30</v>
      </c>
      <c r="AM242" s="193" t="s">
        <v>3519</v>
      </c>
      <c r="AN242" s="193" t="str">
        <f>+IF(AL242=45,1,"")</f>
        <v/>
      </c>
      <c r="AO242" s="195">
        <f ca="1">+TODAY()</f>
        <v>44256</v>
      </c>
      <c r="AP242" s="194">
        <f ca="1">+IF(Tabla1[[#This Row],[Fecha Ingreso Plataforma]]="","",AO242-AC242)</f>
        <v>21</v>
      </c>
      <c r="AQ242" s="195"/>
      <c r="AR242" s="197" t="str">
        <f>+IF(Tabla1[[#This Row],[Fecha Baja]]="","",VALUE(1&amp;"/"&amp;MONTH(Tabla1[[#This Row],[Fecha Baja]])&amp;"/"&amp;YEAR(Tabla1[[#This Row],[Fecha Baja]])))</f>
        <v/>
      </c>
      <c r="AS242" s="197">
        <f>IF(Tabla1[[#This Row],[Fecha Ingreso Plataforma]]="","",VALUE(1&amp;"/"&amp;MONTH(Tabla1[[#This Row],[Fecha Ingreso Plataforma]])&amp;"/"&amp;YEAR(Tabla1[[#This Row],[Fecha Ingreso Plataforma]])))</f>
        <v>44228</v>
      </c>
      <c r="AT242" s="194" t="str">
        <f ca="1">+IF(AND(Tabla1[[#This Row],[dias]]&gt;=135,Tabla1[[#This Row],[Estado]]="Vigente"),"Si","No")</f>
        <v>No</v>
      </c>
      <c r="AU242" s="194" t="str">
        <f>+IF(COUNTIF('PLAN EMPLEADO'!I:I,Tabla1[[#This Row],[Mail]])=0,"No","Si")</f>
        <v>No</v>
      </c>
      <c r="AV242" s="194"/>
      <c r="AW242" s="194" t="s">
        <v>9010</v>
      </c>
    </row>
    <row r="243" spans="1:49" x14ac:dyDescent="0.2">
      <c r="A243" s="193" t="s">
        <v>27</v>
      </c>
      <c r="B243" s="193" t="s">
        <v>3115</v>
      </c>
      <c r="C243" s="193" t="s">
        <v>28</v>
      </c>
      <c r="D243" s="193" t="s">
        <v>11305</v>
      </c>
      <c r="E243" s="193" t="str">
        <f>+LEFT(Tabla1[[#This Row],[RutDV]],8)</f>
        <v>18323712</v>
      </c>
      <c r="F243" s="193" t="str">
        <f>+RIGHT(Tabla1[[#This Row],[RutDV]],1)</f>
        <v>8</v>
      </c>
      <c r="G243" s="193" t="s">
        <v>11867</v>
      </c>
      <c r="H243" s="193" t="s">
        <v>11984</v>
      </c>
      <c r="I243" s="194" t="str">
        <f>+TRIM(Tabla1[[#This Row],[Nombres]]&amp;" "&amp;Tabla1[[#This Row],[Apellidos]])</f>
        <v>MARINA ANDREA ANTILEO CAYUPI</v>
      </c>
      <c r="J243" s="193" t="s">
        <v>11861</v>
      </c>
      <c r="K243" s="193" t="s">
        <v>11862</v>
      </c>
      <c r="L243" s="193" t="s">
        <v>2497</v>
      </c>
      <c r="M243" s="193" t="s">
        <v>2500</v>
      </c>
      <c r="N243" s="193"/>
      <c r="O243" s="193"/>
      <c r="P243" s="195"/>
      <c r="Q243" s="195"/>
      <c r="R243" s="196"/>
      <c r="S243" s="196"/>
      <c r="T243" s="196"/>
      <c r="U243" s="196"/>
      <c r="V243" s="195">
        <v>33778</v>
      </c>
      <c r="W243" s="195" t="s">
        <v>12078</v>
      </c>
      <c r="X243" s="193" t="s">
        <v>12074</v>
      </c>
      <c r="Y243" s="193" t="str">
        <f>+IFERROR(VLOOKUP(Tabla1[[#This Row],[Supervisor]],STAFF!E:H,4,0),"")</f>
        <v>WILLIAMS ENRIQUE DOMINGUEZ BARRADA</v>
      </c>
      <c r="Z243" s="195">
        <v>44228</v>
      </c>
      <c r="AA243" s="195">
        <v>44232</v>
      </c>
      <c r="AB243" s="193"/>
      <c r="AC243" s="195">
        <v>44235</v>
      </c>
      <c r="AD243" s="193" t="s">
        <v>11984</v>
      </c>
      <c r="AE243" s="193" t="s">
        <v>11984</v>
      </c>
      <c r="AF243" s="193">
        <v>19324</v>
      </c>
      <c r="AG243" s="193" t="s">
        <v>11988</v>
      </c>
      <c r="AH243" s="193"/>
      <c r="AI243" s="193"/>
      <c r="AJ243" s="193" t="s">
        <v>11869</v>
      </c>
      <c r="AK243" s="193" t="s">
        <v>7509</v>
      </c>
      <c r="AL243" s="193">
        <v>30</v>
      </c>
      <c r="AM243" s="193" t="s">
        <v>3519</v>
      </c>
      <c r="AN243" s="193" t="str">
        <f>+IF(AL243=45,1,"")</f>
        <v/>
      </c>
      <c r="AO243" s="195">
        <f ca="1">+TODAY()</f>
        <v>44256</v>
      </c>
      <c r="AP243" s="194">
        <f ca="1">+IF(Tabla1[[#This Row],[Fecha Ingreso Plataforma]]="","",AO243-AC243)</f>
        <v>21</v>
      </c>
      <c r="AQ243" s="195"/>
      <c r="AR243" s="197" t="str">
        <f>+IF(Tabla1[[#This Row],[Fecha Baja]]="","",VALUE(1&amp;"/"&amp;MONTH(Tabla1[[#This Row],[Fecha Baja]])&amp;"/"&amp;YEAR(Tabla1[[#This Row],[Fecha Baja]])))</f>
        <v/>
      </c>
      <c r="AS243" s="197">
        <f>IF(Tabla1[[#This Row],[Fecha Ingreso Plataforma]]="","",VALUE(1&amp;"/"&amp;MONTH(Tabla1[[#This Row],[Fecha Ingreso Plataforma]])&amp;"/"&amp;YEAR(Tabla1[[#This Row],[Fecha Ingreso Plataforma]])))</f>
        <v>44228</v>
      </c>
      <c r="AT243" s="194" t="str">
        <f ca="1">+IF(AND(Tabla1[[#This Row],[dias]]&gt;=135,Tabla1[[#This Row],[Estado]]="Vigente"),"Si","No")</f>
        <v>No</v>
      </c>
      <c r="AU243" s="194" t="str">
        <f>+IF(COUNTIF('PLAN EMPLEADO'!I:I,Tabla1[[#This Row],[Mail]])=0,"No","Si")</f>
        <v>No</v>
      </c>
      <c r="AV243" s="194"/>
      <c r="AW243" s="194" t="s">
        <v>9010</v>
      </c>
    </row>
    <row r="244" spans="1:49" x14ac:dyDescent="0.2">
      <c r="A244" s="193" t="s">
        <v>27</v>
      </c>
      <c r="B244" s="193" t="s">
        <v>3115</v>
      </c>
      <c r="C244" s="193" t="s">
        <v>28</v>
      </c>
      <c r="D244" s="193" t="s">
        <v>11305</v>
      </c>
      <c r="E244" s="193" t="str">
        <f>+LEFT(Tabla1[[#This Row],[RutDV]],8)</f>
        <v>20900168</v>
      </c>
      <c r="F244" s="193" t="str">
        <f>+RIGHT(Tabla1[[#This Row],[RutDV]],1)</f>
        <v>3</v>
      </c>
      <c r="G244" s="193" t="s">
        <v>11868</v>
      </c>
      <c r="H244" s="193" t="s">
        <v>11985</v>
      </c>
      <c r="I244" s="194" t="str">
        <f>+TRIM(Tabla1[[#This Row],[Nombres]]&amp;" "&amp;Tabla1[[#This Row],[Apellidos]])</f>
        <v>JAVIER ERNESTO JARA CORTEZ</v>
      </c>
      <c r="J244" s="193" t="s">
        <v>11863</v>
      </c>
      <c r="K244" s="193" t="s">
        <v>11864</v>
      </c>
      <c r="L244" s="193" t="s">
        <v>2497</v>
      </c>
      <c r="M244" s="193" t="s">
        <v>2500</v>
      </c>
      <c r="N244" s="193"/>
      <c r="O244" s="193"/>
      <c r="P244" s="195"/>
      <c r="Q244" s="195"/>
      <c r="R244" s="196"/>
      <c r="S244" s="196"/>
      <c r="T244" s="196"/>
      <c r="U244" s="196"/>
      <c r="V244" s="195">
        <v>31551</v>
      </c>
      <c r="W244" s="195" t="s">
        <v>12078</v>
      </c>
      <c r="X244" s="37" t="s">
        <v>12074</v>
      </c>
      <c r="Y244" s="37" t="str">
        <f>+IFERROR(VLOOKUP(Tabla1[[#This Row],[Supervisor]],STAFF!E:H,4,0),"")</f>
        <v>WILLIAMS ENRIQUE DOMINGUEZ BARRADA</v>
      </c>
      <c r="Z244" s="195">
        <v>44228</v>
      </c>
      <c r="AA244" s="195">
        <v>44232</v>
      </c>
      <c r="AB244" s="193"/>
      <c r="AC244" s="195">
        <v>44235</v>
      </c>
      <c r="AD244" s="193" t="s">
        <v>11985</v>
      </c>
      <c r="AE244" s="193" t="s">
        <v>11985</v>
      </c>
      <c r="AF244" s="193">
        <v>19320</v>
      </c>
      <c r="AG244" s="193" t="s">
        <v>11989</v>
      </c>
      <c r="AH244" s="193"/>
      <c r="AI244" s="193"/>
      <c r="AJ244" s="193" t="s">
        <v>11869</v>
      </c>
      <c r="AK244" s="193" t="s">
        <v>7509</v>
      </c>
      <c r="AL244" s="193">
        <v>30</v>
      </c>
      <c r="AM244" s="193" t="s">
        <v>3519</v>
      </c>
      <c r="AN244" s="193" t="str">
        <f>+IF(AL244=45,1,"")</f>
        <v/>
      </c>
      <c r="AO244" s="195">
        <f ca="1">+TODAY()</f>
        <v>44256</v>
      </c>
      <c r="AP244" s="194">
        <f ca="1">+IF(Tabla1[[#This Row],[Fecha Ingreso Plataforma]]="","",AO244-AC244)</f>
        <v>21</v>
      </c>
      <c r="AQ244" s="195"/>
      <c r="AR244" s="197" t="str">
        <f>+IF(Tabla1[[#This Row],[Fecha Baja]]="","",VALUE(1&amp;"/"&amp;MONTH(Tabla1[[#This Row],[Fecha Baja]])&amp;"/"&amp;YEAR(Tabla1[[#This Row],[Fecha Baja]])))</f>
        <v/>
      </c>
      <c r="AS244" s="197">
        <f>IF(Tabla1[[#This Row],[Fecha Ingreso Plataforma]]="","",VALUE(1&amp;"/"&amp;MONTH(Tabla1[[#This Row],[Fecha Ingreso Plataforma]])&amp;"/"&amp;YEAR(Tabla1[[#This Row],[Fecha Ingreso Plataforma]])))</f>
        <v>44228</v>
      </c>
      <c r="AT244" s="194" t="str">
        <f ca="1">+IF(AND(Tabla1[[#This Row],[dias]]&gt;=135,Tabla1[[#This Row],[Estado]]="Vigente"),"Si","No")</f>
        <v>No</v>
      </c>
      <c r="AU244" s="194" t="str">
        <f>+IF(COUNTIF('PLAN EMPLEADO'!I:I,Tabla1[[#This Row],[Mail]])=0,"No","Si")</f>
        <v>No</v>
      </c>
      <c r="AV244" s="194"/>
      <c r="AW244" s="194" t="s">
        <v>9010</v>
      </c>
    </row>
    <row r="245" spans="1:49" x14ac:dyDescent="0.2">
      <c r="A245" s="193" t="s">
        <v>27</v>
      </c>
      <c r="B245" s="193" t="s">
        <v>3115</v>
      </c>
      <c r="C245" s="193" t="s">
        <v>28</v>
      </c>
      <c r="D245" s="193" t="s">
        <v>30</v>
      </c>
      <c r="E245" s="193" t="str">
        <f>+LEFT(Tabla1[[#This Row],[RutDV]],8)</f>
        <v>18495171</v>
      </c>
      <c r="F245" s="193" t="str">
        <f>+RIGHT(Tabla1[[#This Row],[RutDV]],1)</f>
        <v>1</v>
      </c>
      <c r="G245" s="193" t="s">
        <v>12181</v>
      </c>
      <c r="H245" s="193"/>
      <c r="I245" s="194" t="str">
        <f>+TRIM(Tabla1[[#This Row],[Nombres]]&amp;" "&amp;Tabla1[[#This Row],[Apellidos]])</f>
        <v>ALAINE ALEXANDER JAVIER JOFRE GONZALEZ</v>
      </c>
      <c r="J245" s="193" t="s">
        <v>12183</v>
      </c>
      <c r="K245" s="193" t="s">
        <v>12184</v>
      </c>
      <c r="L245" s="193" t="s">
        <v>2497</v>
      </c>
      <c r="M245" s="193" t="s">
        <v>10395</v>
      </c>
      <c r="N245" s="193"/>
      <c r="O245" s="193"/>
      <c r="P245" s="195"/>
      <c r="Q245" s="195"/>
      <c r="R245" s="196"/>
      <c r="S245" s="196"/>
      <c r="T245" s="196"/>
      <c r="U245" s="196"/>
      <c r="V245" s="195">
        <v>34257</v>
      </c>
      <c r="W245" s="195" t="s">
        <v>8362</v>
      </c>
      <c r="X245" s="193"/>
      <c r="Y245" s="194" t="str">
        <f>+IFERROR(VLOOKUP(Tabla1[[#This Row],[Supervisor]],STAFF!E:H,4,0),"")</f>
        <v/>
      </c>
      <c r="Z245" s="195">
        <v>44249</v>
      </c>
      <c r="AA245" s="195"/>
      <c r="AB245" s="193"/>
      <c r="AC245" s="195"/>
      <c r="AD245" s="193"/>
      <c r="AE245" s="193"/>
      <c r="AF245" s="193"/>
      <c r="AG245" s="193"/>
      <c r="AH245" s="193"/>
      <c r="AI245" s="193"/>
      <c r="AJ245" s="193">
        <v>104</v>
      </c>
      <c r="AK245" s="193" t="s">
        <v>8362</v>
      </c>
      <c r="AL245" s="193"/>
      <c r="AM245" s="193"/>
      <c r="AN245" s="193" t="str">
        <f>+IF(AL245=45,1,"")</f>
        <v/>
      </c>
      <c r="AO245" s="195">
        <f ca="1">+TODAY()</f>
        <v>44256</v>
      </c>
      <c r="AP245" s="194" t="str">
        <f>+IF(Tabla1[[#This Row],[Fecha Ingreso Plataforma]]="","",AO245-AC245)</f>
        <v/>
      </c>
      <c r="AQ245" s="195"/>
      <c r="AR245" s="197" t="str">
        <f>+IF(Tabla1[[#This Row],[Fecha Baja]]="","",VALUE(1&amp;"/"&amp;MONTH(Tabla1[[#This Row],[Fecha Baja]])&amp;"/"&amp;YEAR(Tabla1[[#This Row],[Fecha Baja]])))</f>
        <v/>
      </c>
      <c r="AS245" s="197" t="str">
        <f>IF(Tabla1[[#This Row],[Fecha Ingreso Plataforma]]="","",VALUE(1&amp;"/"&amp;MONTH(Tabla1[[#This Row],[Fecha Ingreso Plataforma]])&amp;"/"&amp;YEAR(Tabla1[[#This Row],[Fecha Ingreso Plataforma]])))</f>
        <v/>
      </c>
      <c r="AT245" s="194" t="str">
        <f>+IF(AND(Tabla1[[#This Row],[dias]]&gt;=135,Tabla1[[#This Row],[Estado]]="Vigente"),"Si","No")</f>
        <v>Si</v>
      </c>
      <c r="AU245" s="194" t="str">
        <f>+IF(COUNTIF('PLAN EMPLEADO'!I:I,Tabla1[[#This Row],[Mail]])=0,"No","Si")</f>
        <v>No</v>
      </c>
      <c r="AV245" s="194"/>
      <c r="AW245" s="194" t="s">
        <v>9010</v>
      </c>
    </row>
    <row r="246" spans="1:49" x14ac:dyDescent="0.2">
      <c r="A246" s="193" t="s">
        <v>27</v>
      </c>
      <c r="B246" s="193" t="s">
        <v>3115</v>
      </c>
      <c r="C246" s="193" t="s">
        <v>28</v>
      </c>
      <c r="D246" s="193" t="s">
        <v>30</v>
      </c>
      <c r="E246" s="193" t="str">
        <f>+LEFT(Tabla1[[#This Row],[RutDV]],8)</f>
        <v>23769042</v>
      </c>
      <c r="F246" s="193" t="str">
        <f>+RIGHT(Tabla1[[#This Row],[RutDV]],1)</f>
        <v>7</v>
      </c>
      <c r="G246" s="193" t="s">
        <v>12179</v>
      </c>
      <c r="H246" s="193"/>
      <c r="I246" s="194" t="str">
        <f>+TRIM(Tabla1[[#This Row],[Nombres]]&amp;" "&amp;Tabla1[[#This Row],[Apellidos]])</f>
        <v>AMAYA IGNACIA PEÑA MOYA</v>
      </c>
      <c r="J246" s="193" t="s">
        <v>12185</v>
      </c>
      <c r="K246" s="193" t="s">
        <v>9859</v>
      </c>
      <c r="L246" s="193" t="s">
        <v>2497</v>
      </c>
      <c r="M246" s="193" t="s">
        <v>10395</v>
      </c>
      <c r="N246" s="193"/>
      <c r="O246" s="193"/>
      <c r="P246" s="195"/>
      <c r="Q246" s="195"/>
      <c r="R246" s="196"/>
      <c r="S246" s="196"/>
      <c r="T246" s="196"/>
      <c r="U246" s="196"/>
      <c r="V246" s="195">
        <v>36549</v>
      </c>
      <c r="W246" s="195" t="s">
        <v>8362</v>
      </c>
      <c r="X246" s="193"/>
      <c r="Y246" s="194" t="str">
        <f>+IFERROR(VLOOKUP(Tabla1[[#This Row],[Supervisor]],STAFF!E:H,4,0),"")</f>
        <v/>
      </c>
      <c r="Z246" s="195">
        <v>44249</v>
      </c>
      <c r="AA246" s="195"/>
      <c r="AB246" s="193"/>
      <c r="AC246" s="195"/>
      <c r="AD246" s="193"/>
      <c r="AE246" s="193"/>
      <c r="AF246" s="193"/>
      <c r="AG246" s="193"/>
      <c r="AH246" s="193"/>
      <c r="AI246" s="193"/>
      <c r="AJ246" s="193">
        <v>104</v>
      </c>
      <c r="AK246" s="193" t="s">
        <v>8362</v>
      </c>
      <c r="AL246" s="193"/>
      <c r="AM246" s="193"/>
      <c r="AN246" s="193" t="str">
        <f>+IF(AL246=45,1,"")</f>
        <v/>
      </c>
      <c r="AO246" s="195">
        <f ca="1">+TODAY()</f>
        <v>44256</v>
      </c>
      <c r="AP246" s="194" t="str">
        <f>+IF(Tabla1[[#This Row],[Fecha Ingreso Plataforma]]="","",AO246-AC246)</f>
        <v/>
      </c>
      <c r="AQ246" s="195"/>
      <c r="AR246" s="197" t="str">
        <f>+IF(Tabla1[[#This Row],[Fecha Baja]]="","",VALUE(1&amp;"/"&amp;MONTH(Tabla1[[#This Row],[Fecha Baja]])&amp;"/"&amp;YEAR(Tabla1[[#This Row],[Fecha Baja]])))</f>
        <v/>
      </c>
      <c r="AS246" s="197" t="str">
        <f>IF(Tabla1[[#This Row],[Fecha Ingreso Plataforma]]="","",VALUE(1&amp;"/"&amp;MONTH(Tabla1[[#This Row],[Fecha Ingreso Plataforma]])&amp;"/"&amp;YEAR(Tabla1[[#This Row],[Fecha Ingreso Plataforma]])))</f>
        <v/>
      </c>
      <c r="AT246" s="194" t="str">
        <f>+IF(AND(Tabla1[[#This Row],[dias]]&gt;=135,Tabla1[[#This Row],[Estado]]="Vigente"),"Si","No")</f>
        <v>Si</v>
      </c>
      <c r="AU246" s="194" t="str">
        <f>+IF(COUNTIF('PLAN EMPLEADO'!I:I,Tabla1[[#This Row],[Mail]])=0,"No","Si")</f>
        <v>No</v>
      </c>
      <c r="AV246" s="194"/>
      <c r="AW246" s="194" t="s">
        <v>9010</v>
      </c>
    </row>
    <row r="247" spans="1:49" x14ac:dyDescent="0.2">
      <c r="A247" s="193" t="s">
        <v>27</v>
      </c>
      <c r="B247" s="193" t="s">
        <v>3115</v>
      </c>
      <c r="C247" s="193" t="s">
        <v>28</v>
      </c>
      <c r="D247" s="193" t="s">
        <v>30</v>
      </c>
      <c r="E247" s="193" t="str">
        <f>+LEFT(Tabla1[[#This Row],[RutDV]],8)</f>
        <v>18758394</v>
      </c>
      <c r="F247" s="193" t="str">
        <f>+RIGHT(Tabla1[[#This Row],[RutDV]],1)</f>
        <v>2</v>
      </c>
      <c r="G247" s="193" t="s">
        <v>12177</v>
      </c>
      <c r="H247" s="193"/>
      <c r="I247" s="194" t="str">
        <f>+TRIM(Tabla1[[#This Row],[Nombres]]&amp;" "&amp;Tabla1[[#This Row],[Apellidos]])</f>
        <v>ANDREA DANIELLE UBILLO ALCAYAGA</v>
      </c>
      <c r="J247" s="193" t="s">
        <v>12186</v>
      </c>
      <c r="K247" s="193" t="s">
        <v>12187</v>
      </c>
      <c r="L247" s="193" t="s">
        <v>2497</v>
      </c>
      <c r="M247" s="193" t="s">
        <v>10395</v>
      </c>
      <c r="N247" s="193"/>
      <c r="O247" s="193"/>
      <c r="P247" s="195"/>
      <c r="Q247" s="195"/>
      <c r="R247" s="196"/>
      <c r="S247" s="196"/>
      <c r="T247" s="196"/>
      <c r="U247" s="196"/>
      <c r="V247" s="195">
        <v>34574</v>
      </c>
      <c r="W247" s="195" t="s">
        <v>8362</v>
      </c>
      <c r="X247" s="193"/>
      <c r="Y247" s="194" t="str">
        <f>+IFERROR(VLOOKUP(Tabla1[[#This Row],[Supervisor]],STAFF!E:H,4,0),"")</f>
        <v/>
      </c>
      <c r="Z247" s="195">
        <v>44249</v>
      </c>
      <c r="AA247" s="195"/>
      <c r="AB247" s="193"/>
      <c r="AC247" s="195"/>
      <c r="AD247" s="193"/>
      <c r="AE247" s="193"/>
      <c r="AF247" s="193"/>
      <c r="AG247" s="193"/>
      <c r="AH247" s="193"/>
      <c r="AI247" s="193"/>
      <c r="AJ247" s="193">
        <v>104</v>
      </c>
      <c r="AK247" s="193" t="s">
        <v>8362</v>
      </c>
      <c r="AL247" s="193"/>
      <c r="AM247" s="193"/>
      <c r="AN247" s="193" t="str">
        <f>+IF(AL247=45,1,"")</f>
        <v/>
      </c>
      <c r="AO247" s="195">
        <f ca="1">+TODAY()</f>
        <v>44256</v>
      </c>
      <c r="AP247" s="194" t="str">
        <f>+IF(Tabla1[[#This Row],[Fecha Ingreso Plataforma]]="","",AO247-AC247)</f>
        <v/>
      </c>
      <c r="AQ247" s="195"/>
      <c r="AR247" s="197" t="str">
        <f>+IF(Tabla1[[#This Row],[Fecha Baja]]="","",VALUE(1&amp;"/"&amp;MONTH(Tabla1[[#This Row],[Fecha Baja]])&amp;"/"&amp;YEAR(Tabla1[[#This Row],[Fecha Baja]])))</f>
        <v/>
      </c>
      <c r="AS247" s="197" t="str">
        <f>IF(Tabla1[[#This Row],[Fecha Ingreso Plataforma]]="","",VALUE(1&amp;"/"&amp;MONTH(Tabla1[[#This Row],[Fecha Ingreso Plataforma]])&amp;"/"&amp;YEAR(Tabla1[[#This Row],[Fecha Ingreso Plataforma]])))</f>
        <v/>
      </c>
      <c r="AT247" s="194" t="str">
        <f>+IF(AND(Tabla1[[#This Row],[dias]]&gt;=135,Tabla1[[#This Row],[Estado]]="Vigente"),"Si","No")</f>
        <v>Si</v>
      </c>
      <c r="AU247" s="194" t="str">
        <f>+IF(COUNTIF('PLAN EMPLEADO'!I:I,Tabla1[[#This Row],[Mail]])=0,"No","Si")</f>
        <v>No</v>
      </c>
      <c r="AV247" s="194"/>
      <c r="AW247" s="194" t="s">
        <v>9010</v>
      </c>
    </row>
    <row r="248" spans="1:49" x14ac:dyDescent="0.2">
      <c r="A248" s="193" t="s">
        <v>27</v>
      </c>
      <c r="B248" s="193" t="s">
        <v>3115</v>
      </c>
      <c r="C248" s="193" t="s">
        <v>28</v>
      </c>
      <c r="D248" s="193" t="s">
        <v>30</v>
      </c>
      <c r="E248" s="193" t="str">
        <f>+LEFT(Tabla1[[#This Row],[RutDV]],8)</f>
        <v>19506170</v>
      </c>
      <c r="F248" s="193" t="str">
        <f>+RIGHT(Tabla1[[#This Row],[RutDV]],1)</f>
        <v>K</v>
      </c>
      <c r="G248" s="193" t="s">
        <v>12178</v>
      </c>
      <c r="H248" s="193"/>
      <c r="I248" s="194" t="str">
        <f>+TRIM(Tabla1[[#This Row],[Nombres]]&amp;" "&amp;Tabla1[[#This Row],[Apellidos]])</f>
        <v>ANGIE DENNIS VERGARA BAEZA</v>
      </c>
      <c r="J248" s="193" t="s">
        <v>12188</v>
      </c>
      <c r="K248" s="193" t="s">
        <v>12189</v>
      </c>
      <c r="L248" s="193" t="s">
        <v>2497</v>
      </c>
      <c r="M248" s="193" t="s">
        <v>10395</v>
      </c>
      <c r="N248" s="193"/>
      <c r="O248" s="193"/>
      <c r="P248" s="195"/>
      <c r="Q248" s="195"/>
      <c r="R248" s="196"/>
      <c r="S248" s="196"/>
      <c r="T248" s="196"/>
      <c r="U248" s="196"/>
      <c r="V248" s="195">
        <v>35502</v>
      </c>
      <c r="W248" s="195" t="s">
        <v>8362</v>
      </c>
      <c r="X248" s="193"/>
      <c r="Y248" s="194" t="str">
        <f>+IFERROR(VLOOKUP(Tabla1[[#This Row],[Supervisor]],STAFF!E:H,4,0),"")</f>
        <v/>
      </c>
      <c r="Z248" s="195">
        <v>44249</v>
      </c>
      <c r="AA248" s="195"/>
      <c r="AB248" s="193"/>
      <c r="AC248" s="195"/>
      <c r="AD248" s="193"/>
      <c r="AE248" s="193"/>
      <c r="AF248" s="193"/>
      <c r="AG248" s="193"/>
      <c r="AH248" s="193"/>
      <c r="AI248" s="193"/>
      <c r="AJ248" s="193">
        <v>104</v>
      </c>
      <c r="AK248" s="193" t="s">
        <v>8362</v>
      </c>
      <c r="AL248" s="193"/>
      <c r="AM248" s="193"/>
      <c r="AN248" s="193" t="str">
        <f>+IF(AL248=45,1,"")</f>
        <v/>
      </c>
      <c r="AO248" s="195">
        <f ca="1">+TODAY()</f>
        <v>44256</v>
      </c>
      <c r="AP248" s="194" t="str">
        <f>+IF(Tabla1[[#This Row],[Fecha Ingreso Plataforma]]="","",AO248-AC248)</f>
        <v/>
      </c>
      <c r="AQ248" s="195"/>
      <c r="AR248" s="197" t="str">
        <f>+IF(Tabla1[[#This Row],[Fecha Baja]]="","",VALUE(1&amp;"/"&amp;MONTH(Tabla1[[#This Row],[Fecha Baja]])&amp;"/"&amp;YEAR(Tabla1[[#This Row],[Fecha Baja]])))</f>
        <v/>
      </c>
      <c r="AS248" s="197" t="str">
        <f>IF(Tabla1[[#This Row],[Fecha Ingreso Plataforma]]="","",VALUE(1&amp;"/"&amp;MONTH(Tabla1[[#This Row],[Fecha Ingreso Plataforma]])&amp;"/"&amp;YEAR(Tabla1[[#This Row],[Fecha Ingreso Plataforma]])))</f>
        <v/>
      </c>
      <c r="AT248" s="194" t="str">
        <f>+IF(AND(Tabla1[[#This Row],[dias]]&gt;=135,Tabla1[[#This Row],[Estado]]="Vigente"),"Si","No")</f>
        <v>Si</v>
      </c>
      <c r="AU248" s="194" t="str">
        <f>+IF(COUNTIF('PLAN EMPLEADO'!I:I,Tabla1[[#This Row],[Mail]])=0,"No","Si")</f>
        <v>No</v>
      </c>
      <c r="AV248" s="194"/>
      <c r="AW248" s="194" t="s">
        <v>9010</v>
      </c>
    </row>
    <row r="249" spans="1:49" x14ac:dyDescent="0.2">
      <c r="A249" s="193" t="s">
        <v>27</v>
      </c>
      <c r="B249" s="193" t="s">
        <v>3115</v>
      </c>
      <c r="C249" s="193" t="s">
        <v>28</v>
      </c>
      <c r="D249" s="193" t="s">
        <v>30</v>
      </c>
      <c r="E249" s="193" t="str">
        <f>+LEFT(Tabla1[[#This Row],[RutDV]],8)</f>
        <v>20587780</v>
      </c>
      <c r="F249" s="193" t="str">
        <f>+RIGHT(Tabla1[[#This Row],[RutDV]],1)</f>
        <v>0</v>
      </c>
      <c r="G249" s="193" t="s">
        <v>12170</v>
      </c>
      <c r="H249" s="193"/>
      <c r="I249" s="194" t="str">
        <f>+TRIM(Tabla1[[#This Row],[Nombres]]&amp;" "&amp;Tabla1[[#This Row],[Apellidos]])</f>
        <v>BRAYAN NICOLAS NOVOA ARRIAGADA</v>
      </c>
      <c r="J249" s="193" t="s">
        <v>12190</v>
      </c>
      <c r="K249" s="193" t="s">
        <v>12191</v>
      </c>
      <c r="L249" s="193" t="s">
        <v>2497</v>
      </c>
      <c r="M249" s="193" t="s">
        <v>10395</v>
      </c>
      <c r="N249" s="193"/>
      <c r="O249" s="193"/>
      <c r="P249" s="195"/>
      <c r="Q249" s="195"/>
      <c r="R249" s="196"/>
      <c r="S249" s="196"/>
      <c r="T249" s="196"/>
      <c r="U249" s="196"/>
      <c r="V249" s="195">
        <v>36271</v>
      </c>
      <c r="W249" s="195" t="s">
        <v>8362</v>
      </c>
      <c r="X249" s="193"/>
      <c r="Y249" s="194" t="str">
        <f>+IFERROR(VLOOKUP(Tabla1[[#This Row],[Supervisor]],STAFF!E:H,4,0),"")</f>
        <v/>
      </c>
      <c r="Z249" s="195">
        <v>44249</v>
      </c>
      <c r="AA249" s="195"/>
      <c r="AB249" s="193"/>
      <c r="AC249" s="195"/>
      <c r="AD249" s="193"/>
      <c r="AE249" s="193"/>
      <c r="AF249" s="193"/>
      <c r="AG249" s="193"/>
      <c r="AH249" s="193"/>
      <c r="AI249" s="193"/>
      <c r="AJ249" s="193">
        <v>104</v>
      </c>
      <c r="AK249" s="193" t="s">
        <v>8362</v>
      </c>
      <c r="AL249" s="193"/>
      <c r="AM249" s="193"/>
      <c r="AN249" s="193" t="str">
        <f>+IF(AL249=45,1,"")</f>
        <v/>
      </c>
      <c r="AO249" s="195">
        <f ca="1">+TODAY()</f>
        <v>44256</v>
      </c>
      <c r="AP249" s="194" t="str">
        <f>+IF(Tabla1[[#This Row],[Fecha Ingreso Plataforma]]="","",AO249-AC249)</f>
        <v/>
      </c>
      <c r="AQ249" s="195"/>
      <c r="AR249" s="197" t="str">
        <f>+IF(Tabla1[[#This Row],[Fecha Baja]]="","",VALUE(1&amp;"/"&amp;MONTH(Tabla1[[#This Row],[Fecha Baja]])&amp;"/"&amp;YEAR(Tabla1[[#This Row],[Fecha Baja]])))</f>
        <v/>
      </c>
      <c r="AS249" s="197" t="str">
        <f>IF(Tabla1[[#This Row],[Fecha Ingreso Plataforma]]="","",VALUE(1&amp;"/"&amp;MONTH(Tabla1[[#This Row],[Fecha Ingreso Plataforma]])&amp;"/"&amp;YEAR(Tabla1[[#This Row],[Fecha Ingreso Plataforma]])))</f>
        <v/>
      </c>
      <c r="AT249" s="194" t="str">
        <f>+IF(AND(Tabla1[[#This Row],[dias]]&gt;=135,Tabla1[[#This Row],[Estado]]="Vigente"),"Si","No")</f>
        <v>Si</v>
      </c>
      <c r="AU249" s="194" t="str">
        <f>+IF(COUNTIF('PLAN EMPLEADO'!I:I,Tabla1[[#This Row],[Mail]])=0,"No","Si")</f>
        <v>No</v>
      </c>
      <c r="AV249" s="194"/>
      <c r="AW249" s="194" t="s">
        <v>9010</v>
      </c>
    </row>
    <row r="250" spans="1:49" x14ac:dyDescent="0.2">
      <c r="A250" s="193" t="s">
        <v>27</v>
      </c>
      <c r="B250" s="193" t="s">
        <v>3115</v>
      </c>
      <c r="C250" s="193" t="s">
        <v>28</v>
      </c>
      <c r="D250" s="193" t="s">
        <v>30</v>
      </c>
      <c r="E250" s="193" t="str">
        <f>+LEFT(Tabla1[[#This Row],[RutDV]],8)</f>
        <v>15982534</v>
      </c>
      <c r="F250" s="193" t="str">
        <f>+RIGHT(Tabla1[[#This Row],[RutDV]],1)</f>
        <v>5</v>
      </c>
      <c r="G250" s="193" t="s">
        <v>12172</v>
      </c>
      <c r="H250" s="193"/>
      <c r="I250" s="194" t="str">
        <f>+TRIM(Tabla1[[#This Row],[Nombres]]&amp;" "&amp;Tabla1[[#This Row],[Apellidos]])</f>
        <v>CARLAS PATRISIA MORALES RIVERA</v>
      </c>
      <c r="J250" s="193" t="s">
        <v>12192</v>
      </c>
      <c r="K250" s="193" t="s">
        <v>12193</v>
      </c>
      <c r="L250" s="193" t="s">
        <v>2497</v>
      </c>
      <c r="M250" s="193" t="s">
        <v>10395</v>
      </c>
      <c r="N250" s="193"/>
      <c r="O250" s="193"/>
      <c r="P250" s="195"/>
      <c r="Q250" s="195"/>
      <c r="R250" s="196"/>
      <c r="S250" s="196"/>
      <c r="T250" s="196"/>
      <c r="U250" s="196"/>
      <c r="V250" s="195">
        <v>31186</v>
      </c>
      <c r="W250" s="195" t="s">
        <v>8362</v>
      </c>
      <c r="X250" s="193"/>
      <c r="Y250" s="194" t="str">
        <f>+IFERROR(VLOOKUP(Tabla1[[#This Row],[Supervisor]],STAFF!E:H,4,0),"")</f>
        <v/>
      </c>
      <c r="Z250" s="195">
        <v>44249</v>
      </c>
      <c r="AA250" s="195"/>
      <c r="AB250" s="193"/>
      <c r="AC250" s="195"/>
      <c r="AD250" s="193"/>
      <c r="AE250" s="193"/>
      <c r="AF250" s="193"/>
      <c r="AG250" s="193"/>
      <c r="AH250" s="193"/>
      <c r="AI250" s="193"/>
      <c r="AJ250" s="193">
        <v>104</v>
      </c>
      <c r="AK250" s="193" t="s">
        <v>8362</v>
      </c>
      <c r="AL250" s="193"/>
      <c r="AM250" s="193"/>
      <c r="AN250" s="193" t="str">
        <f>+IF(AL250=45,1,"")</f>
        <v/>
      </c>
      <c r="AO250" s="195">
        <f ca="1">+TODAY()</f>
        <v>44256</v>
      </c>
      <c r="AP250" s="194" t="str">
        <f>+IF(Tabla1[[#This Row],[Fecha Ingreso Plataforma]]="","",AO250-AC250)</f>
        <v/>
      </c>
      <c r="AQ250" s="195"/>
      <c r="AR250" s="197" t="str">
        <f>+IF(Tabla1[[#This Row],[Fecha Baja]]="","",VALUE(1&amp;"/"&amp;MONTH(Tabla1[[#This Row],[Fecha Baja]])&amp;"/"&amp;YEAR(Tabla1[[#This Row],[Fecha Baja]])))</f>
        <v/>
      </c>
      <c r="AS250" s="197" t="str">
        <f>IF(Tabla1[[#This Row],[Fecha Ingreso Plataforma]]="","",VALUE(1&amp;"/"&amp;MONTH(Tabla1[[#This Row],[Fecha Ingreso Plataforma]])&amp;"/"&amp;YEAR(Tabla1[[#This Row],[Fecha Ingreso Plataforma]])))</f>
        <v/>
      </c>
      <c r="AT250" s="194" t="str">
        <f>+IF(AND(Tabla1[[#This Row],[dias]]&gt;=135,Tabla1[[#This Row],[Estado]]="Vigente"),"Si","No")</f>
        <v>Si</v>
      </c>
      <c r="AU250" s="194" t="str">
        <f>+IF(COUNTIF('PLAN EMPLEADO'!I:I,Tabla1[[#This Row],[Mail]])=0,"No","Si")</f>
        <v>No</v>
      </c>
      <c r="AV250" s="194"/>
      <c r="AW250" s="194" t="s">
        <v>9010</v>
      </c>
    </row>
    <row r="251" spans="1:49" x14ac:dyDescent="0.2">
      <c r="A251" s="193" t="s">
        <v>27</v>
      </c>
      <c r="B251" s="193" t="s">
        <v>3115</v>
      </c>
      <c r="C251" s="193" t="s">
        <v>28</v>
      </c>
      <c r="D251" s="193" t="s">
        <v>30</v>
      </c>
      <c r="E251" s="193" t="str">
        <f>+LEFT(Tabla1[[#This Row],[RutDV]],8)</f>
        <v>16580916</v>
      </c>
      <c r="F251" s="193" t="str">
        <f>+RIGHT(Tabla1[[#This Row],[RutDV]],1)</f>
        <v>5</v>
      </c>
      <c r="G251" s="193" t="s">
        <v>12176</v>
      </c>
      <c r="H251" s="193"/>
      <c r="I251" s="194" t="str">
        <f>+TRIM(Tabla1[[#This Row],[Nombres]]&amp;" "&amp;Tabla1[[#This Row],[Apellidos]])</f>
        <v>CAROLINA MACARENA MATUS QUIROGA</v>
      </c>
      <c r="J251" s="193" t="s">
        <v>12194</v>
      </c>
      <c r="K251" s="193" t="s">
        <v>12195</v>
      </c>
      <c r="L251" s="193" t="s">
        <v>2497</v>
      </c>
      <c r="M251" s="193" t="s">
        <v>10395</v>
      </c>
      <c r="N251" s="193"/>
      <c r="O251" s="193"/>
      <c r="P251" s="195"/>
      <c r="Q251" s="195"/>
      <c r="R251" s="196"/>
      <c r="S251" s="196"/>
      <c r="T251" s="196"/>
      <c r="U251" s="196"/>
      <c r="V251" s="195">
        <v>31952</v>
      </c>
      <c r="W251" s="195" t="s">
        <v>8362</v>
      </c>
      <c r="X251" s="193"/>
      <c r="Y251" s="194" t="str">
        <f>+IFERROR(VLOOKUP(Tabla1[[#This Row],[Supervisor]],STAFF!E:H,4,0),"")</f>
        <v/>
      </c>
      <c r="Z251" s="195">
        <v>44249</v>
      </c>
      <c r="AA251" s="195"/>
      <c r="AB251" s="193"/>
      <c r="AC251" s="195"/>
      <c r="AD251" s="193"/>
      <c r="AE251" s="193"/>
      <c r="AF251" s="193"/>
      <c r="AG251" s="193"/>
      <c r="AH251" s="193"/>
      <c r="AI251" s="193"/>
      <c r="AJ251" s="193">
        <v>104</v>
      </c>
      <c r="AK251" s="193" t="s">
        <v>8362</v>
      </c>
      <c r="AL251" s="193"/>
      <c r="AM251" s="193"/>
      <c r="AN251" s="193" t="str">
        <f>+IF(AL251=45,1,"")</f>
        <v/>
      </c>
      <c r="AO251" s="195">
        <f ca="1">+TODAY()</f>
        <v>44256</v>
      </c>
      <c r="AP251" s="194" t="str">
        <f>+IF(Tabla1[[#This Row],[Fecha Ingreso Plataforma]]="","",AO251-AC251)</f>
        <v/>
      </c>
      <c r="AQ251" s="195"/>
      <c r="AR251" s="197" t="str">
        <f>+IF(Tabla1[[#This Row],[Fecha Baja]]="","",VALUE(1&amp;"/"&amp;MONTH(Tabla1[[#This Row],[Fecha Baja]])&amp;"/"&amp;YEAR(Tabla1[[#This Row],[Fecha Baja]])))</f>
        <v/>
      </c>
      <c r="AS251" s="197" t="str">
        <f>IF(Tabla1[[#This Row],[Fecha Ingreso Plataforma]]="","",VALUE(1&amp;"/"&amp;MONTH(Tabla1[[#This Row],[Fecha Ingreso Plataforma]])&amp;"/"&amp;YEAR(Tabla1[[#This Row],[Fecha Ingreso Plataforma]])))</f>
        <v/>
      </c>
      <c r="AT251" s="194" t="str">
        <f>+IF(AND(Tabla1[[#This Row],[dias]]&gt;=135,Tabla1[[#This Row],[Estado]]="Vigente"),"Si","No")</f>
        <v>Si</v>
      </c>
      <c r="AU251" s="194" t="str">
        <f>+IF(COUNTIF('PLAN EMPLEADO'!I:I,Tabla1[[#This Row],[Mail]])=0,"No","Si")</f>
        <v>No</v>
      </c>
      <c r="AV251" s="194"/>
      <c r="AW251" s="194" t="s">
        <v>9010</v>
      </c>
    </row>
    <row r="252" spans="1:49" x14ac:dyDescent="0.2">
      <c r="A252" s="193" t="s">
        <v>27</v>
      </c>
      <c r="B252" s="193" t="s">
        <v>3115</v>
      </c>
      <c r="C252" s="193" t="s">
        <v>28</v>
      </c>
      <c r="D252" s="193" t="s">
        <v>30</v>
      </c>
      <c r="E252" s="193" t="str">
        <f>+LEFT(Tabla1[[#This Row],[RutDV]],8)</f>
        <v>17713790</v>
      </c>
      <c r="F252" s="193" t="str">
        <f>+RIGHT(Tabla1[[#This Row],[RutDV]],1)</f>
        <v>1</v>
      </c>
      <c r="G252" s="193" t="s">
        <v>12180</v>
      </c>
      <c r="H252" s="193"/>
      <c r="I252" s="194" t="str">
        <f>+TRIM(Tabla1[[#This Row],[Nombres]]&amp;" "&amp;Tabla1[[#This Row],[Apellidos]])</f>
        <v>CLAUDIO ALFONSO HIDALGO PEREZ</v>
      </c>
      <c r="J252" s="193" t="s">
        <v>12196</v>
      </c>
      <c r="K252" s="193" t="s">
        <v>12197</v>
      </c>
      <c r="L252" s="193" t="s">
        <v>2497</v>
      </c>
      <c r="M252" s="193" t="s">
        <v>10395</v>
      </c>
      <c r="N252" s="193"/>
      <c r="O252" s="193"/>
      <c r="P252" s="195"/>
      <c r="Q252" s="195"/>
      <c r="R252" s="196"/>
      <c r="S252" s="196"/>
      <c r="T252" s="196"/>
      <c r="U252" s="196"/>
      <c r="V252" s="195">
        <v>33382</v>
      </c>
      <c r="W252" s="195" t="s">
        <v>8362</v>
      </c>
      <c r="X252" s="193"/>
      <c r="Y252" s="194" t="str">
        <f>+IFERROR(VLOOKUP(Tabla1[[#This Row],[Supervisor]],STAFF!E:H,4,0),"")</f>
        <v/>
      </c>
      <c r="Z252" s="195">
        <v>44249</v>
      </c>
      <c r="AA252" s="195"/>
      <c r="AB252" s="193"/>
      <c r="AC252" s="195"/>
      <c r="AD252" s="193"/>
      <c r="AE252" s="193"/>
      <c r="AF252" s="193"/>
      <c r="AG252" s="193"/>
      <c r="AH252" s="193"/>
      <c r="AI252" s="193"/>
      <c r="AJ252" s="193">
        <v>104</v>
      </c>
      <c r="AK252" s="193" t="s">
        <v>8362</v>
      </c>
      <c r="AL252" s="193"/>
      <c r="AM252" s="193"/>
      <c r="AN252" s="193" t="str">
        <f>+IF(AL252=45,1,"")</f>
        <v/>
      </c>
      <c r="AO252" s="195">
        <f ca="1">+TODAY()</f>
        <v>44256</v>
      </c>
      <c r="AP252" s="194" t="str">
        <f>+IF(Tabla1[[#This Row],[Fecha Ingreso Plataforma]]="","",AO252-AC252)</f>
        <v/>
      </c>
      <c r="AQ252" s="195"/>
      <c r="AR252" s="197" t="str">
        <f>+IF(Tabla1[[#This Row],[Fecha Baja]]="","",VALUE(1&amp;"/"&amp;MONTH(Tabla1[[#This Row],[Fecha Baja]])&amp;"/"&amp;YEAR(Tabla1[[#This Row],[Fecha Baja]])))</f>
        <v/>
      </c>
      <c r="AS252" s="197" t="str">
        <f>IF(Tabla1[[#This Row],[Fecha Ingreso Plataforma]]="","",VALUE(1&amp;"/"&amp;MONTH(Tabla1[[#This Row],[Fecha Ingreso Plataforma]])&amp;"/"&amp;YEAR(Tabla1[[#This Row],[Fecha Ingreso Plataforma]])))</f>
        <v/>
      </c>
      <c r="AT252" s="194" t="str">
        <f>+IF(AND(Tabla1[[#This Row],[dias]]&gt;=135,Tabla1[[#This Row],[Estado]]="Vigente"),"Si","No")</f>
        <v>Si</v>
      </c>
      <c r="AU252" s="194" t="str">
        <f>+IF(COUNTIF('PLAN EMPLEADO'!I:I,Tabla1[[#This Row],[Mail]])=0,"No","Si")</f>
        <v>No</v>
      </c>
      <c r="AV252" s="194"/>
      <c r="AW252" s="194" t="s">
        <v>9010</v>
      </c>
    </row>
    <row r="253" spans="1:49" x14ac:dyDescent="0.2">
      <c r="A253" s="193" t="s">
        <v>27</v>
      </c>
      <c r="B253" s="193" t="s">
        <v>3115</v>
      </c>
      <c r="C253" s="193" t="s">
        <v>28</v>
      </c>
      <c r="D253" s="193" t="s">
        <v>30</v>
      </c>
      <c r="E253" s="193" t="str">
        <f>+LEFT(Tabla1[[#This Row],[RutDV]],8)</f>
        <v>19256324</v>
      </c>
      <c r="F253" s="193" t="str">
        <f>+RIGHT(Tabla1[[#This Row],[RutDV]],1)</f>
        <v>0</v>
      </c>
      <c r="G253" s="193" t="s">
        <v>12182</v>
      </c>
      <c r="H253" s="193"/>
      <c r="I253" s="194" t="str">
        <f>+TRIM(Tabla1[[#This Row],[Nombres]]&amp;" "&amp;Tabla1[[#This Row],[Apellidos]])</f>
        <v>ENZO FRANCISCO JAVIER LOPEZ MUÑOZ</v>
      </c>
      <c r="J253" s="193" t="s">
        <v>12198</v>
      </c>
      <c r="K253" s="193" t="s">
        <v>12199</v>
      </c>
      <c r="L253" s="193" t="s">
        <v>2497</v>
      </c>
      <c r="M253" s="193" t="s">
        <v>10395</v>
      </c>
      <c r="N253" s="193"/>
      <c r="O253" s="193"/>
      <c r="P253" s="195"/>
      <c r="Q253" s="195"/>
      <c r="R253" s="196"/>
      <c r="S253" s="196"/>
      <c r="T253" s="196"/>
      <c r="U253" s="196"/>
      <c r="V253" s="195">
        <v>34989</v>
      </c>
      <c r="W253" s="195" t="s">
        <v>8362</v>
      </c>
      <c r="X253" s="193"/>
      <c r="Y253" s="194" t="str">
        <f>+IFERROR(VLOOKUP(Tabla1[[#This Row],[Supervisor]],STAFF!E:H,4,0),"")</f>
        <v/>
      </c>
      <c r="Z253" s="195">
        <v>44249</v>
      </c>
      <c r="AA253" s="195"/>
      <c r="AB253" s="193"/>
      <c r="AC253" s="195"/>
      <c r="AD253" s="193"/>
      <c r="AE253" s="193"/>
      <c r="AF253" s="193"/>
      <c r="AG253" s="193"/>
      <c r="AH253" s="193"/>
      <c r="AI253" s="193"/>
      <c r="AJ253" s="193">
        <v>104</v>
      </c>
      <c r="AK253" s="193" t="s">
        <v>8362</v>
      </c>
      <c r="AL253" s="193"/>
      <c r="AM253" s="193"/>
      <c r="AN253" s="193" t="str">
        <f>+IF(AL253=45,1,"")</f>
        <v/>
      </c>
      <c r="AO253" s="195">
        <f ca="1">+TODAY()</f>
        <v>44256</v>
      </c>
      <c r="AP253" s="194" t="str">
        <f>+IF(Tabla1[[#This Row],[Fecha Ingreso Plataforma]]="","",AO253-AC253)</f>
        <v/>
      </c>
      <c r="AQ253" s="195"/>
      <c r="AR253" s="197" t="str">
        <f>+IF(Tabla1[[#This Row],[Fecha Baja]]="","",VALUE(1&amp;"/"&amp;MONTH(Tabla1[[#This Row],[Fecha Baja]])&amp;"/"&amp;YEAR(Tabla1[[#This Row],[Fecha Baja]])))</f>
        <v/>
      </c>
      <c r="AS253" s="197" t="str">
        <f>IF(Tabla1[[#This Row],[Fecha Ingreso Plataforma]]="","",VALUE(1&amp;"/"&amp;MONTH(Tabla1[[#This Row],[Fecha Ingreso Plataforma]])&amp;"/"&amp;YEAR(Tabla1[[#This Row],[Fecha Ingreso Plataforma]])))</f>
        <v/>
      </c>
      <c r="AT253" s="194" t="str">
        <f>+IF(AND(Tabla1[[#This Row],[dias]]&gt;=135,Tabla1[[#This Row],[Estado]]="Vigente"),"Si","No")</f>
        <v>Si</v>
      </c>
      <c r="AU253" s="194" t="str">
        <f>+IF(COUNTIF('PLAN EMPLEADO'!I:I,Tabla1[[#This Row],[Mail]])=0,"No","Si")</f>
        <v>No</v>
      </c>
      <c r="AV253" s="194"/>
      <c r="AW253" s="194" t="s">
        <v>9010</v>
      </c>
    </row>
    <row r="254" spans="1:49" x14ac:dyDescent="0.2">
      <c r="A254" s="193" t="s">
        <v>27</v>
      </c>
      <c r="B254" s="193" t="s">
        <v>3115</v>
      </c>
      <c r="C254" s="193" t="s">
        <v>28</v>
      </c>
      <c r="D254" s="193" t="s">
        <v>30</v>
      </c>
      <c r="E254" s="193" t="str">
        <f>+LEFT(Tabla1[[#This Row],[RutDV]],8)</f>
        <v>20405881</v>
      </c>
      <c r="F254" s="193" t="str">
        <f>+RIGHT(Tabla1[[#This Row],[RutDV]],1)</f>
        <v>4</v>
      </c>
      <c r="G254" s="193" t="s">
        <v>12168</v>
      </c>
      <c r="H254" s="193"/>
      <c r="I254" s="194" t="str">
        <f>+TRIM(Tabla1[[#This Row],[Nombres]]&amp;" "&amp;Tabla1[[#This Row],[Apellidos]])</f>
        <v>JAVIERA STEFANY ARAYA PEÑA</v>
      </c>
      <c r="J254" s="193" t="s">
        <v>12200</v>
      </c>
      <c r="K254" s="193" t="s">
        <v>12201</v>
      </c>
      <c r="L254" s="193" t="s">
        <v>2497</v>
      </c>
      <c r="M254" s="193" t="s">
        <v>10395</v>
      </c>
      <c r="N254" s="193"/>
      <c r="O254" s="193"/>
      <c r="P254" s="195"/>
      <c r="Q254" s="195"/>
      <c r="R254" s="196"/>
      <c r="S254" s="196"/>
      <c r="T254" s="196"/>
      <c r="U254" s="196"/>
      <c r="V254" s="195">
        <v>36545</v>
      </c>
      <c r="W254" s="195" t="s">
        <v>8362</v>
      </c>
      <c r="X254" s="193"/>
      <c r="Y254" s="194" t="str">
        <f>+IFERROR(VLOOKUP(Tabla1[[#This Row],[Supervisor]],STAFF!E:H,4,0),"")</f>
        <v/>
      </c>
      <c r="Z254" s="195">
        <v>44249</v>
      </c>
      <c r="AA254" s="195"/>
      <c r="AB254" s="193"/>
      <c r="AC254" s="195"/>
      <c r="AD254" s="193"/>
      <c r="AE254" s="193"/>
      <c r="AF254" s="193"/>
      <c r="AG254" s="193"/>
      <c r="AH254" s="193"/>
      <c r="AI254" s="193"/>
      <c r="AJ254" s="193">
        <v>104</v>
      </c>
      <c r="AK254" s="193" t="s">
        <v>8362</v>
      </c>
      <c r="AL254" s="193"/>
      <c r="AM254" s="193"/>
      <c r="AN254" s="193" t="str">
        <f>+IF(AL254=45,1,"")</f>
        <v/>
      </c>
      <c r="AO254" s="195">
        <f ca="1">+TODAY()</f>
        <v>44256</v>
      </c>
      <c r="AP254" s="194" t="str">
        <f>+IF(Tabla1[[#This Row],[Fecha Ingreso Plataforma]]="","",AO254-AC254)</f>
        <v/>
      </c>
      <c r="AQ254" s="195"/>
      <c r="AR254" s="197" t="str">
        <f>+IF(Tabla1[[#This Row],[Fecha Baja]]="","",VALUE(1&amp;"/"&amp;MONTH(Tabla1[[#This Row],[Fecha Baja]])&amp;"/"&amp;YEAR(Tabla1[[#This Row],[Fecha Baja]])))</f>
        <v/>
      </c>
      <c r="AS254" s="197" t="str">
        <f>IF(Tabla1[[#This Row],[Fecha Ingreso Plataforma]]="","",VALUE(1&amp;"/"&amp;MONTH(Tabla1[[#This Row],[Fecha Ingreso Plataforma]])&amp;"/"&amp;YEAR(Tabla1[[#This Row],[Fecha Ingreso Plataforma]])))</f>
        <v/>
      </c>
      <c r="AT254" s="194" t="str">
        <f>+IF(AND(Tabla1[[#This Row],[dias]]&gt;=135,Tabla1[[#This Row],[Estado]]="Vigente"),"Si","No")</f>
        <v>Si</v>
      </c>
      <c r="AU254" s="194" t="str">
        <f>+IF(COUNTIF('PLAN EMPLEADO'!I:I,Tabla1[[#This Row],[Mail]])=0,"No","Si")</f>
        <v>No</v>
      </c>
      <c r="AV254" s="194"/>
      <c r="AW254" s="194" t="s">
        <v>9010</v>
      </c>
    </row>
    <row r="255" spans="1:49" x14ac:dyDescent="0.2">
      <c r="A255" s="193" t="s">
        <v>27</v>
      </c>
      <c r="B255" s="193" t="s">
        <v>3115</v>
      </c>
      <c r="C255" s="193" t="s">
        <v>28</v>
      </c>
      <c r="D255" s="193" t="s">
        <v>30</v>
      </c>
      <c r="E255" s="193" t="str">
        <f>+LEFT(Tabla1[[#This Row],[RutDV]],8)</f>
        <v>15051216</v>
      </c>
      <c r="F255" s="193" t="str">
        <f>+RIGHT(Tabla1[[#This Row],[RutDV]],1)</f>
        <v>6</v>
      </c>
      <c r="G255" s="193" t="s">
        <v>6230</v>
      </c>
      <c r="H255" s="193"/>
      <c r="I255" s="194" t="str">
        <f>+TRIM(Tabla1[[#This Row],[Nombres]]&amp;" "&amp;Tabla1[[#This Row],[Apellidos]])</f>
        <v>KAREN ANDREA PETIT GONZALEZ</v>
      </c>
      <c r="J255" s="193" t="s">
        <v>12202</v>
      </c>
      <c r="K255" s="193" t="s">
        <v>6210</v>
      </c>
      <c r="L255" s="193" t="s">
        <v>2497</v>
      </c>
      <c r="M255" s="193" t="s">
        <v>10395</v>
      </c>
      <c r="N255" s="193"/>
      <c r="O255" s="193"/>
      <c r="P255" s="195"/>
      <c r="Q255" s="195"/>
      <c r="R255" s="196"/>
      <c r="S255" s="196"/>
      <c r="T255" s="196"/>
      <c r="U255" s="196"/>
      <c r="V255" s="195">
        <v>30055</v>
      </c>
      <c r="W255" s="195" t="s">
        <v>8362</v>
      </c>
      <c r="X255" s="193"/>
      <c r="Y255" s="194" t="str">
        <f>+IFERROR(VLOOKUP(Tabla1[[#This Row],[Supervisor]],STAFF!E:H,4,0),"")</f>
        <v/>
      </c>
      <c r="Z255" s="195">
        <v>44249</v>
      </c>
      <c r="AA255" s="195"/>
      <c r="AB255" s="193"/>
      <c r="AC255" s="195"/>
      <c r="AD255" s="193"/>
      <c r="AE255" s="193"/>
      <c r="AF255" s="193"/>
      <c r="AG255" s="193"/>
      <c r="AH255" s="193"/>
      <c r="AI255" s="193"/>
      <c r="AJ255" s="193">
        <v>104</v>
      </c>
      <c r="AK255" s="193" t="s">
        <v>8362</v>
      </c>
      <c r="AL255" s="193"/>
      <c r="AM255" s="193"/>
      <c r="AN255" s="193" t="str">
        <f>+IF(AL255=45,1,"")</f>
        <v/>
      </c>
      <c r="AO255" s="195">
        <f ca="1">+TODAY()</f>
        <v>44256</v>
      </c>
      <c r="AP255" s="194" t="str">
        <f>+IF(Tabla1[[#This Row],[Fecha Ingreso Plataforma]]="","",AO255-AC255)</f>
        <v/>
      </c>
      <c r="AQ255" s="195"/>
      <c r="AR255" s="197" t="str">
        <f>+IF(Tabla1[[#This Row],[Fecha Baja]]="","",VALUE(1&amp;"/"&amp;MONTH(Tabla1[[#This Row],[Fecha Baja]])&amp;"/"&amp;YEAR(Tabla1[[#This Row],[Fecha Baja]])))</f>
        <v/>
      </c>
      <c r="AS255" s="197" t="str">
        <f>IF(Tabla1[[#This Row],[Fecha Ingreso Plataforma]]="","",VALUE(1&amp;"/"&amp;MONTH(Tabla1[[#This Row],[Fecha Ingreso Plataforma]])&amp;"/"&amp;YEAR(Tabla1[[#This Row],[Fecha Ingreso Plataforma]])))</f>
        <v/>
      </c>
      <c r="AT255" s="194" t="str">
        <f>+IF(AND(Tabla1[[#This Row],[dias]]&gt;=135,Tabla1[[#This Row],[Estado]]="Vigente"),"Si","No")</f>
        <v>Si</v>
      </c>
      <c r="AU255" s="194" t="str">
        <f>+IF(COUNTIF('PLAN EMPLEADO'!I:I,Tabla1[[#This Row],[Mail]])=0,"No","Si")</f>
        <v>No</v>
      </c>
      <c r="AV255" s="194"/>
      <c r="AW255" s="194" t="s">
        <v>9010</v>
      </c>
    </row>
    <row r="256" spans="1:49" x14ac:dyDescent="0.2">
      <c r="A256" s="193" t="s">
        <v>27</v>
      </c>
      <c r="B256" s="193" t="s">
        <v>3115</v>
      </c>
      <c r="C256" s="193" t="s">
        <v>28</v>
      </c>
      <c r="D256" s="193" t="s">
        <v>30</v>
      </c>
      <c r="E256" s="193" t="str">
        <f>+LEFT(Tabla1[[#This Row],[RutDV]],8)</f>
        <v>16012730</v>
      </c>
      <c r="F256" s="193" t="str">
        <f>+RIGHT(Tabla1[[#This Row],[RutDV]],1)</f>
        <v>9</v>
      </c>
      <c r="G256" s="193" t="s">
        <v>12169</v>
      </c>
      <c r="H256" s="193"/>
      <c r="I256" s="194" t="str">
        <f>+TRIM(Tabla1[[#This Row],[Nombres]]&amp;" "&amp;Tabla1[[#This Row],[Apellidos]])</f>
        <v>LORENZA JULIETTE CORTES GONZALEZ</v>
      </c>
      <c r="J256" s="193" t="s">
        <v>12203</v>
      </c>
      <c r="K256" s="193" t="s">
        <v>12204</v>
      </c>
      <c r="L256" s="193" t="s">
        <v>2497</v>
      </c>
      <c r="M256" s="193" t="s">
        <v>10395</v>
      </c>
      <c r="N256" s="193"/>
      <c r="O256" s="193"/>
      <c r="P256" s="195"/>
      <c r="Q256" s="195"/>
      <c r="R256" s="196"/>
      <c r="S256" s="196"/>
      <c r="T256" s="196"/>
      <c r="U256" s="196"/>
      <c r="V256" s="195">
        <v>31445</v>
      </c>
      <c r="W256" s="195" t="s">
        <v>8362</v>
      </c>
      <c r="X256" s="193"/>
      <c r="Y256" s="194" t="str">
        <f>+IFERROR(VLOOKUP(Tabla1[[#This Row],[Supervisor]],STAFF!E:H,4,0),"")</f>
        <v/>
      </c>
      <c r="Z256" s="195">
        <v>44249</v>
      </c>
      <c r="AA256" s="195"/>
      <c r="AB256" s="193"/>
      <c r="AC256" s="195"/>
      <c r="AD256" s="193"/>
      <c r="AE256" s="193"/>
      <c r="AF256" s="193"/>
      <c r="AG256" s="193"/>
      <c r="AH256" s="193"/>
      <c r="AI256" s="193"/>
      <c r="AJ256" s="193">
        <v>104</v>
      </c>
      <c r="AK256" s="193" t="s">
        <v>8362</v>
      </c>
      <c r="AL256" s="193"/>
      <c r="AM256" s="193"/>
      <c r="AN256" s="193" t="str">
        <f>+IF(AL256=45,1,"")</f>
        <v/>
      </c>
      <c r="AO256" s="195">
        <f ca="1">+TODAY()</f>
        <v>44256</v>
      </c>
      <c r="AP256" s="194" t="str">
        <f>+IF(Tabla1[[#This Row],[Fecha Ingreso Plataforma]]="","",AO256-AC256)</f>
        <v/>
      </c>
      <c r="AQ256" s="195"/>
      <c r="AR256" s="197" t="str">
        <f>+IF(Tabla1[[#This Row],[Fecha Baja]]="","",VALUE(1&amp;"/"&amp;MONTH(Tabla1[[#This Row],[Fecha Baja]])&amp;"/"&amp;YEAR(Tabla1[[#This Row],[Fecha Baja]])))</f>
        <v/>
      </c>
      <c r="AS256" s="197" t="str">
        <f>IF(Tabla1[[#This Row],[Fecha Ingreso Plataforma]]="","",VALUE(1&amp;"/"&amp;MONTH(Tabla1[[#This Row],[Fecha Ingreso Plataforma]])&amp;"/"&amp;YEAR(Tabla1[[#This Row],[Fecha Ingreso Plataforma]])))</f>
        <v/>
      </c>
      <c r="AT256" s="194" t="str">
        <f>+IF(AND(Tabla1[[#This Row],[dias]]&gt;=135,Tabla1[[#This Row],[Estado]]="Vigente"),"Si","No")</f>
        <v>Si</v>
      </c>
      <c r="AU256" s="194" t="str">
        <f>+IF(COUNTIF('PLAN EMPLEADO'!I:I,Tabla1[[#This Row],[Mail]])=0,"No","Si")</f>
        <v>No</v>
      </c>
      <c r="AV256" s="194"/>
      <c r="AW256" s="194" t="s">
        <v>9010</v>
      </c>
    </row>
    <row r="257" spans="1:49" x14ac:dyDescent="0.2">
      <c r="A257" s="193" t="s">
        <v>27</v>
      </c>
      <c r="B257" s="193" t="s">
        <v>3115</v>
      </c>
      <c r="C257" s="193" t="s">
        <v>28</v>
      </c>
      <c r="D257" s="193" t="s">
        <v>30</v>
      </c>
      <c r="E257" s="193" t="str">
        <f>+LEFT(Tabla1[[#This Row],[RutDV]],8)</f>
        <v>20542880</v>
      </c>
      <c r="F257" s="193" t="str">
        <f>+RIGHT(Tabla1[[#This Row],[RutDV]],1)</f>
        <v>1</v>
      </c>
      <c r="G257" s="193" t="s">
        <v>12167</v>
      </c>
      <c r="H257" s="193"/>
      <c r="I257" s="194" t="str">
        <f>+TRIM(Tabla1[[#This Row],[Nombres]]&amp;" "&amp;Tabla1[[#This Row],[Apellidos]])</f>
        <v>MIRKO MILIVOJ SINOVCIC SOTO</v>
      </c>
      <c r="J257" s="193" t="s">
        <v>12205</v>
      </c>
      <c r="K257" s="193" t="s">
        <v>12206</v>
      </c>
      <c r="L257" s="193" t="s">
        <v>2497</v>
      </c>
      <c r="M257" s="193" t="s">
        <v>10395</v>
      </c>
      <c r="N257" s="193"/>
      <c r="O257" s="193"/>
      <c r="P257" s="195"/>
      <c r="Q257" s="195"/>
      <c r="R257" s="196"/>
      <c r="S257" s="196"/>
      <c r="T257" s="196"/>
      <c r="U257" s="196"/>
      <c r="V257" s="195">
        <v>36767</v>
      </c>
      <c r="W257" s="195" t="s">
        <v>8362</v>
      </c>
      <c r="X257" s="193"/>
      <c r="Y257" s="194" t="str">
        <f>+IFERROR(VLOOKUP(Tabla1[[#This Row],[Supervisor]],STAFF!E:H,4,0),"")</f>
        <v/>
      </c>
      <c r="Z257" s="195">
        <v>44249</v>
      </c>
      <c r="AA257" s="195"/>
      <c r="AB257" s="193"/>
      <c r="AC257" s="195"/>
      <c r="AD257" s="193"/>
      <c r="AE257" s="193"/>
      <c r="AF257" s="193"/>
      <c r="AG257" s="193"/>
      <c r="AH257" s="193"/>
      <c r="AI257" s="193"/>
      <c r="AJ257" s="193">
        <v>104</v>
      </c>
      <c r="AK257" s="193" t="s">
        <v>8362</v>
      </c>
      <c r="AL257" s="193"/>
      <c r="AM257" s="193"/>
      <c r="AN257" s="193" t="str">
        <f>+IF(AL257=45,1,"")</f>
        <v/>
      </c>
      <c r="AO257" s="195">
        <f ca="1">+TODAY()</f>
        <v>44256</v>
      </c>
      <c r="AP257" s="194" t="str">
        <f>+IF(Tabla1[[#This Row],[Fecha Ingreso Plataforma]]="","",AO257-AC257)</f>
        <v/>
      </c>
      <c r="AQ257" s="195"/>
      <c r="AR257" s="197" t="str">
        <f>+IF(Tabla1[[#This Row],[Fecha Baja]]="","",VALUE(1&amp;"/"&amp;MONTH(Tabla1[[#This Row],[Fecha Baja]])&amp;"/"&amp;YEAR(Tabla1[[#This Row],[Fecha Baja]])))</f>
        <v/>
      </c>
      <c r="AS257" s="197" t="str">
        <f>IF(Tabla1[[#This Row],[Fecha Ingreso Plataforma]]="","",VALUE(1&amp;"/"&amp;MONTH(Tabla1[[#This Row],[Fecha Ingreso Plataforma]])&amp;"/"&amp;YEAR(Tabla1[[#This Row],[Fecha Ingreso Plataforma]])))</f>
        <v/>
      </c>
      <c r="AT257" s="194" t="str">
        <f>+IF(AND(Tabla1[[#This Row],[dias]]&gt;=135,Tabla1[[#This Row],[Estado]]="Vigente"),"Si","No")</f>
        <v>Si</v>
      </c>
      <c r="AU257" s="194" t="str">
        <f>+IF(COUNTIF('PLAN EMPLEADO'!I:I,Tabla1[[#This Row],[Mail]])=0,"No","Si")</f>
        <v>No</v>
      </c>
      <c r="AV257" s="194"/>
      <c r="AW257" s="194" t="s">
        <v>9010</v>
      </c>
    </row>
    <row r="258" spans="1:49" x14ac:dyDescent="0.2">
      <c r="A258" s="193" t="s">
        <v>27</v>
      </c>
      <c r="B258" s="193" t="s">
        <v>3115</v>
      </c>
      <c r="C258" s="193" t="s">
        <v>28</v>
      </c>
      <c r="D258" s="193" t="s">
        <v>30</v>
      </c>
      <c r="E258" s="193" t="str">
        <f>+LEFT(Tabla1[[#This Row],[RutDV]],8)</f>
        <v>17732776</v>
      </c>
      <c r="F258" s="193" t="str">
        <f>+RIGHT(Tabla1[[#This Row],[RutDV]],1)</f>
        <v>K</v>
      </c>
      <c r="G258" s="193" t="s">
        <v>12175</v>
      </c>
      <c r="H258" s="193"/>
      <c r="I258" s="194" t="str">
        <f>+TRIM(Tabla1[[#This Row],[Nombres]]&amp;" "&amp;Tabla1[[#This Row],[Apellidos]])</f>
        <v>OLIVER JOSE LUIS RAMIREZ NUÑEZ</v>
      </c>
      <c r="J258" s="193" t="s">
        <v>12207</v>
      </c>
      <c r="K258" s="193" t="s">
        <v>12208</v>
      </c>
      <c r="L258" s="193" t="s">
        <v>2497</v>
      </c>
      <c r="M258" s="193" t="s">
        <v>10395</v>
      </c>
      <c r="N258" s="193"/>
      <c r="O258" s="193"/>
      <c r="P258" s="195"/>
      <c r="Q258" s="195"/>
      <c r="R258" s="196"/>
      <c r="S258" s="196"/>
      <c r="T258" s="196"/>
      <c r="U258" s="196"/>
      <c r="V258" s="195">
        <v>33424</v>
      </c>
      <c r="W258" s="195" t="s">
        <v>8362</v>
      </c>
      <c r="X258" s="193"/>
      <c r="Y258" s="194" t="str">
        <f>+IFERROR(VLOOKUP(Tabla1[[#This Row],[Supervisor]],STAFF!E:H,4,0),"")</f>
        <v/>
      </c>
      <c r="Z258" s="195">
        <v>44249</v>
      </c>
      <c r="AA258" s="195"/>
      <c r="AB258" s="193"/>
      <c r="AC258" s="195"/>
      <c r="AD258" s="193"/>
      <c r="AE258" s="193"/>
      <c r="AF258" s="193"/>
      <c r="AG258" s="193"/>
      <c r="AH258" s="193"/>
      <c r="AI258" s="193"/>
      <c r="AJ258" s="193">
        <v>104</v>
      </c>
      <c r="AK258" s="193" t="s">
        <v>8362</v>
      </c>
      <c r="AL258" s="193"/>
      <c r="AM258" s="193"/>
      <c r="AN258" s="193" t="str">
        <f>+IF(AL258=45,1,"")</f>
        <v/>
      </c>
      <c r="AO258" s="195">
        <f ca="1">+TODAY()</f>
        <v>44256</v>
      </c>
      <c r="AP258" s="194" t="str">
        <f>+IF(Tabla1[[#This Row],[Fecha Ingreso Plataforma]]="","",AO258-AC258)</f>
        <v/>
      </c>
      <c r="AQ258" s="195"/>
      <c r="AR258" s="197" t="str">
        <f>+IF(Tabla1[[#This Row],[Fecha Baja]]="","",VALUE(1&amp;"/"&amp;MONTH(Tabla1[[#This Row],[Fecha Baja]])&amp;"/"&amp;YEAR(Tabla1[[#This Row],[Fecha Baja]])))</f>
        <v/>
      </c>
      <c r="AS258" s="197" t="str">
        <f>IF(Tabla1[[#This Row],[Fecha Ingreso Plataforma]]="","",VALUE(1&amp;"/"&amp;MONTH(Tabla1[[#This Row],[Fecha Ingreso Plataforma]])&amp;"/"&amp;YEAR(Tabla1[[#This Row],[Fecha Ingreso Plataforma]])))</f>
        <v/>
      </c>
      <c r="AT258" s="194" t="str">
        <f>+IF(AND(Tabla1[[#This Row],[dias]]&gt;=135,Tabla1[[#This Row],[Estado]]="Vigente"),"Si","No")</f>
        <v>Si</v>
      </c>
      <c r="AU258" s="194" t="str">
        <f>+IF(COUNTIF('PLAN EMPLEADO'!I:I,Tabla1[[#This Row],[Mail]])=0,"No","Si")</f>
        <v>No</v>
      </c>
      <c r="AV258" s="194"/>
      <c r="AW258" s="194" t="s">
        <v>9010</v>
      </c>
    </row>
    <row r="259" spans="1:49" x14ac:dyDescent="0.2">
      <c r="A259" s="193" t="s">
        <v>27</v>
      </c>
      <c r="B259" s="193" t="s">
        <v>3115</v>
      </c>
      <c r="C259" s="193" t="s">
        <v>28</v>
      </c>
      <c r="D259" s="193" t="s">
        <v>30</v>
      </c>
      <c r="E259" s="193" t="str">
        <f>+LEFT(Tabla1[[#This Row],[RutDV]],8)</f>
        <v>17014911</v>
      </c>
      <c r="F259" s="193" t="str">
        <f>+RIGHT(Tabla1[[#This Row],[RutDV]],1)</f>
        <v>4</v>
      </c>
      <c r="G259" s="193" t="s">
        <v>9192</v>
      </c>
      <c r="H259" s="193"/>
      <c r="I259" s="194" t="str">
        <f>+TRIM(Tabla1[[#This Row],[Nombres]]&amp;" "&amp;Tabla1[[#This Row],[Apellidos]])</f>
        <v>PAULETTE ANGELINA LEON ROBLEDO</v>
      </c>
      <c r="J259" s="193" t="s">
        <v>9218</v>
      </c>
      <c r="K259" s="193" t="s">
        <v>12209</v>
      </c>
      <c r="L259" s="193" t="s">
        <v>2497</v>
      </c>
      <c r="M259" s="193" t="s">
        <v>10395</v>
      </c>
      <c r="N259" s="193"/>
      <c r="O259" s="193"/>
      <c r="P259" s="195"/>
      <c r="Q259" s="195"/>
      <c r="R259" s="196"/>
      <c r="S259" s="196"/>
      <c r="T259" s="196"/>
      <c r="U259" s="196"/>
      <c r="V259" s="195">
        <v>32355</v>
      </c>
      <c r="W259" s="195" t="s">
        <v>8362</v>
      </c>
      <c r="X259" s="193"/>
      <c r="Y259" s="194" t="str">
        <f>+IFERROR(VLOOKUP(Tabla1[[#This Row],[Supervisor]],STAFF!E:H,4,0),"")</f>
        <v/>
      </c>
      <c r="Z259" s="195">
        <v>44249</v>
      </c>
      <c r="AA259" s="195"/>
      <c r="AB259" s="193"/>
      <c r="AC259" s="195"/>
      <c r="AD259" s="193"/>
      <c r="AE259" s="193"/>
      <c r="AF259" s="193"/>
      <c r="AG259" s="193"/>
      <c r="AH259" s="193"/>
      <c r="AI259" s="193"/>
      <c r="AJ259" s="193">
        <v>104</v>
      </c>
      <c r="AK259" s="193" t="s">
        <v>8362</v>
      </c>
      <c r="AL259" s="193"/>
      <c r="AM259" s="193"/>
      <c r="AN259" s="193" t="str">
        <f>+IF(AL259=45,1,"")</f>
        <v/>
      </c>
      <c r="AO259" s="195">
        <f ca="1">+TODAY()</f>
        <v>44256</v>
      </c>
      <c r="AP259" s="194" t="str">
        <f>+IF(Tabla1[[#This Row],[Fecha Ingreso Plataforma]]="","",AO259-AC259)</f>
        <v/>
      </c>
      <c r="AQ259" s="195"/>
      <c r="AR259" s="197" t="str">
        <f>+IF(Tabla1[[#This Row],[Fecha Baja]]="","",VALUE(1&amp;"/"&amp;MONTH(Tabla1[[#This Row],[Fecha Baja]])&amp;"/"&amp;YEAR(Tabla1[[#This Row],[Fecha Baja]])))</f>
        <v/>
      </c>
      <c r="AS259" s="197" t="str">
        <f>IF(Tabla1[[#This Row],[Fecha Ingreso Plataforma]]="","",VALUE(1&amp;"/"&amp;MONTH(Tabla1[[#This Row],[Fecha Ingreso Plataforma]])&amp;"/"&amp;YEAR(Tabla1[[#This Row],[Fecha Ingreso Plataforma]])))</f>
        <v/>
      </c>
      <c r="AT259" s="194" t="str">
        <f>+IF(AND(Tabla1[[#This Row],[dias]]&gt;=135,Tabla1[[#This Row],[Estado]]="Vigente"),"Si","No")</f>
        <v>Si</v>
      </c>
      <c r="AU259" s="194" t="str">
        <f>+IF(COUNTIF('PLAN EMPLEADO'!I:I,Tabla1[[#This Row],[Mail]])=0,"No","Si")</f>
        <v>No</v>
      </c>
      <c r="AV259" s="194"/>
      <c r="AW259" s="194" t="s">
        <v>9010</v>
      </c>
    </row>
    <row r="260" spans="1:49" x14ac:dyDescent="0.2">
      <c r="A260" s="193" t="s">
        <v>27</v>
      </c>
      <c r="B260" s="193" t="s">
        <v>3115</v>
      </c>
      <c r="C260" s="193" t="s">
        <v>28</v>
      </c>
      <c r="D260" s="193" t="s">
        <v>30</v>
      </c>
      <c r="E260" s="193" t="str">
        <f>+LEFT(Tabla1[[#This Row],[RutDV]],8)</f>
        <v>19355427</v>
      </c>
      <c r="F260" s="193" t="str">
        <f>+RIGHT(Tabla1[[#This Row],[RutDV]],1)</f>
        <v>K</v>
      </c>
      <c r="G260" s="193" t="s">
        <v>12174</v>
      </c>
      <c r="H260" s="193"/>
      <c r="I260" s="194" t="str">
        <f>+TRIM(Tabla1[[#This Row],[Nombres]]&amp;" "&amp;Tabla1[[#This Row],[Apellidos]])</f>
        <v>SOFIA MACARENA VALDERRAMA ACUÑA</v>
      </c>
      <c r="J260" s="193" t="s">
        <v>12210</v>
      </c>
      <c r="K260" s="193" t="s">
        <v>12211</v>
      </c>
      <c r="L260" s="193" t="s">
        <v>2497</v>
      </c>
      <c r="M260" s="193" t="s">
        <v>10395</v>
      </c>
      <c r="N260" s="193"/>
      <c r="O260" s="193"/>
      <c r="P260" s="195"/>
      <c r="Q260" s="195"/>
      <c r="R260" s="196"/>
      <c r="S260" s="196"/>
      <c r="T260" s="196"/>
      <c r="U260" s="196"/>
      <c r="V260" s="195">
        <v>35263</v>
      </c>
      <c r="W260" s="195" t="s">
        <v>8362</v>
      </c>
      <c r="X260" s="193"/>
      <c r="Y260" s="194" t="str">
        <f>+IFERROR(VLOOKUP(Tabla1[[#This Row],[Supervisor]],STAFF!E:H,4,0),"")</f>
        <v/>
      </c>
      <c r="Z260" s="195">
        <v>44249</v>
      </c>
      <c r="AA260" s="195"/>
      <c r="AB260" s="193"/>
      <c r="AC260" s="195"/>
      <c r="AD260" s="193"/>
      <c r="AE260" s="193"/>
      <c r="AF260" s="193"/>
      <c r="AG260" s="193"/>
      <c r="AH260" s="193"/>
      <c r="AI260" s="193"/>
      <c r="AJ260" s="193">
        <v>104</v>
      </c>
      <c r="AK260" s="193" t="s">
        <v>8362</v>
      </c>
      <c r="AL260" s="193"/>
      <c r="AM260" s="193"/>
      <c r="AN260" s="193" t="str">
        <f>+IF(AL260=45,1,"")</f>
        <v/>
      </c>
      <c r="AO260" s="195">
        <f ca="1">+TODAY()</f>
        <v>44256</v>
      </c>
      <c r="AP260" s="194" t="str">
        <f>+IF(Tabla1[[#This Row],[Fecha Ingreso Plataforma]]="","",AO260-AC260)</f>
        <v/>
      </c>
      <c r="AQ260" s="195"/>
      <c r="AR260" s="197" t="str">
        <f>+IF(Tabla1[[#This Row],[Fecha Baja]]="","",VALUE(1&amp;"/"&amp;MONTH(Tabla1[[#This Row],[Fecha Baja]])&amp;"/"&amp;YEAR(Tabla1[[#This Row],[Fecha Baja]])))</f>
        <v/>
      </c>
      <c r="AS260" s="197" t="str">
        <f>IF(Tabla1[[#This Row],[Fecha Ingreso Plataforma]]="","",VALUE(1&amp;"/"&amp;MONTH(Tabla1[[#This Row],[Fecha Ingreso Plataforma]])&amp;"/"&amp;YEAR(Tabla1[[#This Row],[Fecha Ingreso Plataforma]])))</f>
        <v/>
      </c>
      <c r="AT260" s="194" t="str">
        <f>+IF(AND(Tabla1[[#This Row],[dias]]&gt;=135,Tabla1[[#This Row],[Estado]]="Vigente"),"Si","No")</f>
        <v>Si</v>
      </c>
      <c r="AU260" s="194" t="str">
        <f>+IF(COUNTIF('PLAN EMPLEADO'!I:I,Tabla1[[#This Row],[Mail]])=0,"No","Si")</f>
        <v>No</v>
      </c>
      <c r="AV260" s="194"/>
      <c r="AW260" s="194" t="s">
        <v>9010</v>
      </c>
    </row>
    <row r="261" spans="1:49" x14ac:dyDescent="0.2">
      <c r="A261" s="193" t="s">
        <v>27</v>
      </c>
      <c r="B261" s="193" t="s">
        <v>3115</v>
      </c>
      <c r="C261" s="193" t="s">
        <v>28</v>
      </c>
      <c r="D261" s="193" t="s">
        <v>30</v>
      </c>
      <c r="E261" s="193" t="str">
        <f>+LEFT(Tabla1[[#This Row],[RutDV]],8)</f>
        <v>17999105</v>
      </c>
      <c r="F261" s="193" t="str">
        <f>+RIGHT(Tabla1[[#This Row],[RutDV]],1)</f>
        <v>5</v>
      </c>
      <c r="G261" s="193" t="s">
        <v>12173</v>
      </c>
      <c r="H261" s="193"/>
      <c r="I261" s="194" t="str">
        <f>+TRIM(Tabla1[[#This Row],[Nombres]]&amp;" "&amp;Tabla1[[#This Row],[Apellidos]])</f>
        <v>TANYA MEYLEE MIROSLAVA SABANDO SABANDO</v>
      </c>
      <c r="J261" s="193" t="s">
        <v>12212</v>
      </c>
      <c r="K261" s="193" t="s">
        <v>12213</v>
      </c>
      <c r="L261" s="193" t="s">
        <v>2497</v>
      </c>
      <c r="M261" s="193" t="s">
        <v>10395</v>
      </c>
      <c r="N261" s="193"/>
      <c r="O261" s="193"/>
      <c r="P261" s="195"/>
      <c r="Q261" s="195"/>
      <c r="R261" s="196"/>
      <c r="S261" s="196"/>
      <c r="T261" s="196"/>
      <c r="U261" s="196"/>
      <c r="V261" s="195">
        <v>33920</v>
      </c>
      <c r="W261" s="195" t="s">
        <v>8362</v>
      </c>
      <c r="X261" s="193"/>
      <c r="Y261" s="194" t="str">
        <f>+IFERROR(VLOOKUP(Tabla1[[#This Row],[Supervisor]],STAFF!E:H,4,0),"")</f>
        <v/>
      </c>
      <c r="Z261" s="195">
        <v>44249</v>
      </c>
      <c r="AA261" s="195"/>
      <c r="AB261" s="193"/>
      <c r="AC261" s="195"/>
      <c r="AD261" s="193"/>
      <c r="AE261" s="193"/>
      <c r="AF261" s="193"/>
      <c r="AG261" s="193"/>
      <c r="AH261" s="193"/>
      <c r="AI261" s="193"/>
      <c r="AJ261" s="193">
        <v>104</v>
      </c>
      <c r="AK261" s="193" t="s">
        <v>8362</v>
      </c>
      <c r="AL261" s="193"/>
      <c r="AM261" s="193"/>
      <c r="AN261" s="193" t="str">
        <f>+IF(AL261=45,1,"")</f>
        <v/>
      </c>
      <c r="AO261" s="195">
        <f ca="1">+TODAY()</f>
        <v>44256</v>
      </c>
      <c r="AP261" s="194" t="str">
        <f>+IF(Tabla1[[#This Row],[Fecha Ingreso Plataforma]]="","",AO261-AC261)</f>
        <v/>
      </c>
      <c r="AQ261" s="195"/>
      <c r="AR261" s="197" t="str">
        <f>+IF(Tabla1[[#This Row],[Fecha Baja]]="","",VALUE(1&amp;"/"&amp;MONTH(Tabla1[[#This Row],[Fecha Baja]])&amp;"/"&amp;YEAR(Tabla1[[#This Row],[Fecha Baja]])))</f>
        <v/>
      </c>
      <c r="AS261" s="197" t="str">
        <f>IF(Tabla1[[#This Row],[Fecha Ingreso Plataforma]]="","",VALUE(1&amp;"/"&amp;MONTH(Tabla1[[#This Row],[Fecha Ingreso Plataforma]])&amp;"/"&amp;YEAR(Tabla1[[#This Row],[Fecha Ingreso Plataforma]])))</f>
        <v/>
      </c>
      <c r="AT261" s="194" t="str">
        <f>+IF(AND(Tabla1[[#This Row],[dias]]&gt;=135,Tabla1[[#This Row],[Estado]]="Vigente"),"Si","No")</f>
        <v>Si</v>
      </c>
      <c r="AU261" s="194" t="str">
        <f>+IF(COUNTIF('PLAN EMPLEADO'!I:I,Tabla1[[#This Row],[Mail]])=0,"No","Si")</f>
        <v>No</v>
      </c>
      <c r="AV261" s="194"/>
      <c r="AW261" s="194" t="s">
        <v>9010</v>
      </c>
    </row>
    <row r="262" spans="1:49" x14ac:dyDescent="0.2">
      <c r="A262" s="193" t="s">
        <v>27</v>
      </c>
      <c r="B262" s="193" t="s">
        <v>3115</v>
      </c>
      <c r="C262" s="193" t="s">
        <v>28</v>
      </c>
      <c r="D262" s="193" t="s">
        <v>30</v>
      </c>
      <c r="E262" s="193" t="str">
        <f>+LEFT(Tabla1[[#This Row],[RutDV]],8)</f>
        <v>18316770</v>
      </c>
      <c r="F262" s="193" t="str">
        <f>+RIGHT(Tabla1[[#This Row],[RutDV]],1)</f>
        <v>7</v>
      </c>
      <c r="G262" s="193" t="s">
        <v>12171</v>
      </c>
      <c r="H262" s="193"/>
      <c r="I262" s="194" t="str">
        <f>+TRIM(Tabla1[[#This Row],[Nombres]]&amp;" "&amp;Tabla1[[#This Row],[Apellidos]])</f>
        <v>YESSICA CONSTANZA ALVAREZ NAVARRO</v>
      </c>
      <c r="J262" s="193" t="s">
        <v>12214</v>
      </c>
      <c r="K262" s="193" t="s">
        <v>11939</v>
      </c>
      <c r="L262" s="193" t="s">
        <v>2497</v>
      </c>
      <c r="M262" s="193" t="s">
        <v>10395</v>
      </c>
      <c r="N262" s="193"/>
      <c r="O262" s="193"/>
      <c r="P262" s="195"/>
      <c r="Q262" s="195"/>
      <c r="R262" s="196"/>
      <c r="S262" s="196"/>
      <c r="T262" s="196"/>
      <c r="U262" s="196"/>
      <c r="V262" s="195">
        <v>33935</v>
      </c>
      <c r="W262" s="195" t="s">
        <v>8362</v>
      </c>
      <c r="X262" s="193"/>
      <c r="Y262" s="194" t="str">
        <f>+IFERROR(VLOOKUP(Tabla1[[#This Row],[Supervisor]],STAFF!E:H,4,0),"")</f>
        <v/>
      </c>
      <c r="Z262" s="195">
        <v>44249</v>
      </c>
      <c r="AA262" s="195"/>
      <c r="AB262" s="193"/>
      <c r="AC262" s="195"/>
      <c r="AD262" s="193"/>
      <c r="AE262" s="193"/>
      <c r="AF262" s="193"/>
      <c r="AG262" s="193"/>
      <c r="AH262" s="193"/>
      <c r="AI262" s="193"/>
      <c r="AJ262" s="193">
        <v>104</v>
      </c>
      <c r="AK262" s="193" t="s">
        <v>8362</v>
      </c>
      <c r="AL262" s="193"/>
      <c r="AM262" s="193"/>
      <c r="AN262" s="193" t="str">
        <f>+IF(AL262=45,1,"")</f>
        <v/>
      </c>
      <c r="AO262" s="195">
        <f ca="1">+TODAY()</f>
        <v>44256</v>
      </c>
      <c r="AP262" s="194" t="str">
        <f>+IF(Tabla1[[#This Row],[Fecha Ingreso Plataforma]]="","",AO262-AC262)</f>
        <v/>
      </c>
      <c r="AQ262" s="195"/>
      <c r="AR262" s="197" t="str">
        <f>+IF(Tabla1[[#This Row],[Fecha Baja]]="","",VALUE(1&amp;"/"&amp;MONTH(Tabla1[[#This Row],[Fecha Baja]])&amp;"/"&amp;YEAR(Tabla1[[#This Row],[Fecha Baja]])))</f>
        <v/>
      </c>
      <c r="AS262" s="197" t="str">
        <f>IF(Tabla1[[#This Row],[Fecha Ingreso Plataforma]]="","",VALUE(1&amp;"/"&amp;MONTH(Tabla1[[#This Row],[Fecha Ingreso Plataforma]])&amp;"/"&amp;YEAR(Tabla1[[#This Row],[Fecha Ingreso Plataforma]])))</f>
        <v/>
      </c>
      <c r="AT262" s="194" t="str">
        <f>+IF(AND(Tabla1[[#This Row],[dias]]&gt;=135,Tabla1[[#This Row],[Estado]]="Vigente"),"Si","No")</f>
        <v>Si</v>
      </c>
      <c r="AU262" s="194" t="str">
        <f>+IF(COUNTIF('PLAN EMPLEADO'!I:I,Tabla1[[#This Row],[Mail]])=0,"No","Si")</f>
        <v>No</v>
      </c>
      <c r="AV262" s="194"/>
      <c r="AW262" s="194" t="s">
        <v>9010</v>
      </c>
    </row>
    <row r="263" spans="1:49" x14ac:dyDescent="0.2">
      <c r="A263" s="37" t="s">
        <v>27</v>
      </c>
      <c r="B263" s="37" t="s">
        <v>3115</v>
      </c>
      <c r="C263" s="37" t="s">
        <v>7302</v>
      </c>
      <c r="D263" s="37" t="s">
        <v>30</v>
      </c>
      <c r="E263" s="193" t="str">
        <f>+LEFT(Tabla1[[#This Row],[RutDV]],8)</f>
        <v>15053452</v>
      </c>
      <c r="F263" s="193" t="str">
        <f>+RIGHT(Tabla1[[#This Row],[RutDV]],1)</f>
        <v>6</v>
      </c>
      <c r="G263" s="37" t="s">
        <v>497</v>
      </c>
      <c r="H263" s="37" t="s">
        <v>6057</v>
      </c>
      <c r="I263" s="37" t="str">
        <f>+TRIM(Tabla1[[#This Row],[Nombres]]&amp;" "&amp;Tabla1[[#This Row],[Apellidos]])</f>
        <v>KATHERINA ANDREA MUÑOZ FIGUEROA</v>
      </c>
      <c r="J263" s="37" t="s">
        <v>2155</v>
      </c>
      <c r="K263" s="37" t="s">
        <v>2156</v>
      </c>
      <c r="L263" s="37" t="s">
        <v>2497</v>
      </c>
      <c r="M263" s="193" t="s">
        <v>3539</v>
      </c>
      <c r="N263" s="193" t="s">
        <v>3539</v>
      </c>
      <c r="O263" s="193" t="s">
        <v>3540</v>
      </c>
      <c r="P263" s="40"/>
      <c r="Q263" s="37"/>
      <c r="R263" s="40">
        <v>44226</v>
      </c>
      <c r="S263" s="45">
        <v>44256</v>
      </c>
      <c r="V263" s="40">
        <v>30383</v>
      </c>
      <c r="W263" s="193" t="s">
        <v>7091</v>
      </c>
      <c r="X263" s="37" t="s">
        <v>636</v>
      </c>
      <c r="Y263" s="37" t="str">
        <f>+IFERROR(VLOOKUP(Tabla1[[#This Row],[Supervisor]],STAFF!E:H,4,0),"")</f>
        <v>WILLIAMS ENRIQUE DOMINGUEZ BARRADA</v>
      </c>
      <c r="Z263" s="40">
        <v>42922</v>
      </c>
      <c r="AA263" s="40">
        <v>42942</v>
      </c>
      <c r="AB263" s="37" t="s">
        <v>2516</v>
      </c>
      <c r="AC263" s="40">
        <v>42943</v>
      </c>
      <c r="AD263" s="37" t="s">
        <v>6057</v>
      </c>
      <c r="AE263" s="37" t="s">
        <v>6057</v>
      </c>
      <c r="AF263" s="37">
        <v>19041</v>
      </c>
      <c r="AG263" s="37" t="s">
        <v>5848</v>
      </c>
      <c r="AJ263" s="37">
        <v>4</v>
      </c>
      <c r="AK263" s="37" t="s">
        <v>3081</v>
      </c>
      <c r="AL263" s="37">
        <v>45</v>
      </c>
      <c r="AM263" s="37" t="s">
        <v>3519</v>
      </c>
      <c r="AN263" s="37">
        <f>+IF(AL263=45,1,"")</f>
        <v>1</v>
      </c>
      <c r="AO263" s="40">
        <f ca="1">+TODAY()</f>
        <v>44256</v>
      </c>
      <c r="AP263" s="41">
        <f ca="1">+IF(Tabla1[[#This Row],[Fecha Ingreso Plataforma]]="","",AO263-AC263)</f>
        <v>1313</v>
      </c>
      <c r="AQ263" s="40"/>
      <c r="AR263" s="42" t="str">
        <f>+IF(Tabla1[[#This Row],[Fecha Baja]]="","",VALUE(1&amp;"/"&amp;MONTH(Tabla1[[#This Row],[Fecha Baja]])&amp;"/"&amp;YEAR(Tabla1[[#This Row],[Fecha Baja]])))</f>
        <v/>
      </c>
      <c r="AS263" s="42">
        <f>IF(Tabla1[[#This Row],[Fecha Ingreso Plataforma]]="","",VALUE(1&amp;"/"&amp;MONTH(Tabla1[[#This Row],[Fecha Ingreso Plataforma]])&amp;"/"&amp;YEAR(Tabla1[[#This Row],[Fecha Ingreso Plataforma]])))</f>
        <v>42917</v>
      </c>
      <c r="AT263" s="41" t="str">
        <f ca="1">+IF(AND(Tabla1[[#This Row],[dias]]&gt;=135,Tabla1[[#This Row],[Estado]]="Vigente"),"Si","No")</f>
        <v>Si</v>
      </c>
      <c r="AU263" s="37" t="str">
        <f>+IF(COUNTIF('PLAN EMPLEADO'!I:I,Tabla1[[#This Row],[Mail]])=0,"No","Si")</f>
        <v>Si</v>
      </c>
      <c r="AV263" s="89" t="s">
        <v>8321</v>
      </c>
      <c r="AW263" s="194"/>
    </row>
    <row r="264" spans="1:49" x14ac:dyDescent="0.2">
      <c r="A264" s="37" t="s">
        <v>27</v>
      </c>
      <c r="B264" s="37" t="s">
        <v>3115</v>
      </c>
      <c r="C264" s="37" t="s">
        <v>28</v>
      </c>
      <c r="D264" s="37" t="s">
        <v>30</v>
      </c>
      <c r="E264" s="193" t="str">
        <f>+LEFT(Tabla1[[#This Row],[RutDV]],8)</f>
        <v>15970887</v>
      </c>
      <c r="F264" s="193" t="str">
        <f>+RIGHT(Tabla1[[#This Row],[RutDV]],1)</f>
        <v>K</v>
      </c>
      <c r="G264" s="37" t="s">
        <v>432</v>
      </c>
      <c r="H264" s="37" t="s">
        <v>1053</v>
      </c>
      <c r="I264" s="37" t="str">
        <f>+TRIM(Tabla1[[#This Row],[Nombres]]&amp;" "&amp;Tabla1[[#This Row],[Apellidos]])</f>
        <v>ILSE KAREN GUTIERREZ RODRIGUEZ</v>
      </c>
      <c r="J264" s="37" t="s">
        <v>2038</v>
      </c>
      <c r="K264" s="37" t="s">
        <v>2039</v>
      </c>
      <c r="L264" s="37" t="s">
        <v>2497</v>
      </c>
      <c r="M264" s="96" t="s">
        <v>3539</v>
      </c>
      <c r="N264" s="96" t="s">
        <v>3539</v>
      </c>
      <c r="O264" s="96" t="s">
        <v>3540</v>
      </c>
      <c r="P264" s="40"/>
      <c r="Q264" s="37"/>
      <c r="R264" s="40">
        <v>44225</v>
      </c>
      <c r="S264" s="45">
        <v>44256</v>
      </c>
      <c r="V264" s="40">
        <v>31067</v>
      </c>
      <c r="W264" s="37" t="s">
        <v>5415</v>
      </c>
      <c r="X264" s="37" t="s">
        <v>2509</v>
      </c>
      <c r="Y264" s="37" t="str">
        <f>+IFERROR(VLOOKUP(Tabla1[[#This Row],[Supervisor]],STAFF!E:H,4,0),"")</f>
        <v>ULISES LA ROSA PEREZ</v>
      </c>
      <c r="Z264" s="40">
        <v>42948</v>
      </c>
      <c r="AA264" s="40">
        <v>42969</v>
      </c>
      <c r="AB264" s="37" t="s">
        <v>2516</v>
      </c>
      <c r="AC264" s="40">
        <v>42971</v>
      </c>
      <c r="AD264" s="37" t="s">
        <v>1053</v>
      </c>
      <c r="AE264" s="37" t="s">
        <v>1053</v>
      </c>
      <c r="AF264" s="37">
        <v>19137</v>
      </c>
      <c r="AG264" s="37" t="s">
        <v>2858</v>
      </c>
      <c r="AJ264" s="37">
        <v>7</v>
      </c>
      <c r="AK264" s="37" t="s">
        <v>3082</v>
      </c>
      <c r="AL264" s="37">
        <v>45</v>
      </c>
      <c r="AM264" s="37" t="s">
        <v>3519</v>
      </c>
      <c r="AN264" s="37">
        <f>+IF(AL264=45,1,"")</f>
        <v>1</v>
      </c>
      <c r="AO264" s="40">
        <f ca="1">+TODAY()</f>
        <v>44256</v>
      </c>
      <c r="AP264" s="41">
        <f ca="1">+IF(Tabla1[[#This Row],[Fecha Ingreso Plataforma]]="","",AO264-AC264)</f>
        <v>1285</v>
      </c>
      <c r="AQ264" s="40"/>
      <c r="AR264" s="42" t="str">
        <f>+IF(Tabla1[[#This Row],[Fecha Baja]]="","",VALUE(1&amp;"/"&amp;MONTH(Tabla1[[#This Row],[Fecha Baja]])&amp;"/"&amp;YEAR(Tabla1[[#This Row],[Fecha Baja]])))</f>
        <v/>
      </c>
      <c r="AS264" s="42">
        <f>IF(Tabla1[[#This Row],[Fecha Ingreso Plataforma]]="","",VALUE(1&amp;"/"&amp;MONTH(Tabla1[[#This Row],[Fecha Ingreso Plataforma]])&amp;"/"&amp;YEAR(Tabla1[[#This Row],[Fecha Ingreso Plataforma]])))</f>
        <v>42948</v>
      </c>
      <c r="AT264" s="41" t="str">
        <f ca="1">+IF(AND(Tabla1[[#This Row],[dias]]&gt;=135,Tabla1[[#This Row],[Estado]]="Vigente"),"Si","No")</f>
        <v>Si</v>
      </c>
      <c r="AU264" s="37" t="str">
        <f>+IF(COUNTIF('PLAN EMPLEADO'!I:I,Tabla1[[#This Row],[Mail]])=0,"No","Si")</f>
        <v>Si</v>
      </c>
      <c r="AV264" s="89" t="s">
        <v>8321</v>
      </c>
      <c r="AW264" s="194"/>
    </row>
    <row r="265" spans="1:49" x14ac:dyDescent="0.2">
      <c r="A265" s="37" t="s">
        <v>27</v>
      </c>
      <c r="B265" s="37" t="s">
        <v>3115</v>
      </c>
      <c r="C265" s="37" t="s">
        <v>29</v>
      </c>
      <c r="D265" s="37" t="s">
        <v>30</v>
      </c>
      <c r="E265" s="193" t="str">
        <f>+LEFT(Tabla1[[#This Row],[RutDV]],8)</f>
        <v>18711545</v>
      </c>
      <c r="F265" s="193" t="str">
        <f>+RIGHT(Tabla1[[#This Row],[RutDV]],1)</f>
        <v>0</v>
      </c>
      <c r="G265" s="37" t="s">
        <v>513</v>
      </c>
      <c r="H265" s="37" t="s">
        <v>1130</v>
      </c>
      <c r="I265" s="37" t="str">
        <f>+TRIM(Tabla1[[#This Row],[Nombres]]&amp;" "&amp;Tabla1[[#This Row],[Apellidos]])</f>
        <v>NATALIA FRANCISCA PEREZ URRUTIA</v>
      </c>
      <c r="J265" s="37" t="s">
        <v>2185</v>
      </c>
      <c r="K265" s="37" t="s">
        <v>4567</v>
      </c>
      <c r="L265" s="37" t="s">
        <v>2497</v>
      </c>
      <c r="M265" s="68" t="s">
        <v>3539</v>
      </c>
      <c r="N265" s="68" t="s">
        <v>3539</v>
      </c>
      <c r="O265" s="68" t="s">
        <v>6689</v>
      </c>
      <c r="P265" s="40"/>
      <c r="Q265" s="37"/>
      <c r="R265" s="40">
        <v>44228</v>
      </c>
      <c r="S265" s="40">
        <v>44285</v>
      </c>
      <c r="V265" s="40">
        <v>34617</v>
      </c>
      <c r="W265" s="72" t="s">
        <v>5415</v>
      </c>
      <c r="X265" s="37" t="s">
        <v>2509</v>
      </c>
      <c r="Y265" s="37" t="str">
        <f>+IFERROR(VLOOKUP(Tabla1[[#This Row],[Supervisor]],STAFF!E:H,4,0),"")</f>
        <v>ULISES LA ROSA PEREZ</v>
      </c>
      <c r="Z265" s="40">
        <v>43014</v>
      </c>
      <c r="AA265" s="40">
        <v>43035</v>
      </c>
      <c r="AB265" s="37" t="s">
        <v>2516</v>
      </c>
      <c r="AC265" s="40">
        <v>43041</v>
      </c>
      <c r="AD265" s="37" t="s">
        <v>1130</v>
      </c>
      <c r="AE265" s="37" t="s">
        <v>1130</v>
      </c>
      <c r="AF265" s="37">
        <v>19047</v>
      </c>
      <c r="AG265" s="37" t="s">
        <v>2935</v>
      </c>
      <c r="AJ265" s="37">
        <v>10</v>
      </c>
      <c r="AK265" s="37" t="s">
        <v>3082</v>
      </c>
      <c r="AL265" s="37">
        <v>30</v>
      </c>
      <c r="AM265" s="37" t="s">
        <v>3519</v>
      </c>
      <c r="AN265" s="37" t="str">
        <f>+IF(AL265=45,1,"")</f>
        <v/>
      </c>
      <c r="AO265" s="40">
        <f ca="1">+TODAY()</f>
        <v>44256</v>
      </c>
      <c r="AP265" s="41">
        <f ca="1">+IF(Tabla1[[#This Row],[Fecha Ingreso Plataforma]]="","",AO265-AC265)</f>
        <v>1215</v>
      </c>
      <c r="AQ265" s="40"/>
      <c r="AR265" s="42" t="str">
        <f>+IF(Tabla1[[#This Row],[Fecha Baja]]="","",VALUE(1&amp;"/"&amp;MONTH(Tabla1[[#This Row],[Fecha Baja]])&amp;"/"&amp;YEAR(Tabla1[[#This Row],[Fecha Baja]])))</f>
        <v/>
      </c>
      <c r="AS265" s="42">
        <f>IF(Tabla1[[#This Row],[Fecha Ingreso Plataforma]]="","",VALUE(1&amp;"/"&amp;MONTH(Tabla1[[#This Row],[Fecha Ingreso Plataforma]])&amp;"/"&amp;YEAR(Tabla1[[#This Row],[Fecha Ingreso Plataforma]])))</f>
        <v>43040</v>
      </c>
      <c r="AT265" s="41" t="str">
        <f ca="1">+IF(AND(Tabla1[[#This Row],[dias]]&gt;=135,Tabla1[[#This Row],[Estado]]="Vigente"),"Si","No")</f>
        <v>Si</v>
      </c>
      <c r="AU265" s="37" t="str">
        <f>+IF(COUNTIF('PLAN EMPLEADO'!I:I,Tabla1[[#This Row],[Mail]])=0,"No","Si")</f>
        <v>Si</v>
      </c>
      <c r="AV265" s="89" t="s">
        <v>8322</v>
      </c>
      <c r="AW265" s="194"/>
    </row>
    <row r="266" spans="1:49" x14ac:dyDescent="0.2">
      <c r="A266" s="37" t="s">
        <v>27</v>
      </c>
      <c r="B266" s="37" t="s">
        <v>3115</v>
      </c>
      <c r="C266" s="37" t="s">
        <v>29</v>
      </c>
      <c r="D266" s="37" t="s">
        <v>30</v>
      </c>
      <c r="E266" s="193" t="str">
        <f>+LEFT(Tabla1[[#This Row],[RutDV]],8)</f>
        <v>17542755</v>
      </c>
      <c r="F266" s="193" t="str">
        <f>+RIGHT(Tabla1[[#This Row],[RutDV]],1)</f>
        <v>4</v>
      </c>
      <c r="G266" s="37" t="s">
        <v>180</v>
      </c>
      <c r="H266" s="37" t="s">
        <v>827</v>
      </c>
      <c r="I266" s="37" t="str">
        <f>+TRIM(Tabla1[[#This Row],[Nombres]]&amp;" "&amp;Tabla1[[#This Row],[Apellidos]])</f>
        <v>VICTORIA ALEJANDRA ARGANDOÑA AGUILAR</v>
      </c>
      <c r="J266" s="37" t="s">
        <v>1604</v>
      </c>
      <c r="K266" s="37" t="s">
        <v>1605</v>
      </c>
      <c r="L266" s="37" t="s">
        <v>2497</v>
      </c>
      <c r="M266" s="193" t="s">
        <v>3539</v>
      </c>
      <c r="N266" s="193" t="s">
        <v>3539</v>
      </c>
      <c r="O266" s="193" t="s">
        <v>12077</v>
      </c>
      <c r="P266" s="40"/>
      <c r="Q266" s="37"/>
      <c r="R266" s="40">
        <v>44239</v>
      </c>
      <c r="S266" s="45">
        <v>44252</v>
      </c>
      <c r="V266" s="40">
        <v>33952</v>
      </c>
      <c r="W266" s="37" t="s">
        <v>7301</v>
      </c>
      <c r="X266" s="37" t="s">
        <v>689</v>
      </c>
      <c r="Y266" s="37" t="str">
        <f>+IFERROR(VLOOKUP(Tabla1[[#This Row],[Supervisor]],STAFF!E:H,4,0),"")</f>
        <v>FRANCISCO JAVIER SUAREZ VEGA</v>
      </c>
      <c r="Z266" s="40">
        <v>43172</v>
      </c>
      <c r="AA266" s="40">
        <v>43193</v>
      </c>
      <c r="AB266" s="37" t="s">
        <v>2516</v>
      </c>
      <c r="AC266" s="40">
        <v>43194</v>
      </c>
      <c r="AD266" s="37" t="s">
        <v>827</v>
      </c>
      <c r="AE266" s="37" t="s">
        <v>827</v>
      </c>
      <c r="AF266" s="37">
        <v>19189</v>
      </c>
      <c r="AG266" s="37" t="s">
        <v>2637</v>
      </c>
      <c r="AJ266" s="37">
        <v>24</v>
      </c>
      <c r="AK266" s="37" t="s">
        <v>3082</v>
      </c>
      <c r="AL266" s="37">
        <v>30</v>
      </c>
      <c r="AM266" s="37" t="s">
        <v>3519</v>
      </c>
      <c r="AN266" s="37" t="str">
        <f>+IF(AL266=45,1,"")</f>
        <v/>
      </c>
      <c r="AO266" s="40">
        <f ca="1">+TODAY()</f>
        <v>44256</v>
      </c>
      <c r="AP266" s="41">
        <f ca="1">+IF(Tabla1[[#This Row],[Fecha Ingreso Plataforma]]="","",AO266-AC266)</f>
        <v>1062</v>
      </c>
      <c r="AQ266" s="40"/>
      <c r="AR266" s="42" t="str">
        <f>+IF(Tabla1[[#This Row],[Fecha Baja]]="","",VALUE(1&amp;"/"&amp;MONTH(Tabla1[[#This Row],[Fecha Baja]])&amp;"/"&amp;YEAR(Tabla1[[#This Row],[Fecha Baja]])))</f>
        <v/>
      </c>
      <c r="AS266" s="42">
        <f>IF(Tabla1[[#This Row],[Fecha Ingreso Plataforma]]="","",VALUE(1&amp;"/"&amp;MONTH(Tabla1[[#This Row],[Fecha Ingreso Plataforma]])&amp;"/"&amp;YEAR(Tabla1[[#This Row],[Fecha Ingreso Plataforma]])))</f>
        <v>43191</v>
      </c>
      <c r="AT266" s="41" t="str">
        <f ca="1">+IF(AND(Tabla1[[#This Row],[dias]]&gt;=135,Tabla1[[#This Row],[Estado]]="Vigente"),"Si","No")</f>
        <v>Si</v>
      </c>
      <c r="AU266" s="37" t="str">
        <f>+IF(COUNTIF('PLAN EMPLEADO'!I:I,Tabla1[[#This Row],[Mail]])=0,"No","Si")</f>
        <v>Si</v>
      </c>
      <c r="AV266" s="89" t="s">
        <v>8321</v>
      </c>
      <c r="AW266" s="194"/>
    </row>
    <row r="267" spans="1:49" x14ac:dyDescent="0.2">
      <c r="A267" s="37" t="s">
        <v>27</v>
      </c>
      <c r="B267" s="37" t="s">
        <v>3115</v>
      </c>
      <c r="C267" s="37" t="s">
        <v>3520</v>
      </c>
      <c r="D267" s="37" t="s">
        <v>30</v>
      </c>
      <c r="E267" s="193" t="str">
        <f>+LEFT(Tabla1[[#This Row],[RutDV]],8)</f>
        <v>16825735</v>
      </c>
      <c r="F267" s="193" t="str">
        <f>+RIGHT(Tabla1[[#This Row],[RutDV]],1)</f>
        <v>K</v>
      </c>
      <c r="G267" s="37" t="s">
        <v>653</v>
      </c>
      <c r="H267" s="37" t="s">
        <v>1256</v>
      </c>
      <c r="I267" s="37" t="str">
        <f>+TRIM(Tabla1[[#This Row],[Nombres]]&amp;" "&amp;Tabla1[[#This Row],[Apellidos]])</f>
        <v>VICTOR MANUEL INOSTROZA VALDEBENITO</v>
      </c>
      <c r="J267" s="37" t="s">
        <v>2411</v>
      </c>
      <c r="K267" s="37" t="s">
        <v>2412</v>
      </c>
      <c r="L267" s="37" t="s">
        <v>2497</v>
      </c>
      <c r="M267" s="193" t="s">
        <v>3539</v>
      </c>
      <c r="N267" s="193" t="s">
        <v>3539</v>
      </c>
      <c r="O267" s="193" t="s">
        <v>3540</v>
      </c>
      <c r="P267" s="40"/>
      <c r="Q267" s="37"/>
      <c r="R267" s="40">
        <v>44228</v>
      </c>
      <c r="S267" s="40">
        <v>44257</v>
      </c>
      <c r="W267" s="37" t="s">
        <v>5411</v>
      </c>
      <c r="X267" s="37" t="s">
        <v>2512</v>
      </c>
      <c r="Y267" s="37" t="str">
        <f>+IFERROR(VLOOKUP(Tabla1[[#This Row],[Supervisor]],STAFF!E:H,4,0),"")</f>
        <v>ULISES LA ROSA PEREZ</v>
      </c>
      <c r="Z267" s="40">
        <v>43216</v>
      </c>
      <c r="AA267" s="40">
        <v>43237</v>
      </c>
      <c r="AB267" s="37" t="s">
        <v>2516</v>
      </c>
      <c r="AC267" s="40">
        <v>43238</v>
      </c>
      <c r="AD267" s="37" t="s">
        <v>1256</v>
      </c>
      <c r="AE267" s="37" t="s">
        <v>1256</v>
      </c>
      <c r="AF267" s="37">
        <v>19173</v>
      </c>
      <c r="AG267" s="37" t="s">
        <v>3250</v>
      </c>
      <c r="AJ267" s="37">
        <v>28</v>
      </c>
      <c r="AK267" s="37" t="s">
        <v>3087</v>
      </c>
      <c r="AL267" s="37">
        <v>45</v>
      </c>
      <c r="AM267" s="37" t="s">
        <v>3520</v>
      </c>
      <c r="AN267" s="37">
        <f>+IF(AL267=45,1,"")</f>
        <v>1</v>
      </c>
      <c r="AO267" s="40">
        <f ca="1">+TODAY()</f>
        <v>44256</v>
      </c>
      <c r="AP267" s="41">
        <f ca="1">+IF(Tabla1[[#This Row],[Fecha Ingreso Plataforma]]="","",AO267-AC267)</f>
        <v>1018</v>
      </c>
      <c r="AQ267" s="40"/>
      <c r="AR267" s="42" t="str">
        <f>+IF(Tabla1[[#This Row],[Fecha Baja]]="","",VALUE(1&amp;"/"&amp;MONTH(Tabla1[[#This Row],[Fecha Baja]])&amp;"/"&amp;YEAR(Tabla1[[#This Row],[Fecha Baja]])))</f>
        <v/>
      </c>
      <c r="AS267" s="42">
        <f>IF(Tabla1[[#This Row],[Fecha Ingreso Plataforma]]="","",VALUE(1&amp;"/"&amp;MONTH(Tabla1[[#This Row],[Fecha Ingreso Plataforma]])&amp;"/"&amp;YEAR(Tabla1[[#This Row],[Fecha Ingreso Plataforma]])))</f>
        <v>43221</v>
      </c>
      <c r="AT267" s="41" t="str">
        <f ca="1">+IF(AND(Tabla1[[#This Row],[dias]]&gt;=135,Tabla1[[#This Row],[Estado]]="Vigente"),"Si","No")</f>
        <v>Si</v>
      </c>
      <c r="AU267" s="37" t="str">
        <f>+IF(COUNTIF('PLAN EMPLEADO'!I:I,Tabla1[[#This Row],[Mail]])=0,"No","Si")</f>
        <v>Si</v>
      </c>
      <c r="AV267" s="89" t="s">
        <v>8321</v>
      </c>
      <c r="AW267" s="194"/>
    </row>
    <row r="268" spans="1:49" x14ac:dyDescent="0.2">
      <c r="A268" s="37" t="s">
        <v>27</v>
      </c>
      <c r="B268" s="37" t="s">
        <v>3115</v>
      </c>
      <c r="C268" s="97" t="s">
        <v>29</v>
      </c>
      <c r="D268" s="37" t="s">
        <v>30</v>
      </c>
      <c r="E268" s="193" t="str">
        <f>+LEFT(Tabla1[[#This Row],[RutDV]],8)</f>
        <v>18453755</v>
      </c>
      <c r="F268" s="193" t="str">
        <f>+RIGHT(Tabla1[[#This Row],[RutDV]],1)</f>
        <v>9</v>
      </c>
      <c r="G268" s="37" t="s">
        <v>3705</v>
      </c>
      <c r="H268" s="37" t="s">
        <v>3760</v>
      </c>
      <c r="I268" s="37" t="str">
        <f>+TRIM(Tabla1[[#This Row],[Nombres]]&amp;" "&amp;Tabla1[[#This Row],[Apellidos]])</f>
        <v>NICOL DAYANA GAETE VIVAR</v>
      </c>
      <c r="J268" s="37" t="s">
        <v>3671</v>
      </c>
      <c r="K268" s="37" t="s">
        <v>3672</v>
      </c>
      <c r="L268" s="37" t="s">
        <v>2497</v>
      </c>
      <c r="M268" s="193" t="s">
        <v>3539</v>
      </c>
      <c r="N268" s="193" t="s">
        <v>3539</v>
      </c>
      <c r="O268" s="193" t="s">
        <v>3540</v>
      </c>
      <c r="P268" s="40"/>
      <c r="Q268" s="37"/>
      <c r="R268" s="40">
        <v>44251</v>
      </c>
      <c r="S268" s="40">
        <v>44265</v>
      </c>
      <c r="V268" s="40">
        <v>33925</v>
      </c>
      <c r="W268" s="193" t="s">
        <v>8158</v>
      </c>
      <c r="X268" s="193" t="s">
        <v>6696</v>
      </c>
      <c r="Y268" s="193" t="str">
        <f>+IFERROR(VLOOKUP(Tabla1[[#This Row],[Supervisor]],STAFF!E:H,4,0),"")</f>
        <v>FRANCISCO JAVIER SUAREZ VEGA</v>
      </c>
      <c r="Z268" s="40">
        <v>43293</v>
      </c>
      <c r="AA268" s="40">
        <v>43312</v>
      </c>
      <c r="AB268" s="37" t="s">
        <v>2516</v>
      </c>
      <c r="AC268" s="40">
        <v>43314</v>
      </c>
      <c r="AD268" s="37" t="s">
        <v>3760</v>
      </c>
      <c r="AE268" s="37" t="s">
        <v>3760</v>
      </c>
      <c r="AF268" s="37">
        <v>19131</v>
      </c>
      <c r="AG268" s="37" t="s">
        <v>3761</v>
      </c>
      <c r="AJ268" s="37">
        <v>34</v>
      </c>
      <c r="AK268" s="37" t="s">
        <v>3082</v>
      </c>
      <c r="AL268" s="37">
        <v>30</v>
      </c>
      <c r="AM268" s="37" t="s">
        <v>3519</v>
      </c>
      <c r="AN268" s="37" t="str">
        <f>+IF(AL268=45,1,"")</f>
        <v/>
      </c>
      <c r="AO268" s="40">
        <f ca="1">+TODAY()</f>
        <v>44256</v>
      </c>
      <c r="AP268" s="41">
        <f ca="1">+IF(Tabla1[[#This Row],[Fecha Ingreso Plataforma]]="","",AO268-AC268)</f>
        <v>942</v>
      </c>
      <c r="AQ268" s="40"/>
      <c r="AR268" s="42" t="str">
        <f>+IF(Tabla1[[#This Row],[Fecha Baja]]="","",VALUE(1&amp;"/"&amp;MONTH(Tabla1[[#This Row],[Fecha Baja]])&amp;"/"&amp;YEAR(Tabla1[[#This Row],[Fecha Baja]])))</f>
        <v/>
      </c>
      <c r="AS268" s="42">
        <f>IF(Tabla1[[#This Row],[Fecha Ingreso Plataforma]]="","",VALUE(1&amp;"/"&amp;MONTH(Tabla1[[#This Row],[Fecha Ingreso Plataforma]])&amp;"/"&amp;YEAR(Tabla1[[#This Row],[Fecha Ingreso Plataforma]])))</f>
        <v>43313</v>
      </c>
      <c r="AT268" s="41" t="str">
        <f ca="1">+IF(AND(Tabla1[[#This Row],[dias]]&gt;=135,Tabla1[[#This Row],[Estado]]="Vigente"),"Si","No")</f>
        <v>Si</v>
      </c>
      <c r="AU268" s="37" t="str">
        <f>+IF(COUNTIF('PLAN EMPLEADO'!I:I,Tabla1[[#This Row],[Mail]])=0,"No","Si")</f>
        <v>Si</v>
      </c>
      <c r="AV268" s="89" t="s">
        <v>8321</v>
      </c>
      <c r="AW268" s="194"/>
    </row>
    <row r="269" spans="1:49" x14ac:dyDescent="0.2">
      <c r="A269" s="37" t="s">
        <v>27</v>
      </c>
      <c r="B269" s="37" t="s">
        <v>3115</v>
      </c>
      <c r="C269" s="37" t="s">
        <v>28</v>
      </c>
      <c r="D269" s="37" t="s">
        <v>30</v>
      </c>
      <c r="E269" s="193" t="str">
        <f>+LEFT(Tabla1[[#This Row],[RutDV]],8)</f>
        <v>19660092</v>
      </c>
      <c r="F269" s="193" t="str">
        <f>+RIGHT(Tabla1[[#This Row],[RutDV]],1)</f>
        <v>2</v>
      </c>
      <c r="G269" s="37" t="s">
        <v>3708</v>
      </c>
      <c r="H269" s="37" t="s">
        <v>3769</v>
      </c>
      <c r="I269" s="37" t="str">
        <f>+TRIM(Tabla1[[#This Row],[Nombres]]&amp;" "&amp;Tabla1[[#This Row],[Apellidos]])</f>
        <v>SOFIA CATALINA MUÑOZ ZUÑIGA</v>
      </c>
      <c r="J269" s="37" t="s">
        <v>3676</v>
      </c>
      <c r="K269" s="37" t="s">
        <v>3677</v>
      </c>
      <c r="L269" s="37" t="s">
        <v>2497</v>
      </c>
      <c r="M269" s="193" t="s">
        <v>3539</v>
      </c>
      <c r="N269" s="193" t="s">
        <v>3539</v>
      </c>
      <c r="O269" s="193" t="s">
        <v>7305</v>
      </c>
      <c r="P269" s="40"/>
      <c r="Q269" s="37"/>
      <c r="R269" s="40">
        <v>44228</v>
      </c>
      <c r="S269" s="40">
        <v>44285</v>
      </c>
      <c r="V269" s="40">
        <v>35560</v>
      </c>
      <c r="W269" s="37" t="s">
        <v>5409</v>
      </c>
      <c r="X269" s="37" t="s">
        <v>2511</v>
      </c>
      <c r="Y269" s="37" t="str">
        <f>+IFERROR(VLOOKUP(Tabla1[[#This Row],[Supervisor]],STAFF!E:H,4,0),"")</f>
        <v>ULISES LA ROSA PEREZ</v>
      </c>
      <c r="Z269" s="40">
        <v>43296</v>
      </c>
      <c r="AA269" s="40">
        <v>43312</v>
      </c>
      <c r="AB269" s="37" t="s">
        <v>2516</v>
      </c>
      <c r="AC269" s="40">
        <v>43313</v>
      </c>
      <c r="AD269" s="37" t="s">
        <v>3769</v>
      </c>
      <c r="AE269" s="37" t="s">
        <v>3769</v>
      </c>
      <c r="AF269" s="37">
        <v>19123</v>
      </c>
      <c r="AG269" s="37" t="s">
        <v>3770</v>
      </c>
      <c r="AJ269" s="37">
        <v>34</v>
      </c>
      <c r="AK269" s="37" t="s">
        <v>3082</v>
      </c>
      <c r="AL269" s="37">
        <v>45</v>
      </c>
      <c r="AM269" s="37" t="s">
        <v>3519</v>
      </c>
      <c r="AN269" s="37">
        <f>+IF(AL269=45,1,"")</f>
        <v>1</v>
      </c>
      <c r="AO269" s="40">
        <f ca="1">+TODAY()</f>
        <v>44256</v>
      </c>
      <c r="AP269" s="41">
        <f ca="1">+IF(Tabla1[[#This Row],[Fecha Ingreso Plataforma]]="","",AO269-AC269)</f>
        <v>943</v>
      </c>
      <c r="AQ269" s="40"/>
      <c r="AR269" s="42" t="str">
        <f>+IF(Tabla1[[#This Row],[Fecha Baja]]="","",VALUE(1&amp;"/"&amp;MONTH(Tabla1[[#This Row],[Fecha Baja]])&amp;"/"&amp;YEAR(Tabla1[[#This Row],[Fecha Baja]])))</f>
        <v/>
      </c>
      <c r="AS269" s="42">
        <f>IF(Tabla1[[#This Row],[Fecha Ingreso Plataforma]]="","",VALUE(1&amp;"/"&amp;MONTH(Tabla1[[#This Row],[Fecha Ingreso Plataforma]])&amp;"/"&amp;YEAR(Tabla1[[#This Row],[Fecha Ingreso Plataforma]])))</f>
        <v>43313</v>
      </c>
      <c r="AT269" s="41" t="str">
        <f ca="1">+IF(AND(Tabla1[[#This Row],[dias]]&gt;=135,Tabla1[[#This Row],[Estado]]="Vigente"),"Si","No")</f>
        <v>Si</v>
      </c>
      <c r="AU269" s="37" t="str">
        <f>+IF(COUNTIF('PLAN EMPLEADO'!I:I,Tabla1[[#This Row],[Mail]])=0,"No","Si")</f>
        <v>Si</v>
      </c>
      <c r="AV269" s="89" t="s">
        <v>8321</v>
      </c>
      <c r="AW269" s="194"/>
    </row>
    <row r="270" spans="1:49" x14ac:dyDescent="0.2">
      <c r="A270" s="37" t="s">
        <v>27</v>
      </c>
      <c r="B270" s="37" t="s">
        <v>3115</v>
      </c>
      <c r="C270" s="37" t="s">
        <v>28</v>
      </c>
      <c r="D270" s="37" t="s">
        <v>30</v>
      </c>
      <c r="E270" s="193" t="str">
        <f>+LEFT(Tabla1[[#This Row],[RutDV]],8)</f>
        <v>19055752</v>
      </c>
      <c r="F270" s="193" t="str">
        <f>+RIGHT(Tabla1[[#This Row],[RutDV]],1)</f>
        <v>9</v>
      </c>
      <c r="G270" s="37" t="s">
        <v>3894</v>
      </c>
      <c r="H270" s="37" t="s">
        <v>3870</v>
      </c>
      <c r="I270" s="37" t="str">
        <f>+TRIM(Tabla1[[#This Row],[Nombres]]&amp;" "&amp;Tabla1[[#This Row],[Apellidos]])</f>
        <v>LUIS ROBERTO LORCA GARAY</v>
      </c>
      <c r="J270" s="37" t="s">
        <v>3604</v>
      </c>
      <c r="K270" s="37" t="s">
        <v>3605</v>
      </c>
      <c r="L270" s="37" t="s">
        <v>2497</v>
      </c>
      <c r="M270" s="193" t="s">
        <v>3539</v>
      </c>
      <c r="N270" s="193" t="s">
        <v>3539</v>
      </c>
      <c r="O270" s="193" t="s">
        <v>3540</v>
      </c>
      <c r="P270" s="40"/>
      <c r="Q270" s="37"/>
      <c r="R270" s="40">
        <v>44231</v>
      </c>
      <c r="S270" s="40">
        <v>44260</v>
      </c>
      <c r="V270" s="40">
        <v>34744</v>
      </c>
      <c r="W270" s="193" t="s">
        <v>5413</v>
      </c>
      <c r="X270" s="37" t="s">
        <v>2510</v>
      </c>
      <c r="Y270" s="37" t="str">
        <f>+IFERROR(VLOOKUP(Tabla1[[#This Row],[Supervisor]],STAFF!E:H,4,0),"")</f>
        <v>FRANCISCO JAVIER SUAREZ VEGA</v>
      </c>
      <c r="Z270" s="40">
        <v>43311</v>
      </c>
      <c r="AA270" s="40">
        <v>43325</v>
      </c>
      <c r="AB270" s="37" t="s">
        <v>2516</v>
      </c>
      <c r="AC270" s="40">
        <v>43326</v>
      </c>
      <c r="AD270" s="37" t="s">
        <v>3870</v>
      </c>
      <c r="AE270" s="37" t="s">
        <v>3870</v>
      </c>
      <c r="AF270" s="37">
        <v>19064</v>
      </c>
      <c r="AG270" s="37" t="s">
        <v>3871</v>
      </c>
      <c r="AJ270" s="37">
        <v>35</v>
      </c>
      <c r="AK270" s="37" t="s">
        <v>3087</v>
      </c>
      <c r="AL270" s="37">
        <v>30</v>
      </c>
      <c r="AM270" s="37" t="s">
        <v>3519</v>
      </c>
      <c r="AN270" s="37" t="str">
        <f>+IF(AL270=45,1,"")</f>
        <v/>
      </c>
      <c r="AO270" s="40">
        <f ca="1">+TODAY()</f>
        <v>44256</v>
      </c>
      <c r="AP270" s="41">
        <f ca="1">+IF(Tabla1[[#This Row],[Fecha Ingreso Plataforma]]="","",AO270-AC270)</f>
        <v>930</v>
      </c>
      <c r="AQ270" s="40">
        <v>43371</v>
      </c>
      <c r="AR270" s="42" t="str">
        <f>+IF(Tabla1[[#This Row],[Fecha Baja]]="","",VALUE(1&amp;"/"&amp;MONTH(Tabla1[[#This Row],[Fecha Baja]])&amp;"/"&amp;YEAR(Tabla1[[#This Row],[Fecha Baja]])))</f>
        <v/>
      </c>
      <c r="AS270" s="42">
        <f>IF(Tabla1[[#This Row],[Fecha Ingreso Plataforma]]="","",VALUE(1&amp;"/"&amp;MONTH(Tabla1[[#This Row],[Fecha Ingreso Plataforma]])&amp;"/"&amp;YEAR(Tabla1[[#This Row],[Fecha Ingreso Plataforma]])))</f>
        <v>43313</v>
      </c>
      <c r="AT270" s="41" t="str">
        <f ca="1">+IF(AND(Tabla1[[#This Row],[dias]]&gt;=135,Tabla1[[#This Row],[Estado]]="Vigente"),"Si","No")</f>
        <v>Si</v>
      </c>
      <c r="AU270" s="37" t="str">
        <f>+IF(COUNTIF('PLAN EMPLEADO'!I:I,Tabla1[[#This Row],[Mail]])=0,"No","Si")</f>
        <v>Si</v>
      </c>
      <c r="AV270" s="89" t="s">
        <v>8321</v>
      </c>
      <c r="AW270" s="194"/>
    </row>
    <row r="271" spans="1:49" x14ac:dyDescent="0.2">
      <c r="A271" s="37" t="s">
        <v>27</v>
      </c>
      <c r="B271" s="193" t="s">
        <v>3115</v>
      </c>
      <c r="C271" s="193" t="s">
        <v>28</v>
      </c>
      <c r="D271" s="37" t="s">
        <v>30</v>
      </c>
      <c r="E271" s="193" t="str">
        <f>+LEFT(Tabla1[[#This Row],[RutDV]],8)</f>
        <v>19505694</v>
      </c>
      <c r="F271" s="193" t="str">
        <f>+RIGHT(Tabla1[[#This Row],[RutDV]],1)</f>
        <v>3</v>
      </c>
      <c r="G271" s="37" t="s">
        <v>4801</v>
      </c>
      <c r="H271" s="37" t="s">
        <v>4887</v>
      </c>
      <c r="I271" s="37" t="str">
        <f>+TRIM(Tabla1[[#This Row],[Nombres]]&amp;" "&amp;Tabla1[[#This Row],[Apellidos]])</f>
        <v>ROMANET IVANIA GOMEZ ZEPEDA</v>
      </c>
      <c r="J271" s="37" t="s">
        <v>4766</v>
      </c>
      <c r="K271" s="37" t="s">
        <v>4767</v>
      </c>
      <c r="L271" s="37" t="s">
        <v>2497</v>
      </c>
      <c r="M271" s="193" t="s">
        <v>3539</v>
      </c>
      <c r="N271" s="193" t="s">
        <v>3539</v>
      </c>
      <c r="O271" s="193" t="s">
        <v>3540</v>
      </c>
      <c r="P271" s="40"/>
      <c r="Q271" s="37"/>
      <c r="R271" s="40">
        <v>44237</v>
      </c>
      <c r="S271" s="196">
        <v>44256</v>
      </c>
      <c r="V271" s="40">
        <v>35432</v>
      </c>
      <c r="W271" s="193" t="s">
        <v>8319</v>
      </c>
      <c r="X271" s="37" t="s">
        <v>4468</v>
      </c>
      <c r="Y271" s="37" t="str">
        <f>+IFERROR(VLOOKUP(Tabla1[[#This Row],[Supervisor]],STAFF!E:H,4,0),"")</f>
        <v>FRANCISCO JAVIER SUAREZ VEGA</v>
      </c>
      <c r="Z271" s="40">
        <v>43426</v>
      </c>
      <c r="AA271" s="40">
        <v>43446</v>
      </c>
      <c r="AC271" s="40">
        <v>43447</v>
      </c>
      <c r="AD271" s="37" t="s">
        <v>4887</v>
      </c>
      <c r="AE271" s="37" t="s">
        <v>4887</v>
      </c>
      <c r="AF271" s="37">
        <v>19265</v>
      </c>
      <c r="AG271" s="37" t="s">
        <v>4909</v>
      </c>
      <c r="AJ271" s="37">
        <v>44</v>
      </c>
      <c r="AK271" s="37" t="s">
        <v>4474</v>
      </c>
      <c r="AL271" s="37">
        <v>45</v>
      </c>
      <c r="AM271" s="37" t="s">
        <v>3519</v>
      </c>
      <c r="AN271" s="37">
        <f>+IF(AL271=45,1,"")</f>
        <v>1</v>
      </c>
      <c r="AO271" s="40">
        <f ca="1">+TODAY()</f>
        <v>44256</v>
      </c>
      <c r="AP271" s="41">
        <f ca="1">+IF(Tabla1[[#This Row],[Fecha Ingreso Plataforma]]="","",AO271-AC271)</f>
        <v>809</v>
      </c>
      <c r="AQ271" s="40"/>
      <c r="AR271" s="42" t="str">
        <f>+IF(Tabla1[[#This Row],[Fecha Baja]]="","",VALUE(1&amp;"/"&amp;MONTH(Tabla1[[#This Row],[Fecha Baja]])&amp;"/"&amp;YEAR(Tabla1[[#This Row],[Fecha Baja]])))</f>
        <v/>
      </c>
      <c r="AS271" s="42">
        <f>IF(Tabla1[[#This Row],[Fecha Ingreso Plataforma]]="","",VALUE(1&amp;"/"&amp;MONTH(Tabla1[[#This Row],[Fecha Ingreso Plataforma]])&amp;"/"&amp;YEAR(Tabla1[[#This Row],[Fecha Ingreso Plataforma]])))</f>
        <v>43435</v>
      </c>
      <c r="AT271" s="41" t="str">
        <f ca="1">+IF(AND(Tabla1[[#This Row],[dias]]&gt;=135,Tabla1[[#This Row],[Estado]]="Vigente"),"Si","No")</f>
        <v>Si</v>
      </c>
      <c r="AU271" s="37" t="str">
        <f>+IF(COUNTIF('PLAN EMPLEADO'!I:I,Tabla1[[#This Row],[Mail]])=0,"No","Si")</f>
        <v>Si</v>
      </c>
      <c r="AV271" s="89" t="s">
        <v>8321</v>
      </c>
      <c r="AW271" s="194"/>
    </row>
    <row r="272" spans="1:49" x14ac:dyDescent="0.2">
      <c r="A272" s="37" t="s">
        <v>27</v>
      </c>
      <c r="B272" s="37" t="s">
        <v>3115</v>
      </c>
      <c r="C272" s="37" t="s">
        <v>28</v>
      </c>
      <c r="D272" s="37" t="s">
        <v>30</v>
      </c>
      <c r="E272" s="193" t="str">
        <f>+LEFT(Tabla1[[#This Row],[RutDV]],8)</f>
        <v>14906717</v>
      </c>
      <c r="F272" s="193" t="str">
        <f>+RIGHT(Tabla1[[#This Row],[RutDV]],1)</f>
        <v>5</v>
      </c>
      <c r="G272" s="37" t="s">
        <v>4811</v>
      </c>
      <c r="H272" s="37" t="s">
        <v>4897</v>
      </c>
      <c r="I272" s="37" t="str">
        <f>+TRIM(Tabla1[[#This Row],[Nombres]]&amp;" "&amp;Tabla1[[#This Row],[Apellidos]])</f>
        <v>YESICA ALEJANDRA TAPIA REYES</v>
      </c>
      <c r="J272" s="37" t="s">
        <v>4783</v>
      </c>
      <c r="K272" s="37" t="s">
        <v>4784</v>
      </c>
      <c r="L272" s="37" t="s">
        <v>2497</v>
      </c>
      <c r="M272" s="193" t="s">
        <v>3539</v>
      </c>
      <c r="N272" s="193" t="s">
        <v>3539</v>
      </c>
      <c r="O272" s="193" t="s">
        <v>3540</v>
      </c>
      <c r="P272" s="40"/>
      <c r="Q272" s="37"/>
      <c r="R272" s="40">
        <v>44251</v>
      </c>
      <c r="S272" s="40">
        <v>44280</v>
      </c>
      <c r="V272" s="40">
        <v>29862</v>
      </c>
      <c r="W272" s="193" t="s">
        <v>8086</v>
      </c>
      <c r="X272" s="37" t="s">
        <v>4636</v>
      </c>
      <c r="Y272" s="37" t="str">
        <f>+IFERROR(VLOOKUP(Tabla1[[#This Row],[Supervisor]],STAFF!E:H,4,0),"")</f>
        <v>ULISES LA ROSA PEREZ</v>
      </c>
      <c r="Z272" s="40">
        <v>43426</v>
      </c>
      <c r="AA272" s="40">
        <v>43446</v>
      </c>
      <c r="AC272" s="40">
        <v>43448</v>
      </c>
      <c r="AD272" s="37" t="s">
        <v>4897</v>
      </c>
      <c r="AE272" s="37" t="s">
        <v>4897</v>
      </c>
      <c r="AF272" s="37">
        <v>19067</v>
      </c>
      <c r="AG272" s="37" t="s">
        <v>4919</v>
      </c>
      <c r="AJ272" s="37">
        <v>44</v>
      </c>
      <c r="AK272" s="37" t="s">
        <v>4474</v>
      </c>
      <c r="AL272" s="37">
        <v>45</v>
      </c>
      <c r="AM272" s="37" t="s">
        <v>3519</v>
      </c>
      <c r="AN272" s="37">
        <f>+IF(AL272=45,1,"")</f>
        <v>1</v>
      </c>
      <c r="AO272" s="40">
        <f ca="1">+TODAY()</f>
        <v>44256</v>
      </c>
      <c r="AP272" s="41">
        <f ca="1">+IF(Tabla1[[#This Row],[Fecha Ingreso Plataforma]]="","",AO272-AC272)</f>
        <v>808</v>
      </c>
      <c r="AQ272" s="40"/>
      <c r="AR272" s="42" t="str">
        <f>+IF(Tabla1[[#This Row],[Fecha Baja]]="","",VALUE(1&amp;"/"&amp;MONTH(Tabla1[[#This Row],[Fecha Baja]])&amp;"/"&amp;YEAR(Tabla1[[#This Row],[Fecha Baja]])))</f>
        <v/>
      </c>
      <c r="AS272" s="42">
        <f>IF(Tabla1[[#This Row],[Fecha Ingreso Plataforma]]="","",VALUE(1&amp;"/"&amp;MONTH(Tabla1[[#This Row],[Fecha Ingreso Plataforma]])&amp;"/"&amp;YEAR(Tabla1[[#This Row],[Fecha Ingreso Plataforma]])))</f>
        <v>43435</v>
      </c>
      <c r="AT272" s="41" t="str">
        <f ca="1">+IF(AND(Tabla1[[#This Row],[dias]]&gt;=135,Tabla1[[#This Row],[Estado]]="Vigente"),"Si","No")</f>
        <v>Si</v>
      </c>
      <c r="AU272" s="37" t="str">
        <f>+IF(COUNTIF('PLAN EMPLEADO'!I:I,Tabla1[[#This Row],[Mail]])=0,"No","Si")</f>
        <v>Si</v>
      </c>
      <c r="AV272" s="89" t="s">
        <v>8321</v>
      </c>
      <c r="AW272" s="194"/>
    </row>
    <row r="273" spans="1:49" x14ac:dyDescent="0.2">
      <c r="A273" s="37" t="s">
        <v>27</v>
      </c>
      <c r="B273" s="37" t="s">
        <v>3115</v>
      </c>
      <c r="C273" s="91" t="s">
        <v>3520</v>
      </c>
      <c r="D273" s="37" t="s">
        <v>30</v>
      </c>
      <c r="E273" s="193" t="str">
        <f>+LEFT(Tabla1[[#This Row],[RutDV]],8)</f>
        <v>19460484</v>
      </c>
      <c r="F273" s="193" t="str">
        <f>+RIGHT(Tabla1[[#This Row],[RutDV]],1)</f>
        <v>K</v>
      </c>
      <c r="G273" s="37" t="s">
        <v>5608</v>
      </c>
      <c r="H273" s="37" t="s">
        <v>5591</v>
      </c>
      <c r="I273" s="37" t="str">
        <f>+TRIM(Tabla1[[#This Row],[Nombres]]&amp;" "&amp;Tabla1[[#This Row],[Apellidos]])</f>
        <v>MATIAS NICOLAS ANGUITA VILLALOBOS</v>
      </c>
      <c r="J273" s="37" t="s">
        <v>1687</v>
      </c>
      <c r="K273" s="37" t="s">
        <v>5572</v>
      </c>
      <c r="L273" s="37" t="s">
        <v>2497</v>
      </c>
      <c r="M273" s="193" t="s">
        <v>3539</v>
      </c>
      <c r="N273" s="193" t="s">
        <v>3539</v>
      </c>
      <c r="O273" s="193" t="s">
        <v>3540</v>
      </c>
      <c r="P273" s="40"/>
      <c r="Q273" s="37"/>
      <c r="R273" s="40">
        <v>44252</v>
      </c>
      <c r="S273" s="40">
        <v>44262</v>
      </c>
      <c r="V273" s="40">
        <v>35741</v>
      </c>
      <c r="W273" s="37" t="s">
        <v>5417</v>
      </c>
      <c r="X273" s="37" t="s">
        <v>2514</v>
      </c>
      <c r="Y273" s="37" t="str">
        <f>+IFERROR(VLOOKUP(Tabla1[[#This Row],[Supervisor]],STAFF!E:H,4,0),"")</f>
        <v>WILLIAMS ENRIQUE DOMINGUEZ BARRADA</v>
      </c>
      <c r="Z273" s="40">
        <v>43515</v>
      </c>
      <c r="AA273" s="40">
        <v>43535</v>
      </c>
      <c r="AC273" s="40">
        <v>43536</v>
      </c>
      <c r="AD273" s="37" t="s">
        <v>5591</v>
      </c>
      <c r="AE273" s="37" t="s">
        <v>5591</v>
      </c>
      <c r="AF273" s="37">
        <v>19310</v>
      </c>
      <c r="AG273" s="37" t="s">
        <v>5622</v>
      </c>
      <c r="AJ273" s="37">
        <v>51</v>
      </c>
      <c r="AK273" s="37" t="s">
        <v>4474</v>
      </c>
      <c r="AL273" s="37">
        <v>45</v>
      </c>
      <c r="AM273" s="37" t="s">
        <v>3520</v>
      </c>
      <c r="AN273" s="37">
        <f>+IF(AL273=45,1,"")</f>
        <v>1</v>
      </c>
      <c r="AO273" s="40">
        <f ca="1">+TODAY()</f>
        <v>44256</v>
      </c>
      <c r="AP273" s="41">
        <f ca="1">+IF(Tabla1[[#This Row],[Fecha Ingreso Plataforma]]="","",AO273-AC273)</f>
        <v>720</v>
      </c>
      <c r="AQ273" s="40"/>
      <c r="AR273" s="42" t="str">
        <f>+IF(Tabla1[[#This Row],[Fecha Baja]]="","",VALUE(1&amp;"/"&amp;MONTH(Tabla1[[#This Row],[Fecha Baja]])&amp;"/"&amp;YEAR(Tabla1[[#This Row],[Fecha Baja]])))</f>
        <v/>
      </c>
      <c r="AS273" s="42">
        <f>IF(Tabla1[[#This Row],[Fecha Ingreso Plataforma]]="","",VALUE(1&amp;"/"&amp;MONTH(Tabla1[[#This Row],[Fecha Ingreso Plataforma]])&amp;"/"&amp;YEAR(Tabla1[[#This Row],[Fecha Ingreso Plataforma]])))</f>
        <v>43525</v>
      </c>
      <c r="AT273" s="41" t="str">
        <f ca="1">+IF(AND(Tabla1[[#This Row],[dias]]&gt;=135,Tabla1[[#This Row],[Estado]]="Vigente"),"Si","No")</f>
        <v>Si</v>
      </c>
      <c r="AU273" s="37" t="str">
        <f>+IF(COUNTIF('PLAN EMPLEADO'!I:I,Tabla1[[#This Row],[Mail]])=0,"No","Si")</f>
        <v>Si</v>
      </c>
      <c r="AV273" s="89" t="s">
        <v>8321</v>
      </c>
      <c r="AW273" s="194"/>
    </row>
    <row r="274" spans="1:49" x14ac:dyDescent="0.2">
      <c r="A274" s="37" t="s">
        <v>27</v>
      </c>
      <c r="B274" s="37" t="s">
        <v>3115</v>
      </c>
      <c r="C274" s="37" t="s">
        <v>28</v>
      </c>
      <c r="D274" s="37" t="s">
        <v>30</v>
      </c>
      <c r="E274" s="193" t="str">
        <f>+LEFT(Tabla1[[#This Row],[RutDV]],8)</f>
        <v>18938467</v>
      </c>
      <c r="F274" s="193" t="str">
        <f>+RIGHT(Tabla1[[#This Row],[RutDV]],1)</f>
        <v>K</v>
      </c>
      <c r="G274" s="37" t="s">
        <v>6082</v>
      </c>
      <c r="H274" s="37" t="s">
        <v>6155</v>
      </c>
      <c r="I274" s="41" t="str">
        <f>+TRIM(Tabla1[[#This Row],[Nombres]]&amp;" "&amp;Tabla1[[#This Row],[Apellidos]])</f>
        <v>THEARE FRANCISCA HERRAS VELIZ</v>
      </c>
      <c r="J274" s="37" t="s">
        <v>6129</v>
      </c>
      <c r="K274" s="37" t="s">
        <v>6130</v>
      </c>
      <c r="L274" s="37" t="s">
        <v>2497</v>
      </c>
      <c r="M274" s="193" t="s">
        <v>3539</v>
      </c>
      <c r="N274" s="193" t="s">
        <v>3539</v>
      </c>
      <c r="O274" s="193" t="s">
        <v>8005</v>
      </c>
      <c r="P274" s="40"/>
      <c r="Q274" s="37"/>
      <c r="R274" s="45">
        <v>44240</v>
      </c>
      <c r="S274" s="45">
        <v>44269</v>
      </c>
      <c r="T274" s="45"/>
      <c r="U274" s="45"/>
      <c r="V274" s="40">
        <v>34603</v>
      </c>
      <c r="W274" s="37" t="s">
        <v>11378</v>
      </c>
      <c r="X274" s="78" t="s">
        <v>5793</v>
      </c>
      <c r="Y274" s="78" t="str">
        <f>+IFERROR(VLOOKUP(Tabla1[[#This Row],[Supervisor]],STAFF!E:H,4,0),"")</f>
        <v>FRANCISCO JAVIER SUAREZ VEGA</v>
      </c>
      <c r="Z274" s="40">
        <v>43612</v>
      </c>
      <c r="AA274" s="40">
        <v>43630</v>
      </c>
      <c r="AC274" s="40">
        <v>43633</v>
      </c>
      <c r="AD274" s="37" t="s">
        <v>6155</v>
      </c>
      <c r="AE274" s="37" t="s">
        <v>6155</v>
      </c>
      <c r="AF274" s="37">
        <v>19197</v>
      </c>
      <c r="AG274" s="37" t="s">
        <v>6178</v>
      </c>
      <c r="AJ274" s="37">
        <v>58</v>
      </c>
      <c r="AK274" s="37" t="s">
        <v>2515</v>
      </c>
      <c r="AL274" s="37">
        <v>45</v>
      </c>
      <c r="AM274" s="37" t="s">
        <v>3519</v>
      </c>
      <c r="AN274" s="37">
        <f>+IF(AL274=45,1,"")</f>
        <v>1</v>
      </c>
      <c r="AO274" s="40">
        <f ca="1">+TODAY()</f>
        <v>44256</v>
      </c>
      <c r="AP274" s="41">
        <f ca="1">+IF(Tabla1[[#This Row],[Fecha Ingreso Plataforma]]="","",AO274-AC274)</f>
        <v>623</v>
      </c>
      <c r="AQ274" s="40"/>
      <c r="AR274" s="42" t="str">
        <f>+IF(Tabla1[[#This Row],[Fecha Baja]]="","",VALUE(1&amp;"/"&amp;MONTH(Tabla1[[#This Row],[Fecha Baja]])&amp;"/"&amp;YEAR(Tabla1[[#This Row],[Fecha Baja]])))</f>
        <v/>
      </c>
      <c r="AS274" s="42">
        <f>IF(Tabla1[[#This Row],[Fecha Ingreso Plataforma]]="","",VALUE(1&amp;"/"&amp;MONTH(Tabla1[[#This Row],[Fecha Ingreso Plataforma]])&amp;"/"&amp;YEAR(Tabla1[[#This Row],[Fecha Ingreso Plataforma]])))</f>
        <v>43617</v>
      </c>
      <c r="AT274" s="41" t="str">
        <f ca="1">+IF(AND(Tabla1[[#This Row],[dias]]&gt;=135,Tabla1[[#This Row],[Estado]]="Vigente"),"Si","No")</f>
        <v>Si</v>
      </c>
      <c r="AU274" s="37" t="str">
        <f>+IF(COUNTIF('PLAN EMPLEADO'!I:I,Tabla1[[#This Row],[Mail]])=0,"No","Si")</f>
        <v>Si</v>
      </c>
      <c r="AV274" s="115" t="s">
        <v>8321</v>
      </c>
      <c r="AW274" s="194"/>
    </row>
    <row r="275" spans="1:49" x14ac:dyDescent="0.2">
      <c r="A275" s="37" t="s">
        <v>27</v>
      </c>
      <c r="B275" s="37" t="s">
        <v>3115</v>
      </c>
      <c r="C275" s="37" t="s">
        <v>28</v>
      </c>
      <c r="D275" s="37" t="s">
        <v>30</v>
      </c>
      <c r="E275" s="193" t="str">
        <f>+LEFT(Tabla1[[#This Row],[RutDV]],8)</f>
        <v>19996774</v>
      </c>
      <c r="F275" s="193" t="str">
        <f>+RIGHT(Tabla1[[#This Row],[RutDV]],1)</f>
        <v>6</v>
      </c>
      <c r="G275" s="37" t="s">
        <v>6523</v>
      </c>
      <c r="H275" s="37" t="s">
        <v>6564</v>
      </c>
      <c r="I275" s="41" t="str">
        <f>+TRIM(Tabla1[[#This Row],[Nombres]]&amp;" "&amp;Tabla1[[#This Row],[Apellidos]])</f>
        <v>MILENKA FERNANDA CELIS VERA</v>
      </c>
      <c r="J275" s="37" t="s">
        <v>6488</v>
      </c>
      <c r="K275" s="37" t="s">
        <v>6489</v>
      </c>
      <c r="L275" s="37" t="s">
        <v>2497</v>
      </c>
      <c r="M275" s="37" t="s">
        <v>3539</v>
      </c>
      <c r="N275" s="37" t="s">
        <v>3539</v>
      </c>
      <c r="O275" s="56" t="s">
        <v>6689</v>
      </c>
      <c r="P275" s="40"/>
      <c r="Q275" s="37"/>
      <c r="R275" s="45">
        <v>44197</v>
      </c>
      <c r="S275" s="40">
        <v>44317</v>
      </c>
      <c r="T275" s="45"/>
      <c r="U275" s="45"/>
      <c r="V275" s="40" t="s">
        <v>6544</v>
      </c>
      <c r="W275" s="72" t="s">
        <v>5409</v>
      </c>
      <c r="X275" s="37" t="s">
        <v>2511</v>
      </c>
      <c r="Y275" s="37" t="str">
        <f>+IFERROR(VLOOKUP(Tabla1[[#This Row],[Supervisor]],STAFF!E:H,4,0),"")</f>
        <v>ULISES LA ROSA PEREZ</v>
      </c>
      <c r="Z275" s="40">
        <v>43649</v>
      </c>
      <c r="AA275" s="40">
        <v>43670</v>
      </c>
      <c r="AC275" s="40">
        <v>43673</v>
      </c>
      <c r="AD275" s="37" t="s">
        <v>6564</v>
      </c>
      <c r="AE275" s="37" t="s">
        <v>6564</v>
      </c>
      <c r="AF275" s="37">
        <v>19195</v>
      </c>
      <c r="AG275" s="37" t="s">
        <v>6584</v>
      </c>
      <c r="AJ275" s="37">
        <v>62</v>
      </c>
      <c r="AK275" s="37" t="s">
        <v>6541</v>
      </c>
      <c r="AL275" s="37">
        <v>45</v>
      </c>
      <c r="AM275" s="37" t="s">
        <v>3519</v>
      </c>
      <c r="AN275" s="37">
        <f>+IF(AL275=45,1,"")</f>
        <v>1</v>
      </c>
      <c r="AO275" s="40">
        <f ca="1">+TODAY()</f>
        <v>44256</v>
      </c>
      <c r="AP275" s="41">
        <f ca="1">+IF(Tabla1[[#This Row],[Fecha Ingreso Plataforma]]="","",AO275-AC275)</f>
        <v>583</v>
      </c>
      <c r="AQ275" s="40"/>
      <c r="AR275" s="42" t="str">
        <f>+IF(Tabla1[[#This Row],[Fecha Baja]]="","",VALUE(1&amp;"/"&amp;MONTH(Tabla1[[#This Row],[Fecha Baja]])&amp;"/"&amp;YEAR(Tabla1[[#This Row],[Fecha Baja]])))</f>
        <v/>
      </c>
      <c r="AS275" s="42">
        <f>IF(Tabla1[[#This Row],[Fecha Ingreso Plataforma]]="","",VALUE(1&amp;"/"&amp;MONTH(Tabla1[[#This Row],[Fecha Ingreso Plataforma]])&amp;"/"&amp;YEAR(Tabla1[[#This Row],[Fecha Ingreso Plataforma]])))</f>
        <v>43647</v>
      </c>
      <c r="AT275" s="41" t="str">
        <f ca="1">+IF(AND(Tabla1[[#This Row],[dias]]&gt;=135,Tabla1[[#This Row],[Estado]]="Vigente"),"Si","No")</f>
        <v>Si</v>
      </c>
      <c r="AU275" s="37" t="str">
        <f>+IF(COUNTIF('PLAN EMPLEADO'!I:I,Tabla1[[#This Row],[Mail]])=0,"No","Si")</f>
        <v>No</v>
      </c>
      <c r="AV275" s="89" t="s">
        <v>8322</v>
      </c>
      <c r="AW275" s="194"/>
    </row>
    <row r="276" spans="1:49" x14ac:dyDescent="0.2">
      <c r="A276" s="37" t="s">
        <v>27</v>
      </c>
      <c r="B276" s="37" t="s">
        <v>3115</v>
      </c>
      <c r="C276" s="72" t="s">
        <v>7302</v>
      </c>
      <c r="D276" s="37" t="s">
        <v>30</v>
      </c>
      <c r="E276" s="193" t="str">
        <f>+LEFT(Tabla1[[#This Row],[RutDV]],8)</f>
        <v>17277439</v>
      </c>
      <c r="F276" s="193" t="str">
        <f>+RIGHT(Tabla1[[#This Row],[RutDV]],1)</f>
        <v>3</v>
      </c>
      <c r="G276" s="37" t="s">
        <v>6604</v>
      </c>
      <c r="H276" s="37" t="s">
        <v>6654</v>
      </c>
      <c r="I276" s="41" t="str">
        <f>+TRIM(Tabla1[[#This Row],[Nombres]]&amp;" "&amp;Tabla1[[#This Row],[Apellidos]])</f>
        <v>SILVANA DEL PILAR SANTA MARIA RODRIGUEZ</v>
      </c>
      <c r="J276" s="37" t="s">
        <v>6622</v>
      </c>
      <c r="K276" s="37" t="s">
        <v>6623</v>
      </c>
      <c r="L276" s="37" t="s">
        <v>2497</v>
      </c>
      <c r="M276" s="193" t="s">
        <v>3539</v>
      </c>
      <c r="N276" s="193" t="s">
        <v>3539</v>
      </c>
      <c r="O276" s="193" t="s">
        <v>3540</v>
      </c>
      <c r="P276" s="40"/>
      <c r="Q276" s="37"/>
      <c r="R276" s="45">
        <v>44244</v>
      </c>
      <c r="S276" s="45">
        <v>44257</v>
      </c>
      <c r="T276" s="45"/>
      <c r="U276" s="45"/>
      <c r="V276" s="40" t="s">
        <v>6903</v>
      </c>
      <c r="W276" s="37" t="s">
        <v>7301</v>
      </c>
      <c r="X276" s="37" t="s">
        <v>689</v>
      </c>
      <c r="Y276" s="37" t="str">
        <f>+IFERROR(VLOOKUP(Tabla1[[#This Row],[Supervisor]],STAFF!E:H,4,0),"")</f>
        <v>FRANCISCO JAVIER SUAREZ VEGA</v>
      </c>
      <c r="Z276" s="40">
        <v>43657</v>
      </c>
      <c r="AA276" s="40">
        <v>43679</v>
      </c>
      <c r="AC276" s="40">
        <v>43684</v>
      </c>
      <c r="AD276" s="37" t="s">
        <v>6654</v>
      </c>
      <c r="AE276" s="37" t="s">
        <v>6654</v>
      </c>
      <c r="AF276" s="37">
        <v>19326</v>
      </c>
      <c r="AG276" s="37" t="s">
        <v>6672</v>
      </c>
      <c r="AJ276" s="37">
        <v>63</v>
      </c>
      <c r="AK276" s="37" t="s">
        <v>4474</v>
      </c>
      <c r="AL276" s="37">
        <v>45</v>
      </c>
      <c r="AM276" s="37" t="s">
        <v>3519</v>
      </c>
      <c r="AN276" s="37">
        <f>+IF(AL276=45,1,"")</f>
        <v>1</v>
      </c>
      <c r="AO276" s="40">
        <f ca="1">+TODAY()</f>
        <v>44256</v>
      </c>
      <c r="AP276" s="41">
        <f ca="1">+IF(Tabla1[[#This Row],[Fecha Ingreso Plataforma]]="","",AO276-AC276)</f>
        <v>572</v>
      </c>
      <c r="AQ276" s="40"/>
      <c r="AR276" s="42" t="str">
        <f>+IF(Tabla1[[#This Row],[Fecha Baja]]="","",VALUE(1&amp;"/"&amp;MONTH(Tabla1[[#This Row],[Fecha Baja]])&amp;"/"&amp;YEAR(Tabla1[[#This Row],[Fecha Baja]])))</f>
        <v/>
      </c>
      <c r="AS276" s="42">
        <f>IF(Tabla1[[#This Row],[Fecha Ingreso Plataforma]]="","",VALUE(1&amp;"/"&amp;MONTH(Tabla1[[#This Row],[Fecha Ingreso Plataforma]])&amp;"/"&amp;YEAR(Tabla1[[#This Row],[Fecha Ingreso Plataforma]])))</f>
        <v>43678</v>
      </c>
      <c r="AT276" s="41" t="str">
        <f ca="1">+IF(AND(Tabla1[[#This Row],[dias]]&gt;=135,Tabla1[[#This Row],[Estado]]="Vigente"),"Si","No")</f>
        <v>Si</v>
      </c>
      <c r="AU276" s="37" t="str">
        <f>+IF(COUNTIF('PLAN EMPLEADO'!I:I,Tabla1[[#This Row],[Mail]])=0,"No","Si")</f>
        <v>Si</v>
      </c>
      <c r="AV276" s="89" t="s">
        <v>8321</v>
      </c>
      <c r="AW276" s="194"/>
    </row>
    <row r="277" spans="1:49" x14ac:dyDescent="0.2">
      <c r="A277" s="37" t="s">
        <v>27</v>
      </c>
      <c r="B277" s="37" t="s">
        <v>3115</v>
      </c>
      <c r="C277" s="37" t="s">
        <v>28</v>
      </c>
      <c r="D277" s="37" t="s">
        <v>30</v>
      </c>
      <c r="E277" s="193" t="str">
        <f>+LEFT(Tabla1[[#This Row],[RutDV]],8)</f>
        <v>18860611</v>
      </c>
      <c r="F277" s="193" t="str">
        <f>+RIGHT(Tabla1[[#This Row],[RutDV]],1)</f>
        <v>3</v>
      </c>
      <c r="G277" s="37" t="s">
        <v>6791</v>
      </c>
      <c r="H277" s="37" t="s">
        <v>6840</v>
      </c>
      <c r="I277" s="41" t="str">
        <f>+TRIM(Tabla1[[#This Row],[Nombres]]&amp;" "&amp;Tabla1[[#This Row],[Apellidos]])</f>
        <v>CARLOS NICOLAS ALCAYAGA SILVA</v>
      </c>
      <c r="J277" s="37" t="s">
        <v>6753</v>
      </c>
      <c r="K277" s="37" t="s">
        <v>6754</v>
      </c>
      <c r="L277" s="37" t="s">
        <v>2497</v>
      </c>
      <c r="M277" s="193" t="s">
        <v>3539</v>
      </c>
      <c r="N277" s="193" t="s">
        <v>3539</v>
      </c>
      <c r="O277" s="193" t="s">
        <v>3540</v>
      </c>
      <c r="P277" s="40"/>
      <c r="Q277" s="37"/>
      <c r="R277" s="45">
        <v>44249</v>
      </c>
      <c r="S277" s="45">
        <v>44259</v>
      </c>
      <c r="T277" s="45"/>
      <c r="U277" s="45"/>
      <c r="V277" s="40" t="s">
        <v>6815</v>
      </c>
      <c r="W277" s="193" t="s">
        <v>5415</v>
      </c>
      <c r="X277" s="37" t="s">
        <v>2509</v>
      </c>
      <c r="Y277" s="37" t="str">
        <f>+IFERROR(VLOOKUP(Tabla1[[#This Row],[Supervisor]],STAFF!E:H,4,0),"")</f>
        <v>ULISES LA ROSA PEREZ</v>
      </c>
      <c r="Z277" s="40">
        <v>43675</v>
      </c>
      <c r="AA277" s="40">
        <v>43697</v>
      </c>
      <c r="AC277" s="40">
        <v>43700</v>
      </c>
      <c r="AD277" s="37" t="s">
        <v>6840</v>
      </c>
      <c r="AE277" s="37" t="s">
        <v>6840</v>
      </c>
      <c r="AF277" s="37">
        <v>19353</v>
      </c>
      <c r="AG277" s="37" t="s">
        <v>6862</v>
      </c>
      <c r="AJ277" s="37">
        <v>64</v>
      </c>
      <c r="AK277" s="37" t="s">
        <v>5890</v>
      </c>
      <c r="AL277" s="37">
        <v>30</v>
      </c>
      <c r="AM277" s="37" t="s">
        <v>3519</v>
      </c>
      <c r="AN277" s="37" t="str">
        <f>+IF(AL277=45,1,"")</f>
        <v/>
      </c>
      <c r="AO277" s="40">
        <f ca="1">+TODAY()</f>
        <v>44256</v>
      </c>
      <c r="AP277" s="41">
        <f ca="1">+IF(Tabla1[[#This Row],[Fecha Ingreso Plataforma]]="","",AO277-AC277)</f>
        <v>556</v>
      </c>
      <c r="AQ277" s="40"/>
      <c r="AR277" s="42" t="str">
        <f>+IF(Tabla1[[#This Row],[Fecha Baja]]="","",VALUE(1&amp;"/"&amp;MONTH(Tabla1[[#This Row],[Fecha Baja]])&amp;"/"&amp;YEAR(Tabla1[[#This Row],[Fecha Baja]])))</f>
        <v/>
      </c>
      <c r="AS277" s="42">
        <f>IF(Tabla1[[#This Row],[Fecha Ingreso Plataforma]]="","",VALUE(1&amp;"/"&amp;MONTH(Tabla1[[#This Row],[Fecha Ingreso Plataforma]])&amp;"/"&amp;YEAR(Tabla1[[#This Row],[Fecha Ingreso Plataforma]])))</f>
        <v>43678</v>
      </c>
      <c r="AT277" s="41" t="str">
        <f ca="1">+IF(AND(Tabla1[[#This Row],[dias]]&gt;=135,Tabla1[[#This Row],[Estado]]="Vigente"),"Si","No")</f>
        <v>Si</v>
      </c>
      <c r="AU277" s="37" t="str">
        <f>+IF(COUNTIF('PLAN EMPLEADO'!I:I,Tabla1[[#This Row],[Mail]])=0,"No","Si")</f>
        <v>Si</v>
      </c>
      <c r="AV277" s="89" t="s">
        <v>8321</v>
      </c>
      <c r="AW277" s="194"/>
    </row>
    <row r="278" spans="1:49" x14ac:dyDescent="0.2">
      <c r="A278" s="37" t="s">
        <v>27</v>
      </c>
      <c r="B278" s="37" t="s">
        <v>3115</v>
      </c>
      <c r="C278" s="193" t="s">
        <v>28</v>
      </c>
      <c r="D278" s="37" t="s">
        <v>30</v>
      </c>
      <c r="E278" s="193" t="str">
        <f>+LEFT(Tabla1[[#This Row],[RutDV]],8)</f>
        <v>19557898</v>
      </c>
      <c r="F278" s="193" t="str">
        <f>+RIGHT(Tabla1[[#This Row],[RutDV]],1)</f>
        <v>2</v>
      </c>
      <c r="G278" s="37" t="s">
        <v>6935</v>
      </c>
      <c r="H278" s="37" t="s">
        <v>6997</v>
      </c>
      <c r="I278" s="41" t="str">
        <f>+TRIM(Tabla1[[#This Row],[Nombres]]&amp;" "&amp;Tabla1[[#This Row],[Apellidos]])</f>
        <v>GAMALIEL MATIAS GARCIA DIAZ</v>
      </c>
      <c r="J278" s="37" t="s">
        <v>6970</v>
      </c>
      <c r="K278" s="37" t="s">
        <v>6971</v>
      </c>
      <c r="L278" s="37" t="s">
        <v>2497</v>
      </c>
      <c r="M278" s="193" t="s">
        <v>3539</v>
      </c>
      <c r="N278" s="193" t="s">
        <v>3539</v>
      </c>
      <c r="O278" s="193" t="s">
        <v>3540</v>
      </c>
      <c r="P278" s="40"/>
      <c r="Q278" s="37"/>
      <c r="R278" s="45">
        <v>44243</v>
      </c>
      <c r="S278" s="45">
        <v>44263</v>
      </c>
      <c r="T278" s="45"/>
      <c r="U278" s="45"/>
      <c r="V278" s="40">
        <v>35388</v>
      </c>
      <c r="W278" s="72" t="s">
        <v>8086</v>
      </c>
      <c r="X278" s="37" t="s">
        <v>4636</v>
      </c>
      <c r="Y278" s="37" t="str">
        <f>+IFERROR(VLOOKUP(Tabla1[[#This Row],[Supervisor]],STAFF!E:H,4,0),"")</f>
        <v>ULISES LA ROSA PEREZ</v>
      </c>
      <c r="Z278" s="40">
        <v>43689</v>
      </c>
      <c r="AA278" s="40">
        <v>43710</v>
      </c>
      <c r="AC278" s="40">
        <v>43711</v>
      </c>
      <c r="AD278" s="37" t="s">
        <v>6997</v>
      </c>
      <c r="AE278" s="37" t="s">
        <v>6997</v>
      </c>
      <c r="AF278" s="37">
        <v>19135</v>
      </c>
      <c r="AG278" s="37" t="s">
        <v>7019</v>
      </c>
      <c r="AJ278" s="37">
        <v>65</v>
      </c>
      <c r="AK278" s="37" t="s">
        <v>5846</v>
      </c>
      <c r="AL278" s="37">
        <v>45</v>
      </c>
      <c r="AM278" s="37" t="s">
        <v>3519</v>
      </c>
      <c r="AN278" s="37">
        <f>+IF(AL278=45,1,"")</f>
        <v>1</v>
      </c>
      <c r="AO278" s="40">
        <f ca="1">+TODAY()</f>
        <v>44256</v>
      </c>
      <c r="AP278" s="41">
        <f ca="1">+IF(Tabla1[[#This Row],[Fecha Ingreso Plataforma]]="","",AO278-AC278)</f>
        <v>545</v>
      </c>
      <c r="AQ278" s="40"/>
      <c r="AR278" s="42" t="str">
        <f>+IF(Tabla1[[#This Row],[Fecha Baja]]="","",VALUE(1&amp;"/"&amp;MONTH(Tabla1[[#This Row],[Fecha Baja]])&amp;"/"&amp;YEAR(Tabla1[[#This Row],[Fecha Baja]])))</f>
        <v/>
      </c>
      <c r="AS278" s="42">
        <f>IF(Tabla1[[#This Row],[Fecha Ingreso Plataforma]]="","",VALUE(1&amp;"/"&amp;MONTH(Tabla1[[#This Row],[Fecha Ingreso Plataforma]])&amp;"/"&amp;YEAR(Tabla1[[#This Row],[Fecha Ingreso Plataforma]])))</f>
        <v>43709</v>
      </c>
      <c r="AT278" s="41" t="str">
        <f ca="1">+IF(AND(Tabla1[[#This Row],[dias]]&gt;=135,Tabla1[[#This Row],[Estado]]="Vigente"),"Si","No")</f>
        <v>Si</v>
      </c>
      <c r="AU278" s="37" t="str">
        <f>+IF(COUNTIF('PLAN EMPLEADO'!I:I,Tabla1[[#This Row],[Mail]])=0,"No","Si")</f>
        <v>Si</v>
      </c>
      <c r="AV278" s="89" t="s">
        <v>8321</v>
      </c>
      <c r="AW278" s="194"/>
    </row>
    <row r="279" spans="1:49" x14ac:dyDescent="0.2">
      <c r="A279" s="37" t="s">
        <v>27</v>
      </c>
      <c r="B279" s="37" t="s">
        <v>3115</v>
      </c>
      <c r="C279" s="193" t="s">
        <v>7302</v>
      </c>
      <c r="D279" s="37" t="s">
        <v>30</v>
      </c>
      <c r="E279" s="193" t="str">
        <f>+LEFT(Tabla1[[#This Row],[RutDV]],8)</f>
        <v>18495441</v>
      </c>
      <c r="F279" s="193" t="str">
        <f>+RIGHT(Tabla1[[#This Row],[RutDV]],1)</f>
        <v>9</v>
      </c>
      <c r="G279" s="37" t="s">
        <v>7040</v>
      </c>
      <c r="H279" s="37" t="s">
        <v>7107</v>
      </c>
      <c r="I279" s="41" t="str">
        <f>+TRIM(Tabla1[[#This Row],[Nombres]]&amp;" "&amp;Tabla1[[#This Row],[Apellidos]])</f>
        <v>IVONNE SOLEDAD CARVAJAL RODRIGUEZ</v>
      </c>
      <c r="J279" s="37" t="s">
        <v>7087</v>
      </c>
      <c r="K279" s="37" t="s">
        <v>7088</v>
      </c>
      <c r="L279" s="63" t="s">
        <v>2497</v>
      </c>
      <c r="M279" s="193" t="s">
        <v>3539</v>
      </c>
      <c r="N279" s="193" t="s">
        <v>3539</v>
      </c>
      <c r="O279" s="193" t="s">
        <v>3540</v>
      </c>
      <c r="P279" s="40"/>
      <c r="Q279" s="37"/>
      <c r="R279" s="45">
        <v>44240</v>
      </c>
      <c r="S279" s="45">
        <v>44260</v>
      </c>
      <c r="T279" s="45"/>
      <c r="U279" s="45"/>
      <c r="V279" s="40" t="s">
        <v>7058</v>
      </c>
      <c r="W279" s="37" t="s">
        <v>5415</v>
      </c>
      <c r="X279" s="37" t="s">
        <v>2509</v>
      </c>
      <c r="Y279" s="37" t="str">
        <f>+IFERROR(VLOOKUP(Tabla1[[#This Row],[Supervisor]],STAFF!E:H,4,0),"")</f>
        <v>ULISES LA ROSA PEREZ</v>
      </c>
      <c r="Z279" s="40">
        <v>43698</v>
      </c>
      <c r="AA279" s="40">
        <v>43718</v>
      </c>
      <c r="AC279" s="40">
        <v>43720</v>
      </c>
      <c r="AD279" s="37" t="s">
        <v>7107</v>
      </c>
      <c r="AE279" s="37" t="s">
        <v>7107</v>
      </c>
      <c r="AF279" s="37">
        <v>19109</v>
      </c>
      <c r="AG279" s="37" t="s">
        <v>7123</v>
      </c>
      <c r="AJ279" s="37">
        <v>66</v>
      </c>
      <c r="AK279" s="37" t="s">
        <v>6541</v>
      </c>
      <c r="AL279" s="37">
        <v>30</v>
      </c>
      <c r="AM279" s="37" t="s">
        <v>3519</v>
      </c>
      <c r="AN279" s="37" t="str">
        <f>+IF(AL279=45,1,"")</f>
        <v/>
      </c>
      <c r="AO279" s="40">
        <f ca="1">+TODAY()</f>
        <v>44256</v>
      </c>
      <c r="AP279" s="41">
        <f ca="1">+IF(Tabla1[[#This Row],[Fecha Ingreso Plataforma]]="","",AO279-AC279)</f>
        <v>536</v>
      </c>
      <c r="AQ279" s="40"/>
      <c r="AR279" s="42" t="str">
        <f>+IF(Tabla1[[#This Row],[Fecha Baja]]="","",VALUE(1&amp;"/"&amp;MONTH(Tabla1[[#This Row],[Fecha Baja]])&amp;"/"&amp;YEAR(Tabla1[[#This Row],[Fecha Baja]])))</f>
        <v/>
      </c>
      <c r="AS279" s="42">
        <f>IF(Tabla1[[#This Row],[Fecha Ingreso Plataforma]]="","",VALUE(1&amp;"/"&amp;MONTH(Tabla1[[#This Row],[Fecha Ingreso Plataforma]])&amp;"/"&amp;YEAR(Tabla1[[#This Row],[Fecha Ingreso Plataforma]])))</f>
        <v>43709</v>
      </c>
      <c r="AT279" s="41" t="str">
        <f ca="1">+IF(AND(Tabla1[[#This Row],[dias]]&gt;=135,Tabla1[[#This Row],[Estado]]="Vigente"),"Si","No")</f>
        <v>Si</v>
      </c>
      <c r="AU279" s="37" t="str">
        <f>+IF(COUNTIF('PLAN EMPLEADO'!I:I,Tabla1[[#This Row],[Mail]])=0,"No","Si")</f>
        <v>Si</v>
      </c>
      <c r="AV279" s="89" t="s">
        <v>8321</v>
      </c>
      <c r="AW279" s="194"/>
    </row>
    <row r="280" spans="1:49" x14ac:dyDescent="0.2">
      <c r="A280" s="37" t="s">
        <v>27</v>
      </c>
      <c r="B280" s="37" t="s">
        <v>3115</v>
      </c>
      <c r="C280" s="193" t="s">
        <v>28</v>
      </c>
      <c r="D280" s="37" t="s">
        <v>30</v>
      </c>
      <c r="E280" s="193" t="str">
        <f>+LEFT(Tabla1[[#This Row],[RutDV]],8)</f>
        <v>15052138</v>
      </c>
      <c r="F280" s="193" t="str">
        <f>+RIGHT(Tabla1[[#This Row],[RutDV]],1)</f>
        <v>6</v>
      </c>
      <c r="G280" s="37" t="s">
        <v>7027</v>
      </c>
      <c r="H280" s="37" t="s">
        <v>7094</v>
      </c>
      <c r="I280" s="41" t="str">
        <f>+TRIM(Tabla1[[#This Row],[Nombres]]&amp;" "&amp;Tabla1[[#This Row],[Apellidos]])</f>
        <v>JOHANNA ISABEL TORO PUJADO</v>
      </c>
      <c r="J280" s="37" t="s">
        <v>7063</v>
      </c>
      <c r="K280" s="37" t="s">
        <v>7064</v>
      </c>
      <c r="L280" s="37" t="s">
        <v>2497</v>
      </c>
      <c r="M280" s="74" t="s">
        <v>3539</v>
      </c>
      <c r="N280" s="74" t="s">
        <v>3539</v>
      </c>
      <c r="O280" s="74" t="s">
        <v>8005</v>
      </c>
      <c r="P280" s="40"/>
      <c r="Q280" s="37"/>
      <c r="R280" s="45">
        <v>44246</v>
      </c>
      <c r="S280" s="40">
        <v>44275</v>
      </c>
      <c r="T280" s="45"/>
      <c r="U280" s="45"/>
      <c r="V280" s="40" t="s">
        <v>7044</v>
      </c>
      <c r="W280" s="37" t="s">
        <v>5417</v>
      </c>
      <c r="X280" s="37" t="s">
        <v>2514</v>
      </c>
      <c r="Y280" s="37" t="str">
        <f>+IFERROR(VLOOKUP(Tabla1[[#This Row],[Supervisor]],STAFF!E:H,4,0),"")</f>
        <v>WILLIAMS ENRIQUE DOMINGUEZ BARRADA</v>
      </c>
      <c r="Z280" s="40">
        <v>43698</v>
      </c>
      <c r="AA280" s="40">
        <v>43718</v>
      </c>
      <c r="AC280" s="40">
        <v>43720</v>
      </c>
      <c r="AD280" s="37" t="s">
        <v>7094</v>
      </c>
      <c r="AE280" s="37" t="s">
        <v>7094</v>
      </c>
      <c r="AF280" s="37">
        <v>19229</v>
      </c>
      <c r="AG280" s="37" t="s">
        <v>7111</v>
      </c>
      <c r="AJ280" s="37">
        <v>66</v>
      </c>
      <c r="AK280" s="37" t="s">
        <v>6541</v>
      </c>
      <c r="AL280" s="37">
        <v>30</v>
      </c>
      <c r="AM280" s="37" t="s">
        <v>3519</v>
      </c>
      <c r="AN280" s="37" t="str">
        <f>+IF(AL280=45,1,"")</f>
        <v/>
      </c>
      <c r="AO280" s="40">
        <f ca="1">+TODAY()</f>
        <v>44256</v>
      </c>
      <c r="AP280" s="41">
        <f ca="1">+IF(Tabla1[[#This Row],[Fecha Ingreso Plataforma]]="","",AO280-AC280)</f>
        <v>536</v>
      </c>
      <c r="AQ280" s="40"/>
      <c r="AR280" s="42" t="str">
        <f>+IF(Tabla1[[#This Row],[Fecha Baja]]="","",VALUE(1&amp;"/"&amp;MONTH(Tabla1[[#This Row],[Fecha Baja]])&amp;"/"&amp;YEAR(Tabla1[[#This Row],[Fecha Baja]])))</f>
        <v/>
      </c>
      <c r="AS280" s="42">
        <f>IF(Tabla1[[#This Row],[Fecha Ingreso Plataforma]]="","",VALUE(1&amp;"/"&amp;MONTH(Tabla1[[#This Row],[Fecha Ingreso Plataforma]])&amp;"/"&amp;YEAR(Tabla1[[#This Row],[Fecha Ingreso Plataforma]])))</f>
        <v>43709</v>
      </c>
      <c r="AT280" s="41" t="str">
        <f ca="1">+IF(AND(Tabla1[[#This Row],[dias]]&gt;=135,Tabla1[[#This Row],[Estado]]="Vigente"),"Si","No")</f>
        <v>Si</v>
      </c>
      <c r="AU280" s="37" t="str">
        <f>+IF(COUNTIF('PLAN EMPLEADO'!I:I,Tabla1[[#This Row],[Mail]])=0,"No","Si")</f>
        <v>No</v>
      </c>
      <c r="AV280" s="89" t="s">
        <v>8322</v>
      </c>
      <c r="AW280" s="194"/>
    </row>
    <row r="281" spans="1:49" x14ac:dyDescent="0.2">
      <c r="A281" s="37" t="s">
        <v>27</v>
      </c>
      <c r="B281" s="37" t="s">
        <v>3115</v>
      </c>
      <c r="C281" s="193" t="s">
        <v>7302</v>
      </c>
      <c r="D281" s="37" t="s">
        <v>30</v>
      </c>
      <c r="E281" s="193" t="str">
        <f>+LEFT(Tabla1[[#This Row],[RutDV]],8)</f>
        <v>15912876</v>
      </c>
      <c r="F281" s="193" t="str">
        <f>+RIGHT(Tabla1[[#This Row],[RutDV]],1)</f>
        <v>8</v>
      </c>
      <c r="G281" s="37" t="s">
        <v>7588</v>
      </c>
      <c r="H281" s="37" t="s">
        <v>7612</v>
      </c>
      <c r="I281" s="41" t="str">
        <f>+TRIM(Tabla1[[#This Row],[Nombres]]&amp;" "&amp;Tabla1[[#This Row],[Apellidos]])</f>
        <v>VALERIA DOMINIQUE LOPEZ ARANDA</v>
      </c>
      <c r="J281" s="37" t="s">
        <v>7537</v>
      </c>
      <c r="K281" s="37" t="s">
        <v>7538</v>
      </c>
      <c r="L281" s="37" t="s">
        <v>2497</v>
      </c>
      <c r="M281" s="193" t="s">
        <v>3539</v>
      </c>
      <c r="N281" s="193" t="s">
        <v>3539</v>
      </c>
      <c r="O281" s="193" t="s">
        <v>3540</v>
      </c>
      <c r="P281" s="40"/>
      <c r="R281" s="196">
        <v>44252</v>
      </c>
      <c r="S281" s="196">
        <v>44281</v>
      </c>
      <c r="T281" s="45"/>
      <c r="U281" s="45"/>
      <c r="V281" s="40" t="s">
        <v>7575</v>
      </c>
      <c r="W281" s="195" t="s">
        <v>5411</v>
      </c>
      <c r="X281" s="37" t="s">
        <v>2512</v>
      </c>
      <c r="Y281" s="37" t="str">
        <f>+IFERROR(VLOOKUP(Tabla1[[#This Row],[Supervisor]],STAFF!E:H,4,0),"")</f>
        <v>ULISES LA ROSA PEREZ</v>
      </c>
      <c r="Z281" s="40">
        <v>43788</v>
      </c>
      <c r="AA281" s="40">
        <v>43809</v>
      </c>
      <c r="AC281" s="40">
        <v>43811</v>
      </c>
      <c r="AD281" s="37" t="s">
        <v>7612</v>
      </c>
      <c r="AE281" s="37" t="s">
        <v>7612</v>
      </c>
      <c r="AF281" s="37">
        <v>19146</v>
      </c>
      <c r="AG281" s="37" t="s">
        <v>7635</v>
      </c>
      <c r="AJ281" s="37">
        <v>68</v>
      </c>
      <c r="AK281" s="37" t="s">
        <v>4474</v>
      </c>
      <c r="AL281" s="37">
        <v>30</v>
      </c>
      <c r="AM281" s="37" t="s">
        <v>3519</v>
      </c>
      <c r="AN281" s="37" t="str">
        <f>+IF(AL281=45,1,"")</f>
        <v/>
      </c>
      <c r="AO281" s="40">
        <f ca="1">+TODAY()</f>
        <v>44256</v>
      </c>
      <c r="AP281" s="41">
        <f ca="1">+IF(Tabla1[[#This Row],[Fecha Ingreso Plataforma]]="","",AO281-AC281)</f>
        <v>445</v>
      </c>
      <c r="AQ281" s="40"/>
      <c r="AR281" s="42" t="str">
        <f>+IF(Tabla1[[#This Row],[Fecha Baja]]="","",VALUE(1&amp;"/"&amp;MONTH(Tabla1[[#This Row],[Fecha Baja]])&amp;"/"&amp;YEAR(Tabla1[[#This Row],[Fecha Baja]])))</f>
        <v/>
      </c>
      <c r="AS281" s="42">
        <f>IF(Tabla1[[#This Row],[Fecha Ingreso Plataforma]]="","",VALUE(1&amp;"/"&amp;MONTH(Tabla1[[#This Row],[Fecha Ingreso Plataforma]])&amp;"/"&amp;YEAR(Tabla1[[#This Row],[Fecha Ingreso Plataforma]])))</f>
        <v>43800</v>
      </c>
      <c r="AT281" s="41" t="str">
        <f ca="1">+IF(AND(Tabla1[[#This Row],[dias]]&gt;=135,Tabla1[[#This Row],[Estado]]="Vigente"),"Si","No")</f>
        <v>Si</v>
      </c>
      <c r="AU281" s="41" t="str">
        <f>+IF(COUNTIF('PLAN EMPLEADO'!I:I,Tabla1[[#This Row],[Mail]])=0,"No","Si")</f>
        <v>Si</v>
      </c>
      <c r="AV281" s="89" t="s">
        <v>8321</v>
      </c>
      <c r="AW281" s="194"/>
    </row>
    <row r="282" spans="1:49" x14ac:dyDescent="0.2">
      <c r="A282" s="37" t="s">
        <v>27</v>
      </c>
      <c r="B282" s="37" t="s">
        <v>3115</v>
      </c>
      <c r="C282" s="193" t="s">
        <v>7302</v>
      </c>
      <c r="D282" s="37" t="s">
        <v>30</v>
      </c>
      <c r="E282" s="193" t="str">
        <f>+LEFT(Tabla1[[#This Row],[RutDV]],8)</f>
        <v>13873709</v>
      </c>
      <c r="F282" s="193" t="str">
        <f>+RIGHT(Tabla1[[#This Row],[RutDV]],1)</f>
        <v>8</v>
      </c>
      <c r="G282" s="37" t="s">
        <v>8234</v>
      </c>
      <c r="H282" s="37" t="s">
        <v>7982</v>
      </c>
      <c r="I282" s="41" t="str">
        <f>+TRIM(Tabla1[[#This Row],[Nombres]]&amp;" "&amp;Tabla1[[#This Row],[Apellidos]])</f>
        <v>FABIOLA ANDREA GUERRA SEGOVIA</v>
      </c>
      <c r="J282" s="37" t="s">
        <v>5236</v>
      </c>
      <c r="K282" s="37" t="s">
        <v>8233</v>
      </c>
      <c r="L282" s="37" t="s">
        <v>2497</v>
      </c>
      <c r="M282" s="193" t="s">
        <v>3539</v>
      </c>
      <c r="N282" s="193" t="s">
        <v>3539</v>
      </c>
      <c r="O282" s="193" t="s">
        <v>3540</v>
      </c>
      <c r="P282" s="40"/>
      <c r="R282" s="45">
        <v>44255</v>
      </c>
      <c r="S282" s="45">
        <v>44269</v>
      </c>
      <c r="T282" s="45"/>
      <c r="U282" s="45"/>
      <c r="V282" s="40">
        <v>29491</v>
      </c>
      <c r="W282" s="40" t="s">
        <v>7301</v>
      </c>
      <c r="X282" s="37" t="s">
        <v>689</v>
      </c>
      <c r="Y282" s="37" t="str">
        <f>+IFERROR(VLOOKUP(Tabla1[[#This Row],[Supervisor]],STAFF!E:H,4,0),"")</f>
        <v>FRANCISCO JAVIER SUAREZ VEGA</v>
      </c>
      <c r="Z282" s="40">
        <v>43808</v>
      </c>
      <c r="AA282" s="40">
        <v>43829</v>
      </c>
      <c r="AC282" s="40">
        <v>43837</v>
      </c>
      <c r="AD282" s="37" t="s">
        <v>7982</v>
      </c>
      <c r="AE282" s="37" t="s">
        <v>7982</v>
      </c>
      <c r="AF282" s="37">
        <v>19332</v>
      </c>
      <c r="AG282" s="37" t="s">
        <v>8003</v>
      </c>
      <c r="AJ282" s="37">
        <v>70</v>
      </c>
      <c r="AK282" s="37" t="s">
        <v>5846</v>
      </c>
      <c r="AL282" s="37">
        <v>45</v>
      </c>
      <c r="AM282" s="37" t="s">
        <v>3519</v>
      </c>
      <c r="AN282" s="37">
        <f>+IF(AL282=45,1,"")</f>
        <v>1</v>
      </c>
      <c r="AO282" s="40">
        <f ca="1">+TODAY()</f>
        <v>44256</v>
      </c>
      <c r="AP282" s="41">
        <f ca="1">+IF(Tabla1[[#This Row],[Fecha Ingreso Plataforma]]="","",AO282-AC282)</f>
        <v>419</v>
      </c>
      <c r="AQ282" s="40"/>
      <c r="AR282" s="42" t="str">
        <f>+IF(Tabla1[[#This Row],[Fecha Baja]]="","",VALUE(1&amp;"/"&amp;MONTH(Tabla1[[#This Row],[Fecha Baja]])&amp;"/"&amp;YEAR(Tabla1[[#This Row],[Fecha Baja]])))</f>
        <v/>
      </c>
      <c r="AS282" s="42">
        <f>IF(Tabla1[[#This Row],[Fecha Ingreso Plataforma]]="","",VALUE(1&amp;"/"&amp;MONTH(Tabla1[[#This Row],[Fecha Ingreso Plataforma]])&amp;"/"&amp;YEAR(Tabla1[[#This Row],[Fecha Ingreso Plataforma]])))</f>
        <v>43831</v>
      </c>
      <c r="AT282" s="41" t="str">
        <f ca="1">+IF(AND(Tabla1[[#This Row],[dias]]&gt;=135,Tabla1[[#This Row],[Estado]]="Vigente"),"Si","No")</f>
        <v>Si</v>
      </c>
      <c r="AU282" s="41" t="str">
        <f>+IF(COUNTIF('PLAN EMPLEADO'!I:I,Tabla1[[#This Row],[Mail]])=0,"No","Si")</f>
        <v>Si</v>
      </c>
      <c r="AV282" s="89" t="s">
        <v>8322</v>
      </c>
      <c r="AW282" s="194"/>
    </row>
    <row r="283" spans="1:49" x14ac:dyDescent="0.2">
      <c r="A283" s="37" t="s">
        <v>27</v>
      </c>
      <c r="B283" s="37" t="s">
        <v>3115</v>
      </c>
      <c r="C283" s="37" t="s">
        <v>28</v>
      </c>
      <c r="D283" s="37" t="s">
        <v>30</v>
      </c>
      <c r="E283" s="193" t="str">
        <f>+LEFT(Tabla1[[#This Row],[RutDV]],8)</f>
        <v>20287921</v>
      </c>
      <c r="F283" s="193" t="str">
        <f>+RIGHT(Tabla1[[#This Row],[RutDV]],1)</f>
        <v>7</v>
      </c>
      <c r="G283" s="37" t="s">
        <v>6231</v>
      </c>
      <c r="H283" s="37" t="s">
        <v>8201</v>
      </c>
      <c r="I283" s="41" t="str">
        <f>+TRIM(Tabla1[[#This Row],[Nombres]]&amp;" "&amp;Tabla1[[#This Row],[Apellidos]])</f>
        <v>CATALINA ANAIS ROJAS REYES</v>
      </c>
      <c r="J283" s="44" t="s">
        <v>6211</v>
      </c>
      <c r="K283" s="37" t="s">
        <v>8043</v>
      </c>
      <c r="L283" s="37" t="s">
        <v>2497</v>
      </c>
      <c r="M283" s="193" t="s">
        <v>3539</v>
      </c>
      <c r="N283" s="193" t="s">
        <v>3539</v>
      </c>
      <c r="O283" s="193" t="s">
        <v>3540</v>
      </c>
      <c r="P283" s="40"/>
      <c r="R283" s="45">
        <v>44225</v>
      </c>
      <c r="S283" s="45">
        <v>44256</v>
      </c>
      <c r="T283" s="45"/>
      <c r="U283" s="45"/>
      <c r="V283" s="40" t="s">
        <v>8072</v>
      </c>
      <c r="W283" s="195" t="s">
        <v>5417</v>
      </c>
      <c r="X283" s="37" t="s">
        <v>2514</v>
      </c>
      <c r="Y283" s="37" t="str">
        <f>+IFERROR(VLOOKUP(Tabla1[[#This Row],[Supervisor]],STAFF!E:H,4,0),"")</f>
        <v>WILLIAMS ENRIQUE DOMINGUEZ BARRADA</v>
      </c>
      <c r="Z283" s="40">
        <v>43837</v>
      </c>
      <c r="AA283" s="40">
        <v>43857</v>
      </c>
      <c r="AC283" s="40">
        <v>43859</v>
      </c>
      <c r="AD283" s="37" t="s">
        <v>8201</v>
      </c>
      <c r="AE283" s="37" t="s">
        <v>8201</v>
      </c>
      <c r="AF283" s="37">
        <v>19385</v>
      </c>
      <c r="AG283" s="37" t="s">
        <v>6268</v>
      </c>
      <c r="AJ283" s="37">
        <v>71</v>
      </c>
      <c r="AK283" s="37" t="s">
        <v>5890</v>
      </c>
      <c r="AL283" s="37">
        <v>45</v>
      </c>
      <c r="AM283" s="37" t="s">
        <v>3519</v>
      </c>
      <c r="AN283" s="37">
        <f>+IF(AL283=45,1,"")</f>
        <v>1</v>
      </c>
      <c r="AO283" s="40">
        <f ca="1">+TODAY()</f>
        <v>44256</v>
      </c>
      <c r="AP283" s="41">
        <f ca="1">+IF(Tabla1[[#This Row],[Fecha Ingreso Plataforma]]="","",AO283-AC283)</f>
        <v>397</v>
      </c>
      <c r="AQ283" s="40"/>
      <c r="AR283" s="42" t="str">
        <f>+IF(Tabla1[[#This Row],[Fecha Baja]]="","",VALUE(1&amp;"/"&amp;MONTH(Tabla1[[#This Row],[Fecha Baja]])&amp;"/"&amp;YEAR(Tabla1[[#This Row],[Fecha Baja]])))</f>
        <v/>
      </c>
      <c r="AS283" s="42">
        <f>IF(Tabla1[[#This Row],[Fecha Ingreso Plataforma]]="","",VALUE(1&amp;"/"&amp;MONTH(Tabla1[[#This Row],[Fecha Ingreso Plataforma]])&amp;"/"&amp;YEAR(Tabla1[[#This Row],[Fecha Ingreso Plataforma]])))</f>
        <v>43831</v>
      </c>
      <c r="AT283" s="41" t="str">
        <f ca="1">+IF(AND(Tabla1[[#This Row],[dias]]&gt;=135,Tabla1[[#This Row],[Estado]]="Vigente"),"Si","No")</f>
        <v>Si</v>
      </c>
      <c r="AU283" s="41" t="str">
        <f>+IF(COUNTIF('PLAN EMPLEADO'!I:I,Tabla1[[#This Row],[Mail]])=0,"No","Si")</f>
        <v>Si</v>
      </c>
      <c r="AV283" s="89" t="s">
        <v>8321</v>
      </c>
      <c r="AW283" s="194"/>
    </row>
    <row r="284" spans="1:49" x14ac:dyDescent="0.2">
      <c r="A284" s="37" t="s">
        <v>27</v>
      </c>
      <c r="B284" s="37" t="s">
        <v>3115</v>
      </c>
      <c r="C284" s="193" t="s">
        <v>7302</v>
      </c>
      <c r="D284" s="37" t="s">
        <v>30</v>
      </c>
      <c r="E284" s="193" t="str">
        <f>+LEFT(Tabla1[[#This Row],[RutDV]],8)</f>
        <v>19101764</v>
      </c>
      <c r="F284" s="193" t="str">
        <f>+RIGHT(Tabla1[[#This Row],[RutDV]],1)</f>
        <v>1</v>
      </c>
      <c r="G284" s="37" t="s">
        <v>8121</v>
      </c>
      <c r="H284" s="37" t="s">
        <v>8160</v>
      </c>
      <c r="I284" s="41" t="str">
        <f>+TRIM(Tabla1[[#This Row],[Nombres]]&amp;" "&amp;Tabla1[[#This Row],[Apellidos]])</f>
        <v>VIANNEY MARILYN SOZA VALENCIA</v>
      </c>
      <c r="J284" s="37" t="s">
        <v>8087</v>
      </c>
      <c r="K284" s="37" t="s">
        <v>8088</v>
      </c>
      <c r="L284" s="37" t="s">
        <v>2497</v>
      </c>
      <c r="M284" s="193" t="s">
        <v>3539</v>
      </c>
      <c r="N284" s="193" t="s">
        <v>3539</v>
      </c>
      <c r="O284" s="193" t="s">
        <v>3540</v>
      </c>
      <c r="P284" s="40"/>
      <c r="R284" s="45">
        <v>44240</v>
      </c>
      <c r="S284" s="40">
        <v>44264</v>
      </c>
      <c r="T284" s="45"/>
      <c r="U284" s="45"/>
      <c r="V284" s="40" t="s">
        <v>8138</v>
      </c>
      <c r="W284" s="193" t="s">
        <v>10434</v>
      </c>
      <c r="X284" s="193" t="s">
        <v>7582</v>
      </c>
      <c r="Y284" s="193" t="str">
        <f>+IFERROR(VLOOKUP(Tabla1[[#This Row],[Supervisor]],STAFF!E:H,4,0),"")</f>
        <v>ULISES LA ROSA PEREZ</v>
      </c>
      <c r="Z284" s="40">
        <v>43844</v>
      </c>
      <c r="AA284" s="40">
        <v>43865</v>
      </c>
      <c r="AC284" s="40">
        <v>43867</v>
      </c>
      <c r="AD284" s="37" t="s">
        <v>8160</v>
      </c>
      <c r="AE284" s="37" t="s">
        <v>8160</v>
      </c>
      <c r="AF284" s="37">
        <v>19342</v>
      </c>
      <c r="AG284" s="37" t="s">
        <v>8177</v>
      </c>
      <c r="AJ284" s="37">
        <v>72</v>
      </c>
      <c r="AK284" s="37" t="s">
        <v>5846</v>
      </c>
      <c r="AL284" s="37">
        <v>45</v>
      </c>
      <c r="AM284" s="56" t="s">
        <v>3519</v>
      </c>
      <c r="AN284" s="37">
        <f>+IF(AL284=45,1,"")</f>
        <v>1</v>
      </c>
      <c r="AO284" s="40">
        <f ca="1">+TODAY()</f>
        <v>44256</v>
      </c>
      <c r="AP284" s="41">
        <f ca="1">+IF(Tabla1[[#This Row],[Fecha Ingreso Plataforma]]="","",AO284-AC284)</f>
        <v>389</v>
      </c>
      <c r="AQ284" s="40"/>
      <c r="AR284" s="42" t="str">
        <f>+IF(Tabla1[[#This Row],[Fecha Baja]]="","",VALUE(1&amp;"/"&amp;MONTH(Tabla1[[#This Row],[Fecha Baja]])&amp;"/"&amp;YEAR(Tabla1[[#This Row],[Fecha Baja]])))</f>
        <v/>
      </c>
      <c r="AS284" s="42">
        <f>IF(Tabla1[[#This Row],[Fecha Ingreso Plataforma]]="","",VALUE(1&amp;"/"&amp;MONTH(Tabla1[[#This Row],[Fecha Ingreso Plataforma]])&amp;"/"&amp;YEAR(Tabla1[[#This Row],[Fecha Ingreso Plataforma]])))</f>
        <v>43862</v>
      </c>
      <c r="AT284" s="41" t="str">
        <f ca="1">+IF(AND(Tabla1[[#This Row],[dias]]&gt;=135,Tabla1[[#This Row],[Estado]]="Vigente"),"Si","No")</f>
        <v>Si</v>
      </c>
      <c r="AU284" s="41" t="str">
        <f>+IF(COUNTIF('PLAN EMPLEADO'!I:I,Tabla1[[#This Row],[Mail]])=0,"No","Si")</f>
        <v>No</v>
      </c>
      <c r="AV284" s="89" t="s">
        <v>8321</v>
      </c>
      <c r="AW284" s="194"/>
    </row>
    <row r="285" spans="1:49" x14ac:dyDescent="0.2">
      <c r="A285" s="169" t="s">
        <v>27</v>
      </c>
      <c r="B285" s="169" t="s">
        <v>3115</v>
      </c>
      <c r="C285" s="193" t="s">
        <v>7302</v>
      </c>
      <c r="D285" s="169" t="s">
        <v>30</v>
      </c>
      <c r="E285" s="193" t="str">
        <f>+LEFT(Tabla1[[#This Row],[RutDV]],8)</f>
        <v>16183211</v>
      </c>
      <c r="F285" s="193" t="str">
        <f>+RIGHT(Tabla1[[#This Row],[RutDV]],1)</f>
        <v>1</v>
      </c>
      <c r="G285" s="169" t="s">
        <v>8664</v>
      </c>
      <c r="H285" s="169" t="s">
        <v>8719</v>
      </c>
      <c r="I285" s="170" t="str">
        <f>+TRIM(Tabla1[[#This Row],[Nombres]]&amp;" "&amp;Tabla1[[#This Row],[Apellidos]])</f>
        <v>JENNIFER ESTER ORREGO CRUZ</v>
      </c>
      <c r="J285" s="169" t="s">
        <v>8634</v>
      </c>
      <c r="K285" s="169" t="s">
        <v>8635</v>
      </c>
      <c r="L285" s="169" t="s">
        <v>2497</v>
      </c>
      <c r="M285" s="193" t="s">
        <v>3539</v>
      </c>
      <c r="N285" s="193" t="s">
        <v>3539</v>
      </c>
      <c r="O285" s="193" t="s">
        <v>3540</v>
      </c>
      <c r="P285" s="171"/>
      <c r="Q285" s="171"/>
      <c r="R285" s="172">
        <v>44244</v>
      </c>
      <c r="S285" s="45">
        <v>44256</v>
      </c>
      <c r="T285" s="172"/>
      <c r="U285" s="172"/>
      <c r="V285" s="171">
        <v>31053</v>
      </c>
      <c r="W285" s="192" t="s">
        <v>5417</v>
      </c>
      <c r="X285" s="37" t="s">
        <v>2514</v>
      </c>
      <c r="Y285" s="37" t="str">
        <f>+IFERROR(VLOOKUP(Tabla1[[#This Row],[Supervisor]],STAFF!E:H,4,0),"")</f>
        <v>WILLIAMS ENRIQUE DOMINGUEZ BARRADA</v>
      </c>
      <c r="Z285" s="171">
        <v>44012</v>
      </c>
      <c r="AA285" s="171">
        <v>44022</v>
      </c>
      <c r="AB285" s="169"/>
      <c r="AC285" s="171">
        <v>44025</v>
      </c>
      <c r="AD285" s="169" t="s">
        <v>8719</v>
      </c>
      <c r="AE285" s="169" t="s">
        <v>8719</v>
      </c>
      <c r="AF285" s="169">
        <v>19054</v>
      </c>
      <c r="AG285" s="169" t="s">
        <v>8737</v>
      </c>
      <c r="AH285" s="169"/>
      <c r="AI285" s="169"/>
      <c r="AJ285" s="169">
        <v>76</v>
      </c>
      <c r="AK285" s="169" t="s">
        <v>5846</v>
      </c>
      <c r="AL285" s="169">
        <v>45</v>
      </c>
      <c r="AM285" s="191" t="s">
        <v>3519</v>
      </c>
      <c r="AN285" s="169">
        <f>+IF(AL285=45,1,"")</f>
        <v>1</v>
      </c>
      <c r="AO285" s="171">
        <f ca="1">+TODAY()</f>
        <v>44256</v>
      </c>
      <c r="AP285" s="170">
        <f ca="1">+IF(Tabla1[[#This Row],[Fecha Ingreso Plataforma]]="","",AO285-AC285)</f>
        <v>231</v>
      </c>
      <c r="AQ285" s="171"/>
      <c r="AR285" s="173" t="str">
        <f>+IF(Tabla1[[#This Row],[Fecha Baja]]="","",VALUE(1&amp;"/"&amp;MONTH(Tabla1[[#This Row],[Fecha Baja]])&amp;"/"&amp;YEAR(Tabla1[[#This Row],[Fecha Baja]])))</f>
        <v/>
      </c>
      <c r="AS285" s="173">
        <f>IF(Tabla1[[#This Row],[Fecha Ingreso Plataforma]]="","",VALUE(1&amp;"/"&amp;MONTH(Tabla1[[#This Row],[Fecha Ingreso Plataforma]])&amp;"/"&amp;YEAR(Tabla1[[#This Row],[Fecha Ingreso Plataforma]])))</f>
        <v>44013</v>
      </c>
      <c r="AT285" s="170" t="str">
        <f ca="1">+IF(AND(Tabla1[[#This Row],[dias]]&gt;=135,Tabla1[[#This Row],[Estado]]="Vigente"),"Si","No")</f>
        <v>Si</v>
      </c>
      <c r="AU285" s="170" t="str">
        <f>+IF(COUNTIF('PLAN EMPLEADO'!I:I,Tabla1[[#This Row],[Mail]])=0,"No","Si")</f>
        <v>Si</v>
      </c>
      <c r="AV285" s="170" t="s">
        <v>8321</v>
      </c>
      <c r="AW285" s="194"/>
    </row>
    <row r="286" spans="1:49" x14ac:dyDescent="0.2">
      <c r="A286" s="37" t="s">
        <v>27</v>
      </c>
      <c r="B286" s="37" t="s">
        <v>3115</v>
      </c>
      <c r="C286" s="37" t="s">
        <v>28</v>
      </c>
      <c r="D286" s="37" t="s">
        <v>30</v>
      </c>
      <c r="E286" s="193" t="str">
        <f>+LEFT(Tabla1[[#This Row],[RutDV]],8)</f>
        <v>18598435</v>
      </c>
      <c r="F286" s="193" t="str">
        <f>+RIGHT(Tabla1[[#This Row],[RutDV]],1)</f>
        <v>4</v>
      </c>
      <c r="G286" s="193" t="s">
        <v>8874</v>
      </c>
      <c r="H286" s="193" t="s">
        <v>9013</v>
      </c>
      <c r="I286" s="194" t="str">
        <f>+TRIM(Tabla1[[#This Row],[Nombres]]&amp;" "&amp;Tabla1[[#This Row],[Apellidos]])</f>
        <v>MARIA ALEJANDRA CIFUENTES LASTRA</v>
      </c>
      <c r="J286" s="193" t="s">
        <v>4540</v>
      </c>
      <c r="K286" s="193" t="s">
        <v>8899</v>
      </c>
      <c r="L286" s="193" t="s">
        <v>2497</v>
      </c>
      <c r="M286" s="193" t="s">
        <v>3539</v>
      </c>
      <c r="N286" s="193" t="s">
        <v>3539</v>
      </c>
      <c r="O286" s="193" t="s">
        <v>3540</v>
      </c>
      <c r="P286" s="195"/>
      <c r="Q286" s="195"/>
      <c r="R286" s="196">
        <v>44245</v>
      </c>
      <c r="S286" s="196">
        <v>44274</v>
      </c>
      <c r="T286" s="196"/>
      <c r="U286" s="196"/>
      <c r="V286" s="195">
        <v>33281</v>
      </c>
      <c r="W286" s="193" t="s">
        <v>5417</v>
      </c>
      <c r="X286" s="37" t="s">
        <v>2514</v>
      </c>
      <c r="Y286" s="37" t="str">
        <f>+IFERROR(VLOOKUP(Tabla1[[#This Row],[Supervisor]],STAFF!E:H,4,0),"")</f>
        <v>WILLIAMS ENRIQUE DOMINGUEZ BARRADA</v>
      </c>
      <c r="Z286" s="195">
        <v>44032</v>
      </c>
      <c r="AA286" s="195">
        <v>44042</v>
      </c>
      <c r="AB286" s="193"/>
      <c r="AC286" s="195">
        <v>44043</v>
      </c>
      <c r="AD286" s="193" t="s">
        <v>9013</v>
      </c>
      <c r="AE286" s="193" t="s">
        <v>9013</v>
      </c>
      <c r="AF286" s="193">
        <v>19406</v>
      </c>
      <c r="AG286" s="193" t="s">
        <v>9037</v>
      </c>
      <c r="AH286" s="193"/>
      <c r="AI286" s="193"/>
      <c r="AJ286" s="193">
        <v>79</v>
      </c>
      <c r="AK286" s="193" t="s">
        <v>5846</v>
      </c>
      <c r="AL286" s="193">
        <v>30</v>
      </c>
      <c r="AM286" s="191" t="s">
        <v>3519</v>
      </c>
      <c r="AN286" s="193" t="str">
        <f>+IF(AL286=45,1,"")</f>
        <v/>
      </c>
      <c r="AO286" s="195">
        <f ca="1">+TODAY()</f>
        <v>44256</v>
      </c>
      <c r="AP286" s="194">
        <f ca="1">+IF(Tabla1[[#This Row],[Fecha Ingreso Plataforma]]="","",AO286-AC286)</f>
        <v>213</v>
      </c>
      <c r="AQ286" s="195"/>
      <c r="AR286" s="197" t="str">
        <f>+IF(Tabla1[[#This Row],[Fecha Baja]]="","",VALUE(1&amp;"/"&amp;MONTH(Tabla1[[#This Row],[Fecha Baja]])&amp;"/"&amp;YEAR(Tabla1[[#This Row],[Fecha Baja]])))</f>
        <v/>
      </c>
      <c r="AS286" s="197">
        <f>IF(Tabla1[[#This Row],[Fecha Ingreso Plataforma]]="","",VALUE(1&amp;"/"&amp;MONTH(Tabla1[[#This Row],[Fecha Ingreso Plataforma]])&amp;"/"&amp;YEAR(Tabla1[[#This Row],[Fecha Ingreso Plataforma]])))</f>
        <v>44013</v>
      </c>
      <c r="AT286" s="194" t="str">
        <f ca="1">+IF(AND(Tabla1[[#This Row],[dias]]&gt;=135,Tabla1[[#This Row],[Estado]]="Vigente"),"Si","No")</f>
        <v>Si</v>
      </c>
      <c r="AU286" s="194" t="str">
        <f>+IF(COUNTIF('PLAN EMPLEADO'!I:I,Tabla1[[#This Row],[Mail]])=0,"No","Si")</f>
        <v>Si</v>
      </c>
      <c r="AV286" s="194" t="s">
        <v>8321</v>
      </c>
      <c r="AW286" s="194"/>
    </row>
    <row r="287" spans="1:49" x14ac:dyDescent="0.2">
      <c r="A287" s="193" t="s">
        <v>27</v>
      </c>
      <c r="B287" s="193" t="s">
        <v>3115</v>
      </c>
      <c r="C287" s="193" t="s">
        <v>28</v>
      </c>
      <c r="D287" s="193" t="s">
        <v>30</v>
      </c>
      <c r="E287" s="193" t="str">
        <f>+LEFT(Tabla1[[#This Row],[RutDV]],8)</f>
        <v>18575149</v>
      </c>
      <c r="F287" s="193" t="str">
        <f>+RIGHT(Tabla1[[#This Row],[RutDV]],1)</f>
        <v>K</v>
      </c>
      <c r="G287" s="193" t="s">
        <v>9074</v>
      </c>
      <c r="H287" s="193" t="s">
        <v>9325</v>
      </c>
      <c r="I287" s="194" t="str">
        <f>+TRIM(Tabla1[[#This Row],[Nombres]]&amp;" "&amp;Tabla1[[#This Row],[Apellidos]])</f>
        <v>SILVANA ANGELA BUGUEÑO ORTEGA</v>
      </c>
      <c r="J287" s="193" t="s">
        <v>9106</v>
      </c>
      <c r="K287" s="193" t="s">
        <v>9107</v>
      </c>
      <c r="L287" s="193" t="s">
        <v>2497</v>
      </c>
      <c r="M287" s="193" t="s">
        <v>3539</v>
      </c>
      <c r="N287" s="193" t="s">
        <v>3539</v>
      </c>
      <c r="O287" s="193" t="s">
        <v>3540</v>
      </c>
      <c r="P287" s="195"/>
      <c r="Q287" s="195"/>
      <c r="R287" s="196">
        <v>44252</v>
      </c>
      <c r="S287" s="196">
        <v>44265</v>
      </c>
      <c r="T287" s="196"/>
      <c r="U287" s="196"/>
      <c r="V287" s="195" t="s">
        <v>9129</v>
      </c>
      <c r="W287" s="195" t="s">
        <v>5411</v>
      </c>
      <c r="X287" s="37" t="s">
        <v>2512</v>
      </c>
      <c r="Y287" s="37" t="str">
        <f>+IFERROR(VLOOKUP(Tabla1[[#This Row],[Supervisor]],STAFF!E:H,4,0),"")</f>
        <v>ULISES LA ROSA PEREZ</v>
      </c>
      <c r="Z287" s="195">
        <v>44039</v>
      </c>
      <c r="AA287" s="195">
        <v>44054</v>
      </c>
      <c r="AB287" s="193"/>
      <c r="AC287" s="195">
        <v>44055</v>
      </c>
      <c r="AD287" s="193" t="s">
        <v>9325</v>
      </c>
      <c r="AE287" s="193" t="s">
        <v>9325</v>
      </c>
      <c r="AF287" s="193">
        <v>19413</v>
      </c>
      <c r="AG287" s="193" t="s">
        <v>9346</v>
      </c>
      <c r="AH287" s="193"/>
      <c r="AI287" s="193"/>
      <c r="AJ287" s="193">
        <v>80</v>
      </c>
      <c r="AK287" s="193" t="s">
        <v>8362</v>
      </c>
      <c r="AL287" s="193">
        <v>45</v>
      </c>
      <c r="AM287" s="78" t="s">
        <v>3519</v>
      </c>
      <c r="AN287" s="193">
        <f>+IF(AL287=45,1,"")</f>
        <v>1</v>
      </c>
      <c r="AO287" s="195">
        <f ca="1">+TODAY()</f>
        <v>44256</v>
      </c>
      <c r="AP287" s="194">
        <f ca="1">+IF(Tabla1[[#This Row],[Fecha Ingreso Plataforma]]="","",AO287-AC287)</f>
        <v>201</v>
      </c>
      <c r="AQ287" s="195"/>
      <c r="AR287" s="197" t="str">
        <f>+IF(Tabla1[[#This Row],[Fecha Baja]]="","",VALUE(1&amp;"/"&amp;MONTH(Tabla1[[#This Row],[Fecha Baja]])&amp;"/"&amp;YEAR(Tabla1[[#This Row],[Fecha Baja]])))</f>
        <v/>
      </c>
      <c r="AS287" s="197">
        <f>IF(Tabla1[[#This Row],[Fecha Ingreso Plataforma]]="","",VALUE(1&amp;"/"&amp;MONTH(Tabla1[[#This Row],[Fecha Ingreso Plataforma]])&amp;"/"&amp;YEAR(Tabla1[[#This Row],[Fecha Ingreso Plataforma]])))</f>
        <v>44044</v>
      </c>
      <c r="AT287" s="194" t="str">
        <f ca="1">+IF(AND(Tabla1[[#This Row],[dias]]&gt;=135,Tabla1[[#This Row],[Estado]]="Vigente"),"Si","No")</f>
        <v>Si</v>
      </c>
      <c r="AU287" s="194" t="str">
        <f>+IF(COUNTIF('PLAN EMPLEADO'!I:I,Tabla1[[#This Row],[Mail]])=0,"No","Si")</f>
        <v>Si</v>
      </c>
      <c r="AV287" s="194" t="s">
        <v>11312</v>
      </c>
      <c r="AW287" s="194" t="s">
        <v>9010</v>
      </c>
    </row>
    <row r="288" spans="1:49" x14ac:dyDescent="0.2">
      <c r="A288" s="37" t="s">
        <v>27</v>
      </c>
      <c r="B288" s="37" t="s">
        <v>3115</v>
      </c>
      <c r="C288" s="37" t="s">
        <v>28</v>
      </c>
      <c r="D288" s="37" t="s">
        <v>30</v>
      </c>
      <c r="E288" s="193" t="str">
        <f>+LEFT(Tabla1[[#This Row],[RutDV]],8)</f>
        <v>19661968</v>
      </c>
      <c r="F288" s="193" t="str">
        <f>+RIGHT(Tabla1[[#This Row],[RutDV]],1)</f>
        <v>2</v>
      </c>
      <c r="G288" s="193" t="s">
        <v>10194</v>
      </c>
      <c r="H288" s="193" t="s">
        <v>10309</v>
      </c>
      <c r="I288" s="194" t="str">
        <f>+TRIM(Tabla1[[#This Row],[Nombres]]&amp;" "&amp;Tabla1[[#This Row],[Apellidos]])</f>
        <v>CLAUDIO ALEJANDRO DIAZ CISTERNAS</v>
      </c>
      <c r="J288" s="193" t="s">
        <v>10226</v>
      </c>
      <c r="K288" s="193" t="s">
        <v>10227</v>
      </c>
      <c r="L288" s="193" t="s">
        <v>2497</v>
      </c>
      <c r="M288" s="193" t="s">
        <v>3539</v>
      </c>
      <c r="N288" s="193" t="s">
        <v>3539</v>
      </c>
      <c r="O288" s="193" t="s">
        <v>3540</v>
      </c>
      <c r="P288" s="195"/>
      <c r="Q288" s="195"/>
      <c r="R288" s="196">
        <v>44245</v>
      </c>
      <c r="S288" s="196">
        <v>44260</v>
      </c>
      <c r="T288" s="196"/>
      <c r="U288" s="196"/>
      <c r="V288" s="195" t="s">
        <v>10277</v>
      </c>
      <c r="W288" s="195" t="s">
        <v>5409</v>
      </c>
      <c r="X288" s="37" t="s">
        <v>2511</v>
      </c>
      <c r="Y288" s="37" t="str">
        <f>+IFERROR(VLOOKUP(Tabla1[[#This Row],[Supervisor]],STAFF!E:H,4,0),"")</f>
        <v>ULISES LA ROSA PEREZ</v>
      </c>
      <c r="Z288" s="195">
        <v>44081</v>
      </c>
      <c r="AA288" s="195">
        <v>44091</v>
      </c>
      <c r="AB288" s="193"/>
      <c r="AC288" s="195">
        <v>44092</v>
      </c>
      <c r="AD288" s="193" t="s">
        <v>10309</v>
      </c>
      <c r="AE288" s="193" t="s">
        <v>10309</v>
      </c>
      <c r="AF288" s="193">
        <v>19366</v>
      </c>
      <c r="AG288" s="193" t="s">
        <v>10337</v>
      </c>
      <c r="AH288" s="193"/>
      <c r="AI288" s="193"/>
      <c r="AJ288" s="193">
        <v>87</v>
      </c>
      <c r="AK288" s="193" t="s">
        <v>8362</v>
      </c>
      <c r="AL288" s="193">
        <v>30</v>
      </c>
      <c r="AM288" s="193" t="s">
        <v>3519</v>
      </c>
      <c r="AN288" s="193" t="str">
        <f>+IF(AL288=45,1,"")</f>
        <v/>
      </c>
      <c r="AO288" s="195">
        <f ca="1">+TODAY()</f>
        <v>44256</v>
      </c>
      <c r="AP288" s="194">
        <f ca="1">+IF(Tabla1[[#This Row],[Fecha Ingreso Plataforma]]="","",AO288-AC288)</f>
        <v>164</v>
      </c>
      <c r="AQ288" s="195"/>
      <c r="AR288" s="197" t="str">
        <f>+IF(Tabla1[[#This Row],[Fecha Baja]]="","",VALUE(1&amp;"/"&amp;MONTH(Tabla1[[#This Row],[Fecha Baja]])&amp;"/"&amp;YEAR(Tabla1[[#This Row],[Fecha Baja]])))</f>
        <v/>
      </c>
      <c r="AS288" s="197">
        <f>IF(Tabla1[[#This Row],[Fecha Ingreso Plataforma]]="","",VALUE(1&amp;"/"&amp;MONTH(Tabla1[[#This Row],[Fecha Ingreso Plataforma]])&amp;"/"&amp;YEAR(Tabla1[[#This Row],[Fecha Ingreso Plataforma]])))</f>
        <v>44075</v>
      </c>
      <c r="AT288" s="194" t="str">
        <f ca="1">+IF(AND(Tabla1[[#This Row],[dias]]&gt;=135,Tabla1[[#This Row],[Estado]]="Vigente"),"Si","No")</f>
        <v>Si</v>
      </c>
      <c r="AU288" s="194" t="str">
        <f>+IF(COUNTIF('PLAN EMPLEADO'!I:I,Tabla1[[#This Row],[Mail]])=0,"No","Si")</f>
        <v>No</v>
      </c>
      <c r="AV288" s="194" t="s">
        <v>11310</v>
      </c>
      <c r="AW288" s="194" t="s">
        <v>9010</v>
      </c>
    </row>
    <row r="289" spans="1:49" x14ac:dyDescent="0.2">
      <c r="A289" s="193" t="s">
        <v>27</v>
      </c>
      <c r="B289" s="193" t="s">
        <v>3115</v>
      </c>
      <c r="C289" s="193" t="s">
        <v>28</v>
      </c>
      <c r="D289" s="193" t="s">
        <v>30</v>
      </c>
      <c r="E289" s="193" t="str">
        <f>+LEFT(Tabla1[[#This Row],[RutDV]],8)</f>
        <v>18827475</v>
      </c>
      <c r="F289" s="193" t="str">
        <f>+RIGHT(Tabla1[[#This Row],[RutDV]],1)</f>
        <v>7</v>
      </c>
      <c r="G289" s="193" t="s">
        <v>10436</v>
      </c>
      <c r="H289" s="193" t="s">
        <v>10497</v>
      </c>
      <c r="I289" s="194" t="str">
        <f>+TRIM(Tabla1[[#This Row],[Nombres]]&amp;" "&amp;Tabla1[[#This Row],[Apellidos]])</f>
        <v>ISABEL TERESITA DE JESUS CANO JARAMILLO</v>
      </c>
      <c r="J289" s="193" t="s">
        <v>10452</v>
      </c>
      <c r="K289" s="193" t="s">
        <v>10453</v>
      </c>
      <c r="L289" s="193" t="s">
        <v>2497</v>
      </c>
      <c r="M289" s="193" t="s">
        <v>3539</v>
      </c>
      <c r="N289" s="193" t="s">
        <v>3539</v>
      </c>
      <c r="O289" s="193" t="s">
        <v>3540</v>
      </c>
      <c r="P289" s="195"/>
      <c r="Q289" s="195"/>
      <c r="R289" s="196">
        <v>44242</v>
      </c>
      <c r="S289" s="196">
        <v>44262</v>
      </c>
      <c r="T289" s="196"/>
      <c r="U289" s="196"/>
      <c r="V289" s="195" t="s">
        <v>10479</v>
      </c>
      <c r="W289" s="195" t="s">
        <v>7308</v>
      </c>
      <c r="X289" s="193" t="s">
        <v>3656</v>
      </c>
      <c r="Y289" s="193" t="str">
        <f>+IFERROR(VLOOKUP(Tabla1[[#This Row],[Supervisor]],STAFF!E:H,4,0),"")</f>
        <v>ULISES LA ROSA PEREZ</v>
      </c>
      <c r="Z289" s="195">
        <v>44109</v>
      </c>
      <c r="AA289" s="195">
        <v>44130</v>
      </c>
      <c r="AB289" s="193"/>
      <c r="AC289" s="195">
        <v>44131</v>
      </c>
      <c r="AD289" s="193" t="s">
        <v>10497</v>
      </c>
      <c r="AE289" s="193" t="s">
        <v>10497</v>
      </c>
      <c r="AF289" s="193">
        <v>19138</v>
      </c>
      <c r="AG289" s="193" t="s">
        <v>10512</v>
      </c>
      <c r="AH289" s="193"/>
      <c r="AI289" s="193"/>
      <c r="AJ289" s="193">
        <v>89</v>
      </c>
      <c r="AK289" s="193" t="s">
        <v>10493</v>
      </c>
      <c r="AL289" s="193">
        <v>30</v>
      </c>
      <c r="AM289" s="193" t="s">
        <v>3519</v>
      </c>
      <c r="AN289" s="193" t="str">
        <f>+IF(AL289=45,1,"")</f>
        <v/>
      </c>
      <c r="AO289" s="195">
        <f ca="1">+TODAY()</f>
        <v>44256</v>
      </c>
      <c r="AP289" s="194">
        <f ca="1">+IF(Tabla1[[#This Row],[Fecha Ingreso Plataforma]]="","",AO289-AC289)</f>
        <v>125</v>
      </c>
      <c r="AQ289" s="195"/>
      <c r="AR289" s="197" t="str">
        <f>+IF(Tabla1[[#This Row],[Fecha Baja]]="","",VALUE(1&amp;"/"&amp;MONTH(Tabla1[[#This Row],[Fecha Baja]])&amp;"/"&amp;YEAR(Tabla1[[#This Row],[Fecha Baja]])))</f>
        <v/>
      </c>
      <c r="AS289" s="197">
        <f>IF(Tabla1[[#This Row],[Fecha Ingreso Plataforma]]="","",VALUE(1&amp;"/"&amp;MONTH(Tabla1[[#This Row],[Fecha Ingreso Plataforma]])&amp;"/"&amp;YEAR(Tabla1[[#This Row],[Fecha Ingreso Plataforma]])))</f>
        <v>44105</v>
      </c>
      <c r="AT289" s="194" t="str">
        <f ca="1">+IF(AND(Tabla1[[#This Row],[dias]]&gt;=135,Tabla1[[#This Row],[Estado]]="Vigente"),"Si","No")</f>
        <v>No</v>
      </c>
      <c r="AU289" s="194" t="str">
        <f>+IF(COUNTIF('PLAN EMPLEADO'!I:I,Tabla1[[#This Row],[Mail]])=0,"No","Si")</f>
        <v>No</v>
      </c>
      <c r="AV289" s="194" t="s">
        <v>8322</v>
      </c>
      <c r="AW289" s="194" t="s">
        <v>9010</v>
      </c>
    </row>
    <row r="290" spans="1:49" x14ac:dyDescent="0.2">
      <c r="A290" s="193" t="s">
        <v>27</v>
      </c>
      <c r="B290" s="193" t="s">
        <v>3115</v>
      </c>
      <c r="C290" s="193" t="s">
        <v>28</v>
      </c>
      <c r="D290" s="193" t="s">
        <v>30</v>
      </c>
      <c r="E290" s="193" t="str">
        <f>+LEFT(Tabla1[[#This Row],[RutDV]],8)</f>
        <v>19278641</v>
      </c>
      <c r="F290" s="193" t="str">
        <f>+RIGHT(Tabla1[[#This Row],[RutDV]],1)</f>
        <v>K</v>
      </c>
      <c r="G290" s="193" t="s">
        <v>8564</v>
      </c>
      <c r="H290" s="193" t="s">
        <v>11138</v>
      </c>
      <c r="I290" s="194" t="str">
        <f>+TRIM(Tabla1[[#This Row],[Nombres]]&amp;" "&amp;Tabla1[[#This Row],[Apellidos]])</f>
        <v>CAMILA PATRICIA PEÑALOZA ASCENCIO</v>
      </c>
      <c r="J290" s="193" t="s">
        <v>10630</v>
      </c>
      <c r="K290" s="193" t="s">
        <v>10631</v>
      </c>
      <c r="L290" s="193" t="s">
        <v>2497</v>
      </c>
      <c r="M290" s="193" t="s">
        <v>3539</v>
      </c>
      <c r="N290" s="193" t="s">
        <v>3539</v>
      </c>
      <c r="O290" s="193" t="s">
        <v>3540</v>
      </c>
      <c r="P290" s="195"/>
      <c r="Q290" s="195" t="s">
        <v>10898</v>
      </c>
      <c r="R290" s="196">
        <v>44249</v>
      </c>
      <c r="S290" s="196">
        <v>44278</v>
      </c>
      <c r="T290" s="196"/>
      <c r="U290" s="196"/>
      <c r="V290" s="195" t="s">
        <v>10648</v>
      </c>
      <c r="W290" s="195" t="s">
        <v>5409</v>
      </c>
      <c r="X290" s="37" t="s">
        <v>2511</v>
      </c>
      <c r="Y290" s="37" t="str">
        <f>+IFERROR(VLOOKUP(Tabla1[[#This Row],[Supervisor]],STAFF!E:H,4,0),"")</f>
        <v>ULISES LA ROSA PEREZ</v>
      </c>
      <c r="Z290" s="195">
        <v>44130</v>
      </c>
      <c r="AA290" s="195">
        <v>44159</v>
      </c>
      <c r="AB290" s="193"/>
      <c r="AC290" s="195">
        <v>44160</v>
      </c>
      <c r="AD290" s="37" t="s">
        <v>10908</v>
      </c>
      <c r="AE290" s="193" t="s">
        <v>11138</v>
      </c>
      <c r="AF290" s="193"/>
      <c r="AG290" s="193" t="s">
        <v>8600</v>
      </c>
      <c r="AH290" s="193"/>
      <c r="AI290" s="193"/>
      <c r="AJ290" s="193">
        <v>91</v>
      </c>
      <c r="AK290" s="193" t="s">
        <v>5890</v>
      </c>
      <c r="AL290" s="193">
        <v>30</v>
      </c>
      <c r="AM290" s="193" t="s">
        <v>3519</v>
      </c>
      <c r="AN290" s="193" t="str">
        <f>+IF(AL290=45,1,"")</f>
        <v/>
      </c>
      <c r="AO290" s="195">
        <f ca="1">+TODAY()</f>
        <v>44256</v>
      </c>
      <c r="AP290" s="194">
        <f ca="1">+IF(Tabla1[[#This Row],[Fecha Ingreso Plataforma]]="","",AO290-AC290)</f>
        <v>96</v>
      </c>
      <c r="AQ290" s="195"/>
      <c r="AR290" s="197" t="str">
        <f>+IF(Tabla1[[#This Row],[Fecha Baja]]="","",VALUE(1&amp;"/"&amp;MONTH(Tabla1[[#This Row],[Fecha Baja]])&amp;"/"&amp;YEAR(Tabla1[[#This Row],[Fecha Baja]])))</f>
        <v/>
      </c>
      <c r="AS290" s="197">
        <f>IF(Tabla1[[#This Row],[Fecha Ingreso Plataforma]]="","",VALUE(1&amp;"/"&amp;MONTH(Tabla1[[#This Row],[Fecha Ingreso Plataforma]])&amp;"/"&amp;YEAR(Tabla1[[#This Row],[Fecha Ingreso Plataforma]])))</f>
        <v>44136</v>
      </c>
      <c r="AT290" s="194" t="str">
        <f ca="1">+IF(AND(Tabla1[[#This Row],[dias]]&gt;=135,Tabla1[[#This Row],[Estado]]="Vigente"),"Si","No")</f>
        <v>No</v>
      </c>
      <c r="AU290" s="194" t="str">
        <f>+IF(COUNTIF('PLAN EMPLEADO'!I:I,Tabla1[[#This Row],[Mail]])=0,"No","Si")</f>
        <v>No</v>
      </c>
      <c r="AV290" s="194" t="s">
        <v>11311</v>
      </c>
      <c r="AW290" s="194" t="s">
        <v>9010</v>
      </c>
    </row>
    <row r="291" spans="1:49" x14ac:dyDescent="0.2">
      <c r="A291" s="193" t="s">
        <v>27</v>
      </c>
      <c r="B291" s="193" t="s">
        <v>3115</v>
      </c>
      <c r="C291" s="193" t="s">
        <v>28</v>
      </c>
      <c r="D291" s="193" t="s">
        <v>30</v>
      </c>
      <c r="E291" s="193" t="str">
        <f>+LEFT(Tabla1[[#This Row],[RutDV]],8)</f>
        <v>20406037</v>
      </c>
      <c r="F291" s="193" t="str">
        <f>+RIGHT(Tabla1[[#This Row],[RutDV]],1)</f>
        <v>1</v>
      </c>
      <c r="G291" s="193" t="s">
        <v>11019</v>
      </c>
      <c r="H291" s="193" t="s">
        <v>11154</v>
      </c>
      <c r="I291" s="194" t="str">
        <f>+TRIM(Tabla1[[#This Row],[Nombres]]&amp;" "&amp;Tabla1[[#This Row],[Apellidos]])</f>
        <v>ELISA MIGUELINA LOPEZ GUERRA</v>
      </c>
      <c r="J291" s="193" t="s">
        <v>11043</v>
      </c>
      <c r="K291" s="193" t="s">
        <v>11044</v>
      </c>
      <c r="L291" s="193" t="s">
        <v>2497</v>
      </c>
      <c r="M291" s="193" t="s">
        <v>3539</v>
      </c>
      <c r="N291" s="193" t="s">
        <v>3539</v>
      </c>
      <c r="O291" s="193" t="s">
        <v>3540</v>
      </c>
      <c r="P291" s="195"/>
      <c r="Q291" s="195"/>
      <c r="R291" s="196">
        <v>44251</v>
      </c>
      <c r="S291" s="196">
        <v>44265</v>
      </c>
      <c r="T291" s="196"/>
      <c r="U291" s="196"/>
      <c r="V291" s="195" t="s">
        <v>11068</v>
      </c>
      <c r="W291" s="195" t="s">
        <v>8086</v>
      </c>
      <c r="X291" s="37" t="s">
        <v>4636</v>
      </c>
      <c r="Y291" s="37" t="str">
        <f>+IFERROR(VLOOKUP(Tabla1[[#This Row],[Supervisor]],STAFF!E:H,4,0),"")</f>
        <v>ULISES LA ROSA PEREZ</v>
      </c>
      <c r="Z291" s="195">
        <v>44165</v>
      </c>
      <c r="AA291" s="195">
        <v>44186</v>
      </c>
      <c r="AB291" s="195"/>
      <c r="AC291" s="195">
        <v>44187</v>
      </c>
      <c r="AD291" s="193" t="s">
        <v>11154</v>
      </c>
      <c r="AE291" s="193" t="s">
        <v>11154</v>
      </c>
      <c r="AF291" s="193">
        <v>19488</v>
      </c>
      <c r="AG291" s="193" t="s">
        <v>11172</v>
      </c>
      <c r="AH291" s="193"/>
      <c r="AI291" s="193"/>
      <c r="AJ291" s="193">
        <v>94</v>
      </c>
      <c r="AK291" s="193" t="s">
        <v>10493</v>
      </c>
      <c r="AL291" s="193">
        <v>30</v>
      </c>
      <c r="AM291" s="193" t="s">
        <v>3519</v>
      </c>
      <c r="AN291" s="193" t="str">
        <f>+IF(AL291=45,1,"")</f>
        <v/>
      </c>
      <c r="AO291" s="195">
        <f ca="1">+TODAY()</f>
        <v>44256</v>
      </c>
      <c r="AP291" s="194">
        <f ca="1">+IF(Tabla1[[#This Row],[Fecha Ingreso Plataforma]]="","",AO291-AC291)</f>
        <v>69</v>
      </c>
      <c r="AQ291" s="195"/>
      <c r="AR291" s="197" t="str">
        <f>+IF(Tabla1[[#This Row],[Fecha Baja]]="","",VALUE(1&amp;"/"&amp;MONTH(Tabla1[[#This Row],[Fecha Baja]])&amp;"/"&amp;YEAR(Tabla1[[#This Row],[Fecha Baja]])))</f>
        <v/>
      </c>
      <c r="AS291" s="197">
        <f>IF(Tabla1[[#This Row],[Fecha Ingreso Plataforma]]="","",VALUE(1&amp;"/"&amp;MONTH(Tabla1[[#This Row],[Fecha Ingreso Plataforma]])&amp;"/"&amp;YEAR(Tabla1[[#This Row],[Fecha Ingreso Plataforma]])))</f>
        <v>44166</v>
      </c>
      <c r="AT291" s="194" t="str">
        <f ca="1">+IF(AND(Tabla1[[#This Row],[dias]]&gt;=135,Tabla1[[#This Row],[Estado]]="Vigente"),"Si","No")</f>
        <v>No</v>
      </c>
      <c r="AU291" s="194" t="str">
        <f>+IF(COUNTIF('PLAN EMPLEADO'!I:I,Tabla1[[#This Row],[Mail]])=0,"No","Si")</f>
        <v>No</v>
      </c>
      <c r="AV291" s="194" t="s">
        <v>709</v>
      </c>
      <c r="AW291" s="194" t="s">
        <v>9010</v>
      </c>
    </row>
    <row r="292" spans="1:49" x14ac:dyDescent="0.2">
      <c r="A292" s="37" t="s">
        <v>27</v>
      </c>
      <c r="B292" s="193" t="s">
        <v>3115</v>
      </c>
      <c r="C292" s="193" t="s">
        <v>28</v>
      </c>
      <c r="D292" s="37" t="s">
        <v>30</v>
      </c>
      <c r="E292" s="193" t="str">
        <f>+LEFT(Tabla1[[#This Row],[RutDV]],8)</f>
        <v>27329458</v>
      </c>
      <c r="F292" s="193" t="str">
        <f>+RIGHT(Tabla1[[#This Row],[RutDV]],1)</f>
        <v>9</v>
      </c>
      <c r="G292" s="193" t="s">
        <v>10433</v>
      </c>
      <c r="H292" s="37" t="s">
        <v>6881</v>
      </c>
      <c r="I292" s="199" t="str">
        <f>+TRIM(Tabla1[[#This Row],[Nombres]]&amp;" "&amp;Tabla1[[#This Row],[Apellidos]])</f>
        <v>JOSÉ ALEXANDER ESCALONA ROJAS</v>
      </c>
      <c r="J292" s="37" t="s">
        <v>6707</v>
      </c>
      <c r="K292" s="37" t="s">
        <v>6708</v>
      </c>
      <c r="L292" s="37" t="s">
        <v>2497</v>
      </c>
      <c r="M292" s="193" t="s">
        <v>3539</v>
      </c>
      <c r="N292" s="193" t="s">
        <v>3539</v>
      </c>
      <c r="O292" s="193" t="s">
        <v>3540</v>
      </c>
      <c r="P292" s="40"/>
      <c r="Q292" s="37"/>
      <c r="R292" s="45">
        <v>44245</v>
      </c>
      <c r="S292" s="45">
        <v>44274</v>
      </c>
      <c r="T292" s="45"/>
      <c r="U292" s="45"/>
      <c r="V292" s="40" t="s">
        <v>6725</v>
      </c>
      <c r="W292" s="37" t="s">
        <v>7091</v>
      </c>
      <c r="X292" s="37" t="s">
        <v>636</v>
      </c>
      <c r="Y292" s="37" t="str">
        <f>+IFERROR(VLOOKUP(Tabla1[[#This Row],[Supervisor]],STAFF!E:H,4,0),"")</f>
        <v>WILLIAMS ENRIQUE DOMINGUEZ BARRADA</v>
      </c>
      <c r="Z292" s="40">
        <v>43671</v>
      </c>
      <c r="AA292" s="40">
        <v>43691</v>
      </c>
      <c r="AC292" s="40">
        <v>43696</v>
      </c>
      <c r="AD292" s="37" t="s">
        <v>6881</v>
      </c>
      <c r="AE292" s="37" t="s">
        <v>6881</v>
      </c>
      <c r="AF292" s="37">
        <v>19090</v>
      </c>
      <c r="AG292" s="37" t="s">
        <v>6893</v>
      </c>
      <c r="AJ292" s="37" t="s">
        <v>6732</v>
      </c>
      <c r="AK292" s="37" t="s">
        <v>6731</v>
      </c>
      <c r="AL292" s="37">
        <v>45</v>
      </c>
      <c r="AM292" s="37" t="s">
        <v>3519</v>
      </c>
      <c r="AN292" s="37">
        <f>+IF(AL292=45,1,"")</f>
        <v>1</v>
      </c>
      <c r="AO292" s="40">
        <f ca="1">+TODAY()</f>
        <v>44256</v>
      </c>
      <c r="AP292" s="41">
        <f ca="1">+IF(Tabla1[[#This Row],[Fecha Ingreso Plataforma]]="","",AO292-AC292)</f>
        <v>560</v>
      </c>
      <c r="AQ292" s="40">
        <v>44172</v>
      </c>
      <c r="AR292" s="42" t="str">
        <f>+IF(Tabla1[[#This Row],[Fecha Baja]]="","",VALUE(1&amp;"/"&amp;MONTH(Tabla1[[#This Row],[Fecha Baja]])&amp;"/"&amp;YEAR(Tabla1[[#This Row],[Fecha Baja]])))</f>
        <v/>
      </c>
      <c r="AS292" s="42">
        <f>IF(Tabla1[[#This Row],[Fecha Ingreso Plataforma]]="","",VALUE(1&amp;"/"&amp;MONTH(Tabla1[[#This Row],[Fecha Ingreso Plataforma]])&amp;"/"&amp;YEAR(Tabla1[[#This Row],[Fecha Ingreso Plataforma]])))</f>
        <v>43678</v>
      </c>
      <c r="AT292" s="41" t="str">
        <f ca="1">+IF(AND(Tabla1[[#This Row],[dias]]&gt;=135,Tabla1[[#This Row],[Estado]]="Vigente"),"Si","No")</f>
        <v>Si</v>
      </c>
      <c r="AU292" s="37" t="str">
        <f>+IF(COUNTIF('PLAN EMPLEADO'!I:I,Tabla1[[#This Row],[Mail]])=0,"No","Si")</f>
        <v>Si</v>
      </c>
      <c r="AV292" s="154" t="s">
        <v>8322</v>
      </c>
      <c r="AW292" s="194" t="s">
        <v>9006</v>
      </c>
    </row>
    <row r="293" spans="1:49" x14ac:dyDescent="0.2">
      <c r="A293" s="37" t="s">
        <v>27</v>
      </c>
      <c r="B293" s="193" t="s">
        <v>3115</v>
      </c>
      <c r="C293" s="193" t="s">
        <v>28</v>
      </c>
      <c r="D293" s="37" t="s">
        <v>30</v>
      </c>
      <c r="E293" s="193" t="str">
        <f>+LEFT(Tabla1[[#This Row],[RutDV]],8)</f>
        <v>25801063</v>
      </c>
      <c r="F293" s="193" t="str">
        <f>+RIGHT(Tabla1[[#This Row],[RutDV]],1)</f>
        <v>9</v>
      </c>
      <c r="G293" s="37" t="s">
        <v>7515</v>
      </c>
      <c r="H293" s="37" t="s">
        <v>7657</v>
      </c>
      <c r="I293" s="41" t="str">
        <f>+TRIM(Tabla1[[#This Row],[Nombres]]&amp;" "&amp;Tabla1[[#This Row],[Apellidos]])</f>
        <v>MARIA ALEJANDRA RODRIGUEZ MATOS</v>
      </c>
      <c r="J293" s="37" t="s">
        <v>4540</v>
      </c>
      <c r="K293" s="37" t="s">
        <v>7475</v>
      </c>
      <c r="L293" s="37" t="s">
        <v>2497</v>
      </c>
      <c r="M293" s="193" t="s">
        <v>3539</v>
      </c>
      <c r="N293" s="193" t="s">
        <v>3539</v>
      </c>
      <c r="O293" s="193" t="s">
        <v>3540</v>
      </c>
      <c r="P293" s="40"/>
      <c r="R293" s="196">
        <v>44257</v>
      </c>
      <c r="S293" s="45">
        <v>44271</v>
      </c>
      <c r="T293" s="45"/>
      <c r="U293" s="45"/>
      <c r="V293" s="40" t="s">
        <v>7498</v>
      </c>
      <c r="W293" s="193" t="s">
        <v>8158</v>
      </c>
      <c r="X293" s="193" t="s">
        <v>6696</v>
      </c>
      <c r="Y293" s="193" t="str">
        <f>+IFERROR(VLOOKUP(Tabla1[[#This Row],[Supervisor]],STAFF!E:H,4,0),"")</f>
        <v>FRANCISCO JAVIER SUAREZ VEGA</v>
      </c>
      <c r="Z293" s="40">
        <v>43787</v>
      </c>
      <c r="AA293" s="40">
        <v>43805</v>
      </c>
      <c r="AC293" s="40">
        <v>43809</v>
      </c>
      <c r="AD293" s="37" t="s">
        <v>7657</v>
      </c>
      <c r="AE293" s="37" t="s">
        <v>7657</v>
      </c>
      <c r="AF293" s="37">
        <v>19212</v>
      </c>
      <c r="AG293" s="37" t="s">
        <v>7672</v>
      </c>
      <c r="AJ293" s="37" t="s">
        <v>7510</v>
      </c>
      <c r="AK293" s="40" t="s">
        <v>7509</v>
      </c>
      <c r="AL293" s="37">
        <v>45</v>
      </c>
      <c r="AM293" s="37" t="s">
        <v>3519</v>
      </c>
      <c r="AN293" s="37">
        <f>+IF(AL293=45,1,"")</f>
        <v>1</v>
      </c>
      <c r="AO293" s="40">
        <f ca="1">+TODAY()</f>
        <v>44256</v>
      </c>
      <c r="AP293" s="41">
        <f ca="1">+IF(Tabla1[[#This Row],[Fecha Ingreso Plataforma]]="","",AO293-AC293)</f>
        <v>447</v>
      </c>
      <c r="AQ293" s="195">
        <v>44117</v>
      </c>
      <c r="AR293" s="42" t="str">
        <f>+IF(Tabla1[[#This Row],[Fecha Baja]]="","",VALUE(1&amp;"/"&amp;MONTH(Tabla1[[#This Row],[Fecha Baja]])&amp;"/"&amp;YEAR(Tabla1[[#This Row],[Fecha Baja]])))</f>
        <v/>
      </c>
      <c r="AS293" s="42">
        <f>IF(Tabla1[[#This Row],[Fecha Ingreso Plataforma]]="","",VALUE(1&amp;"/"&amp;MONTH(Tabla1[[#This Row],[Fecha Ingreso Plataforma]])&amp;"/"&amp;YEAR(Tabla1[[#This Row],[Fecha Ingreso Plataforma]])))</f>
        <v>43800</v>
      </c>
      <c r="AT293" s="41" t="str">
        <f ca="1">+IF(AND(Tabla1[[#This Row],[dias]]&gt;=135,Tabla1[[#This Row],[Estado]]="Vigente"),"Si","No")</f>
        <v>Si</v>
      </c>
      <c r="AU293" s="41" t="str">
        <f>+IF(COUNTIF('PLAN EMPLEADO'!I:I,Tabla1[[#This Row],[Mail]])=0,"No","Si")</f>
        <v>Si</v>
      </c>
      <c r="AV293" s="154" t="s">
        <v>8321</v>
      </c>
      <c r="AW293" s="194" t="s">
        <v>9006</v>
      </c>
    </row>
    <row r="294" spans="1:49" x14ac:dyDescent="0.2">
      <c r="A294" s="103" t="s">
        <v>27</v>
      </c>
      <c r="B294" s="193" t="s">
        <v>3115</v>
      </c>
      <c r="C294" s="193" t="s">
        <v>28</v>
      </c>
      <c r="D294" s="103" t="s">
        <v>30</v>
      </c>
      <c r="E294" s="193" t="str">
        <f>+LEFT(Tabla1[[#This Row],[RutDV]],8)</f>
        <v>27089710</v>
      </c>
      <c r="F294" s="193" t="str">
        <f>+RIGHT(Tabla1[[#This Row],[RutDV]],1)</f>
        <v>K</v>
      </c>
      <c r="G294" s="103" t="s">
        <v>8470</v>
      </c>
      <c r="H294" s="103" t="s">
        <v>8512</v>
      </c>
      <c r="I294" s="104" t="str">
        <f>+TRIM(Tabla1[[#This Row],[Nombres]]&amp;" "&amp;Tabla1[[#This Row],[Apellidos]])</f>
        <v>LUIS DAVID VÁSQUEZ VELÁSQUEZ</v>
      </c>
      <c r="J294" s="103" t="s">
        <v>8488</v>
      </c>
      <c r="K294" s="103" t="s">
        <v>8489</v>
      </c>
      <c r="L294" s="103" t="s">
        <v>2497</v>
      </c>
      <c r="M294" s="193" t="s">
        <v>3539</v>
      </c>
      <c r="N294" s="193" t="s">
        <v>3539</v>
      </c>
      <c r="O294" s="193" t="s">
        <v>3540</v>
      </c>
      <c r="P294" s="105"/>
      <c r="Q294" s="105"/>
      <c r="R294" s="158">
        <v>44244</v>
      </c>
      <c r="S294" s="158">
        <v>44258</v>
      </c>
      <c r="T294" s="158"/>
      <c r="U294" s="158"/>
      <c r="V294" s="105">
        <v>35812</v>
      </c>
      <c r="W294" s="37" t="s">
        <v>7091</v>
      </c>
      <c r="X294" s="37" t="s">
        <v>636</v>
      </c>
      <c r="Y294" s="37" t="str">
        <f>+IFERROR(VLOOKUP(Tabla1[[#This Row],[Supervisor]],STAFF!E:H,4,0),"")</f>
        <v>WILLIAMS ENRIQUE DOMINGUEZ BARRADA</v>
      </c>
      <c r="Z294" s="105">
        <v>43923</v>
      </c>
      <c r="AA294" s="105">
        <v>43938</v>
      </c>
      <c r="AB294" s="103"/>
      <c r="AC294" s="105">
        <v>43941</v>
      </c>
      <c r="AD294" s="103" t="s">
        <v>8512</v>
      </c>
      <c r="AE294" s="103" t="s">
        <v>8512</v>
      </c>
      <c r="AF294" s="103">
        <v>19369</v>
      </c>
      <c r="AG294" s="103" t="s">
        <v>8525</v>
      </c>
      <c r="AH294" s="103"/>
      <c r="AI294" s="103"/>
      <c r="AJ294" s="103" t="s">
        <v>8507</v>
      </c>
      <c r="AK294" s="103" t="s">
        <v>7509</v>
      </c>
      <c r="AL294" s="103">
        <v>45</v>
      </c>
      <c r="AM294" s="193" t="s">
        <v>3519</v>
      </c>
      <c r="AN294" s="103">
        <f>+IF(AL294=45,1,"")</f>
        <v>1</v>
      </c>
      <c r="AO294" s="105">
        <f ca="1">+TODAY()</f>
        <v>44256</v>
      </c>
      <c r="AP294" s="104">
        <f ca="1">+IF(Tabla1[[#This Row],[Fecha Ingreso Plataforma]]="","",AO294-AC294)</f>
        <v>315</v>
      </c>
      <c r="AQ294" s="40">
        <v>44166</v>
      </c>
      <c r="AR294" s="106" t="str">
        <f>+IF(Tabla1[[#This Row],[Fecha Baja]]="","",VALUE(1&amp;"/"&amp;MONTH(Tabla1[[#This Row],[Fecha Baja]])&amp;"/"&amp;YEAR(Tabla1[[#This Row],[Fecha Baja]])))</f>
        <v/>
      </c>
      <c r="AS294" s="106">
        <f>IF(Tabla1[[#This Row],[Fecha Ingreso Plataforma]]="","",VALUE(1&amp;"/"&amp;MONTH(Tabla1[[#This Row],[Fecha Ingreso Plataforma]])&amp;"/"&amp;YEAR(Tabla1[[#This Row],[Fecha Ingreso Plataforma]])))</f>
        <v>43922</v>
      </c>
      <c r="AT294" s="104" t="str">
        <f ca="1">+IF(AND(Tabla1[[#This Row],[dias]]&gt;=135,Tabla1[[#This Row],[Estado]]="Vigente"),"Si","No")</f>
        <v>Si</v>
      </c>
      <c r="AU294" s="104" t="str">
        <f>+IF(COUNTIF('PLAN EMPLEADO'!I:I,Tabla1[[#This Row],[Mail]])=0,"No","Si")</f>
        <v>Si</v>
      </c>
      <c r="AV294" s="154" t="s">
        <v>8321</v>
      </c>
      <c r="AW294" s="194" t="s">
        <v>9006</v>
      </c>
    </row>
    <row r="295" spans="1:49" x14ac:dyDescent="0.2">
      <c r="A295" s="193" t="s">
        <v>27</v>
      </c>
      <c r="B295" s="193" t="s">
        <v>3115</v>
      </c>
      <c r="C295" s="193" t="s">
        <v>28</v>
      </c>
      <c r="D295" s="193" t="s">
        <v>30</v>
      </c>
      <c r="E295" s="193" t="str">
        <f>+LEFT(Tabla1[[#This Row],[RutDV]],8)</f>
        <v>20342025</v>
      </c>
      <c r="F295" s="193" t="str">
        <f>+RIGHT(Tabla1[[#This Row],[RutDV]],1)</f>
        <v>0</v>
      </c>
      <c r="G295" s="193" t="s">
        <v>9575</v>
      </c>
      <c r="H295" s="193" t="s">
        <v>9813</v>
      </c>
      <c r="I295" s="194" t="str">
        <f>+TRIM(Tabla1[[#This Row],[Nombres]]&amp;" "&amp;Tabla1[[#This Row],[Apellidos]])</f>
        <v>BRYANT RODRIGO BADILLA</v>
      </c>
      <c r="J295" s="193" t="s">
        <v>9613</v>
      </c>
      <c r="K295" s="193" t="s">
        <v>9614</v>
      </c>
      <c r="L295" s="193" t="s">
        <v>2497</v>
      </c>
      <c r="M295" s="193" t="s">
        <v>3539</v>
      </c>
      <c r="N295" s="193" t="s">
        <v>3539</v>
      </c>
      <c r="O295" s="193" t="s">
        <v>3540</v>
      </c>
      <c r="P295" s="195"/>
      <c r="Q295" s="195"/>
      <c r="R295" s="196">
        <v>44230</v>
      </c>
      <c r="S295" s="45">
        <v>44256</v>
      </c>
      <c r="T295" s="196"/>
      <c r="U295" s="196"/>
      <c r="V295" s="195" t="s">
        <v>9642</v>
      </c>
      <c r="W295" s="37" t="s">
        <v>7091</v>
      </c>
      <c r="X295" s="37" t="s">
        <v>636</v>
      </c>
      <c r="Y295" s="37" t="str">
        <f>+IFERROR(VLOOKUP(Tabla1[[#This Row],[Supervisor]],STAFF!E:H,4,0),"")</f>
        <v>WILLIAMS ENRIQUE DOMINGUEZ BARRADA</v>
      </c>
      <c r="Z295" s="195">
        <v>44055</v>
      </c>
      <c r="AA295" s="195">
        <v>44070</v>
      </c>
      <c r="AB295" s="193"/>
      <c r="AC295" s="195">
        <v>44071</v>
      </c>
      <c r="AD295" s="193" t="s">
        <v>9813</v>
      </c>
      <c r="AE295" s="193" t="s">
        <v>9813</v>
      </c>
      <c r="AF295" s="193">
        <v>19452</v>
      </c>
      <c r="AG295" s="193" t="s">
        <v>9837</v>
      </c>
      <c r="AH295" s="193"/>
      <c r="AI295" s="193"/>
      <c r="AJ295" s="193" t="s">
        <v>9646</v>
      </c>
      <c r="AK295" s="193" t="s">
        <v>7509</v>
      </c>
      <c r="AL295" s="193">
        <v>30</v>
      </c>
      <c r="AM295" s="193" t="s">
        <v>3519</v>
      </c>
      <c r="AN295" s="193" t="str">
        <f>+IF(AL295=45,1,"")</f>
        <v/>
      </c>
      <c r="AO295" s="195">
        <f ca="1">+TODAY()</f>
        <v>44256</v>
      </c>
      <c r="AP295" s="194">
        <f ca="1">+IF(Tabla1[[#This Row],[Fecha Ingreso Plataforma]]="","",AO295-AC295)</f>
        <v>185</v>
      </c>
      <c r="AQ295" s="40">
        <v>44166</v>
      </c>
      <c r="AR295" s="197" t="str">
        <f>+IF(Tabla1[[#This Row],[Fecha Baja]]="","",VALUE(1&amp;"/"&amp;MONTH(Tabla1[[#This Row],[Fecha Baja]])&amp;"/"&amp;YEAR(Tabla1[[#This Row],[Fecha Baja]])))</f>
        <v/>
      </c>
      <c r="AS295" s="197">
        <f>IF(Tabla1[[#This Row],[Fecha Ingreso Plataforma]]="","",VALUE(1&amp;"/"&amp;MONTH(Tabla1[[#This Row],[Fecha Ingreso Plataforma]])&amp;"/"&amp;YEAR(Tabla1[[#This Row],[Fecha Ingreso Plataforma]])))</f>
        <v>44044</v>
      </c>
      <c r="AT295" s="194" t="str">
        <f ca="1">+IF(AND(Tabla1[[#This Row],[dias]]&gt;=135,Tabla1[[#This Row],[Estado]]="Vigente"),"Si","No")</f>
        <v>Si</v>
      </c>
      <c r="AU295" s="194" t="str">
        <f>+IF(COUNTIF('PLAN EMPLEADO'!I:I,Tabla1[[#This Row],[Mail]])=0,"No","Si")</f>
        <v>No</v>
      </c>
      <c r="AV295" s="194" t="s">
        <v>8321</v>
      </c>
      <c r="AW295" s="194" t="s">
        <v>9010</v>
      </c>
    </row>
    <row r="296" spans="1:49" x14ac:dyDescent="0.2">
      <c r="A296" s="37" t="s">
        <v>27</v>
      </c>
      <c r="B296" s="37" t="s">
        <v>3115</v>
      </c>
      <c r="C296" s="37" t="s">
        <v>28</v>
      </c>
      <c r="D296" s="37" t="s">
        <v>30</v>
      </c>
      <c r="E296" s="193" t="str">
        <f>+LEFT(Tabla1[[#This Row],[RutDV]],8)</f>
        <v>16187469</v>
      </c>
      <c r="F296" s="193" t="str">
        <f>+RIGHT(Tabla1[[#This Row],[RutDV]],1)</f>
        <v>8</v>
      </c>
      <c r="G296" s="37" t="s">
        <v>73</v>
      </c>
      <c r="H296" s="37" t="s">
        <v>746</v>
      </c>
      <c r="I296" s="37" t="str">
        <f>+TRIM(Tabla1[[#This Row],[Nombres]]&amp;" "&amp;Tabla1[[#This Row],[Apellidos]])</f>
        <v>ALBERTO ANTONIO PIZARRO CHEPILLO</v>
      </c>
      <c r="J296" s="37" t="s">
        <v>1393</v>
      </c>
      <c r="K296" s="37" t="s">
        <v>1394</v>
      </c>
      <c r="L296" s="37" t="s">
        <v>2494</v>
      </c>
      <c r="M296" s="37" t="s">
        <v>2493</v>
      </c>
      <c r="N296" s="37" t="s">
        <v>2496</v>
      </c>
      <c r="P296" s="40">
        <v>42926</v>
      </c>
      <c r="Q296" s="37"/>
      <c r="V296" s="40">
        <v>31192</v>
      </c>
      <c r="W296" s="37"/>
      <c r="Y296" s="37" t="str">
        <f>+IFERROR(VLOOKUP(Tabla1[[#This Row],[Supervisor]],STAFF!E:H,4,0),"")</f>
        <v/>
      </c>
      <c r="Z296" s="40">
        <v>42898</v>
      </c>
      <c r="AA296" s="40">
        <v>42916</v>
      </c>
      <c r="AB296" s="37" t="s">
        <v>2516</v>
      </c>
      <c r="AC296" s="40">
        <v>42889</v>
      </c>
      <c r="AD296" s="37" t="s">
        <v>746</v>
      </c>
      <c r="AE296" s="37" t="s">
        <v>746</v>
      </c>
      <c r="AF296" s="37">
        <v>19047</v>
      </c>
      <c r="AG296" s="37" t="s">
        <v>2558</v>
      </c>
      <c r="AJ296" s="37">
        <v>1</v>
      </c>
      <c r="AK296" s="37" t="s">
        <v>3081</v>
      </c>
      <c r="AL296" s="37">
        <v>45</v>
      </c>
      <c r="AN296" s="37">
        <f>+IF(AL296=45,1,"")</f>
        <v>1</v>
      </c>
      <c r="AO296" s="40">
        <f ca="1">+TODAY()</f>
        <v>44256</v>
      </c>
      <c r="AP296" s="41">
        <f ca="1">+IF(Tabla1[[#This Row],[Fecha Ingreso Plataforma]]="","",AO296-AC296)</f>
        <v>1367</v>
      </c>
      <c r="AQ296" s="40"/>
      <c r="AR296" s="42">
        <f>+IF(Tabla1[[#This Row],[Fecha Baja]]="","",VALUE(1&amp;"/"&amp;MONTH(Tabla1[[#This Row],[Fecha Baja]])&amp;"/"&amp;YEAR(Tabla1[[#This Row],[Fecha Baja]])))</f>
        <v>42917</v>
      </c>
      <c r="AS296" s="42">
        <f>IF(Tabla1[[#This Row],[Fecha Ingreso Plataforma]]="","",VALUE(1&amp;"/"&amp;MONTH(Tabla1[[#This Row],[Fecha Ingreso Plataforma]])&amp;"/"&amp;YEAR(Tabla1[[#This Row],[Fecha Ingreso Plataforma]])))</f>
        <v>42887</v>
      </c>
      <c r="AT296" s="41" t="str">
        <f ca="1">+IF(AND(Tabla1[[#This Row],[dias]]&gt;=135,Tabla1[[#This Row],[Estado]]="Vigente"),"Si","No")</f>
        <v>No</v>
      </c>
      <c r="AU296" s="37" t="str">
        <f>+IF(COUNTIF('PLAN EMPLEADO'!I:I,Tabla1[[#This Row],[Mail]])=0,"No","Si")</f>
        <v>No</v>
      </c>
      <c r="AV296" s="89" t="s">
        <v>709</v>
      </c>
      <c r="AW296" s="194"/>
    </row>
    <row r="297" spans="1:49" x14ac:dyDescent="0.2">
      <c r="A297" s="37" t="s">
        <v>27</v>
      </c>
      <c r="B297" s="37" t="s">
        <v>3115</v>
      </c>
      <c r="C297" s="37" t="s">
        <v>28</v>
      </c>
      <c r="D297" s="37" t="s">
        <v>30</v>
      </c>
      <c r="E297" s="193" t="str">
        <f>+LEFT(Tabla1[[#This Row],[RutDV]],8)</f>
        <v>18178270</v>
      </c>
      <c r="F297" s="193" t="str">
        <f>+RIGHT(Tabla1[[#This Row],[RutDV]],1)</f>
        <v>6</v>
      </c>
      <c r="G297" s="37" t="s">
        <v>36</v>
      </c>
      <c r="H297" s="37" t="s">
        <v>713</v>
      </c>
      <c r="I297" s="37" t="str">
        <f>+TRIM(Tabla1[[#This Row],[Nombres]]&amp;" "&amp;Tabla1[[#This Row],[Apellidos]])</f>
        <v>AMALIA CATALINA AIDA BONILLA BARRIOS</v>
      </c>
      <c r="J297" s="37" t="s">
        <v>1319</v>
      </c>
      <c r="K297" s="37" t="s">
        <v>1320</v>
      </c>
      <c r="L297" s="37" t="s">
        <v>2494</v>
      </c>
      <c r="M297" s="37" t="s">
        <v>2493</v>
      </c>
      <c r="N297" s="37" t="s">
        <v>2496</v>
      </c>
      <c r="P297" s="40">
        <v>42919</v>
      </c>
      <c r="Q297" s="37"/>
      <c r="V297" s="40">
        <v>33730</v>
      </c>
      <c r="W297" s="37"/>
      <c r="Y297" s="37" t="str">
        <f>+IFERROR(VLOOKUP(Tabla1[[#This Row],[Supervisor]],STAFF!E:H,4,0),"")</f>
        <v/>
      </c>
      <c r="Z297" s="40">
        <v>42898</v>
      </c>
      <c r="AA297" s="40">
        <v>42916</v>
      </c>
      <c r="AB297" s="37" t="s">
        <v>2516</v>
      </c>
      <c r="AC297" s="40">
        <v>42889</v>
      </c>
      <c r="AD297" s="37" t="s">
        <v>713</v>
      </c>
      <c r="AE297" s="37" t="s">
        <v>713</v>
      </c>
      <c r="AF297" s="37">
        <v>19007</v>
      </c>
      <c r="AG297" s="37" t="s">
        <v>2526</v>
      </c>
      <c r="AJ297" s="37">
        <v>1</v>
      </c>
      <c r="AK297" s="37" t="s">
        <v>3081</v>
      </c>
      <c r="AL297" s="37">
        <v>45</v>
      </c>
      <c r="AN297" s="37">
        <f>+IF(AL297=45,1,"")</f>
        <v>1</v>
      </c>
      <c r="AO297" s="40">
        <f ca="1">+TODAY()</f>
        <v>44256</v>
      </c>
      <c r="AP297" s="41">
        <f ca="1">+IF(Tabla1[[#This Row],[Fecha Ingreso Plataforma]]="","",AO297-AC297)</f>
        <v>1367</v>
      </c>
      <c r="AQ297" s="40"/>
      <c r="AR297" s="42">
        <f>+IF(Tabla1[[#This Row],[Fecha Baja]]="","",VALUE(1&amp;"/"&amp;MONTH(Tabla1[[#This Row],[Fecha Baja]])&amp;"/"&amp;YEAR(Tabla1[[#This Row],[Fecha Baja]])))</f>
        <v>42917</v>
      </c>
      <c r="AS297" s="42">
        <f>IF(Tabla1[[#This Row],[Fecha Ingreso Plataforma]]="","",VALUE(1&amp;"/"&amp;MONTH(Tabla1[[#This Row],[Fecha Ingreso Plataforma]])&amp;"/"&amp;YEAR(Tabla1[[#This Row],[Fecha Ingreso Plataforma]])))</f>
        <v>42887</v>
      </c>
      <c r="AT297" s="41" t="str">
        <f ca="1">+IF(AND(Tabla1[[#This Row],[dias]]&gt;=135,Tabla1[[#This Row],[Estado]]="Vigente"),"Si","No")</f>
        <v>No</v>
      </c>
      <c r="AU297" s="37" t="str">
        <f>+IF(COUNTIF('PLAN EMPLEADO'!I:I,Tabla1[[#This Row],[Mail]])=0,"No","Si")</f>
        <v>No</v>
      </c>
      <c r="AV297" s="89" t="s">
        <v>709</v>
      </c>
      <c r="AW297" s="194"/>
    </row>
    <row r="298" spans="1:49" x14ac:dyDescent="0.2">
      <c r="A298" s="37" t="s">
        <v>27</v>
      </c>
      <c r="B298" s="37" t="s">
        <v>3115</v>
      </c>
      <c r="C298" s="37" t="s">
        <v>28</v>
      </c>
      <c r="D298" s="37" t="s">
        <v>30</v>
      </c>
      <c r="E298" s="193" t="str">
        <f>+LEFT(Tabla1[[#This Row],[RutDV]],8)</f>
        <v>19602096</v>
      </c>
      <c r="F298" s="193" t="str">
        <f>+RIGHT(Tabla1[[#This Row],[RutDV]],1)</f>
        <v>9</v>
      </c>
      <c r="G298" s="37" t="s">
        <v>49</v>
      </c>
      <c r="H298" s="37" t="s">
        <v>726</v>
      </c>
      <c r="I298" s="37" t="str">
        <f>+TRIM(Tabla1[[#This Row],[Nombres]]&amp;" "&amp;Tabla1[[#This Row],[Apellidos]])</f>
        <v>ALEJANDRO LEONARDO ERNESTO GONZALEZ MATURANA</v>
      </c>
      <c r="J298" s="37" t="s">
        <v>1345</v>
      </c>
      <c r="K298" s="37" t="s">
        <v>1346</v>
      </c>
      <c r="L298" s="37" t="s">
        <v>2494</v>
      </c>
      <c r="M298" s="37" t="s">
        <v>2493</v>
      </c>
      <c r="N298" s="37" t="s">
        <v>2495</v>
      </c>
      <c r="O298" s="37" t="s">
        <v>3107</v>
      </c>
      <c r="P298" s="40">
        <v>43021</v>
      </c>
      <c r="Q298" s="37"/>
      <c r="V298" s="40">
        <v>35585</v>
      </c>
      <c r="W298" s="37"/>
      <c r="Y298" s="37" t="str">
        <f>+IFERROR(VLOOKUP(Tabla1[[#This Row],[Supervisor]],STAFF!E:H,4,0),"")</f>
        <v/>
      </c>
      <c r="Z298" s="40">
        <v>42898</v>
      </c>
      <c r="AA298" s="40">
        <v>42916</v>
      </c>
      <c r="AB298" s="37" t="s">
        <v>2516</v>
      </c>
      <c r="AC298" s="40">
        <v>42919</v>
      </c>
      <c r="AD298" s="37" t="s">
        <v>726</v>
      </c>
      <c r="AE298" s="37" t="s">
        <v>726</v>
      </c>
      <c r="AF298" s="37">
        <v>19018</v>
      </c>
      <c r="AG298" s="37" t="s">
        <v>2539</v>
      </c>
      <c r="AJ298" s="37">
        <v>1</v>
      </c>
      <c r="AK298" s="37" t="s">
        <v>3081</v>
      </c>
      <c r="AL298" s="37">
        <v>45</v>
      </c>
      <c r="AN298" s="37">
        <f>+IF(AL298=45,1,"")</f>
        <v>1</v>
      </c>
      <c r="AO298" s="40">
        <f ca="1">+TODAY()</f>
        <v>44256</v>
      </c>
      <c r="AP298" s="41">
        <f ca="1">+IF(Tabla1[[#This Row],[Fecha Ingreso Plataforma]]="","",AO298-AC298)</f>
        <v>1337</v>
      </c>
      <c r="AQ298" s="40"/>
      <c r="AR298" s="42">
        <f>+IF(Tabla1[[#This Row],[Fecha Baja]]="","",VALUE(1&amp;"/"&amp;MONTH(Tabla1[[#This Row],[Fecha Baja]])&amp;"/"&amp;YEAR(Tabla1[[#This Row],[Fecha Baja]])))</f>
        <v>43009</v>
      </c>
      <c r="AS298" s="42">
        <f>IF(Tabla1[[#This Row],[Fecha Ingreso Plataforma]]="","",VALUE(1&amp;"/"&amp;MONTH(Tabla1[[#This Row],[Fecha Ingreso Plataforma]])&amp;"/"&amp;YEAR(Tabla1[[#This Row],[Fecha Ingreso Plataforma]])))</f>
        <v>42917</v>
      </c>
      <c r="AT298" s="41" t="str">
        <f ca="1">+IF(AND(Tabla1[[#This Row],[dias]]&gt;=135,Tabla1[[#This Row],[Estado]]="Vigente"),"Si","No")</f>
        <v>No</v>
      </c>
      <c r="AU298" s="37" t="str">
        <f>+IF(COUNTIF('PLAN EMPLEADO'!I:I,Tabla1[[#This Row],[Mail]])=0,"No","Si")</f>
        <v>No</v>
      </c>
      <c r="AV298" s="89" t="s">
        <v>709</v>
      </c>
      <c r="AW298" s="194"/>
    </row>
    <row r="299" spans="1:49" x14ac:dyDescent="0.2">
      <c r="A299" s="37" t="s">
        <v>27</v>
      </c>
      <c r="B299" s="37" t="s">
        <v>3115</v>
      </c>
      <c r="C299" s="37" t="s">
        <v>28</v>
      </c>
      <c r="D299" s="37" t="s">
        <v>30</v>
      </c>
      <c r="E299" s="193" t="str">
        <f>+LEFT(Tabla1[[#This Row],[RutDV]],8)</f>
        <v>18316530</v>
      </c>
      <c r="F299" s="193" t="str">
        <f>+RIGHT(Tabla1[[#This Row],[RutDV]],1)</f>
        <v>5</v>
      </c>
      <c r="G299" s="37" t="s">
        <v>55</v>
      </c>
      <c r="H299" s="37" t="s">
        <v>731</v>
      </c>
      <c r="I299" s="37" t="str">
        <f>+TRIM(Tabla1[[#This Row],[Nombres]]&amp;" "&amp;Tabla1[[#This Row],[Apellidos]])</f>
        <v>ANDY LISSET LARA SAEZ</v>
      </c>
      <c r="J299" s="37" t="s">
        <v>1357</v>
      </c>
      <c r="K299" s="37" t="s">
        <v>1358</v>
      </c>
      <c r="L299" s="37" t="s">
        <v>2494</v>
      </c>
      <c r="M299" s="37" t="s">
        <v>2493</v>
      </c>
      <c r="N299" s="37" t="s">
        <v>2496</v>
      </c>
      <c r="P299" s="40">
        <v>42926</v>
      </c>
      <c r="Q299" s="37"/>
      <c r="V299" s="40">
        <v>33899</v>
      </c>
      <c r="W299" s="37"/>
      <c r="Y299" s="37" t="str">
        <f>+IFERROR(VLOOKUP(Tabla1[[#This Row],[Supervisor]],STAFF!E:H,4,0),"")</f>
        <v/>
      </c>
      <c r="Z299" s="40">
        <v>42898</v>
      </c>
      <c r="AA299" s="40">
        <v>42916</v>
      </c>
      <c r="AB299" s="37" t="s">
        <v>2516</v>
      </c>
      <c r="AC299" s="40">
        <v>42889</v>
      </c>
      <c r="AD299" s="37" t="s">
        <v>731</v>
      </c>
      <c r="AE299" s="37" t="s">
        <v>731</v>
      </c>
      <c r="AF299" s="37">
        <v>19028</v>
      </c>
      <c r="AG299" s="37" t="s">
        <v>2544</v>
      </c>
      <c r="AJ299" s="37">
        <v>1</v>
      </c>
      <c r="AK299" s="37" t="s">
        <v>3081</v>
      </c>
      <c r="AL299" s="37">
        <v>45</v>
      </c>
      <c r="AN299" s="37">
        <f>+IF(AL299=45,1,"")</f>
        <v>1</v>
      </c>
      <c r="AO299" s="40">
        <f ca="1">+TODAY()</f>
        <v>44256</v>
      </c>
      <c r="AP299" s="41">
        <f ca="1">+IF(Tabla1[[#This Row],[Fecha Ingreso Plataforma]]="","",AO299-AC299)</f>
        <v>1367</v>
      </c>
      <c r="AQ299" s="40"/>
      <c r="AR299" s="42">
        <f>+IF(Tabla1[[#This Row],[Fecha Baja]]="","",VALUE(1&amp;"/"&amp;MONTH(Tabla1[[#This Row],[Fecha Baja]])&amp;"/"&amp;YEAR(Tabla1[[#This Row],[Fecha Baja]])))</f>
        <v>42917</v>
      </c>
      <c r="AS299" s="42">
        <f>IF(Tabla1[[#This Row],[Fecha Ingreso Plataforma]]="","",VALUE(1&amp;"/"&amp;MONTH(Tabla1[[#This Row],[Fecha Ingreso Plataforma]])&amp;"/"&amp;YEAR(Tabla1[[#This Row],[Fecha Ingreso Plataforma]])))</f>
        <v>42887</v>
      </c>
      <c r="AT299" s="41" t="str">
        <f ca="1">+IF(AND(Tabla1[[#This Row],[dias]]&gt;=135,Tabla1[[#This Row],[Estado]]="Vigente"),"Si","No")</f>
        <v>No</v>
      </c>
      <c r="AU299" s="37" t="str">
        <f>+IF(COUNTIF('PLAN EMPLEADO'!I:I,Tabla1[[#This Row],[Mail]])=0,"No","Si")</f>
        <v>No</v>
      </c>
      <c r="AV299" s="89" t="s">
        <v>709</v>
      </c>
      <c r="AW299" s="194"/>
    </row>
    <row r="300" spans="1:49" x14ac:dyDescent="0.2">
      <c r="A300" s="37" t="s">
        <v>27</v>
      </c>
      <c r="B300" s="37" t="s">
        <v>3115</v>
      </c>
      <c r="C300" s="37" t="s">
        <v>28</v>
      </c>
      <c r="D300" s="37" t="s">
        <v>30</v>
      </c>
      <c r="E300" s="193" t="str">
        <f>+LEFT(Tabla1[[#This Row],[RutDV]],8)</f>
        <v>13669975</v>
      </c>
      <c r="F300" s="193" t="str">
        <f>+RIGHT(Tabla1[[#This Row],[RutDV]],1)</f>
        <v>K</v>
      </c>
      <c r="G300" s="37" t="s">
        <v>32</v>
      </c>
      <c r="H300" s="37" t="s">
        <v>710</v>
      </c>
      <c r="I300" s="37" t="str">
        <f>+TRIM(Tabla1[[#This Row],[Nombres]]&amp;" "&amp;Tabla1[[#This Row],[Apellidos]])</f>
        <v>BARBARA EUGENIA ALBORNOZ MORALES</v>
      </c>
      <c r="J300" s="37" t="s">
        <v>1311</v>
      </c>
      <c r="K300" s="37" t="s">
        <v>1312</v>
      </c>
      <c r="L300" s="37" t="s">
        <v>2494</v>
      </c>
      <c r="M300" s="37" t="s">
        <v>2493</v>
      </c>
      <c r="N300" s="37" t="s">
        <v>2495</v>
      </c>
      <c r="O300" s="37" t="s">
        <v>3107</v>
      </c>
      <c r="P300" s="40">
        <v>42989</v>
      </c>
      <c r="Q300" s="37"/>
      <c r="V300" s="40">
        <v>28886</v>
      </c>
      <c r="W300" s="37"/>
      <c r="Y300" s="37" t="str">
        <f>+IFERROR(VLOOKUP(Tabla1[[#This Row],[Supervisor]],STAFF!E:H,4,0),"")</f>
        <v/>
      </c>
      <c r="Z300" s="40">
        <v>42898</v>
      </c>
      <c r="AA300" s="40">
        <v>42916</v>
      </c>
      <c r="AB300" s="37" t="s">
        <v>2516</v>
      </c>
      <c r="AC300" s="40">
        <v>42889</v>
      </c>
      <c r="AD300" s="37" t="s">
        <v>710</v>
      </c>
      <c r="AE300" s="37" t="s">
        <v>710</v>
      </c>
      <c r="AF300" s="37">
        <v>19002</v>
      </c>
      <c r="AG300" s="37" t="s">
        <v>2523</v>
      </c>
      <c r="AJ300" s="37">
        <v>1</v>
      </c>
      <c r="AK300" s="37" t="s">
        <v>3081</v>
      </c>
      <c r="AL300" s="37">
        <v>45</v>
      </c>
      <c r="AN300" s="37">
        <f>+IF(AL300=45,1,"")</f>
        <v>1</v>
      </c>
      <c r="AO300" s="40">
        <f ca="1">+TODAY()</f>
        <v>44256</v>
      </c>
      <c r="AP300" s="41">
        <f ca="1">+IF(Tabla1[[#This Row],[Fecha Ingreso Plataforma]]="","",AO300-AC300)</f>
        <v>1367</v>
      </c>
      <c r="AQ300" s="40"/>
      <c r="AR300" s="42">
        <f>+IF(Tabla1[[#This Row],[Fecha Baja]]="","",VALUE(1&amp;"/"&amp;MONTH(Tabla1[[#This Row],[Fecha Baja]])&amp;"/"&amp;YEAR(Tabla1[[#This Row],[Fecha Baja]])))</f>
        <v>42979</v>
      </c>
      <c r="AS300" s="42">
        <f>IF(Tabla1[[#This Row],[Fecha Ingreso Plataforma]]="","",VALUE(1&amp;"/"&amp;MONTH(Tabla1[[#This Row],[Fecha Ingreso Plataforma]])&amp;"/"&amp;YEAR(Tabla1[[#This Row],[Fecha Ingreso Plataforma]])))</f>
        <v>42887</v>
      </c>
      <c r="AT300" s="41" t="str">
        <f ca="1">+IF(AND(Tabla1[[#This Row],[dias]]&gt;=135,Tabla1[[#This Row],[Estado]]="Vigente"),"Si","No")</f>
        <v>No</v>
      </c>
      <c r="AU300" s="37" t="str">
        <f>+IF(COUNTIF('PLAN EMPLEADO'!I:I,Tabla1[[#This Row],[Mail]])=0,"No","Si")</f>
        <v>No</v>
      </c>
      <c r="AV300" s="89" t="s">
        <v>709</v>
      </c>
      <c r="AW300" s="194"/>
    </row>
    <row r="301" spans="1:49" x14ac:dyDescent="0.2">
      <c r="A301" s="37" t="s">
        <v>27</v>
      </c>
      <c r="B301" s="37" t="s">
        <v>3115</v>
      </c>
      <c r="C301" s="37" t="s">
        <v>28</v>
      </c>
      <c r="D301" s="37" t="s">
        <v>30</v>
      </c>
      <c r="E301" s="193" t="str">
        <f>+LEFT(Tabla1[[#This Row],[RutDV]],8)</f>
        <v>15056061</v>
      </c>
      <c r="F301" s="193" t="str">
        <f>+RIGHT(Tabla1[[#This Row],[RutDV]],1)</f>
        <v>6</v>
      </c>
      <c r="G301" s="37" t="s">
        <v>69</v>
      </c>
      <c r="H301" s="37" t="s">
        <v>743</v>
      </c>
      <c r="I301" s="37" t="str">
        <f>+TRIM(Tabla1[[#This Row],[Nombres]]&amp;" "&amp;Tabla1[[#This Row],[Apellidos]])</f>
        <v>CRISTOBAL ALEXIS OSSADON PEREZ</v>
      </c>
      <c r="J301" s="37" t="s">
        <v>1385</v>
      </c>
      <c r="K301" s="37" t="s">
        <v>1386</v>
      </c>
      <c r="L301" s="37" t="s">
        <v>2494</v>
      </c>
      <c r="M301" s="37" t="s">
        <v>2493</v>
      </c>
      <c r="N301" s="37" t="s">
        <v>2495</v>
      </c>
      <c r="O301" s="37" t="s">
        <v>3107</v>
      </c>
      <c r="P301" s="40">
        <v>43063</v>
      </c>
      <c r="Q301" s="37"/>
      <c r="V301" s="40">
        <v>30344</v>
      </c>
      <c r="W301" s="37"/>
      <c r="Y301" s="37" t="str">
        <f>+IFERROR(VLOOKUP(Tabla1[[#This Row],[Supervisor]],STAFF!E:H,4,0),"")</f>
        <v/>
      </c>
      <c r="Z301" s="40">
        <v>42898</v>
      </c>
      <c r="AA301" s="40">
        <v>42916</v>
      </c>
      <c r="AB301" s="37" t="s">
        <v>2516</v>
      </c>
      <c r="AC301" s="40">
        <v>42889</v>
      </c>
      <c r="AD301" s="37" t="s">
        <v>743</v>
      </c>
      <c r="AE301" s="37" t="s">
        <v>743</v>
      </c>
      <c r="AF301" s="37">
        <v>19042</v>
      </c>
      <c r="AG301" s="37" t="s">
        <v>2555</v>
      </c>
      <c r="AJ301" s="37">
        <v>1</v>
      </c>
      <c r="AK301" s="37" t="s">
        <v>3081</v>
      </c>
      <c r="AL301" s="37">
        <v>45</v>
      </c>
      <c r="AN301" s="37">
        <f>+IF(AL301=45,1,"")</f>
        <v>1</v>
      </c>
      <c r="AO301" s="40">
        <f ca="1">+TODAY()</f>
        <v>44256</v>
      </c>
      <c r="AP301" s="41">
        <f ca="1">+IF(Tabla1[[#This Row],[Fecha Ingreso Plataforma]]="","",AO301-AC301)</f>
        <v>1367</v>
      </c>
      <c r="AQ301" s="40"/>
      <c r="AR301" s="42">
        <f>+IF(Tabla1[[#This Row],[Fecha Baja]]="","",VALUE(1&amp;"/"&amp;MONTH(Tabla1[[#This Row],[Fecha Baja]])&amp;"/"&amp;YEAR(Tabla1[[#This Row],[Fecha Baja]])))</f>
        <v>43040</v>
      </c>
      <c r="AS301" s="42">
        <f>IF(Tabla1[[#This Row],[Fecha Ingreso Plataforma]]="","",VALUE(1&amp;"/"&amp;MONTH(Tabla1[[#This Row],[Fecha Ingreso Plataforma]])&amp;"/"&amp;YEAR(Tabla1[[#This Row],[Fecha Ingreso Plataforma]])))</f>
        <v>42887</v>
      </c>
      <c r="AT301" s="41" t="str">
        <f ca="1">+IF(AND(Tabla1[[#This Row],[dias]]&gt;=135,Tabla1[[#This Row],[Estado]]="Vigente"),"Si","No")</f>
        <v>No</v>
      </c>
      <c r="AU301" s="37" t="str">
        <f>+IF(COUNTIF('PLAN EMPLEADO'!I:I,Tabla1[[#This Row],[Mail]])=0,"No","Si")</f>
        <v>No</v>
      </c>
      <c r="AV301" s="89" t="s">
        <v>709</v>
      </c>
      <c r="AW301" s="194"/>
    </row>
    <row r="302" spans="1:49" x14ac:dyDescent="0.2">
      <c r="A302" s="37" t="s">
        <v>27</v>
      </c>
      <c r="B302" s="37" t="s">
        <v>3115</v>
      </c>
      <c r="C302" s="37" t="s">
        <v>28</v>
      </c>
      <c r="D302" s="37" t="s">
        <v>30</v>
      </c>
      <c r="E302" s="193" t="str">
        <f>+LEFT(Tabla1[[#This Row],[RutDV]],8)</f>
        <v>11468007</v>
      </c>
      <c r="F302" s="193" t="str">
        <f>+RIGHT(Tabla1[[#This Row],[RutDV]],1)</f>
        <v>9</v>
      </c>
      <c r="G302" s="37" t="s">
        <v>40</v>
      </c>
      <c r="H302" s="37" t="s">
        <v>717</v>
      </c>
      <c r="I302" s="37" t="str">
        <f>+TRIM(Tabla1[[#This Row],[Nombres]]&amp;" "&amp;Tabla1[[#This Row],[Apellidos]])</f>
        <v>CLAUDIA INES COLOMBO LAZO</v>
      </c>
      <c r="J302" s="37" t="s">
        <v>1327</v>
      </c>
      <c r="K302" s="37" t="s">
        <v>1328</v>
      </c>
      <c r="L302" s="37" t="s">
        <v>2494</v>
      </c>
      <c r="M302" s="37" t="s">
        <v>2493</v>
      </c>
      <c r="N302" s="37" t="s">
        <v>2496</v>
      </c>
      <c r="P302" s="40">
        <v>43178</v>
      </c>
      <c r="Q302" s="37"/>
      <c r="V302" s="40">
        <v>26821</v>
      </c>
      <c r="W302" s="37" t="s">
        <v>5416</v>
      </c>
      <c r="X302" s="37" t="s">
        <v>2505</v>
      </c>
      <c r="Y302" s="37" t="str">
        <f>+IFERROR(VLOOKUP(Tabla1[[#This Row],[Supervisor]],STAFF!E:H,4,0),"")</f>
        <v>FRANCISCO JAVIER SUAREZ VEGA</v>
      </c>
      <c r="Z302" s="40">
        <v>42898</v>
      </c>
      <c r="AA302" s="40">
        <v>42916</v>
      </c>
      <c r="AB302" s="37" t="s">
        <v>2516</v>
      </c>
      <c r="AC302" s="40">
        <v>42889</v>
      </c>
      <c r="AD302" s="37" t="s">
        <v>717</v>
      </c>
      <c r="AE302" s="37" t="s">
        <v>717</v>
      </c>
      <c r="AF302" s="37">
        <v>19011</v>
      </c>
      <c r="AG302" s="37" t="s">
        <v>2530</v>
      </c>
      <c r="AJ302" s="37">
        <v>1</v>
      </c>
      <c r="AK302" s="37" t="s">
        <v>3081</v>
      </c>
      <c r="AL302" s="37">
        <v>45</v>
      </c>
      <c r="AN302" s="37">
        <f>+IF(AL302=45,1,"")</f>
        <v>1</v>
      </c>
      <c r="AO302" s="40">
        <f ca="1">+TODAY()</f>
        <v>44256</v>
      </c>
      <c r="AP302" s="41">
        <f ca="1">+IF(Tabla1[[#This Row],[Fecha Ingreso Plataforma]]="","",AO302-AC302)</f>
        <v>1367</v>
      </c>
      <c r="AQ302" s="40"/>
      <c r="AR302" s="42">
        <f>+IF(Tabla1[[#This Row],[Fecha Baja]]="","",VALUE(1&amp;"/"&amp;MONTH(Tabla1[[#This Row],[Fecha Baja]])&amp;"/"&amp;YEAR(Tabla1[[#This Row],[Fecha Baja]])))</f>
        <v>43160</v>
      </c>
      <c r="AS302" s="42">
        <f>IF(Tabla1[[#This Row],[Fecha Ingreso Plataforma]]="","",VALUE(1&amp;"/"&amp;MONTH(Tabla1[[#This Row],[Fecha Ingreso Plataforma]])&amp;"/"&amp;YEAR(Tabla1[[#This Row],[Fecha Ingreso Plataforma]])))</f>
        <v>42887</v>
      </c>
      <c r="AT302" s="41" t="str">
        <f ca="1">+IF(AND(Tabla1[[#This Row],[dias]]&gt;=135,Tabla1[[#This Row],[Estado]]="Vigente"),"Si","No")</f>
        <v>No</v>
      </c>
      <c r="AU302" s="37" t="str">
        <f>+IF(COUNTIF('PLAN EMPLEADO'!I:I,Tabla1[[#This Row],[Mail]])=0,"No","Si")</f>
        <v>No</v>
      </c>
      <c r="AV302" s="89" t="s">
        <v>709</v>
      </c>
      <c r="AW302" s="194"/>
    </row>
    <row r="303" spans="1:49" x14ac:dyDescent="0.2">
      <c r="A303" s="37" t="s">
        <v>27</v>
      </c>
      <c r="B303" s="37" t="s">
        <v>3115</v>
      </c>
      <c r="C303" s="37" t="s">
        <v>28</v>
      </c>
      <c r="D303" s="37" t="s">
        <v>30</v>
      </c>
      <c r="E303" s="193" t="str">
        <f>+LEFT(Tabla1[[#This Row],[RutDV]],8)</f>
        <v>16188687</v>
      </c>
      <c r="F303" s="193" t="str">
        <f>+RIGHT(Tabla1[[#This Row],[RutDV]],1)</f>
        <v>4</v>
      </c>
      <c r="G303" s="37" t="s">
        <v>61</v>
      </c>
      <c r="H303" s="37" t="s">
        <v>735</v>
      </c>
      <c r="I303" s="37" t="str">
        <f>+TRIM(Tabla1[[#This Row],[Nombres]]&amp;" "&amp;Tabla1[[#This Row],[Apellidos]])</f>
        <v>CRISTIAN MARIO MONTENEGRO GALLARDO</v>
      </c>
      <c r="J303" s="37" t="s">
        <v>1369</v>
      </c>
      <c r="K303" s="37" t="s">
        <v>1370</v>
      </c>
      <c r="L303" s="37" t="s">
        <v>2494</v>
      </c>
      <c r="M303" s="37" t="s">
        <v>2493</v>
      </c>
      <c r="N303" s="37" t="s">
        <v>2496</v>
      </c>
      <c r="P303" s="40">
        <v>42919</v>
      </c>
      <c r="Q303" s="37"/>
      <c r="V303" s="40">
        <v>31282</v>
      </c>
      <c r="W303" s="37"/>
      <c r="Y303" s="37" t="str">
        <f>+IFERROR(VLOOKUP(Tabla1[[#This Row],[Supervisor]],STAFF!E:H,4,0),"")</f>
        <v/>
      </c>
      <c r="Z303" s="40">
        <v>42898</v>
      </c>
      <c r="AA303" s="40">
        <v>42916</v>
      </c>
      <c r="AB303" s="37" t="s">
        <v>2516</v>
      </c>
      <c r="AC303" s="40">
        <v>42889</v>
      </c>
      <c r="AD303" s="37" t="s">
        <v>735</v>
      </c>
      <c r="AE303" s="37" t="s">
        <v>735</v>
      </c>
      <c r="AF303" s="37">
        <v>19033</v>
      </c>
      <c r="AG303" s="37" t="s">
        <v>2548</v>
      </c>
      <c r="AJ303" s="37">
        <v>1</v>
      </c>
      <c r="AK303" s="37" t="s">
        <v>3081</v>
      </c>
      <c r="AL303" s="37">
        <v>45</v>
      </c>
      <c r="AN303" s="37">
        <f>+IF(AL303=45,1,"")</f>
        <v>1</v>
      </c>
      <c r="AO303" s="40">
        <f ca="1">+TODAY()</f>
        <v>44256</v>
      </c>
      <c r="AP303" s="41">
        <f ca="1">+IF(Tabla1[[#This Row],[Fecha Ingreso Plataforma]]="","",AO303-AC303)</f>
        <v>1367</v>
      </c>
      <c r="AQ303" s="40"/>
      <c r="AR303" s="42">
        <f>+IF(Tabla1[[#This Row],[Fecha Baja]]="","",VALUE(1&amp;"/"&amp;MONTH(Tabla1[[#This Row],[Fecha Baja]])&amp;"/"&amp;YEAR(Tabla1[[#This Row],[Fecha Baja]])))</f>
        <v>42917</v>
      </c>
      <c r="AS303" s="42">
        <f>IF(Tabla1[[#This Row],[Fecha Ingreso Plataforma]]="","",VALUE(1&amp;"/"&amp;MONTH(Tabla1[[#This Row],[Fecha Ingreso Plataforma]])&amp;"/"&amp;YEAR(Tabla1[[#This Row],[Fecha Ingreso Plataforma]])))</f>
        <v>42887</v>
      </c>
      <c r="AT303" s="41" t="str">
        <f ca="1">+IF(AND(Tabla1[[#This Row],[dias]]&gt;=135,Tabla1[[#This Row],[Estado]]="Vigente"),"Si","No")</f>
        <v>No</v>
      </c>
      <c r="AU303" s="37" t="str">
        <f>+IF(COUNTIF('PLAN EMPLEADO'!I:I,Tabla1[[#This Row],[Mail]])=0,"No","Si")</f>
        <v>No</v>
      </c>
      <c r="AV303" s="89" t="s">
        <v>709</v>
      </c>
      <c r="AW303" s="194"/>
    </row>
    <row r="304" spans="1:49" x14ac:dyDescent="0.2">
      <c r="A304" s="37" t="s">
        <v>27</v>
      </c>
      <c r="B304" s="37" t="s">
        <v>3115</v>
      </c>
      <c r="C304" s="37" t="s">
        <v>28</v>
      </c>
      <c r="D304" s="37" t="s">
        <v>30</v>
      </c>
      <c r="E304" s="193" t="str">
        <f>+LEFT(Tabla1[[#This Row],[RutDV]],8)</f>
        <v>13762426</v>
      </c>
      <c r="F304" s="193" t="str">
        <f>+RIGHT(Tabla1[[#This Row],[RutDV]],1)</f>
        <v>5</v>
      </c>
      <c r="G304" s="37" t="s">
        <v>78</v>
      </c>
      <c r="H304" s="37" t="s">
        <v>751</v>
      </c>
      <c r="I304" s="37" t="str">
        <f>+TRIM(Tabla1[[#This Row],[Nombres]]&amp;" "&amp;Tabla1[[#This Row],[Apellidos]])</f>
        <v>DEISY JOHANNA ROJAS RIVERA</v>
      </c>
      <c r="J304" s="37" t="s">
        <v>1403</v>
      </c>
      <c r="K304" s="37" t="s">
        <v>1404</v>
      </c>
      <c r="L304" s="37" t="s">
        <v>2494</v>
      </c>
      <c r="M304" s="37" t="s">
        <v>2493</v>
      </c>
      <c r="P304" s="40">
        <v>43182</v>
      </c>
      <c r="Q304" s="37"/>
      <c r="V304" s="40">
        <v>29552</v>
      </c>
      <c r="W304" s="37" t="s">
        <v>5418</v>
      </c>
      <c r="X304" s="37" t="s">
        <v>2507</v>
      </c>
      <c r="Y304" s="37" t="str">
        <f>+IFERROR(VLOOKUP(Tabla1[[#This Row],[Supervisor]],STAFF!E:H,4,0),"")</f>
        <v>WILLIAMS ENRIQUE DOMINGUEZ BARRADA</v>
      </c>
      <c r="Z304" s="40">
        <v>42898</v>
      </c>
      <c r="AA304" s="40">
        <v>42916</v>
      </c>
      <c r="AB304" s="37" t="s">
        <v>2516</v>
      </c>
      <c r="AC304" s="40">
        <v>42889</v>
      </c>
      <c r="AD304" s="37" t="s">
        <v>751</v>
      </c>
      <c r="AE304" s="37" t="s">
        <v>751</v>
      </c>
      <c r="AF304" s="37">
        <v>19054</v>
      </c>
      <c r="AG304" s="37" t="s">
        <v>2563</v>
      </c>
      <c r="AJ304" s="37">
        <v>1</v>
      </c>
      <c r="AK304" s="37" t="s">
        <v>3081</v>
      </c>
      <c r="AL304" s="37">
        <v>45</v>
      </c>
      <c r="AN304" s="37">
        <f>+IF(AL304=45,1,"")</f>
        <v>1</v>
      </c>
      <c r="AO304" s="40">
        <f ca="1">+TODAY()</f>
        <v>44256</v>
      </c>
      <c r="AP304" s="41">
        <f ca="1">+IF(Tabla1[[#This Row],[Fecha Ingreso Plataforma]]="","",AO304-AC304)</f>
        <v>1367</v>
      </c>
      <c r="AQ304" s="40"/>
      <c r="AR304" s="42">
        <f>+IF(Tabla1[[#This Row],[Fecha Baja]]="","",VALUE(1&amp;"/"&amp;MONTH(Tabla1[[#This Row],[Fecha Baja]])&amp;"/"&amp;YEAR(Tabla1[[#This Row],[Fecha Baja]])))</f>
        <v>43160</v>
      </c>
      <c r="AS304" s="42">
        <f>IF(Tabla1[[#This Row],[Fecha Ingreso Plataforma]]="","",VALUE(1&amp;"/"&amp;MONTH(Tabla1[[#This Row],[Fecha Ingreso Plataforma]])&amp;"/"&amp;YEAR(Tabla1[[#This Row],[Fecha Ingreso Plataforma]])))</f>
        <v>42887</v>
      </c>
      <c r="AT304" s="41" t="str">
        <f ca="1">+IF(AND(Tabla1[[#This Row],[dias]]&gt;=135,Tabla1[[#This Row],[Estado]]="Vigente"),"Si","No")</f>
        <v>No</v>
      </c>
      <c r="AU304" s="37" t="str">
        <f>+IF(COUNTIF('PLAN EMPLEADO'!I:I,Tabla1[[#This Row],[Mail]])=0,"No","Si")</f>
        <v>No</v>
      </c>
      <c r="AV304" s="89" t="s">
        <v>709</v>
      </c>
      <c r="AW304" s="194"/>
    </row>
    <row r="305" spans="1:49" x14ac:dyDescent="0.2">
      <c r="A305" s="37" t="s">
        <v>27</v>
      </c>
      <c r="B305" s="37" t="s">
        <v>3115</v>
      </c>
      <c r="C305" s="37" t="s">
        <v>28</v>
      </c>
      <c r="D305" s="37" t="s">
        <v>30</v>
      </c>
      <c r="E305" s="193" t="str">
        <f>+LEFT(Tabla1[[#This Row],[RutDV]],8)</f>
        <v>17672562</v>
      </c>
      <c r="F305" s="193" t="str">
        <f>+RIGHT(Tabla1[[#This Row],[RutDV]],1)</f>
        <v>1</v>
      </c>
      <c r="G305" s="37" t="s">
        <v>68</v>
      </c>
      <c r="H305" s="37" t="s">
        <v>742</v>
      </c>
      <c r="I305" s="37" t="str">
        <f>+TRIM(Tabla1[[#This Row],[Nombres]]&amp;" "&amp;Tabla1[[#This Row],[Apellidos]])</f>
        <v>DANIELA NICOLE ORTIZ PEREZ</v>
      </c>
      <c r="J305" s="37" t="s">
        <v>1383</v>
      </c>
      <c r="K305" s="37" t="s">
        <v>1384</v>
      </c>
      <c r="L305" s="37" t="s">
        <v>2494</v>
      </c>
      <c r="M305" s="37" t="s">
        <v>2493</v>
      </c>
      <c r="N305" s="37" t="s">
        <v>2495</v>
      </c>
      <c r="P305" s="40">
        <v>42964</v>
      </c>
      <c r="Q305" s="37"/>
      <c r="V305" s="40">
        <v>33170</v>
      </c>
      <c r="W305" s="37"/>
      <c r="Y305" s="37" t="str">
        <f>+IFERROR(VLOOKUP(Tabla1[[#This Row],[Supervisor]],STAFF!E:H,4,0),"")</f>
        <v/>
      </c>
      <c r="Z305" s="40">
        <v>42898</v>
      </c>
      <c r="AA305" s="40">
        <v>42916</v>
      </c>
      <c r="AB305" s="37" t="s">
        <v>2516</v>
      </c>
      <c r="AC305" s="40">
        <v>42889</v>
      </c>
      <c r="AD305" s="37" t="s">
        <v>742</v>
      </c>
      <c r="AE305" s="37" t="s">
        <v>742</v>
      </c>
      <c r="AF305" s="37">
        <v>19040</v>
      </c>
      <c r="AG305" s="37" t="s">
        <v>2554</v>
      </c>
      <c r="AJ305" s="37">
        <v>1</v>
      </c>
      <c r="AK305" s="37" t="s">
        <v>3081</v>
      </c>
      <c r="AL305" s="37">
        <v>45</v>
      </c>
      <c r="AN305" s="37">
        <f>+IF(AL305=45,1,"")</f>
        <v>1</v>
      </c>
      <c r="AO305" s="40">
        <f ca="1">+TODAY()</f>
        <v>44256</v>
      </c>
      <c r="AP305" s="41">
        <f ca="1">+IF(Tabla1[[#This Row],[Fecha Ingreso Plataforma]]="","",AO305-AC305)</f>
        <v>1367</v>
      </c>
      <c r="AQ305" s="40"/>
      <c r="AR305" s="42">
        <f>+IF(Tabla1[[#This Row],[Fecha Baja]]="","",VALUE(1&amp;"/"&amp;MONTH(Tabla1[[#This Row],[Fecha Baja]])&amp;"/"&amp;YEAR(Tabla1[[#This Row],[Fecha Baja]])))</f>
        <v>42948</v>
      </c>
      <c r="AS305" s="42">
        <f>IF(Tabla1[[#This Row],[Fecha Ingreso Plataforma]]="","",VALUE(1&amp;"/"&amp;MONTH(Tabla1[[#This Row],[Fecha Ingreso Plataforma]])&amp;"/"&amp;YEAR(Tabla1[[#This Row],[Fecha Ingreso Plataforma]])))</f>
        <v>42887</v>
      </c>
      <c r="AT305" s="41" t="str">
        <f ca="1">+IF(AND(Tabla1[[#This Row],[dias]]&gt;=135,Tabla1[[#This Row],[Estado]]="Vigente"),"Si","No")</f>
        <v>No</v>
      </c>
      <c r="AU305" s="37" t="str">
        <f>+IF(COUNTIF('PLAN EMPLEADO'!I:I,Tabla1[[#This Row],[Mail]])=0,"No","Si")</f>
        <v>No</v>
      </c>
      <c r="AV305" s="89" t="s">
        <v>709</v>
      </c>
      <c r="AW305" s="194"/>
    </row>
    <row r="306" spans="1:49" x14ac:dyDescent="0.2">
      <c r="A306" s="37" t="s">
        <v>27</v>
      </c>
      <c r="B306" s="37" t="s">
        <v>3115</v>
      </c>
      <c r="C306" s="37" t="s">
        <v>28</v>
      </c>
      <c r="D306" s="37" t="s">
        <v>30</v>
      </c>
      <c r="E306" s="193" t="str">
        <f>+LEFT(Tabla1[[#This Row],[RutDV]],8)</f>
        <v>17721824</v>
      </c>
      <c r="F306" s="193" t="str">
        <f>+RIGHT(Tabla1[[#This Row],[RutDV]],1)</f>
        <v>3</v>
      </c>
      <c r="G306" s="37" t="s">
        <v>67</v>
      </c>
      <c r="H306" s="37" t="s">
        <v>741</v>
      </c>
      <c r="I306" s="37" t="str">
        <f>+TRIM(Tabla1[[#This Row],[Nombres]]&amp;" "&amp;Tabla1[[#This Row],[Apellidos]])</f>
        <v>ESTEBAN GASTON ORELLANA MALEBRAN</v>
      </c>
      <c r="J306" s="37" t="s">
        <v>1381</v>
      </c>
      <c r="K306" s="37" t="s">
        <v>1382</v>
      </c>
      <c r="L306" s="37" t="s">
        <v>2494</v>
      </c>
      <c r="M306" s="37" t="s">
        <v>2493</v>
      </c>
      <c r="N306" s="37" t="s">
        <v>2496</v>
      </c>
      <c r="P306" s="40">
        <v>42943</v>
      </c>
      <c r="Q306" s="37"/>
      <c r="V306" s="40">
        <v>33210</v>
      </c>
      <c r="W306" s="37"/>
      <c r="Y306" s="37" t="str">
        <f>+IFERROR(VLOOKUP(Tabla1[[#This Row],[Supervisor]],STAFF!E:H,4,0),"")</f>
        <v/>
      </c>
      <c r="Z306" s="40">
        <v>42898</v>
      </c>
      <c r="AA306" s="40">
        <v>42916</v>
      </c>
      <c r="AB306" s="37" t="s">
        <v>2516</v>
      </c>
      <c r="AC306" s="40">
        <v>42889</v>
      </c>
      <c r="AD306" s="37" t="s">
        <v>741</v>
      </c>
      <c r="AE306" s="37" t="s">
        <v>741</v>
      </c>
      <c r="AF306" s="37">
        <v>19039</v>
      </c>
      <c r="AG306" s="37" t="s">
        <v>2553</v>
      </c>
      <c r="AJ306" s="37">
        <v>1</v>
      </c>
      <c r="AK306" s="37" t="s">
        <v>3081</v>
      </c>
      <c r="AL306" s="37">
        <v>45</v>
      </c>
      <c r="AN306" s="37">
        <f>+IF(AL306=45,1,"")</f>
        <v>1</v>
      </c>
      <c r="AO306" s="40">
        <f ca="1">+TODAY()</f>
        <v>44256</v>
      </c>
      <c r="AP306" s="41">
        <f ca="1">+IF(Tabla1[[#This Row],[Fecha Ingreso Plataforma]]="","",AO306-AC306)</f>
        <v>1367</v>
      </c>
      <c r="AQ306" s="40"/>
      <c r="AR306" s="42">
        <f>+IF(Tabla1[[#This Row],[Fecha Baja]]="","",VALUE(1&amp;"/"&amp;MONTH(Tabla1[[#This Row],[Fecha Baja]])&amp;"/"&amp;YEAR(Tabla1[[#This Row],[Fecha Baja]])))</f>
        <v>42917</v>
      </c>
      <c r="AS306" s="42">
        <f>IF(Tabla1[[#This Row],[Fecha Ingreso Plataforma]]="","",VALUE(1&amp;"/"&amp;MONTH(Tabla1[[#This Row],[Fecha Ingreso Plataforma]])&amp;"/"&amp;YEAR(Tabla1[[#This Row],[Fecha Ingreso Plataforma]])))</f>
        <v>42887</v>
      </c>
      <c r="AT306" s="41" t="str">
        <f ca="1">+IF(AND(Tabla1[[#This Row],[dias]]&gt;=135,Tabla1[[#This Row],[Estado]]="Vigente"),"Si","No")</f>
        <v>No</v>
      </c>
      <c r="AU306" s="37" t="str">
        <f>+IF(COUNTIF('PLAN EMPLEADO'!I:I,Tabla1[[#This Row],[Mail]])=0,"No","Si")</f>
        <v>No</v>
      </c>
      <c r="AV306" s="89" t="s">
        <v>709</v>
      </c>
      <c r="AW306" s="194"/>
    </row>
    <row r="307" spans="1:49" x14ac:dyDescent="0.2">
      <c r="A307" s="37" t="s">
        <v>27</v>
      </c>
      <c r="B307" s="37" t="s">
        <v>3115</v>
      </c>
      <c r="C307" s="37" t="s">
        <v>28</v>
      </c>
      <c r="D307" s="37" t="s">
        <v>30</v>
      </c>
      <c r="E307" s="193" t="str">
        <f>+LEFT(Tabla1[[#This Row],[RutDV]],8)</f>
        <v>16426122</v>
      </c>
      <c r="F307" s="193" t="str">
        <f>+RIGHT(Tabla1[[#This Row],[RutDV]],1)</f>
        <v>0</v>
      </c>
      <c r="G307" s="37" t="s">
        <v>41</v>
      </c>
      <c r="H307" s="37" t="s">
        <v>718</v>
      </c>
      <c r="I307" s="37" t="str">
        <f>+TRIM(Tabla1[[#This Row],[Nombres]]&amp;" "&amp;Tabla1[[#This Row],[Apellidos]])</f>
        <v>FIDEL IGNACIO CORNEJO MIGUEL</v>
      </c>
      <c r="J307" s="37" t="s">
        <v>1329</v>
      </c>
      <c r="K307" s="37" t="s">
        <v>1330</v>
      </c>
      <c r="L307" s="37" t="s">
        <v>2494</v>
      </c>
      <c r="M307" s="37" t="s">
        <v>2493</v>
      </c>
      <c r="N307" s="37" t="s">
        <v>2496</v>
      </c>
      <c r="P307" s="40">
        <v>42921</v>
      </c>
      <c r="Q307" s="37"/>
      <c r="V307" s="40">
        <v>31483</v>
      </c>
      <c r="W307" s="37"/>
      <c r="Y307" s="37" t="str">
        <f>+IFERROR(VLOOKUP(Tabla1[[#This Row],[Supervisor]],STAFF!E:H,4,0),"")</f>
        <v/>
      </c>
      <c r="Z307" s="40">
        <v>42898</v>
      </c>
      <c r="AA307" s="40">
        <v>42916</v>
      </c>
      <c r="AB307" s="37" t="s">
        <v>2516</v>
      </c>
      <c r="AC307" s="40">
        <v>42889</v>
      </c>
      <c r="AD307" s="37" t="s">
        <v>718</v>
      </c>
      <c r="AE307" s="37" t="s">
        <v>718</v>
      </c>
      <c r="AF307" s="37">
        <v>19012</v>
      </c>
      <c r="AG307" s="37" t="s">
        <v>2531</v>
      </c>
      <c r="AJ307" s="37">
        <v>1</v>
      </c>
      <c r="AK307" s="37" t="s">
        <v>3081</v>
      </c>
      <c r="AL307" s="37">
        <v>45</v>
      </c>
      <c r="AN307" s="37">
        <f>+IF(AL307=45,1,"")</f>
        <v>1</v>
      </c>
      <c r="AO307" s="40">
        <f ca="1">+TODAY()</f>
        <v>44256</v>
      </c>
      <c r="AP307" s="41">
        <f ca="1">+IF(Tabla1[[#This Row],[Fecha Ingreso Plataforma]]="","",AO307-AC307)</f>
        <v>1367</v>
      </c>
      <c r="AQ307" s="40"/>
      <c r="AR307" s="42">
        <f>+IF(Tabla1[[#This Row],[Fecha Baja]]="","",VALUE(1&amp;"/"&amp;MONTH(Tabla1[[#This Row],[Fecha Baja]])&amp;"/"&amp;YEAR(Tabla1[[#This Row],[Fecha Baja]])))</f>
        <v>42917</v>
      </c>
      <c r="AS307" s="42">
        <f>IF(Tabla1[[#This Row],[Fecha Ingreso Plataforma]]="","",VALUE(1&amp;"/"&amp;MONTH(Tabla1[[#This Row],[Fecha Ingreso Plataforma]])&amp;"/"&amp;YEAR(Tabla1[[#This Row],[Fecha Ingreso Plataforma]])))</f>
        <v>42887</v>
      </c>
      <c r="AT307" s="41" t="str">
        <f ca="1">+IF(AND(Tabla1[[#This Row],[dias]]&gt;=135,Tabla1[[#This Row],[Estado]]="Vigente"),"Si","No")</f>
        <v>No</v>
      </c>
      <c r="AU307" s="37" t="str">
        <f>+IF(COUNTIF('PLAN EMPLEADO'!I:I,Tabla1[[#This Row],[Mail]])=0,"No","Si")</f>
        <v>No</v>
      </c>
      <c r="AV307" s="89" t="s">
        <v>709</v>
      </c>
      <c r="AW307" s="194"/>
    </row>
    <row r="308" spans="1:49" x14ac:dyDescent="0.2">
      <c r="A308" s="37" t="s">
        <v>27</v>
      </c>
      <c r="B308" s="37" t="s">
        <v>3115</v>
      </c>
      <c r="C308" s="37" t="s">
        <v>28</v>
      </c>
      <c r="D308" s="37" t="s">
        <v>30</v>
      </c>
      <c r="E308" s="193" t="str">
        <f>+LEFT(Tabla1[[#This Row],[RutDV]],8)</f>
        <v>17440882</v>
      </c>
      <c r="F308" s="193" t="str">
        <f>+RIGHT(Tabla1[[#This Row],[RutDV]],1)</f>
        <v>3</v>
      </c>
      <c r="G308" s="37" t="s">
        <v>38</v>
      </c>
      <c r="H308" s="37" t="s">
        <v>715</v>
      </c>
      <c r="I308" s="37" t="str">
        <f>+TRIM(Tabla1[[#This Row],[Nombres]]&amp;" "&amp;Tabla1[[#This Row],[Apellidos]])</f>
        <v>FRANCISCO ORLANDO CARMONA ESPINOZA</v>
      </c>
      <c r="J308" s="37" t="s">
        <v>1323</v>
      </c>
      <c r="K308" s="37" t="s">
        <v>1324</v>
      </c>
      <c r="L308" s="37" t="s">
        <v>2494</v>
      </c>
      <c r="M308" s="37" t="s">
        <v>2493</v>
      </c>
      <c r="N308" s="37" t="s">
        <v>2495</v>
      </c>
      <c r="O308" s="37" t="s">
        <v>3107</v>
      </c>
      <c r="P308" s="40">
        <v>43006</v>
      </c>
      <c r="Q308" s="37"/>
      <c r="V308" s="40">
        <v>33031</v>
      </c>
      <c r="W308" s="37"/>
      <c r="Y308" s="37" t="str">
        <f>+IFERROR(VLOOKUP(Tabla1[[#This Row],[Supervisor]],STAFF!E:H,4,0),"")</f>
        <v/>
      </c>
      <c r="Z308" s="40">
        <v>42898</v>
      </c>
      <c r="AA308" s="40">
        <v>42916</v>
      </c>
      <c r="AB308" s="37" t="s">
        <v>2516</v>
      </c>
      <c r="AC308" s="40">
        <v>42889</v>
      </c>
      <c r="AD308" s="37" t="s">
        <v>715</v>
      </c>
      <c r="AE308" s="37" t="s">
        <v>715</v>
      </c>
      <c r="AF308" s="37">
        <v>19009</v>
      </c>
      <c r="AG308" s="37" t="s">
        <v>2528</v>
      </c>
      <c r="AJ308" s="37">
        <v>1</v>
      </c>
      <c r="AK308" s="37" t="s">
        <v>3081</v>
      </c>
      <c r="AL308" s="37">
        <v>45</v>
      </c>
      <c r="AN308" s="37">
        <f>+IF(AL308=45,1,"")</f>
        <v>1</v>
      </c>
      <c r="AO308" s="40">
        <f ca="1">+TODAY()</f>
        <v>44256</v>
      </c>
      <c r="AP308" s="41">
        <f ca="1">+IF(Tabla1[[#This Row],[Fecha Ingreso Plataforma]]="","",AO308-AC308)</f>
        <v>1367</v>
      </c>
      <c r="AQ308" s="40"/>
      <c r="AR308" s="42">
        <f>+IF(Tabla1[[#This Row],[Fecha Baja]]="","",VALUE(1&amp;"/"&amp;MONTH(Tabla1[[#This Row],[Fecha Baja]])&amp;"/"&amp;YEAR(Tabla1[[#This Row],[Fecha Baja]])))</f>
        <v>42979</v>
      </c>
      <c r="AS308" s="42">
        <f>IF(Tabla1[[#This Row],[Fecha Ingreso Plataforma]]="","",VALUE(1&amp;"/"&amp;MONTH(Tabla1[[#This Row],[Fecha Ingreso Plataforma]])&amp;"/"&amp;YEAR(Tabla1[[#This Row],[Fecha Ingreso Plataforma]])))</f>
        <v>42887</v>
      </c>
      <c r="AT308" s="41" t="str">
        <f ca="1">+IF(AND(Tabla1[[#This Row],[dias]]&gt;=135,Tabla1[[#This Row],[Estado]]="Vigente"),"Si","No")</f>
        <v>No</v>
      </c>
      <c r="AU308" s="37" t="str">
        <f>+IF(COUNTIF('PLAN EMPLEADO'!I:I,Tabla1[[#This Row],[Mail]])=0,"No","Si")</f>
        <v>No</v>
      </c>
      <c r="AV308" s="89" t="s">
        <v>709</v>
      </c>
      <c r="AW308" s="194"/>
    </row>
    <row r="309" spans="1:49" x14ac:dyDescent="0.2">
      <c r="A309" s="37" t="s">
        <v>27</v>
      </c>
      <c r="B309" s="37" t="s">
        <v>3115</v>
      </c>
      <c r="C309" s="37" t="s">
        <v>28</v>
      </c>
      <c r="D309" s="37" t="s">
        <v>30</v>
      </c>
      <c r="E309" s="193" t="str">
        <f>+LEFT(Tabla1[[#This Row],[RutDV]],8)</f>
        <v>12221117</v>
      </c>
      <c r="F309" s="193" t="str">
        <f>+RIGHT(Tabla1[[#This Row],[RutDV]],1)</f>
        <v>7</v>
      </c>
      <c r="G309" s="37" t="s">
        <v>72</v>
      </c>
      <c r="H309" s="37" t="s">
        <v>745</v>
      </c>
      <c r="I309" s="37" t="str">
        <f>+TRIM(Tabla1[[#This Row],[Nombres]]&amp;" "&amp;Tabla1[[#This Row],[Apellidos]])</f>
        <v>GABRIELA PINTO MATURANA</v>
      </c>
      <c r="J309" s="37" t="s">
        <v>1391</v>
      </c>
      <c r="K309" s="37" t="s">
        <v>1392</v>
      </c>
      <c r="L309" s="37" t="s">
        <v>2494</v>
      </c>
      <c r="M309" s="37" t="s">
        <v>2493</v>
      </c>
      <c r="N309" s="37" t="s">
        <v>2496</v>
      </c>
      <c r="O309" s="37" t="s">
        <v>3089</v>
      </c>
      <c r="P309" s="40">
        <v>42920</v>
      </c>
      <c r="Q309" s="37"/>
      <c r="V309" s="40">
        <v>26661</v>
      </c>
      <c r="W309" s="37"/>
      <c r="Y309" s="37" t="str">
        <f>+IFERROR(VLOOKUP(Tabla1[[#This Row],[Supervisor]],STAFF!E:H,4,0),"")</f>
        <v/>
      </c>
      <c r="Z309" s="40">
        <v>42898</v>
      </c>
      <c r="AA309" s="40">
        <v>42916</v>
      </c>
      <c r="AB309" s="37" t="s">
        <v>2516</v>
      </c>
      <c r="AC309" s="40">
        <v>42889</v>
      </c>
      <c r="AD309" s="37" t="s">
        <v>745</v>
      </c>
      <c r="AE309" s="37" t="s">
        <v>745</v>
      </c>
      <c r="AF309" s="37">
        <v>19046</v>
      </c>
      <c r="AG309" s="37" t="s">
        <v>2557</v>
      </c>
      <c r="AJ309" s="37">
        <v>1</v>
      </c>
      <c r="AK309" s="37" t="s">
        <v>3081</v>
      </c>
      <c r="AL309" s="37">
        <v>45</v>
      </c>
      <c r="AN309" s="37">
        <f>+IF(AL309=45,1,"")</f>
        <v>1</v>
      </c>
      <c r="AO309" s="40">
        <f ca="1">+TODAY()</f>
        <v>44256</v>
      </c>
      <c r="AP309" s="41">
        <f ca="1">+IF(Tabla1[[#This Row],[Fecha Ingreso Plataforma]]="","",AO309-AC309)</f>
        <v>1367</v>
      </c>
      <c r="AQ309" s="40"/>
      <c r="AR309" s="42">
        <f>+IF(Tabla1[[#This Row],[Fecha Baja]]="","",VALUE(1&amp;"/"&amp;MONTH(Tabla1[[#This Row],[Fecha Baja]])&amp;"/"&amp;YEAR(Tabla1[[#This Row],[Fecha Baja]])))</f>
        <v>42917</v>
      </c>
      <c r="AS309" s="42">
        <f>IF(Tabla1[[#This Row],[Fecha Ingreso Plataforma]]="","",VALUE(1&amp;"/"&amp;MONTH(Tabla1[[#This Row],[Fecha Ingreso Plataforma]])&amp;"/"&amp;YEAR(Tabla1[[#This Row],[Fecha Ingreso Plataforma]])))</f>
        <v>42887</v>
      </c>
      <c r="AT309" s="41" t="str">
        <f ca="1">+IF(AND(Tabla1[[#This Row],[dias]]&gt;=135,Tabla1[[#This Row],[Estado]]="Vigente"),"Si","No")</f>
        <v>No</v>
      </c>
      <c r="AU309" s="37" t="str">
        <f>+IF(COUNTIF('PLAN EMPLEADO'!I:I,Tabla1[[#This Row],[Mail]])=0,"No","Si")</f>
        <v>No</v>
      </c>
      <c r="AV309" s="89" t="s">
        <v>709</v>
      </c>
      <c r="AW309" s="194"/>
    </row>
    <row r="310" spans="1:49" x14ac:dyDescent="0.2">
      <c r="A310" s="37" t="s">
        <v>27</v>
      </c>
      <c r="B310" s="37" t="s">
        <v>3115</v>
      </c>
      <c r="C310" s="37" t="s">
        <v>28</v>
      </c>
      <c r="D310" s="37" t="s">
        <v>30</v>
      </c>
      <c r="E310" s="193" t="str">
        <f>+LEFT(Tabla1[[#This Row],[RutDV]],8)</f>
        <v>16147404</v>
      </c>
      <c r="F310" s="193" t="str">
        <f>+RIGHT(Tabla1[[#This Row],[RutDV]],1)</f>
        <v>5</v>
      </c>
      <c r="G310" s="37" t="s">
        <v>46</v>
      </c>
      <c r="H310" s="37" t="s">
        <v>723</v>
      </c>
      <c r="I310" s="37" t="str">
        <f>+TRIM(Tabla1[[#This Row],[Nombres]]&amp;" "&amp;Tabla1[[#This Row],[Apellidos]])</f>
        <v>GLADYS PATRICIA FAGERSTON VERA</v>
      </c>
      <c r="J310" s="37" t="s">
        <v>1339</v>
      </c>
      <c r="K310" s="37" t="s">
        <v>1340</v>
      </c>
      <c r="L310" s="37" t="s">
        <v>2494</v>
      </c>
      <c r="M310" s="37" t="s">
        <v>2493</v>
      </c>
      <c r="N310" s="37" t="s">
        <v>2496</v>
      </c>
      <c r="O310" s="37" t="s">
        <v>3089</v>
      </c>
      <c r="P310" s="40">
        <v>42993</v>
      </c>
      <c r="Q310" s="37"/>
      <c r="V310" s="40">
        <v>31345</v>
      </c>
      <c r="W310" s="37"/>
      <c r="Y310" s="37" t="str">
        <f>+IFERROR(VLOOKUP(Tabla1[[#This Row],[Supervisor]],STAFF!E:H,4,0),"")</f>
        <v/>
      </c>
      <c r="Z310" s="40">
        <v>42898</v>
      </c>
      <c r="AA310" s="40">
        <v>42916</v>
      </c>
      <c r="AB310" s="37" t="s">
        <v>2516</v>
      </c>
      <c r="AC310" s="40">
        <v>42889</v>
      </c>
      <c r="AD310" s="37" t="s">
        <v>723</v>
      </c>
      <c r="AE310" s="37" t="s">
        <v>723</v>
      </c>
      <c r="AF310" s="37">
        <v>19021</v>
      </c>
      <c r="AG310" s="37" t="s">
        <v>2536</v>
      </c>
      <c r="AJ310" s="37">
        <v>1</v>
      </c>
      <c r="AK310" s="37" t="s">
        <v>3081</v>
      </c>
      <c r="AL310" s="37">
        <v>45</v>
      </c>
      <c r="AN310" s="37">
        <f>+IF(AL310=45,1,"")</f>
        <v>1</v>
      </c>
      <c r="AO310" s="40">
        <f ca="1">+TODAY()</f>
        <v>44256</v>
      </c>
      <c r="AP310" s="41">
        <f ca="1">+IF(Tabla1[[#This Row],[Fecha Ingreso Plataforma]]="","",AO310-AC310)</f>
        <v>1367</v>
      </c>
      <c r="AQ310" s="40"/>
      <c r="AR310" s="42">
        <f>+IF(Tabla1[[#This Row],[Fecha Baja]]="","",VALUE(1&amp;"/"&amp;MONTH(Tabla1[[#This Row],[Fecha Baja]])&amp;"/"&amp;YEAR(Tabla1[[#This Row],[Fecha Baja]])))</f>
        <v>42979</v>
      </c>
      <c r="AS310" s="42">
        <f>IF(Tabla1[[#This Row],[Fecha Ingreso Plataforma]]="","",VALUE(1&amp;"/"&amp;MONTH(Tabla1[[#This Row],[Fecha Ingreso Plataforma]])&amp;"/"&amp;YEAR(Tabla1[[#This Row],[Fecha Ingreso Plataforma]])))</f>
        <v>42887</v>
      </c>
      <c r="AT310" s="41" t="str">
        <f ca="1">+IF(AND(Tabla1[[#This Row],[dias]]&gt;=135,Tabla1[[#This Row],[Estado]]="Vigente"),"Si","No")</f>
        <v>No</v>
      </c>
      <c r="AU310" s="37" t="str">
        <f>+IF(COUNTIF('PLAN EMPLEADO'!I:I,Tabla1[[#This Row],[Mail]])=0,"No","Si")</f>
        <v>No</v>
      </c>
      <c r="AV310" s="89" t="s">
        <v>709</v>
      </c>
      <c r="AW310" s="194"/>
    </row>
    <row r="311" spans="1:49" x14ac:dyDescent="0.2">
      <c r="A311" s="37" t="s">
        <v>27</v>
      </c>
      <c r="B311" s="37" t="s">
        <v>3115</v>
      </c>
      <c r="C311" s="37" t="s">
        <v>28</v>
      </c>
      <c r="D311" s="37" t="s">
        <v>30</v>
      </c>
      <c r="E311" s="193" t="str">
        <f>+LEFT(Tabla1[[#This Row],[RutDV]],8)</f>
        <v>18710773</v>
      </c>
      <c r="F311" s="193" t="str">
        <f>+RIGHT(Tabla1[[#This Row],[RutDV]],1)</f>
        <v>3</v>
      </c>
      <c r="G311" s="37" t="s">
        <v>65</v>
      </c>
      <c r="H311" s="37" t="s">
        <v>739</v>
      </c>
      <c r="I311" s="37" t="str">
        <f>+TRIM(Tabla1[[#This Row],[Nombres]]&amp;" "&amp;Tabla1[[#This Row],[Apellidos]])</f>
        <v>HERNAN EDUARDO NUÑEZ ARAYA</v>
      </c>
      <c r="J311" s="37" t="s">
        <v>1377</v>
      </c>
      <c r="K311" s="37" t="s">
        <v>1378</v>
      </c>
      <c r="L311" s="37" t="s">
        <v>2494</v>
      </c>
      <c r="M311" s="37" t="s">
        <v>2493</v>
      </c>
      <c r="N311" s="37" t="s">
        <v>2496</v>
      </c>
      <c r="P311" s="40">
        <v>42920</v>
      </c>
      <c r="Q311" s="37"/>
      <c r="V311" s="40">
        <v>34218</v>
      </c>
      <c r="W311" s="37"/>
      <c r="Y311" s="37" t="str">
        <f>+IFERROR(VLOOKUP(Tabla1[[#This Row],[Supervisor]],STAFF!E:H,4,0),"")</f>
        <v/>
      </c>
      <c r="Z311" s="40">
        <v>42898</v>
      </c>
      <c r="AA311" s="40">
        <v>42916</v>
      </c>
      <c r="AB311" s="37" t="s">
        <v>2516</v>
      </c>
      <c r="AC311" s="40">
        <v>42889</v>
      </c>
      <c r="AD311" s="37" t="s">
        <v>739</v>
      </c>
      <c r="AE311" s="37" t="s">
        <v>739</v>
      </c>
      <c r="AF311" s="37">
        <v>19037</v>
      </c>
      <c r="AG311" s="37" t="s">
        <v>2551</v>
      </c>
      <c r="AJ311" s="37">
        <v>1</v>
      </c>
      <c r="AK311" s="37" t="s">
        <v>3081</v>
      </c>
      <c r="AL311" s="37">
        <v>45</v>
      </c>
      <c r="AN311" s="37">
        <f>+IF(AL311=45,1,"")</f>
        <v>1</v>
      </c>
      <c r="AO311" s="40">
        <f ca="1">+TODAY()</f>
        <v>44256</v>
      </c>
      <c r="AP311" s="41">
        <f ca="1">+IF(Tabla1[[#This Row],[Fecha Ingreso Plataforma]]="","",AO311-AC311)</f>
        <v>1367</v>
      </c>
      <c r="AQ311" s="40"/>
      <c r="AR311" s="42">
        <f>+IF(Tabla1[[#This Row],[Fecha Baja]]="","",VALUE(1&amp;"/"&amp;MONTH(Tabla1[[#This Row],[Fecha Baja]])&amp;"/"&amp;YEAR(Tabla1[[#This Row],[Fecha Baja]])))</f>
        <v>42917</v>
      </c>
      <c r="AS311" s="42">
        <f>IF(Tabla1[[#This Row],[Fecha Ingreso Plataforma]]="","",VALUE(1&amp;"/"&amp;MONTH(Tabla1[[#This Row],[Fecha Ingreso Plataforma]])&amp;"/"&amp;YEAR(Tabla1[[#This Row],[Fecha Ingreso Plataforma]])))</f>
        <v>42887</v>
      </c>
      <c r="AT311" s="41" t="str">
        <f ca="1">+IF(AND(Tabla1[[#This Row],[dias]]&gt;=135,Tabla1[[#This Row],[Estado]]="Vigente"),"Si","No")</f>
        <v>No</v>
      </c>
      <c r="AU311" s="37" t="str">
        <f>+IF(COUNTIF('PLAN EMPLEADO'!I:I,Tabla1[[#This Row],[Mail]])=0,"No","Si")</f>
        <v>No</v>
      </c>
      <c r="AV311" s="89" t="s">
        <v>709</v>
      </c>
      <c r="AW311" s="194"/>
    </row>
    <row r="312" spans="1:49" x14ac:dyDescent="0.2">
      <c r="A312" s="37" t="s">
        <v>27</v>
      </c>
      <c r="B312" s="37" t="s">
        <v>3115</v>
      </c>
      <c r="C312" s="37" t="s">
        <v>28</v>
      </c>
      <c r="D312" s="37" t="s">
        <v>30</v>
      </c>
      <c r="E312" s="193" t="str">
        <f>+LEFT(Tabla1[[#This Row],[RutDV]],8)</f>
        <v>16306932</v>
      </c>
      <c r="F312" s="193" t="str">
        <f>+RIGHT(Tabla1[[#This Row],[RutDV]],1)</f>
        <v>6</v>
      </c>
      <c r="G312" s="37" t="s">
        <v>39</v>
      </c>
      <c r="H312" s="37" t="s">
        <v>716</v>
      </c>
      <c r="I312" s="37" t="str">
        <f>+TRIM(Tabla1[[#This Row],[Nombres]]&amp;" "&amp;Tabla1[[#This Row],[Apellidos]])</f>
        <v>JOSELYN VANESA COLLAO MOLINA</v>
      </c>
      <c r="J312" s="37" t="s">
        <v>1325</v>
      </c>
      <c r="K312" s="37" t="s">
        <v>1326</v>
      </c>
      <c r="L312" s="37" t="s">
        <v>2494</v>
      </c>
      <c r="M312" s="37" t="s">
        <v>2493</v>
      </c>
      <c r="N312" s="37" t="s">
        <v>2495</v>
      </c>
      <c r="P312" s="40">
        <v>42947</v>
      </c>
      <c r="Q312" s="37"/>
      <c r="V312" s="40">
        <v>31351</v>
      </c>
      <c r="W312" s="37"/>
      <c r="Y312" s="37" t="str">
        <f>+IFERROR(VLOOKUP(Tabla1[[#This Row],[Supervisor]],STAFF!E:H,4,0),"")</f>
        <v/>
      </c>
      <c r="Z312" s="40">
        <v>42898</v>
      </c>
      <c r="AA312" s="40">
        <v>42916</v>
      </c>
      <c r="AB312" s="37" t="s">
        <v>2516</v>
      </c>
      <c r="AC312" s="40">
        <v>42889</v>
      </c>
      <c r="AD312" s="37" t="s">
        <v>716</v>
      </c>
      <c r="AE312" s="37" t="s">
        <v>716</v>
      </c>
      <c r="AF312" s="37">
        <v>19010</v>
      </c>
      <c r="AG312" s="37" t="s">
        <v>2529</v>
      </c>
      <c r="AJ312" s="37">
        <v>1</v>
      </c>
      <c r="AK312" s="37" t="s">
        <v>3081</v>
      </c>
      <c r="AL312" s="37">
        <v>45</v>
      </c>
      <c r="AN312" s="37">
        <f>+IF(AL312=45,1,"")</f>
        <v>1</v>
      </c>
      <c r="AO312" s="40">
        <f ca="1">+TODAY()</f>
        <v>44256</v>
      </c>
      <c r="AP312" s="41">
        <f ca="1">+IF(Tabla1[[#This Row],[Fecha Ingreso Plataforma]]="","",AO312-AC312)</f>
        <v>1367</v>
      </c>
      <c r="AQ312" s="40"/>
      <c r="AR312" s="42">
        <f>+IF(Tabla1[[#This Row],[Fecha Baja]]="","",VALUE(1&amp;"/"&amp;MONTH(Tabla1[[#This Row],[Fecha Baja]])&amp;"/"&amp;YEAR(Tabla1[[#This Row],[Fecha Baja]])))</f>
        <v>42917</v>
      </c>
      <c r="AS312" s="42">
        <f>IF(Tabla1[[#This Row],[Fecha Ingreso Plataforma]]="","",VALUE(1&amp;"/"&amp;MONTH(Tabla1[[#This Row],[Fecha Ingreso Plataforma]])&amp;"/"&amp;YEAR(Tabla1[[#This Row],[Fecha Ingreso Plataforma]])))</f>
        <v>42887</v>
      </c>
      <c r="AT312" s="41" t="str">
        <f ca="1">+IF(AND(Tabla1[[#This Row],[dias]]&gt;=135,Tabla1[[#This Row],[Estado]]="Vigente"),"Si","No")</f>
        <v>No</v>
      </c>
      <c r="AU312" s="37" t="str">
        <f>+IF(COUNTIF('PLAN EMPLEADO'!I:I,Tabla1[[#This Row],[Mail]])=0,"No","Si")</f>
        <v>No</v>
      </c>
      <c r="AV312" s="89" t="s">
        <v>709</v>
      </c>
      <c r="AW312" s="194"/>
    </row>
    <row r="313" spans="1:49" x14ac:dyDescent="0.2">
      <c r="A313" s="37" t="s">
        <v>27</v>
      </c>
      <c r="B313" s="37" t="s">
        <v>3115</v>
      </c>
      <c r="C313" s="37" t="s">
        <v>28</v>
      </c>
      <c r="D313" s="37" t="s">
        <v>30</v>
      </c>
      <c r="E313" s="193" t="str">
        <f>+LEFT(Tabla1[[#This Row],[RutDV]],8)</f>
        <v>15595912</v>
      </c>
      <c r="F313" s="193" t="str">
        <f>+RIGHT(Tabla1[[#This Row],[RutDV]],1)</f>
        <v>6</v>
      </c>
      <c r="G313" s="37" t="s">
        <v>500</v>
      </c>
      <c r="H313" s="37" t="s">
        <v>1116</v>
      </c>
      <c r="I313" s="37" t="str">
        <f>+TRIM(Tabla1[[#This Row],[Nombres]]&amp;" "&amp;Tabla1[[#This Row],[Apellidos]])</f>
        <v>KARIN JOHANNA MUÑOZ SEGOVIA</v>
      </c>
      <c r="J313" s="37" t="s">
        <v>2161</v>
      </c>
      <c r="K313" s="37" t="s">
        <v>2162</v>
      </c>
      <c r="L313" s="37" t="s">
        <v>2494</v>
      </c>
      <c r="M313" s="37" t="s">
        <v>2493</v>
      </c>
      <c r="N313" s="37" t="s">
        <v>2495</v>
      </c>
      <c r="O313" s="37" t="s">
        <v>3108</v>
      </c>
      <c r="P313" s="40">
        <v>43536</v>
      </c>
      <c r="Q313" s="37"/>
      <c r="V313" s="40">
        <v>30762</v>
      </c>
      <c r="W313" s="37" t="s">
        <v>5415</v>
      </c>
      <c r="X313" s="37" t="s">
        <v>2509</v>
      </c>
      <c r="Y313" s="37" t="str">
        <f>+IFERROR(VLOOKUP(Tabla1[[#This Row],[Supervisor]],STAFF!E:H,4,0),"")</f>
        <v>ULISES LA ROSA PEREZ</v>
      </c>
      <c r="Z313" s="40">
        <v>42898</v>
      </c>
      <c r="AA313" s="40">
        <v>42916</v>
      </c>
      <c r="AB313" s="37" t="s">
        <v>2516</v>
      </c>
      <c r="AC313" s="40">
        <v>42919</v>
      </c>
      <c r="AD313" s="37" t="s">
        <v>1116</v>
      </c>
      <c r="AE313" s="37" t="s">
        <v>1116</v>
      </c>
      <c r="AF313" s="37">
        <v>19036</v>
      </c>
      <c r="AG313" s="37" t="s">
        <v>2921</v>
      </c>
      <c r="AJ313" s="37">
        <v>1</v>
      </c>
      <c r="AK313" s="37" t="s">
        <v>3081</v>
      </c>
      <c r="AL313" s="37">
        <v>45</v>
      </c>
      <c r="AM313" s="37" t="s">
        <v>3519</v>
      </c>
      <c r="AN313" s="37">
        <f>+IF(AL313=45,1,"")</f>
        <v>1</v>
      </c>
      <c r="AO313" s="40">
        <f ca="1">+TODAY()</f>
        <v>44256</v>
      </c>
      <c r="AP313" s="41">
        <f ca="1">+IF(Tabla1[[#This Row],[Fecha Ingreso Plataforma]]="","",AO313-AC313)</f>
        <v>1337</v>
      </c>
      <c r="AQ313" s="40"/>
      <c r="AR313" s="42">
        <f>+IF(Tabla1[[#This Row],[Fecha Baja]]="","",VALUE(1&amp;"/"&amp;MONTH(Tabla1[[#This Row],[Fecha Baja]])&amp;"/"&amp;YEAR(Tabla1[[#This Row],[Fecha Baja]])))</f>
        <v>43525</v>
      </c>
      <c r="AS313" s="42">
        <f>IF(Tabla1[[#This Row],[Fecha Ingreso Plataforma]]="","",VALUE(1&amp;"/"&amp;MONTH(Tabla1[[#This Row],[Fecha Ingreso Plataforma]])&amp;"/"&amp;YEAR(Tabla1[[#This Row],[Fecha Ingreso Plataforma]])))</f>
        <v>42917</v>
      </c>
      <c r="AT313" s="41" t="str">
        <f ca="1">+IF(AND(Tabla1[[#This Row],[dias]]&gt;=135,Tabla1[[#This Row],[Estado]]="Vigente"),"Si","No")</f>
        <v>No</v>
      </c>
      <c r="AU313" s="37" t="str">
        <f>+IF(COUNTIF('PLAN EMPLEADO'!I:I,Tabla1[[#This Row],[Mail]])=0,"No","Si")</f>
        <v>Si</v>
      </c>
      <c r="AV313" s="89" t="s">
        <v>709</v>
      </c>
      <c r="AW313" s="194"/>
    </row>
    <row r="314" spans="1:49" x14ac:dyDescent="0.2">
      <c r="A314" s="37" t="s">
        <v>27</v>
      </c>
      <c r="B314" s="37" t="s">
        <v>3115</v>
      </c>
      <c r="C314" s="37" t="s">
        <v>28</v>
      </c>
      <c r="D314" s="37" t="s">
        <v>30</v>
      </c>
      <c r="E314" s="193" t="str">
        <f>+LEFT(Tabla1[[#This Row],[RutDV]],8)</f>
        <v>15402553</v>
      </c>
      <c r="F314" s="193" t="str">
        <f>+RIGHT(Tabla1[[#This Row],[RutDV]],1)</f>
        <v>7</v>
      </c>
      <c r="G314" s="37" t="s">
        <v>42</v>
      </c>
      <c r="H314" s="37" t="s">
        <v>719</v>
      </c>
      <c r="I314" s="37" t="str">
        <f>+TRIM(Tabla1[[#This Row],[Nombres]]&amp;" "&amp;Tabla1[[#This Row],[Apellidos]])</f>
        <v>MARIA EUGENIA CORREA VALLEJOS</v>
      </c>
      <c r="J314" s="37" t="s">
        <v>1331</v>
      </c>
      <c r="K314" s="37" t="s">
        <v>1332</v>
      </c>
      <c r="L314" s="37" t="s">
        <v>2494</v>
      </c>
      <c r="M314" s="37" t="s">
        <v>2493</v>
      </c>
      <c r="N314" s="37" t="s">
        <v>2495</v>
      </c>
      <c r="O314" s="37" t="s">
        <v>3088</v>
      </c>
      <c r="P314" s="40">
        <v>43053</v>
      </c>
      <c r="Q314" s="37"/>
      <c r="V314" s="40">
        <v>26506</v>
      </c>
      <c r="W314" s="37"/>
      <c r="Y314" s="37" t="str">
        <f>+IFERROR(VLOOKUP(Tabla1[[#This Row],[Supervisor]],STAFF!E:H,4,0),"")</f>
        <v/>
      </c>
      <c r="Z314" s="40">
        <v>42898</v>
      </c>
      <c r="AA314" s="40">
        <v>42916</v>
      </c>
      <c r="AB314" s="37" t="s">
        <v>2516</v>
      </c>
      <c r="AC314" s="40">
        <v>42889</v>
      </c>
      <c r="AD314" s="37" t="s">
        <v>719</v>
      </c>
      <c r="AE314" s="37" t="s">
        <v>719</v>
      </c>
      <c r="AF314" s="37">
        <v>19013</v>
      </c>
      <c r="AG314" s="37" t="s">
        <v>2532</v>
      </c>
      <c r="AJ314" s="37">
        <v>1</v>
      </c>
      <c r="AK314" s="37" t="s">
        <v>3081</v>
      </c>
      <c r="AL314" s="37">
        <v>45</v>
      </c>
      <c r="AN314" s="37">
        <f>+IF(AL314=45,1,"")</f>
        <v>1</v>
      </c>
      <c r="AO314" s="40">
        <f ca="1">+TODAY()</f>
        <v>44256</v>
      </c>
      <c r="AP314" s="41">
        <f ca="1">+IF(Tabla1[[#This Row],[Fecha Ingreso Plataforma]]="","",AO314-AC314)</f>
        <v>1367</v>
      </c>
      <c r="AQ314" s="40"/>
      <c r="AR314" s="42">
        <f>+IF(Tabla1[[#This Row],[Fecha Baja]]="","",VALUE(1&amp;"/"&amp;MONTH(Tabla1[[#This Row],[Fecha Baja]])&amp;"/"&amp;YEAR(Tabla1[[#This Row],[Fecha Baja]])))</f>
        <v>43040</v>
      </c>
      <c r="AS314" s="42">
        <f>IF(Tabla1[[#This Row],[Fecha Ingreso Plataforma]]="","",VALUE(1&amp;"/"&amp;MONTH(Tabla1[[#This Row],[Fecha Ingreso Plataforma]])&amp;"/"&amp;YEAR(Tabla1[[#This Row],[Fecha Ingreso Plataforma]])))</f>
        <v>42887</v>
      </c>
      <c r="AT314" s="41" t="str">
        <f ca="1">+IF(AND(Tabla1[[#This Row],[dias]]&gt;=135,Tabla1[[#This Row],[Estado]]="Vigente"),"Si","No")</f>
        <v>No</v>
      </c>
      <c r="AU314" s="37" t="str">
        <f>+IF(COUNTIF('PLAN EMPLEADO'!I:I,Tabla1[[#This Row],[Mail]])=0,"No","Si")</f>
        <v>No</v>
      </c>
      <c r="AV314" s="89" t="s">
        <v>709</v>
      </c>
      <c r="AW314" s="194"/>
    </row>
    <row r="315" spans="1:49" x14ac:dyDescent="0.2">
      <c r="A315" s="37" t="s">
        <v>27</v>
      </c>
      <c r="B315" s="37" t="s">
        <v>3115</v>
      </c>
      <c r="C315" s="37" t="s">
        <v>28</v>
      </c>
      <c r="D315" s="37" t="s">
        <v>30</v>
      </c>
      <c r="E315" s="193" t="str">
        <f>+LEFT(Tabla1[[#This Row],[RutDV]],8)</f>
        <v>10953320</v>
      </c>
      <c r="F315" s="193" t="str">
        <f>+RIGHT(Tabla1[[#This Row],[RutDV]],1)</f>
        <v>3</v>
      </c>
      <c r="G315" s="37" t="s">
        <v>82</v>
      </c>
      <c r="H315" s="37" t="s">
        <v>755</v>
      </c>
      <c r="I315" s="37" t="str">
        <f>+TRIM(Tabla1[[#This Row],[Nombres]]&amp;" "&amp;Tabla1[[#This Row],[Apellidos]])</f>
        <v>MARIA FRANCISCA VARELA MONTENEGRO</v>
      </c>
      <c r="J315" s="37" t="s">
        <v>1411</v>
      </c>
      <c r="K315" s="37" t="s">
        <v>1412</v>
      </c>
      <c r="L315" s="37" t="s">
        <v>2494</v>
      </c>
      <c r="M315" s="37" t="s">
        <v>2493</v>
      </c>
      <c r="N315" s="37" t="s">
        <v>2496</v>
      </c>
      <c r="O315" s="37" t="s">
        <v>3242</v>
      </c>
      <c r="P315" s="40">
        <v>43187</v>
      </c>
      <c r="Q315" s="37"/>
      <c r="V315" s="40">
        <v>26209</v>
      </c>
      <c r="W315" s="37" t="s">
        <v>5416</v>
      </c>
      <c r="X315" s="37" t="s">
        <v>2505</v>
      </c>
      <c r="Y315" s="37" t="str">
        <f>+IFERROR(VLOOKUP(Tabla1[[#This Row],[Supervisor]],STAFF!E:H,4,0),"")</f>
        <v>FRANCISCO JAVIER SUAREZ VEGA</v>
      </c>
      <c r="Z315" s="40">
        <v>42898</v>
      </c>
      <c r="AA315" s="40">
        <v>42916</v>
      </c>
      <c r="AB315" s="37" t="s">
        <v>2516</v>
      </c>
      <c r="AC315" s="40">
        <v>42889</v>
      </c>
      <c r="AD315" s="37" t="s">
        <v>755</v>
      </c>
      <c r="AE315" s="37" t="s">
        <v>755</v>
      </c>
      <c r="AF315" s="37">
        <v>19059</v>
      </c>
      <c r="AG315" s="37" t="s">
        <v>2567</v>
      </c>
      <c r="AJ315" s="37">
        <v>1</v>
      </c>
      <c r="AK315" s="37" t="s">
        <v>3081</v>
      </c>
      <c r="AL315" s="37">
        <v>45</v>
      </c>
      <c r="AN315" s="37">
        <f>+IF(AL315=45,1,"")</f>
        <v>1</v>
      </c>
      <c r="AO315" s="40">
        <f ca="1">+TODAY()</f>
        <v>44256</v>
      </c>
      <c r="AP315" s="41">
        <f ca="1">+IF(Tabla1[[#This Row],[Fecha Ingreso Plataforma]]="","",AO315-AC315)</f>
        <v>1367</v>
      </c>
      <c r="AQ315" s="40"/>
      <c r="AR315" s="42">
        <f>+IF(Tabla1[[#This Row],[Fecha Baja]]="","",VALUE(1&amp;"/"&amp;MONTH(Tabla1[[#This Row],[Fecha Baja]])&amp;"/"&amp;YEAR(Tabla1[[#This Row],[Fecha Baja]])))</f>
        <v>43160</v>
      </c>
      <c r="AS315" s="42">
        <f>IF(Tabla1[[#This Row],[Fecha Ingreso Plataforma]]="","",VALUE(1&amp;"/"&amp;MONTH(Tabla1[[#This Row],[Fecha Ingreso Plataforma]])&amp;"/"&amp;YEAR(Tabla1[[#This Row],[Fecha Ingreso Plataforma]])))</f>
        <v>42887</v>
      </c>
      <c r="AT315" s="41" t="str">
        <f ca="1">+IF(AND(Tabla1[[#This Row],[dias]]&gt;=135,Tabla1[[#This Row],[Estado]]="Vigente"),"Si","No")</f>
        <v>No</v>
      </c>
      <c r="AU315" s="37" t="str">
        <f>+IF(COUNTIF('PLAN EMPLEADO'!I:I,Tabla1[[#This Row],[Mail]])=0,"No","Si")</f>
        <v>No</v>
      </c>
      <c r="AV315" s="89" t="s">
        <v>709</v>
      </c>
      <c r="AW315" s="194"/>
    </row>
    <row r="316" spans="1:49" x14ac:dyDescent="0.2">
      <c r="A316" s="37" t="s">
        <v>27</v>
      </c>
      <c r="B316" s="37" t="s">
        <v>3115</v>
      </c>
      <c r="C316" s="37" t="s">
        <v>28</v>
      </c>
      <c r="D316" s="37" t="s">
        <v>30</v>
      </c>
      <c r="E316" s="193" t="str">
        <f>+LEFT(Tabla1[[#This Row],[RutDV]],8)</f>
        <v>18316243</v>
      </c>
      <c r="F316" s="193" t="str">
        <f>+RIGHT(Tabla1[[#This Row],[RutDV]],1)</f>
        <v>8</v>
      </c>
      <c r="G316" s="37" t="s">
        <v>34</v>
      </c>
      <c r="H316" s="37" t="s">
        <v>712</v>
      </c>
      <c r="I316" s="37" t="str">
        <f>+TRIM(Tabla1[[#This Row],[Nombres]]&amp;" "&amp;Tabla1[[#This Row],[Apellidos]])</f>
        <v>MELISA NICOLE BARRAZA ROJAS</v>
      </c>
      <c r="J316" s="37" t="s">
        <v>1315</v>
      </c>
      <c r="K316" s="37" t="s">
        <v>1316</v>
      </c>
      <c r="L316" s="37" t="s">
        <v>2494</v>
      </c>
      <c r="M316" s="37" t="s">
        <v>2493</v>
      </c>
      <c r="N316" s="37" t="s">
        <v>2495</v>
      </c>
      <c r="P316" s="40">
        <v>42968</v>
      </c>
      <c r="Q316" s="37"/>
      <c r="V316" s="40">
        <v>33824</v>
      </c>
      <c r="W316" s="37"/>
      <c r="Y316" s="37" t="str">
        <f>+IFERROR(VLOOKUP(Tabla1[[#This Row],[Supervisor]],STAFF!E:H,4,0),"")</f>
        <v/>
      </c>
      <c r="Z316" s="40">
        <v>42898</v>
      </c>
      <c r="AA316" s="40">
        <v>42916</v>
      </c>
      <c r="AB316" s="37" t="s">
        <v>2516</v>
      </c>
      <c r="AC316" s="40">
        <v>42889</v>
      </c>
      <c r="AD316" s="37" t="s">
        <v>712</v>
      </c>
      <c r="AE316" s="37" t="s">
        <v>712</v>
      </c>
      <c r="AF316" s="37">
        <v>19006</v>
      </c>
      <c r="AG316" s="37" t="s">
        <v>2525</v>
      </c>
      <c r="AJ316" s="37">
        <v>1</v>
      </c>
      <c r="AK316" s="37" t="s">
        <v>3081</v>
      </c>
      <c r="AL316" s="37">
        <v>45</v>
      </c>
      <c r="AN316" s="37">
        <f>+IF(AL316=45,1,"")</f>
        <v>1</v>
      </c>
      <c r="AO316" s="40">
        <f ca="1">+TODAY()</f>
        <v>44256</v>
      </c>
      <c r="AP316" s="41">
        <f ca="1">+IF(Tabla1[[#This Row],[Fecha Ingreso Plataforma]]="","",AO316-AC316)</f>
        <v>1367</v>
      </c>
      <c r="AQ316" s="40"/>
      <c r="AR316" s="42">
        <f>+IF(Tabla1[[#This Row],[Fecha Baja]]="","",VALUE(1&amp;"/"&amp;MONTH(Tabla1[[#This Row],[Fecha Baja]])&amp;"/"&amp;YEAR(Tabla1[[#This Row],[Fecha Baja]])))</f>
        <v>42948</v>
      </c>
      <c r="AS316" s="42">
        <f>IF(Tabla1[[#This Row],[Fecha Ingreso Plataforma]]="","",VALUE(1&amp;"/"&amp;MONTH(Tabla1[[#This Row],[Fecha Ingreso Plataforma]])&amp;"/"&amp;YEAR(Tabla1[[#This Row],[Fecha Ingreso Plataforma]])))</f>
        <v>42887</v>
      </c>
      <c r="AT316" s="41" t="str">
        <f ca="1">+IF(AND(Tabla1[[#This Row],[dias]]&gt;=135,Tabla1[[#This Row],[Estado]]="Vigente"),"Si","No")</f>
        <v>No</v>
      </c>
      <c r="AU316" s="37" t="str">
        <f>+IF(COUNTIF('PLAN EMPLEADO'!I:I,Tabla1[[#This Row],[Mail]])=0,"No","Si")</f>
        <v>No</v>
      </c>
      <c r="AV316" s="89" t="s">
        <v>709</v>
      </c>
      <c r="AW316" s="194"/>
    </row>
    <row r="317" spans="1:49" x14ac:dyDescent="0.2">
      <c r="A317" s="37" t="s">
        <v>27</v>
      </c>
      <c r="B317" s="37" t="s">
        <v>3115</v>
      </c>
      <c r="C317" s="37" t="s">
        <v>28</v>
      </c>
      <c r="D317" s="37" t="s">
        <v>30</v>
      </c>
      <c r="E317" s="193" t="str">
        <f>+LEFT(Tabla1[[#This Row],[RutDV]],8)</f>
        <v>17847211</v>
      </c>
      <c r="F317" s="193" t="str">
        <f>+RIGHT(Tabla1[[#This Row],[RutDV]],1)</f>
        <v>9</v>
      </c>
      <c r="G317" s="37" t="s">
        <v>43</v>
      </c>
      <c r="H317" s="37" t="s">
        <v>720</v>
      </c>
      <c r="I317" s="37" t="str">
        <f>+TRIM(Tabla1[[#This Row],[Nombres]]&amp;" "&amp;Tabla1[[#This Row],[Apellidos]])</f>
        <v>ROSE MARY ANN DAVIES DAVIES</v>
      </c>
      <c r="J317" s="37" t="s">
        <v>1333</v>
      </c>
      <c r="K317" s="37" t="s">
        <v>1334</v>
      </c>
      <c r="L317" s="37" t="s">
        <v>2494</v>
      </c>
      <c r="M317" s="37" t="s">
        <v>2493</v>
      </c>
      <c r="N317" s="37" t="s">
        <v>2496</v>
      </c>
      <c r="O317" s="37" t="s">
        <v>3089</v>
      </c>
      <c r="P317" s="40">
        <v>43031</v>
      </c>
      <c r="Q317" s="37"/>
      <c r="V317" s="40">
        <v>33508</v>
      </c>
      <c r="W317" s="37"/>
      <c r="Y317" s="37" t="str">
        <f>+IFERROR(VLOOKUP(Tabla1[[#This Row],[Supervisor]],STAFF!E:H,4,0),"")</f>
        <v/>
      </c>
      <c r="Z317" s="40">
        <v>42898</v>
      </c>
      <c r="AA317" s="40">
        <v>42916</v>
      </c>
      <c r="AB317" s="37" t="s">
        <v>2516</v>
      </c>
      <c r="AC317" s="40">
        <v>42889</v>
      </c>
      <c r="AD317" s="37" t="s">
        <v>720</v>
      </c>
      <c r="AE317" s="37" t="s">
        <v>720</v>
      </c>
      <c r="AF317" s="37">
        <v>19015</v>
      </c>
      <c r="AG317" s="37" t="s">
        <v>2533</v>
      </c>
      <c r="AJ317" s="37">
        <v>1</v>
      </c>
      <c r="AK317" s="37" t="s">
        <v>3081</v>
      </c>
      <c r="AL317" s="37">
        <v>45</v>
      </c>
      <c r="AN317" s="37">
        <f>+IF(AL317=45,1,"")</f>
        <v>1</v>
      </c>
      <c r="AO317" s="40">
        <f ca="1">+TODAY()</f>
        <v>44256</v>
      </c>
      <c r="AP317" s="41">
        <f ca="1">+IF(Tabla1[[#This Row],[Fecha Ingreso Plataforma]]="","",AO317-AC317)</f>
        <v>1367</v>
      </c>
      <c r="AQ317" s="40"/>
      <c r="AR317" s="42">
        <f>+IF(Tabla1[[#This Row],[Fecha Baja]]="","",VALUE(1&amp;"/"&amp;MONTH(Tabla1[[#This Row],[Fecha Baja]])&amp;"/"&amp;YEAR(Tabla1[[#This Row],[Fecha Baja]])))</f>
        <v>43009</v>
      </c>
      <c r="AS317" s="42">
        <f>IF(Tabla1[[#This Row],[Fecha Ingreso Plataforma]]="","",VALUE(1&amp;"/"&amp;MONTH(Tabla1[[#This Row],[Fecha Ingreso Plataforma]])&amp;"/"&amp;YEAR(Tabla1[[#This Row],[Fecha Ingreso Plataforma]])))</f>
        <v>42887</v>
      </c>
      <c r="AT317" s="41" t="str">
        <f ca="1">+IF(AND(Tabla1[[#This Row],[dias]]&gt;=135,Tabla1[[#This Row],[Estado]]="Vigente"),"Si","No")</f>
        <v>No</v>
      </c>
      <c r="AU317" s="37" t="str">
        <f>+IF(COUNTIF('PLAN EMPLEADO'!I:I,Tabla1[[#This Row],[Mail]])=0,"No","Si")</f>
        <v>No</v>
      </c>
      <c r="AV317" s="89" t="s">
        <v>709</v>
      </c>
      <c r="AW317" s="194"/>
    </row>
    <row r="318" spans="1:49" x14ac:dyDescent="0.2">
      <c r="A318" s="37" t="s">
        <v>27</v>
      </c>
      <c r="B318" s="37" t="s">
        <v>3115</v>
      </c>
      <c r="C318" s="37" t="s">
        <v>28</v>
      </c>
      <c r="D318" s="37" t="s">
        <v>30</v>
      </c>
      <c r="E318" s="193" t="str">
        <f>+LEFT(Tabla1[[#This Row],[RutDV]],8)</f>
        <v>10254394</v>
      </c>
      <c r="F318" s="193" t="str">
        <f>+RIGHT(Tabla1[[#This Row],[RutDV]],1)</f>
        <v>7</v>
      </c>
      <c r="G318" s="37" t="s">
        <v>80</v>
      </c>
      <c r="H318" s="37" t="s">
        <v>753</v>
      </c>
      <c r="I318" s="37" t="str">
        <f>+TRIM(Tabla1[[#This Row],[Nombres]]&amp;" "&amp;Tabla1[[#This Row],[Apellidos]])</f>
        <v>WILMA ROXANA TORO OLIVARES</v>
      </c>
      <c r="J318" s="37" t="s">
        <v>1407</v>
      </c>
      <c r="K318" s="37" t="s">
        <v>1408</v>
      </c>
      <c r="L318" s="37" t="s">
        <v>2494</v>
      </c>
      <c r="M318" s="37" t="s">
        <v>2493</v>
      </c>
      <c r="N318" s="37" t="s">
        <v>2496</v>
      </c>
      <c r="P318" s="40">
        <v>43115</v>
      </c>
      <c r="Q318" s="37"/>
      <c r="V318" s="40">
        <v>24364</v>
      </c>
      <c r="W318" s="37"/>
      <c r="Y318" s="37" t="str">
        <f>+IFERROR(VLOOKUP(Tabla1[[#This Row],[Supervisor]],STAFF!E:H,4,0),"")</f>
        <v/>
      </c>
      <c r="Z318" s="40">
        <v>42898</v>
      </c>
      <c r="AA318" s="40">
        <v>42916</v>
      </c>
      <c r="AB318" s="37" t="s">
        <v>2516</v>
      </c>
      <c r="AC318" s="40">
        <v>42889</v>
      </c>
      <c r="AD318" s="37" t="s">
        <v>753</v>
      </c>
      <c r="AE318" s="37" t="s">
        <v>753</v>
      </c>
      <c r="AF318" s="37">
        <v>19057</v>
      </c>
      <c r="AG318" s="37" t="s">
        <v>2565</v>
      </c>
      <c r="AJ318" s="37">
        <v>1</v>
      </c>
      <c r="AK318" s="37" t="s">
        <v>3081</v>
      </c>
      <c r="AL318" s="37">
        <v>45</v>
      </c>
      <c r="AN318" s="37">
        <f>+IF(AL318=45,1,"")</f>
        <v>1</v>
      </c>
      <c r="AO318" s="40">
        <f ca="1">+TODAY()</f>
        <v>44256</v>
      </c>
      <c r="AP318" s="41">
        <f ca="1">+IF(Tabla1[[#This Row],[Fecha Ingreso Plataforma]]="","",AO318-AC318)</f>
        <v>1367</v>
      </c>
      <c r="AQ318" s="40"/>
      <c r="AR318" s="42">
        <f>+IF(Tabla1[[#This Row],[Fecha Baja]]="","",VALUE(1&amp;"/"&amp;MONTH(Tabla1[[#This Row],[Fecha Baja]])&amp;"/"&amp;YEAR(Tabla1[[#This Row],[Fecha Baja]])))</f>
        <v>43101</v>
      </c>
      <c r="AS318" s="42">
        <f>IF(Tabla1[[#This Row],[Fecha Ingreso Plataforma]]="","",VALUE(1&amp;"/"&amp;MONTH(Tabla1[[#This Row],[Fecha Ingreso Plataforma]])&amp;"/"&amp;YEAR(Tabla1[[#This Row],[Fecha Ingreso Plataforma]])))</f>
        <v>42887</v>
      </c>
      <c r="AT318" s="41" t="str">
        <f ca="1">+IF(AND(Tabla1[[#This Row],[dias]]&gt;=135,Tabla1[[#This Row],[Estado]]="Vigente"),"Si","No")</f>
        <v>No</v>
      </c>
      <c r="AU318" s="37" t="str">
        <f>+IF(COUNTIF('PLAN EMPLEADO'!I:I,Tabla1[[#This Row],[Mail]])=0,"No","Si")</f>
        <v>No</v>
      </c>
      <c r="AV318" s="89" t="s">
        <v>709</v>
      </c>
      <c r="AW318" s="194"/>
    </row>
    <row r="319" spans="1:49" x14ac:dyDescent="0.2">
      <c r="A319" s="37" t="s">
        <v>27</v>
      </c>
      <c r="B319" s="37" t="s">
        <v>3115</v>
      </c>
      <c r="C319" s="37" t="s">
        <v>28</v>
      </c>
      <c r="D319" s="37" t="s">
        <v>30</v>
      </c>
      <c r="E319" s="193" t="str">
        <f>+LEFT(Tabla1[[#This Row],[RutDV]],8)</f>
        <v>14384978</v>
      </c>
      <c r="F319" s="193" t="str">
        <f>+RIGHT(Tabla1[[#This Row],[RutDV]],1)</f>
        <v>3</v>
      </c>
      <c r="G319" s="37" t="s">
        <v>66</v>
      </c>
      <c r="H319" s="37" t="s">
        <v>740</v>
      </c>
      <c r="I319" s="37" t="str">
        <f>+TRIM(Tabla1[[#This Row],[Nombres]]&amp;" "&amp;Tabla1[[#This Row],[Apellidos]])</f>
        <v>YESMINA ANDREA OLIVARES CABRERA</v>
      </c>
      <c r="J319" s="37" t="s">
        <v>1379</v>
      </c>
      <c r="K319" s="37" t="s">
        <v>1380</v>
      </c>
      <c r="L319" s="37" t="s">
        <v>2494</v>
      </c>
      <c r="M319" s="37" t="s">
        <v>2493</v>
      </c>
      <c r="N319" s="37" t="s">
        <v>2496</v>
      </c>
      <c r="P319" s="40">
        <v>43066</v>
      </c>
      <c r="Q319" s="37"/>
      <c r="V319" s="40">
        <v>28493</v>
      </c>
      <c r="W319" s="37"/>
      <c r="Y319" s="37" t="str">
        <f>+IFERROR(VLOOKUP(Tabla1[[#This Row],[Supervisor]],STAFF!E:H,4,0),"")</f>
        <v/>
      </c>
      <c r="Z319" s="40">
        <v>42898</v>
      </c>
      <c r="AA319" s="40">
        <v>42916</v>
      </c>
      <c r="AB319" s="37" t="s">
        <v>2516</v>
      </c>
      <c r="AC319" s="40">
        <v>42889</v>
      </c>
      <c r="AD319" s="37" t="s">
        <v>740</v>
      </c>
      <c r="AE319" s="37" t="s">
        <v>740</v>
      </c>
      <c r="AF319" s="37">
        <v>19038</v>
      </c>
      <c r="AG319" s="37" t="s">
        <v>2552</v>
      </c>
      <c r="AJ319" s="37">
        <v>1</v>
      </c>
      <c r="AK319" s="37" t="s">
        <v>3081</v>
      </c>
      <c r="AL319" s="37">
        <v>45</v>
      </c>
      <c r="AN319" s="37">
        <f>+IF(AL319=45,1,"")</f>
        <v>1</v>
      </c>
      <c r="AO319" s="40">
        <f ca="1">+TODAY()</f>
        <v>44256</v>
      </c>
      <c r="AP319" s="41">
        <f ca="1">+IF(Tabla1[[#This Row],[Fecha Ingreso Plataforma]]="","",AO319-AC319)</f>
        <v>1367</v>
      </c>
      <c r="AQ319" s="40"/>
      <c r="AR319" s="42">
        <f>+IF(Tabla1[[#This Row],[Fecha Baja]]="","",VALUE(1&amp;"/"&amp;MONTH(Tabla1[[#This Row],[Fecha Baja]])&amp;"/"&amp;YEAR(Tabla1[[#This Row],[Fecha Baja]])))</f>
        <v>43040</v>
      </c>
      <c r="AS319" s="42">
        <f>IF(Tabla1[[#This Row],[Fecha Ingreso Plataforma]]="","",VALUE(1&amp;"/"&amp;MONTH(Tabla1[[#This Row],[Fecha Ingreso Plataforma]])&amp;"/"&amp;YEAR(Tabla1[[#This Row],[Fecha Ingreso Plataforma]])))</f>
        <v>42887</v>
      </c>
      <c r="AT319" s="41" t="str">
        <f ca="1">+IF(AND(Tabla1[[#This Row],[dias]]&gt;=135,Tabla1[[#This Row],[Estado]]="Vigente"),"Si","No")</f>
        <v>No</v>
      </c>
      <c r="AU319" s="37" t="str">
        <f>+IF(COUNTIF('PLAN EMPLEADO'!I:I,Tabla1[[#This Row],[Mail]])=0,"No","Si")</f>
        <v>No</v>
      </c>
      <c r="AV319" s="89" t="s">
        <v>709</v>
      </c>
      <c r="AW319" s="194"/>
    </row>
    <row r="320" spans="1:49" x14ac:dyDescent="0.2">
      <c r="A320" s="37" t="s">
        <v>27</v>
      </c>
      <c r="B320" s="37" t="s">
        <v>3115</v>
      </c>
      <c r="C320" s="37" t="s">
        <v>28</v>
      </c>
      <c r="D320" s="37" t="s">
        <v>30</v>
      </c>
      <c r="E320" s="193" t="str">
        <f>+LEFT(Tabla1[[#This Row],[RutDV]],8)</f>
        <v>16763671</v>
      </c>
      <c r="F320" s="193" t="str">
        <f>+RIGHT(Tabla1[[#This Row],[RutDV]],1)</f>
        <v>3</v>
      </c>
      <c r="G320" s="37" t="s">
        <v>79</v>
      </c>
      <c r="H320" s="37" t="s">
        <v>752</v>
      </c>
      <c r="I320" s="37" t="str">
        <f>+TRIM(Tabla1[[#This Row],[Nombres]]&amp;" "&amp;Tabla1[[#This Row],[Apellidos]])</f>
        <v>YASNA CRISTINA TOLEDO TOLEDO</v>
      </c>
      <c r="J320" s="37" t="s">
        <v>1405</v>
      </c>
      <c r="K320" s="37" t="s">
        <v>1406</v>
      </c>
      <c r="L320" s="37" t="s">
        <v>2494</v>
      </c>
      <c r="M320" s="37" t="s">
        <v>2493</v>
      </c>
      <c r="P320" s="40">
        <v>43185</v>
      </c>
      <c r="Q320" s="37"/>
      <c r="V320" s="40">
        <v>31973</v>
      </c>
      <c r="W320" s="37" t="s">
        <v>5418</v>
      </c>
      <c r="X320" s="37" t="s">
        <v>2507</v>
      </c>
      <c r="Y320" s="37" t="str">
        <f>+IFERROR(VLOOKUP(Tabla1[[#This Row],[Supervisor]],STAFF!E:H,4,0),"")</f>
        <v>WILLIAMS ENRIQUE DOMINGUEZ BARRADA</v>
      </c>
      <c r="Z320" s="40">
        <v>42898</v>
      </c>
      <c r="AA320" s="40">
        <v>42916</v>
      </c>
      <c r="AB320" s="37" t="s">
        <v>2516</v>
      </c>
      <c r="AC320" s="40">
        <v>42889</v>
      </c>
      <c r="AD320" s="37" t="s">
        <v>752</v>
      </c>
      <c r="AE320" s="37" t="s">
        <v>752</v>
      </c>
      <c r="AF320" s="37">
        <v>19056</v>
      </c>
      <c r="AG320" s="37" t="s">
        <v>2564</v>
      </c>
      <c r="AJ320" s="37">
        <v>1</v>
      </c>
      <c r="AK320" s="37" t="s">
        <v>3081</v>
      </c>
      <c r="AL320" s="37">
        <v>45</v>
      </c>
      <c r="AN320" s="37">
        <f>+IF(AL320=45,1,"")</f>
        <v>1</v>
      </c>
      <c r="AO320" s="40">
        <f ca="1">+TODAY()</f>
        <v>44256</v>
      </c>
      <c r="AP320" s="41">
        <f ca="1">+IF(Tabla1[[#This Row],[Fecha Ingreso Plataforma]]="","",AO320-AC320)</f>
        <v>1367</v>
      </c>
      <c r="AQ320" s="40"/>
      <c r="AR320" s="42">
        <f>+IF(Tabla1[[#This Row],[Fecha Baja]]="","",VALUE(1&amp;"/"&amp;MONTH(Tabla1[[#This Row],[Fecha Baja]])&amp;"/"&amp;YEAR(Tabla1[[#This Row],[Fecha Baja]])))</f>
        <v>43160</v>
      </c>
      <c r="AS320" s="42">
        <f>IF(Tabla1[[#This Row],[Fecha Ingreso Plataforma]]="","",VALUE(1&amp;"/"&amp;MONTH(Tabla1[[#This Row],[Fecha Ingreso Plataforma]])&amp;"/"&amp;YEAR(Tabla1[[#This Row],[Fecha Ingreso Plataforma]])))</f>
        <v>42887</v>
      </c>
      <c r="AT320" s="41" t="str">
        <f ca="1">+IF(AND(Tabla1[[#This Row],[dias]]&gt;=135,Tabla1[[#This Row],[Estado]]="Vigente"),"Si","No")</f>
        <v>No</v>
      </c>
      <c r="AU320" s="37" t="str">
        <f>+IF(COUNTIF('PLAN EMPLEADO'!I:I,Tabla1[[#This Row],[Mail]])=0,"No","Si")</f>
        <v>No</v>
      </c>
      <c r="AV320" s="89" t="s">
        <v>709</v>
      </c>
      <c r="AW320" s="194"/>
    </row>
    <row r="321" spans="1:49" x14ac:dyDescent="0.2">
      <c r="A321" s="37" t="s">
        <v>27</v>
      </c>
      <c r="B321" s="37" t="s">
        <v>3115</v>
      </c>
      <c r="C321" s="37" t="s">
        <v>28</v>
      </c>
      <c r="D321" s="37" t="s">
        <v>30</v>
      </c>
      <c r="E321" s="193" t="str">
        <f>+LEFT(Tabla1[[#This Row],[RutDV]],8)</f>
        <v>10509133</v>
      </c>
      <c r="F321" s="193" t="str">
        <f>+RIGHT(Tabla1[[#This Row],[RutDV]],1)</f>
        <v>8</v>
      </c>
      <c r="G321" s="37" t="s">
        <v>47</v>
      </c>
      <c r="H321" s="37" t="s">
        <v>724</v>
      </c>
      <c r="I321" s="37" t="str">
        <f>+TRIM(Tabla1[[#This Row],[Nombres]]&amp;" "&amp;Tabla1[[#This Row],[Apellidos]])</f>
        <v>YESICA ELEANIRA FLORES ARAYA</v>
      </c>
      <c r="J321" s="37" t="s">
        <v>1341</v>
      </c>
      <c r="K321" s="37" t="s">
        <v>1342</v>
      </c>
      <c r="L321" s="37" t="s">
        <v>2494</v>
      </c>
      <c r="M321" s="37" t="s">
        <v>2493</v>
      </c>
      <c r="N321" s="37" t="s">
        <v>2495</v>
      </c>
      <c r="O321" s="37" t="s">
        <v>3107</v>
      </c>
      <c r="P321" s="40">
        <v>43018</v>
      </c>
      <c r="Q321" s="37"/>
      <c r="V321" s="40">
        <v>24662</v>
      </c>
      <c r="W321" s="37"/>
      <c r="Y321" s="37" t="str">
        <f>+IFERROR(VLOOKUP(Tabla1[[#This Row],[Supervisor]],STAFF!E:H,4,0),"")</f>
        <v/>
      </c>
      <c r="Z321" s="40">
        <v>42898</v>
      </c>
      <c r="AA321" s="40">
        <v>42916</v>
      </c>
      <c r="AB321" s="37" t="s">
        <v>2516</v>
      </c>
      <c r="AC321" s="40">
        <v>42889</v>
      </c>
      <c r="AD321" s="37" t="s">
        <v>724</v>
      </c>
      <c r="AE321" s="37" t="s">
        <v>724</v>
      </c>
      <c r="AF321" s="37">
        <v>19017</v>
      </c>
      <c r="AG321" s="37" t="s">
        <v>2537</v>
      </c>
      <c r="AJ321" s="37">
        <v>1</v>
      </c>
      <c r="AK321" s="37" t="s">
        <v>3081</v>
      </c>
      <c r="AL321" s="37">
        <v>45</v>
      </c>
      <c r="AN321" s="37">
        <f>+IF(AL321=45,1,"")</f>
        <v>1</v>
      </c>
      <c r="AO321" s="40">
        <f ca="1">+TODAY()</f>
        <v>44256</v>
      </c>
      <c r="AP321" s="41">
        <f ca="1">+IF(Tabla1[[#This Row],[Fecha Ingreso Plataforma]]="","",AO321-AC321)</f>
        <v>1367</v>
      </c>
      <c r="AQ321" s="40"/>
      <c r="AR321" s="42">
        <f>+IF(Tabla1[[#This Row],[Fecha Baja]]="","",VALUE(1&amp;"/"&amp;MONTH(Tabla1[[#This Row],[Fecha Baja]])&amp;"/"&amp;YEAR(Tabla1[[#This Row],[Fecha Baja]])))</f>
        <v>43009</v>
      </c>
      <c r="AS321" s="42">
        <f>IF(Tabla1[[#This Row],[Fecha Ingreso Plataforma]]="","",VALUE(1&amp;"/"&amp;MONTH(Tabla1[[#This Row],[Fecha Ingreso Plataforma]])&amp;"/"&amp;YEAR(Tabla1[[#This Row],[Fecha Ingreso Plataforma]])))</f>
        <v>42887</v>
      </c>
      <c r="AT321" s="41" t="str">
        <f ca="1">+IF(AND(Tabla1[[#This Row],[dias]]&gt;=135,Tabla1[[#This Row],[Estado]]="Vigente"),"Si","No")</f>
        <v>No</v>
      </c>
      <c r="AU321" s="37" t="str">
        <f>+IF(COUNTIF('PLAN EMPLEADO'!I:I,Tabla1[[#This Row],[Mail]])=0,"No","Si")</f>
        <v>No</v>
      </c>
      <c r="AV321" s="89" t="s">
        <v>709</v>
      </c>
      <c r="AW321" s="194"/>
    </row>
    <row r="322" spans="1:49" x14ac:dyDescent="0.2">
      <c r="A322" s="37" t="s">
        <v>27</v>
      </c>
      <c r="B322" s="37" t="s">
        <v>3115</v>
      </c>
      <c r="C322" s="37" t="s">
        <v>28</v>
      </c>
      <c r="D322" s="37" t="s">
        <v>30</v>
      </c>
      <c r="E322" s="193" t="str">
        <f>+LEFT(Tabla1[[#This Row],[RutDV]],8)</f>
        <v>13223590</v>
      </c>
      <c r="F322" s="193" t="str">
        <f>+RIGHT(Tabla1[[#This Row],[RutDV]],1)</f>
        <v>2</v>
      </c>
      <c r="G322" s="37" t="s">
        <v>63</v>
      </c>
      <c r="H322" s="37" t="s">
        <v>737</v>
      </c>
      <c r="I322" s="37" t="str">
        <f>+TRIM(Tabla1[[#This Row],[Nombres]]&amp;" "&amp;Tabla1[[#This Row],[Apellidos]])</f>
        <v>YANINA EDITH MUNIZAGA ASTUDILLO</v>
      </c>
      <c r="J322" s="37" t="s">
        <v>1373</v>
      </c>
      <c r="K322" s="37" t="s">
        <v>1374</v>
      </c>
      <c r="L322" s="37" t="s">
        <v>2494</v>
      </c>
      <c r="M322" s="37" t="s">
        <v>2493</v>
      </c>
      <c r="N322" s="37" t="s">
        <v>2495</v>
      </c>
      <c r="O322" s="177" t="s">
        <v>8681</v>
      </c>
      <c r="P322" s="40">
        <v>43124</v>
      </c>
      <c r="Q322" s="37"/>
      <c r="V322" s="40">
        <v>28195</v>
      </c>
      <c r="W322" s="37"/>
      <c r="Y322" s="37" t="str">
        <f>+IFERROR(VLOOKUP(Tabla1[[#This Row],[Supervisor]],STAFF!E:H,4,0),"")</f>
        <v/>
      </c>
      <c r="Z322" s="40">
        <v>42898</v>
      </c>
      <c r="AA322" s="40">
        <v>42916</v>
      </c>
      <c r="AB322" s="37" t="s">
        <v>2516</v>
      </c>
      <c r="AC322" s="40">
        <v>42889</v>
      </c>
      <c r="AD322" s="37" t="s">
        <v>737</v>
      </c>
      <c r="AE322" s="37" t="s">
        <v>737</v>
      </c>
      <c r="AF322" s="37">
        <v>19035</v>
      </c>
      <c r="AG322" s="37" t="s">
        <v>2550</v>
      </c>
      <c r="AJ322" s="37">
        <v>1</v>
      </c>
      <c r="AK322" s="37" t="s">
        <v>3081</v>
      </c>
      <c r="AL322" s="37">
        <v>45</v>
      </c>
      <c r="AN322" s="37">
        <f>+IF(AL322=45,1,"")</f>
        <v>1</v>
      </c>
      <c r="AO322" s="40">
        <f ca="1">+TODAY()</f>
        <v>44256</v>
      </c>
      <c r="AP322" s="41">
        <f ca="1">+IF(Tabla1[[#This Row],[Fecha Ingreso Plataforma]]="","",AO322-AC322)</f>
        <v>1367</v>
      </c>
      <c r="AQ322" s="40"/>
      <c r="AR322" s="42">
        <f>+IF(Tabla1[[#This Row],[Fecha Baja]]="","",VALUE(1&amp;"/"&amp;MONTH(Tabla1[[#This Row],[Fecha Baja]])&amp;"/"&amp;YEAR(Tabla1[[#This Row],[Fecha Baja]])))</f>
        <v>43101</v>
      </c>
      <c r="AS322" s="42">
        <f>IF(Tabla1[[#This Row],[Fecha Ingreso Plataforma]]="","",VALUE(1&amp;"/"&amp;MONTH(Tabla1[[#This Row],[Fecha Ingreso Plataforma]])&amp;"/"&amp;YEAR(Tabla1[[#This Row],[Fecha Ingreso Plataforma]])))</f>
        <v>42887</v>
      </c>
      <c r="AT322" s="41" t="str">
        <f ca="1">+IF(AND(Tabla1[[#This Row],[dias]]&gt;=135,Tabla1[[#This Row],[Estado]]="Vigente"),"Si","No")</f>
        <v>No</v>
      </c>
      <c r="AU322" s="37" t="str">
        <f>+IF(COUNTIF('PLAN EMPLEADO'!I:I,Tabla1[[#This Row],[Mail]])=0,"No","Si")</f>
        <v>No</v>
      </c>
      <c r="AV322" s="89" t="s">
        <v>709</v>
      </c>
      <c r="AW322" s="194"/>
    </row>
    <row r="323" spans="1:49" x14ac:dyDescent="0.2">
      <c r="A323" s="37" t="s">
        <v>27</v>
      </c>
      <c r="B323" s="37" t="s">
        <v>3115</v>
      </c>
      <c r="C323" s="37" t="s">
        <v>28</v>
      </c>
      <c r="D323" s="37" t="s">
        <v>30</v>
      </c>
      <c r="E323" s="193" t="str">
        <f>+LEFT(Tabla1[[#This Row],[RutDV]],8)</f>
        <v>15740911</v>
      </c>
      <c r="F323" s="193" t="str">
        <f>+RIGHT(Tabla1[[#This Row],[RutDV]],1)</f>
        <v>5</v>
      </c>
      <c r="G323" s="37" t="s">
        <v>93</v>
      </c>
      <c r="H323" s="37" t="s">
        <v>766</v>
      </c>
      <c r="I323" s="37" t="str">
        <f>+TRIM(Tabla1[[#This Row],[Nombres]]&amp;" "&amp;Tabla1[[#This Row],[Apellidos]])</f>
        <v>ANDREA JANIRA GALLARDO GUTIERREZ</v>
      </c>
      <c r="J323" s="37" t="s">
        <v>1433</v>
      </c>
      <c r="K323" s="37" t="s">
        <v>1434</v>
      </c>
      <c r="L323" s="37" t="s">
        <v>2494</v>
      </c>
      <c r="M323" s="37" t="s">
        <v>2493</v>
      </c>
      <c r="N323" s="37" t="s">
        <v>2496</v>
      </c>
      <c r="P323" s="40">
        <v>42926</v>
      </c>
      <c r="Q323" s="37"/>
      <c r="V323" s="40">
        <v>30524</v>
      </c>
      <c r="W323" s="37"/>
      <c r="Y323" s="37" t="str">
        <f>+IFERROR(VLOOKUP(Tabla1[[#This Row],[Supervisor]],STAFF!E:H,4,0),"")</f>
        <v/>
      </c>
      <c r="Z323" s="40">
        <v>42906</v>
      </c>
      <c r="AA323" s="40">
        <v>42926</v>
      </c>
      <c r="AB323" s="37" t="s">
        <v>2516</v>
      </c>
      <c r="AC323" s="40">
        <v>42927</v>
      </c>
      <c r="AD323" s="37" t="s">
        <v>766</v>
      </c>
      <c r="AE323" s="37" t="s">
        <v>766</v>
      </c>
      <c r="AF323" s="37">
        <v>19076</v>
      </c>
      <c r="AG323" s="37" t="s">
        <v>2578</v>
      </c>
      <c r="AJ323" s="37">
        <v>3</v>
      </c>
      <c r="AK323" s="37" t="s">
        <v>3083</v>
      </c>
      <c r="AL323" s="37">
        <v>45</v>
      </c>
      <c r="AN323" s="37">
        <f>+IF(AL323=45,1,"")</f>
        <v>1</v>
      </c>
      <c r="AO323" s="40">
        <f ca="1">+TODAY()</f>
        <v>44256</v>
      </c>
      <c r="AP323" s="41">
        <f ca="1">+IF(Tabla1[[#This Row],[Fecha Ingreso Plataforma]]="","",AO323-AC323)</f>
        <v>1329</v>
      </c>
      <c r="AQ323" s="40"/>
      <c r="AR323" s="42">
        <f>+IF(Tabla1[[#This Row],[Fecha Baja]]="","",VALUE(1&amp;"/"&amp;MONTH(Tabla1[[#This Row],[Fecha Baja]])&amp;"/"&amp;YEAR(Tabla1[[#This Row],[Fecha Baja]])))</f>
        <v>42917</v>
      </c>
      <c r="AS323" s="42">
        <f>IF(Tabla1[[#This Row],[Fecha Ingreso Plataforma]]="","",VALUE(1&amp;"/"&amp;MONTH(Tabla1[[#This Row],[Fecha Ingreso Plataforma]])&amp;"/"&amp;YEAR(Tabla1[[#This Row],[Fecha Ingreso Plataforma]])))</f>
        <v>42917</v>
      </c>
      <c r="AT323" s="41" t="str">
        <f ca="1">+IF(AND(Tabla1[[#This Row],[dias]]&gt;=135,Tabla1[[#This Row],[Estado]]="Vigente"),"Si","No")</f>
        <v>No</v>
      </c>
      <c r="AU323" s="37" t="str">
        <f>+IF(COUNTIF('PLAN EMPLEADO'!I:I,Tabla1[[#This Row],[Mail]])=0,"No","Si")</f>
        <v>No</v>
      </c>
      <c r="AV323" s="89" t="s">
        <v>709</v>
      </c>
      <c r="AW323" s="194"/>
    </row>
    <row r="324" spans="1:49" x14ac:dyDescent="0.2">
      <c r="A324" s="37" t="s">
        <v>27</v>
      </c>
      <c r="B324" s="37" t="s">
        <v>3115</v>
      </c>
      <c r="C324" s="37" t="s">
        <v>28</v>
      </c>
      <c r="D324" s="37" t="s">
        <v>30</v>
      </c>
      <c r="E324" s="193" t="str">
        <f>+LEFT(Tabla1[[#This Row],[RutDV]],8)</f>
        <v>16135422</v>
      </c>
      <c r="F324" s="193" t="str">
        <f>+RIGHT(Tabla1[[#This Row],[RutDV]],1)</f>
        <v>8</v>
      </c>
      <c r="G324" s="37" t="s">
        <v>96</v>
      </c>
      <c r="H324" s="37" t="s">
        <v>769</v>
      </c>
      <c r="I324" s="37" t="str">
        <f>+TRIM(Tabla1[[#This Row],[Nombres]]&amp;" "&amp;Tabla1[[#This Row],[Apellidos]])</f>
        <v>CHRISTIAN BERNARDO HERRERA BRICEÑO</v>
      </c>
      <c r="J324" s="37" t="s">
        <v>1439</v>
      </c>
      <c r="K324" s="37" t="s">
        <v>1440</v>
      </c>
      <c r="L324" s="37" t="s">
        <v>2494</v>
      </c>
      <c r="M324" s="37" t="s">
        <v>2493</v>
      </c>
      <c r="N324" s="37" t="s">
        <v>2496</v>
      </c>
      <c r="O324" s="37" t="s">
        <v>3090</v>
      </c>
      <c r="P324" s="40">
        <v>42964</v>
      </c>
      <c r="Q324" s="37"/>
      <c r="V324" s="40">
        <v>31363</v>
      </c>
      <c r="W324" s="37"/>
      <c r="Y324" s="37" t="str">
        <f>+IFERROR(VLOOKUP(Tabla1[[#This Row],[Supervisor]],STAFF!E:H,4,0),"")</f>
        <v/>
      </c>
      <c r="Z324" s="40">
        <v>42906</v>
      </c>
      <c r="AA324" s="40">
        <v>42926</v>
      </c>
      <c r="AB324" s="37" t="s">
        <v>2516</v>
      </c>
      <c r="AC324" s="40">
        <v>42927</v>
      </c>
      <c r="AD324" s="37" t="s">
        <v>769</v>
      </c>
      <c r="AE324" s="37" t="s">
        <v>769</v>
      </c>
      <c r="AF324" s="37">
        <v>19078</v>
      </c>
      <c r="AG324" s="37" t="s">
        <v>2581</v>
      </c>
      <c r="AJ324" s="37">
        <v>3</v>
      </c>
      <c r="AK324" s="37" t="s">
        <v>3083</v>
      </c>
      <c r="AL324" s="37">
        <v>45</v>
      </c>
      <c r="AN324" s="37">
        <f>+IF(AL324=45,1,"")</f>
        <v>1</v>
      </c>
      <c r="AO324" s="40">
        <f ca="1">+TODAY()</f>
        <v>44256</v>
      </c>
      <c r="AP324" s="41">
        <f ca="1">+IF(Tabla1[[#This Row],[Fecha Ingreso Plataforma]]="","",AO324-AC324)</f>
        <v>1329</v>
      </c>
      <c r="AQ324" s="40"/>
      <c r="AR324" s="42">
        <f>+IF(Tabla1[[#This Row],[Fecha Baja]]="","",VALUE(1&amp;"/"&amp;MONTH(Tabla1[[#This Row],[Fecha Baja]])&amp;"/"&amp;YEAR(Tabla1[[#This Row],[Fecha Baja]])))</f>
        <v>42948</v>
      </c>
      <c r="AS324" s="42">
        <f>IF(Tabla1[[#This Row],[Fecha Ingreso Plataforma]]="","",VALUE(1&amp;"/"&amp;MONTH(Tabla1[[#This Row],[Fecha Ingreso Plataforma]])&amp;"/"&amp;YEAR(Tabla1[[#This Row],[Fecha Ingreso Plataforma]])))</f>
        <v>42917</v>
      </c>
      <c r="AT324" s="41" t="str">
        <f ca="1">+IF(AND(Tabla1[[#This Row],[dias]]&gt;=135,Tabla1[[#This Row],[Estado]]="Vigente"),"Si","No")</f>
        <v>No</v>
      </c>
      <c r="AU324" s="37" t="str">
        <f>+IF(COUNTIF('PLAN EMPLEADO'!I:I,Tabla1[[#This Row],[Mail]])=0,"No","Si")</f>
        <v>No</v>
      </c>
      <c r="AV324" s="89" t="s">
        <v>709</v>
      </c>
      <c r="AW324" s="194"/>
    </row>
    <row r="325" spans="1:49" x14ac:dyDescent="0.2">
      <c r="A325" s="37" t="s">
        <v>27</v>
      </c>
      <c r="B325" s="37" t="s">
        <v>3115</v>
      </c>
      <c r="C325" s="37" t="s">
        <v>28</v>
      </c>
      <c r="D325" s="37" t="s">
        <v>30</v>
      </c>
      <c r="E325" s="193" t="str">
        <f>+LEFT(Tabla1[[#This Row],[RutDV]],8)</f>
        <v>12615526</v>
      </c>
      <c r="F325" s="193" t="str">
        <f>+RIGHT(Tabla1[[#This Row],[RutDV]],1)</f>
        <v>3</v>
      </c>
      <c r="G325" s="37" t="s">
        <v>95</v>
      </c>
      <c r="H325" s="37" t="s">
        <v>768</v>
      </c>
      <c r="I325" s="37" t="str">
        <f>+TRIM(Tabla1[[#This Row],[Nombres]]&amp;" "&amp;Tabla1[[#This Row],[Apellidos]])</f>
        <v>EVELYN MARIA GRANCKE GONZALEZ</v>
      </c>
      <c r="J325" s="37" t="s">
        <v>1437</v>
      </c>
      <c r="K325" s="37" t="s">
        <v>1438</v>
      </c>
      <c r="L325" s="37" t="s">
        <v>2494</v>
      </c>
      <c r="M325" s="37" t="s">
        <v>2493</v>
      </c>
      <c r="N325" s="37" t="s">
        <v>2495</v>
      </c>
      <c r="O325" s="37" t="s">
        <v>3108</v>
      </c>
      <c r="P325" s="40">
        <v>43195</v>
      </c>
      <c r="Q325" s="37"/>
      <c r="V325" s="40">
        <v>27232</v>
      </c>
      <c r="W325" s="37" t="s">
        <v>5415</v>
      </c>
      <c r="X325" s="37" t="s">
        <v>2509</v>
      </c>
      <c r="Y325" s="37" t="str">
        <f>+IFERROR(VLOOKUP(Tabla1[[#This Row],[Supervisor]],STAFF!E:H,4,0),"")</f>
        <v>ULISES LA ROSA PEREZ</v>
      </c>
      <c r="Z325" s="40">
        <v>42898</v>
      </c>
      <c r="AA325" s="40">
        <v>42916</v>
      </c>
      <c r="AB325" s="37" t="s">
        <v>2516</v>
      </c>
      <c r="AC325" s="40">
        <v>42889</v>
      </c>
      <c r="AD325" s="37" t="s">
        <v>768</v>
      </c>
      <c r="AE325" s="37" t="s">
        <v>768</v>
      </c>
      <c r="AF325" s="37">
        <v>19032</v>
      </c>
      <c r="AG325" s="37" t="s">
        <v>2580</v>
      </c>
      <c r="AJ325" s="37">
        <v>3</v>
      </c>
      <c r="AK325" s="37" t="s">
        <v>3081</v>
      </c>
      <c r="AL325" s="37">
        <v>45</v>
      </c>
      <c r="AN325" s="37">
        <f>+IF(AL325=45,1,"")</f>
        <v>1</v>
      </c>
      <c r="AO325" s="40">
        <f ca="1">+TODAY()</f>
        <v>44256</v>
      </c>
      <c r="AP325" s="41">
        <f ca="1">+IF(Tabla1[[#This Row],[Fecha Ingreso Plataforma]]="","",AO325-AC325)</f>
        <v>1367</v>
      </c>
      <c r="AQ325" s="40"/>
      <c r="AR325" s="42">
        <f>+IF(Tabla1[[#This Row],[Fecha Baja]]="","",VALUE(1&amp;"/"&amp;MONTH(Tabla1[[#This Row],[Fecha Baja]])&amp;"/"&amp;YEAR(Tabla1[[#This Row],[Fecha Baja]])))</f>
        <v>43191</v>
      </c>
      <c r="AS325" s="42">
        <f>IF(Tabla1[[#This Row],[Fecha Ingreso Plataforma]]="","",VALUE(1&amp;"/"&amp;MONTH(Tabla1[[#This Row],[Fecha Ingreso Plataforma]])&amp;"/"&amp;YEAR(Tabla1[[#This Row],[Fecha Ingreso Plataforma]])))</f>
        <v>42887</v>
      </c>
      <c r="AT325" s="41" t="str">
        <f ca="1">+IF(AND(Tabla1[[#This Row],[dias]]&gt;=135,Tabla1[[#This Row],[Estado]]="Vigente"),"Si","No")</f>
        <v>No</v>
      </c>
      <c r="AU325" s="37" t="str">
        <f>+IF(COUNTIF('PLAN EMPLEADO'!I:I,Tabla1[[#This Row],[Mail]])=0,"No","Si")</f>
        <v>No</v>
      </c>
      <c r="AV325" s="89" t="s">
        <v>709</v>
      </c>
      <c r="AW325" s="194"/>
    </row>
    <row r="326" spans="1:49" x14ac:dyDescent="0.2">
      <c r="A326" s="37" t="s">
        <v>27</v>
      </c>
      <c r="B326" s="37" t="s">
        <v>3115</v>
      </c>
      <c r="C326" s="37" t="s">
        <v>28</v>
      </c>
      <c r="D326" s="37" t="s">
        <v>30</v>
      </c>
      <c r="E326" s="193" t="str">
        <f>+LEFT(Tabla1[[#This Row],[RutDV]],8)</f>
        <v>18494574</v>
      </c>
      <c r="F326" s="193" t="str">
        <f>+RIGHT(Tabla1[[#This Row],[RutDV]],1)</f>
        <v>6</v>
      </c>
      <c r="G326" s="37" t="s">
        <v>406</v>
      </c>
      <c r="H326" s="37" t="s">
        <v>1028</v>
      </c>
      <c r="I326" s="37" t="str">
        <f>+TRIM(Tabla1[[#This Row],[Nombres]]&amp;" "&amp;Tabla1[[#This Row],[Apellidos]])</f>
        <v>FRANCISCO ALEJANDRO FUENTES IBARRA</v>
      </c>
      <c r="J326" s="37" t="s">
        <v>1994</v>
      </c>
      <c r="K326" s="37" t="s">
        <v>1995</v>
      </c>
      <c r="L326" s="37" t="s">
        <v>2494</v>
      </c>
      <c r="M326" s="37" t="s">
        <v>2493</v>
      </c>
      <c r="N326" s="37" t="s">
        <v>2495</v>
      </c>
      <c r="O326" s="37" t="s">
        <v>3107</v>
      </c>
      <c r="P326" s="40">
        <v>43521</v>
      </c>
      <c r="Q326" s="37"/>
      <c r="V326" s="40">
        <v>34178</v>
      </c>
      <c r="W326" s="37" t="s">
        <v>5416</v>
      </c>
      <c r="X326" s="37" t="s">
        <v>2505</v>
      </c>
      <c r="Y326" s="37" t="str">
        <f>+IFERROR(VLOOKUP(Tabla1[[#This Row],[Supervisor]],STAFF!E:H,4,0),"")</f>
        <v>FRANCISCO JAVIER SUAREZ VEGA</v>
      </c>
      <c r="Z326" s="40">
        <v>42906</v>
      </c>
      <c r="AA326" s="40">
        <v>42926</v>
      </c>
      <c r="AB326" s="37" t="s">
        <v>2516</v>
      </c>
      <c r="AC326" s="40">
        <v>42927</v>
      </c>
      <c r="AD326" s="37" t="s">
        <v>1028</v>
      </c>
      <c r="AE326" s="37" t="s">
        <v>1028</v>
      </c>
      <c r="AF326" s="37">
        <v>19075</v>
      </c>
      <c r="AG326" s="37" t="s">
        <v>2835</v>
      </c>
      <c r="AJ326" s="37">
        <v>3</v>
      </c>
      <c r="AK326" s="37" t="s">
        <v>3083</v>
      </c>
      <c r="AL326" s="37">
        <v>45</v>
      </c>
      <c r="AM326" s="37" t="s">
        <v>3519</v>
      </c>
      <c r="AN326" s="37">
        <f>+IF(AL326=45,1,"")</f>
        <v>1</v>
      </c>
      <c r="AO326" s="40">
        <f ca="1">+TODAY()</f>
        <v>44256</v>
      </c>
      <c r="AP326" s="41">
        <f ca="1">+IF(Tabla1[[#This Row],[Fecha Ingreso Plataforma]]="","",AO326-AC326)</f>
        <v>1329</v>
      </c>
      <c r="AQ326" s="40"/>
      <c r="AR326" s="42">
        <f>+IF(Tabla1[[#This Row],[Fecha Baja]]="","",VALUE(1&amp;"/"&amp;MONTH(Tabla1[[#This Row],[Fecha Baja]])&amp;"/"&amp;YEAR(Tabla1[[#This Row],[Fecha Baja]])))</f>
        <v>43497</v>
      </c>
      <c r="AS326" s="42">
        <f>IF(Tabla1[[#This Row],[Fecha Ingreso Plataforma]]="","",VALUE(1&amp;"/"&amp;MONTH(Tabla1[[#This Row],[Fecha Ingreso Plataforma]])&amp;"/"&amp;YEAR(Tabla1[[#This Row],[Fecha Ingreso Plataforma]])))</f>
        <v>42917</v>
      </c>
      <c r="AT326" s="41" t="str">
        <f ca="1">+IF(AND(Tabla1[[#This Row],[dias]]&gt;=135,Tabla1[[#This Row],[Estado]]="Vigente"),"Si","No")</f>
        <v>No</v>
      </c>
      <c r="AU326" s="37" t="str">
        <f>+IF(COUNTIF('PLAN EMPLEADO'!I:I,Tabla1[[#This Row],[Mail]])=0,"No","Si")</f>
        <v>Si</v>
      </c>
      <c r="AV326" s="89" t="s">
        <v>709</v>
      </c>
      <c r="AW326" s="194"/>
    </row>
    <row r="327" spans="1:49" x14ac:dyDescent="0.2">
      <c r="A327" s="37" t="s">
        <v>27</v>
      </c>
      <c r="B327" s="37" t="s">
        <v>3115</v>
      </c>
      <c r="C327" s="37" t="s">
        <v>29</v>
      </c>
      <c r="D327" s="37" t="s">
        <v>30</v>
      </c>
      <c r="E327" s="193" t="str">
        <f>+LEFT(Tabla1[[#This Row],[RutDV]],8)</f>
        <v>18510396</v>
      </c>
      <c r="F327" s="193" t="str">
        <f>+RIGHT(Tabla1[[#This Row],[RutDV]],1)</f>
        <v>k</v>
      </c>
      <c r="G327" s="37" t="s">
        <v>110</v>
      </c>
      <c r="H327" s="37" t="s">
        <v>782</v>
      </c>
      <c r="I327" s="37" t="str">
        <f>+TRIM(Tabla1[[#This Row],[Nombres]]&amp;" "&amp;Tabla1[[#This Row],[Apellidos]])</f>
        <v>FELIPE ALEXIS VELIZ VENEGAS</v>
      </c>
      <c r="J327" s="37" t="s">
        <v>1466</v>
      </c>
      <c r="K327" s="37" t="s">
        <v>1467</v>
      </c>
      <c r="L327" s="37" t="s">
        <v>2494</v>
      </c>
      <c r="M327" s="37" t="s">
        <v>2493</v>
      </c>
      <c r="N327" s="37" t="s">
        <v>2495</v>
      </c>
      <c r="O327" s="37" t="s">
        <v>3107</v>
      </c>
      <c r="P327" s="40">
        <v>43046</v>
      </c>
      <c r="Q327" s="37"/>
      <c r="V327" s="40">
        <v>34127</v>
      </c>
      <c r="W327" s="37"/>
      <c r="Y327" s="37" t="str">
        <f>+IFERROR(VLOOKUP(Tabla1[[#This Row],[Supervisor]],STAFF!E:H,4,0),"")</f>
        <v/>
      </c>
      <c r="Z327" s="40">
        <v>42906</v>
      </c>
      <c r="AA327" s="40">
        <v>42926</v>
      </c>
      <c r="AB327" s="37" t="s">
        <v>2516</v>
      </c>
      <c r="AC327" s="40">
        <v>42927</v>
      </c>
      <c r="AD327" s="37" t="s">
        <v>782</v>
      </c>
      <c r="AE327" s="37" t="s">
        <v>782</v>
      </c>
      <c r="AF327" s="37">
        <v>19090</v>
      </c>
      <c r="AG327" s="37" t="s">
        <v>2594</v>
      </c>
      <c r="AJ327" s="37">
        <v>3</v>
      </c>
      <c r="AK327" s="37" t="s">
        <v>3083</v>
      </c>
      <c r="AL327" s="37">
        <v>45</v>
      </c>
      <c r="AN327" s="37">
        <f>+IF(AL327=45,1,"")</f>
        <v>1</v>
      </c>
      <c r="AO327" s="40">
        <f ca="1">+TODAY()</f>
        <v>44256</v>
      </c>
      <c r="AP327" s="41">
        <f ca="1">+IF(Tabla1[[#This Row],[Fecha Ingreso Plataforma]]="","",AO327-AC327)</f>
        <v>1329</v>
      </c>
      <c r="AQ327" s="40"/>
      <c r="AR327" s="42">
        <f>+IF(Tabla1[[#This Row],[Fecha Baja]]="","",VALUE(1&amp;"/"&amp;MONTH(Tabla1[[#This Row],[Fecha Baja]])&amp;"/"&amp;YEAR(Tabla1[[#This Row],[Fecha Baja]])))</f>
        <v>43040</v>
      </c>
      <c r="AS327" s="42">
        <f>IF(Tabla1[[#This Row],[Fecha Ingreso Plataforma]]="","",VALUE(1&amp;"/"&amp;MONTH(Tabla1[[#This Row],[Fecha Ingreso Plataforma]])&amp;"/"&amp;YEAR(Tabla1[[#This Row],[Fecha Ingreso Plataforma]])))</f>
        <v>42917</v>
      </c>
      <c r="AT327" s="41" t="str">
        <f ca="1">+IF(AND(Tabla1[[#This Row],[dias]]&gt;=135,Tabla1[[#This Row],[Estado]]="Vigente"),"Si","No")</f>
        <v>No</v>
      </c>
      <c r="AU327" s="37" t="str">
        <f>+IF(COUNTIF('PLAN EMPLEADO'!I:I,Tabla1[[#This Row],[Mail]])=0,"No","Si")</f>
        <v>No</v>
      </c>
      <c r="AV327" s="89" t="s">
        <v>709</v>
      </c>
      <c r="AW327" s="194"/>
    </row>
    <row r="328" spans="1:49" x14ac:dyDescent="0.2">
      <c r="A328" s="37" t="s">
        <v>27</v>
      </c>
      <c r="B328" s="37" t="s">
        <v>3115</v>
      </c>
      <c r="C328" s="37" t="s">
        <v>28</v>
      </c>
      <c r="D328" s="37" t="s">
        <v>30</v>
      </c>
      <c r="E328" s="193" t="str">
        <f>+LEFT(Tabla1[[#This Row],[RutDV]],8)</f>
        <v>15909055</v>
      </c>
      <c r="F328" s="193" t="str">
        <f>+RIGHT(Tabla1[[#This Row],[RutDV]],1)</f>
        <v>8</v>
      </c>
      <c r="G328" s="37" t="s">
        <v>90</v>
      </c>
      <c r="H328" s="37" t="s">
        <v>763</v>
      </c>
      <c r="I328" s="37" t="str">
        <f>+TRIM(Tabla1[[#This Row],[Nombres]]&amp;" "&amp;Tabla1[[#This Row],[Apellidos]])</f>
        <v>ISABEL REGINA CALDERON VILLAR</v>
      </c>
      <c r="J328" s="37" t="s">
        <v>1427</v>
      </c>
      <c r="K328" s="37" t="s">
        <v>1428</v>
      </c>
      <c r="L328" s="37" t="s">
        <v>2494</v>
      </c>
      <c r="M328" s="37" t="s">
        <v>2493</v>
      </c>
      <c r="N328" s="37" t="s">
        <v>2496</v>
      </c>
      <c r="P328" s="40">
        <v>42979</v>
      </c>
      <c r="Q328" s="37"/>
      <c r="V328" s="40">
        <v>31025</v>
      </c>
      <c r="W328" s="37"/>
      <c r="Y328" s="37" t="str">
        <f>+IFERROR(VLOOKUP(Tabla1[[#This Row],[Supervisor]],STAFF!E:H,4,0),"")</f>
        <v/>
      </c>
      <c r="Z328" s="40">
        <v>42906</v>
      </c>
      <c r="AA328" s="40">
        <v>42926</v>
      </c>
      <c r="AB328" s="37" t="s">
        <v>2516</v>
      </c>
      <c r="AC328" s="40">
        <v>42927</v>
      </c>
      <c r="AD328" s="37" t="s">
        <v>763</v>
      </c>
      <c r="AE328" s="37" t="s">
        <v>763</v>
      </c>
      <c r="AF328" s="37">
        <v>19071</v>
      </c>
      <c r="AG328" s="37" t="s">
        <v>2575</v>
      </c>
      <c r="AJ328" s="37">
        <v>3</v>
      </c>
      <c r="AK328" s="37" t="s">
        <v>3083</v>
      </c>
      <c r="AL328" s="37">
        <v>45</v>
      </c>
      <c r="AN328" s="37">
        <f>+IF(AL328=45,1,"")</f>
        <v>1</v>
      </c>
      <c r="AO328" s="40">
        <f ca="1">+TODAY()</f>
        <v>44256</v>
      </c>
      <c r="AP328" s="41">
        <f ca="1">+IF(Tabla1[[#This Row],[Fecha Ingreso Plataforma]]="","",AO328-AC328)</f>
        <v>1329</v>
      </c>
      <c r="AQ328" s="40"/>
      <c r="AR328" s="42">
        <f>+IF(Tabla1[[#This Row],[Fecha Baja]]="","",VALUE(1&amp;"/"&amp;MONTH(Tabla1[[#This Row],[Fecha Baja]])&amp;"/"&amp;YEAR(Tabla1[[#This Row],[Fecha Baja]])))</f>
        <v>42979</v>
      </c>
      <c r="AS328" s="42">
        <f>IF(Tabla1[[#This Row],[Fecha Ingreso Plataforma]]="","",VALUE(1&amp;"/"&amp;MONTH(Tabla1[[#This Row],[Fecha Ingreso Plataforma]])&amp;"/"&amp;YEAR(Tabla1[[#This Row],[Fecha Ingreso Plataforma]])))</f>
        <v>42917</v>
      </c>
      <c r="AT328" s="41" t="str">
        <f ca="1">+IF(AND(Tabla1[[#This Row],[dias]]&gt;=135,Tabla1[[#This Row],[Estado]]="Vigente"),"Si","No")</f>
        <v>No</v>
      </c>
      <c r="AU328" s="37" t="str">
        <f>+IF(COUNTIF('PLAN EMPLEADO'!I:I,Tabla1[[#This Row],[Mail]])=0,"No","Si")</f>
        <v>No</v>
      </c>
      <c r="AV328" s="89" t="s">
        <v>709</v>
      </c>
      <c r="AW328" s="194"/>
    </row>
    <row r="329" spans="1:49" x14ac:dyDescent="0.2">
      <c r="A329" s="37" t="s">
        <v>27</v>
      </c>
      <c r="B329" s="37" t="s">
        <v>3115</v>
      </c>
      <c r="C329" s="37" t="s">
        <v>28</v>
      </c>
      <c r="D329" s="37" t="s">
        <v>30</v>
      </c>
      <c r="E329" s="193" t="str">
        <f>+LEFT(Tabla1[[#This Row],[RutDV]],8)</f>
        <v>18162351</v>
      </c>
      <c r="F329" s="193" t="str">
        <f>+RIGHT(Tabla1[[#This Row],[RutDV]],1)</f>
        <v>9</v>
      </c>
      <c r="G329" s="37" t="s">
        <v>102</v>
      </c>
      <c r="H329" s="37" t="s">
        <v>774</v>
      </c>
      <c r="I329" s="37" t="str">
        <f>+TRIM(Tabla1[[#This Row],[Nombres]]&amp;" "&amp;Tabla1[[#This Row],[Apellidos]])</f>
        <v>JUAN CARLOS NUÑEZ SALFATE</v>
      </c>
      <c r="J329" s="37" t="s">
        <v>1451</v>
      </c>
      <c r="K329" s="37" t="s">
        <v>1452</v>
      </c>
      <c r="L329" s="37" t="s">
        <v>2494</v>
      </c>
      <c r="M329" s="37" t="s">
        <v>2493</v>
      </c>
      <c r="N329" s="37" t="s">
        <v>2495</v>
      </c>
      <c r="O329" s="37" t="s">
        <v>3107</v>
      </c>
      <c r="P329" s="40">
        <v>42989</v>
      </c>
      <c r="Q329" s="37"/>
      <c r="V329" s="40">
        <v>33757</v>
      </c>
      <c r="W329" s="37"/>
      <c r="Y329" s="37" t="str">
        <f>+IFERROR(VLOOKUP(Tabla1[[#This Row],[Supervisor]],STAFF!E:H,4,0),"")</f>
        <v/>
      </c>
      <c r="Z329" s="40">
        <v>42906</v>
      </c>
      <c r="AA329" s="40">
        <v>42926</v>
      </c>
      <c r="AB329" s="37" t="s">
        <v>2516</v>
      </c>
      <c r="AC329" s="40">
        <v>42935</v>
      </c>
      <c r="AD329" s="37" t="s">
        <v>774</v>
      </c>
      <c r="AE329" s="37" t="s">
        <v>774</v>
      </c>
      <c r="AF329" s="37">
        <v>19084</v>
      </c>
      <c r="AG329" s="37" t="s">
        <v>2586</v>
      </c>
      <c r="AJ329" s="37">
        <v>3</v>
      </c>
      <c r="AK329" s="37" t="s">
        <v>3083</v>
      </c>
      <c r="AL329" s="37">
        <v>45</v>
      </c>
      <c r="AN329" s="37">
        <f>+IF(AL329=45,1,"")</f>
        <v>1</v>
      </c>
      <c r="AO329" s="40">
        <f ca="1">+TODAY()</f>
        <v>44256</v>
      </c>
      <c r="AP329" s="41">
        <f ca="1">+IF(Tabla1[[#This Row],[Fecha Ingreso Plataforma]]="","",AO329-AC329)</f>
        <v>1321</v>
      </c>
      <c r="AQ329" s="40"/>
      <c r="AR329" s="42">
        <f>+IF(Tabla1[[#This Row],[Fecha Baja]]="","",VALUE(1&amp;"/"&amp;MONTH(Tabla1[[#This Row],[Fecha Baja]])&amp;"/"&amp;YEAR(Tabla1[[#This Row],[Fecha Baja]])))</f>
        <v>42979</v>
      </c>
      <c r="AS329" s="42">
        <f>IF(Tabla1[[#This Row],[Fecha Ingreso Plataforma]]="","",VALUE(1&amp;"/"&amp;MONTH(Tabla1[[#This Row],[Fecha Ingreso Plataforma]])&amp;"/"&amp;YEAR(Tabla1[[#This Row],[Fecha Ingreso Plataforma]])))</f>
        <v>42917</v>
      </c>
      <c r="AT329" s="41" t="str">
        <f ca="1">+IF(AND(Tabla1[[#This Row],[dias]]&gt;=135,Tabla1[[#This Row],[Estado]]="Vigente"),"Si","No")</f>
        <v>No</v>
      </c>
      <c r="AU329" s="37" t="str">
        <f>+IF(COUNTIF('PLAN EMPLEADO'!I:I,Tabla1[[#This Row],[Mail]])=0,"No","Si")</f>
        <v>No</v>
      </c>
      <c r="AV329" s="89" t="s">
        <v>709</v>
      </c>
      <c r="AW329" s="194"/>
    </row>
    <row r="330" spans="1:49" x14ac:dyDescent="0.2">
      <c r="A330" s="37" t="s">
        <v>27</v>
      </c>
      <c r="B330" s="37" t="s">
        <v>3115</v>
      </c>
      <c r="C330" s="37" t="s">
        <v>28</v>
      </c>
      <c r="D330" s="37" t="s">
        <v>30</v>
      </c>
      <c r="E330" s="193" t="str">
        <f>+LEFT(Tabla1[[#This Row],[RutDV]],8)</f>
        <v>16878677</v>
      </c>
      <c r="F330" s="193" t="str">
        <f>+RIGHT(Tabla1[[#This Row],[RutDV]],1)</f>
        <v>8</v>
      </c>
      <c r="G330" s="37" t="s">
        <v>107</v>
      </c>
      <c r="H330" s="37" t="s">
        <v>779</v>
      </c>
      <c r="I330" s="37" t="str">
        <f>+TRIM(Tabla1[[#This Row],[Nombres]]&amp;" "&amp;Tabla1[[#This Row],[Apellidos]])</f>
        <v>JACQUELINE NICOLE RODRIGUEZ SAPIAIN</v>
      </c>
      <c r="J330" s="37" t="s">
        <v>1461</v>
      </c>
      <c r="K330" s="37" t="s">
        <v>1462</v>
      </c>
      <c r="L330" s="37" t="s">
        <v>2494</v>
      </c>
      <c r="M330" s="37" t="s">
        <v>2493</v>
      </c>
      <c r="N330" s="37" t="s">
        <v>2496</v>
      </c>
      <c r="P330" s="40">
        <v>43061</v>
      </c>
      <c r="Q330" s="37"/>
      <c r="V330" s="40">
        <v>32354</v>
      </c>
      <c r="W330" s="37"/>
      <c r="Y330" s="37" t="str">
        <f>+IFERROR(VLOOKUP(Tabla1[[#This Row],[Supervisor]],STAFF!E:H,4,0),"")</f>
        <v/>
      </c>
      <c r="Z330" s="40">
        <v>42906</v>
      </c>
      <c r="AA330" s="40">
        <v>42926</v>
      </c>
      <c r="AB330" s="37" t="s">
        <v>2516</v>
      </c>
      <c r="AC330" s="40">
        <v>42927</v>
      </c>
      <c r="AD330" s="37" t="s">
        <v>779</v>
      </c>
      <c r="AE330" s="37" t="s">
        <v>779</v>
      </c>
      <c r="AF330" s="37">
        <v>19088</v>
      </c>
      <c r="AG330" s="37" t="s">
        <v>2591</v>
      </c>
      <c r="AJ330" s="37">
        <v>3</v>
      </c>
      <c r="AK330" s="37" t="s">
        <v>3083</v>
      </c>
      <c r="AL330" s="37">
        <v>45</v>
      </c>
      <c r="AN330" s="37">
        <f>+IF(AL330=45,1,"")</f>
        <v>1</v>
      </c>
      <c r="AO330" s="40">
        <f ca="1">+TODAY()</f>
        <v>44256</v>
      </c>
      <c r="AP330" s="41">
        <f ca="1">+IF(Tabla1[[#This Row],[Fecha Ingreso Plataforma]]="","",AO330-AC330)</f>
        <v>1329</v>
      </c>
      <c r="AQ330" s="40"/>
      <c r="AR330" s="42">
        <f>+IF(Tabla1[[#This Row],[Fecha Baja]]="","",VALUE(1&amp;"/"&amp;MONTH(Tabla1[[#This Row],[Fecha Baja]])&amp;"/"&amp;YEAR(Tabla1[[#This Row],[Fecha Baja]])))</f>
        <v>43040</v>
      </c>
      <c r="AS330" s="42">
        <f>IF(Tabla1[[#This Row],[Fecha Ingreso Plataforma]]="","",VALUE(1&amp;"/"&amp;MONTH(Tabla1[[#This Row],[Fecha Ingreso Plataforma]])&amp;"/"&amp;YEAR(Tabla1[[#This Row],[Fecha Ingreso Plataforma]])))</f>
        <v>42917</v>
      </c>
      <c r="AT330" s="41" t="str">
        <f ca="1">+IF(AND(Tabla1[[#This Row],[dias]]&gt;=135,Tabla1[[#This Row],[Estado]]="Vigente"),"Si","No")</f>
        <v>No</v>
      </c>
      <c r="AU330" s="37" t="str">
        <f>+IF(COUNTIF('PLAN EMPLEADO'!I:I,Tabla1[[#This Row],[Mail]])=0,"No","Si")</f>
        <v>No</v>
      </c>
      <c r="AV330" s="89" t="s">
        <v>709</v>
      </c>
      <c r="AW330" s="194"/>
    </row>
    <row r="331" spans="1:49" x14ac:dyDescent="0.2">
      <c r="A331" s="37" t="s">
        <v>27</v>
      </c>
      <c r="B331" s="37" t="s">
        <v>3115</v>
      </c>
      <c r="C331" s="37" t="s">
        <v>28</v>
      </c>
      <c r="D331" s="37" t="s">
        <v>30</v>
      </c>
      <c r="E331" s="193" t="str">
        <f>+LEFT(Tabla1[[#This Row],[RutDV]],8)</f>
        <v>13688698</v>
      </c>
      <c r="F331" s="193" t="str">
        <f>+RIGHT(Tabla1[[#This Row],[RutDV]],1)</f>
        <v>3</v>
      </c>
      <c r="G331" s="37" t="s">
        <v>562</v>
      </c>
      <c r="H331" s="37" t="s">
        <v>1179</v>
      </c>
      <c r="I331" s="37" t="str">
        <f>+TRIM(Tabla1[[#This Row],[Nombres]]&amp;" "&amp;Tabla1[[#This Row],[Apellidos]])</f>
        <v>MARIA JOSE SEREY ZORONDO</v>
      </c>
      <c r="J331" s="37" t="s">
        <v>1421</v>
      </c>
      <c r="K331" s="37" t="s">
        <v>2266</v>
      </c>
      <c r="L331" s="37" t="s">
        <v>2494</v>
      </c>
      <c r="M331" s="37" t="s">
        <v>2493</v>
      </c>
      <c r="N331" s="37" t="s">
        <v>2495</v>
      </c>
      <c r="O331" s="37" t="s">
        <v>3108</v>
      </c>
      <c r="P331" s="40">
        <v>43224</v>
      </c>
      <c r="Q331" s="37"/>
      <c r="V331" s="40">
        <v>29125</v>
      </c>
      <c r="W331" s="37" t="s">
        <v>5416</v>
      </c>
      <c r="X331" s="37" t="s">
        <v>2505</v>
      </c>
      <c r="Y331" s="37" t="str">
        <f>+IFERROR(VLOOKUP(Tabla1[[#This Row],[Supervisor]],STAFF!E:H,4,0),"")</f>
        <v>FRANCISCO JAVIER SUAREZ VEGA</v>
      </c>
      <c r="Z331" s="40">
        <v>42898</v>
      </c>
      <c r="AA331" s="40">
        <v>42916</v>
      </c>
      <c r="AB331" s="37" t="s">
        <v>2516</v>
      </c>
      <c r="AC331" s="40">
        <v>42889</v>
      </c>
      <c r="AD331" s="37" t="s">
        <v>1179</v>
      </c>
      <c r="AE331" s="37" t="s">
        <v>1179</v>
      </c>
      <c r="AF331" s="37">
        <v>19055</v>
      </c>
      <c r="AG331" s="37" t="s">
        <v>2983</v>
      </c>
      <c r="AJ331" s="37">
        <v>3</v>
      </c>
      <c r="AK331" s="37" t="s">
        <v>3081</v>
      </c>
      <c r="AL331" s="37">
        <v>45</v>
      </c>
      <c r="AN331" s="37">
        <f>+IF(AL331=45,1,"")</f>
        <v>1</v>
      </c>
      <c r="AO331" s="40">
        <f ca="1">+TODAY()</f>
        <v>44256</v>
      </c>
      <c r="AP331" s="41">
        <f ca="1">+IF(Tabla1[[#This Row],[Fecha Ingreso Plataforma]]="","",AO331-AC331)</f>
        <v>1367</v>
      </c>
      <c r="AQ331" s="40"/>
      <c r="AR331" s="42">
        <f>+IF(Tabla1[[#This Row],[Fecha Baja]]="","",VALUE(1&amp;"/"&amp;MONTH(Tabla1[[#This Row],[Fecha Baja]])&amp;"/"&amp;YEAR(Tabla1[[#This Row],[Fecha Baja]])))</f>
        <v>43221</v>
      </c>
      <c r="AS331" s="42">
        <f>IF(Tabla1[[#This Row],[Fecha Ingreso Plataforma]]="","",VALUE(1&amp;"/"&amp;MONTH(Tabla1[[#This Row],[Fecha Ingreso Plataforma]])&amp;"/"&amp;YEAR(Tabla1[[#This Row],[Fecha Ingreso Plataforma]])))</f>
        <v>42887</v>
      </c>
      <c r="AT331" s="41" t="str">
        <f ca="1">+IF(AND(Tabla1[[#This Row],[dias]]&gt;=135,Tabla1[[#This Row],[Estado]]="Vigente"),"Si","No")</f>
        <v>No</v>
      </c>
      <c r="AU331" s="37" t="str">
        <f>+IF(COUNTIF('PLAN EMPLEADO'!I:I,Tabla1[[#This Row],[Mail]])=0,"No","Si")</f>
        <v>No</v>
      </c>
      <c r="AV331" s="89" t="s">
        <v>709</v>
      </c>
      <c r="AW331" s="194"/>
    </row>
    <row r="332" spans="1:49" x14ac:dyDescent="0.2">
      <c r="A332" s="37" t="s">
        <v>27</v>
      </c>
      <c r="B332" s="37" t="s">
        <v>3115</v>
      </c>
      <c r="C332" s="37" t="s">
        <v>28</v>
      </c>
      <c r="D332" s="37" t="s">
        <v>30</v>
      </c>
      <c r="E332" s="193" t="str">
        <f>+LEFT(Tabla1[[#This Row],[RutDV]],8)</f>
        <v>12213508</v>
      </c>
      <c r="F332" s="193" t="str">
        <f>+RIGHT(Tabla1[[#This Row],[RutDV]],1)</f>
        <v>k</v>
      </c>
      <c r="G332" s="37" t="s">
        <v>89</v>
      </c>
      <c r="H332" s="37" t="s">
        <v>762</v>
      </c>
      <c r="I332" s="37" t="str">
        <f>+TRIM(Tabla1[[#This Row],[Nombres]]&amp;" "&amp;Tabla1[[#This Row],[Apellidos]])</f>
        <v>PAMELA SOLANGE CABEZAS SALAZAR</v>
      </c>
      <c r="J332" s="37" t="s">
        <v>1425</v>
      </c>
      <c r="K332" s="37" t="s">
        <v>1426</v>
      </c>
      <c r="L332" s="37" t="s">
        <v>2494</v>
      </c>
      <c r="M332" s="37" t="s">
        <v>2493</v>
      </c>
      <c r="N332" s="37" t="s">
        <v>2496</v>
      </c>
      <c r="O332" s="37" t="s">
        <v>3089</v>
      </c>
      <c r="P332" s="40">
        <v>43049</v>
      </c>
      <c r="Q332" s="37"/>
      <c r="V332" s="40">
        <v>26597</v>
      </c>
      <c r="W332" s="37"/>
      <c r="Y332" s="37" t="str">
        <f>+IFERROR(VLOOKUP(Tabla1[[#This Row],[Supervisor]],STAFF!E:H,4,0),"")</f>
        <v/>
      </c>
      <c r="Z332" s="40">
        <v>42906</v>
      </c>
      <c r="AA332" s="40">
        <v>42926</v>
      </c>
      <c r="AB332" s="37" t="s">
        <v>2516</v>
      </c>
      <c r="AC332" s="40">
        <v>42927</v>
      </c>
      <c r="AD332" s="37" t="s">
        <v>762</v>
      </c>
      <c r="AE332" s="37" t="s">
        <v>762</v>
      </c>
      <c r="AF332" s="37">
        <v>19070</v>
      </c>
      <c r="AG332" s="37" t="s">
        <v>2574</v>
      </c>
      <c r="AJ332" s="37">
        <v>3</v>
      </c>
      <c r="AK332" s="37" t="s">
        <v>3083</v>
      </c>
      <c r="AL332" s="37">
        <v>45</v>
      </c>
      <c r="AN332" s="37">
        <f>+IF(AL332=45,1,"")</f>
        <v>1</v>
      </c>
      <c r="AO332" s="40">
        <f ca="1">+TODAY()</f>
        <v>44256</v>
      </c>
      <c r="AP332" s="41">
        <f ca="1">+IF(Tabla1[[#This Row],[Fecha Ingreso Plataforma]]="","",AO332-AC332)</f>
        <v>1329</v>
      </c>
      <c r="AQ332" s="40"/>
      <c r="AR332" s="42">
        <f>+IF(Tabla1[[#This Row],[Fecha Baja]]="","",VALUE(1&amp;"/"&amp;MONTH(Tabla1[[#This Row],[Fecha Baja]])&amp;"/"&amp;YEAR(Tabla1[[#This Row],[Fecha Baja]])))</f>
        <v>43040</v>
      </c>
      <c r="AS332" s="42">
        <f>IF(Tabla1[[#This Row],[Fecha Ingreso Plataforma]]="","",VALUE(1&amp;"/"&amp;MONTH(Tabla1[[#This Row],[Fecha Ingreso Plataforma]])&amp;"/"&amp;YEAR(Tabla1[[#This Row],[Fecha Ingreso Plataforma]])))</f>
        <v>42917</v>
      </c>
      <c r="AT332" s="41" t="str">
        <f ca="1">+IF(AND(Tabla1[[#This Row],[dias]]&gt;=135,Tabla1[[#This Row],[Estado]]="Vigente"),"Si","No")</f>
        <v>No</v>
      </c>
      <c r="AU332" s="37" t="str">
        <f>+IF(COUNTIF('PLAN EMPLEADO'!I:I,Tabla1[[#This Row],[Mail]])=0,"No","Si")</f>
        <v>No</v>
      </c>
      <c r="AV332" s="89" t="s">
        <v>709</v>
      </c>
      <c r="AW332" s="194"/>
    </row>
    <row r="333" spans="1:49" x14ac:dyDescent="0.2">
      <c r="A333" s="37" t="s">
        <v>27</v>
      </c>
      <c r="B333" s="37" t="s">
        <v>3115</v>
      </c>
      <c r="C333" s="37" t="s">
        <v>29</v>
      </c>
      <c r="D333" s="37" t="s">
        <v>30</v>
      </c>
      <c r="E333" s="193" t="str">
        <f>+LEFT(Tabla1[[#This Row],[RutDV]],8)</f>
        <v>18316757</v>
      </c>
      <c r="F333" s="193" t="str">
        <f>+RIGHT(Tabla1[[#This Row],[RutDV]],1)</f>
        <v>k</v>
      </c>
      <c r="G333" s="37" t="s">
        <v>104</v>
      </c>
      <c r="H333" s="37" t="s">
        <v>776</v>
      </c>
      <c r="I333" s="37" t="str">
        <f>+TRIM(Tabla1[[#This Row],[Nombres]]&amp;" "&amp;Tabla1[[#This Row],[Apellidos]])</f>
        <v>RICARDO ANDRE PEREIRA DROGUETT</v>
      </c>
      <c r="J333" s="37" t="s">
        <v>1455</v>
      </c>
      <c r="K333" s="37" t="s">
        <v>1456</v>
      </c>
      <c r="L333" s="37" t="s">
        <v>2494</v>
      </c>
      <c r="M333" s="37" t="s">
        <v>2493</v>
      </c>
      <c r="N333" s="37" t="s">
        <v>2496</v>
      </c>
      <c r="P333" s="40">
        <v>43080</v>
      </c>
      <c r="Q333" s="37"/>
      <c r="V333" s="40">
        <v>33933</v>
      </c>
      <c r="W333" s="37"/>
      <c r="Y333" s="37" t="str">
        <f>+IFERROR(VLOOKUP(Tabla1[[#This Row],[Supervisor]],STAFF!E:H,4,0),"")</f>
        <v/>
      </c>
      <c r="Z333" s="40">
        <v>42906</v>
      </c>
      <c r="AA333" s="40">
        <v>42926</v>
      </c>
      <c r="AB333" s="37" t="s">
        <v>2516</v>
      </c>
      <c r="AC333" s="40">
        <v>42927</v>
      </c>
      <c r="AD333" s="37" t="s">
        <v>776</v>
      </c>
      <c r="AE333" s="37" t="s">
        <v>776</v>
      </c>
      <c r="AF333" s="37">
        <v>19086</v>
      </c>
      <c r="AG333" s="37" t="s">
        <v>2588</v>
      </c>
      <c r="AJ333" s="37">
        <v>3</v>
      </c>
      <c r="AK333" s="37" t="s">
        <v>3083</v>
      </c>
      <c r="AL333" s="37">
        <v>45</v>
      </c>
      <c r="AN333" s="37">
        <f>+IF(AL333=45,1,"")</f>
        <v>1</v>
      </c>
      <c r="AO333" s="40">
        <f ca="1">+TODAY()</f>
        <v>44256</v>
      </c>
      <c r="AP333" s="41">
        <f ca="1">+IF(Tabla1[[#This Row],[Fecha Ingreso Plataforma]]="","",AO333-AC333)</f>
        <v>1329</v>
      </c>
      <c r="AQ333" s="40"/>
      <c r="AR333" s="42">
        <f>+IF(Tabla1[[#This Row],[Fecha Baja]]="","",VALUE(1&amp;"/"&amp;MONTH(Tabla1[[#This Row],[Fecha Baja]])&amp;"/"&amp;YEAR(Tabla1[[#This Row],[Fecha Baja]])))</f>
        <v>43070</v>
      </c>
      <c r="AS333" s="42">
        <f>IF(Tabla1[[#This Row],[Fecha Ingreso Plataforma]]="","",VALUE(1&amp;"/"&amp;MONTH(Tabla1[[#This Row],[Fecha Ingreso Plataforma]])&amp;"/"&amp;YEAR(Tabla1[[#This Row],[Fecha Ingreso Plataforma]])))</f>
        <v>42917</v>
      </c>
      <c r="AT333" s="41" t="str">
        <f ca="1">+IF(AND(Tabla1[[#This Row],[dias]]&gt;=135,Tabla1[[#This Row],[Estado]]="Vigente"),"Si","No")</f>
        <v>No</v>
      </c>
      <c r="AU333" s="37" t="str">
        <f>+IF(COUNTIF('PLAN EMPLEADO'!I:I,Tabla1[[#This Row],[Mail]])=0,"No","Si")</f>
        <v>No</v>
      </c>
      <c r="AV333" s="89" t="s">
        <v>709</v>
      </c>
      <c r="AW333" s="194"/>
    </row>
    <row r="334" spans="1:49" x14ac:dyDescent="0.2">
      <c r="A334" s="37" t="s">
        <v>27</v>
      </c>
      <c r="B334" s="37" t="s">
        <v>3115</v>
      </c>
      <c r="C334" s="37" t="s">
        <v>28</v>
      </c>
      <c r="D334" s="37" t="s">
        <v>30</v>
      </c>
      <c r="E334" s="193" t="str">
        <f>+LEFT(Tabla1[[#This Row],[RutDV]],8)</f>
        <v>13744971</v>
      </c>
      <c r="F334" s="193" t="str">
        <f>+RIGHT(Tabla1[[#This Row],[RutDV]],1)</f>
        <v>4</v>
      </c>
      <c r="G334" s="37" t="s">
        <v>101</v>
      </c>
      <c r="H334" s="37" t="s">
        <v>773</v>
      </c>
      <c r="I334" s="37" t="str">
        <f>+TRIM(Tabla1[[#This Row],[Nombres]]&amp;" "&amp;Tabla1[[#This Row],[Apellidos]])</f>
        <v>SARA RAQUEL MUÑOZ PEREZ</v>
      </c>
      <c r="J334" s="37" t="s">
        <v>1449</v>
      </c>
      <c r="K334" s="37" t="s">
        <v>1450</v>
      </c>
      <c r="L334" s="37" t="s">
        <v>2494</v>
      </c>
      <c r="M334" s="37" t="s">
        <v>2493</v>
      </c>
      <c r="N334" s="37" t="s">
        <v>2496</v>
      </c>
      <c r="O334" s="37" t="s">
        <v>3089</v>
      </c>
      <c r="P334" s="40">
        <v>43045</v>
      </c>
      <c r="Q334" s="37"/>
      <c r="V334" s="40">
        <v>29502</v>
      </c>
      <c r="W334" s="37"/>
      <c r="Y334" s="37" t="str">
        <f>+IFERROR(VLOOKUP(Tabla1[[#This Row],[Supervisor]],STAFF!E:H,4,0),"")</f>
        <v/>
      </c>
      <c r="Z334" s="40">
        <v>42906</v>
      </c>
      <c r="AA334" s="40">
        <v>42926</v>
      </c>
      <c r="AB334" s="37" t="s">
        <v>2516</v>
      </c>
      <c r="AC334" s="40">
        <v>42927</v>
      </c>
      <c r="AD334" s="37" t="s">
        <v>773</v>
      </c>
      <c r="AE334" s="37" t="s">
        <v>773</v>
      </c>
      <c r="AF334" s="37">
        <v>19083</v>
      </c>
      <c r="AG334" s="37" t="s">
        <v>2585</v>
      </c>
      <c r="AJ334" s="37">
        <v>3</v>
      </c>
      <c r="AK334" s="37" t="s">
        <v>3083</v>
      </c>
      <c r="AL334" s="37">
        <v>45</v>
      </c>
      <c r="AN334" s="37">
        <f>+IF(AL334=45,1,"")</f>
        <v>1</v>
      </c>
      <c r="AO334" s="40">
        <f ca="1">+TODAY()</f>
        <v>44256</v>
      </c>
      <c r="AP334" s="41">
        <f ca="1">+IF(Tabla1[[#This Row],[Fecha Ingreso Plataforma]]="","",AO334-AC334)</f>
        <v>1329</v>
      </c>
      <c r="AQ334" s="40"/>
      <c r="AR334" s="42">
        <f>+IF(Tabla1[[#This Row],[Fecha Baja]]="","",VALUE(1&amp;"/"&amp;MONTH(Tabla1[[#This Row],[Fecha Baja]])&amp;"/"&amp;YEAR(Tabla1[[#This Row],[Fecha Baja]])))</f>
        <v>43040</v>
      </c>
      <c r="AS334" s="42">
        <f>IF(Tabla1[[#This Row],[Fecha Ingreso Plataforma]]="","",VALUE(1&amp;"/"&amp;MONTH(Tabla1[[#This Row],[Fecha Ingreso Plataforma]])&amp;"/"&amp;YEAR(Tabla1[[#This Row],[Fecha Ingreso Plataforma]])))</f>
        <v>42917</v>
      </c>
      <c r="AT334" s="41" t="str">
        <f ca="1">+IF(AND(Tabla1[[#This Row],[dias]]&gt;=135,Tabla1[[#This Row],[Estado]]="Vigente"),"Si","No")</f>
        <v>No</v>
      </c>
      <c r="AU334" s="37" t="str">
        <f>+IF(COUNTIF('PLAN EMPLEADO'!I:I,Tabla1[[#This Row],[Mail]])=0,"No","Si")</f>
        <v>No</v>
      </c>
      <c r="AV334" s="89" t="s">
        <v>709</v>
      </c>
      <c r="AW334" s="194"/>
    </row>
    <row r="335" spans="1:49" x14ac:dyDescent="0.2">
      <c r="A335" s="37" t="s">
        <v>27</v>
      </c>
      <c r="B335" s="37" t="s">
        <v>3115</v>
      </c>
      <c r="C335" s="37" t="s">
        <v>28</v>
      </c>
      <c r="D335" s="37" t="s">
        <v>30</v>
      </c>
      <c r="E335" s="193" t="str">
        <f>+LEFT(Tabla1[[#This Row],[RutDV]],8)</f>
        <v>13760370</v>
      </c>
      <c r="F335" s="193" t="str">
        <f>+RIGHT(Tabla1[[#This Row],[RutDV]],1)</f>
        <v>5</v>
      </c>
      <c r="G335" s="37" t="s">
        <v>91</v>
      </c>
      <c r="H335" s="37" t="s">
        <v>764</v>
      </c>
      <c r="I335" s="37" t="str">
        <f>+TRIM(Tabla1[[#This Row],[Nombres]]&amp;" "&amp;Tabla1[[#This Row],[Apellidos]])</f>
        <v>YESSENIA LEONTINA CAMPOS BERRIOS</v>
      </c>
      <c r="J335" s="37" t="s">
        <v>1429</v>
      </c>
      <c r="K335" s="37" t="s">
        <v>1430</v>
      </c>
      <c r="L335" s="37" t="s">
        <v>2494</v>
      </c>
      <c r="M335" s="37" t="s">
        <v>2493</v>
      </c>
      <c r="N335" s="37" t="s">
        <v>2496</v>
      </c>
      <c r="P335" s="40">
        <v>43102</v>
      </c>
      <c r="Q335" s="37"/>
      <c r="V335" s="40">
        <v>29322</v>
      </c>
      <c r="W335" s="37"/>
      <c r="Y335" s="37" t="str">
        <f>+IFERROR(VLOOKUP(Tabla1[[#This Row],[Supervisor]],STAFF!E:H,4,0),"")</f>
        <v/>
      </c>
      <c r="Z335" s="40">
        <v>42906</v>
      </c>
      <c r="AA335" s="40">
        <v>42926</v>
      </c>
      <c r="AB335" s="37" t="s">
        <v>2516</v>
      </c>
      <c r="AC335" s="40">
        <v>42927</v>
      </c>
      <c r="AD335" s="37" t="s">
        <v>764</v>
      </c>
      <c r="AE335" s="37" t="s">
        <v>764</v>
      </c>
      <c r="AF335" s="37">
        <v>19072</v>
      </c>
      <c r="AG335" s="37" t="s">
        <v>2576</v>
      </c>
      <c r="AJ335" s="37">
        <v>3</v>
      </c>
      <c r="AK335" s="37" t="s">
        <v>3083</v>
      </c>
      <c r="AL335" s="37">
        <v>45</v>
      </c>
      <c r="AN335" s="37">
        <f>+IF(AL335=45,1,"")</f>
        <v>1</v>
      </c>
      <c r="AO335" s="40">
        <f ca="1">+TODAY()</f>
        <v>44256</v>
      </c>
      <c r="AP335" s="41">
        <f ca="1">+IF(Tabla1[[#This Row],[Fecha Ingreso Plataforma]]="","",AO335-AC335)</f>
        <v>1329</v>
      </c>
      <c r="AQ335" s="40"/>
      <c r="AR335" s="42">
        <f>+IF(Tabla1[[#This Row],[Fecha Baja]]="","",VALUE(1&amp;"/"&amp;MONTH(Tabla1[[#This Row],[Fecha Baja]])&amp;"/"&amp;YEAR(Tabla1[[#This Row],[Fecha Baja]])))</f>
        <v>43101</v>
      </c>
      <c r="AS335" s="42">
        <f>IF(Tabla1[[#This Row],[Fecha Ingreso Plataforma]]="","",VALUE(1&amp;"/"&amp;MONTH(Tabla1[[#This Row],[Fecha Ingreso Plataforma]])&amp;"/"&amp;YEAR(Tabla1[[#This Row],[Fecha Ingreso Plataforma]])))</f>
        <v>42917</v>
      </c>
      <c r="AT335" s="41" t="str">
        <f ca="1">+IF(AND(Tabla1[[#This Row],[dias]]&gt;=135,Tabla1[[#This Row],[Estado]]="Vigente"),"Si","No")</f>
        <v>No</v>
      </c>
      <c r="AU335" s="37" t="str">
        <f>+IF(COUNTIF('PLAN EMPLEADO'!I:I,Tabla1[[#This Row],[Mail]])=0,"No","Si")</f>
        <v>No</v>
      </c>
      <c r="AV335" s="89" t="s">
        <v>709</v>
      </c>
      <c r="AW335" s="194"/>
    </row>
    <row r="336" spans="1:49" x14ac:dyDescent="0.2">
      <c r="A336" s="37" t="s">
        <v>27</v>
      </c>
      <c r="B336" s="37" t="s">
        <v>3115</v>
      </c>
      <c r="C336" s="37" t="s">
        <v>28</v>
      </c>
      <c r="D336" s="37" t="s">
        <v>30</v>
      </c>
      <c r="E336" s="193" t="str">
        <f>+LEFT(Tabla1[[#This Row],[RutDV]],8)</f>
        <v>15674197</v>
      </c>
      <c r="F336" s="193" t="str">
        <f>+RIGHT(Tabla1[[#This Row],[RutDV]],1)</f>
        <v>3</v>
      </c>
      <c r="G336" s="37" t="s">
        <v>124</v>
      </c>
      <c r="H336" s="37" t="s">
        <v>791</v>
      </c>
      <c r="I336" s="37" t="str">
        <f>+TRIM(Tabla1[[#This Row],[Nombres]]&amp;" "&amp;Tabla1[[#This Row],[Apellidos]])</f>
        <v>ANGELA BEATRIZ MARIN GUERRERO</v>
      </c>
      <c r="J336" s="37" t="s">
        <v>1493</v>
      </c>
      <c r="K336" s="37" t="s">
        <v>1494</v>
      </c>
      <c r="L336" s="37" t="s">
        <v>2494</v>
      </c>
      <c r="M336" s="37" t="s">
        <v>2493</v>
      </c>
      <c r="N336" s="37" t="s">
        <v>2495</v>
      </c>
      <c r="O336" s="37" t="s">
        <v>3107</v>
      </c>
      <c r="P336" s="40">
        <v>42989</v>
      </c>
      <c r="Q336" s="37"/>
      <c r="V336" s="40">
        <v>30711</v>
      </c>
      <c r="W336" s="37"/>
      <c r="Y336" s="37" t="str">
        <f>+IFERROR(VLOOKUP(Tabla1[[#This Row],[Supervisor]],STAFF!E:H,4,0),"")</f>
        <v/>
      </c>
      <c r="Z336" s="40">
        <v>42922</v>
      </c>
      <c r="AA336" s="40">
        <v>42942</v>
      </c>
      <c r="AB336" s="37" t="s">
        <v>2516</v>
      </c>
      <c r="AC336" s="40">
        <v>42943</v>
      </c>
      <c r="AD336" s="37" t="s">
        <v>791</v>
      </c>
      <c r="AE336" s="37" t="s">
        <v>791</v>
      </c>
      <c r="AF336" s="37">
        <v>19033</v>
      </c>
      <c r="AG336" s="37" t="s">
        <v>2601</v>
      </c>
      <c r="AJ336" s="37">
        <v>4</v>
      </c>
      <c r="AK336" s="37" t="s">
        <v>3081</v>
      </c>
      <c r="AL336" s="37">
        <v>45</v>
      </c>
      <c r="AN336" s="37">
        <f>+IF(AL336=45,1,"")</f>
        <v>1</v>
      </c>
      <c r="AO336" s="40">
        <f ca="1">+TODAY()</f>
        <v>44256</v>
      </c>
      <c r="AP336" s="41">
        <f ca="1">+IF(Tabla1[[#This Row],[Fecha Ingreso Plataforma]]="","",AO336-AC336)</f>
        <v>1313</v>
      </c>
      <c r="AQ336" s="40"/>
      <c r="AR336" s="42">
        <f>+IF(Tabla1[[#This Row],[Fecha Baja]]="","",VALUE(1&amp;"/"&amp;MONTH(Tabla1[[#This Row],[Fecha Baja]])&amp;"/"&amp;YEAR(Tabla1[[#This Row],[Fecha Baja]])))</f>
        <v>42979</v>
      </c>
      <c r="AS336" s="42">
        <f>IF(Tabla1[[#This Row],[Fecha Ingreso Plataforma]]="","",VALUE(1&amp;"/"&amp;MONTH(Tabla1[[#This Row],[Fecha Ingreso Plataforma]])&amp;"/"&amp;YEAR(Tabla1[[#This Row],[Fecha Ingreso Plataforma]])))</f>
        <v>42917</v>
      </c>
      <c r="AT336" s="41" t="str">
        <f ca="1">+IF(AND(Tabla1[[#This Row],[dias]]&gt;=135,Tabla1[[#This Row],[Estado]]="Vigente"),"Si","No")</f>
        <v>No</v>
      </c>
      <c r="AU336" s="37" t="str">
        <f>+IF(COUNTIF('PLAN EMPLEADO'!I:I,Tabla1[[#This Row],[Mail]])=0,"No","Si")</f>
        <v>No</v>
      </c>
      <c r="AV336" s="89" t="s">
        <v>709</v>
      </c>
      <c r="AW336" s="194"/>
    </row>
    <row r="337" spans="1:49" x14ac:dyDescent="0.2">
      <c r="A337" s="37" t="s">
        <v>27</v>
      </c>
      <c r="B337" s="37" t="s">
        <v>3115</v>
      </c>
      <c r="C337" s="37" t="s">
        <v>28</v>
      </c>
      <c r="D337" s="37" t="s">
        <v>30</v>
      </c>
      <c r="E337" s="193" t="str">
        <f>+LEFT(Tabla1[[#This Row],[RutDV]],8)</f>
        <v>17963872</v>
      </c>
      <c r="F337" s="193" t="str">
        <f>+RIGHT(Tabla1[[#This Row],[RutDV]],1)</f>
        <v>K</v>
      </c>
      <c r="G337" s="37" t="s">
        <v>130</v>
      </c>
      <c r="H337" s="37" t="s">
        <v>796</v>
      </c>
      <c r="I337" s="37" t="str">
        <f>+TRIM(Tabla1[[#This Row],[Nombres]]&amp;" "&amp;Tabla1[[#This Row],[Apellidos]])</f>
        <v>BELGICA BELEN POZO OYARZUN</v>
      </c>
      <c r="J337" s="37" t="s">
        <v>1505</v>
      </c>
      <c r="K337" s="37" t="s">
        <v>1506</v>
      </c>
      <c r="L337" s="37" t="s">
        <v>2494</v>
      </c>
      <c r="M337" s="37" t="s">
        <v>2493</v>
      </c>
      <c r="N337" s="37" t="s">
        <v>2496</v>
      </c>
      <c r="P337" s="40">
        <v>43091</v>
      </c>
      <c r="Q337" s="37"/>
      <c r="V337" s="40">
        <v>33347</v>
      </c>
      <c r="W337" s="37"/>
      <c r="Y337" s="37" t="str">
        <f>+IFERROR(VLOOKUP(Tabla1[[#This Row],[Supervisor]],STAFF!E:H,4,0),"")</f>
        <v/>
      </c>
      <c r="Z337" s="40">
        <v>42922</v>
      </c>
      <c r="AA337" s="40">
        <v>42942</v>
      </c>
      <c r="AB337" s="37" t="s">
        <v>2516</v>
      </c>
      <c r="AC337" s="40">
        <v>42943</v>
      </c>
      <c r="AD337" s="37" t="s">
        <v>796</v>
      </c>
      <c r="AE337" s="37" t="s">
        <v>796</v>
      </c>
      <c r="AF337" s="37">
        <v>19051</v>
      </c>
      <c r="AG337" s="37" t="s">
        <v>2606</v>
      </c>
      <c r="AJ337" s="37">
        <v>4</v>
      </c>
      <c r="AK337" s="37" t="s">
        <v>3081</v>
      </c>
      <c r="AL337" s="37">
        <v>45</v>
      </c>
      <c r="AN337" s="37">
        <f>+IF(AL337=45,1,"")</f>
        <v>1</v>
      </c>
      <c r="AO337" s="40">
        <f ca="1">+TODAY()</f>
        <v>44256</v>
      </c>
      <c r="AP337" s="41">
        <f ca="1">+IF(Tabla1[[#This Row],[Fecha Ingreso Plataforma]]="","",AO337-AC337)</f>
        <v>1313</v>
      </c>
      <c r="AQ337" s="40"/>
      <c r="AR337" s="42">
        <f>+IF(Tabla1[[#This Row],[Fecha Baja]]="","",VALUE(1&amp;"/"&amp;MONTH(Tabla1[[#This Row],[Fecha Baja]])&amp;"/"&amp;YEAR(Tabla1[[#This Row],[Fecha Baja]])))</f>
        <v>43070</v>
      </c>
      <c r="AS337" s="42">
        <f>IF(Tabla1[[#This Row],[Fecha Ingreso Plataforma]]="","",VALUE(1&amp;"/"&amp;MONTH(Tabla1[[#This Row],[Fecha Ingreso Plataforma]])&amp;"/"&amp;YEAR(Tabla1[[#This Row],[Fecha Ingreso Plataforma]])))</f>
        <v>42917</v>
      </c>
      <c r="AT337" s="41" t="str">
        <f ca="1">+IF(AND(Tabla1[[#This Row],[dias]]&gt;=135,Tabla1[[#This Row],[Estado]]="Vigente"),"Si","No")</f>
        <v>No</v>
      </c>
      <c r="AU337" s="37" t="str">
        <f>+IF(COUNTIF('PLAN EMPLEADO'!I:I,Tabla1[[#This Row],[Mail]])=0,"No","Si")</f>
        <v>No</v>
      </c>
      <c r="AV337" s="89" t="s">
        <v>709</v>
      </c>
      <c r="AW337" s="194"/>
    </row>
    <row r="338" spans="1:49" x14ac:dyDescent="0.2">
      <c r="A338" s="37" t="s">
        <v>27</v>
      </c>
      <c r="B338" s="37" t="s">
        <v>3115</v>
      </c>
      <c r="C338" s="37" t="s">
        <v>28</v>
      </c>
      <c r="D338" s="37" t="s">
        <v>30</v>
      </c>
      <c r="E338" s="193" t="str">
        <f>+LEFT(Tabla1[[#This Row],[RutDV]],8)</f>
        <v>16581934</v>
      </c>
      <c r="F338" s="193" t="str">
        <f>+RIGHT(Tabla1[[#This Row],[RutDV]],1)</f>
        <v>9</v>
      </c>
      <c r="G338" s="37" t="s">
        <v>533</v>
      </c>
      <c r="H338" s="37" t="s">
        <v>1150</v>
      </c>
      <c r="I338" s="37" t="str">
        <f>+TRIM(Tabla1[[#This Row],[Nombres]]&amp;" "&amp;Tabla1[[#This Row],[Apellidos]])</f>
        <v>DARCY LILIANA RIVERA ALCAYAGA</v>
      </c>
      <c r="J338" s="37" t="s">
        <v>2216</v>
      </c>
      <c r="K338" s="37" t="s">
        <v>2217</v>
      </c>
      <c r="L338" s="37" t="s">
        <v>2494</v>
      </c>
      <c r="M338" s="37" t="s">
        <v>2493</v>
      </c>
      <c r="N338" s="37" t="s">
        <v>2495</v>
      </c>
      <c r="O338" s="37" t="s">
        <v>3108</v>
      </c>
      <c r="P338" s="40">
        <v>43258</v>
      </c>
      <c r="Q338" s="37"/>
      <c r="V338" s="40">
        <v>32101</v>
      </c>
      <c r="W338" s="37" t="s">
        <v>5408</v>
      </c>
      <c r="X338" s="37" t="s">
        <v>4599</v>
      </c>
      <c r="Y338" s="37" t="str">
        <f>+IFERROR(VLOOKUP(Tabla1[[#This Row],[Supervisor]],STAFF!E:H,4,0),"")</f>
        <v>WILLIAMS ENRIQUE DOMINGUEZ BARRADA</v>
      </c>
      <c r="Z338" s="40">
        <v>42922</v>
      </c>
      <c r="AA338" s="40">
        <v>42942</v>
      </c>
      <c r="AB338" s="37" t="s">
        <v>2516</v>
      </c>
      <c r="AC338" s="40">
        <v>42943</v>
      </c>
      <c r="AD338" s="37" t="s">
        <v>1150</v>
      </c>
      <c r="AE338" s="37" t="s">
        <v>1150</v>
      </c>
      <c r="AF338" s="37">
        <v>19053</v>
      </c>
      <c r="AG338" s="37" t="s">
        <v>2954</v>
      </c>
      <c r="AJ338" s="37">
        <v>4</v>
      </c>
      <c r="AK338" s="37" t="s">
        <v>3081</v>
      </c>
      <c r="AL338" s="37">
        <v>45</v>
      </c>
      <c r="AM338" s="37" t="s">
        <v>3519</v>
      </c>
      <c r="AN338" s="37">
        <f>+IF(AL338=45,1,"")</f>
        <v>1</v>
      </c>
      <c r="AO338" s="40">
        <f ca="1">+TODAY()</f>
        <v>44256</v>
      </c>
      <c r="AP338" s="41">
        <f ca="1">+IF(Tabla1[[#This Row],[Fecha Ingreso Plataforma]]="","",AO338-AC338)</f>
        <v>1313</v>
      </c>
      <c r="AQ338" s="40"/>
      <c r="AR338" s="42">
        <f>+IF(Tabla1[[#This Row],[Fecha Baja]]="","",VALUE(1&amp;"/"&amp;MONTH(Tabla1[[#This Row],[Fecha Baja]])&amp;"/"&amp;YEAR(Tabla1[[#This Row],[Fecha Baja]])))</f>
        <v>43252</v>
      </c>
      <c r="AS338" s="42">
        <f>IF(Tabla1[[#This Row],[Fecha Ingreso Plataforma]]="","",VALUE(1&amp;"/"&amp;MONTH(Tabla1[[#This Row],[Fecha Ingreso Plataforma]])&amp;"/"&amp;YEAR(Tabla1[[#This Row],[Fecha Ingreso Plataforma]])))</f>
        <v>42917</v>
      </c>
      <c r="AT338" s="41" t="str">
        <f ca="1">+IF(AND(Tabla1[[#This Row],[dias]]&gt;=135,Tabla1[[#This Row],[Estado]]="Vigente"),"Si","No")</f>
        <v>No</v>
      </c>
      <c r="AU338" s="37" t="str">
        <f>+IF(COUNTIF('PLAN EMPLEADO'!I:I,Tabla1[[#This Row],[Mail]])=0,"No","Si")</f>
        <v>No</v>
      </c>
      <c r="AV338" s="89" t="s">
        <v>709</v>
      </c>
      <c r="AW338" s="194"/>
    </row>
    <row r="339" spans="1:49" x14ac:dyDescent="0.2">
      <c r="A339" s="37" t="s">
        <v>27</v>
      </c>
      <c r="B339" s="37" t="s">
        <v>3115</v>
      </c>
      <c r="C339" s="37" t="s">
        <v>28</v>
      </c>
      <c r="D339" s="37" t="s">
        <v>30</v>
      </c>
      <c r="E339" s="193" t="str">
        <f>+LEFT(Tabla1[[#This Row],[RutDV]],8)</f>
        <v>18002216</v>
      </c>
      <c r="F339" s="193" t="str">
        <f>+RIGHT(Tabla1[[#This Row],[RutDV]],1)</f>
        <v>3</v>
      </c>
      <c r="G339" s="37" t="s">
        <v>115</v>
      </c>
      <c r="H339" s="37" t="s">
        <v>786</v>
      </c>
      <c r="I339" s="37" t="str">
        <f>+TRIM(Tabla1[[#This Row],[Nombres]]&amp;" "&amp;Tabla1[[#This Row],[Apellidos]])</f>
        <v>ERIC ANTONIO CASANGA LEIVA</v>
      </c>
      <c r="J339" s="37" t="s">
        <v>1475</v>
      </c>
      <c r="K339" s="37" t="s">
        <v>1476</v>
      </c>
      <c r="L339" s="37" t="s">
        <v>2494</v>
      </c>
      <c r="M339" s="37" t="s">
        <v>2493</v>
      </c>
      <c r="N339" s="37" t="s">
        <v>2496</v>
      </c>
      <c r="O339" s="37" t="s">
        <v>3092</v>
      </c>
      <c r="P339" s="40">
        <v>42958</v>
      </c>
      <c r="Q339" s="37"/>
      <c r="V339" s="40">
        <v>33542</v>
      </c>
      <c r="W339" s="37"/>
      <c r="Y339" s="37" t="str">
        <f>+IFERROR(VLOOKUP(Tabla1[[#This Row],[Supervisor]],STAFF!E:H,4,0),"")</f>
        <v/>
      </c>
      <c r="Z339" s="40">
        <v>42922</v>
      </c>
      <c r="AA339" s="40">
        <v>42942</v>
      </c>
      <c r="AB339" s="37" t="s">
        <v>2516</v>
      </c>
      <c r="AC339" s="40">
        <v>42943</v>
      </c>
      <c r="AD339" s="37" t="s">
        <v>786</v>
      </c>
      <c r="AE339" s="37" t="s">
        <v>786</v>
      </c>
      <c r="AF339" s="37">
        <v>19019</v>
      </c>
      <c r="AG339" s="37" t="s">
        <v>2597</v>
      </c>
      <c r="AJ339" s="37">
        <v>4</v>
      </c>
      <c r="AK339" s="37" t="s">
        <v>3081</v>
      </c>
      <c r="AL339" s="37">
        <v>45</v>
      </c>
      <c r="AN339" s="37">
        <f>+IF(AL339=45,1,"")</f>
        <v>1</v>
      </c>
      <c r="AO339" s="40">
        <f ca="1">+TODAY()</f>
        <v>44256</v>
      </c>
      <c r="AP339" s="41">
        <f ca="1">+IF(Tabla1[[#This Row],[Fecha Ingreso Plataforma]]="","",AO339-AC339)</f>
        <v>1313</v>
      </c>
      <c r="AQ339" s="40"/>
      <c r="AR339" s="42">
        <f>+IF(Tabla1[[#This Row],[Fecha Baja]]="","",VALUE(1&amp;"/"&amp;MONTH(Tabla1[[#This Row],[Fecha Baja]])&amp;"/"&amp;YEAR(Tabla1[[#This Row],[Fecha Baja]])))</f>
        <v>42948</v>
      </c>
      <c r="AS339" s="42">
        <f>IF(Tabla1[[#This Row],[Fecha Ingreso Plataforma]]="","",VALUE(1&amp;"/"&amp;MONTH(Tabla1[[#This Row],[Fecha Ingreso Plataforma]])&amp;"/"&amp;YEAR(Tabla1[[#This Row],[Fecha Ingreso Plataforma]])))</f>
        <v>42917</v>
      </c>
      <c r="AT339" s="41" t="str">
        <f ca="1">+IF(AND(Tabla1[[#This Row],[dias]]&gt;=135,Tabla1[[#This Row],[Estado]]="Vigente"),"Si","No")</f>
        <v>No</v>
      </c>
      <c r="AU339" s="37" t="str">
        <f>+IF(COUNTIF('PLAN EMPLEADO'!I:I,Tabla1[[#This Row],[Mail]])=0,"No","Si")</f>
        <v>No</v>
      </c>
      <c r="AV339" s="89" t="s">
        <v>709</v>
      </c>
      <c r="AW339" s="194"/>
    </row>
    <row r="340" spans="1:49" x14ac:dyDescent="0.2">
      <c r="A340" s="37" t="s">
        <v>27</v>
      </c>
      <c r="B340" s="37" t="s">
        <v>3115</v>
      </c>
      <c r="C340" s="37" t="s">
        <v>28</v>
      </c>
      <c r="D340" s="37" t="s">
        <v>30</v>
      </c>
      <c r="E340" s="193" t="str">
        <f>+LEFT(Tabla1[[#This Row],[RutDV]],8)</f>
        <v>17866154</v>
      </c>
      <c r="F340" s="193" t="str">
        <f>+RIGHT(Tabla1[[#This Row],[RutDV]],1)</f>
        <v>K</v>
      </c>
      <c r="G340" s="37" t="s">
        <v>118</v>
      </c>
      <c r="H340" s="37" t="s">
        <v>788</v>
      </c>
      <c r="I340" s="37" t="str">
        <f>+TRIM(Tabla1[[#This Row],[Nombres]]&amp;" "&amp;Tabla1[[#This Row],[Apellidos]])</f>
        <v>ELI ARIEL CUELLO MUÑOZ</v>
      </c>
      <c r="J340" s="37" t="s">
        <v>1481</v>
      </c>
      <c r="K340" s="37" t="s">
        <v>1482</v>
      </c>
      <c r="L340" s="37" t="s">
        <v>2494</v>
      </c>
      <c r="M340" s="37" t="s">
        <v>2493</v>
      </c>
      <c r="N340" s="37" t="s">
        <v>2495</v>
      </c>
      <c r="P340" s="40">
        <v>43125</v>
      </c>
      <c r="Q340" s="37"/>
      <c r="V340" s="40">
        <v>33564</v>
      </c>
      <c r="W340" s="37"/>
      <c r="Y340" s="37" t="str">
        <f>+IFERROR(VLOOKUP(Tabla1[[#This Row],[Supervisor]],STAFF!E:H,4,0),"")</f>
        <v/>
      </c>
      <c r="Z340" s="40">
        <v>42922</v>
      </c>
      <c r="AA340" s="40">
        <v>42942</v>
      </c>
      <c r="AB340" s="37" t="s">
        <v>2516</v>
      </c>
      <c r="AC340" s="40">
        <v>42943</v>
      </c>
      <c r="AD340" s="37" t="s">
        <v>788</v>
      </c>
      <c r="AE340" s="37" t="s">
        <v>788</v>
      </c>
      <c r="AF340" s="37">
        <v>19024</v>
      </c>
      <c r="AG340" s="37" t="s">
        <v>2599</v>
      </c>
      <c r="AJ340" s="37">
        <v>4</v>
      </c>
      <c r="AK340" s="37" t="s">
        <v>3081</v>
      </c>
      <c r="AL340" s="37">
        <v>45</v>
      </c>
      <c r="AN340" s="37">
        <f>+IF(AL340=45,1,"")</f>
        <v>1</v>
      </c>
      <c r="AO340" s="40">
        <f ca="1">+TODAY()</f>
        <v>44256</v>
      </c>
      <c r="AP340" s="41">
        <f ca="1">+IF(Tabla1[[#This Row],[Fecha Ingreso Plataforma]]="","",AO340-AC340)</f>
        <v>1313</v>
      </c>
      <c r="AQ340" s="40"/>
      <c r="AR340" s="42">
        <f>+IF(Tabla1[[#This Row],[Fecha Baja]]="","",VALUE(1&amp;"/"&amp;MONTH(Tabla1[[#This Row],[Fecha Baja]])&amp;"/"&amp;YEAR(Tabla1[[#This Row],[Fecha Baja]])))</f>
        <v>43101</v>
      </c>
      <c r="AS340" s="42">
        <f>IF(Tabla1[[#This Row],[Fecha Ingreso Plataforma]]="","",VALUE(1&amp;"/"&amp;MONTH(Tabla1[[#This Row],[Fecha Ingreso Plataforma]])&amp;"/"&amp;YEAR(Tabla1[[#This Row],[Fecha Ingreso Plataforma]])))</f>
        <v>42917</v>
      </c>
      <c r="AT340" s="41" t="str">
        <f ca="1">+IF(AND(Tabla1[[#This Row],[dias]]&gt;=135,Tabla1[[#This Row],[Estado]]="Vigente"),"Si","No")</f>
        <v>No</v>
      </c>
      <c r="AU340" s="37" t="str">
        <f>+IF(COUNTIF('PLAN EMPLEADO'!I:I,Tabla1[[#This Row],[Mail]])=0,"No","Si")</f>
        <v>No</v>
      </c>
      <c r="AV340" s="89" t="s">
        <v>709</v>
      </c>
      <c r="AW340" s="194"/>
    </row>
    <row r="341" spans="1:49" x14ac:dyDescent="0.2">
      <c r="A341" s="37" t="s">
        <v>27</v>
      </c>
      <c r="B341" s="37" t="s">
        <v>3115</v>
      </c>
      <c r="C341" s="37" t="s">
        <v>28</v>
      </c>
      <c r="D341" s="37" t="s">
        <v>30</v>
      </c>
      <c r="E341" s="193" t="str">
        <f>+LEFT(Tabla1[[#This Row],[RutDV]],8)</f>
        <v>12943122</v>
      </c>
      <c r="F341" s="193" t="str">
        <f>+RIGHT(Tabla1[[#This Row],[RutDV]],1)</f>
        <v>9</v>
      </c>
      <c r="G341" s="37" t="s">
        <v>487</v>
      </c>
      <c r="H341" s="37" t="s">
        <v>1105</v>
      </c>
      <c r="I341" s="37" t="str">
        <f>+TRIM(Tabla1[[#This Row],[Nombres]]&amp;" "&amp;Tabla1[[#This Row],[Apellidos]])</f>
        <v>EDUARDO ALBERTO MEZA BARRERA</v>
      </c>
      <c r="J341" s="37" t="s">
        <v>2138</v>
      </c>
      <c r="K341" s="37" t="s">
        <v>2139</v>
      </c>
      <c r="L341" s="37" t="s">
        <v>2494</v>
      </c>
      <c r="M341" s="37" t="s">
        <v>2493</v>
      </c>
      <c r="N341" s="37" t="s">
        <v>2495</v>
      </c>
      <c r="O341" s="37" t="s">
        <v>3107</v>
      </c>
      <c r="P341" s="45">
        <v>43621</v>
      </c>
      <c r="Q341" s="37"/>
      <c r="V341" s="40">
        <v>28010</v>
      </c>
      <c r="W341" s="37" t="s">
        <v>5410</v>
      </c>
      <c r="X341" s="37" t="s">
        <v>2506</v>
      </c>
      <c r="Y341" s="37" t="str">
        <f>+IFERROR(VLOOKUP(Tabla1[[#This Row],[Supervisor]],STAFF!E:H,4,0),"")</f>
        <v>ULISES LA ROSA PEREZ</v>
      </c>
      <c r="Z341" s="40">
        <v>42922</v>
      </c>
      <c r="AA341" s="40">
        <v>42942</v>
      </c>
      <c r="AB341" s="37" t="s">
        <v>2516</v>
      </c>
      <c r="AC341" s="40">
        <v>42944</v>
      </c>
      <c r="AD341" s="37" t="s">
        <v>1105</v>
      </c>
      <c r="AE341" s="37" t="s">
        <v>1105</v>
      </c>
      <c r="AF341" s="37">
        <v>19034</v>
      </c>
      <c r="AG341" s="37" t="s">
        <v>2910</v>
      </c>
      <c r="AJ341" s="37">
        <v>4</v>
      </c>
      <c r="AK341" s="37" t="s">
        <v>3081</v>
      </c>
      <c r="AL341" s="37">
        <v>45</v>
      </c>
      <c r="AM341" s="37" t="s">
        <v>3519</v>
      </c>
      <c r="AN341" s="37">
        <f>+IF(AL341=45,1,"")</f>
        <v>1</v>
      </c>
      <c r="AO341" s="40">
        <f ca="1">+TODAY()</f>
        <v>44256</v>
      </c>
      <c r="AP341" s="41">
        <f ca="1">+IF(Tabla1[[#This Row],[Fecha Ingreso Plataforma]]="","",AO341-AC341)</f>
        <v>1312</v>
      </c>
      <c r="AQ341" s="40"/>
      <c r="AR341" s="42">
        <f>+IF(Tabla1[[#This Row],[Fecha Baja]]="","",VALUE(1&amp;"/"&amp;MONTH(Tabla1[[#This Row],[Fecha Baja]])&amp;"/"&amp;YEAR(Tabla1[[#This Row],[Fecha Baja]])))</f>
        <v>43617</v>
      </c>
      <c r="AS341" s="42">
        <f>IF(Tabla1[[#This Row],[Fecha Ingreso Plataforma]]="","",VALUE(1&amp;"/"&amp;MONTH(Tabla1[[#This Row],[Fecha Ingreso Plataforma]])&amp;"/"&amp;YEAR(Tabla1[[#This Row],[Fecha Ingreso Plataforma]])))</f>
        <v>42917</v>
      </c>
      <c r="AT341" s="41" t="str">
        <f ca="1">+IF(AND(Tabla1[[#This Row],[dias]]&gt;=135,Tabla1[[#This Row],[Estado]]="Vigente"),"Si","No")</f>
        <v>No</v>
      </c>
      <c r="AU341" s="37" t="str">
        <f>+IF(COUNTIF('PLAN EMPLEADO'!I:I,Tabla1[[#This Row],[Mail]])=0,"No","Si")</f>
        <v>No</v>
      </c>
      <c r="AV341" s="89" t="s">
        <v>709</v>
      </c>
      <c r="AW341" s="194"/>
    </row>
    <row r="342" spans="1:49" x14ac:dyDescent="0.2">
      <c r="A342" s="37" t="s">
        <v>27</v>
      </c>
      <c r="B342" s="37" t="s">
        <v>3115</v>
      </c>
      <c r="C342" s="37" t="s">
        <v>28</v>
      </c>
      <c r="D342" s="37" t="s">
        <v>30</v>
      </c>
      <c r="E342" s="193" t="str">
        <f>+LEFT(Tabla1[[#This Row],[RutDV]],8)</f>
        <v>15593890</v>
      </c>
      <c r="F342" s="193" t="str">
        <f>+RIGHT(Tabla1[[#This Row],[RutDV]],1)</f>
        <v>0</v>
      </c>
      <c r="G342" s="37" t="s">
        <v>137</v>
      </c>
      <c r="H342" s="37" t="s">
        <v>801</v>
      </c>
      <c r="I342" s="37" t="str">
        <f>+TRIM(Tabla1[[#This Row],[Nombres]]&amp;" "&amp;Tabla1[[#This Row],[Apellidos]])</f>
        <v>IOVONKA ESTRELLA TELLO PIZARRO</v>
      </c>
      <c r="J342" s="37" t="s">
        <v>1519</v>
      </c>
      <c r="K342" s="37" t="s">
        <v>1520</v>
      </c>
      <c r="L342" s="37" t="s">
        <v>2494</v>
      </c>
      <c r="M342" s="37" t="s">
        <v>2493</v>
      </c>
      <c r="N342" s="37" t="s">
        <v>2495</v>
      </c>
      <c r="O342" s="37" t="s">
        <v>3107</v>
      </c>
      <c r="P342" s="40">
        <v>42999</v>
      </c>
      <c r="Q342" s="37"/>
      <c r="V342" s="40">
        <v>30408</v>
      </c>
      <c r="W342" s="37"/>
      <c r="Y342" s="37" t="str">
        <f>+IFERROR(VLOOKUP(Tabla1[[#This Row],[Supervisor]],STAFF!E:H,4,0),"")</f>
        <v/>
      </c>
      <c r="Z342" s="40">
        <v>42922</v>
      </c>
      <c r="AA342" s="40">
        <v>42942</v>
      </c>
      <c r="AB342" s="37" t="s">
        <v>2516</v>
      </c>
      <c r="AC342" s="40">
        <v>42943</v>
      </c>
      <c r="AD342" s="37" t="s">
        <v>801</v>
      </c>
      <c r="AE342" s="37" t="s">
        <v>801</v>
      </c>
      <c r="AF342" s="37">
        <v>19094</v>
      </c>
      <c r="AG342" s="37" t="s">
        <v>2611</v>
      </c>
      <c r="AJ342" s="37">
        <v>4</v>
      </c>
      <c r="AK342" s="37" t="s">
        <v>3081</v>
      </c>
      <c r="AL342" s="37">
        <v>45</v>
      </c>
      <c r="AN342" s="37">
        <f>+IF(AL342=45,1,"")</f>
        <v>1</v>
      </c>
      <c r="AO342" s="40">
        <f ca="1">+TODAY()</f>
        <v>44256</v>
      </c>
      <c r="AP342" s="41">
        <f ca="1">+IF(Tabla1[[#This Row],[Fecha Ingreso Plataforma]]="","",AO342-AC342)</f>
        <v>1313</v>
      </c>
      <c r="AQ342" s="40"/>
      <c r="AR342" s="42">
        <f>+IF(Tabla1[[#This Row],[Fecha Baja]]="","",VALUE(1&amp;"/"&amp;MONTH(Tabla1[[#This Row],[Fecha Baja]])&amp;"/"&amp;YEAR(Tabla1[[#This Row],[Fecha Baja]])))</f>
        <v>42979</v>
      </c>
      <c r="AS342" s="42">
        <f>IF(Tabla1[[#This Row],[Fecha Ingreso Plataforma]]="","",VALUE(1&amp;"/"&amp;MONTH(Tabla1[[#This Row],[Fecha Ingreso Plataforma]])&amp;"/"&amp;YEAR(Tabla1[[#This Row],[Fecha Ingreso Plataforma]])))</f>
        <v>42917</v>
      </c>
      <c r="AT342" s="41" t="str">
        <f ca="1">+IF(AND(Tabla1[[#This Row],[dias]]&gt;=135,Tabla1[[#This Row],[Estado]]="Vigente"),"Si","No")</f>
        <v>No</v>
      </c>
      <c r="AU342" s="37" t="str">
        <f>+IF(COUNTIF('PLAN EMPLEADO'!I:I,Tabla1[[#This Row],[Mail]])=0,"No","Si")</f>
        <v>No</v>
      </c>
      <c r="AV342" s="89" t="s">
        <v>709</v>
      </c>
      <c r="AW342" s="194"/>
    </row>
    <row r="343" spans="1:49" x14ac:dyDescent="0.2">
      <c r="A343" s="37" t="s">
        <v>27</v>
      </c>
      <c r="B343" s="37" t="s">
        <v>3115</v>
      </c>
      <c r="C343" s="37" t="s">
        <v>28</v>
      </c>
      <c r="D343" s="37" t="s">
        <v>30</v>
      </c>
      <c r="E343" s="193" t="str">
        <f>+LEFT(Tabla1[[#This Row],[RutDV]],8)</f>
        <v>15673718</v>
      </c>
      <c r="F343" s="193" t="str">
        <f>+RIGHT(Tabla1[[#This Row],[RutDV]],1)</f>
        <v>6</v>
      </c>
      <c r="G343" s="37" t="s">
        <v>117</v>
      </c>
      <c r="H343" s="37" t="s">
        <v>5551</v>
      </c>
      <c r="I343" s="37" t="str">
        <f>+TRIM(Tabla1[[#This Row],[Nombres]]&amp;" "&amp;Tabla1[[#This Row],[Apellidos]])</f>
        <v>JOCELYN ALEJANDRA ARACENA ARACENA</v>
      </c>
      <c r="J343" s="37" t="s">
        <v>1479</v>
      </c>
      <c r="K343" s="37" t="s">
        <v>1480</v>
      </c>
      <c r="L343" s="37" t="s">
        <v>2494</v>
      </c>
      <c r="M343" s="37" t="s">
        <v>2493</v>
      </c>
      <c r="N343" s="37" t="s">
        <v>2496</v>
      </c>
      <c r="P343" s="40">
        <v>43521</v>
      </c>
      <c r="Q343" s="37"/>
      <c r="V343" s="40">
        <v>30396</v>
      </c>
      <c r="W343" s="37" t="s">
        <v>5409</v>
      </c>
      <c r="X343" s="37" t="s">
        <v>2511</v>
      </c>
      <c r="Y343" s="37" t="str">
        <f>+IFERROR(VLOOKUP(Tabla1[[#This Row],[Supervisor]],STAFF!E:H,4,0),"")</f>
        <v>ULISES LA ROSA PEREZ</v>
      </c>
      <c r="Z343" s="40">
        <v>42922</v>
      </c>
      <c r="AA343" s="40">
        <v>42942</v>
      </c>
      <c r="AB343" s="37" t="s">
        <v>2516</v>
      </c>
      <c r="AC343" s="40">
        <v>42943</v>
      </c>
      <c r="AD343" s="37" t="s">
        <v>5551</v>
      </c>
      <c r="AE343" s="37" t="s">
        <v>5551</v>
      </c>
      <c r="AF343" s="37">
        <v>19213</v>
      </c>
      <c r="AG343" s="48" t="s">
        <v>5550</v>
      </c>
      <c r="AJ343" s="37">
        <v>4</v>
      </c>
      <c r="AK343" s="37" t="s">
        <v>3081</v>
      </c>
      <c r="AL343" s="37">
        <v>45</v>
      </c>
      <c r="AM343" s="37" t="s">
        <v>3519</v>
      </c>
      <c r="AN343" s="37">
        <f>+IF(AL343=45,1,"")</f>
        <v>1</v>
      </c>
      <c r="AO343" s="40">
        <f ca="1">+TODAY()</f>
        <v>44256</v>
      </c>
      <c r="AP343" s="41">
        <f ca="1">+IF(Tabla1[[#This Row],[Fecha Ingreso Plataforma]]="","",AO343-AC343)</f>
        <v>1313</v>
      </c>
      <c r="AQ343" s="40"/>
      <c r="AR343" s="42">
        <f>+IF(Tabla1[[#This Row],[Fecha Baja]]="","",VALUE(1&amp;"/"&amp;MONTH(Tabla1[[#This Row],[Fecha Baja]])&amp;"/"&amp;YEAR(Tabla1[[#This Row],[Fecha Baja]])))</f>
        <v>43497</v>
      </c>
      <c r="AS343" s="42">
        <f>IF(Tabla1[[#This Row],[Fecha Ingreso Plataforma]]="","",VALUE(1&amp;"/"&amp;MONTH(Tabla1[[#This Row],[Fecha Ingreso Plataforma]])&amp;"/"&amp;YEAR(Tabla1[[#This Row],[Fecha Ingreso Plataforma]])))</f>
        <v>42917</v>
      </c>
      <c r="AT343" s="41" t="str">
        <f ca="1">+IF(AND(Tabla1[[#This Row],[dias]]&gt;=135,Tabla1[[#This Row],[Estado]]="Vigente"),"Si","No")</f>
        <v>No</v>
      </c>
      <c r="AU343" s="37" t="str">
        <f>+IF(COUNTIF('PLAN EMPLEADO'!I:I,Tabla1[[#This Row],[Mail]])=0,"No","Si")</f>
        <v>No</v>
      </c>
      <c r="AV343" s="89" t="s">
        <v>709</v>
      </c>
      <c r="AW343" s="194"/>
    </row>
    <row r="344" spans="1:49" x14ac:dyDescent="0.2">
      <c r="A344" s="37" t="s">
        <v>27</v>
      </c>
      <c r="B344" s="37" t="s">
        <v>3115</v>
      </c>
      <c r="C344" s="37" t="s">
        <v>28</v>
      </c>
      <c r="D344" s="37" t="s">
        <v>30</v>
      </c>
      <c r="E344" s="193" t="str">
        <f>+LEFT(Tabla1[[#This Row],[RutDV]],8)</f>
        <v>17158484</v>
      </c>
      <c r="F344" s="193" t="str">
        <f>+RIGHT(Tabla1[[#This Row],[RutDV]],1)</f>
        <v>1</v>
      </c>
      <c r="G344" s="37" t="s">
        <v>127</v>
      </c>
      <c r="H344" s="37" t="s">
        <v>794</v>
      </c>
      <c r="I344" s="37" t="str">
        <f>+TRIM(Tabla1[[#This Row],[Nombres]]&amp;" "&amp;Tabla1[[#This Row],[Apellidos]])</f>
        <v>JENNIFFER CLAUDIA MORA GUTIERREZ</v>
      </c>
      <c r="J344" s="37" t="s">
        <v>1499</v>
      </c>
      <c r="K344" s="37" t="s">
        <v>1500</v>
      </c>
      <c r="L344" s="37" t="s">
        <v>2494</v>
      </c>
      <c r="M344" s="37" t="s">
        <v>2493</v>
      </c>
      <c r="N344" s="37" t="s">
        <v>2496</v>
      </c>
      <c r="O344" s="37" t="s">
        <v>3094</v>
      </c>
      <c r="P344" s="40">
        <v>43104</v>
      </c>
      <c r="Q344" s="37"/>
      <c r="V344" s="40">
        <v>34148</v>
      </c>
      <c r="W344" s="37"/>
      <c r="Y344" s="37" t="str">
        <f>+IFERROR(VLOOKUP(Tabla1[[#This Row],[Supervisor]],STAFF!E:H,4,0),"")</f>
        <v/>
      </c>
      <c r="Z344" s="40">
        <v>42922</v>
      </c>
      <c r="AA344" s="40">
        <v>42949</v>
      </c>
      <c r="AB344" s="37" t="s">
        <v>2516</v>
      </c>
      <c r="AC344" s="40">
        <v>42950</v>
      </c>
      <c r="AD344" s="37" t="s">
        <v>794</v>
      </c>
      <c r="AE344" s="37" t="s">
        <v>794</v>
      </c>
      <c r="AF344" s="37">
        <v>19012</v>
      </c>
      <c r="AG344" s="37" t="s">
        <v>2604</v>
      </c>
      <c r="AJ344" s="37">
        <v>4</v>
      </c>
      <c r="AK344" s="37" t="s">
        <v>3081</v>
      </c>
      <c r="AL344" s="37">
        <v>45</v>
      </c>
      <c r="AN344" s="37">
        <f>+IF(AL344=45,1,"")</f>
        <v>1</v>
      </c>
      <c r="AO344" s="40">
        <f ca="1">+TODAY()</f>
        <v>44256</v>
      </c>
      <c r="AP344" s="41">
        <f ca="1">+IF(Tabla1[[#This Row],[Fecha Ingreso Plataforma]]="","",AO344-AC344)</f>
        <v>1306</v>
      </c>
      <c r="AQ344" s="40"/>
      <c r="AR344" s="42">
        <f>+IF(Tabla1[[#This Row],[Fecha Baja]]="","",VALUE(1&amp;"/"&amp;MONTH(Tabla1[[#This Row],[Fecha Baja]])&amp;"/"&amp;YEAR(Tabla1[[#This Row],[Fecha Baja]])))</f>
        <v>43101</v>
      </c>
      <c r="AS344" s="42">
        <f>IF(Tabla1[[#This Row],[Fecha Ingreso Plataforma]]="","",VALUE(1&amp;"/"&amp;MONTH(Tabla1[[#This Row],[Fecha Ingreso Plataforma]])&amp;"/"&amp;YEAR(Tabla1[[#This Row],[Fecha Ingreso Plataforma]])))</f>
        <v>42948</v>
      </c>
      <c r="AT344" s="41" t="str">
        <f ca="1">+IF(AND(Tabla1[[#This Row],[dias]]&gt;=135,Tabla1[[#This Row],[Estado]]="Vigente"),"Si","No")</f>
        <v>No</v>
      </c>
      <c r="AU344" s="37" t="str">
        <f>+IF(COUNTIF('PLAN EMPLEADO'!I:I,Tabla1[[#This Row],[Mail]])=0,"No","Si")</f>
        <v>No</v>
      </c>
      <c r="AV344" s="89" t="s">
        <v>709</v>
      </c>
      <c r="AW344" s="194"/>
    </row>
    <row r="345" spans="1:49" x14ac:dyDescent="0.2">
      <c r="A345" s="37" t="s">
        <v>27</v>
      </c>
      <c r="B345" s="37" t="s">
        <v>3115</v>
      </c>
      <c r="C345" s="37" t="s">
        <v>28</v>
      </c>
      <c r="D345" s="37" t="s">
        <v>30</v>
      </c>
      <c r="E345" s="193" t="str">
        <f>+LEFT(Tabla1[[#This Row],[RutDV]],8)</f>
        <v>17934112</v>
      </c>
      <c r="F345" s="193" t="str">
        <f>+RIGHT(Tabla1[[#This Row],[RutDV]],1)</f>
        <v>3</v>
      </c>
      <c r="G345" s="37" t="s">
        <v>425</v>
      </c>
      <c r="H345" s="37" t="s">
        <v>1047</v>
      </c>
      <c r="I345" s="37" t="str">
        <f>+TRIM(Tabla1[[#This Row],[Nombres]]&amp;" "&amp;Tabla1[[#This Row],[Apellidos]])</f>
        <v>MANUEL FRANCISCO GONZALEZ GONZALEZ</v>
      </c>
      <c r="J345" s="37" t="s">
        <v>2028</v>
      </c>
      <c r="K345" s="37" t="s">
        <v>2029</v>
      </c>
      <c r="L345" s="37" t="s">
        <v>2494</v>
      </c>
      <c r="M345" s="37" t="s">
        <v>2493</v>
      </c>
      <c r="N345" s="37" t="s">
        <v>2495</v>
      </c>
      <c r="O345" s="37" t="s">
        <v>3107</v>
      </c>
      <c r="P345" s="40">
        <v>43248</v>
      </c>
      <c r="Q345" s="37"/>
      <c r="W345" s="37" t="s">
        <v>5408</v>
      </c>
      <c r="X345" s="37" t="s">
        <v>4599</v>
      </c>
      <c r="Y345" s="37" t="str">
        <f>+IFERROR(VLOOKUP(Tabla1[[#This Row],[Supervisor]],STAFF!E:H,4,0),"")</f>
        <v>WILLIAMS ENRIQUE DOMINGUEZ BARRADA</v>
      </c>
      <c r="Z345" s="40">
        <v>42922</v>
      </c>
      <c r="AA345" s="40">
        <v>42942</v>
      </c>
      <c r="AB345" s="37" t="s">
        <v>2516</v>
      </c>
      <c r="AC345" s="40">
        <v>42943</v>
      </c>
      <c r="AD345" s="37" t="s">
        <v>1047</v>
      </c>
      <c r="AE345" s="37" t="s">
        <v>1047</v>
      </c>
      <c r="AF345" s="37">
        <v>19029</v>
      </c>
      <c r="AG345" s="37" t="s">
        <v>2853</v>
      </c>
      <c r="AJ345" s="37">
        <v>4</v>
      </c>
      <c r="AK345" s="37" t="s">
        <v>3081</v>
      </c>
      <c r="AL345" s="37">
        <v>45</v>
      </c>
      <c r="AN345" s="37">
        <f>+IF(AL345=45,1,"")</f>
        <v>1</v>
      </c>
      <c r="AO345" s="40">
        <f ca="1">+TODAY()</f>
        <v>44256</v>
      </c>
      <c r="AP345" s="41">
        <f ca="1">+IF(Tabla1[[#This Row],[Fecha Ingreso Plataforma]]="","",AO345-AC345)</f>
        <v>1313</v>
      </c>
      <c r="AQ345" s="40"/>
      <c r="AR345" s="42">
        <f>+IF(Tabla1[[#This Row],[Fecha Baja]]="","",VALUE(1&amp;"/"&amp;MONTH(Tabla1[[#This Row],[Fecha Baja]])&amp;"/"&amp;YEAR(Tabla1[[#This Row],[Fecha Baja]])))</f>
        <v>43221</v>
      </c>
      <c r="AS345" s="42">
        <f>IF(Tabla1[[#This Row],[Fecha Ingreso Plataforma]]="","",VALUE(1&amp;"/"&amp;MONTH(Tabla1[[#This Row],[Fecha Ingreso Plataforma]])&amp;"/"&amp;YEAR(Tabla1[[#This Row],[Fecha Ingreso Plataforma]])))</f>
        <v>42917</v>
      </c>
      <c r="AT345" s="41" t="str">
        <f ca="1">+IF(AND(Tabla1[[#This Row],[dias]]&gt;=135,Tabla1[[#This Row],[Estado]]="Vigente"),"Si","No")</f>
        <v>No</v>
      </c>
      <c r="AU345" s="37" t="str">
        <f>+IF(COUNTIF('PLAN EMPLEADO'!I:I,Tabla1[[#This Row],[Mail]])=0,"No","Si")</f>
        <v>No</v>
      </c>
      <c r="AV345" s="89" t="s">
        <v>709</v>
      </c>
      <c r="AW345" s="194"/>
    </row>
    <row r="346" spans="1:49" x14ac:dyDescent="0.2">
      <c r="A346" s="37" t="s">
        <v>27</v>
      </c>
      <c r="B346" s="37" t="s">
        <v>3115</v>
      </c>
      <c r="C346" s="37" t="s">
        <v>28</v>
      </c>
      <c r="D346" s="37" t="s">
        <v>30</v>
      </c>
      <c r="E346" s="193" t="str">
        <f>+LEFT(Tabla1[[#This Row],[RutDV]],8)</f>
        <v>18059899</v>
      </c>
      <c r="F346" s="193" t="str">
        <f>+RIGHT(Tabla1[[#This Row],[RutDV]],1)</f>
        <v>5</v>
      </c>
      <c r="G346" s="37" t="s">
        <v>116</v>
      </c>
      <c r="H346" s="37" t="s">
        <v>787</v>
      </c>
      <c r="I346" s="37" t="str">
        <f>+TRIM(Tabla1[[#This Row],[Nombres]]&amp;" "&amp;Tabla1[[#This Row],[Apellidos]])</f>
        <v>NAYADETH BEATRIZ CASTILLO GUTIERREZ</v>
      </c>
      <c r="J346" s="37" t="s">
        <v>1477</v>
      </c>
      <c r="K346" s="37" t="s">
        <v>1478</v>
      </c>
      <c r="L346" s="37" t="s">
        <v>2494</v>
      </c>
      <c r="M346" s="37" t="s">
        <v>2493</v>
      </c>
      <c r="N346" s="37" t="s">
        <v>2496</v>
      </c>
      <c r="P346" s="40">
        <v>42972</v>
      </c>
      <c r="Q346" s="37"/>
      <c r="V346" s="40">
        <v>33634</v>
      </c>
      <c r="W346" s="37"/>
      <c r="Y346" s="37" t="str">
        <f>+IFERROR(VLOOKUP(Tabla1[[#This Row],[Supervisor]],STAFF!E:H,4,0),"")</f>
        <v/>
      </c>
      <c r="Z346" s="40">
        <v>42906</v>
      </c>
      <c r="AA346" s="40">
        <v>42942</v>
      </c>
      <c r="AB346" s="37" t="s">
        <v>2516</v>
      </c>
      <c r="AC346" s="40">
        <v>42943</v>
      </c>
      <c r="AD346" s="37" t="s">
        <v>787</v>
      </c>
      <c r="AE346" s="37" t="s">
        <v>787</v>
      </c>
      <c r="AF346" s="37">
        <v>19074</v>
      </c>
      <c r="AG346" s="37" t="s">
        <v>2598</v>
      </c>
      <c r="AJ346" s="37">
        <v>4</v>
      </c>
      <c r="AK346" s="37" t="s">
        <v>3081</v>
      </c>
      <c r="AL346" s="37">
        <v>45</v>
      </c>
      <c r="AN346" s="37">
        <f>+IF(AL346=45,1,"")</f>
        <v>1</v>
      </c>
      <c r="AO346" s="40">
        <f ca="1">+TODAY()</f>
        <v>44256</v>
      </c>
      <c r="AP346" s="41">
        <f ca="1">+IF(Tabla1[[#This Row],[Fecha Ingreso Plataforma]]="","",AO346-AC346)</f>
        <v>1313</v>
      </c>
      <c r="AQ346" s="40"/>
      <c r="AR346" s="42">
        <f>+IF(Tabla1[[#This Row],[Fecha Baja]]="","",VALUE(1&amp;"/"&amp;MONTH(Tabla1[[#This Row],[Fecha Baja]])&amp;"/"&amp;YEAR(Tabla1[[#This Row],[Fecha Baja]])))</f>
        <v>42948</v>
      </c>
      <c r="AS346" s="42">
        <f>IF(Tabla1[[#This Row],[Fecha Ingreso Plataforma]]="","",VALUE(1&amp;"/"&amp;MONTH(Tabla1[[#This Row],[Fecha Ingreso Plataforma]])&amp;"/"&amp;YEAR(Tabla1[[#This Row],[Fecha Ingreso Plataforma]])))</f>
        <v>42917</v>
      </c>
      <c r="AT346" s="41" t="str">
        <f ca="1">+IF(AND(Tabla1[[#This Row],[dias]]&gt;=135,Tabla1[[#This Row],[Estado]]="Vigente"),"Si","No")</f>
        <v>No</v>
      </c>
      <c r="AU346" s="37" t="str">
        <f>+IF(COUNTIF('PLAN EMPLEADO'!I:I,Tabla1[[#This Row],[Mail]])=0,"No","Si")</f>
        <v>No</v>
      </c>
      <c r="AV346" s="89" t="s">
        <v>709</v>
      </c>
      <c r="AW346" s="194"/>
    </row>
    <row r="347" spans="1:49" x14ac:dyDescent="0.2">
      <c r="A347" s="37" t="s">
        <v>27</v>
      </c>
      <c r="B347" s="37" t="s">
        <v>3115</v>
      </c>
      <c r="C347" s="37" t="s">
        <v>28</v>
      </c>
      <c r="D347" s="37" t="s">
        <v>30</v>
      </c>
      <c r="E347" s="193" t="str">
        <f>+LEFT(Tabla1[[#This Row],[RutDV]],8)</f>
        <v>12943573</v>
      </c>
      <c r="F347" s="193" t="str">
        <f>+RIGHT(Tabla1[[#This Row],[RutDV]],1)</f>
        <v>9</v>
      </c>
      <c r="G347" s="37" t="s">
        <v>112</v>
      </c>
      <c r="H347" s="37" t="s">
        <v>784</v>
      </c>
      <c r="I347" s="37" t="str">
        <f>+TRIM(Tabla1[[#This Row],[Nombres]]&amp;" "&amp;Tabla1[[#This Row],[Apellidos]])</f>
        <v>ORIELA MAGDALENA ARAYA NUÑEZ</v>
      </c>
      <c r="J347" s="37" t="s">
        <v>1470</v>
      </c>
      <c r="K347" s="37" t="s">
        <v>1471</v>
      </c>
      <c r="L347" s="37" t="s">
        <v>2494</v>
      </c>
      <c r="M347" s="37" t="s">
        <v>2493</v>
      </c>
      <c r="N347" s="37" t="s">
        <v>2496</v>
      </c>
      <c r="O347" s="37" t="s">
        <v>3091</v>
      </c>
      <c r="P347" s="40">
        <v>42964</v>
      </c>
      <c r="Q347" s="37"/>
      <c r="V347" s="40">
        <v>27752</v>
      </c>
      <c r="W347" s="37"/>
      <c r="Y347" s="37" t="str">
        <f>+IFERROR(VLOOKUP(Tabla1[[#This Row],[Supervisor]],STAFF!E:H,4,0),"")</f>
        <v/>
      </c>
      <c r="Z347" s="40">
        <v>42922</v>
      </c>
      <c r="AA347" s="40">
        <v>42942</v>
      </c>
      <c r="AB347" s="37" t="s">
        <v>2516</v>
      </c>
      <c r="AC347" s="40">
        <v>42943</v>
      </c>
      <c r="AD347" s="37" t="s">
        <v>784</v>
      </c>
      <c r="AE347" s="37" t="s">
        <v>784</v>
      </c>
      <c r="AF347" s="37">
        <v>19008</v>
      </c>
      <c r="AG347" s="37" t="s">
        <v>2595</v>
      </c>
      <c r="AJ347" s="37">
        <v>4</v>
      </c>
      <c r="AK347" s="37" t="s">
        <v>3081</v>
      </c>
      <c r="AL347" s="37">
        <v>45</v>
      </c>
      <c r="AN347" s="37">
        <f>+IF(AL347=45,1,"")</f>
        <v>1</v>
      </c>
      <c r="AO347" s="40">
        <f ca="1">+TODAY()</f>
        <v>44256</v>
      </c>
      <c r="AP347" s="41">
        <f ca="1">+IF(Tabla1[[#This Row],[Fecha Ingreso Plataforma]]="","",AO347-AC347)</f>
        <v>1313</v>
      </c>
      <c r="AQ347" s="40"/>
      <c r="AR347" s="42">
        <f>+IF(Tabla1[[#This Row],[Fecha Baja]]="","",VALUE(1&amp;"/"&amp;MONTH(Tabla1[[#This Row],[Fecha Baja]])&amp;"/"&amp;YEAR(Tabla1[[#This Row],[Fecha Baja]])))</f>
        <v>42948</v>
      </c>
      <c r="AS347" s="42">
        <f>IF(Tabla1[[#This Row],[Fecha Ingreso Plataforma]]="","",VALUE(1&amp;"/"&amp;MONTH(Tabla1[[#This Row],[Fecha Ingreso Plataforma]])&amp;"/"&amp;YEAR(Tabla1[[#This Row],[Fecha Ingreso Plataforma]])))</f>
        <v>42917</v>
      </c>
      <c r="AT347" s="41" t="str">
        <f ca="1">+IF(AND(Tabla1[[#This Row],[dias]]&gt;=135,Tabla1[[#This Row],[Estado]]="Vigente"),"Si","No")</f>
        <v>No</v>
      </c>
      <c r="AU347" s="37" t="str">
        <f>+IF(COUNTIF('PLAN EMPLEADO'!I:I,Tabla1[[#This Row],[Mail]])=0,"No","Si")</f>
        <v>No</v>
      </c>
      <c r="AV347" s="89" t="s">
        <v>709</v>
      </c>
      <c r="AW347" s="194"/>
    </row>
    <row r="348" spans="1:49" x14ac:dyDescent="0.2">
      <c r="A348" s="37" t="s">
        <v>27</v>
      </c>
      <c r="B348" s="37" t="s">
        <v>3115</v>
      </c>
      <c r="C348" s="37" t="s">
        <v>28</v>
      </c>
      <c r="D348" s="37" t="s">
        <v>30</v>
      </c>
      <c r="E348" s="193" t="str">
        <f>+LEFT(Tabla1[[#This Row],[RutDV]],8)</f>
        <v>8420435-</v>
      </c>
      <c r="F348" s="193" t="str">
        <f>+RIGHT(Tabla1[[#This Row],[RutDV]],1)</f>
        <v>8</v>
      </c>
      <c r="G348" s="37" t="s">
        <v>277</v>
      </c>
      <c r="H348" s="37" t="s">
        <v>900</v>
      </c>
      <c r="I348" s="37" t="str">
        <f>+TRIM(Tabla1[[#This Row],[Nombres]]&amp;" "&amp;Tabla1[[#This Row],[Apellidos]])</f>
        <v>PAULINA ALEXANDRA CASTRO RIVERA</v>
      </c>
      <c r="J348" s="37" t="s">
        <v>1789</v>
      </c>
      <c r="K348" s="37" t="s">
        <v>1790</v>
      </c>
      <c r="L348" s="37" t="s">
        <v>2494</v>
      </c>
      <c r="M348" s="37" t="s">
        <v>2493</v>
      </c>
      <c r="N348" s="37" t="s">
        <v>4112</v>
      </c>
      <c r="O348" s="37" t="s">
        <v>3533</v>
      </c>
      <c r="P348" s="40">
        <v>43343</v>
      </c>
      <c r="Q348" s="37"/>
      <c r="V348" s="40">
        <v>22805</v>
      </c>
      <c r="W348" s="37" t="s">
        <v>5408</v>
      </c>
      <c r="X348" s="37" t="s">
        <v>4599</v>
      </c>
      <c r="Y348" s="37" t="str">
        <f>+IFERROR(VLOOKUP(Tabla1[[#This Row],[Supervisor]],STAFF!E:H,4,0),"")</f>
        <v>WILLIAMS ENRIQUE DOMINGUEZ BARRADA</v>
      </c>
      <c r="Z348" s="40">
        <v>42922</v>
      </c>
      <c r="AA348" s="40">
        <v>42942</v>
      </c>
      <c r="AB348" s="37" t="s">
        <v>2516</v>
      </c>
      <c r="AC348" s="40">
        <v>42943</v>
      </c>
      <c r="AD348" s="37" t="s">
        <v>900</v>
      </c>
      <c r="AE348" s="37" t="s">
        <v>900</v>
      </c>
      <c r="AF348" s="37">
        <v>19023</v>
      </c>
      <c r="AG348" s="37" t="s">
        <v>2709</v>
      </c>
      <c r="AJ348" s="37">
        <v>4</v>
      </c>
      <c r="AK348" s="37" t="s">
        <v>3081</v>
      </c>
      <c r="AL348" s="37">
        <v>45</v>
      </c>
      <c r="AM348" s="37" t="s">
        <v>3519</v>
      </c>
      <c r="AN348" s="37">
        <f>+IF(AL348=45,1,"")</f>
        <v>1</v>
      </c>
      <c r="AO348" s="40">
        <f ca="1">+TODAY()</f>
        <v>44256</v>
      </c>
      <c r="AP348" s="41">
        <f ca="1">+IF(Tabla1[[#This Row],[Fecha Ingreso Plataforma]]="","",AO348-AC348)</f>
        <v>1313</v>
      </c>
      <c r="AQ348" s="40"/>
      <c r="AR348" s="42">
        <f>+IF(Tabla1[[#This Row],[Fecha Baja]]="","",VALUE(1&amp;"/"&amp;MONTH(Tabla1[[#This Row],[Fecha Baja]])&amp;"/"&amp;YEAR(Tabla1[[#This Row],[Fecha Baja]])))</f>
        <v>43313</v>
      </c>
      <c r="AS348" s="42">
        <f>IF(Tabla1[[#This Row],[Fecha Ingreso Plataforma]]="","",VALUE(1&amp;"/"&amp;MONTH(Tabla1[[#This Row],[Fecha Ingreso Plataforma]])&amp;"/"&amp;YEAR(Tabla1[[#This Row],[Fecha Ingreso Plataforma]])))</f>
        <v>42917</v>
      </c>
      <c r="AT348" s="41" t="str">
        <f ca="1">+IF(AND(Tabla1[[#This Row],[dias]]&gt;=135,Tabla1[[#This Row],[Estado]]="Vigente"),"Si","No")</f>
        <v>No</v>
      </c>
      <c r="AU348" s="37" t="str">
        <f>+IF(COUNTIF('PLAN EMPLEADO'!I:I,Tabla1[[#This Row],[Mail]])=0,"No","Si")</f>
        <v>No</v>
      </c>
      <c r="AV348" s="89" t="s">
        <v>709</v>
      </c>
      <c r="AW348" s="194"/>
    </row>
    <row r="349" spans="1:49" x14ac:dyDescent="0.2">
      <c r="A349" s="37" t="s">
        <v>27</v>
      </c>
      <c r="B349" s="37" t="s">
        <v>3115</v>
      </c>
      <c r="C349" s="37" t="s">
        <v>28</v>
      </c>
      <c r="D349" s="37" t="s">
        <v>30</v>
      </c>
      <c r="E349" s="193" t="str">
        <f>+LEFT(Tabla1[[#This Row],[RutDV]],8)</f>
        <v>17294017</v>
      </c>
      <c r="F349" s="193" t="str">
        <f>+RIGHT(Tabla1[[#This Row],[RutDV]],1)</f>
        <v>K</v>
      </c>
      <c r="G349" s="37" t="s">
        <v>119</v>
      </c>
      <c r="H349" s="37" t="s">
        <v>789</v>
      </c>
      <c r="I349" s="37" t="str">
        <f>+TRIM(Tabla1[[#This Row],[Nombres]]&amp;" "&amp;Tabla1[[#This Row],[Apellidos]])</f>
        <v>PAULINA DE LOS ANGELES DUARTE PEREZ</v>
      </c>
      <c r="J349" s="37" t="s">
        <v>1483</v>
      </c>
      <c r="K349" s="37" t="s">
        <v>1484</v>
      </c>
      <c r="L349" s="37" t="s">
        <v>2494</v>
      </c>
      <c r="M349" s="37" t="s">
        <v>2493</v>
      </c>
      <c r="N349" s="37" t="s">
        <v>2496</v>
      </c>
      <c r="P349" s="40">
        <v>43099</v>
      </c>
      <c r="Q349" s="37"/>
      <c r="V349" s="40">
        <v>32731</v>
      </c>
      <c r="W349" s="37"/>
      <c r="Y349" s="37" t="str">
        <f>+IFERROR(VLOOKUP(Tabla1[[#This Row],[Supervisor]],STAFF!E:H,4,0),"")</f>
        <v/>
      </c>
      <c r="Z349" s="40">
        <v>42922</v>
      </c>
      <c r="AA349" s="40">
        <v>42942</v>
      </c>
      <c r="AB349" s="37" t="s">
        <v>2516</v>
      </c>
      <c r="AC349" s="40">
        <v>42943</v>
      </c>
      <c r="AD349" s="37" t="s">
        <v>789</v>
      </c>
      <c r="AE349" s="37" t="s">
        <v>789</v>
      </c>
      <c r="AF349" s="37">
        <v>19026</v>
      </c>
      <c r="AG349" s="37" t="s">
        <v>2600</v>
      </c>
      <c r="AJ349" s="37">
        <v>4</v>
      </c>
      <c r="AK349" s="37" t="s">
        <v>3081</v>
      </c>
      <c r="AL349" s="37">
        <v>45</v>
      </c>
      <c r="AN349" s="37">
        <f>+IF(AL349=45,1,"")</f>
        <v>1</v>
      </c>
      <c r="AO349" s="40">
        <f ca="1">+TODAY()</f>
        <v>44256</v>
      </c>
      <c r="AP349" s="41">
        <f ca="1">+IF(Tabla1[[#This Row],[Fecha Ingreso Plataforma]]="","",AO349-AC349)</f>
        <v>1313</v>
      </c>
      <c r="AQ349" s="40"/>
      <c r="AR349" s="42">
        <f>+IF(Tabla1[[#This Row],[Fecha Baja]]="","",VALUE(1&amp;"/"&amp;MONTH(Tabla1[[#This Row],[Fecha Baja]])&amp;"/"&amp;YEAR(Tabla1[[#This Row],[Fecha Baja]])))</f>
        <v>43070</v>
      </c>
      <c r="AS349" s="42">
        <f>IF(Tabla1[[#This Row],[Fecha Ingreso Plataforma]]="","",VALUE(1&amp;"/"&amp;MONTH(Tabla1[[#This Row],[Fecha Ingreso Plataforma]])&amp;"/"&amp;YEAR(Tabla1[[#This Row],[Fecha Ingreso Plataforma]])))</f>
        <v>42917</v>
      </c>
      <c r="AT349" s="41" t="str">
        <f ca="1">+IF(AND(Tabla1[[#This Row],[dias]]&gt;=135,Tabla1[[#This Row],[Estado]]="Vigente"),"Si","No")</f>
        <v>No</v>
      </c>
      <c r="AU349" s="37" t="str">
        <f>+IF(COUNTIF('PLAN EMPLEADO'!I:I,Tabla1[[#This Row],[Mail]])=0,"No","Si")</f>
        <v>No</v>
      </c>
      <c r="AV349" s="89" t="s">
        <v>709</v>
      </c>
      <c r="AW349" s="194"/>
    </row>
    <row r="350" spans="1:49" x14ac:dyDescent="0.2">
      <c r="A350" s="37" t="s">
        <v>27</v>
      </c>
      <c r="B350" s="37" t="s">
        <v>3115</v>
      </c>
      <c r="C350" s="37" t="s">
        <v>28</v>
      </c>
      <c r="D350" s="37" t="s">
        <v>30</v>
      </c>
      <c r="E350" s="193" t="str">
        <f>+LEFT(Tabla1[[#This Row],[RutDV]],8)</f>
        <v>15948199</v>
      </c>
      <c r="F350" s="193" t="str">
        <f>+RIGHT(Tabla1[[#This Row],[RutDV]],1)</f>
        <v>9</v>
      </c>
      <c r="G350" s="37" t="s">
        <v>126</v>
      </c>
      <c r="H350" s="37" t="s">
        <v>793</v>
      </c>
      <c r="I350" s="37" t="str">
        <f>+TRIM(Tabla1[[#This Row],[Nombres]]&amp;" "&amp;Tabla1[[#This Row],[Apellidos]])</f>
        <v>PAULINA NICOLE MIRANDA MUÑOZ</v>
      </c>
      <c r="J350" s="37" t="s">
        <v>1497</v>
      </c>
      <c r="K350" s="37" t="s">
        <v>1498</v>
      </c>
      <c r="L350" s="37" t="s">
        <v>2494</v>
      </c>
      <c r="M350" s="37" t="s">
        <v>2493</v>
      </c>
      <c r="N350" s="37" t="s">
        <v>2496</v>
      </c>
      <c r="P350" s="40">
        <v>42950</v>
      </c>
      <c r="Q350" s="37"/>
      <c r="V350" s="40">
        <v>31008</v>
      </c>
      <c r="W350" s="37"/>
      <c r="Y350" s="37" t="str">
        <f>+IFERROR(VLOOKUP(Tabla1[[#This Row],[Supervisor]],STAFF!E:H,4,0),"")</f>
        <v/>
      </c>
      <c r="Z350" s="40">
        <v>42922</v>
      </c>
      <c r="AA350" s="40">
        <v>42942</v>
      </c>
      <c r="AB350" s="37" t="s">
        <v>2516</v>
      </c>
      <c r="AC350" s="40">
        <v>42943</v>
      </c>
      <c r="AD350" s="37" t="s">
        <v>793</v>
      </c>
      <c r="AE350" s="37" t="s">
        <v>793</v>
      </c>
      <c r="AF350" s="37">
        <v>19037</v>
      </c>
      <c r="AG350" s="37" t="s">
        <v>2603</v>
      </c>
      <c r="AJ350" s="37">
        <v>4</v>
      </c>
      <c r="AK350" s="37" t="s">
        <v>3081</v>
      </c>
      <c r="AL350" s="37">
        <v>45</v>
      </c>
      <c r="AN350" s="37">
        <f>+IF(AL350=45,1,"")</f>
        <v>1</v>
      </c>
      <c r="AO350" s="40">
        <f ca="1">+TODAY()</f>
        <v>44256</v>
      </c>
      <c r="AP350" s="41">
        <f ca="1">+IF(Tabla1[[#This Row],[Fecha Ingreso Plataforma]]="","",AO350-AC350)</f>
        <v>1313</v>
      </c>
      <c r="AQ350" s="40"/>
      <c r="AR350" s="42">
        <f>+IF(Tabla1[[#This Row],[Fecha Baja]]="","",VALUE(1&amp;"/"&amp;MONTH(Tabla1[[#This Row],[Fecha Baja]])&amp;"/"&amp;YEAR(Tabla1[[#This Row],[Fecha Baja]])))</f>
        <v>42948</v>
      </c>
      <c r="AS350" s="42">
        <f>IF(Tabla1[[#This Row],[Fecha Ingreso Plataforma]]="","",VALUE(1&amp;"/"&amp;MONTH(Tabla1[[#This Row],[Fecha Ingreso Plataforma]])&amp;"/"&amp;YEAR(Tabla1[[#This Row],[Fecha Ingreso Plataforma]])))</f>
        <v>42917</v>
      </c>
      <c r="AT350" s="41" t="str">
        <f ca="1">+IF(AND(Tabla1[[#This Row],[dias]]&gt;=135,Tabla1[[#This Row],[Estado]]="Vigente"),"Si","No")</f>
        <v>No</v>
      </c>
      <c r="AU350" s="37" t="str">
        <f>+IF(COUNTIF('PLAN EMPLEADO'!I:I,Tabla1[[#This Row],[Mail]])=0,"No","Si")</f>
        <v>No</v>
      </c>
      <c r="AV350" s="89" t="s">
        <v>709</v>
      </c>
      <c r="AW350" s="194"/>
    </row>
    <row r="351" spans="1:49" x14ac:dyDescent="0.2">
      <c r="A351" s="37" t="s">
        <v>27</v>
      </c>
      <c r="B351" s="37" t="s">
        <v>3115</v>
      </c>
      <c r="C351" s="37" t="s">
        <v>28</v>
      </c>
      <c r="D351" s="37" t="s">
        <v>30</v>
      </c>
      <c r="E351" s="193" t="str">
        <f>+LEFT(Tabla1[[#This Row],[RutDV]],8)</f>
        <v>18851333</v>
      </c>
      <c r="F351" s="193" t="str">
        <f>+RIGHT(Tabla1[[#This Row],[RutDV]],1)</f>
        <v>6</v>
      </c>
      <c r="G351" s="37" t="s">
        <v>176</v>
      </c>
      <c r="H351" s="37" t="s">
        <v>824</v>
      </c>
      <c r="I351" s="37" t="str">
        <f>+TRIM(Tabla1[[#This Row],[Nombres]]&amp;" "&amp;Tabla1[[#This Row],[Apellidos]])</f>
        <v>ANGELO FELIPE RODRIGUEZ VALDES</v>
      </c>
      <c r="J351" s="37" t="s">
        <v>1596</v>
      </c>
      <c r="K351" s="37" t="s">
        <v>1597</v>
      </c>
      <c r="L351" s="37" t="s">
        <v>2494</v>
      </c>
      <c r="M351" s="37" t="s">
        <v>2493</v>
      </c>
      <c r="N351" s="37" t="s">
        <v>2496</v>
      </c>
      <c r="P351" s="40">
        <v>43063</v>
      </c>
      <c r="Q351" s="37"/>
      <c r="V351" s="40">
        <v>34737</v>
      </c>
      <c r="W351" s="37"/>
      <c r="Y351" s="37" t="str">
        <f>+IFERROR(VLOOKUP(Tabla1[[#This Row],[Supervisor]],STAFF!E:H,4,0),"")</f>
        <v/>
      </c>
      <c r="Z351" s="40">
        <v>42936</v>
      </c>
      <c r="AA351" s="40">
        <v>42958</v>
      </c>
      <c r="AB351" s="37" t="s">
        <v>2516</v>
      </c>
      <c r="AC351" s="40">
        <v>42948</v>
      </c>
      <c r="AD351" s="37" t="s">
        <v>824</v>
      </c>
      <c r="AE351" s="37" t="s">
        <v>824</v>
      </c>
      <c r="AF351" s="37">
        <v>19091</v>
      </c>
      <c r="AG351" s="37" t="s">
        <v>2634</v>
      </c>
      <c r="AJ351" s="37">
        <v>5</v>
      </c>
      <c r="AK351" s="37" t="s">
        <v>3085</v>
      </c>
      <c r="AL351" s="37">
        <v>45</v>
      </c>
      <c r="AN351" s="37">
        <f>+IF(AL351=45,1,"")</f>
        <v>1</v>
      </c>
      <c r="AO351" s="40">
        <f ca="1">+TODAY()</f>
        <v>44256</v>
      </c>
      <c r="AP351" s="41">
        <f ca="1">+IF(Tabla1[[#This Row],[Fecha Ingreso Plataforma]]="","",AO351-AC351)</f>
        <v>1308</v>
      </c>
      <c r="AQ351" s="40"/>
      <c r="AR351" s="42">
        <f>+IF(Tabla1[[#This Row],[Fecha Baja]]="","",VALUE(1&amp;"/"&amp;MONTH(Tabla1[[#This Row],[Fecha Baja]])&amp;"/"&amp;YEAR(Tabla1[[#This Row],[Fecha Baja]])))</f>
        <v>43040</v>
      </c>
      <c r="AS351" s="42">
        <f>IF(Tabla1[[#This Row],[Fecha Ingreso Plataforma]]="","",VALUE(1&amp;"/"&amp;MONTH(Tabla1[[#This Row],[Fecha Ingreso Plataforma]])&amp;"/"&amp;YEAR(Tabla1[[#This Row],[Fecha Ingreso Plataforma]])))</f>
        <v>42948</v>
      </c>
      <c r="AT351" s="41" t="str">
        <f ca="1">+IF(AND(Tabla1[[#This Row],[dias]]&gt;=135,Tabla1[[#This Row],[Estado]]="Vigente"),"Si","No")</f>
        <v>No</v>
      </c>
      <c r="AU351" s="37" t="str">
        <f>+IF(COUNTIF('PLAN EMPLEADO'!I:I,Tabla1[[#This Row],[Mail]])=0,"No","Si")</f>
        <v>No</v>
      </c>
      <c r="AV351" s="89" t="s">
        <v>709</v>
      </c>
      <c r="AW351" s="194"/>
    </row>
    <row r="352" spans="1:49" x14ac:dyDescent="0.2">
      <c r="A352" s="37" t="s">
        <v>27</v>
      </c>
      <c r="B352" s="37" t="s">
        <v>3115</v>
      </c>
      <c r="C352" s="37" t="s">
        <v>28</v>
      </c>
      <c r="D352" s="37" t="s">
        <v>30</v>
      </c>
      <c r="E352" s="193" t="str">
        <f>+LEFT(Tabla1[[#This Row],[RutDV]],8)</f>
        <v>18457812</v>
      </c>
      <c r="F352" s="193" t="str">
        <f>+RIGHT(Tabla1[[#This Row],[RutDV]],1)</f>
        <v>3</v>
      </c>
      <c r="G352" s="37" t="s">
        <v>145</v>
      </c>
      <c r="H352" s="37" t="s">
        <v>807</v>
      </c>
      <c r="I352" s="37" t="str">
        <f>+TRIM(Tabla1[[#This Row],[Nombres]]&amp;" "&amp;Tabla1[[#This Row],[Apellidos]])</f>
        <v>CAROLINA BELEN BRIONES VELIZ</v>
      </c>
      <c r="J352" s="37" t="s">
        <v>1535</v>
      </c>
      <c r="K352" s="37" t="s">
        <v>1536</v>
      </c>
      <c r="L352" s="37" t="s">
        <v>2494</v>
      </c>
      <c r="M352" s="37" t="s">
        <v>2493</v>
      </c>
      <c r="N352" s="37" t="s">
        <v>2496</v>
      </c>
      <c r="P352" s="40">
        <v>42985</v>
      </c>
      <c r="Q352" s="37"/>
      <c r="V352" s="40">
        <v>34273</v>
      </c>
      <c r="W352" s="37"/>
      <c r="Y352" s="37" t="str">
        <f>+IFERROR(VLOOKUP(Tabla1[[#This Row],[Supervisor]],STAFF!E:H,4,0),"")</f>
        <v/>
      </c>
      <c r="Z352" s="40">
        <v>42936</v>
      </c>
      <c r="AA352" s="40">
        <v>42958</v>
      </c>
      <c r="AB352" s="37" t="s">
        <v>2516</v>
      </c>
      <c r="AC352" s="40">
        <v>42948</v>
      </c>
      <c r="AD352" s="37" t="s">
        <v>807</v>
      </c>
      <c r="AE352" s="37" t="s">
        <v>807</v>
      </c>
      <c r="AF352" s="37">
        <v>19108</v>
      </c>
      <c r="AG352" s="37" t="s">
        <v>2617</v>
      </c>
      <c r="AJ352" s="37">
        <v>5</v>
      </c>
      <c r="AK352" s="37" t="s">
        <v>3085</v>
      </c>
      <c r="AL352" s="37">
        <v>45</v>
      </c>
      <c r="AN352" s="37">
        <f>+IF(AL352=45,1,"")</f>
        <v>1</v>
      </c>
      <c r="AO352" s="40">
        <f ca="1">+TODAY()</f>
        <v>44256</v>
      </c>
      <c r="AP352" s="41">
        <f ca="1">+IF(Tabla1[[#This Row],[Fecha Ingreso Plataforma]]="","",AO352-AC352)</f>
        <v>1308</v>
      </c>
      <c r="AQ352" s="40"/>
      <c r="AR352" s="42">
        <f>+IF(Tabla1[[#This Row],[Fecha Baja]]="","",VALUE(1&amp;"/"&amp;MONTH(Tabla1[[#This Row],[Fecha Baja]])&amp;"/"&amp;YEAR(Tabla1[[#This Row],[Fecha Baja]])))</f>
        <v>42979</v>
      </c>
      <c r="AS352" s="42">
        <f>IF(Tabla1[[#This Row],[Fecha Ingreso Plataforma]]="","",VALUE(1&amp;"/"&amp;MONTH(Tabla1[[#This Row],[Fecha Ingreso Plataforma]])&amp;"/"&amp;YEAR(Tabla1[[#This Row],[Fecha Ingreso Plataforma]])))</f>
        <v>42948</v>
      </c>
      <c r="AT352" s="41" t="str">
        <f ca="1">+IF(AND(Tabla1[[#This Row],[dias]]&gt;=135,Tabla1[[#This Row],[Estado]]="Vigente"),"Si","No")</f>
        <v>No</v>
      </c>
      <c r="AU352" s="37" t="str">
        <f>+IF(COUNTIF('PLAN EMPLEADO'!I:I,Tabla1[[#This Row],[Mail]])=0,"No","Si")</f>
        <v>No</v>
      </c>
      <c r="AV352" s="89" t="s">
        <v>709</v>
      </c>
      <c r="AW352" s="194"/>
    </row>
    <row r="353" spans="1:49" x14ac:dyDescent="0.2">
      <c r="A353" s="37" t="s">
        <v>27</v>
      </c>
      <c r="B353" s="37" t="s">
        <v>3115</v>
      </c>
      <c r="C353" s="37" t="s">
        <v>28</v>
      </c>
      <c r="D353" s="37" t="s">
        <v>30</v>
      </c>
      <c r="E353" s="193" t="str">
        <f>+LEFT(Tabla1[[#This Row],[RutDV]],8)</f>
        <v>18324508</v>
      </c>
      <c r="F353" s="193" t="str">
        <f>+RIGHT(Tabla1[[#This Row],[RutDV]],1)</f>
        <v>2</v>
      </c>
      <c r="G353" s="37" t="s">
        <v>172</v>
      </c>
      <c r="H353" s="37" t="s">
        <v>820</v>
      </c>
      <c r="I353" s="37" t="str">
        <f>+TRIM(Tabla1[[#This Row],[Nombres]]&amp;" "&amp;Tabla1[[#This Row],[Apellidos]])</f>
        <v>CLAUDIA DANIELA PINCHEIRA CORTES</v>
      </c>
      <c r="J353" s="37" t="s">
        <v>1589</v>
      </c>
      <c r="K353" s="37" t="s">
        <v>1590</v>
      </c>
      <c r="L353" s="37" t="s">
        <v>2494</v>
      </c>
      <c r="M353" s="37" t="s">
        <v>2493</v>
      </c>
      <c r="N353" s="37" t="s">
        <v>2496</v>
      </c>
      <c r="P353" s="40">
        <v>42983</v>
      </c>
      <c r="Q353" s="37"/>
      <c r="V353" s="40">
        <v>34176</v>
      </c>
      <c r="W353" s="37"/>
      <c r="Y353" s="37" t="str">
        <f>+IFERROR(VLOOKUP(Tabla1[[#This Row],[Supervisor]],STAFF!E:H,4,0),"")</f>
        <v/>
      </c>
      <c r="Z353" s="40">
        <v>42937</v>
      </c>
      <c r="AA353" s="40">
        <v>42958</v>
      </c>
      <c r="AB353" s="37" t="s">
        <v>2516</v>
      </c>
      <c r="AC353" s="40">
        <v>42948</v>
      </c>
      <c r="AD353" s="37" t="s">
        <v>820</v>
      </c>
      <c r="AE353" s="37" t="s">
        <v>820</v>
      </c>
      <c r="AF353" s="37">
        <v>19060</v>
      </c>
      <c r="AG353" s="37" t="s">
        <v>2630</v>
      </c>
      <c r="AJ353" s="37">
        <v>5</v>
      </c>
      <c r="AK353" s="37" t="s">
        <v>3085</v>
      </c>
      <c r="AL353" s="37">
        <v>45</v>
      </c>
      <c r="AN353" s="37">
        <f>+IF(AL353=45,1,"")</f>
        <v>1</v>
      </c>
      <c r="AO353" s="40">
        <f ca="1">+TODAY()</f>
        <v>44256</v>
      </c>
      <c r="AP353" s="41">
        <f ca="1">+IF(Tabla1[[#This Row],[Fecha Ingreso Plataforma]]="","",AO353-AC353)</f>
        <v>1308</v>
      </c>
      <c r="AQ353" s="40"/>
      <c r="AR353" s="42">
        <f>+IF(Tabla1[[#This Row],[Fecha Baja]]="","",VALUE(1&amp;"/"&amp;MONTH(Tabla1[[#This Row],[Fecha Baja]])&amp;"/"&amp;YEAR(Tabla1[[#This Row],[Fecha Baja]])))</f>
        <v>42979</v>
      </c>
      <c r="AS353" s="42">
        <f>IF(Tabla1[[#This Row],[Fecha Ingreso Plataforma]]="","",VALUE(1&amp;"/"&amp;MONTH(Tabla1[[#This Row],[Fecha Ingreso Plataforma]])&amp;"/"&amp;YEAR(Tabla1[[#This Row],[Fecha Ingreso Plataforma]])))</f>
        <v>42948</v>
      </c>
      <c r="AT353" s="41" t="str">
        <f ca="1">+IF(AND(Tabla1[[#This Row],[dias]]&gt;=135,Tabla1[[#This Row],[Estado]]="Vigente"),"Si","No")</f>
        <v>No</v>
      </c>
      <c r="AU353" s="37" t="str">
        <f>+IF(COUNTIF('PLAN EMPLEADO'!I:I,Tabla1[[#This Row],[Mail]])=0,"No","Si")</f>
        <v>No</v>
      </c>
      <c r="AV353" s="89" t="s">
        <v>709</v>
      </c>
      <c r="AW353" s="194"/>
    </row>
    <row r="354" spans="1:49" x14ac:dyDescent="0.2">
      <c r="A354" s="37" t="s">
        <v>27</v>
      </c>
      <c r="B354" s="37" t="s">
        <v>3115</v>
      </c>
      <c r="C354" s="37" t="s">
        <v>28</v>
      </c>
      <c r="D354" s="37" t="s">
        <v>30</v>
      </c>
      <c r="E354" s="193" t="str">
        <f>+LEFT(Tabla1[[#This Row],[RutDV]],8)</f>
        <v>8768503-</v>
      </c>
      <c r="F354" s="193" t="str">
        <f>+RIGHT(Tabla1[[#This Row],[RutDV]],1)</f>
        <v>9</v>
      </c>
      <c r="G354" s="37" t="s">
        <v>150</v>
      </c>
      <c r="H354" s="37" t="s">
        <v>809</v>
      </c>
      <c r="I354" s="37" t="str">
        <f>+TRIM(Tabla1[[#This Row],[Nombres]]&amp;" "&amp;Tabla1[[#This Row],[Apellidos]])</f>
        <v>CINTHIA ELIZABETH CUELLO PIZARRO</v>
      </c>
      <c r="J354" s="37" t="s">
        <v>1545</v>
      </c>
      <c r="K354" s="37" t="s">
        <v>1546</v>
      </c>
      <c r="L354" s="37" t="s">
        <v>2494</v>
      </c>
      <c r="M354" s="37" t="s">
        <v>2493</v>
      </c>
      <c r="N354" s="37" t="s">
        <v>2496</v>
      </c>
      <c r="O354" s="37" t="s">
        <v>3096</v>
      </c>
      <c r="P354" s="40">
        <v>42964</v>
      </c>
      <c r="Q354" s="37"/>
      <c r="V354" s="40">
        <v>26918</v>
      </c>
      <c r="W354" s="37"/>
      <c r="Y354" s="37" t="str">
        <f>+IFERROR(VLOOKUP(Tabla1[[#This Row],[Supervisor]],STAFF!E:H,4,0),"")</f>
        <v/>
      </c>
      <c r="Z354" s="40">
        <v>42937</v>
      </c>
      <c r="AA354" s="40"/>
      <c r="AB354" s="37" t="s">
        <v>2516</v>
      </c>
      <c r="AC354" s="40">
        <v>42948</v>
      </c>
      <c r="AD354" s="37" t="s">
        <v>809</v>
      </c>
      <c r="AE354" s="37" t="s">
        <v>809</v>
      </c>
      <c r="AF354" s="37">
        <v>19025</v>
      </c>
      <c r="AG354" s="37" t="s">
        <v>2619</v>
      </c>
      <c r="AJ354" s="37">
        <v>5</v>
      </c>
      <c r="AK354" s="37" t="s">
        <v>3085</v>
      </c>
      <c r="AL354" s="37">
        <v>45</v>
      </c>
      <c r="AN354" s="37">
        <f>+IF(AL354=45,1,"")</f>
        <v>1</v>
      </c>
      <c r="AO354" s="40">
        <f ca="1">+TODAY()</f>
        <v>44256</v>
      </c>
      <c r="AP354" s="41">
        <f ca="1">+IF(Tabla1[[#This Row],[Fecha Ingreso Plataforma]]="","",AO354-AC354)</f>
        <v>1308</v>
      </c>
      <c r="AQ354" s="40"/>
      <c r="AR354" s="42">
        <f>+IF(Tabla1[[#This Row],[Fecha Baja]]="","",VALUE(1&amp;"/"&amp;MONTH(Tabla1[[#This Row],[Fecha Baja]])&amp;"/"&amp;YEAR(Tabla1[[#This Row],[Fecha Baja]])))</f>
        <v>42948</v>
      </c>
      <c r="AS354" s="42">
        <f>IF(Tabla1[[#This Row],[Fecha Ingreso Plataforma]]="","",VALUE(1&amp;"/"&amp;MONTH(Tabla1[[#This Row],[Fecha Ingreso Plataforma]])&amp;"/"&amp;YEAR(Tabla1[[#This Row],[Fecha Ingreso Plataforma]])))</f>
        <v>42948</v>
      </c>
      <c r="AT354" s="41" t="str">
        <f ca="1">+IF(AND(Tabla1[[#This Row],[dias]]&gt;=135,Tabla1[[#This Row],[Estado]]="Vigente"),"Si","No")</f>
        <v>No</v>
      </c>
      <c r="AU354" s="37" t="str">
        <f>+IF(COUNTIF('PLAN EMPLEADO'!I:I,Tabla1[[#This Row],[Mail]])=0,"No","Si")</f>
        <v>No</v>
      </c>
      <c r="AV354" s="89" t="s">
        <v>709</v>
      </c>
      <c r="AW354" s="194"/>
    </row>
    <row r="355" spans="1:49" x14ac:dyDescent="0.2">
      <c r="A355" s="37" t="s">
        <v>27</v>
      </c>
      <c r="B355" s="37" t="s">
        <v>3115</v>
      </c>
      <c r="C355" s="37" t="s">
        <v>28</v>
      </c>
      <c r="D355" s="37" t="s">
        <v>30</v>
      </c>
      <c r="E355" s="193" t="str">
        <f>+LEFT(Tabla1[[#This Row],[RutDV]],8)</f>
        <v>15939534</v>
      </c>
      <c r="F355" s="193" t="str">
        <f>+RIGHT(Tabla1[[#This Row],[RutDV]],1)</f>
        <v>0</v>
      </c>
      <c r="G355" s="37" t="s">
        <v>563</v>
      </c>
      <c r="H355" s="37" t="s">
        <v>1180</v>
      </c>
      <c r="I355" s="37" t="str">
        <f>+TRIM(Tabla1[[#This Row],[Nombres]]&amp;" "&amp;Tabla1[[#This Row],[Apellidos]])</f>
        <v>CLAUDIA XIMENA SERON CORTEZ</v>
      </c>
      <c r="J355" s="37" t="s">
        <v>2267</v>
      </c>
      <c r="K355" s="37" t="s">
        <v>2268</v>
      </c>
      <c r="L355" s="37" t="s">
        <v>2494</v>
      </c>
      <c r="M355" s="37" t="s">
        <v>2493</v>
      </c>
      <c r="N355" s="37" t="s">
        <v>2496</v>
      </c>
      <c r="O355" s="37" t="s">
        <v>3089</v>
      </c>
      <c r="P355" s="40">
        <v>43467</v>
      </c>
      <c r="Q355" s="37"/>
      <c r="V355" s="40">
        <v>30870</v>
      </c>
      <c r="W355" s="37" t="s">
        <v>5414</v>
      </c>
      <c r="X355" s="37" t="s">
        <v>2508</v>
      </c>
      <c r="Y355" s="37" t="str">
        <f>+IFERROR(VLOOKUP(Tabla1[[#This Row],[Supervisor]],STAFF!E:H,4,0),"")</f>
        <v>ULISES LA ROSA PEREZ</v>
      </c>
      <c r="Z355" s="40">
        <v>42936</v>
      </c>
      <c r="AA355" s="40">
        <v>42958</v>
      </c>
      <c r="AB355" s="37" t="s">
        <v>2516</v>
      </c>
      <c r="AC355" s="40">
        <v>42948</v>
      </c>
      <c r="AD355" s="37" t="s">
        <v>1180</v>
      </c>
      <c r="AE355" s="37" t="s">
        <v>1180</v>
      </c>
      <c r="AF355" s="37">
        <v>19087</v>
      </c>
      <c r="AG355" s="37" t="s">
        <v>2984</v>
      </c>
      <c r="AJ355" s="37">
        <v>5</v>
      </c>
      <c r="AK355" s="37" t="s">
        <v>3085</v>
      </c>
      <c r="AL355" s="37">
        <v>45</v>
      </c>
      <c r="AM355" s="37" t="s">
        <v>3519</v>
      </c>
      <c r="AN355" s="37">
        <f>+IF(AL355=45,1,"")</f>
        <v>1</v>
      </c>
      <c r="AO355" s="40">
        <f ca="1">+TODAY()</f>
        <v>44256</v>
      </c>
      <c r="AP355" s="41">
        <f ca="1">+IF(Tabla1[[#This Row],[Fecha Ingreso Plataforma]]="","",AO355-AC355)</f>
        <v>1308</v>
      </c>
      <c r="AQ355" s="40"/>
      <c r="AR355" s="42">
        <f>+IF(Tabla1[[#This Row],[Fecha Baja]]="","",VALUE(1&amp;"/"&amp;MONTH(Tabla1[[#This Row],[Fecha Baja]])&amp;"/"&amp;YEAR(Tabla1[[#This Row],[Fecha Baja]])))</f>
        <v>43466</v>
      </c>
      <c r="AS355" s="42">
        <f>IF(Tabla1[[#This Row],[Fecha Ingreso Plataforma]]="","",VALUE(1&amp;"/"&amp;MONTH(Tabla1[[#This Row],[Fecha Ingreso Plataforma]])&amp;"/"&amp;YEAR(Tabla1[[#This Row],[Fecha Ingreso Plataforma]])))</f>
        <v>42948</v>
      </c>
      <c r="AT355" s="41" t="str">
        <f ca="1">+IF(AND(Tabla1[[#This Row],[dias]]&gt;=135,Tabla1[[#This Row],[Estado]]="Vigente"),"Si","No")</f>
        <v>No</v>
      </c>
      <c r="AU355" s="37" t="str">
        <f>+IF(COUNTIF('PLAN EMPLEADO'!I:I,Tabla1[[#This Row],[Mail]])=0,"No","Si")</f>
        <v>Si</v>
      </c>
      <c r="AV355" s="89" t="s">
        <v>709</v>
      </c>
      <c r="AW355" s="194"/>
    </row>
    <row r="356" spans="1:49" x14ac:dyDescent="0.2">
      <c r="A356" s="37" t="s">
        <v>27</v>
      </c>
      <c r="B356" s="37" t="s">
        <v>3115</v>
      </c>
      <c r="C356" s="37" t="s">
        <v>28</v>
      </c>
      <c r="D356" s="37" t="s">
        <v>30</v>
      </c>
      <c r="E356" s="193" t="str">
        <f>+LEFT(Tabla1[[#This Row],[RutDV]],8)</f>
        <v>19562777</v>
      </c>
      <c r="F356" s="193" t="str">
        <f>+RIGHT(Tabla1[[#This Row],[RutDV]],1)</f>
        <v>0</v>
      </c>
      <c r="G356" s="37" t="s">
        <v>142</v>
      </c>
      <c r="H356" s="37" t="s">
        <v>804</v>
      </c>
      <c r="I356" s="37" t="str">
        <f>+TRIM(Tabla1[[#This Row],[Nombres]]&amp;" "&amp;Tabla1[[#This Row],[Apellidos]])</f>
        <v>EMILIO CRISTOPHER BAHAMONDES GALLARDO</v>
      </c>
      <c r="J356" s="37" t="s">
        <v>1529</v>
      </c>
      <c r="K356" s="37" t="s">
        <v>1530</v>
      </c>
      <c r="L356" s="37" t="s">
        <v>2494</v>
      </c>
      <c r="M356" s="37" t="s">
        <v>2493</v>
      </c>
      <c r="N356" s="37" t="s">
        <v>2495</v>
      </c>
      <c r="P356" s="40">
        <v>43038</v>
      </c>
      <c r="Q356" s="37"/>
      <c r="V356" s="40">
        <v>35347</v>
      </c>
      <c r="W356" s="37"/>
      <c r="Y356" s="37" t="str">
        <f>+IFERROR(VLOOKUP(Tabla1[[#This Row],[Supervisor]],STAFF!E:H,4,0),"")</f>
        <v/>
      </c>
      <c r="Z356" s="40">
        <v>42936</v>
      </c>
      <c r="AA356" s="40">
        <v>42958</v>
      </c>
      <c r="AB356" s="37" t="s">
        <v>2516</v>
      </c>
      <c r="AC356" s="40">
        <v>42948</v>
      </c>
      <c r="AD356" s="37" t="s">
        <v>804</v>
      </c>
      <c r="AE356" s="37" t="s">
        <v>804</v>
      </c>
      <c r="AF356" s="37">
        <v>19111</v>
      </c>
      <c r="AG356" s="37" t="s">
        <v>2614</v>
      </c>
      <c r="AJ356" s="37">
        <v>5</v>
      </c>
      <c r="AK356" s="37" t="s">
        <v>3085</v>
      </c>
      <c r="AL356" s="37">
        <v>45</v>
      </c>
      <c r="AN356" s="37">
        <f>+IF(AL356=45,1,"")</f>
        <v>1</v>
      </c>
      <c r="AO356" s="40">
        <f ca="1">+TODAY()</f>
        <v>44256</v>
      </c>
      <c r="AP356" s="41">
        <f ca="1">+IF(Tabla1[[#This Row],[Fecha Ingreso Plataforma]]="","",AO356-AC356)</f>
        <v>1308</v>
      </c>
      <c r="AQ356" s="40"/>
      <c r="AR356" s="42">
        <f>+IF(Tabla1[[#This Row],[Fecha Baja]]="","",VALUE(1&amp;"/"&amp;MONTH(Tabla1[[#This Row],[Fecha Baja]])&amp;"/"&amp;YEAR(Tabla1[[#This Row],[Fecha Baja]])))</f>
        <v>43009</v>
      </c>
      <c r="AS356" s="42">
        <f>IF(Tabla1[[#This Row],[Fecha Ingreso Plataforma]]="","",VALUE(1&amp;"/"&amp;MONTH(Tabla1[[#This Row],[Fecha Ingreso Plataforma]])&amp;"/"&amp;YEAR(Tabla1[[#This Row],[Fecha Ingreso Plataforma]])))</f>
        <v>42948</v>
      </c>
      <c r="AT356" s="41" t="str">
        <f ca="1">+IF(AND(Tabla1[[#This Row],[dias]]&gt;=135,Tabla1[[#This Row],[Estado]]="Vigente"),"Si","No")</f>
        <v>No</v>
      </c>
      <c r="AU356" s="37" t="str">
        <f>+IF(COUNTIF('PLAN EMPLEADO'!I:I,Tabla1[[#This Row],[Mail]])=0,"No","Si")</f>
        <v>No</v>
      </c>
      <c r="AV356" s="89" t="s">
        <v>709</v>
      </c>
      <c r="AW356" s="194"/>
    </row>
    <row r="357" spans="1:49" x14ac:dyDescent="0.2">
      <c r="A357" s="37" t="s">
        <v>27</v>
      </c>
      <c r="B357" s="37" t="s">
        <v>3115</v>
      </c>
      <c r="C357" s="37" t="s">
        <v>28</v>
      </c>
      <c r="D357" s="37" t="s">
        <v>30</v>
      </c>
      <c r="E357" s="193" t="str">
        <f>+LEFT(Tabla1[[#This Row],[RutDV]],8)</f>
        <v>17440924</v>
      </c>
      <c r="F357" s="193" t="str">
        <f>+RIGHT(Tabla1[[#This Row],[RutDV]],1)</f>
        <v>2</v>
      </c>
      <c r="G357" s="37" t="s">
        <v>173</v>
      </c>
      <c r="H357" s="37" t="s">
        <v>821</v>
      </c>
      <c r="I357" s="37" t="str">
        <f>+TRIM(Tabla1[[#This Row],[Nombres]]&amp;" "&amp;Tabla1[[#This Row],[Apellidos]])</f>
        <v>JUAN FRANCISCO REYES GOMEZ</v>
      </c>
      <c r="J357" s="37" t="s">
        <v>1591</v>
      </c>
      <c r="K357" s="37" t="s">
        <v>1592</v>
      </c>
      <c r="L357" s="37" t="s">
        <v>2494</v>
      </c>
      <c r="M357" s="37" t="s">
        <v>2493</v>
      </c>
      <c r="N357" s="37" t="s">
        <v>2495</v>
      </c>
      <c r="P357" s="40">
        <v>43038</v>
      </c>
      <c r="Q357" s="37"/>
      <c r="V357" s="40">
        <v>32764</v>
      </c>
      <c r="W357" s="37"/>
      <c r="Y357" s="37" t="str">
        <f>+IFERROR(VLOOKUP(Tabla1[[#This Row],[Supervisor]],STAFF!E:H,4,0),"")</f>
        <v/>
      </c>
      <c r="Z357" s="40">
        <v>42937</v>
      </c>
      <c r="AA357" s="40">
        <v>42958</v>
      </c>
      <c r="AB357" s="37" t="s">
        <v>2516</v>
      </c>
      <c r="AC357" s="40">
        <v>42948</v>
      </c>
      <c r="AD357" s="37" t="s">
        <v>821</v>
      </c>
      <c r="AE357" s="37" t="s">
        <v>821</v>
      </c>
      <c r="AF357" s="37">
        <v>19044</v>
      </c>
      <c r="AG357" s="37" t="s">
        <v>2631</v>
      </c>
      <c r="AJ357" s="37">
        <v>5</v>
      </c>
      <c r="AK357" s="37" t="s">
        <v>3085</v>
      </c>
      <c r="AL357" s="37">
        <v>45</v>
      </c>
      <c r="AN357" s="37">
        <f>+IF(AL357=45,1,"")</f>
        <v>1</v>
      </c>
      <c r="AO357" s="40">
        <f ca="1">+TODAY()</f>
        <v>44256</v>
      </c>
      <c r="AP357" s="41">
        <f ca="1">+IF(Tabla1[[#This Row],[Fecha Ingreso Plataforma]]="","",AO357-AC357)</f>
        <v>1308</v>
      </c>
      <c r="AQ357" s="40"/>
      <c r="AR357" s="42">
        <f>+IF(Tabla1[[#This Row],[Fecha Baja]]="","",VALUE(1&amp;"/"&amp;MONTH(Tabla1[[#This Row],[Fecha Baja]])&amp;"/"&amp;YEAR(Tabla1[[#This Row],[Fecha Baja]])))</f>
        <v>43009</v>
      </c>
      <c r="AS357" s="42">
        <f>IF(Tabla1[[#This Row],[Fecha Ingreso Plataforma]]="","",VALUE(1&amp;"/"&amp;MONTH(Tabla1[[#This Row],[Fecha Ingreso Plataforma]])&amp;"/"&amp;YEAR(Tabla1[[#This Row],[Fecha Ingreso Plataforma]])))</f>
        <v>42948</v>
      </c>
      <c r="AT357" s="41" t="str">
        <f ca="1">+IF(AND(Tabla1[[#This Row],[dias]]&gt;=135,Tabla1[[#This Row],[Estado]]="Vigente"),"Si","No")</f>
        <v>No</v>
      </c>
      <c r="AU357" s="37" t="str">
        <f>+IF(COUNTIF('PLAN EMPLEADO'!I:I,Tabla1[[#This Row],[Mail]])=0,"No","Si")</f>
        <v>No</v>
      </c>
      <c r="AV357" s="89" t="s">
        <v>709</v>
      </c>
      <c r="AW357" s="194"/>
    </row>
    <row r="358" spans="1:49" x14ac:dyDescent="0.2">
      <c r="A358" s="37" t="s">
        <v>27</v>
      </c>
      <c r="B358" s="37" t="s">
        <v>3115</v>
      </c>
      <c r="C358" s="37" t="s">
        <v>29</v>
      </c>
      <c r="D358" s="37" t="s">
        <v>30</v>
      </c>
      <c r="E358" s="193" t="str">
        <f>+LEFT(Tabla1[[#This Row],[RutDV]],8)</f>
        <v>17293942</v>
      </c>
      <c r="F358" s="193" t="str">
        <f>+RIGHT(Tabla1[[#This Row],[RutDV]],1)</f>
        <v>2</v>
      </c>
      <c r="G358" s="37" t="s">
        <v>143</v>
      </c>
      <c r="H358" s="37" t="s">
        <v>805</v>
      </c>
      <c r="I358" s="37" t="str">
        <f>+TRIM(Tabla1[[#This Row],[Nombres]]&amp;" "&amp;Tabla1[[#This Row],[Apellidos]])</f>
        <v>MAURO ALFREDO BELMAR ALVAREZ</v>
      </c>
      <c r="J358" s="37" t="s">
        <v>1531</v>
      </c>
      <c r="K358" s="37" t="s">
        <v>1532</v>
      </c>
      <c r="L358" s="37" t="s">
        <v>2494</v>
      </c>
      <c r="M358" s="37" t="s">
        <v>2493</v>
      </c>
      <c r="N358" s="37" t="s">
        <v>2496</v>
      </c>
      <c r="O358" s="37" t="s">
        <v>3094</v>
      </c>
      <c r="P358" s="40">
        <v>42961</v>
      </c>
      <c r="Q358" s="37"/>
      <c r="V358" s="40">
        <v>32522</v>
      </c>
      <c r="W358" s="37"/>
      <c r="Y358" s="37" t="str">
        <f>+IFERROR(VLOOKUP(Tabla1[[#This Row],[Supervisor]],STAFF!E:H,4,0),"")</f>
        <v/>
      </c>
      <c r="Z358" s="40">
        <v>42936</v>
      </c>
      <c r="AA358" s="40"/>
      <c r="AB358" s="37" t="s">
        <v>2516</v>
      </c>
      <c r="AC358" s="40">
        <v>42948</v>
      </c>
      <c r="AD358" s="37" t="s">
        <v>805</v>
      </c>
      <c r="AE358" s="37" t="s">
        <v>805</v>
      </c>
      <c r="AF358" s="37">
        <v>19110</v>
      </c>
      <c r="AG358" s="37" t="s">
        <v>2615</v>
      </c>
      <c r="AJ358" s="37">
        <v>5</v>
      </c>
      <c r="AK358" s="37" t="s">
        <v>3085</v>
      </c>
      <c r="AL358" s="37">
        <v>45</v>
      </c>
      <c r="AN358" s="37">
        <f>+IF(AL358=45,1,"")</f>
        <v>1</v>
      </c>
      <c r="AO358" s="40">
        <f ca="1">+TODAY()</f>
        <v>44256</v>
      </c>
      <c r="AP358" s="41">
        <f ca="1">+IF(Tabla1[[#This Row],[Fecha Ingreso Plataforma]]="","",AO358-AC358)</f>
        <v>1308</v>
      </c>
      <c r="AQ358" s="40"/>
      <c r="AR358" s="42">
        <f>+IF(Tabla1[[#This Row],[Fecha Baja]]="","",VALUE(1&amp;"/"&amp;MONTH(Tabla1[[#This Row],[Fecha Baja]])&amp;"/"&amp;YEAR(Tabla1[[#This Row],[Fecha Baja]])))</f>
        <v>42948</v>
      </c>
      <c r="AS358" s="42">
        <f>IF(Tabla1[[#This Row],[Fecha Ingreso Plataforma]]="","",VALUE(1&amp;"/"&amp;MONTH(Tabla1[[#This Row],[Fecha Ingreso Plataforma]])&amp;"/"&amp;YEAR(Tabla1[[#This Row],[Fecha Ingreso Plataforma]])))</f>
        <v>42948</v>
      </c>
      <c r="AT358" s="41" t="str">
        <f ca="1">+IF(AND(Tabla1[[#This Row],[dias]]&gt;=135,Tabla1[[#This Row],[Estado]]="Vigente"),"Si","No")</f>
        <v>No</v>
      </c>
      <c r="AU358" s="37" t="str">
        <f>+IF(COUNTIF('PLAN EMPLEADO'!I:I,Tabla1[[#This Row],[Mail]])=0,"No","Si")</f>
        <v>No</v>
      </c>
      <c r="AV358" s="89" t="s">
        <v>709</v>
      </c>
      <c r="AW358" s="194"/>
    </row>
    <row r="359" spans="1:49" x14ac:dyDescent="0.2">
      <c r="A359" s="37" t="s">
        <v>27</v>
      </c>
      <c r="B359" s="37" t="s">
        <v>3115</v>
      </c>
      <c r="C359" s="37" t="s">
        <v>29</v>
      </c>
      <c r="D359" s="37" t="s">
        <v>30</v>
      </c>
      <c r="E359" s="193" t="str">
        <f>+LEFT(Tabla1[[#This Row],[RutDV]],8)</f>
        <v>18523197</v>
      </c>
      <c r="F359" s="193" t="str">
        <f>+RIGHT(Tabla1[[#This Row],[RutDV]],1)</f>
        <v>6</v>
      </c>
      <c r="G359" s="37" t="s">
        <v>175</v>
      </c>
      <c r="H359" s="37" t="s">
        <v>823</v>
      </c>
      <c r="I359" s="37" t="str">
        <f>+TRIM(Tabla1[[#This Row],[Nombres]]&amp;" "&amp;Tabla1[[#This Row],[Apellidos]])</f>
        <v>NICOLAS ESTEBAN RIVERA CUEVAS</v>
      </c>
      <c r="J359" s="37" t="s">
        <v>1594</v>
      </c>
      <c r="K359" s="37" t="s">
        <v>1595</v>
      </c>
      <c r="L359" s="37" t="s">
        <v>2494</v>
      </c>
      <c r="M359" s="37" t="s">
        <v>2493</v>
      </c>
      <c r="N359" s="37" t="s">
        <v>2496</v>
      </c>
      <c r="P359" s="40">
        <v>43060</v>
      </c>
      <c r="Q359" s="37"/>
      <c r="V359" s="40">
        <v>34073</v>
      </c>
      <c r="W359" s="37"/>
      <c r="Y359" s="37" t="str">
        <f>+IFERROR(VLOOKUP(Tabla1[[#This Row],[Supervisor]],STAFF!E:H,4,0),"")</f>
        <v/>
      </c>
      <c r="Z359" s="40">
        <v>42937</v>
      </c>
      <c r="AA359" s="40">
        <v>42958</v>
      </c>
      <c r="AB359" s="37" t="s">
        <v>2516</v>
      </c>
      <c r="AC359" s="40">
        <v>42948</v>
      </c>
      <c r="AD359" s="37" t="s">
        <v>823</v>
      </c>
      <c r="AE359" s="37" t="s">
        <v>823</v>
      </c>
      <c r="AF359" s="37">
        <v>19028</v>
      </c>
      <c r="AG359" s="37" t="s">
        <v>2633</v>
      </c>
      <c r="AJ359" s="37">
        <v>5</v>
      </c>
      <c r="AK359" s="37" t="s">
        <v>3085</v>
      </c>
      <c r="AL359" s="37">
        <v>45</v>
      </c>
      <c r="AN359" s="37">
        <f>+IF(AL359=45,1,"")</f>
        <v>1</v>
      </c>
      <c r="AO359" s="40">
        <f ca="1">+TODAY()</f>
        <v>44256</v>
      </c>
      <c r="AP359" s="41">
        <f ca="1">+IF(Tabla1[[#This Row],[Fecha Ingreso Plataforma]]="","",AO359-AC359)</f>
        <v>1308</v>
      </c>
      <c r="AQ359" s="40"/>
      <c r="AR359" s="42">
        <f>+IF(Tabla1[[#This Row],[Fecha Baja]]="","",VALUE(1&amp;"/"&amp;MONTH(Tabla1[[#This Row],[Fecha Baja]])&amp;"/"&amp;YEAR(Tabla1[[#This Row],[Fecha Baja]])))</f>
        <v>43040</v>
      </c>
      <c r="AS359" s="42">
        <f>IF(Tabla1[[#This Row],[Fecha Ingreso Plataforma]]="","",VALUE(1&amp;"/"&amp;MONTH(Tabla1[[#This Row],[Fecha Ingreso Plataforma]])&amp;"/"&amp;YEAR(Tabla1[[#This Row],[Fecha Ingreso Plataforma]])))</f>
        <v>42948</v>
      </c>
      <c r="AT359" s="41" t="str">
        <f ca="1">+IF(AND(Tabla1[[#This Row],[dias]]&gt;=135,Tabla1[[#This Row],[Estado]]="Vigente"),"Si","No")</f>
        <v>No</v>
      </c>
      <c r="AU359" s="37" t="str">
        <f>+IF(COUNTIF('PLAN EMPLEADO'!I:I,Tabla1[[#This Row],[Mail]])=0,"No","Si")</f>
        <v>No</v>
      </c>
      <c r="AV359" s="89" t="s">
        <v>709</v>
      </c>
      <c r="AW359" s="194"/>
    </row>
    <row r="360" spans="1:49" x14ac:dyDescent="0.2">
      <c r="A360" s="37" t="s">
        <v>27</v>
      </c>
      <c r="B360" s="37" t="s">
        <v>3115</v>
      </c>
      <c r="C360" s="37" t="s">
        <v>28</v>
      </c>
      <c r="D360" s="37" t="s">
        <v>30</v>
      </c>
      <c r="E360" s="193" t="str">
        <f>+LEFT(Tabla1[[#This Row],[RutDV]],8)</f>
        <v>13975911</v>
      </c>
      <c r="F360" s="193" t="str">
        <f>+RIGHT(Tabla1[[#This Row],[RutDV]],1)</f>
        <v>7</v>
      </c>
      <c r="G360" s="37" t="s">
        <v>555</v>
      </c>
      <c r="H360" s="37" t="s">
        <v>1172</v>
      </c>
      <c r="I360" s="37" t="str">
        <f>+TRIM(Tabla1[[#This Row],[Nombres]]&amp;" "&amp;Tabla1[[#This Row],[Apellidos]])</f>
        <v>PAOLA ANDREA SANTANDER MUNIZAGA</v>
      </c>
      <c r="J360" s="37" t="s">
        <v>1948</v>
      </c>
      <c r="K360" s="37" t="s">
        <v>2253</v>
      </c>
      <c r="L360" s="37" t="s">
        <v>2494</v>
      </c>
      <c r="M360" s="37" t="s">
        <v>2493</v>
      </c>
      <c r="N360" s="37" t="s">
        <v>2496</v>
      </c>
      <c r="P360" s="40">
        <v>43524</v>
      </c>
      <c r="Q360" s="37"/>
      <c r="V360" s="40">
        <v>29833</v>
      </c>
      <c r="W360" s="37" t="s">
        <v>5414</v>
      </c>
      <c r="X360" s="37" t="s">
        <v>2508</v>
      </c>
      <c r="Y360" s="37" t="str">
        <f>+IFERROR(VLOOKUP(Tabla1[[#This Row],[Supervisor]],STAFF!E:H,4,0),"")</f>
        <v>ULISES LA ROSA PEREZ</v>
      </c>
      <c r="Z360" s="40">
        <v>42937</v>
      </c>
      <c r="AA360" s="40">
        <v>42958</v>
      </c>
      <c r="AB360" s="37" t="s">
        <v>2516</v>
      </c>
      <c r="AC360" s="40">
        <v>42948</v>
      </c>
      <c r="AD360" s="37" t="s">
        <v>1172</v>
      </c>
      <c r="AE360" s="37" t="s">
        <v>1172</v>
      </c>
      <c r="AF360" s="37">
        <v>19027</v>
      </c>
      <c r="AG360" s="37" t="s">
        <v>2976</v>
      </c>
      <c r="AJ360" s="37">
        <v>5</v>
      </c>
      <c r="AK360" s="37" t="s">
        <v>3085</v>
      </c>
      <c r="AL360" s="37">
        <v>45</v>
      </c>
      <c r="AM360" s="37" t="s">
        <v>3519</v>
      </c>
      <c r="AN360" s="37">
        <f>+IF(AL360=45,1,"")</f>
        <v>1</v>
      </c>
      <c r="AO360" s="40">
        <f ca="1">+TODAY()</f>
        <v>44256</v>
      </c>
      <c r="AP360" s="41">
        <f ca="1">+IF(Tabla1[[#This Row],[Fecha Ingreso Plataforma]]="","",AO360-AC360)</f>
        <v>1308</v>
      </c>
      <c r="AQ360" s="40"/>
      <c r="AR360" s="42">
        <f>+IF(Tabla1[[#This Row],[Fecha Baja]]="","",VALUE(1&amp;"/"&amp;MONTH(Tabla1[[#This Row],[Fecha Baja]])&amp;"/"&amp;YEAR(Tabla1[[#This Row],[Fecha Baja]])))</f>
        <v>43497</v>
      </c>
      <c r="AS360" s="42">
        <f>IF(Tabla1[[#This Row],[Fecha Ingreso Plataforma]]="","",VALUE(1&amp;"/"&amp;MONTH(Tabla1[[#This Row],[Fecha Ingreso Plataforma]])&amp;"/"&amp;YEAR(Tabla1[[#This Row],[Fecha Ingreso Plataforma]])))</f>
        <v>42948</v>
      </c>
      <c r="AT360" s="41" t="str">
        <f ca="1">+IF(AND(Tabla1[[#This Row],[dias]]&gt;=135,Tabla1[[#This Row],[Estado]]="Vigente"),"Si","No")</f>
        <v>No</v>
      </c>
      <c r="AU360" s="37" t="str">
        <f>+IF(COUNTIF('PLAN EMPLEADO'!I:I,Tabla1[[#This Row],[Mail]])=0,"No","Si")</f>
        <v>No</v>
      </c>
      <c r="AV360" s="89" t="s">
        <v>709</v>
      </c>
      <c r="AW360" s="194"/>
    </row>
    <row r="361" spans="1:49" x14ac:dyDescent="0.2">
      <c r="A361" s="37" t="s">
        <v>27</v>
      </c>
      <c r="B361" s="37" t="s">
        <v>3115</v>
      </c>
      <c r="C361" s="37" t="s">
        <v>28</v>
      </c>
      <c r="D361" s="37" t="s">
        <v>30</v>
      </c>
      <c r="E361" s="193" t="str">
        <f>+LEFT(Tabla1[[#This Row],[RutDV]],8)</f>
        <v>15595679</v>
      </c>
      <c r="F361" s="193" t="str">
        <f>+RIGHT(Tabla1[[#This Row],[RutDV]],1)</f>
        <v>8</v>
      </c>
      <c r="G361" s="37" t="s">
        <v>404</v>
      </c>
      <c r="H361" s="37" t="s">
        <v>1026</v>
      </c>
      <c r="I361" s="37" t="str">
        <f>+TRIM(Tabla1[[#This Row],[Nombres]]&amp;" "&amp;Tabla1[[#This Row],[Apellidos]])</f>
        <v>ROBERTO ANDRES FLORES PUJADO</v>
      </c>
      <c r="J361" s="37" t="s">
        <v>1990</v>
      </c>
      <c r="K361" s="37" t="s">
        <v>1991</v>
      </c>
      <c r="L361" s="37" t="s">
        <v>2494</v>
      </c>
      <c r="M361" s="37" t="s">
        <v>2493</v>
      </c>
      <c r="N361" s="37" t="s">
        <v>2495</v>
      </c>
      <c r="O361" s="177" t="s">
        <v>8681</v>
      </c>
      <c r="P361" s="40">
        <v>43264</v>
      </c>
      <c r="Q361" s="37"/>
      <c r="V361" s="40">
        <v>30730</v>
      </c>
      <c r="W361" s="37" t="s">
        <v>5409</v>
      </c>
      <c r="X361" s="37" t="s">
        <v>2511</v>
      </c>
      <c r="Y361" s="37" t="str">
        <f>+IFERROR(VLOOKUP(Tabla1[[#This Row],[Supervisor]],STAFF!E:H,4,0),"")</f>
        <v>ULISES LA ROSA PEREZ</v>
      </c>
      <c r="Z361" s="40">
        <v>42936</v>
      </c>
      <c r="AA361" s="40">
        <v>42958</v>
      </c>
      <c r="AB361" s="37" t="s">
        <v>2516</v>
      </c>
      <c r="AC361" s="40">
        <v>42948</v>
      </c>
      <c r="AD361" s="37" t="s">
        <v>1026</v>
      </c>
      <c r="AE361" s="37" t="s">
        <v>1026</v>
      </c>
      <c r="AF361" s="37">
        <v>19104</v>
      </c>
      <c r="AG361" s="37" t="s">
        <v>2833</v>
      </c>
      <c r="AJ361" s="37">
        <v>5</v>
      </c>
      <c r="AK361" s="37" t="s">
        <v>3085</v>
      </c>
      <c r="AL361" s="37">
        <v>45</v>
      </c>
      <c r="AM361" s="37" t="s">
        <v>3519</v>
      </c>
      <c r="AN361" s="37">
        <f>+IF(AL361=45,1,"")</f>
        <v>1</v>
      </c>
      <c r="AO361" s="40">
        <f ca="1">+TODAY()</f>
        <v>44256</v>
      </c>
      <c r="AP361" s="41">
        <f ca="1">+IF(Tabla1[[#This Row],[Fecha Ingreso Plataforma]]="","",AO361-AC361)</f>
        <v>1308</v>
      </c>
      <c r="AQ361" s="40"/>
      <c r="AR361" s="42">
        <f>+IF(Tabla1[[#This Row],[Fecha Baja]]="","",VALUE(1&amp;"/"&amp;MONTH(Tabla1[[#This Row],[Fecha Baja]])&amp;"/"&amp;YEAR(Tabla1[[#This Row],[Fecha Baja]])))</f>
        <v>43252</v>
      </c>
      <c r="AS361" s="42">
        <f>IF(Tabla1[[#This Row],[Fecha Ingreso Plataforma]]="","",VALUE(1&amp;"/"&amp;MONTH(Tabla1[[#This Row],[Fecha Ingreso Plataforma]])&amp;"/"&amp;YEAR(Tabla1[[#This Row],[Fecha Ingreso Plataforma]])))</f>
        <v>42948</v>
      </c>
      <c r="AT361" s="41" t="str">
        <f ca="1">+IF(AND(Tabla1[[#This Row],[dias]]&gt;=135,Tabla1[[#This Row],[Estado]]="Vigente"),"Si","No")</f>
        <v>No</v>
      </c>
      <c r="AU361" s="37" t="str">
        <f>+IF(COUNTIF('PLAN EMPLEADO'!I:I,Tabla1[[#This Row],[Mail]])=0,"No","Si")</f>
        <v>No</v>
      </c>
      <c r="AV361" s="89" t="s">
        <v>709</v>
      </c>
      <c r="AW361" s="194"/>
    </row>
    <row r="362" spans="1:49" x14ac:dyDescent="0.2">
      <c r="A362" s="37" t="s">
        <v>27</v>
      </c>
      <c r="B362" s="37" t="s">
        <v>3115</v>
      </c>
      <c r="C362" s="37" t="s">
        <v>29</v>
      </c>
      <c r="D362" s="37" t="s">
        <v>30</v>
      </c>
      <c r="E362" s="193" t="str">
        <f>+LEFT(Tabla1[[#This Row],[RutDV]],8)</f>
        <v>16053042</v>
      </c>
      <c r="F362" s="193" t="str">
        <f>+RIGHT(Tabla1[[#This Row],[RutDV]],1)</f>
        <v>1</v>
      </c>
      <c r="G362" s="37" t="s">
        <v>140</v>
      </c>
      <c r="H362" s="37" t="s">
        <v>803</v>
      </c>
      <c r="I362" s="37" t="str">
        <f>+TRIM(Tabla1[[#This Row],[Nombres]]&amp;" "&amp;Tabla1[[#This Row],[Apellidos]])</f>
        <v>RICARDO RODRIGO ALVAREZ VELIZ</v>
      </c>
      <c r="J362" s="37" t="s">
        <v>1525</v>
      </c>
      <c r="K362" s="37" t="s">
        <v>1526</v>
      </c>
      <c r="L362" s="37" t="s">
        <v>2494</v>
      </c>
      <c r="M362" s="37" t="s">
        <v>2493</v>
      </c>
      <c r="N362" s="37" t="s">
        <v>2495</v>
      </c>
      <c r="O362" s="37" t="s">
        <v>3107</v>
      </c>
      <c r="P362" s="40">
        <v>43073</v>
      </c>
      <c r="Q362" s="37"/>
      <c r="V362" s="40">
        <v>31121</v>
      </c>
      <c r="W362" s="37"/>
      <c r="Y362" s="37" t="str">
        <f>+IFERROR(VLOOKUP(Tabla1[[#This Row],[Supervisor]],STAFF!E:H,4,0),"")</f>
        <v/>
      </c>
      <c r="Z362" s="40">
        <v>42936</v>
      </c>
      <c r="AA362" s="40">
        <v>42958</v>
      </c>
      <c r="AB362" s="37" t="s">
        <v>2516</v>
      </c>
      <c r="AC362" s="40">
        <v>42948</v>
      </c>
      <c r="AD362" s="37" t="s">
        <v>803</v>
      </c>
      <c r="AE362" s="37" t="s">
        <v>803</v>
      </c>
      <c r="AF362" s="37">
        <v>19112</v>
      </c>
      <c r="AG362" s="37" t="s">
        <v>2613</v>
      </c>
      <c r="AJ362" s="37">
        <v>5</v>
      </c>
      <c r="AK362" s="37" t="s">
        <v>3085</v>
      </c>
      <c r="AL362" s="37">
        <v>45</v>
      </c>
      <c r="AN362" s="37">
        <f>+IF(AL362=45,1,"")</f>
        <v>1</v>
      </c>
      <c r="AO362" s="40">
        <f ca="1">+TODAY()</f>
        <v>44256</v>
      </c>
      <c r="AP362" s="41">
        <f ca="1">+IF(Tabla1[[#This Row],[Fecha Ingreso Plataforma]]="","",AO362-AC362)</f>
        <v>1308</v>
      </c>
      <c r="AQ362" s="40"/>
      <c r="AR362" s="42">
        <f>+IF(Tabla1[[#This Row],[Fecha Baja]]="","",VALUE(1&amp;"/"&amp;MONTH(Tabla1[[#This Row],[Fecha Baja]])&amp;"/"&amp;YEAR(Tabla1[[#This Row],[Fecha Baja]])))</f>
        <v>43070</v>
      </c>
      <c r="AS362" s="42">
        <f>IF(Tabla1[[#This Row],[Fecha Ingreso Plataforma]]="","",VALUE(1&amp;"/"&amp;MONTH(Tabla1[[#This Row],[Fecha Ingreso Plataforma]])&amp;"/"&amp;YEAR(Tabla1[[#This Row],[Fecha Ingreso Plataforma]])))</f>
        <v>42948</v>
      </c>
      <c r="AT362" s="41" t="str">
        <f ca="1">+IF(AND(Tabla1[[#This Row],[dias]]&gt;=135,Tabla1[[#This Row],[Estado]]="Vigente"),"Si","No")</f>
        <v>No</v>
      </c>
      <c r="AU362" s="37" t="str">
        <f>+IF(COUNTIF('PLAN EMPLEADO'!I:I,Tabla1[[#This Row],[Mail]])=0,"No","Si")</f>
        <v>No</v>
      </c>
      <c r="AV362" s="89" t="s">
        <v>709</v>
      </c>
      <c r="AW362" s="194"/>
    </row>
    <row r="363" spans="1:49" x14ac:dyDescent="0.2">
      <c r="A363" s="37" t="s">
        <v>27</v>
      </c>
      <c r="B363" s="37" t="s">
        <v>3115</v>
      </c>
      <c r="C363" s="37" t="s">
        <v>29</v>
      </c>
      <c r="D363" s="37" t="s">
        <v>30</v>
      </c>
      <c r="E363" s="193" t="str">
        <f>+LEFT(Tabla1[[#This Row],[RutDV]],8)</f>
        <v>14492176</v>
      </c>
      <c r="F363" s="193" t="str">
        <f>+RIGHT(Tabla1[[#This Row],[RutDV]],1)</f>
        <v>3</v>
      </c>
      <c r="G363" s="37" t="s">
        <v>179</v>
      </c>
      <c r="H363" s="37" t="s">
        <v>826</v>
      </c>
      <c r="I363" s="37" t="str">
        <f>+TRIM(Tabla1[[#This Row],[Nombres]]&amp;" "&amp;Tabla1[[#This Row],[Apellidos]])</f>
        <v>SILVIA ELIZABETH SANCHEZ ALVAREZ</v>
      </c>
      <c r="J363" s="37" t="s">
        <v>1602</v>
      </c>
      <c r="K363" s="37" t="s">
        <v>1603</v>
      </c>
      <c r="L363" s="37" t="s">
        <v>2494</v>
      </c>
      <c r="M363" s="37" t="s">
        <v>2493</v>
      </c>
      <c r="N363" s="37" t="s">
        <v>2495</v>
      </c>
      <c r="O363" s="37" t="s">
        <v>3107</v>
      </c>
      <c r="P363" s="40">
        <v>43014</v>
      </c>
      <c r="Q363" s="37"/>
      <c r="V363" s="40">
        <v>27260</v>
      </c>
      <c r="W363" s="37"/>
      <c r="Y363" s="37" t="str">
        <f>+IFERROR(VLOOKUP(Tabla1[[#This Row],[Supervisor]],STAFF!E:H,4,0),"")</f>
        <v/>
      </c>
      <c r="Z363" s="40">
        <v>42936</v>
      </c>
      <c r="AA363" s="40">
        <v>42958</v>
      </c>
      <c r="AB363" s="37" t="s">
        <v>2516</v>
      </c>
      <c r="AC363" s="40">
        <v>42948</v>
      </c>
      <c r="AD363" s="37" t="s">
        <v>826</v>
      </c>
      <c r="AE363" s="37" t="s">
        <v>826</v>
      </c>
      <c r="AF363" s="37">
        <v>19089</v>
      </c>
      <c r="AG363" s="37" t="s">
        <v>2636</v>
      </c>
      <c r="AJ363" s="37">
        <v>5</v>
      </c>
      <c r="AK363" s="37" t="s">
        <v>3085</v>
      </c>
      <c r="AL363" s="37">
        <v>45</v>
      </c>
      <c r="AN363" s="37">
        <f>+IF(AL363=45,1,"")</f>
        <v>1</v>
      </c>
      <c r="AO363" s="40">
        <f ca="1">+TODAY()</f>
        <v>44256</v>
      </c>
      <c r="AP363" s="41">
        <f ca="1">+IF(Tabla1[[#This Row],[Fecha Ingreso Plataforma]]="","",AO363-AC363)</f>
        <v>1308</v>
      </c>
      <c r="AQ363" s="40"/>
      <c r="AR363" s="42">
        <f>+IF(Tabla1[[#This Row],[Fecha Baja]]="","",VALUE(1&amp;"/"&amp;MONTH(Tabla1[[#This Row],[Fecha Baja]])&amp;"/"&amp;YEAR(Tabla1[[#This Row],[Fecha Baja]])))</f>
        <v>43009</v>
      </c>
      <c r="AS363" s="42">
        <f>IF(Tabla1[[#This Row],[Fecha Ingreso Plataforma]]="","",VALUE(1&amp;"/"&amp;MONTH(Tabla1[[#This Row],[Fecha Ingreso Plataforma]])&amp;"/"&amp;YEAR(Tabla1[[#This Row],[Fecha Ingreso Plataforma]])))</f>
        <v>42948</v>
      </c>
      <c r="AT363" s="41" t="str">
        <f ca="1">+IF(AND(Tabla1[[#This Row],[dias]]&gt;=135,Tabla1[[#This Row],[Estado]]="Vigente"),"Si","No")</f>
        <v>No</v>
      </c>
      <c r="AU363" s="37" t="str">
        <f>+IF(COUNTIF('PLAN EMPLEADO'!I:I,Tabla1[[#This Row],[Mail]])=0,"No","Si")</f>
        <v>No</v>
      </c>
      <c r="AV363" s="89" t="s">
        <v>709</v>
      </c>
      <c r="AW363" s="194"/>
    </row>
    <row r="364" spans="1:49" x14ac:dyDescent="0.2">
      <c r="A364" s="37" t="s">
        <v>27</v>
      </c>
      <c r="B364" s="37" t="s">
        <v>3115</v>
      </c>
      <c r="C364" s="193" t="s">
        <v>7302</v>
      </c>
      <c r="D364" s="37" t="s">
        <v>30</v>
      </c>
      <c r="E364" s="193" t="str">
        <f>+LEFT(Tabla1[[#This Row],[RutDV]],8)</f>
        <v>19478006</v>
      </c>
      <c r="F364" s="193" t="str">
        <f>+RIGHT(Tabla1[[#This Row],[RutDV]],1)</f>
        <v>0</v>
      </c>
      <c r="G364" s="37" t="s">
        <v>181</v>
      </c>
      <c r="H364" s="37" t="s">
        <v>828</v>
      </c>
      <c r="I364" s="37" t="str">
        <f>+TRIM(Tabla1[[#This Row],[Nombres]]&amp;" "&amp;Tabla1[[#This Row],[Apellidos]])</f>
        <v>BARBARA ALEJANDRA ASTETE SOTO</v>
      </c>
      <c r="J364" s="37" t="s">
        <v>1606</v>
      </c>
      <c r="K364" s="37" t="s">
        <v>1607</v>
      </c>
      <c r="L364" s="193" t="s">
        <v>2494</v>
      </c>
      <c r="M364" s="193" t="s">
        <v>2493</v>
      </c>
      <c r="N364" s="193" t="s">
        <v>2495</v>
      </c>
      <c r="O364" s="193" t="s">
        <v>3107</v>
      </c>
      <c r="P364" s="40">
        <v>44130</v>
      </c>
      <c r="Q364" s="37"/>
      <c r="V364" s="40">
        <v>35132</v>
      </c>
      <c r="W364" s="72" t="s">
        <v>5414</v>
      </c>
      <c r="X364" s="37" t="s">
        <v>2508</v>
      </c>
      <c r="Y364" s="37" t="str">
        <f>+IFERROR(VLOOKUP(Tabla1[[#This Row],[Supervisor]],STAFF!E:H,4,0),"")</f>
        <v>ULISES LA ROSA PEREZ</v>
      </c>
      <c r="Z364" s="40">
        <v>42943</v>
      </c>
      <c r="AA364" s="40">
        <v>42965</v>
      </c>
      <c r="AB364" s="37" t="s">
        <v>2516</v>
      </c>
      <c r="AC364" s="40">
        <v>42968</v>
      </c>
      <c r="AD364" s="37" t="s">
        <v>828</v>
      </c>
      <c r="AE364" s="37" t="s">
        <v>828</v>
      </c>
      <c r="AF364" s="37">
        <v>19128</v>
      </c>
      <c r="AG364" s="37" t="s">
        <v>2638</v>
      </c>
      <c r="AJ364" s="37">
        <v>6</v>
      </c>
      <c r="AK364" s="37" t="s">
        <v>3081</v>
      </c>
      <c r="AL364" s="37">
        <v>45</v>
      </c>
      <c r="AM364" s="37" t="s">
        <v>3519</v>
      </c>
      <c r="AN364" s="37">
        <f>+IF(AL364=45,1,"")</f>
        <v>1</v>
      </c>
      <c r="AO364" s="40">
        <f ca="1">+TODAY()</f>
        <v>44256</v>
      </c>
      <c r="AP364" s="41">
        <f ca="1">+IF(Tabla1[[#This Row],[Fecha Ingreso Plataforma]]="","",AO364-AC364)</f>
        <v>1288</v>
      </c>
      <c r="AQ364" s="40"/>
      <c r="AR364" s="42">
        <f>+IF(Tabla1[[#This Row],[Fecha Baja]]="","",VALUE(1&amp;"/"&amp;MONTH(Tabla1[[#This Row],[Fecha Baja]])&amp;"/"&amp;YEAR(Tabla1[[#This Row],[Fecha Baja]])))</f>
        <v>44105</v>
      </c>
      <c r="AS364" s="42">
        <f>IF(Tabla1[[#This Row],[Fecha Ingreso Plataforma]]="","",VALUE(1&amp;"/"&amp;MONTH(Tabla1[[#This Row],[Fecha Ingreso Plataforma]])&amp;"/"&amp;YEAR(Tabla1[[#This Row],[Fecha Ingreso Plataforma]])))</f>
        <v>42948</v>
      </c>
      <c r="AT364" s="41" t="str">
        <f ca="1">+IF(AND(Tabla1[[#This Row],[dias]]&gt;=135,Tabla1[[#This Row],[Estado]]="Vigente"),"Si","No")</f>
        <v>No</v>
      </c>
      <c r="AU364" s="37" t="str">
        <f>+IF(COUNTIF('PLAN EMPLEADO'!I:I,Tabla1[[#This Row],[Mail]])=0,"No","Si")</f>
        <v>Si</v>
      </c>
      <c r="AV364" s="89" t="s">
        <v>709</v>
      </c>
      <c r="AW364" s="194"/>
    </row>
    <row r="365" spans="1:49" x14ac:dyDescent="0.2">
      <c r="A365" s="37" t="s">
        <v>27</v>
      </c>
      <c r="B365" s="37" t="s">
        <v>3115</v>
      </c>
      <c r="C365" s="37" t="s">
        <v>28</v>
      </c>
      <c r="D365" s="37" t="s">
        <v>30</v>
      </c>
      <c r="E365" s="193" t="str">
        <f>+LEFT(Tabla1[[#This Row],[RutDV]],8)</f>
        <v>19468528</v>
      </c>
      <c r="F365" s="193" t="str">
        <f>+RIGHT(Tabla1[[#This Row],[RutDV]],1)</f>
        <v>9</v>
      </c>
      <c r="G365" s="37" t="s">
        <v>209</v>
      </c>
      <c r="H365" s="37" t="s">
        <v>846</v>
      </c>
      <c r="I365" s="37" t="str">
        <f>+TRIM(Tabla1[[#This Row],[Nombres]]&amp;" "&amp;Tabla1[[#This Row],[Apellidos]])</f>
        <v>CONSTANZA ANDREA JOFRE MANZANO</v>
      </c>
      <c r="J365" s="37" t="s">
        <v>1661</v>
      </c>
      <c r="K365" s="37" t="s">
        <v>1662</v>
      </c>
      <c r="L365" s="37" t="s">
        <v>2494</v>
      </c>
      <c r="M365" s="37" t="s">
        <v>2493</v>
      </c>
      <c r="N365" s="37" t="s">
        <v>2495</v>
      </c>
      <c r="O365" s="37" t="s">
        <v>3107</v>
      </c>
      <c r="P365" s="40">
        <v>43118</v>
      </c>
      <c r="Q365" s="37"/>
      <c r="V365" s="40">
        <v>35456</v>
      </c>
      <c r="W365" s="37"/>
      <c r="Y365" s="37" t="str">
        <f>+IFERROR(VLOOKUP(Tabla1[[#This Row],[Supervisor]],STAFF!E:H,4,0),"")</f>
        <v/>
      </c>
      <c r="Z365" s="40">
        <v>42943</v>
      </c>
      <c r="AA365" s="40">
        <v>42965</v>
      </c>
      <c r="AB365" s="37" t="s">
        <v>2516</v>
      </c>
      <c r="AC365" s="40">
        <v>42966</v>
      </c>
      <c r="AD365" s="37" t="s">
        <v>846</v>
      </c>
      <c r="AE365" s="37" t="s">
        <v>846</v>
      </c>
      <c r="AF365" s="37">
        <v>19095</v>
      </c>
      <c r="AG365" s="37" t="s">
        <v>2656</v>
      </c>
      <c r="AJ365" s="37">
        <v>6</v>
      </c>
      <c r="AK365" s="37" t="s">
        <v>3081</v>
      </c>
      <c r="AL365" s="37">
        <v>45</v>
      </c>
      <c r="AN365" s="37">
        <f>+IF(AL365=45,1,"")</f>
        <v>1</v>
      </c>
      <c r="AO365" s="40">
        <f ca="1">+TODAY()</f>
        <v>44256</v>
      </c>
      <c r="AP365" s="41">
        <f ca="1">+IF(Tabla1[[#This Row],[Fecha Ingreso Plataforma]]="","",AO365-AC365)</f>
        <v>1290</v>
      </c>
      <c r="AQ365" s="40"/>
      <c r="AR365" s="42">
        <f>+IF(Tabla1[[#This Row],[Fecha Baja]]="","",VALUE(1&amp;"/"&amp;MONTH(Tabla1[[#This Row],[Fecha Baja]])&amp;"/"&amp;YEAR(Tabla1[[#This Row],[Fecha Baja]])))</f>
        <v>43101</v>
      </c>
      <c r="AS365" s="42">
        <f>IF(Tabla1[[#This Row],[Fecha Ingreso Plataforma]]="","",VALUE(1&amp;"/"&amp;MONTH(Tabla1[[#This Row],[Fecha Ingreso Plataforma]])&amp;"/"&amp;YEAR(Tabla1[[#This Row],[Fecha Ingreso Plataforma]])))</f>
        <v>42948</v>
      </c>
      <c r="AT365" s="41" t="str">
        <f ca="1">+IF(AND(Tabla1[[#This Row],[dias]]&gt;=135,Tabla1[[#This Row],[Estado]]="Vigente"),"Si","No")</f>
        <v>No</v>
      </c>
      <c r="AU365" s="37" t="str">
        <f>+IF(COUNTIF('PLAN EMPLEADO'!I:I,Tabla1[[#This Row],[Mail]])=0,"No","Si")</f>
        <v>No</v>
      </c>
      <c r="AV365" s="89" t="s">
        <v>709</v>
      </c>
      <c r="AW365" s="194"/>
    </row>
    <row r="366" spans="1:49" x14ac:dyDescent="0.2">
      <c r="A366" s="37" t="s">
        <v>27</v>
      </c>
      <c r="B366" s="37" t="s">
        <v>3115</v>
      </c>
      <c r="C366" s="37" t="s">
        <v>28</v>
      </c>
      <c r="D366" s="37" t="s">
        <v>30</v>
      </c>
      <c r="E366" s="193" t="str">
        <f>+LEFT(Tabla1[[#This Row],[RutDV]],8)</f>
        <v>19054087</v>
      </c>
      <c r="F366" s="193" t="str">
        <f>+RIGHT(Tabla1[[#This Row],[RutDV]],1)</f>
        <v>1</v>
      </c>
      <c r="G366" s="37" t="s">
        <v>206</v>
      </c>
      <c r="H366" s="37" t="s">
        <v>843</v>
      </c>
      <c r="I366" s="37" t="str">
        <f>+TRIM(Tabla1[[#This Row],[Nombres]]&amp;" "&amp;Tabla1[[#This Row],[Apellidos]])</f>
        <v>CAMILO ESTEBAN HANNA URIBE</v>
      </c>
      <c r="J366" s="37" t="s">
        <v>1655</v>
      </c>
      <c r="K366" s="37" t="s">
        <v>1656</v>
      </c>
      <c r="L366" s="37" t="s">
        <v>2494</v>
      </c>
      <c r="M366" s="37" t="s">
        <v>2493</v>
      </c>
      <c r="N366" s="37" t="s">
        <v>2496</v>
      </c>
      <c r="P366" s="40">
        <v>43102</v>
      </c>
      <c r="Q366" s="37"/>
      <c r="V366" s="40">
        <v>34751</v>
      </c>
      <c r="W366" s="37"/>
      <c r="Y366" s="37" t="str">
        <f>+IFERROR(VLOOKUP(Tabla1[[#This Row],[Supervisor]],STAFF!E:H,4,0),"")</f>
        <v/>
      </c>
      <c r="Z366" s="40">
        <v>42943</v>
      </c>
      <c r="AA366" s="40">
        <v>42965</v>
      </c>
      <c r="AB366" s="37" t="s">
        <v>2516</v>
      </c>
      <c r="AC366" s="40">
        <v>42966</v>
      </c>
      <c r="AD366" s="37" t="s">
        <v>843</v>
      </c>
      <c r="AE366" s="37" t="s">
        <v>843</v>
      </c>
      <c r="AF366" s="37">
        <v>19124</v>
      </c>
      <c r="AG366" s="37" t="s">
        <v>2653</v>
      </c>
      <c r="AJ366" s="37">
        <v>6</v>
      </c>
      <c r="AK366" s="37" t="s">
        <v>3081</v>
      </c>
      <c r="AL366" s="37">
        <v>45</v>
      </c>
      <c r="AN366" s="37">
        <f>+IF(AL366=45,1,"")</f>
        <v>1</v>
      </c>
      <c r="AO366" s="40">
        <f ca="1">+TODAY()</f>
        <v>44256</v>
      </c>
      <c r="AP366" s="41">
        <f ca="1">+IF(Tabla1[[#This Row],[Fecha Ingreso Plataforma]]="","",AO366-AC366)</f>
        <v>1290</v>
      </c>
      <c r="AQ366" s="40"/>
      <c r="AR366" s="42">
        <f>+IF(Tabla1[[#This Row],[Fecha Baja]]="","",VALUE(1&amp;"/"&amp;MONTH(Tabla1[[#This Row],[Fecha Baja]])&amp;"/"&amp;YEAR(Tabla1[[#This Row],[Fecha Baja]])))</f>
        <v>43101</v>
      </c>
      <c r="AS366" s="42">
        <f>IF(Tabla1[[#This Row],[Fecha Ingreso Plataforma]]="","",VALUE(1&amp;"/"&amp;MONTH(Tabla1[[#This Row],[Fecha Ingreso Plataforma]])&amp;"/"&amp;YEAR(Tabla1[[#This Row],[Fecha Ingreso Plataforma]])))</f>
        <v>42948</v>
      </c>
      <c r="AT366" s="41" t="str">
        <f ca="1">+IF(AND(Tabla1[[#This Row],[dias]]&gt;=135,Tabla1[[#This Row],[Estado]]="Vigente"),"Si","No")</f>
        <v>No</v>
      </c>
      <c r="AU366" s="37" t="str">
        <f>+IF(COUNTIF('PLAN EMPLEADO'!I:I,Tabla1[[#This Row],[Mail]])=0,"No","Si")</f>
        <v>No</v>
      </c>
      <c r="AV366" s="89" t="s">
        <v>709</v>
      </c>
      <c r="AW366" s="194"/>
    </row>
    <row r="367" spans="1:49" x14ac:dyDescent="0.2">
      <c r="A367" s="37" t="s">
        <v>27</v>
      </c>
      <c r="B367" s="37" t="s">
        <v>3115</v>
      </c>
      <c r="C367" s="37" t="s">
        <v>28</v>
      </c>
      <c r="D367" s="37" t="s">
        <v>30</v>
      </c>
      <c r="E367" s="193" t="str">
        <f>+LEFT(Tabla1[[#This Row],[RutDV]],8)</f>
        <v>16267457</v>
      </c>
      <c r="F367" s="193" t="str">
        <f>+RIGHT(Tabla1[[#This Row],[RutDV]],1)</f>
        <v>9</v>
      </c>
      <c r="G367" s="37" t="s">
        <v>215</v>
      </c>
      <c r="H367" s="37" t="s">
        <v>848</v>
      </c>
      <c r="I367" s="37" t="str">
        <f>+TRIM(Tabla1[[#This Row],[Nombres]]&amp;" "&amp;Tabla1[[#This Row],[Apellidos]])</f>
        <v>CLAUDIA ISABEL MONARDES LEIVA</v>
      </c>
      <c r="J367" s="37" t="s">
        <v>1673</v>
      </c>
      <c r="K367" s="37" t="s">
        <v>1674</v>
      </c>
      <c r="L367" s="37" t="s">
        <v>2494</v>
      </c>
      <c r="M367" s="37" t="s">
        <v>2493</v>
      </c>
      <c r="N367" s="37" t="s">
        <v>2496</v>
      </c>
      <c r="O367" s="37" t="s">
        <v>3093</v>
      </c>
      <c r="P367" s="40">
        <v>43074</v>
      </c>
      <c r="Q367" s="37"/>
      <c r="V367" s="40">
        <v>31420</v>
      </c>
      <c r="W367" s="37"/>
      <c r="Y367" s="37" t="str">
        <f>+IFERROR(VLOOKUP(Tabla1[[#This Row],[Supervisor]],STAFF!E:H,4,0),"")</f>
        <v/>
      </c>
      <c r="Z367" s="40">
        <v>42943</v>
      </c>
      <c r="AA367" s="40">
        <v>42965</v>
      </c>
      <c r="AB367" s="37" t="s">
        <v>2516</v>
      </c>
      <c r="AC367" s="40">
        <v>42966</v>
      </c>
      <c r="AD367" s="37" t="s">
        <v>848</v>
      </c>
      <c r="AE367" s="37" t="s">
        <v>848</v>
      </c>
      <c r="AF367" s="37">
        <v>19114</v>
      </c>
      <c r="AG367" s="37" t="s">
        <v>2658</v>
      </c>
      <c r="AJ367" s="37">
        <v>6</v>
      </c>
      <c r="AK367" s="37" t="s">
        <v>3081</v>
      </c>
      <c r="AL367" s="37">
        <v>45</v>
      </c>
      <c r="AN367" s="37">
        <f>+IF(AL367=45,1,"")</f>
        <v>1</v>
      </c>
      <c r="AO367" s="40">
        <f ca="1">+TODAY()</f>
        <v>44256</v>
      </c>
      <c r="AP367" s="41">
        <f ca="1">+IF(Tabla1[[#This Row],[Fecha Ingreso Plataforma]]="","",AO367-AC367)</f>
        <v>1290</v>
      </c>
      <c r="AQ367" s="40"/>
      <c r="AR367" s="42">
        <f>+IF(Tabla1[[#This Row],[Fecha Baja]]="","",VALUE(1&amp;"/"&amp;MONTH(Tabla1[[#This Row],[Fecha Baja]])&amp;"/"&amp;YEAR(Tabla1[[#This Row],[Fecha Baja]])))</f>
        <v>43070</v>
      </c>
      <c r="AS367" s="42">
        <f>IF(Tabla1[[#This Row],[Fecha Ingreso Plataforma]]="","",VALUE(1&amp;"/"&amp;MONTH(Tabla1[[#This Row],[Fecha Ingreso Plataforma]])&amp;"/"&amp;YEAR(Tabla1[[#This Row],[Fecha Ingreso Plataforma]])))</f>
        <v>42948</v>
      </c>
      <c r="AT367" s="41" t="str">
        <f ca="1">+IF(AND(Tabla1[[#This Row],[dias]]&gt;=135,Tabla1[[#This Row],[Estado]]="Vigente"),"Si","No")</f>
        <v>No</v>
      </c>
      <c r="AU367" s="37" t="str">
        <f>+IF(COUNTIF('PLAN EMPLEADO'!I:I,Tabla1[[#This Row],[Mail]])=0,"No","Si")</f>
        <v>No</v>
      </c>
      <c r="AV367" s="89" t="s">
        <v>709</v>
      </c>
      <c r="AW367" s="194"/>
    </row>
    <row r="368" spans="1:49" x14ac:dyDescent="0.2">
      <c r="A368" s="37" t="s">
        <v>27</v>
      </c>
      <c r="B368" s="37" t="s">
        <v>3115</v>
      </c>
      <c r="C368" s="37" t="s">
        <v>29</v>
      </c>
      <c r="D368" s="37" t="s">
        <v>30</v>
      </c>
      <c r="E368" s="193" t="str">
        <f>+LEFT(Tabla1[[#This Row],[RutDV]],8)</f>
        <v>18756931</v>
      </c>
      <c r="F368" s="193" t="str">
        <f>+RIGHT(Tabla1[[#This Row],[RutDV]],1)</f>
        <v>1</v>
      </c>
      <c r="G368" s="37" t="s">
        <v>152</v>
      </c>
      <c r="H368" s="37" t="s">
        <v>839</v>
      </c>
      <c r="I368" s="37" t="str">
        <f>+TRIM(Tabla1[[#This Row],[Nombres]]&amp;" "&amp;Tabla1[[#This Row],[Apellidos]])</f>
        <v>CONSTANZA SCARLET ESPINOSA VASQUEZ</v>
      </c>
      <c r="J368" s="37" t="s">
        <v>1549</v>
      </c>
      <c r="K368" s="37" t="s">
        <v>1550</v>
      </c>
      <c r="L368" s="37" t="s">
        <v>2494</v>
      </c>
      <c r="M368" s="37" t="s">
        <v>2493</v>
      </c>
      <c r="N368" s="37" t="s">
        <v>2495</v>
      </c>
      <c r="O368" s="37" t="s">
        <v>3107</v>
      </c>
      <c r="P368" s="40">
        <v>43111</v>
      </c>
      <c r="Q368" s="37"/>
      <c r="V368" s="40">
        <v>34334</v>
      </c>
      <c r="W368" s="37"/>
      <c r="Y368" s="37" t="str">
        <f>+IFERROR(VLOOKUP(Tabla1[[#This Row],[Supervisor]],STAFF!E:H,4,0),"")</f>
        <v/>
      </c>
      <c r="Z368" s="40">
        <v>42943</v>
      </c>
      <c r="AA368" s="40">
        <v>42965</v>
      </c>
      <c r="AB368" s="37" t="s">
        <v>2516</v>
      </c>
      <c r="AC368" s="40">
        <v>42966</v>
      </c>
      <c r="AD368" s="37" t="s">
        <v>839</v>
      </c>
      <c r="AE368" s="37" t="s">
        <v>839</v>
      </c>
      <c r="AF368" s="37">
        <v>19130</v>
      </c>
      <c r="AG368" s="37" t="s">
        <v>2649</v>
      </c>
      <c r="AJ368" s="37">
        <v>6</v>
      </c>
      <c r="AK368" s="37" t="s">
        <v>3081</v>
      </c>
      <c r="AL368" s="37">
        <v>45</v>
      </c>
      <c r="AN368" s="37">
        <f>+IF(AL368=45,1,"")</f>
        <v>1</v>
      </c>
      <c r="AO368" s="40">
        <f ca="1">+TODAY()</f>
        <v>44256</v>
      </c>
      <c r="AP368" s="41">
        <f ca="1">+IF(Tabla1[[#This Row],[Fecha Ingreso Plataforma]]="","",AO368-AC368)</f>
        <v>1290</v>
      </c>
      <c r="AQ368" s="40"/>
      <c r="AR368" s="42">
        <f>+IF(Tabla1[[#This Row],[Fecha Baja]]="","",VALUE(1&amp;"/"&amp;MONTH(Tabla1[[#This Row],[Fecha Baja]])&amp;"/"&amp;YEAR(Tabla1[[#This Row],[Fecha Baja]])))</f>
        <v>43101</v>
      </c>
      <c r="AS368" s="42">
        <f>IF(Tabla1[[#This Row],[Fecha Ingreso Plataforma]]="","",VALUE(1&amp;"/"&amp;MONTH(Tabla1[[#This Row],[Fecha Ingreso Plataforma]])&amp;"/"&amp;YEAR(Tabla1[[#This Row],[Fecha Ingreso Plataforma]])))</f>
        <v>42948</v>
      </c>
      <c r="AT368" s="41" t="str">
        <f ca="1">+IF(AND(Tabla1[[#This Row],[dias]]&gt;=135,Tabla1[[#This Row],[Estado]]="Vigente"),"Si","No")</f>
        <v>No</v>
      </c>
      <c r="AU368" s="37" t="str">
        <f>+IF(COUNTIF('PLAN EMPLEADO'!I:I,Tabla1[[#This Row],[Mail]])=0,"No","Si")</f>
        <v>No</v>
      </c>
      <c r="AV368" s="89" t="s">
        <v>709</v>
      </c>
      <c r="AW368" s="194"/>
    </row>
    <row r="369" spans="1:49" x14ac:dyDescent="0.2">
      <c r="A369" s="37" t="s">
        <v>27</v>
      </c>
      <c r="B369" s="37" t="s">
        <v>3115</v>
      </c>
      <c r="C369" s="37" t="s">
        <v>28</v>
      </c>
      <c r="D369" s="37" t="s">
        <v>30</v>
      </c>
      <c r="E369" s="193" t="str">
        <f>+LEFT(Tabla1[[#This Row],[RutDV]],8)</f>
        <v>15768692</v>
      </c>
      <c r="F369" s="193" t="str">
        <f>+RIGHT(Tabla1[[#This Row],[RutDV]],1)</f>
        <v>5</v>
      </c>
      <c r="G369" s="37" t="s">
        <v>208</v>
      </c>
      <c r="H369" s="37" t="s">
        <v>845</v>
      </c>
      <c r="I369" s="37" t="str">
        <f>+TRIM(Tabla1[[#This Row],[Nombres]]&amp;" "&amp;Tabla1[[#This Row],[Apellidos]])</f>
        <v>DANIELA ANDREA HICHE GODOY</v>
      </c>
      <c r="J369" s="37" t="s">
        <v>1659</v>
      </c>
      <c r="K369" s="37" t="s">
        <v>1660</v>
      </c>
      <c r="L369" s="37" t="s">
        <v>2494</v>
      </c>
      <c r="M369" s="37" t="s">
        <v>2493</v>
      </c>
      <c r="N369" s="37" t="s">
        <v>2495</v>
      </c>
      <c r="O369" s="37" t="s">
        <v>3107</v>
      </c>
      <c r="P369" s="40">
        <v>42999</v>
      </c>
      <c r="Q369" s="37"/>
      <c r="V369" s="40">
        <v>30778</v>
      </c>
      <c r="W369" s="37"/>
      <c r="Y369" s="37" t="str">
        <f>+IFERROR(VLOOKUP(Tabla1[[#This Row],[Supervisor]],STAFF!E:H,4,0),"")</f>
        <v/>
      </c>
      <c r="Z369" s="40">
        <v>42943</v>
      </c>
      <c r="AA369" s="40">
        <v>42965</v>
      </c>
      <c r="AB369" s="37" t="s">
        <v>2516</v>
      </c>
      <c r="AC369" s="40">
        <v>42966</v>
      </c>
      <c r="AD369" s="37" t="s">
        <v>845</v>
      </c>
      <c r="AE369" s="37" t="s">
        <v>845</v>
      </c>
      <c r="AF369" s="37">
        <v>19121</v>
      </c>
      <c r="AG369" s="37" t="s">
        <v>2655</v>
      </c>
      <c r="AJ369" s="37">
        <v>6</v>
      </c>
      <c r="AK369" s="37" t="s">
        <v>3081</v>
      </c>
      <c r="AL369" s="37">
        <v>45</v>
      </c>
      <c r="AN369" s="37">
        <f>+IF(AL369=45,1,"")</f>
        <v>1</v>
      </c>
      <c r="AO369" s="40">
        <f ca="1">+TODAY()</f>
        <v>44256</v>
      </c>
      <c r="AP369" s="41">
        <f ca="1">+IF(Tabla1[[#This Row],[Fecha Ingreso Plataforma]]="","",AO369-AC369)</f>
        <v>1290</v>
      </c>
      <c r="AQ369" s="40"/>
      <c r="AR369" s="42">
        <f>+IF(Tabla1[[#This Row],[Fecha Baja]]="","",VALUE(1&amp;"/"&amp;MONTH(Tabla1[[#This Row],[Fecha Baja]])&amp;"/"&amp;YEAR(Tabla1[[#This Row],[Fecha Baja]])))</f>
        <v>42979</v>
      </c>
      <c r="AS369" s="42">
        <f>IF(Tabla1[[#This Row],[Fecha Ingreso Plataforma]]="","",VALUE(1&amp;"/"&amp;MONTH(Tabla1[[#This Row],[Fecha Ingreso Plataforma]])&amp;"/"&amp;YEAR(Tabla1[[#This Row],[Fecha Ingreso Plataforma]])))</f>
        <v>42948</v>
      </c>
      <c r="AT369" s="41" t="str">
        <f ca="1">+IF(AND(Tabla1[[#This Row],[dias]]&gt;=135,Tabla1[[#This Row],[Estado]]="Vigente"),"Si","No")</f>
        <v>No</v>
      </c>
      <c r="AU369" s="37" t="str">
        <f>+IF(COUNTIF('PLAN EMPLEADO'!I:I,Tabla1[[#This Row],[Mail]])=0,"No","Si")</f>
        <v>No</v>
      </c>
      <c r="AV369" s="89" t="s">
        <v>709</v>
      </c>
      <c r="AW369" s="194"/>
    </row>
    <row r="370" spans="1:49" x14ac:dyDescent="0.2">
      <c r="A370" s="37" t="s">
        <v>27</v>
      </c>
      <c r="B370" s="37" t="s">
        <v>3115</v>
      </c>
      <c r="C370" s="37" t="s">
        <v>29</v>
      </c>
      <c r="D370" s="37" t="s">
        <v>30</v>
      </c>
      <c r="E370" s="193" t="str">
        <f>+LEFT(Tabla1[[#This Row],[RutDV]],8)</f>
        <v>16054463</v>
      </c>
      <c r="F370" s="193" t="str">
        <f>+RIGHT(Tabla1[[#This Row],[RutDV]],1)</f>
        <v>5</v>
      </c>
      <c r="G370" s="37" t="s">
        <v>114</v>
      </c>
      <c r="H370" s="37" t="s">
        <v>833</v>
      </c>
      <c r="I370" s="37" t="str">
        <f>+TRIM(Tabla1[[#This Row],[Nombres]]&amp;" "&amp;Tabla1[[#This Row],[Apellidos]])</f>
        <v>GIOVANNI EDUARDO CALDERON ESPINOSA</v>
      </c>
      <c r="J370" s="37" t="s">
        <v>1474</v>
      </c>
      <c r="K370" s="37" t="s">
        <v>1624</v>
      </c>
      <c r="L370" s="37" t="s">
        <v>2494</v>
      </c>
      <c r="M370" s="37" t="s">
        <v>2493</v>
      </c>
      <c r="N370" s="37" t="s">
        <v>2495</v>
      </c>
      <c r="O370" s="37" t="s">
        <v>3107</v>
      </c>
      <c r="P370" s="40">
        <v>43052</v>
      </c>
      <c r="Q370" s="37"/>
      <c r="V370" s="40">
        <v>31386</v>
      </c>
      <c r="W370" s="37"/>
      <c r="Y370" s="37" t="str">
        <f>+IFERROR(VLOOKUP(Tabla1[[#This Row],[Supervisor]],STAFF!E:H,4,0),"")</f>
        <v/>
      </c>
      <c r="Z370" s="40">
        <v>42943</v>
      </c>
      <c r="AA370" s="40">
        <v>42965</v>
      </c>
      <c r="AB370" s="37" t="s">
        <v>2516</v>
      </c>
      <c r="AC370" s="40">
        <v>42966</v>
      </c>
      <c r="AD370" s="37" t="s">
        <v>833</v>
      </c>
      <c r="AE370" s="37" t="s">
        <v>833</v>
      </c>
      <c r="AF370" s="37">
        <v>19125</v>
      </c>
      <c r="AG370" s="37" t="s">
        <v>2643</v>
      </c>
      <c r="AJ370" s="37">
        <v>6</v>
      </c>
      <c r="AK370" s="37" t="s">
        <v>3081</v>
      </c>
      <c r="AL370" s="37">
        <v>45</v>
      </c>
      <c r="AN370" s="37">
        <f>+IF(AL370=45,1,"")</f>
        <v>1</v>
      </c>
      <c r="AO370" s="40">
        <f ca="1">+TODAY()</f>
        <v>44256</v>
      </c>
      <c r="AP370" s="41">
        <f ca="1">+IF(Tabla1[[#This Row],[Fecha Ingreso Plataforma]]="","",AO370-AC370)</f>
        <v>1290</v>
      </c>
      <c r="AQ370" s="40"/>
      <c r="AR370" s="42">
        <f>+IF(Tabla1[[#This Row],[Fecha Baja]]="","",VALUE(1&amp;"/"&amp;MONTH(Tabla1[[#This Row],[Fecha Baja]])&amp;"/"&amp;YEAR(Tabla1[[#This Row],[Fecha Baja]])))</f>
        <v>43040</v>
      </c>
      <c r="AS370" s="42">
        <f>IF(Tabla1[[#This Row],[Fecha Ingreso Plataforma]]="","",VALUE(1&amp;"/"&amp;MONTH(Tabla1[[#This Row],[Fecha Ingreso Plataforma]])&amp;"/"&amp;YEAR(Tabla1[[#This Row],[Fecha Ingreso Plataforma]])))</f>
        <v>42948</v>
      </c>
      <c r="AT370" s="41" t="str">
        <f ca="1">+IF(AND(Tabla1[[#This Row],[dias]]&gt;=135,Tabla1[[#This Row],[Estado]]="Vigente"),"Si","No")</f>
        <v>No</v>
      </c>
      <c r="AU370" s="37" t="str">
        <f>+IF(COUNTIF('PLAN EMPLEADO'!I:I,Tabla1[[#This Row],[Mail]])=0,"No","Si")</f>
        <v>No</v>
      </c>
      <c r="AV370" s="89" t="s">
        <v>709</v>
      </c>
      <c r="AW370" s="194"/>
    </row>
    <row r="371" spans="1:49" x14ac:dyDescent="0.2">
      <c r="A371" s="37" t="s">
        <v>27</v>
      </c>
      <c r="B371" s="37" t="s">
        <v>3115</v>
      </c>
      <c r="C371" s="37" t="s">
        <v>29</v>
      </c>
      <c r="D371" s="37" t="s">
        <v>30</v>
      </c>
      <c r="E371" s="193" t="str">
        <f>+LEFT(Tabla1[[#This Row],[RutDV]],8)</f>
        <v>16352014</v>
      </c>
      <c r="F371" s="193" t="str">
        <f>+RIGHT(Tabla1[[#This Row],[RutDV]],1)</f>
        <v>1</v>
      </c>
      <c r="G371" s="37" t="s">
        <v>165</v>
      </c>
      <c r="H371" s="37" t="s">
        <v>815</v>
      </c>
      <c r="I371" s="37" t="str">
        <f>+TRIM(Tabla1[[#This Row],[Nombres]]&amp;" "&amp;Tabla1[[#This Row],[Apellidos]])</f>
        <v>JOCELYN CECILIA LLANOS ASTUDILLO</v>
      </c>
      <c r="J371" s="37" t="s">
        <v>1575</v>
      </c>
      <c r="K371" s="37" t="s">
        <v>1576</v>
      </c>
      <c r="L371" s="37" t="s">
        <v>2494</v>
      </c>
      <c r="M371" s="37" t="s">
        <v>2493</v>
      </c>
      <c r="N371" s="37" t="s">
        <v>2495</v>
      </c>
      <c r="O371" s="37" t="s">
        <v>3088</v>
      </c>
      <c r="P371" s="40">
        <v>43058</v>
      </c>
      <c r="Q371" s="37"/>
      <c r="V371" s="40">
        <v>31769</v>
      </c>
      <c r="W371" s="37"/>
      <c r="Y371" s="37" t="str">
        <f>+IFERROR(VLOOKUP(Tabla1[[#This Row],[Supervisor]],STAFF!E:H,4,0),"")</f>
        <v/>
      </c>
      <c r="Z371" s="40">
        <v>42936</v>
      </c>
      <c r="AA371" s="40">
        <v>42965</v>
      </c>
      <c r="AB371" s="37" t="s">
        <v>2516</v>
      </c>
      <c r="AC371" s="40">
        <v>42966</v>
      </c>
      <c r="AD371" s="37" t="s">
        <v>815</v>
      </c>
      <c r="AE371" s="37" t="s">
        <v>815</v>
      </c>
      <c r="AF371" s="37">
        <v>19099</v>
      </c>
      <c r="AG371" s="37" t="s">
        <v>2625</v>
      </c>
      <c r="AJ371" s="37">
        <v>6</v>
      </c>
      <c r="AK371" s="37" t="s">
        <v>3081</v>
      </c>
      <c r="AL371" s="37">
        <v>45</v>
      </c>
      <c r="AN371" s="37">
        <f>+IF(AL371=45,1,"")</f>
        <v>1</v>
      </c>
      <c r="AO371" s="40">
        <f ca="1">+TODAY()</f>
        <v>44256</v>
      </c>
      <c r="AP371" s="41">
        <f ca="1">+IF(Tabla1[[#This Row],[Fecha Ingreso Plataforma]]="","",AO371-AC371)</f>
        <v>1290</v>
      </c>
      <c r="AQ371" s="40"/>
      <c r="AR371" s="42">
        <f>+IF(Tabla1[[#This Row],[Fecha Baja]]="","",VALUE(1&amp;"/"&amp;MONTH(Tabla1[[#This Row],[Fecha Baja]])&amp;"/"&amp;YEAR(Tabla1[[#This Row],[Fecha Baja]])))</f>
        <v>43040</v>
      </c>
      <c r="AS371" s="42">
        <f>IF(Tabla1[[#This Row],[Fecha Ingreso Plataforma]]="","",VALUE(1&amp;"/"&amp;MONTH(Tabla1[[#This Row],[Fecha Ingreso Plataforma]])&amp;"/"&amp;YEAR(Tabla1[[#This Row],[Fecha Ingreso Plataforma]])))</f>
        <v>42948</v>
      </c>
      <c r="AT371" s="41" t="str">
        <f ca="1">+IF(AND(Tabla1[[#This Row],[dias]]&gt;=135,Tabla1[[#This Row],[Estado]]="Vigente"),"Si","No")</f>
        <v>No</v>
      </c>
      <c r="AU371" s="37" t="str">
        <f>+IF(COUNTIF('PLAN EMPLEADO'!I:I,Tabla1[[#This Row],[Mail]])=0,"No","Si")</f>
        <v>No</v>
      </c>
      <c r="AV371" s="89" t="s">
        <v>709</v>
      </c>
      <c r="AW371" s="194"/>
    </row>
    <row r="372" spans="1:49" x14ac:dyDescent="0.2">
      <c r="A372" s="37" t="s">
        <v>27</v>
      </c>
      <c r="B372" s="37" t="s">
        <v>3115</v>
      </c>
      <c r="C372" s="37" t="s">
        <v>28</v>
      </c>
      <c r="D372" s="37" t="s">
        <v>30</v>
      </c>
      <c r="E372" s="193" t="str">
        <f>+LEFT(Tabla1[[#This Row],[RutDV]],8)</f>
        <v>15050782</v>
      </c>
      <c r="F372" s="193" t="str">
        <f>+RIGHT(Tabla1[[#This Row],[RutDV]],1)</f>
        <v>0</v>
      </c>
      <c r="G372" s="37" t="s">
        <v>448</v>
      </c>
      <c r="H372" s="37" t="s">
        <v>1067</v>
      </c>
      <c r="I372" s="37" t="str">
        <f>+TRIM(Tabla1[[#This Row],[Nombres]]&amp;" "&amp;Tabla1[[#This Row],[Apellidos]])</f>
        <v>JOSE MIGUEL HERRERA MORALES</v>
      </c>
      <c r="J372" s="37" t="s">
        <v>2064</v>
      </c>
      <c r="K372" s="37" t="s">
        <v>2065</v>
      </c>
      <c r="L372" s="37" t="s">
        <v>2494</v>
      </c>
      <c r="M372" s="37" t="s">
        <v>2493</v>
      </c>
      <c r="N372" s="37" t="s">
        <v>2496</v>
      </c>
      <c r="O372" s="37" t="s">
        <v>3533</v>
      </c>
      <c r="P372" s="45">
        <v>43623</v>
      </c>
      <c r="Q372" s="37"/>
      <c r="V372" s="40">
        <v>30014</v>
      </c>
      <c r="W372" s="37" t="s">
        <v>5413</v>
      </c>
      <c r="X372" s="37" t="s">
        <v>2510</v>
      </c>
      <c r="Y372" s="37" t="str">
        <f>+IFERROR(VLOOKUP(Tabla1[[#This Row],[Supervisor]],STAFF!E:H,4,0),"")</f>
        <v>FRANCISCO JAVIER SUAREZ VEGA</v>
      </c>
      <c r="Z372" s="40">
        <v>42943</v>
      </c>
      <c r="AA372" s="40">
        <v>42965</v>
      </c>
      <c r="AB372" s="37" t="s">
        <v>2516</v>
      </c>
      <c r="AC372" s="40">
        <v>43168</v>
      </c>
      <c r="AD372" s="37" t="s">
        <v>1067</v>
      </c>
      <c r="AE372" s="37" t="s">
        <v>1067</v>
      </c>
      <c r="AF372" s="37" t="s">
        <v>2521</v>
      </c>
      <c r="AG372" s="37" t="s">
        <v>2872</v>
      </c>
      <c r="AJ372" s="37">
        <v>6</v>
      </c>
      <c r="AK372" s="37" t="s">
        <v>3081</v>
      </c>
      <c r="AL372" s="37">
        <v>30</v>
      </c>
      <c r="AM372" s="37" t="s">
        <v>3519</v>
      </c>
      <c r="AN372" s="37" t="str">
        <f>+IF(AL372=45,1,"")</f>
        <v/>
      </c>
      <c r="AO372" s="40">
        <f ca="1">+TODAY()</f>
        <v>44256</v>
      </c>
      <c r="AP372" s="41">
        <f ca="1">+IF(Tabla1[[#This Row],[Fecha Ingreso Plataforma]]="","",AO372-AC372)</f>
        <v>1088</v>
      </c>
      <c r="AQ372" s="40"/>
      <c r="AR372" s="42">
        <f>+IF(Tabla1[[#This Row],[Fecha Baja]]="","",VALUE(1&amp;"/"&amp;MONTH(Tabla1[[#This Row],[Fecha Baja]])&amp;"/"&amp;YEAR(Tabla1[[#This Row],[Fecha Baja]])))</f>
        <v>43617</v>
      </c>
      <c r="AS372" s="42">
        <f>IF(Tabla1[[#This Row],[Fecha Ingreso Plataforma]]="","",VALUE(1&amp;"/"&amp;MONTH(Tabla1[[#This Row],[Fecha Ingreso Plataforma]])&amp;"/"&amp;YEAR(Tabla1[[#This Row],[Fecha Ingreso Plataforma]])))</f>
        <v>43160</v>
      </c>
      <c r="AT372" s="41" t="str">
        <f ca="1">+IF(AND(Tabla1[[#This Row],[dias]]&gt;=135,Tabla1[[#This Row],[Estado]]="Vigente"),"Si","No")</f>
        <v>No</v>
      </c>
      <c r="AU372" s="37" t="str">
        <f>+IF(COUNTIF('PLAN EMPLEADO'!I:I,Tabla1[[#This Row],[Mail]])=0,"No","Si")</f>
        <v>Si</v>
      </c>
      <c r="AV372" s="89" t="s">
        <v>709</v>
      </c>
      <c r="AW372" s="194"/>
    </row>
    <row r="373" spans="1:49" x14ac:dyDescent="0.2">
      <c r="A373" s="37" t="s">
        <v>27</v>
      </c>
      <c r="B373" s="37" t="s">
        <v>3115</v>
      </c>
      <c r="C373" s="37" t="s">
        <v>28</v>
      </c>
      <c r="D373" s="37" t="s">
        <v>30</v>
      </c>
      <c r="E373" s="193" t="str">
        <f>+LEFT(Tabla1[[#This Row],[RutDV]],8)</f>
        <v>9835990-</v>
      </c>
      <c r="F373" s="193" t="str">
        <f>+RIGHT(Tabla1[[#This Row],[RutDV]],1)</f>
        <v>7</v>
      </c>
      <c r="G373" s="37" t="s">
        <v>220</v>
      </c>
      <c r="H373" s="37" t="s">
        <v>851</v>
      </c>
      <c r="I373" s="37" t="str">
        <f>+TRIM(Tabla1[[#This Row],[Nombres]]&amp;" "&amp;Tabla1[[#This Row],[Apellidos]])</f>
        <v>JENNY MARGARITA OSORIO JAMETT</v>
      </c>
      <c r="J373" s="37" t="s">
        <v>1683</v>
      </c>
      <c r="K373" s="37" t="s">
        <v>1684</v>
      </c>
      <c r="L373" s="37" t="s">
        <v>2494</v>
      </c>
      <c r="M373" s="37" t="s">
        <v>2493</v>
      </c>
      <c r="N373" s="37" t="s">
        <v>2496</v>
      </c>
      <c r="P373" s="40">
        <v>42971</v>
      </c>
      <c r="Q373" s="37"/>
      <c r="V373" s="40">
        <v>23536</v>
      </c>
      <c r="W373" s="37"/>
      <c r="Y373" s="37" t="str">
        <f>+IFERROR(VLOOKUP(Tabla1[[#This Row],[Supervisor]],STAFF!E:H,4,0),"")</f>
        <v/>
      </c>
      <c r="Z373" s="40">
        <v>42943</v>
      </c>
      <c r="AA373" s="40">
        <v>42965</v>
      </c>
      <c r="AB373" s="37" t="s">
        <v>2516</v>
      </c>
      <c r="AC373" s="40">
        <v>42966</v>
      </c>
      <c r="AD373" s="37" t="s">
        <v>851</v>
      </c>
      <c r="AE373" s="37" t="s">
        <v>851</v>
      </c>
      <c r="AF373" s="37">
        <v>19119</v>
      </c>
      <c r="AG373" s="37" t="s">
        <v>2661</v>
      </c>
      <c r="AJ373" s="37">
        <v>6</v>
      </c>
      <c r="AK373" s="37" t="s">
        <v>3081</v>
      </c>
      <c r="AL373" s="37">
        <v>45</v>
      </c>
      <c r="AN373" s="37">
        <f>+IF(AL373=45,1,"")</f>
        <v>1</v>
      </c>
      <c r="AO373" s="40">
        <f ca="1">+TODAY()</f>
        <v>44256</v>
      </c>
      <c r="AP373" s="41">
        <f ca="1">+IF(Tabla1[[#This Row],[Fecha Ingreso Plataforma]]="","",AO373-AC373)</f>
        <v>1290</v>
      </c>
      <c r="AQ373" s="40"/>
      <c r="AR373" s="42">
        <f>+IF(Tabla1[[#This Row],[Fecha Baja]]="","",VALUE(1&amp;"/"&amp;MONTH(Tabla1[[#This Row],[Fecha Baja]])&amp;"/"&amp;YEAR(Tabla1[[#This Row],[Fecha Baja]])))</f>
        <v>42948</v>
      </c>
      <c r="AS373" s="42">
        <f>IF(Tabla1[[#This Row],[Fecha Ingreso Plataforma]]="","",VALUE(1&amp;"/"&amp;MONTH(Tabla1[[#This Row],[Fecha Ingreso Plataforma]])&amp;"/"&amp;YEAR(Tabla1[[#This Row],[Fecha Ingreso Plataforma]])))</f>
        <v>42948</v>
      </c>
      <c r="AT373" s="41" t="str">
        <f ca="1">+IF(AND(Tabla1[[#This Row],[dias]]&gt;=135,Tabla1[[#This Row],[Estado]]="Vigente"),"Si","No")</f>
        <v>No</v>
      </c>
      <c r="AU373" s="37" t="str">
        <f>+IF(COUNTIF('PLAN EMPLEADO'!I:I,Tabla1[[#This Row],[Mail]])=0,"No","Si")</f>
        <v>No</v>
      </c>
      <c r="AV373" s="89" t="s">
        <v>709</v>
      </c>
      <c r="AW373" s="194"/>
    </row>
    <row r="374" spans="1:49" x14ac:dyDescent="0.2">
      <c r="A374" s="37" t="s">
        <v>27</v>
      </c>
      <c r="B374" s="37" t="s">
        <v>3115</v>
      </c>
      <c r="C374" s="37" t="s">
        <v>28</v>
      </c>
      <c r="D374" s="37" t="s">
        <v>30</v>
      </c>
      <c r="E374" s="193" t="str">
        <f>+LEFT(Tabla1[[#This Row],[RutDV]],8)</f>
        <v>17565435</v>
      </c>
      <c r="F374" s="193" t="str">
        <f>+RIGHT(Tabla1[[#This Row],[RutDV]],1)</f>
        <v>6</v>
      </c>
      <c r="G374" s="37" t="s">
        <v>194</v>
      </c>
      <c r="H374" s="37" t="s">
        <v>835</v>
      </c>
      <c r="I374" s="37" t="str">
        <f>+TRIM(Tabla1[[#This Row],[Nombres]]&amp;" "&amp;Tabla1[[#This Row],[Apellidos]])</f>
        <v>PAULA ANDREA CELIS ACEVEDO</v>
      </c>
      <c r="J374" s="37" t="s">
        <v>1631</v>
      </c>
      <c r="K374" s="37" t="s">
        <v>1632</v>
      </c>
      <c r="L374" s="37" t="s">
        <v>2494</v>
      </c>
      <c r="M374" s="37" t="s">
        <v>2493</v>
      </c>
      <c r="N374" s="37" t="s">
        <v>2495</v>
      </c>
      <c r="O374" s="37" t="s">
        <v>3107</v>
      </c>
      <c r="P374" s="40">
        <v>42999</v>
      </c>
      <c r="Q374" s="37"/>
      <c r="V374" s="40">
        <v>30260</v>
      </c>
      <c r="W374" s="37"/>
      <c r="Y374" s="37" t="str">
        <f>+IFERROR(VLOOKUP(Tabla1[[#This Row],[Supervisor]],STAFF!E:H,4,0),"")</f>
        <v/>
      </c>
      <c r="Z374" s="40">
        <v>42943</v>
      </c>
      <c r="AA374" s="40">
        <v>42965</v>
      </c>
      <c r="AB374" s="37" t="s">
        <v>2516</v>
      </c>
      <c r="AC374" s="40">
        <v>42966</v>
      </c>
      <c r="AD374" s="37" t="s">
        <v>835</v>
      </c>
      <c r="AE374" s="37" t="s">
        <v>835</v>
      </c>
      <c r="AF374" s="37">
        <v>19118</v>
      </c>
      <c r="AG374" s="37" t="s">
        <v>2645</v>
      </c>
      <c r="AJ374" s="37">
        <v>6</v>
      </c>
      <c r="AK374" s="37" t="s">
        <v>3081</v>
      </c>
      <c r="AL374" s="37">
        <v>45</v>
      </c>
      <c r="AN374" s="37">
        <f>+IF(AL374=45,1,"")</f>
        <v>1</v>
      </c>
      <c r="AO374" s="40">
        <f ca="1">+TODAY()</f>
        <v>44256</v>
      </c>
      <c r="AP374" s="41">
        <f ca="1">+IF(Tabla1[[#This Row],[Fecha Ingreso Plataforma]]="","",AO374-AC374)</f>
        <v>1290</v>
      </c>
      <c r="AQ374" s="40"/>
      <c r="AR374" s="42">
        <f>+IF(Tabla1[[#This Row],[Fecha Baja]]="","",VALUE(1&amp;"/"&amp;MONTH(Tabla1[[#This Row],[Fecha Baja]])&amp;"/"&amp;YEAR(Tabla1[[#This Row],[Fecha Baja]])))</f>
        <v>42979</v>
      </c>
      <c r="AS374" s="42">
        <f>IF(Tabla1[[#This Row],[Fecha Ingreso Plataforma]]="","",VALUE(1&amp;"/"&amp;MONTH(Tabla1[[#This Row],[Fecha Ingreso Plataforma]])&amp;"/"&amp;YEAR(Tabla1[[#This Row],[Fecha Ingreso Plataforma]])))</f>
        <v>42948</v>
      </c>
      <c r="AT374" s="41" t="str">
        <f ca="1">+IF(AND(Tabla1[[#This Row],[dias]]&gt;=135,Tabla1[[#This Row],[Estado]]="Vigente"),"Si","No")</f>
        <v>No</v>
      </c>
      <c r="AU374" s="37" t="str">
        <f>+IF(COUNTIF('PLAN EMPLEADO'!I:I,Tabla1[[#This Row],[Mail]])=0,"No","Si")</f>
        <v>No</v>
      </c>
      <c r="AV374" s="89" t="s">
        <v>709</v>
      </c>
      <c r="AW374" s="194"/>
    </row>
    <row r="375" spans="1:49" x14ac:dyDescent="0.2">
      <c r="A375" s="37" t="s">
        <v>27</v>
      </c>
      <c r="B375" s="37" t="s">
        <v>3115</v>
      </c>
      <c r="C375" s="37" t="s">
        <v>29</v>
      </c>
      <c r="D375" s="37" t="s">
        <v>30</v>
      </c>
      <c r="E375" s="193" t="str">
        <f>+LEFT(Tabla1[[#This Row],[RutDV]],8)</f>
        <v>19257499</v>
      </c>
      <c r="F375" s="193" t="str">
        <f>+RIGHT(Tabla1[[#This Row],[RutDV]],1)</f>
        <v>4</v>
      </c>
      <c r="G375" s="37" t="s">
        <v>192</v>
      </c>
      <c r="H375" s="37" t="s">
        <v>834</v>
      </c>
      <c r="I375" s="37" t="str">
        <f>+TRIM(Tabla1[[#This Row],[Nombres]]&amp;" "&amp;Tabla1[[#This Row],[Apellidos]])</f>
        <v>PABLO EMILIO CASTILLO FABREGA</v>
      </c>
      <c r="J375" s="37" t="s">
        <v>1627</v>
      </c>
      <c r="K375" s="37" t="s">
        <v>1628</v>
      </c>
      <c r="L375" s="37" t="s">
        <v>2494</v>
      </c>
      <c r="M375" s="37" t="s">
        <v>2493</v>
      </c>
      <c r="N375" s="37" t="s">
        <v>2496</v>
      </c>
      <c r="P375" s="40">
        <v>43159</v>
      </c>
      <c r="Q375" s="37"/>
      <c r="V375" s="40">
        <v>35177</v>
      </c>
      <c r="W375" s="37" t="s">
        <v>5410</v>
      </c>
      <c r="X375" s="37" t="s">
        <v>2506</v>
      </c>
      <c r="Y375" s="37" t="str">
        <f>+IFERROR(VLOOKUP(Tabla1[[#This Row],[Supervisor]],STAFF!E:H,4,0),"")</f>
        <v>ULISES LA ROSA PEREZ</v>
      </c>
      <c r="Z375" s="40">
        <v>42943</v>
      </c>
      <c r="AA375" s="40">
        <v>42965</v>
      </c>
      <c r="AB375" s="37" t="s">
        <v>2516</v>
      </c>
      <c r="AC375" s="40">
        <v>42966</v>
      </c>
      <c r="AD375" s="37" t="s">
        <v>834</v>
      </c>
      <c r="AE375" s="37" t="s">
        <v>834</v>
      </c>
      <c r="AF375" s="37">
        <v>19123</v>
      </c>
      <c r="AG375" s="37" t="s">
        <v>2644</v>
      </c>
      <c r="AJ375" s="37">
        <v>6</v>
      </c>
      <c r="AK375" s="37" t="s">
        <v>3081</v>
      </c>
      <c r="AL375" s="37">
        <v>45</v>
      </c>
      <c r="AN375" s="37">
        <f>+IF(AL375=45,1,"")</f>
        <v>1</v>
      </c>
      <c r="AO375" s="40">
        <f ca="1">+TODAY()</f>
        <v>44256</v>
      </c>
      <c r="AP375" s="41">
        <f ca="1">+IF(Tabla1[[#This Row],[Fecha Ingreso Plataforma]]="","",AO375-AC375)</f>
        <v>1290</v>
      </c>
      <c r="AQ375" s="40"/>
      <c r="AR375" s="42">
        <f>+IF(Tabla1[[#This Row],[Fecha Baja]]="","",VALUE(1&amp;"/"&amp;MONTH(Tabla1[[#This Row],[Fecha Baja]])&amp;"/"&amp;YEAR(Tabla1[[#This Row],[Fecha Baja]])))</f>
        <v>43132</v>
      </c>
      <c r="AS375" s="42">
        <f>IF(Tabla1[[#This Row],[Fecha Ingreso Plataforma]]="","",VALUE(1&amp;"/"&amp;MONTH(Tabla1[[#This Row],[Fecha Ingreso Plataforma]])&amp;"/"&amp;YEAR(Tabla1[[#This Row],[Fecha Ingreso Plataforma]])))</f>
        <v>42948</v>
      </c>
      <c r="AT375" s="41" t="str">
        <f ca="1">+IF(AND(Tabla1[[#This Row],[dias]]&gt;=135,Tabla1[[#This Row],[Estado]]="Vigente"),"Si","No")</f>
        <v>No</v>
      </c>
      <c r="AU375" s="37" t="str">
        <f>+IF(COUNTIF('PLAN EMPLEADO'!I:I,Tabla1[[#This Row],[Mail]])=0,"No","Si")</f>
        <v>No</v>
      </c>
      <c r="AV375" s="89" t="s">
        <v>709</v>
      </c>
      <c r="AW375" s="194"/>
    </row>
    <row r="376" spans="1:49" x14ac:dyDescent="0.2">
      <c r="A376" s="37" t="s">
        <v>27</v>
      </c>
      <c r="B376" s="37" t="s">
        <v>3115</v>
      </c>
      <c r="C376" s="37" t="s">
        <v>28</v>
      </c>
      <c r="D376" s="37" t="s">
        <v>30</v>
      </c>
      <c r="E376" s="193" t="str">
        <f>+LEFT(Tabla1[[#This Row],[RutDV]],8)</f>
        <v>11506777</v>
      </c>
      <c r="F376" s="193" t="str">
        <f>+RIGHT(Tabla1[[#This Row],[RutDV]],1)</f>
        <v>K</v>
      </c>
      <c r="G376" s="37" t="s">
        <v>205</v>
      </c>
      <c r="H376" s="37" t="s">
        <v>842</v>
      </c>
      <c r="I376" s="37" t="str">
        <f>+TRIM(Tabla1[[#This Row],[Nombres]]&amp;" "&amp;Tabla1[[#This Row],[Apellidos]])</f>
        <v>PAMELA KATHERINE GONZALEZ VILLANUEVA</v>
      </c>
      <c r="J376" s="37" t="s">
        <v>1653</v>
      </c>
      <c r="K376" s="37" t="s">
        <v>1654</v>
      </c>
      <c r="L376" s="37" t="s">
        <v>2494</v>
      </c>
      <c r="M376" s="37" t="s">
        <v>2493</v>
      </c>
      <c r="N376" s="37" t="s">
        <v>2495</v>
      </c>
      <c r="O376" s="37" t="s">
        <v>3107</v>
      </c>
      <c r="P376" s="40">
        <v>42999</v>
      </c>
      <c r="Q376" s="37"/>
      <c r="V376" s="40">
        <v>25859</v>
      </c>
      <c r="W376" s="37"/>
      <c r="Y376" s="37" t="str">
        <f>+IFERROR(VLOOKUP(Tabla1[[#This Row],[Supervisor]],STAFF!E:H,4,0),"")</f>
        <v/>
      </c>
      <c r="Z376" s="40">
        <v>42943</v>
      </c>
      <c r="AA376" s="40">
        <v>42965</v>
      </c>
      <c r="AB376" s="37" t="s">
        <v>2516</v>
      </c>
      <c r="AC376" s="40">
        <v>42966</v>
      </c>
      <c r="AD376" s="37" t="s">
        <v>842</v>
      </c>
      <c r="AE376" s="37" t="s">
        <v>842</v>
      </c>
      <c r="AF376" s="37">
        <v>19101</v>
      </c>
      <c r="AG376" s="37" t="s">
        <v>2652</v>
      </c>
      <c r="AJ376" s="37">
        <v>6</v>
      </c>
      <c r="AK376" s="37" t="s">
        <v>3081</v>
      </c>
      <c r="AL376" s="37">
        <v>45</v>
      </c>
      <c r="AN376" s="37">
        <f>+IF(AL376=45,1,"")</f>
        <v>1</v>
      </c>
      <c r="AO376" s="40">
        <f ca="1">+TODAY()</f>
        <v>44256</v>
      </c>
      <c r="AP376" s="41">
        <f ca="1">+IF(Tabla1[[#This Row],[Fecha Ingreso Plataforma]]="","",AO376-AC376)</f>
        <v>1290</v>
      </c>
      <c r="AQ376" s="40"/>
      <c r="AR376" s="42">
        <f>+IF(Tabla1[[#This Row],[Fecha Baja]]="","",VALUE(1&amp;"/"&amp;MONTH(Tabla1[[#This Row],[Fecha Baja]])&amp;"/"&amp;YEAR(Tabla1[[#This Row],[Fecha Baja]])))</f>
        <v>42979</v>
      </c>
      <c r="AS376" s="42">
        <f>IF(Tabla1[[#This Row],[Fecha Ingreso Plataforma]]="","",VALUE(1&amp;"/"&amp;MONTH(Tabla1[[#This Row],[Fecha Ingreso Plataforma]])&amp;"/"&amp;YEAR(Tabla1[[#This Row],[Fecha Ingreso Plataforma]])))</f>
        <v>42948</v>
      </c>
      <c r="AT376" s="41" t="str">
        <f ca="1">+IF(AND(Tabla1[[#This Row],[dias]]&gt;=135,Tabla1[[#This Row],[Estado]]="Vigente"),"Si","No")</f>
        <v>No</v>
      </c>
      <c r="AU376" s="37" t="str">
        <f>+IF(COUNTIF('PLAN EMPLEADO'!I:I,Tabla1[[#This Row],[Mail]])=0,"No","Si")</f>
        <v>No</v>
      </c>
      <c r="AV376" s="89" t="s">
        <v>709</v>
      </c>
      <c r="AW376" s="194"/>
    </row>
    <row r="377" spans="1:49" x14ac:dyDescent="0.2">
      <c r="A377" s="37" t="s">
        <v>27</v>
      </c>
      <c r="B377" s="37" t="s">
        <v>3115</v>
      </c>
      <c r="C377" s="37" t="s">
        <v>28</v>
      </c>
      <c r="D377" s="37" t="s">
        <v>30</v>
      </c>
      <c r="E377" s="193" t="str">
        <f>+LEFT(Tabla1[[#This Row],[RutDV]],8)</f>
        <v>13227517</v>
      </c>
      <c r="F377" s="193" t="str">
        <f>+RIGHT(Tabla1[[#This Row],[RutDV]],1)</f>
        <v>3</v>
      </c>
      <c r="G377" s="37" t="s">
        <v>160</v>
      </c>
      <c r="H377" s="37" t="s">
        <v>813</v>
      </c>
      <c r="I377" s="37" t="str">
        <f>+TRIM(Tabla1[[#This Row],[Nombres]]&amp;" "&amp;Tabla1[[#This Row],[Apellidos]])</f>
        <v>ROBERTO IVAN GUTIERREZ LISBOA</v>
      </c>
      <c r="J377" s="37" t="s">
        <v>1565</v>
      </c>
      <c r="K377" s="37" t="s">
        <v>1566</v>
      </c>
      <c r="L377" s="37" t="s">
        <v>2494</v>
      </c>
      <c r="M377" s="37" t="s">
        <v>2493</v>
      </c>
      <c r="N377" s="37" t="s">
        <v>2495</v>
      </c>
      <c r="O377" s="37" t="s">
        <v>3107</v>
      </c>
      <c r="P377" s="40">
        <v>43058</v>
      </c>
      <c r="Q377" s="37"/>
      <c r="V377" s="40">
        <v>28453</v>
      </c>
      <c r="W377" s="37"/>
      <c r="Y377" s="37" t="str">
        <f>+IFERROR(VLOOKUP(Tabla1[[#This Row],[Supervisor]],STAFF!E:H,4,0),"")</f>
        <v/>
      </c>
      <c r="Z377" s="40">
        <v>42936</v>
      </c>
      <c r="AA377" s="40">
        <v>42965</v>
      </c>
      <c r="AB377" s="37" t="s">
        <v>2516</v>
      </c>
      <c r="AC377" s="40">
        <v>42966</v>
      </c>
      <c r="AD377" s="37" t="s">
        <v>813</v>
      </c>
      <c r="AE377" s="37" t="s">
        <v>813</v>
      </c>
      <c r="AF377" s="37">
        <v>19101</v>
      </c>
      <c r="AG377" s="37" t="s">
        <v>2623</v>
      </c>
      <c r="AJ377" s="37">
        <v>6</v>
      </c>
      <c r="AK377" s="37" t="s">
        <v>3081</v>
      </c>
      <c r="AL377" s="37">
        <v>45</v>
      </c>
      <c r="AN377" s="37">
        <f>+IF(AL377=45,1,"")</f>
        <v>1</v>
      </c>
      <c r="AO377" s="40">
        <f ca="1">+TODAY()</f>
        <v>44256</v>
      </c>
      <c r="AP377" s="41">
        <f ca="1">+IF(Tabla1[[#This Row],[Fecha Ingreso Plataforma]]="","",AO377-AC377)</f>
        <v>1290</v>
      </c>
      <c r="AQ377" s="40"/>
      <c r="AR377" s="42">
        <f>+IF(Tabla1[[#This Row],[Fecha Baja]]="","",VALUE(1&amp;"/"&amp;MONTH(Tabla1[[#This Row],[Fecha Baja]])&amp;"/"&amp;YEAR(Tabla1[[#This Row],[Fecha Baja]])))</f>
        <v>43040</v>
      </c>
      <c r="AS377" s="42">
        <f>IF(Tabla1[[#This Row],[Fecha Ingreso Plataforma]]="","",VALUE(1&amp;"/"&amp;MONTH(Tabla1[[#This Row],[Fecha Ingreso Plataforma]])&amp;"/"&amp;YEAR(Tabla1[[#This Row],[Fecha Ingreso Plataforma]])))</f>
        <v>42948</v>
      </c>
      <c r="AT377" s="41" t="str">
        <f ca="1">+IF(AND(Tabla1[[#This Row],[dias]]&gt;=135,Tabla1[[#This Row],[Estado]]="Vigente"),"Si","No")</f>
        <v>No</v>
      </c>
      <c r="AU377" s="37" t="str">
        <f>+IF(COUNTIF('PLAN EMPLEADO'!I:I,Tabla1[[#This Row],[Mail]])=0,"No","Si")</f>
        <v>No</v>
      </c>
      <c r="AV377" s="89" t="s">
        <v>709</v>
      </c>
      <c r="AW377" s="194"/>
    </row>
    <row r="378" spans="1:49" x14ac:dyDescent="0.2">
      <c r="A378" s="37" t="s">
        <v>27</v>
      </c>
      <c r="B378" s="37" t="s">
        <v>3115</v>
      </c>
      <c r="C378" s="37" t="s">
        <v>28</v>
      </c>
      <c r="D378" s="37" t="s">
        <v>30</v>
      </c>
      <c r="E378" s="193" t="str">
        <f>+LEFT(Tabla1[[#This Row],[RutDV]],8)</f>
        <v>17173926</v>
      </c>
      <c r="F378" s="193" t="str">
        <f>+RIGHT(Tabla1[[#This Row],[RutDV]],1)</f>
        <v>8</v>
      </c>
      <c r="G378" s="37" t="s">
        <v>201</v>
      </c>
      <c r="H378" s="37" t="s">
        <v>838</v>
      </c>
      <c r="I378" s="37" t="str">
        <f>+TRIM(Tabla1[[#This Row],[Nombres]]&amp;" "&amp;Tabla1[[#This Row],[Apellidos]])</f>
        <v>VERONICA NATALY DIAZ LUNA</v>
      </c>
      <c r="J378" s="37" t="s">
        <v>1645</v>
      </c>
      <c r="K378" s="37" t="s">
        <v>1646</v>
      </c>
      <c r="L378" s="37" t="s">
        <v>2494</v>
      </c>
      <c r="M378" s="37" t="s">
        <v>2493</v>
      </c>
      <c r="N378" s="37" t="s">
        <v>2495</v>
      </c>
      <c r="O378" s="37" t="s">
        <v>3107</v>
      </c>
      <c r="P378" s="40">
        <v>43006</v>
      </c>
      <c r="Q378" s="37"/>
      <c r="V378" s="40">
        <v>32547</v>
      </c>
      <c r="W378" s="37"/>
      <c r="Y378" s="37" t="str">
        <f>+IFERROR(VLOOKUP(Tabla1[[#This Row],[Supervisor]],STAFF!E:H,4,0),"")</f>
        <v/>
      </c>
      <c r="Z378" s="40">
        <v>42943</v>
      </c>
      <c r="AA378" s="40">
        <v>42965</v>
      </c>
      <c r="AB378" s="37" t="s">
        <v>2516</v>
      </c>
      <c r="AC378" s="40">
        <v>42966</v>
      </c>
      <c r="AD378" s="37" t="s">
        <v>838</v>
      </c>
      <c r="AE378" s="37" t="s">
        <v>838</v>
      </c>
      <c r="AF378" s="37">
        <v>19131</v>
      </c>
      <c r="AG378" s="37" t="s">
        <v>2648</v>
      </c>
      <c r="AJ378" s="37">
        <v>6</v>
      </c>
      <c r="AK378" s="37" t="s">
        <v>3081</v>
      </c>
      <c r="AL378" s="37">
        <v>45</v>
      </c>
      <c r="AN378" s="37">
        <f>+IF(AL378=45,1,"")</f>
        <v>1</v>
      </c>
      <c r="AO378" s="40">
        <f ca="1">+TODAY()</f>
        <v>44256</v>
      </c>
      <c r="AP378" s="41">
        <f ca="1">+IF(Tabla1[[#This Row],[Fecha Ingreso Plataforma]]="","",AO378-AC378)</f>
        <v>1290</v>
      </c>
      <c r="AQ378" s="40"/>
      <c r="AR378" s="42">
        <f>+IF(Tabla1[[#This Row],[Fecha Baja]]="","",VALUE(1&amp;"/"&amp;MONTH(Tabla1[[#This Row],[Fecha Baja]])&amp;"/"&amp;YEAR(Tabla1[[#This Row],[Fecha Baja]])))</f>
        <v>42979</v>
      </c>
      <c r="AS378" s="42">
        <f>IF(Tabla1[[#This Row],[Fecha Ingreso Plataforma]]="","",VALUE(1&amp;"/"&amp;MONTH(Tabla1[[#This Row],[Fecha Ingreso Plataforma]])&amp;"/"&amp;YEAR(Tabla1[[#This Row],[Fecha Ingreso Plataforma]])))</f>
        <v>42948</v>
      </c>
      <c r="AT378" s="41" t="str">
        <f ca="1">+IF(AND(Tabla1[[#This Row],[dias]]&gt;=135,Tabla1[[#This Row],[Estado]]="Vigente"),"Si","No")</f>
        <v>No</v>
      </c>
      <c r="AU378" s="37" t="str">
        <f>+IF(COUNTIF('PLAN EMPLEADO'!I:I,Tabla1[[#This Row],[Mail]])=0,"No","Si")</f>
        <v>No</v>
      </c>
      <c r="AV378" s="89" t="s">
        <v>709</v>
      </c>
      <c r="AW378" s="194"/>
    </row>
    <row r="379" spans="1:49" x14ac:dyDescent="0.2">
      <c r="A379" s="37" t="s">
        <v>27</v>
      </c>
      <c r="B379" s="37" t="s">
        <v>3115</v>
      </c>
      <c r="C379" s="37" t="s">
        <v>28</v>
      </c>
      <c r="D379" s="37" t="s">
        <v>30</v>
      </c>
      <c r="E379" s="193" t="str">
        <f>+LEFT(Tabla1[[#This Row],[RutDV]],8)</f>
        <v>18408460</v>
      </c>
      <c r="F379" s="193" t="str">
        <f>+RIGHT(Tabla1[[#This Row],[RutDV]],1)</f>
        <v>0</v>
      </c>
      <c r="G379" s="37" t="s">
        <v>211</v>
      </c>
      <c r="H379" s="37" t="s">
        <v>847</v>
      </c>
      <c r="I379" s="37" t="str">
        <f>+TRIM(Tabla1[[#This Row],[Nombres]]&amp;" "&amp;Tabla1[[#This Row],[Apellidos]])</f>
        <v>XIOMARA BELEN MALDONADO MELLADO</v>
      </c>
      <c r="J379" s="37" t="s">
        <v>1665</v>
      </c>
      <c r="K379" s="37" t="s">
        <v>1666</v>
      </c>
      <c r="L379" s="37" t="s">
        <v>2494</v>
      </c>
      <c r="M379" s="37" t="s">
        <v>2493</v>
      </c>
      <c r="N379" s="37" t="s">
        <v>2495</v>
      </c>
      <c r="O379" s="37" t="s">
        <v>3088</v>
      </c>
      <c r="P379" s="40">
        <v>43076</v>
      </c>
      <c r="Q379" s="37"/>
      <c r="V379" s="40">
        <v>34325</v>
      </c>
      <c r="W379" s="37"/>
      <c r="Y379" s="37" t="str">
        <f>+IFERROR(VLOOKUP(Tabla1[[#This Row],[Supervisor]],STAFF!E:H,4,0),"")</f>
        <v/>
      </c>
      <c r="Z379" s="40">
        <v>42943</v>
      </c>
      <c r="AA379" s="40">
        <v>42965</v>
      </c>
      <c r="AB379" s="37" t="s">
        <v>2516</v>
      </c>
      <c r="AC379" s="40">
        <v>42966</v>
      </c>
      <c r="AD379" s="37" t="s">
        <v>847</v>
      </c>
      <c r="AE379" s="37" t="s">
        <v>847</v>
      </c>
      <c r="AF379" s="37">
        <v>19129</v>
      </c>
      <c r="AG379" s="37" t="s">
        <v>2657</v>
      </c>
      <c r="AJ379" s="37">
        <v>6</v>
      </c>
      <c r="AK379" s="37" t="s">
        <v>3081</v>
      </c>
      <c r="AL379" s="37">
        <v>45</v>
      </c>
      <c r="AN379" s="37">
        <f>+IF(AL379=45,1,"")</f>
        <v>1</v>
      </c>
      <c r="AO379" s="40">
        <f ca="1">+TODAY()</f>
        <v>44256</v>
      </c>
      <c r="AP379" s="41">
        <f ca="1">+IF(Tabla1[[#This Row],[Fecha Ingreso Plataforma]]="","",AO379-AC379)</f>
        <v>1290</v>
      </c>
      <c r="AQ379" s="40"/>
      <c r="AR379" s="42">
        <f>+IF(Tabla1[[#This Row],[Fecha Baja]]="","",VALUE(1&amp;"/"&amp;MONTH(Tabla1[[#This Row],[Fecha Baja]])&amp;"/"&amp;YEAR(Tabla1[[#This Row],[Fecha Baja]])))</f>
        <v>43070</v>
      </c>
      <c r="AS379" s="42">
        <f>IF(Tabla1[[#This Row],[Fecha Ingreso Plataforma]]="","",VALUE(1&amp;"/"&amp;MONTH(Tabla1[[#This Row],[Fecha Ingreso Plataforma]])&amp;"/"&amp;YEAR(Tabla1[[#This Row],[Fecha Ingreso Plataforma]])))</f>
        <v>42948</v>
      </c>
      <c r="AT379" s="41" t="str">
        <f ca="1">+IF(AND(Tabla1[[#This Row],[dias]]&gt;=135,Tabla1[[#This Row],[Estado]]="Vigente"),"Si","No")</f>
        <v>No</v>
      </c>
      <c r="AU379" s="37" t="str">
        <f>+IF(COUNTIF('PLAN EMPLEADO'!I:I,Tabla1[[#This Row],[Mail]])=0,"No","Si")</f>
        <v>No</v>
      </c>
      <c r="AV379" s="89" t="s">
        <v>709</v>
      </c>
      <c r="AW379" s="194"/>
    </row>
    <row r="380" spans="1:49" x14ac:dyDescent="0.2">
      <c r="A380" s="37" t="s">
        <v>27</v>
      </c>
      <c r="B380" s="37" t="s">
        <v>3115</v>
      </c>
      <c r="C380" s="37" t="s">
        <v>28</v>
      </c>
      <c r="D380" s="37" t="s">
        <v>30</v>
      </c>
      <c r="E380" s="193" t="str">
        <f>+LEFT(Tabla1[[#This Row],[RutDV]],8)</f>
        <v>15595723</v>
      </c>
      <c r="F380" s="193" t="str">
        <f>+RIGHT(Tabla1[[#This Row],[RutDV]],1)</f>
        <v>9</v>
      </c>
      <c r="G380" s="37" t="s">
        <v>256</v>
      </c>
      <c r="H380" s="37" t="s">
        <v>879</v>
      </c>
      <c r="I380" s="37" t="str">
        <f>+TRIM(Tabla1[[#This Row],[Nombres]]&amp;" "&amp;Tabla1[[#This Row],[Apellidos]])</f>
        <v>CAROLINA ALEJANDRA MOROZIN MORENO</v>
      </c>
      <c r="J380" s="37" t="s">
        <v>1751</v>
      </c>
      <c r="K380" s="37" t="s">
        <v>1752</v>
      </c>
      <c r="L380" s="37" t="s">
        <v>2494</v>
      </c>
      <c r="M380" s="37" t="s">
        <v>2493</v>
      </c>
      <c r="N380" s="37" t="s">
        <v>2495</v>
      </c>
      <c r="O380" s="37" t="s">
        <v>3107</v>
      </c>
      <c r="P380" s="40">
        <v>43080</v>
      </c>
      <c r="Q380" s="37"/>
      <c r="V380" s="40">
        <v>30738</v>
      </c>
      <c r="W380" s="37"/>
      <c r="Y380" s="37" t="str">
        <f>+IFERROR(VLOOKUP(Tabla1[[#This Row],[Supervisor]],STAFF!E:H,4,0),"")</f>
        <v/>
      </c>
      <c r="Z380" s="40">
        <v>42948</v>
      </c>
      <c r="AA380" s="40"/>
      <c r="AB380" s="37" t="s">
        <v>2516</v>
      </c>
      <c r="AC380" s="40">
        <v>42970</v>
      </c>
      <c r="AD380" s="37" t="s">
        <v>879</v>
      </c>
      <c r="AE380" s="37" t="s">
        <v>879</v>
      </c>
      <c r="AF380" s="37">
        <v>19149</v>
      </c>
      <c r="AG380" s="37" t="s">
        <v>2689</v>
      </c>
      <c r="AJ380" s="37">
        <v>7</v>
      </c>
      <c r="AK380" s="37" t="s">
        <v>3082</v>
      </c>
      <c r="AL380" s="37">
        <v>45</v>
      </c>
      <c r="AN380" s="37">
        <f>+IF(AL380=45,1,"")</f>
        <v>1</v>
      </c>
      <c r="AO380" s="40">
        <f ca="1">+TODAY()</f>
        <v>44256</v>
      </c>
      <c r="AP380" s="41">
        <f ca="1">+IF(Tabla1[[#This Row],[Fecha Ingreso Plataforma]]="","",AO380-AC380)</f>
        <v>1286</v>
      </c>
      <c r="AQ380" s="40"/>
      <c r="AR380" s="42">
        <f>+IF(Tabla1[[#This Row],[Fecha Baja]]="","",VALUE(1&amp;"/"&amp;MONTH(Tabla1[[#This Row],[Fecha Baja]])&amp;"/"&amp;YEAR(Tabla1[[#This Row],[Fecha Baja]])))</f>
        <v>43070</v>
      </c>
      <c r="AS380" s="42">
        <f>IF(Tabla1[[#This Row],[Fecha Ingreso Plataforma]]="","",VALUE(1&amp;"/"&amp;MONTH(Tabla1[[#This Row],[Fecha Ingreso Plataforma]])&amp;"/"&amp;YEAR(Tabla1[[#This Row],[Fecha Ingreso Plataforma]])))</f>
        <v>42948</v>
      </c>
      <c r="AT380" s="41" t="str">
        <f ca="1">+IF(AND(Tabla1[[#This Row],[dias]]&gt;=135,Tabla1[[#This Row],[Estado]]="Vigente"),"Si","No")</f>
        <v>No</v>
      </c>
      <c r="AU380" s="37" t="str">
        <f>+IF(COUNTIF('PLAN EMPLEADO'!I:I,Tabla1[[#This Row],[Mail]])=0,"No","Si")</f>
        <v>No</v>
      </c>
      <c r="AV380" s="89" t="s">
        <v>709</v>
      </c>
      <c r="AW380" s="194"/>
    </row>
    <row r="381" spans="1:49" x14ac:dyDescent="0.2">
      <c r="A381" s="37" t="s">
        <v>27</v>
      </c>
      <c r="B381" s="37" t="s">
        <v>3115</v>
      </c>
      <c r="C381" s="37" t="s">
        <v>28</v>
      </c>
      <c r="D381" s="37" t="s">
        <v>30</v>
      </c>
      <c r="E381" s="193" t="str">
        <f>+LEFT(Tabla1[[#This Row],[RutDV]],8)</f>
        <v>19154967</v>
      </c>
      <c r="F381" s="193" t="str">
        <f>+RIGHT(Tabla1[[#This Row],[RutDV]],1)</f>
        <v>8</v>
      </c>
      <c r="G381" s="37" t="s">
        <v>255</v>
      </c>
      <c r="H381" s="37" t="s">
        <v>878</v>
      </c>
      <c r="I381" s="37" t="str">
        <f>+TRIM(Tabla1[[#This Row],[Nombres]]&amp;" "&amp;Tabla1[[#This Row],[Apellidos]])</f>
        <v>ESTEFANIA ANDREA MERIÑO NUÑEZ</v>
      </c>
      <c r="J381" s="37" t="s">
        <v>1749</v>
      </c>
      <c r="K381" s="37" t="s">
        <v>1750</v>
      </c>
      <c r="L381" s="37" t="s">
        <v>2494</v>
      </c>
      <c r="M381" s="37" t="s">
        <v>2493</v>
      </c>
      <c r="N381" s="37" t="s">
        <v>2496</v>
      </c>
      <c r="P381" s="40">
        <v>42985</v>
      </c>
      <c r="Q381" s="37"/>
      <c r="V381" s="40">
        <v>34980</v>
      </c>
      <c r="W381" s="37"/>
      <c r="Y381" s="37" t="str">
        <f>+IFERROR(VLOOKUP(Tabla1[[#This Row],[Supervisor]],STAFF!E:H,4,0),"")</f>
        <v/>
      </c>
      <c r="Z381" s="40">
        <v>42948</v>
      </c>
      <c r="AA381" s="40"/>
      <c r="AB381" s="37" t="s">
        <v>2516</v>
      </c>
      <c r="AC381" s="40">
        <v>42970</v>
      </c>
      <c r="AD381" s="37" t="s">
        <v>878</v>
      </c>
      <c r="AE381" s="37" t="s">
        <v>878</v>
      </c>
      <c r="AF381" s="37">
        <v>19166</v>
      </c>
      <c r="AG381" s="37" t="s">
        <v>2688</v>
      </c>
      <c r="AJ381" s="37">
        <v>7</v>
      </c>
      <c r="AK381" s="37" t="s">
        <v>3082</v>
      </c>
      <c r="AL381" s="37">
        <v>45</v>
      </c>
      <c r="AN381" s="37">
        <f>+IF(AL381=45,1,"")</f>
        <v>1</v>
      </c>
      <c r="AO381" s="40">
        <f ca="1">+TODAY()</f>
        <v>44256</v>
      </c>
      <c r="AP381" s="41">
        <f ca="1">+IF(Tabla1[[#This Row],[Fecha Ingreso Plataforma]]="","",AO381-AC381)</f>
        <v>1286</v>
      </c>
      <c r="AQ381" s="40"/>
      <c r="AR381" s="42">
        <f>+IF(Tabla1[[#This Row],[Fecha Baja]]="","",VALUE(1&amp;"/"&amp;MONTH(Tabla1[[#This Row],[Fecha Baja]])&amp;"/"&amp;YEAR(Tabla1[[#This Row],[Fecha Baja]])))</f>
        <v>42979</v>
      </c>
      <c r="AS381" s="42">
        <f>IF(Tabla1[[#This Row],[Fecha Ingreso Plataforma]]="","",VALUE(1&amp;"/"&amp;MONTH(Tabla1[[#This Row],[Fecha Ingreso Plataforma]])&amp;"/"&amp;YEAR(Tabla1[[#This Row],[Fecha Ingreso Plataforma]])))</f>
        <v>42948</v>
      </c>
      <c r="AT381" s="41" t="str">
        <f ca="1">+IF(AND(Tabla1[[#This Row],[dias]]&gt;=135,Tabla1[[#This Row],[Estado]]="Vigente"),"Si","No")</f>
        <v>No</v>
      </c>
      <c r="AU381" s="37" t="str">
        <f>+IF(COUNTIF('PLAN EMPLEADO'!I:I,Tabla1[[#This Row],[Mail]])=0,"No","Si")</f>
        <v>No</v>
      </c>
      <c r="AV381" s="89" t="s">
        <v>709</v>
      </c>
      <c r="AW381" s="194"/>
    </row>
    <row r="382" spans="1:49" x14ac:dyDescent="0.2">
      <c r="A382" s="37" t="s">
        <v>27</v>
      </c>
      <c r="B382" s="37" t="s">
        <v>3115</v>
      </c>
      <c r="C382" s="37" t="s">
        <v>28</v>
      </c>
      <c r="D382" s="37" t="s">
        <v>30</v>
      </c>
      <c r="E382" s="193" t="str">
        <f>+LEFT(Tabla1[[#This Row],[RutDV]],8)</f>
        <v>13530262</v>
      </c>
      <c r="F382" s="193" t="str">
        <f>+RIGHT(Tabla1[[#This Row],[RutDV]],1)</f>
        <v>7</v>
      </c>
      <c r="G382" s="37" t="s">
        <v>207</v>
      </c>
      <c r="H382" s="37" t="s">
        <v>844</v>
      </c>
      <c r="I382" s="37" t="str">
        <f>+TRIM(Tabla1[[#This Row],[Nombres]]&amp;" "&amp;Tabla1[[#This Row],[Apellidos]])</f>
        <v>ELSA DE LAS MERCEDES BARRAZA VARAS</v>
      </c>
      <c r="J382" s="37" t="s">
        <v>1657</v>
      </c>
      <c r="K382" s="37" t="s">
        <v>1658</v>
      </c>
      <c r="L382" s="37" t="s">
        <v>2494</v>
      </c>
      <c r="M382" s="37" t="s">
        <v>2493</v>
      </c>
      <c r="N382" s="37" t="s">
        <v>4112</v>
      </c>
      <c r="O382" s="37" t="s">
        <v>3533</v>
      </c>
      <c r="P382" s="40">
        <v>43347</v>
      </c>
      <c r="Q382" s="37"/>
      <c r="V382" s="40">
        <v>28970</v>
      </c>
      <c r="W382" s="37" t="s">
        <v>5410</v>
      </c>
      <c r="X382" s="37" t="s">
        <v>2506</v>
      </c>
      <c r="Y382" s="37" t="str">
        <f>+IFERROR(VLOOKUP(Tabla1[[#This Row],[Supervisor]],STAFF!E:H,4,0),"")</f>
        <v>ULISES LA ROSA PEREZ</v>
      </c>
      <c r="Z382" s="40">
        <v>42948</v>
      </c>
      <c r="AA382" s="40">
        <v>42969</v>
      </c>
      <c r="AB382" s="37" t="s">
        <v>2516</v>
      </c>
      <c r="AC382" s="40">
        <v>42970</v>
      </c>
      <c r="AD382" s="37" t="s">
        <v>844</v>
      </c>
      <c r="AE382" s="37" t="s">
        <v>844</v>
      </c>
      <c r="AF382" s="37">
        <v>19167</v>
      </c>
      <c r="AG382" s="37" t="s">
        <v>2654</v>
      </c>
      <c r="AJ382" s="37">
        <v>7</v>
      </c>
      <c r="AK382" s="37" t="s">
        <v>3082</v>
      </c>
      <c r="AL382" s="37">
        <v>45</v>
      </c>
      <c r="AM382" s="37" t="s">
        <v>3519</v>
      </c>
      <c r="AN382" s="37">
        <f>+IF(AL382=45,1,"")</f>
        <v>1</v>
      </c>
      <c r="AO382" s="40">
        <f ca="1">+TODAY()</f>
        <v>44256</v>
      </c>
      <c r="AP382" s="41">
        <f ca="1">+IF(Tabla1[[#This Row],[Fecha Ingreso Plataforma]]="","",AO382-AC382)</f>
        <v>1286</v>
      </c>
      <c r="AQ382" s="40"/>
      <c r="AR382" s="42">
        <f>+IF(Tabla1[[#This Row],[Fecha Baja]]="","",VALUE(1&amp;"/"&amp;MONTH(Tabla1[[#This Row],[Fecha Baja]])&amp;"/"&amp;YEAR(Tabla1[[#This Row],[Fecha Baja]])))</f>
        <v>43344</v>
      </c>
      <c r="AS382" s="42">
        <f>IF(Tabla1[[#This Row],[Fecha Ingreso Plataforma]]="","",VALUE(1&amp;"/"&amp;MONTH(Tabla1[[#This Row],[Fecha Ingreso Plataforma]])&amp;"/"&amp;YEAR(Tabla1[[#This Row],[Fecha Ingreso Plataforma]])))</f>
        <v>42948</v>
      </c>
      <c r="AT382" s="41" t="str">
        <f ca="1">+IF(AND(Tabla1[[#This Row],[dias]]&gt;=135,Tabla1[[#This Row],[Estado]]="Vigente"),"Si","No")</f>
        <v>No</v>
      </c>
      <c r="AU382" s="37" t="str">
        <f>+IF(COUNTIF('PLAN EMPLEADO'!I:I,Tabla1[[#This Row],[Mail]])=0,"No","Si")</f>
        <v>Si</v>
      </c>
      <c r="AV382" s="89" t="s">
        <v>709</v>
      </c>
      <c r="AW382" s="194"/>
    </row>
    <row r="383" spans="1:49" x14ac:dyDescent="0.2">
      <c r="A383" s="37" t="s">
        <v>27</v>
      </c>
      <c r="B383" s="37" t="s">
        <v>3115</v>
      </c>
      <c r="C383" s="37" t="s">
        <v>28</v>
      </c>
      <c r="D383" s="37" t="s">
        <v>30</v>
      </c>
      <c r="E383" s="193" t="str">
        <f>+LEFT(Tabla1[[#This Row],[RutDV]],8)</f>
        <v>19181453</v>
      </c>
      <c r="F383" s="193" t="str">
        <f>+RIGHT(Tabla1[[#This Row],[RutDV]],1)</f>
        <v>3</v>
      </c>
      <c r="G383" s="37" t="s">
        <v>242</v>
      </c>
      <c r="H383" s="37" t="s">
        <v>865</v>
      </c>
      <c r="I383" s="37" t="str">
        <f>+TRIM(Tabla1[[#This Row],[Nombres]]&amp;" "&amp;Tabla1[[#This Row],[Apellidos]])</f>
        <v>FRANCISCO JAVIER DIAZ RIVERA</v>
      </c>
      <c r="J383" s="37" t="s">
        <v>1725</v>
      </c>
      <c r="K383" s="37" t="s">
        <v>1726</v>
      </c>
      <c r="L383" s="37" t="s">
        <v>2494</v>
      </c>
      <c r="M383" s="37" t="s">
        <v>2493</v>
      </c>
      <c r="N383" s="37" t="s">
        <v>2495</v>
      </c>
      <c r="O383" s="177" t="s">
        <v>8681</v>
      </c>
      <c r="P383" s="40">
        <v>43105</v>
      </c>
      <c r="Q383" s="37"/>
      <c r="V383" s="40">
        <v>35189</v>
      </c>
      <c r="W383" s="37"/>
      <c r="Y383" s="37" t="str">
        <f>+IFERROR(VLOOKUP(Tabla1[[#This Row],[Supervisor]],STAFF!E:H,4,0),"")</f>
        <v/>
      </c>
      <c r="Z383" s="40">
        <v>42948</v>
      </c>
      <c r="AA383" s="40"/>
      <c r="AB383" s="37" t="s">
        <v>2516</v>
      </c>
      <c r="AC383" s="40">
        <v>42970</v>
      </c>
      <c r="AD383" s="37" t="s">
        <v>865</v>
      </c>
      <c r="AE383" s="37" t="s">
        <v>865</v>
      </c>
      <c r="AF383" s="37">
        <v>19172</v>
      </c>
      <c r="AG383" s="37" t="s">
        <v>2675</v>
      </c>
      <c r="AJ383" s="37">
        <v>7</v>
      </c>
      <c r="AK383" s="37" t="s">
        <v>3082</v>
      </c>
      <c r="AL383" s="37">
        <v>45</v>
      </c>
      <c r="AN383" s="37">
        <f>+IF(AL383=45,1,"")</f>
        <v>1</v>
      </c>
      <c r="AO383" s="40">
        <f ca="1">+TODAY()</f>
        <v>44256</v>
      </c>
      <c r="AP383" s="41">
        <f ca="1">+IF(Tabla1[[#This Row],[Fecha Ingreso Plataforma]]="","",AO383-AC383)</f>
        <v>1286</v>
      </c>
      <c r="AQ383" s="40"/>
      <c r="AR383" s="42">
        <f>+IF(Tabla1[[#This Row],[Fecha Baja]]="","",VALUE(1&amp;"/"&amp;MONTH(Tabla1[[#This Row],[Fecha Baja]])&amp;"/"&amp;YEAR(Tabla1[[#This Row],[Fecha Baja]])))</f>
        <v>43101</v>
      </c>
      <c r="AS383" s="42">
        <f>IF(Tabla1[[#This Row],[Fecha Ingreso Plataforma]]="","",VALUE(1&amp;"/"&amp;MONTH(Tabla1[[#This Row],[Fecha Ingreso Plataforma]])&amp;"/"&amp;YEAR(Tabla1[[#This Row],[Fecha Ingreso Plataforma]])))</f>
        <v>42948</v>
      </c>
      <c r="AT383" s="41" t="str">
        <f ca="1">+IF(AND(Tabla1[[#This Row],[dias]]&gt;=135,Tabla1[[#This Row],[Estado]]="Vigente"),"Si","No")</f>
        <v>No</v>
      </c>
      <c r="AU383" s="37" t="str">
        <f>+IF(COUNTIF('PLAN EMPLEADO'!I:I,Tabla1[[#This Row],[Mail]])=0,"No","Si")</f>
        <v>No</v>
      </c>
      <c r="AV383" s="89" t="s">
        <v>709</v>
      </c>
      <c r="AW383" s="194"/>
    </row>
    <row r="384" spans="1:49" x14ac:dyDescent="0.2">
      <c r="A384" s="37" t="s">
        <v>27</v>
      </c>
      <c r="B384" s="37" t="s">
        <v>3115</v>
      </c>
      <c r="C384" s="37" t="s">
        <v>28</v>
      </c>
      <c r="D384" s="37" t="s">
        <v>30</v>
      </c>
      <c r="E384" s="193" t="str">
        <f>+LEFT(Tabla1[[#This Row],[RutDV]],8)</f>
        <v>19137996</v>
      </c>
      <c r="F384" s="193" t="str">
        <f>+RIGHT(Tabla1[[#This Row],[RutDV]],1)</f>
        <v>9</v>
      </c>
      <c r="G384" s="37" t="s">
        <v>247</v>
      </c>
      <c r="H384" s="37" t="s">
        <v>870</v>
      </c>
      <c r="I384" s="37" t="str">
        <f>+TRIM(Tabla1[[#This Row],[Nombres]]&amp;" "&amp;Tabla1[[#This Row],[Apellidos]])</f>
        <v>JULIO OMAR ALEJANDRO FUENTES FUENTES</v>
      </c>
      <c r="J384" s="37" t="s">
        <v>1734</v>
      </c>
      <c r="K384" s="37" t="s">
        <v>1735</v>
      </c>
      <c r="L384" s="37" t="s">
        <v>2494</v>
      </c>
      <c r="M384" s="37" t="s">
        <v>2493</v>
      </c>
      <c r="N384" s="37" t="s">
        <v>2495</v>
      </c>
      <c r="O384" s="37" t="s">
        <v>3107</v>
      </c>
      <c r="P384" s="40">
        <v>42999</v>
      </c>
      <c r="Q384" s="37"/>
      <c r="V384" s="40">
        <v>35061</v>
      </c>
      <c r="W384" s="37"/>
      <c r="Y384" s="37" t="str">
        <f>+IFERROR(VLOOKUP(Tabla1[[#This Row],[Supervisor]],STAFF!E:H,4,0),"")</f>
        <v/>
      </c>
      <c r="Z384" s="40">
        <v>42948</v>
      </c>
      <c r="AA384" s="40"/>
      <c r="AB384" s="37" t="s">
        <v>2516</v>
      </c>
      <c r="AC384" s="40">
        <v>42970</v>
      </c>
      <c r="AD384" s="37" t="s">
        <v>870</v>
      </c>
      <c r="AE384" s="37" t="s">
        <v>870</v>
      </c>
      <c r="AF384" s="37">
        <v>19139</v>
      </c>
      <c r="AG384" s="37" t="s">
        <v>2680</v>
      </c>
      <c r="AJ384" s="37">
        <v>7</v>
      </c>
      <c r="AK384" s="37" t="s">
        <v>3082</v>
      </c>
      <c r="AL384" s="37">
        <v>45</v>
      </c>
      <c r="AN384" s="37">
        <f>+IF(AL384=45,1,"")</f>
        <v>1</v>
      </c>
      <c r="AO384" s="40">
        <f ca="1">+TODAY()</f>
        <v>44256</v>
      </c>
      <c r="AP384" s="41">
        <f ca="1">+IF(Tabla1[[#This Row],[Fecha Ingreso Plataforma]]="","",AO384-AC384)</f>
        <v>1286</v>
      </c>
      <c r="AQ384" s="40"/>
      <c r="AR384" s="42">
        <f>+IF(Tabla1[[#This Row],[Fecha Baja]]="","",VALUE(1&amp;"/"&amp;MONTH(Tabla1[[#This Row],[Fecha Baja]])&amp;"/"&amp;YEAR(Tabla1[[#This Row],[Fecha Baja]])))</f>
        <v>42979</v>
      </c>
      <c r="AS384" s="42">
        <f>IF(Tabla1[[#This Row],[Fecha Ingreso Plataforma]]="","",VALUE(1&amp;"/"&amp;MONTH(Tabla1[[#This Row],[Fecha Ingreso Plataforma]])&amp;"/"&amp;YEAR(Tabla1[[#This Row],[Fecha Ingreso Plataforma]])))</f>
        <v>42948</v>
      </c>
      <c r="AT384" s="41" t="str">
        <f ca="1">+IF(AND(Tabla1[[#This Row],[dias]]&gt;=135,Tabla1[[#This Row],[Estado]]="Vigente"),"Si","No")</f>
        <v>No</v>
      </c>
      <c r="AU384" s="37" t="str">
        <f>+IF(COUNTIF('PLAN EMPLEADO'!I:I,Tabla1[[#This Row],[Mail]])=0,"No","Si")</f>
        <v>No</v>
      </c>
      <c r="AV384" s="89" t="s">
        <v>709</v>
      </c>
      <c r="AW384" s="194"/>
    </row>
    <row r="385" spans="1:49" x14ac:dyDescent="0.2">
      <c r="A385" s="37" t="s">
        <v>27</v>
      </c>
      <c r="B385" s="37" t="s">
        <v>3115</v>
      </c>
      <c r="C385" s="37" t="s">
        <v>28</v>
      </c>
      <c r="D385" s="37" t="s">
        <v>30</v>
      </c>
      <c r="E385" s="193" t="str">
        <f>+LEFT(Tabla1[[#This Row],[RutDV]],8)</f>
        <v>19434877</v>
      </c>
      <c r="F385" s="193" t="str">
        <f>+RIGHT(Tabla1[[#This Row],[RutDV]],1)</f>
        <v>0</v>
      </c>
      <c r="G385" s="37" t="s">
        <v>248</v>
      </c>
      <c r="H385" s="37" t="s">
        <v>871</v>
      </c>
      <c r="I385" s="37" t="str">
        <f>+TRIM(Tabla1[[#This Row],[Nombres]]&amp;" "&amp;Tabla1[[#This Row],[Apellidos]])</f>
        <v>JAVIERA VERONICA GAETE ASTUDILLO</v>
      </c>
      <c r="J385" s="37" t="s">
        <v>1736</v>
      </c>
      <c r="K385" s="37" t="s">
        <v>1737</v>
      </c>
      <c r="L385" s="37" t="s">
        <v>2494</v>
      </c>
      <c r="M385" s="37" t="s">
        <v>2493</v>
      </c>
      <c r="N385" s="37" t="s">
        <v>2496</v>
      </c>
      <c r="P385" s="40">
        <v>43081</v>
      </c>
      <c r="Q385" s="37"/>
      <c r="V385" s="40">
        <v>35419</v>
      </c>
      <c r="W385" s="37"/>
      <c r="Y385" s="37" t="str">
        <f>+IFERROR(VLOOKUP(Tabla1[[#This Row],[Supervisor]],STAFF!E:H,4,0),"")</f>
        <v/>
      </c>
      <c r="Z385" s="40">
        <v>42948</v>
      </c>
      <c r="AA385" s="40"/>
      <c r="AB385" s="37" t="s">
        <v>2516</v>
      </c>
      <c r="AC385" s="40">
        <v>42970</v>
      </c>
      <c r="AD385" s="37" t="s">
        <v>871</v>
      </c>
      <c r="AE385" s="37" t="s">
        <v>871</v>
      </c>
      <c r="AF385" s="37">
        <v>19163</v>
      </c>
      <c r="AG385" s="37" t="s">
        <v>2681</v>
      </c>
      <c r="AJ385" s="37">
        <v>7</v>
      </c>
      <c r="AK385" s="37" t="s">
        <v>3082</v>
      </c>
      <c r="AL385" s="37">
        <v>45</v>
      </c>
      <c r="AN385" s="37">
        <f>+IF(AL385=45,1,"")</f>
        <v>1</v>
      </c>
      <c r="AO385" s="40">
        <f ca="1">+TODAY()</f>
        <v>44256</v>
      </c>
      <c r="AP385" s="41">
        <f ca="1">+IF(Tabla1[[#This Row],[Fecha Ingreso Plataforma]]="","",AO385-AC385)</f>
        <v>1286</v>
      </c>
      <c r="AQ385" s="40"/>
      <c r="AR385" s="42">
        <f>+IF(Tabla1[[#This Row],[Fecha Baja]]="","",VALUE(1&amp;"/"&amp;MONTH(Tabla1[[#This Row],[Fecha Baja]])&amp;"/"&amp;YEAR(Tabla1[[#This Row],[Fecha Baja]])))</f>
        <v>43070</v>
      </c>
      <c r="AS385" s="42">
        <f>IF(Tabla1[[#This Row],[Fecha Ingreso Plataforma]]="","",VALUE(1&amp;"/"&amp;MONTH(Tabla1[[#This Row],[Fecha Ingreso Plataforma]])&amp;"/"&amp;YEAR(Tabla1[[#This Row],[Fecha Ingreso Plataforma]])))</f>
        <v>42948</v>
      </c>
      <c r="AT385" s="41" t="str">
        <f ca="1">+IF(AND(Tabla1[[#This Row],[dias]]&gt;=135,Tabla1[[#This Row],[Estado]]="Vigente"),"Si","No")</f>
        <v>No</v>
      </c>
      <c r="AU385" s="37" t="str">
        <f>+IF(COUNTIF('PLAN EMPLEADO'!I:I,Tabla1[[#This Row],[Mail]])=0,"No","Si")</f>
        <v>No</v>
      </c>
      <c r="AV385" s="89" t="s">
        <v>709</v>
      </c>
      <c r="AW385" s="194"/>
    </row>
    <row r="386" spans="1:49" x14ac:dyDescent="0.2">
      <c r="A386" s="37" t="s">
        <v>27</v>
      </c>
      <c r="B386" s="37" t="s">
        <v>3115</v>
      </c>
      <c r="C386" s="37" t="s">
        <v>28</v>
      </c>
      <c r="D386" s="37" t="s">
        <v>30</v>
      </c>
      <c r="E386" s="193" t="str">
        <f>+LEFT(Tabla1[[#This Row],[RutDV]],8)</f>
        <v>17380161</v>
      </c>
      <c r="F386" s="193" t="str">
        <f>+RIGHT(Tabla1[[#This Row],[RutDV]],1)</f>
        <v>0</v>
      </c>
      <c r="G386" s="37" t="s">
        <v>238</v>
      </c>
      <c r="H386" s="37" t="s">
        <v>861</v>
      </c>
      <c r="I386" s="37" t="str">
        <f>+TRIM(Tabla1[[#This Row],[Nombres]]&amp;" "&amp;Tabla1[[#This Row],[Apellidos]])</f>
        <v>LUIS HERNAN CORDERO CASTRO</v>
      </c>
      <c r="J386" s="37" t="s">
        <v>1718</v>
      </c>
      <c r="K386" s="37" t="s">
        <v>1719</v>
      </c>
      <c r="L386" s="37" t="s">
        <v>2494</v>
      </c>
      <c r="M386" s="37" t="s">
        <v>2493</v>
      </c>
      <c r="N386" s="37" t="s">
        <v>2495</v>
      </c>
      <c r="O386" s="37" t="s">
        <v>3107</v>
      </c>
      <c r="P386" s="40">
        <v>43014</v>
      </c>
      <c r="Q386" s="37"/>
      <c r="V386" s="40">
        <v>32773</v>
      </c>
      <c r="W386" s="37"/>
      <c r="Y386" s="37" t="str">
        <f>+IFERROR(VLOOKUP(Tabla1[[#This Row],[Supervisor]],STAFF!E:H,4,0),"")</f>
        <v/>
      </c>
      <c r="Z386" s="40">
        <v>42948</v>
      </c>
      <c r="AA386" s="40"/>
      <c r="AB386" s="37" t="s">
        <v>2516</v>
      </c>
      <c r="AC386" s="40">
        <v>42970</v>
      </c>
      <c r="AD386" s="37" t="s">
        <v>861</v>
      </c>
      <c r="AE386" s="37" t="s">
        <v>861</v>
      </c>
      <c r="AF386" s="37">
        <v>19154</v>
      </c>
      <c r="AG386" s="37" t="s">
        <v>2671</v>
      </c>
      <c r="AJ386" s="37">
        <v>7</v>
      </c>
      <c r="AK386" s="37" t="s">
        <v>3082</v>
      </c>
      <c r="AL386" s="37">
        <v>45</v>
      </c>
      <c r="AN386" s="37">
        <f>+IF(AL386=45,1,"")</f>
        <v>1</v>
      </c>
      <c r="AO386" s="40">
        <f ca="1">+TODAY()</f>
        <v>44256</v>
      </c>
      <c r="AP386" s="41">
        <f ca="1">+IF(Tabla1[[#This Row],[Fecha Ingreso Plataforma]]="","",AO386-AC386)</f>
        <v>1286</v>
      </c>
      <c r="AQ386" s="40"/>
      <c r="AR386" s="42">
        <f>+IF(Tabla1[[#This Row],[Fecha Baja]]="","",VALUE(1&amp;"/"&amp;MONTH(Tabla1[[#This Row],[Fecha Baja]])&amp;"/"&amp;YEAR(Tabla1[[#This Row],[Fecha Baja]])))</f>
        <v>43009</v>
      </c>
      <c r="AS386" s="42">
        <f>IF(Tabla1[[#This Row],[Fecha Ingreso Plataforma]]="","",VALUE(1&amp;"/"&amp;MONTH(Tabla1[[#This Row],[Fecha Ingreso Plataforma]])&amp;"/"&amp;YEAR(Tabla1[[#This Row],[Fecha Ingreso Plataforma]])))</f>
        <v>42948</v>
      </c>
      <c r="AT386" s="41" t="str">
        <f ca="1">+IF(AND(Tabla1[[#This Row],[dias]]&gt;=135,Tabla1[[#This Row],[Estado]]="Vigente"),"Si","No")</f>
        <v>No</v>
      </c>
      <c r="AU386" s="37" t="str">
        <f>+IF(COUNTIF('PLAN EMPLEADO'!I:I,Tabla1[[#This Row],[Mail]])=0,"No","Si")</f>
        <v>No</v>
      </c>
      <c r="AV386" s="89" t="s">
        <v>709</v>
      </c>
      <c r="AW386" s="194"/>
    </row>
    <row r="387" spans="1:49" x14ac:dyDescent="0.2">
      <c r="A387" s="37" t="s">
        <v>27</v>
      </c>
      <c r="B387" s="37" t="s">
        <v>3115</v>
      </c>
      <c r="C387" s="37" t="s">
        <v>28</v>
      </c>
      <c r="D387" s="37" t="s">
        <v>30</v>
      </c>
      <c r="E387" s="193" t="str">
        <f>+LEFT(Tabla1[[#This Row],[RutDV]],8)</f>
        <v>18444907</v>
      </c>
      <c r="F387" s="193" t="str">
        <f>+RIGHT(Tabla1[[#This Row],[RutDV]],1)</f>
        <v>2</v>
      </c>
      <c r="G387" s="37" t="s">
        <v>475</v>
      </c>
      <c r="H387" s="37" t="s">
        <v>1093</v>
      </c>
      <c r="I387" s="37" t="str">
        <f>+TRIM(Tabla1[[#This Row],[Nombres]]&amp;" "&amp;Tabla1[[#This Row],[Apellidos]])</f>
        <v>LIZBETH SANDY LEYTON CERECEDA</v>
      </c>
      <c r="J387" s="37" t="s">
        <v>2115</v>
      </c>
      <c r="K387" s="37" t="s">
        <v>2116</v>
      </c>
      <c r="L387" s="37" t="s">
        <v>2494</v>
      </c>
      <c r="M387" s="37" t="s">
        <v>2493</v>
      </c>
      <c r="N387" s="37" t="s">
        <v>2495</v>
      </c>
      <c r="O387" s="37" t="s">
        <v>3108</v>
      </c>
      <c r="P387" s="40">
        <v>43567</v>
      </c>
      <c r="Q387" s="37"/>
      <c r="V387" s="40">
        <v>34065</v>
      </c>
      <c r="W387" s="37" t="s">
        <v>5408</v>
      </c>
      <c r="X387" s="37" t="s">
        <v>4599</v>
      </c>
      <c r="Y387" s="37" t="str">
        <f>+IFERROR(VLOOKUP(Tabla1[[#This Row],[Supervisor]],STAFF!E:H,4,0),"")</f>
        <v>WILLIAMS ENRIQUE DOMINGUEZ BARRADA</v>
      </c>
      <c r="Z387" s="40">
        <v>42948</v>
      </c>
      <c r="AA387" s="40">
        <v>42969</v>
      </c>
      <c r="AB387" s="37" t="s">
        <v>2516</v>
      </c>
      <c r="AC387" s="40">
        <v>42970</v>
      </c>
      <c r="AD387" s="37" t="s">
        <v>1093</v>
      </c>
      <c r="AE387" s="37" t="s">
        <v>1093</v>
      </c>
      <c r="AF387" s="37">
        <v>19164</v>
      </c>
      <c r="AG387" s="37" t="s">
        <v>2898</v>
      </c>
      <c r="AJ387" s="37">
        <v>7</v>
      </c>
      <c r="AK387" s="37" t="s">
        <v>3082</v>
      </c>
      <c r="AL387" s="37">
        <v>45</v>
      </c>
      <c r="AM387" s="37" t="s">
        <v>3519</v>
      </c>
      <c r="AN387" s="37">
        <f>+IF(AL387=45,1,"")</f>
        <v>1</v>
      </c>
      <c r="AO387" s="40">
        <f ca="1">+TODAY()</f>
        <v>44256</v>
      </c>
      <c r="AP387" s="41">
        <f ca="1">+IF(Tabla1[[#This Row],[Fecha Ingreso Plataforma]]="","",AO387-AC387)</f>
        <v>1286</v>
      </c>
      <c r="AQ387" s="40"/>
      <c r="AR387" s="42">
        <f>+IF(Tabla1[[#This Row],[Fecha Baja]]="","",VALUE(1&amp;"/"&amp;MONTH(Tabla1[[#This Row],[Fecha Baja]])&amp;"/"&amp;YEAR(Tabla1[[#This Row],[Fecha Baja]])))</f>
        <v>43556</v>
      </c>
      <c r="AS387" s="42">
        <f>IF(Tabla1[[#This Row],[Fecha Ingreso Plataforma]]="","",VALUE(1&amp;"/"&amp;MONTH(Tabla1[[#This Row],[Fecha Ingreso Plataforma]])&amp;"/"&amp;YEAR(Tabla1[[#This Row],[Fecha Ingreso Plataforma]])))</f>
        <v>42948</v>
      </c>
      <c r="AT387" s="41" t="str">
        <f ca="1">+IF(AND(Tabla1[[#This Row],[dias]]&gt;=135,Tabla1[[#This Row],[Estado]]="Vigente"),"Si","No")</f>
        <v>No</v>
      </c>
      <c r="AU387" s="37" t="str">
        <f>+IF(COUNTIF('PLAN EMPLEADO'!I:I,Tabla1[[#This Row],[Mail]])=0,"No","Si")</f>
        <v>Si</v>
      </c>
      <c r="AV387" s="89" t="s">
        <v>709</v>
      </c>
      <c r="AW387" s="194"/>
    </row>
    <row r="388" spans="1:49" x14ac:dyDescent="0.2">
      <c r="A388" s="37" t="s">
        <v>27</v>
      </c>
      <c r="B388" s="37" t="s">
        <v>3115</v>
      </c>
      <c r="C388" s="37" t="s">
        <v>28</v>
      </c>
      <c r="D388" s="37" t="s">
        <v>30</v>
      </c>
      <c r="E388" s="193" t="str">
        <f>+LEFT(Tabla1[[#This Row],[RutDV]],8)</f>
        <v>19257905</v>
      </c>
      <c r="F388" s="193" t="str">
        <f>+RIGHT(Tabla1[[#This Row],[RutDV]],1)</f>
        <v>8</v>
      </c>
      <c r="G388" s="37" t="s">
        <v>265</v>
      </c>
      <c r="H388" s="37" t="s">
        <v>888</v>
      </c>
      <c r="I388" s="37" t="str">
        <f>+TRIM(Tabla1[[#This Row],[Nombres]]&amp;" "&amp;Tabla1[[#This Row],[Apellidos]])</f>
        <v>MICHEL ALEJANDRO VALLE GARCIA</v>
      </c>
      <c r="J388" s="37" t="s">
        <v>1766</v>
      </c>
      <c r="K388" s="37" t="s">
        <v>1767</v>
      </c>
      <c r="L388" s="37" t="s">
        <v>2494</v>
      </c>
      <c r="M388" s="37" t="s">
        <v>2493</v>
      </c>
      <c r="N388" s="37" t="s">
        <v>2496</v>
      </c>
      <c r="P388" s="40">
        <v>43150</v>
      </c>
      <c r="Q388" s="37"/>
      <c r="V388" s="40">
        <v>29839</v>
      </c>
      <c r="W388" s="37"/>
      <c r="Y388" s="37" t="str">
        <f>+IFERROR(VLOOKUP(Tabla1[[#This Row],[Supervisor]],STAFF!E:H,4,0),"")</f>
        <v/>
      </c>
      <c r="Z388" s="40">
        <v>42948</v>
      </c>
      <c r="AA388" s="40"/>
      <c r="AB388" s="37" t="s">
        <v>2516</v>
      </c>
      <c r="AC388" s="40">
        <v>42970</v>
      </c>
      <c r="AD388" s="37" t="s">
        <v>888</v>
      </c>
      <c r="AE388" s="37" t="s">
        <v>888</v>
      </c>
      <c r="AF388" s="37">
        <v>19136</v>
      </c>
      <c r="AG388" s="37" t="s">
        <v>2698</v>
      </c>
      <c r="AJ388" s="37">
        <v>7</v>
      </c>
      <c r="AK388" s="37" t="s">
        <v>3082</v>
      </c>
      <c r="AL388" s="37">
        <v>45</v>
      </c>
      <c r="AN388" s="37">
        <f>+IF(AL388=45,1,"")</f>
        <v>1</v>
      </c>
      <c r="AO388" s="40">
        <f ca="1">+TODAY()</f>
        <v>44256</v>
      </c>
      <c r="AP388" s="41">
        <f ca="1">+IF(Tabla1[[#This Row],[Fecha Ingreso Plataforma]]="","",AO388-AC388)</f>
        <v>1286</v>
      </c>
      <c r="AQ388" s="40"/>
      <c r="AR388" s="42">
        <f>+IF(Tabla1[[#This Row],[Fecha Baja]]="","",VALUE(1&amp;"/"&amp;MONTH(Tabla1[[#This Row],[Fecha Baja]])&amp;"/"&amp;YEAR(Tabla1[[#This Row],[Fecha Baja]])))</f>
        <v>43132</v>
      </c>
      <c r="AS388" s="42">
        <f>IF(Tabla1[[#This Row],[Fecha Ingreso Plataforma]]="","",VALUE(1&amp;"/"&amp;MONTH(Tabla1[[#This Row],[Fecha Ingreso Plataforma]])&amp;"/"&amp;YEAR(Tabla1[[#This Row],[Fecha Ingreso Plataforma]])))</f>
        <v>42948</v>
      </c>
      <c r="AT388" s="41" t="str">
        <f ca="1">+IF(AND(Tabla1[[#This Row],[dias]]&gt;=135,Tabla1[[#This Row],[Estado]]="Vigente"),"Si","No")</f>
        <v>No</v>
      </c>
      <c r="AU388" s="37" t="str">
        <f>+IF(COUNTIF('PLAN EMPLEADO'!I:I,Tabla1[[#This Row],[Mail]])=0,"No","Si")</f>
        <v>No</v>
      </c>
      <c r="AV388" s="89" t="s">
        <v>709</v>
      </c>
      <c r="AW388" s="194"/>
    </row>
    <row r="389" spans="1:49" x14ac:dyDescent="0.2">
      <c r="A389" s="37" t="s">
        <v>27</v>
      </c>
      <c r="B389" s="37" t="s">
        <v>3115</v>
      </c>
      <c r="C389" s="37" t="s">
        <v>7302</v>
      </c>
      <c r="D389" s="37" t="s">
        <v>30</v>
      </c>
      <c r="E389" s="193" t="str">
        <f>+LEFT(Tabla1[[#This Row],[RutDV]],8)</f>
        <v>12581918</v>
      </c>
      <c r="F389" s="193" t="str">
        <f>+RIGHT(Tabla1[[#This Row],[RutDV]],1)</f>
        <v>4</v>
      </c>
      <c r="G389" s="37" t="s">
        <v>572</v>
      </c>
      <c r="H389" s="37" t="s">
        <v>1189</v>
      </c>
      <c r="I389" s="37" t="str">
        <f>+TRIM(Tabla1[[#This Row],[Nombres]]&amp;" "&amp;Tabla1[[#This Row],[Apellidos]])</f>
        <v>ROSA MARIA VASQUEZ CAVOUR</v>
      </c>
      <c r="J389" s="37" t="s">
        <v>2284</v>
      </c>
      <c r="K389" s="37" t="s">
        <v>2285</v>
      </c>
      <c r="L389" s="37" t="s">
        <v>2494</v>
      </c>
      <c r="M389" s="37" t="s">
        <v>2493</v>
      </c>
      <c r="N389" s="37" t="s">
        <v>2495</v>
      </c>
      <c r="O389" s="37" t="s">
        <v>3242</v>
      </c>
      <c r="P389" s="40">
        <v>43788</v>
      </c>
      <c r="Q389" s="37"/>
      <c r="V389" s="40">
        <v>29378</v>
      </c>
      <c r="W389" s="37" t="s">
        <v>5410</v>
      </c>
      <c r="X389" s="37" t="s">
        <v>2506</v>
      </c>
      <c r="Y389" s="37" t="str">
        <f>+IFERROR(VLOOKUP(Tabla1[[#This Row],[Supervisor]],STAFF!E:H,4,0),"")</f>
        <v>ULISES LA ROSA PEREZ</v>
      </c>
      <c r="Z389" s="40">
        <v>42948</v>
      </c>
      <c r="AA389" s="40">
        <v>42969</v>
      </c>
      <c r="AB389" s="37" t="s">
        <v>2516</v>
      </c>
      <c r="AC389" s="40">
        <v>42971</v>
      </c>
      <c r="AD389" s="37" t="s">
        <v>1189</v>
      </c>
      <c r="AE389" s="37" t="s">
        <v>1189</v>
      </c>
      <c r="AF389" s="37">
        <v>19171</v>
      </c>
      <c r="AG389" s="37" t="s">
        <v>2993</v>
      </c>
      <c r="AJ389" s="37">
        <v>7</v>
      </c>
      <c r="AK389" s="37" t="s">
        <v>3082</v>
      </c>
      <c r="AL389" s="37">
        <v>45</v>
      </c>
      <c r="AM389" s="37" t="s">
        <v>3519</v>
      </c>
      <c r="AN389" s="37">
        <f>+IF(AL389=45,1,"")</f>
        <v>1</v>
      </c>
      <c r="AO389" s="40">
        <f ca="1">+TODAY()</f>
        <v>44256</v>
      </c>
      <c r="AP389" s="41">
        <f ca="1">+IF(Tabla1[[#This Row],[Fecha Ingreso Plataforma]]="","",AO389-AC389)</f>
        <v>1285</v>
      </c>
      <c r="AQ389" s="40">
        <v>43325</v>
      </c>
      <c r="AR389" s="42">
        <f>+IF(Tabla1[[#This Row],[Fecha Baja]]="","",VALUE(1&amp;"/"&amp;MONTH(Tabla1[[#This Row],[Fecha Baja]])&amp;"/"&amp;YEAR(Tabla1[[#This Row],[Fecha Baja]])))</f>
        <v>43770</v>
      </c>
      <c r="AS389" s="42">
        <f>IF(Tabla1[[#This Row],[Fecha Ingreso Plataforma]]="","",VALUE(1&amp;"/"&amp;MONTH(Tabla1[[#This Row],[Fecha Ingreso Plataforma]])&amp;"/"&amp;YEAR(Tabla1[[#This Row],[Fecha Ingreso Plataforma]])))</f>
        <v>42948</v>
      </c>
      <c r="AT389" s="41" t="str">
        <f ca="1">+IF(AND(Tabla1[[#This Row],[dias]]&gt;=135,Tabla1[[#This Row],[Estado]]="Vigente"),"Si","No")</f>
        <v>No</v>
      </c>
      <c r="AU389" s="37" t="str">
        <f>+IF(COUNTIF('PLAN EMPLEADO'!I:I,Tabla1[[#This Row],[Mail]])=0,"No","Si")</f>
        <v>Si</v>
      </c>
      <c r="AV389" s="89" t="s">
        <v>709</v>
      </c>
      <c r="AW389" s="194"/>
    </row>
    <row r="390" spans="1:49" x14ac:dyDescent="0.2">
      <c r="A390" s="37" t="s">
        <v>27</v>
      </c>
      <c r="B390" s="37" t="s">
        <v>3115</v>
      </c>
      <c r="C390" s="37" t="s">
        <v>28</v>
      </c>
      <c r="D390" s="37" t="s">
        <v>30</v>
      </c>
      <c r="E390" s="193" t="str">
        <f>+LEFT(Tabla1[[#This Row],[RutDV]],8)</f>
        <v>18216966</v>
      </c>
      <c r="F390" s="193" t="str">
        <f>+RIGHT(Tabla1[[#This Row],[RutDV]],1)</f>
        <v>8</v>
      </c>
      <c r="G390" s="37" t="s">
        <v>511</v>
      </c>
      <c r="H390" s="37" t="s">
        <v>1128</v>
      </c>
      <c r="I390" s="37" t="str">
        <f>+TRIM(Tabla1[[#This Row],[Nombres]]&amp;" "&amp;Tabla1[[#This Row],[Apellidos]])</f>
        <v>ALEXIS WILFREDO PALACIOS CONTRERAS</v>
      </c>
      <c r="J390" s="37" t="s">
        <v>2181</v>
      </c>
      <c r="K390" s="37" t="s">
        <v>2182</v>
      </c>
      <c r="L390" s="37" t="s">
        <v>2494</v>
      </c>
      <c r="M390" s="37" t="s">
        <v>2493</v>
      </c>
      <c r="N390" s="37" t="s">
        <v>2495</v>
      </c>
      <c r="O390" s="177" t="s">
        <v>8681</v>
      </c>
      <c r="P390" s="40">
        <v>43467</v>
      </c>
      <c r="Q390" s="37"/>
      <c r="V390" s="40">
        <v>33919</v>
      </c>
      <c r="W390" s="37" t="s">
        <v>5965</v>
      </c>
      <c r="X390" s="37" t="s">
        <v>3496</v>
      </c>
      <c r="Y390" s="37" t="str">
        <f>+IFERROR(VLOOKUP(Tabla1[[#This Row],[Supervisor]],STAFF!E:H,4,0),"")</f>
        <v xml:space="preserve">YORMAN JOSE HERNANDEZ USECHE </v>
      </c>
      <c r="Z390" s="40">
        <v>43003</v>
      </c>
      <c r="AA390" s="40">
        <v>43013</v>
      </c>
      <c r="AB390" s="37" t="s">
        <v>2516</v>
      </c>
      <c r="AC390" s="40">
        <v>43013</v>
      </c>
      <c r="AD390" s="37" t="s">
        <v>1128</v>
      </c>
      <c r="AE390" s="37" t="s">
        <v>1128</v>
      </c>
      <c r="AF390" s="37">
        <v>19093</v>
      </c>
      <c r="AG390" s="37" t="s">
        <v>2933</v>
      </c>
      <c r="AJ390" s="37">
        <v>9</v>
      </c>
      <c r="AK390" s="37" t="s">
        <v>3086</v>
      </c>
      <c r="AL390" s="37">
        <v>45</v>
      </c>
      <c r="AM390" s="37" t="s">
        <v>3519</v>
      </c>
      <c r="AN390" s="37">
        <f>+IF(AL390=45,1,"")</f>
        <v>1</v>
      </c>
      <c r="AO390" s="40">
        <f ca="1">+TODAY()</f>
        <v>44256</v>
      </c>
      <c r="AP390" s="41">
        <f ca="1">+IF(Tabla1[[#This Row],[Fecha Ingreso Plataforma]]="","",AO390-AC390)</f>
        <v>1243</v>
      </c>
      <c r="AQ390" s="40"/>
      <c r="AR390" s="42">
        <f>+IF(Tabla1[[#This Row],[Fecha Baja]]="","",VALUE(1&amp;"/"&amp;MONTH(Tabla1[[#This Row],[Fecha Baja]])&amp;"/"&amp;YEAR(Tabla1[[#This Row],[Fecha Baja]])))</f>
        <v>43466</v>
      </c>
      <c r="AS390" s="42">
        <f>IF(Tabla1[[#This Row],[Fecha Ingreso Plataforma]]="","",VALUE(1&amp;"/"&amp;MONTH(Tabla1[[#This Row],[Fecha Ingreso Plataforma]])&amp;"/"&amp;YEAR(Tabla1[[#This Row],[Fecha Ingreso Plataforma]])))</f>
        <v>43009</v>
      </c>
      <c r="AT390" s="41" t="str">
        <f ca="1">+IF(AND(Tabla1[[#This Row],[dias]]&gt;=135,Tabla1[[#This Row],[Estado]]="Vigente"),"Si","No")</f>
        <v>No</v>
      </c>
      <c r="AU390" s="37" t="str">
        <f>+IF(COUNTIF('PLAN EMPLEADO'!I:I,Tabla1[[#This Row],[Mail]])=0,"No","Si")</f>
        <v>Si</v>
      </c>
      <c r="AV390" s="89" t="s">
        <v>709</v>
      </c>
      <c r="AW390" s="194"/>
    </row>
    <row r="391" spans="1:49" x14ac:dyDescent="0.2">
      <c r="A391" s="37" t="s">
        <v>27</v>
      </c>
      <c r="B391" s="37" t="s">
        <v>3115</v>
      </c>
      <c r="C391" s="37" t="s">
        <v>29</v>
      </c>
      <c r="D391" s="37" t="s">
        <v>30</v>
      </c>
      <c r="E391" s="193" t="str">
        <f>+LEFT(Tabla1[[#This Row],[RutDV]],8)</f>
        <v>19207141</v>
      </c>
      <c r="F391" s="193" t="str">
        <f>+RIGHT(Tabla1[[#This Row],[RutDV]],1)</f>
        <v>0</v>
      </c>
      <c r="G391" s="37" t="s">
        <v>279</v>
      </c>
      <c r="H391" s="37" t="s">
        <v>902</v>
      </c>
      <c r="I391" s="37" t="str">
        <f>+TRIM(Tabla1[[#This Row],[Nombres]]&amp;" "&amp;Tabla1[[#This Row],[Apellidos]])</f>
        <v>GREGORY DAVID MARIN MENDOZA</v>
      </c>
      <c r="J391" s="37" t="s">
        <v>1793</v>
      </c>
      <c r="K391" s="37" t="s">
        <v>1794</v>
      </c>
      <c r="L391" s="37" t="s">
        <v>2494</v>
      </c>
      <c r="M391" s="37" t="s">
        <v>2493</v>
      </c>
      <c r="N391" s="37" t="s">
        <v>2495</v>
      </c>
      <c r="O391" s="37" t="s">
        <v>3107</v>
      </c>
      <c r="P391" s="40">
        <v>43073</v>
      </c>
      <c r="Q391" s="37"/>
      <c r="V391" s="40">
        <v>34883</v>
      </c>
      <c r="W391" s="37"/>
      <c r="Y391" s="37" t="str">
        <f>+IFERROR(VLOOKUP(Tabla1[[#This Row],[Supervisor]],STAFF!E:H,4,0),"")</f>
        <v/>
      </c>
      <c r="Z391" s="40">
        <v>43003</v>
      </c>
      <c r="AA391" s="40">
        <v>43013</v>
      </c>
      <c r="AB391" s="37" t="s">
        <v>2516</v>
      </c>
      <c r="AC391" s="40">
        <v>43014</v>
      </c>
      <c r="AD391" s="37" t="s">
        <v>902</v>
      </c>
      <c r="AE391" s="37" t="s">
        <v>902</v>
      </c>
      <c r="AF391" s="37">
        <v>19066</v>
      </c>
      <c r="AG391" s="37" t="s">
        <v>2711</v>
      </c>
      <c r="AJ391" s="37">
        <v>9</v>
      </c>
      <c r="AK391" s="37" t="s">
        <v>3086</v>
      </c>
      <c r="AL391" s="37">
        <v>30</v>
      </c>
      <c r="AN391" s="37" t="str">
        <f>+IF(AL391=45,1,"")</f>
        <v/>
      </c>
      <c r="AO391" s="40">
        <f ca="1">+TODAY()</f>
        <v>44256</v>
      </c>
      <c r="AP391" s="41">
        <f ca="1">+IF(Tabla1[[#This Row],[Fecha Ingreso Plataforma]]="","",AO391-AC391)</f>
        <v>1242</v>
      </c>
      <c r="AQ391" s="40"/>
      <c r="AR391" s="42">
        <f>+IF(Tabla1[[#This Row],[Fecha Baja]]="","",VALUE(1&amp;"/"&amp;MONTH(Tabla1[[#This Row],[Fecha Baja]])&amp;"/"&amp;YEAR(Tabla1[[#This Row],[Fecha Baja]])))</f>
        <v>43070</v>
      </c>
      <c r="AS391" s="42">
        <f>IF(Tabla1[[#This Row],[Fecha Ingreso Plataforma]]="","",VALUE(1&amp;"/"&amp;MONTH(Tabla1[[#This Row],[Fecha Ingreso Plataforma]])&amp;"/"&amp;YEAR(Tabla1[[#This Row],[Fecha Ingreso Plataforma]])))</f>
        <v>43009</v>
      </c>
      <c r="AT391" s="41" t="str">
        <f ca="1">+IF(AND(Tabla1[[#This Row],[dias]]&gt;=135,Tabla1[[#This Row],[Estado]]="Vigente"),"Si","No")</f>
        <v>No</v>
      </c>
      <c r="AU391" s="37" t="str">
        <f>+IF(COUNTIF('PLAN EMPLEADO'!I:I,Tabla1[[#This Row],[Mail]])=0,"No","Si")</f>
        <v>No</v>
      </c>
      <c r="AV391" s="89" t="s">
        <v>709</v>
      </c>
      <c r="AW391" s="194"/>
    </row>
    <row r="392" spans="1:49" x14ac:dyDescent="0.2">
      <c r="A392" s="37" t="s">
        <v>27</v>
      </c>
      <c r="B392" s="37" t="s">
        <v>3115</v>
      </c>
      <c r="C392" s="37" t="s">
        <v>28</v>
      </c>
      <c r="D392" s="37" t="s">
        <v>30</v>
      </c>
      <c r="E392" s="193" t="str">
        <f>+LEFT(Tabla1[[#This Row],[RutDV]],8)</f>
        <v>17774483</v>
      </c>
      <c r="F392" s="193" t="str">
        <f>+RIGHT(Tabla1[[#This Row],[RutDV]],1)</f>
        <v>2</v>
      </c>
      <c r="G392" s="37" t="s">
        <v>274</v>
      </c>
      <c r="H392" s="37" t="s">
        <v>897</v>
      </c>
      <c r="I392" s="37" t="str">
        <f>+TRIM(Tabla1[[#This Row],[Nombres]]&amp;" "&amp;Tabla1[[#This Row],[Apellidos]])</f>
        <v>GISELE VALESKA CASTRO PEÑA</v>
      </c>
      <c r="J392" s="37" t="s">
        <v>1784</v>
      </c>
      <c r="K392" s="37" t="s">
        <v>1785</v>
      </c>
      <c r="L392" s="37" t="s">
        <v>2494</v>
      </c>
      <c r="M392" s="37" t="s">
        <v>2493</v>
      </c>
      <c r="N392" s="37" t="s">
        <v>2496</v>
      </c>
      <c r="O392" s="37" t="s">
        <v>3533</v>
      </c>
      <c r="P392" s="40">
        <v>43319</v>
      </c>
      <c r="Q392" s="37"/>
      <c r="V392" s="40">
        <v>33512</v>
      </c>
      <c r="W392" s="37" t="s">
        <v>5414</v>
      </c>
      <c r="X392" s="37" t="s">
        <v>2508</v>
      </c>
      <c r="Y392" s="37" t="str">
        <f>+IFERROR(VLOOKUP(Tabla1[[#This Row],[Supervisor]],STAFF!E:H,4,0),"")</f>
        <v>ULISES LA ROSA PEREZ</v>
      </c>
      <c r="Z392" s="40">
        <v>43003</v>
      </c>
      <c r="AA392" s="40">
        <v>43013</v>
      </c>
      <c r="AB392" s="37" t="s">
        <v>2516</v>
      </c>
      <c r="AC392" s="40">
        <v>43013</v>
      </c>
      <c r="AD392" s="37" t="s">
        <v>897</v>
      </c>
      <c r="AE392" s="37" t="s">
        <v>897</v>
      </c>
      <c r="AF392" s="37">
        <v>19040</v>
      </c>
      <c r="AG392" s="37" t="s">
        <v>2707</v>
      </c>
      <c r="AJ392" s="37">
        <v>9</v>
      </c>
      <c r="AK392" s="37" t="s">
        <v>3086</v>
      </c>
      <c r="AL392" s="37">
        <v>30</v>
      </c>
      <c r="AM392" s="37" t="s">
        <v>3519</v>
      </c>
      <c r="AN392" s="37" t="str">
        <f>+IF(AL392=45,1,"")</f>
        <v/>
      </c>
      <c r="AO392" s="40">
        <f ca="1">+TODAY()</f>
        <v>44256</v>
      </c>
      <c r="AP392" s="41">
        <f ca="1">+IF(Tabla1[[#This Row],[Fecha Ingreso Plataforma]]="","",AO392-AC392)</f>
        <v>1243</v>
      </c>
      <c r="AQ392" s="40"/>
      <c r="AR392" s="42">
        <f>+IF(Tabla1[[#This Row],[Fecha Baja]]="","",VALUE(1&amp;"/"&amp;MONTH(Tabla1[[#This Row],[Fecha Baja]])&amp;"/"&amp;YEAR(Tabla1[[#This Row],[Fecha Baja]])))</f>
        <v>43313</v>
      </c>
      <c r="AS392" s="42">
        <f>IF(Tabla1[[#This Row],[Fecha Ingreso Plataforma]]="","",VALUE(1&amp;"/"&amp;MONTH(Tabla1[[#This Row],[Fecha Ingreso Plataforma]])&amp;"/"&amp;YEAR(Tabla1[[#This Row],[Fecha Ingreso Plataforma]])))</f>
        <v>43009</v>
      </c>
      <c r="AT392" s="41" t="str">
        <f ca="1">+IF(AND(Tabla1[[#This Row],[dias]]&gt;=135,Tabla1[[#This Row],[Estado]]="Vigente"),"Si","No")</f>
        <v>No</v>
      </c>
      <c r="AU392" s="37" t="str">
        <f>+IF(COUNTIF('PLAN EMPLEADO'!I:I,Tabla1[[#This Row],[Mail]])=0,"No","Si")</f>
        <v>No</v>
      </c>
      <c r="AV392" s="89" t="s">
        <v>709</v>
      </c>
      <c r="AW392" s="194"/>
    </row>
    <row r="393" spans="1:49" x14ac:dyDescent="0.2">
      <c r="A393" s="37" t="s">
        <v>27</v>
      </c>
      <c r="B393" s="37" t="s">
        <v>3115</v>
      </c>
      <c r="C393" s="37" t="s">
        <v>28</v>
      </c>
      <c r="D393" s="37" t="s">
        <v>30</v>
      </c>
      <c r="E393" s="193" t="str">
        <f>+LEFT(Tabla1[[#This Row],[RutDV]],8)</f>
        <v>16595995</v>
      </c>
      <c r="F393" s="193" t="str">
        <f>+RIGHT(Tabla1[[#This Row],[RutDV]],1)</f>
        <v>7</v>
      </c>
      <c r="G393" s="37" t="s">
        <v>303</v>
      </c>
      <c r="H393" s="37" t="s">
        <v>926</v>
      </c>
      <c r="I393" s="37" t="str">
        <f>+TRIM(Tabla1[[#This Row],[Nombres]]&amp;" "&amp;Tabla1[[#This Row],[Apellidos]])</f>
        <v>JACQUELINA ELIZABETH CISTERNAS ARAYA</v>
      </c>
      <c r="J393" s="37" t="s">
        <v>1838</v>
      </c>
      <c r="K393" s="37" t="s">
        <v>1839</v>
      </c>
      <c r="L393" s="37" t="s">
        <v>2494</v>
      </c>
      <c r="M393" s="37" t="s">
        <v>2493</v>
      </c>
      <c r="N393" s="37" t="s">
        <v>2495</v>
      </c>
      <c r="O393" s="37" t="s">
        <v>4392</v>
      </c>
      <c r="P393" s="40">
        <v>43392</v>
      </c>
      <c r="Q393" s="37"/>
      <c r="V393" s="40">
        <v>31842</v>
      </c>
      <c r="W393" s="37" t="s">
        <v>5416</v>
      </c>
      <c r="X393" s="37" t="s">
        <v>2505</v>
      </c>
      <c r="Y393" s="37" t="str">
        <f>+IFERROR(VLOOKUP(Tabla1[[#This Row],[Supervisor]],STAFF!E:H,4,0),"")</f>
        <v>FRANCISCO JAVIER SUAREZ VEGA</v>
      </c>
      <c r="Z393" s="40">
        <v>43003</v>
      </c>
      <c r="AA393" s="40">
        <v>43013</v>
      </c>
      <c r="AB393" s="37" t="s">
        <v>2516</v>
      </c>
      <c r="AC393" s="40">
        <v>43013</v>
      </c>
      <c r="AD393" s="37" t="s">
        <v>926</v>
      </c>
      <c r="AE393" s="37" t="s">
        <v>926</v>
      </c>
      <c r="AF393" s="37">
        <v>19052</v>
      </c>
      <c r="AG393" s="37" t="s">
        <v>2735</v>
      </c>
      <c r="AJ393" s="37">
        <v>9</v>
      </c>
      <c r="AK393" s="37" t="s">
        <v>3086</v>
      </c>
      <c r="AL393" s="37">
        <v>45</v>
      </c>
      <c r="AM393" s="37" t="s">
        <v>3519</v>
      </c>
      <c r="AN393" s="37">
        <f>+IF(AL393=45,1,"")</f>
        <v>1</v>
      </c>
      <c r="AO393" s="40">
        <f ca="1">+TODAY()</f>
        <v>44256</v>
      </c>
      <c r="AP393" s="41">
        <f ca="1">+IF(Tabla1[[#This Row],[Fecha Ingreso Plataforma]]="","",AO393-AC393)</f>
        <v>1243</v>
      </c>
      <c r="AQ393" s="40"/>
      <c r="AR393" s="42">
        <f>+IF(Tabla1[[#This Row],[Fecha Baja]]="","",VALUE(1&amp;"/"&amp;MONTH(Tabla1[[#This Row],[Fecha Baja]])&amp;"/"&amp;YEAR(Tabla1[[#This Row],[Fecha Baja]])))</f>
        <v>43374</v>
      </c>
      <c r="AS393" s="42">
        <f>IF(Tabla1[[#This Row],[Fecha Ingreso Plataforma]]="","",VALUE(1&amp;"/"&amp;MONTH(Tabla1[[#This Row],[Fecha Ingreso Plataforma]])&amp;"/"&amp;YEAR(Tabla1[[#This Row],[Fecha Ingreso Plataforma]])))</f>
        <v>43009</v>
      </c>
      <c r="AT393" s="41" t="str">
        <f ca="1">+IF(AND(Tabla1[[#This Row],[dias]]&gt;=135,Tabla1[[#This Row],[Estado]]="Vigente"),"Si","No")</f>
        <v>No</v>
      </c>
      <c r="AU393" s="37" t="str">
        <f>+IF(COUNTIF('PLAN EMPLEADO'!I:I,Tabla1[[#This Row],[Mail]])=0,"No","Si")</f>
        <v>No</v>
      </c>
      <c r="AV393" s="89" t="s">
        <v>709</v>
      </c>
      <c r="AW393" s="194"/>
    </row>
    <row r="394" spans="1:49" x14ac:dyDescent="0.2">
      <c r="A394" s="37" t="s">
        <v>27</v>
      </c>
      <c r="B394" s="37" t="s">
        <v>3115</v>
      </c>
      <c r="C394" s="37" t="s">
        <v>28</v>
      </c>
      <c r="D394" s="37" t="s">
        <v>30</v>
      </c>
      <c r="E394" s="193" t="str">
        <f>+LEFT(Tabla1[[#This Row],[RutDV]],8)</f>
        <v>17721865</v>
      </c>
      <c r="F394" s="193" t="str">
        <f>+RIGHT(Tabla1[[#This Row],[RutDV]],1)</f>
        <v>0</v>
      </c>
      <c r="G394" s="37" t="s">
        <v>396</v>
      </c>
      <c r="H394" s="37" t="s">
        <v>1018</v>
      </c>
      <c r="I394" s="37" t="str">
        <f>+TRIM(Tabla1[[#This Row],[Nombres]]&amp;" "&amp;Tabla1[[#This Row],[Apellidos]])</f>
        <v>STEPHANIE SCARLETT FLORES HERRERA</v>
      </c>
      <c r="J394" s="37" t="s">
        <v>1975</v>
      </c>
      <c r="K394" s="37" t="s">
        <v>1976</v>
      </c>
      <c r="L394" s="37" t="s">
        <v>2494</v>
      </c>
      <c r="M394" s="37" t="s">
        <v>2493</v>
      </c>
      <c r="N394" s="37" t="s">
        <v>2495</v>
      </c>
      <c r="O394" s="37" t="s">
        <v>3107</v>
      </c>
      <c r="P394" s="45">
        <v>43621</v>
      </c>
      <c r="Q394" s="37"/>
      <c r="V394" s="40">
        <v>33192</v>
      </c>
      <c r="W394" s="37" t="s">
        <v>5410</v>
      </c>
      <c r="X394" s="37" t="s">
        <v>2506</v>
      </c>
      <c r="Y394" s="37" t="str">
        <f>+IFERROR(VLOOKUP(Tabla1[[#This Row],[Supervisor]],STAFF!E:H,4,0),"")</f>
        <v>ULISES LA ROSA PEREZ</v>
      </c>
      <c r="Z394" s="40">
        <v>43003</v>
      </c>
      <c r="AA394" s="40">
        <v>43013</v>
      </c>
      <c r="AB394" s="37" t="s">
        <v>2516</v>
      </c>
      <c r="AC394" s="40">
        <v>43013</v>
      </c>
      <c r="AD394" s="37" t="s">
        <v>1018</v>
      </c>
      <c r="AE394" s="37" t="s">
        <v>1018</v>
      </c>
      <c r="AF394" s="37">
        <v>19105</v>
      </c>
      <c r="AG394" s="37" t="s">
        <v>2825</v>
      </c>
      <c r="AJ394" s="37">
        <v>9</v>
      </c>
      <c r="AK394" s="37" t="s">
        <v>3086</v>
      </c>
      <c r="AL394" s="37">
        <v>30</v>
      </c>
      <c r="AM394" s="37" t="s">
        <v>3519</v>
      </c>
      <c r="AN394" s="37" t="str">
        <f>+IF(AL394=45,1,"")</f>
        <v/>
      </c>
      <c r="AO394" s="40">
        <f ca="1">+TODAY()</f>
        <v>44256</v>
      </c>
      <c r="AP394" s="41">
        <f ca="1">+IF(Tabla1[[#This Row],[Fecha Ingreso Plataforma]]="","",AO394-AC394)</f>
        <v>1243</v>
      </c>
      <c r="AQ394" s="40"/>
      <c r="AR394" s="42">
        <f>+IF(Tabla1[[#This Row],[Fecha Baja]]="","",VALUE(1&amp;"/"&amp;MONTH(Tabla1[[#This Row],[Fecha Baja]])&amp;"/"&amp;YEAR(Tabla1[[#This Row],[Fecha Baja]])))</f>
        <v>43617</v>
      </c>
      <c r="AS394" s="42">
        <f>IF(Tabla1[[#This Row],[Fecha Ingreso Plataforma]]="","",VALUE(1&amp;"/"&amp;MONTH(Tabla1[[#This Row],[Fecha Ingreso Plataforma]])&amp;"/"&amp;YEAR(Tabla1[[#This Row],[Fecha Ingreso Plataforma]])))</f>
        <v>43009</v>
      </c>
      <c r="AT394" s="41" t="str">
        <f ca="1">+IF(AND(Tabla1[[#This Row],[dias]]&gt;=135,Tabla1[[#This Row],[Estado]]="Vigente"),"Si","No")</f>
        <v>No</v>
      </c>
      <c r="AU394" s="37" t="str">
        <f>+IF(COUNTIF('PLAN EMPLEADO'!I:I,Tabla1[[#This Row],[Mail]])=0,"No","Si")</f>
        <v>Si</v>
      </c>
      <c r="AV394" s="89" t="s">
        <v>709</v>
      </c>
      <c r="AW394" s="194"/>
    </row>
    <row r="395" spans="1:49" x14ac:dyDescent="0.2">
      <c r="A395" s="37" t="s">
        <v>27</v>
      </c>
      <c r="B395" s="37" t="s">
        <v>3115</v>
      </c>
      <c r="C395" s="193" t="s">
        <v>28</v>
      </c>
      <c r="D395" s="37" t="s">
        <v>30</v>
      </c>
      <c r="E395" s="193" t="str">
        <f>+LEFT(Tabla1[[#This Row],[RutDV]],8)</f>
        <v>18002790</v>
      </c>
      <c r="F395" s="193" t="str">
        <f>+RIGHT(Tabla1[[#This Row],[RutDV]],1)</f>
        <v>4</v>
      </c>
      <c r="G395" s="37" t="s">
        <v>92</v>
      </c>
      <c r="H395" s="37" t="s">
        <v>765</v>
      </c>
      <c r="I395" s="37" t="str">
        <f>+TRIM(Tabla1[[#This Row],[Nombres]]&amp;" "&amp;Tabla1[[#This Row],[Apellidos]])</f>
        <v>KATHERINE NICOLE ALFARO CAMPOS</v>
      </c>
      <c r="J395" s="37" t="s">
        <v>1431</v>
      </c>
      <c r="K395" s="37" t="s">
        <v>1432</v>
      </c>
      <c r="L395" s="193" t="s">
        <v>2494</v>
      </c>
      <c r="M395" s="193" t="s">
        <v>2493</v>
      </c>
      <c r="N395" s="193" t="s">
        <v>2496</v>
      </c>
      <c r="O395" s="193" t="s">
        <v>3533</v>
      </c>
      <c r="P395" s="40">
        <v>44191</v>
      </c>
      <c r="Q395" s="37"/>
      <c r="S395" s="45"/>
      <c r="V395" s="40">
        <v>33574</v>
      </c>
      <c r="W395" s="193" t="s">
        <v>8086</v>
      </c>
      <c r="X395" s="37" t="s">
        <v>4636</v>
      </c>
      <c r="Y395" s="37" t="str">
        <f>+IFERROR(VLOOKUP(Tabla1[[#This Row],[Supervisor]],STAFF!E:H,4,0),"")</f>
        <v>ULISES LA ROSA PEREZ</v>
      </c>
      <c r="Z395" s="40">
        <v>43014</v>
      </c>
      <c r="AA395" s="40">
        <v>43035</v>
      </c>
      <c r="AB395" s="37" t="s">
        <v>2516</v>
      </c>
      <c r="AC395" s="40">
        <v>43041</v>
      </c>
      <c r="AD395" s="37" t="s">
        <v>765</v>
      </c>
      <c r="AE395" s="37" t="s">
        <v>765</v>
      </c>
      <c r="AF395" s="37">
        <v>19076</v>
      </c>
      <c r="AG395" s="37" t="s">
        <v>2577</v>
      </c>
      <c r="AJ395" s="37">
        <v>10</v>
      </c>
      <c r="AK395" s="37" t="s">
        <v>3082</v>
      </c>
      <c r="AL395" s="37">
        <v>45</v>
      </c>
      <c r="AM395" s="37" t="s">
        <v>3519</v>
      </c>
      <c r="AN395" s="37">
        <f>+IF(AL395=45,1,"")</f>
        <v>1</v>
      </c>
      <c r="AO395" s="40">
        <f ca="1">+TODAY()</f>
        <v>44256</v>
      </c>
      <c r="AP395" s="41">
        <f ca="1">+IF(Tabla1[[#This Row],[Fecha Ingreso Plataforma]]="","",AO395-AC395)</f>
        <v>1215</v>
      </c>
      <c r="AQ395" s="40">
        <v>43493</v>
      </c>
      <c r="AR395" s="42">
        <f>+IF(Tabla1[[#This Row],[Fecha Baja]]="","",VALUE(1&amp;"/"&amp;MONTH(Tabla1[[#This Row],[Fecha Baja]])&amp;"/"&amp;YEAR(Tabla1[[#This Row],[Fecha Baja]])))</f>
        <v>44166</v>
      </c>
      <c r="AS395" s="42">
        <f>IF(Tabla1[[#This Row],[Fecha Ingreso Plataforma]]="","",VALUE(1&amp;"/"&amp;MONTH(Tabla1[[#This Row],[Fecha Ingreso Plataforma]])&amp;"/"&amp;YEAR(Tabla1[[#This Row],[Fecha Ingreso Plataforma]])))</f>
        <v>43040</v>
      </c>
      <c r="AT395" s="41" t="str">
        <f ca="1">+IF(AND(Tabla1[[#This Row],[dias]]&gt;=135,Tabla1[[#This Row],[Estado]]="Vigente"),"Si","No")</f>
        <v>No</v>
      </c>
      <c r="AU395" s="37" t="str">
        <f>+IF(COUNTIF('PLAN EMPLEADO'!I:I,Tabla1[[#This Row],[Mail]])=0,"No","Si")</f>
        <v>Si</v>
      </c>
      <c r="AV395" s="89" t="s">
        <v>8321</v>
      </c>
      <c r="AW395" s="194"/>
    </row>
    <row r="396" spans="1:49" x14ac:dyDescent="0.2">
      <c r="A396" s="37" t="s">
        <v>27</v>
      </c>
      <c r="B396" s="37" t="s">
        <v>3115</v>
      </c>
      <c r="C396" s="37" t="s">
        <v>28</v>
      </c>
      <c r="D396" s="37" t="s">
        <v>30</v>
      </c>
      <c r="E396" s="193" t="str">
        <f>+LEFT(Tabla1[[#This Row],[RutDV]],8)</f>
        <v>19064270</v>
      </c>
      <c r="F396" s="193" t="str">
        <f>+RIGHT(Tabla1[[#This Row],[RutDV]],1)</f>
        <v>4</v>
      </c>
      <c r="G396" s="37" t="s">
        <v>282</v>
      </c>
      <c r="H396" s="37" t="s">
        <v>905</v>
      </c>
      <c r="I396" s="37" t="str">
        <f>+TRIM(Tabla1[[#This Row],[Nombres]]&amp;" "&amp;Tabla1[[#This Row],[Apellidos]])</f>
        <v>GABRIEL EDUARDO CASTRO URIBE</v>
      </c>
      <c r="J396" s="37" t="s">
        <v>1799</v>
      </c>
      <c r="K396" s="37" t="s">
        <v>1800</v>
      </c>
      <c r="L396" s="37" t="s">
        <v>2494</v>
      </c>
      <c r="M396" s="37" t="s">
        <v>2493</v>
      </c>
      <c r="N396" s="37" t="s">
        <v>2495</v>
      </c>
      <c r="O396" s="177" t="s">
        <v>8681</v>
      </c>
      <c r="P396" s="40">
        <v>43272</v>
      </c>
      <c r="Q396" s="37"/>
      <c r="V396" s="40">
        <v>34944</v>
      </c>
      <c r="W396" s="37" t="s">
        <v>5414</v>
      </c>
      <c r="X396" s="37" t="s">
        <v>2508</v>
      </c>
      <c r="Y396" s="37" t="str">
        <f>+IFERROR(VLOOKUP(Tabla1[[#This Row],[Supervisor]],STAFF!E:H,4,0),"")</f>
        <v>ULISES LA ROSA PEREZ</v>
      </c>
      <c r="Z396" s="40">
        <v>43014</v>
      </c>
      <c r="AA396" s="40">
        <v>43035</v>
      </c>
      <c r="AB396" s="37" t="s">
        <v>2516</v>
      </c>
      <c r="AC396" s="40">
        <v>43042</v>
      </c>
      <c r="AD396" s="37" t="s">
        <v>905</v>
      </c>
      <c r="AE396" s="37" t="s">
        <v>905</v>
      </c>
      <c r="AF396" s="37">
        <v>19067</v>
      </c>
      <c r="AG396" s="37" t="s">
        <v>2714</v>
      </c>
      <c r="AJ396" s="37">
        <v>10</v>
      </c>
      <c r="AK396" s="37" t="s">
        <v>3082</v>
      </c>
      <c r="AL396" s="37">
        <v>30</v>
      </c>
      <c r="AM396" s="37" t="s">
        <v>3519</v>
      </c>
      <c r="AN396" s="37" t="str">
        <f>+IF(AL396=45,1,"")</f>
        <v/>
      </c>
      <c r="AO396" s="40">
        <f ca="1">+TODAY()</f>
        <v>44256</v>
      </c>
      <c r="AP396" s="41">
        <f ca="1">+IF(Tabla1[[#This Row],[Fecha Ingreso Plataforma]]="","",AO396-AC396)</f>
        <v>1214</v>
      </c>
      <c r="AQ396" s="40"/>
      <c r="AR396" s="42">
        <f>+IF(Tabla1[[#This Row],[Fecha Baja]]="","",VALUE(1&amp;"/"&amp;MONTH(Tabla1[[#This Row],[Fecha Baja]])&amp;"/"&amp;YEAR(Tabla1[[#This Row],[Fecha Baja]])))</f>
        <v>43252</v>
      </c>
      <c r="AS396" s="42">
        <f>IF(Tabla1[[#This Row],[Fecha Ingreso Plataforma]]="","",VALUE(1&amp;"/"&amp;MONTH(Tabla1[[#This Row],[Fecha Ingreso Plataforma]])&amp;"/"&amp;YEAR(Tabla1[[#This Row],[Fecha Ingreso Plataforma]])))</f>
        <v>43040</v>
      </c>
      <c r="AT396" s="41" t="str">
        <f ca="1">+IF(AND(Tabla1[[#This Row],[dias]]&gt;=135,Tabla1[[#This Row],[Estado]]="Vigente"),"Si","No")</f>
        <v>No</v>
      </c>
      <c r="AU396" s="37" t="str">
        <f>+IF(COUNTIF('PLAN EMPLEADO'!I:I,Tabla1[[#This Row],[Mail]])=0,"No","Si")</f>
        <v>No</v>
      </c>
      <c r="AV396" s="89" t="s">
        <v>709</v>
      </c>
      <c r="AW396" s="194"/>
    </row>
    <row r="397" spans="1:49" x14ac:dyDescent="0.2">
      <c r="A397" s="37" t="s">
        <v>27</v>
      </c>
      <c r="B397" s="37" t="s">
        <v>3115</v>
      </c>
      <c r="C397" s="37" t="s">
        <v>28</v>
      </c>
      <c r="D397" s="37" t="s">
        <v>30</v>
      </c>
      <c r="E397" s="193" t="str">
        <f>+LEFT(Tabla1[[#This Row],[RutDV]],8)</f>
        <v>19041692</v>
      </c>
      <c r="F397" s="193" t="str">
        <f>+RIGHT(Tabla1[[#This Row],[RutDV]],1)</f>
        <v>5</v>
      </c>
      <c r="G397" s="37" t="s">
        <v>420</v>
      </c>
      <c r="H397" s="37" t="s">
        <v>1042</v>
      </c>
      <c r="I397" s="37" t="str">
        <f>+TRIM(Tabla1[[#This Row],[Nombres]]&amp;" "&amp;Tabla1[[#This Row],[Apellidos]])</f>
        <v>IVO KATARY GAMBOA MOLINA</v>
      </c>
      <c r="J397" s="37" t="s">
        <v>2018</v>
      </c>
      <c r="K397" s="37" t="s">
        <v>2019</v>
      </c>
      <c r="L397" s="37" t="s">
        <v>2494</v>
      </c>
      <c r="M397" s="37" t="s">
        <v>2493</v>
      </c>
      <c r="N397" s="37" t="s">
        <v>2496</v>
      </c>
      <c r="O397" s="37" t="s">
        <v>3533</v>
      </c>
      <c r="P397" s="40">
        <v>43545</v>
      </c>
      <c r="Q397" s="37"/>
      <c r="V397" s="40">
        <v>34771</v>
      </c>
      <c r="W397" s="37" t="s">
        <v>5409</v>
      </c>
      <c r="X397" s="37" t="s">
        <v>2511</v>
      </c>
      <c r="Y397" s="37" t="str">
        <f>+IFERROR(VLOOKUP(Tabla1[[#This Row],[Supervisor]],STAFF!E:H,4,0),"")</f>
        <v>ULISES LA ROSA PEREZ</v>
      </c>
      <c r="Z397" s="40">
        <v>43014</v>
      </c>
      <c r="AA397" s="40">
        <v>43035</v>
      </c>
      <c r="AB397" s="37" t="s">
        <v>2516</v>
      </c>
      <c r="AC397" s="40">
        <v>43041</v>
      </c>
      <c r="AD397" s="37" t="s">
        <v>1042</v>
      </c>
      <c r="AE397" s="37" t="s">
        <v>1042</v>
      </c>
      <c r="AF397" s="37">
        <v>19121</v>
      </c>
      <c r="AG397" s="37" t="s">
        <v>2849</v>
      </c>
      <c r="AJ397" s="37">
        <v>10</v>
      </c>
      <c r="AK397" s="37" t="s">
        <v>3082</v>
      </c>
      <c r="AL397" s="37">
        <v>30</v>
      </c>
      <c r="AM397" s="37" t="s">
        <v>3519</v>
      </c>
      <c r="AN397" s="37" t="str">
        <f>+IF(AL397=45,1,"")</f>
        <v/>
      </c>
      <c r="AO397" s="40">
        <f ca="1">+TODAY()</f>
        <v>44256</v>
      </c>
      <c r="AP397" s="41">
        <f ca="1">+IF(Tabla1[[#This Row],[Fecha Ingreso Plataforma]]="","",AO397-AC397)</f>
        <v>1215</v>
      </c>
      <c r="AQ397" s="40"/>
      <c r="AR397" s="42">
        <f>+IF(Tabla1[[#This Row],[Fecha Baja]]="","",VALUE(1&amp;"/"&amp;MONTH(Tabla1[[#This Row],[Fecha Baja]])&amp;"/"&amp;YEAR(Tabla1[[#This Row],[Fecha Baja]])))</f>
        <v>43525</v>
      </c>
      <c r="AS397" s="42">
        <f>IF(Tabla1[[#This Row],[Fecha Ingreso Plataforma]]="","",VALUE(1&amp;"/"&amp;MONTH(Tabla1[[#This Row],[Fecha Ingreso Plataforma]])&amp;"/"&amp;YEAR(Tabla1[[#This Row],[Fecha Ingreso Plataforma]])))</f>
        <v>43040</v>
      </c>
      <c r="AT397" s="41" t="str">
        <f ca="1">+IF(AND(Tabla1[[#This Row],[dias]]&gt;=135,Tabla1[[#This Row],[Estado]]="Vigente"),"Si","No")</f>
        <v>No</v>
      </c>
      <c r="AU397" s="37" t="str">
        <f>+IF(COUNTIF('PLAN EMPLEADO'!I:I,Tabla1[[#This Row],[Mail]])=0,"No","Si")</f>
        <v>Si</v>
      </c>
      <c r="AV397" s="89" t="s">
        <v>709</v>
      </c>
      <c r="AW397" s="194"/>
    </row>
    <row r="398" spans="1:49" x14ac:dyDescent="0.2">
      <c r="A398" s="37" t="s">
        <v>27</v>
      </c>
      <c r="B398" s="37" t="s">
        <v>3115</v>
      </c>
      <c r="C398" s="37" t="s">
        <v>28</v>
      </c>
      <c r="D398" s="37" t="s">
        <v>30</v>
      </c>
      <c r="E398" s="193" t="str">
        <f>+LEFT(Tabla1[[#This Row],[RutDV]],8)</f>
        <v>16791445</v>
      </c>
      <c r="F398" s="193" t="str">
        <f>+RIGHT(Tabla1[[#This Row],[RutDV]],1)</f>
        <v>4</v>
      </c>
      <c r="G398" s="37" t="s">
        <v>257</v>
      </c>
      <c r="H398" s="37" t="s">
        <v>880</v>
      </c>
      <c r="I398" s="37" t="str">
        <f>+TRIM(Tabla1[[#This Row],[Nombres]]&amp;" "&amp;Tabla1[[#This Row],[Apellidos]])</f>
        <v>JANETT ALEXANDRA CANGANA RODRIGUEZ</v>
      </c>
      <c r="J398" s="37" t="s">
        <v>1753</v>
      </c>
      <c r="K398" s="37" t="s">
        <v>4570</v>
      </c>
      <c r="L398" s="37" t="s">
        <v>2494</v>
      </c>
      <c r="M398" s="37" t="s">
        <v>2493</v>
      </c>
      <c r="N398" s="37" t="s">
        <v>2495</v>
      </c>
      <c r="O398" s="37" t="s">
        <v>3108</v>
      </c>
      <c r="P398" s="40">
        <v>43243</v>
      </c>
      <c r="Q398" s="37"/>
      <c r="V398" s="40">
        <v>32101</v>
      </c>
      <c r="W398" s="37" t="s">
        <v>5410</v>
      </c>
      <c r="X398" s="37" t="s">
        <v>2506</v>
      </c>
      <c r="Y398" s="37" t="str">
        <f>+IFERROR(VLOOKUP(Tabla1[[#This Row],[Supervisor]],STAFF!E:H,4,0),"")</f>
        <v>ULISES LA ROSA PEREZ</v>
      </c>
      <c r="Z398" s="40">
        <v>43014</v>
      </c>
      <c r="AA398" s="40">
        <v>43035</v>
      </c>
      <c r="AB398" s="37" t="s">
        <v>2516</v>
      </c>
      <c r="AC398" s="40">
        <v>43040</v>
      </c>
      <c r="AD398" s="37" t="s">
        <v>880</v>
      </c>
      <c r="AE398" s="37" t="s">
        <v>880</v>
      </c>
      <c r="AF398" s="37">
        <v>19025</v>
      </c>
      <c r="AG398" s="37" t="s">
        <v>2690</v>
      </c>
      <c r="AJ398" s="37">
        <v>10</v>
      </c>
      <c r="AK398" s="37" t="s">
        <v>3082</v>
      </c>
      <c r="AL398" s="37">
        <v>30</v>
      </c>
      <c r="AN398" s="37" t="str">
        <f>+IF(AL398=45,1,"")</f>
        <v/>
      </c>
      <c r="AO398" s="40">
        <f ca="1">+TODAY()</f>
        <v>44256</v>
      </c>
      <c r="AP398" s="41">
        <f ca="1">+IF(Tabla1[[#This Row],[Fecha Ingreso Plataforma]]="","",AO398-AC398)</f>
        <v>1216</v>
      </c>
      <c r="AQ398" s="40"/>
      <c r="AR398" s="42">
        <f>+IF(Tabla1[[#This Row],[Fecha Baja]]="","",VALUE(1&amp;"/"&amp;MONTH(Tabla1[[#This Row],[Fecha Baja]])&amp;"/"&amp;YEAR(Tabla1[[#This Row],[Fecha Baja]])))</f>
        <v>43221</v>
      </c>
      <c r="AS398" s="42">
        <f>IF(Tabla1[[#This Row],[Fecha Ingreso Plataforma]]="","",VALUE(1&amp;"/"&amp;MONTH(Tabla1[[#This Row],[Fecha Ingreso Plataforma]])&amp;"/"&amp;YEAR(Tabla1[[#This Row],[Fecha Ingreso Plataforma]])))</f>
        <v>43040</v>
      </c>
      <c r="AT398" s="41" t="str">
        <f ca="1">+IF(AND(Tabla1[[#This Row],[dias]]&gt;=135,Tabla1[[#This Row],[Estado]]="Vigente"),"Si","No")</f>
        <v>No</v>
      </c>
      <c r="AU398" s="37" t="str">
        <f>+IF(COUNTIF('PLAN EMPLEADO'!I:I,Tabla1[[#This Row],[Mail]])=0,"No","Si")</f>
        <v>No</v>
      </c>
      <c r="AV398" s="89" t="s">
        <v>709</v>
      </c>
      <c r="AW398" s="194"/>
    </row>
    <row r="399" spans="1:49" x14ac:dyDescent="0.2">
      <c r="A399" s="37" t="s">
        <v>27</v>
      </c>
      <c r="B399" s="37" t="s">
        <v>3115</v>
      </c>
      <c r="C399" s="37" t="s">
        <v>28</v>
      </c>
      <c r="D399" s="37" t="s">
        <v>30</v>
      </c>
      <c r="E399" s="193" t="str">
        <f>+LEFT(Tabla1[[#This Row],[RutDV]],8)</f>
        <v>18632493</v>
      </c>
      <c r="F399" s="193" t="str">
        <f>+RIGHT(Tabla1[[#This Row],[RutDV]],1)</f>
        <v>5</v>
      </c>
      <c r="G399" s="37" t="s">
        <v>289</v>
      </c>
      <c r="H399" s="37" t="s">
        <v>912</v>
      </c>
      <c r="I399" s="37" t="str">
        <f>+TRIM(Tabla1[[#This Row],[Nombres]]&amp;" "&amp;Tabla1[[#This Row],[Apellidos]])</f>
        <v>PRISCILLA ALEJANDRA BUGUEÑO ARAYA</v>
      </c>
      <c r="J399" s="37" t="s">
        <v>1812</v>
      </c>
      <c r="K399" s="37" t="s">
        <v>1813</v>
      </c>
      <c r="L399" s="37" t="s">
        <v>2494</v>
      </c>
      <c r="M399" s="37" t="s">
        <v>2493</v>
      </c>
      <c r="N399" s="37" t="s">
        <v>2495</v>
      </c>
      <c r="O399" s="37" t="s">
        <v>3107</v>
      </c>
      <c r="P399" s="40">
        <v>43111</v>
      </c>
      <c r="Q399" s="37"/>
      <c r="V399" s="40">
        <v>34313</v>
      </c>
      <c r="W399" s="37"/>
      <c r="Y399" s="37" t="str">
        <f>+IFERROR(VLOOKUP(Tabla1[[#This Row],[Supervisor]],STAFF!E:H,4,0),"")</f>
        <v/>
      </c>
      <c r="Z399" s="40">
        <v>43014</v>
      </c>
      <c r="AA399" s="40">
        <v>43035</v>
      </c>
      <c r="AB399" s="37" t="s">
        <v>2516</v>
      </c>
      <c r="AC399" s="40">
        <v>43040</v>
      </c>
      <c r="AD399" s="37" t="s">
        <v>912</v>
      </c>
      <c r="AE399" s="37" t="s">
        <v>912</v>
      </c>
      <c r="AF399" s="37">
        <v>19074</v>
      </c>
      <c r="AG399" s="37" t="s">
        <v>2721</v>
      </c>
      <c r="AJ399" s="37">
        <v>10</v>
      </c>
      <c r="AK399" s="37" t="s">
        <v>3082</v>
      </c>
      <c r="AL399" s="37">
        <v>30</v>
      </c>
      <c r="AN399" s="37" t="str">
        <f>+IF(AL399=45,1,"")</f>
        <v/>
      </c>
      <c r="AO399" s="40">
        <f ca="1">+TODAY()</f>
        <v>44256</v>
      </c>
      <c r="AP399" s="41">
        <f ca="1">+IF(Tabla1[[#This Row],[Fecha Ingreso Plataforma]]="","",AO399-AC399)</f>
        <v>1216</v>
      </c>
      <c r="AQ399" s="40"/>
      <c r="AR399" s="42">
        <f>+IF(Tabla1[[#This Row],[Fecha Baja]]="","",VALUE(1&amp;"/"&amp;MONTH(Tabla1[[#This Row],[Fecha Baja]])&amp;"/"&amp;YEAR(Tabla1[[#This Row],[Fecha Baja]])))</f>
        <v>43101</v>
      </c>
      <c r="AS399" s="42">
        <f>IF(Tabla1[[#This Row],[Fecha Ingreso Plataforma]]="","",VALUE(1&amp;"/"&amp;MONTH(Tabla1[[#This Row],[Fecha Ingreso Plataforma]])&amp;"/"&amp;YEAR(Tabla1[[#This Row],[Fecha Ingreso Plataforma]])))</f>
        <v>43040</v>
      </c>
      <c r="AT399" s="41" t="str">
        <f ca="1">+IF(AND(Tabla1[[#This Row],[dias]]&gt;=135,Tabla1[[#This Row],[Estado]]="Vigente"),"Si","No")</f>
        <v>No</v>
      </c>
      <c r="AU399" s="37" t="str">
        <f>+IF(COUNTIF('PLAN EMPLEADO'!I:I,Tabla1[[#This Row],[Mail]])=0,"No","Si")</f>
        <v>No</v>
      </c>
      <c r="AV399" s="89" t="s">
        <v>709</v>
      </c>
      <c r="AW399" s="194"/>
    </row>
    <row r="400" spans="1:49" x14ac:dyDescent="0.2">
      <c r="A400" s="37" t="s">
        <v>27</v>
      </c>
      <c r="B400" s="37" t="s">
        <v>3115</v>
      </c>
      <c r="C400" s="37" t="s">
        <v>28</v>
      </c>
      <c r="D400" s="37" t="s">
        <v>30</v>
      </c>
      <c r="E400" s="193" t="str">
        <f>+LEFT(Tabla1[[#This Row],[RutDV]],8)</f>
        <v>16244246</v>
      </c>
      <c r="F400" s="193" t="str">
        <f>+RIGHT(Tabla1[[#This Row],[RutDV]],1)</f>
        <v>5</v>
      </c>
      <c r="G400" s="37" t="s">
        <v>315</v>
      </c>
      <c r="H400" s="37" t="s">
        <v>938</v>
      </c>
      <c r="I400" s="37" t="str">
        <f>+TRIM(Tabla1[[#This Row],[Nombres]]&amp;" "&amp;Tabla1[[#This Row],[Apellidos]])</f>
        <v>CLAUDIA VANESSA CORTES ROJAS</v>
      </c>
      <c r="J400" s="37" t="s">
        <v>1856</v>
      </c>
      <c r="K400" s="37" t="s">
        <v>1857</v>
      </c>
      <c r="L400" s="37" t="s">
        <v>2494</v>
      </c>
      <c r="M400" s="37" t="s">
        <v>2493</v>
      </c>
      <c r="N400" s="37" t="s">
        <v>2496</v>
      </c>
      <c r="P400" s="40">
        <v>43080</v>
      </c>
      <c r="Q400" s="37"/>
      <c r="V400" s="40">
        <v>31597</v>
      </c>
      <c r="W400" s="37"/>
      <c r="Y400" s="37" t="str">
        <f>+IFERROR(VLOOKUP(Tabla1[[#This Row],[Supervisor]],STAFF!E:H,4,0),"")</f>
        <v/>
      </c>
      <c r="Z400" s="40">
        <v>43021</v>
      </c>
      <c r="AA400" s="40">
        <v>43045</v>
      </c>
      <c r="AB400" s="37" t="s">
        <v>2516</v>
      </c>
      <c r="AC400" s="40">
        <v>43046</v>
      </c>
      <c r="AD400" s="37" t="s">
        <v>938</v>
      </c>
      <c r="AE400" s="37" t="s">
        <v>938</v>
      </c>
      <c r="AF400" s="37">
        <v>19108</v>
      </c>
      <c r="AG400" s="37" t="s">
        <v>2747</v>
      </c>
      <c r="AJ400" s="37">
        <v>11</v>
      </c>
      <c r="AK400" s="37" t="s">
        <v>3086</v>
      </c>
      <c r="AL400" s="37">
        <v>30</v>
      </c>
      <c r="AN400" s="37" t="str">
        <f>+IF(AL400=45,1,"")</f>
        <v/>
      </c>
      <c r="AO400" s="40">
        <f ca="1">+TODAY()</f>
        <v>44256</v>
      </c>
      <c r="AP400" s="41">
        <f ca="1">+IF(Tabla1[[#This Row],[Fecha Ingreso Plataforma]]="","",AO400-AC400)</f>
        <v>1210</v>
      </c>
      <c r="AQ400" s="40"/>
      <c r="AR400" s="42">
        <f>+IF(Tabla1[[#This Row],[Fecha Baja]]="","",VALUE(1&amp;"/"&amp;MONTH(Tabla1[[#This Row],[Fecha Baja]])&amp;"/"&amp;YEAR(Tabla1[[#This Row],[Fecha Baja]])))</f>
        <v>43070</v>
      </c>
      <c r="AS400" s="42">
        <f>IF(Tabla1[[#This Row],[Fecha Ingreso Plataforma]]="","",VALUE(1&amp;"/"&amp;MONTH(Tabla1[[#This Row],[Fecha Ingreso Plataforma]])&amp;"/"&amp;YEAR(Tabla1[[#This Row],[Fecha Ingreso Plataforma]])))</f>
        <v>43040</v>
      </c>
      <c r="AT400" s="41" t="str">
        <f ca="1">+IF(AND(Tabla1[[#This Row],[dias]]&gt;=135,Tabla1[[#This Row],[Estado]]="Vigente"),"Si","No")</f>
        <v>No</v>
      </c>
      <c r="AU400" s="37" t="str">
        <f>+IF(COUNTIF('PLAN EMPLEADO'!I:I,Tabla1[[#This Row],[Mail]])=0,"No","Si")</f>
        <v>No</v>
      </c>
      <c r="AV400" s="89" t="s">
        <v>709</v>
      </c>
      <c r="AW400" s="194"/>
    </row>
    <row r="401" spans="1:49" x14ac:dyDescent="0.2">
      <c r="A401" s="37" t="s">
        <v>27</v>
      </c>
      <c r="B401" s="37" t="s">
        <v>3115</v>
      </c>
      <c r="C401" s="37" t="s">
        <v>28</v>
      </c>
      <c r="D401" s="37" t="s">
        <v>30</v>
      </c>
      <c r="E401" s="193" t="str">
        <f>+LEFT(Tabla1[[#This Row],[RutDV]],8)</f>
        <v>19825640</v>
      </c>
      <c r="F401" s="193" t="str">
        <f>+RIGHT(Tabla1[[#This Row],[RutDV]],1)</f>
        <v>4</v>
      </c>
      <c r="G401" s="37" t="s">
        <v>585</v>
      </c>
      <c r="H401" s="37" t="s">
        <v>1202</v>
      </c>
      <c r="I401" s="37" t="str">
        <f>+TRIM(Tabla1[[#This Row],[Nombres]]&amp;" "&amp;Tabla1[[#This Row],[Apellidos]])</f>
        <v>DAYANNE ALEXANDRA ZAPATA MAYO</v>
      </c>
      <c r="J401" s="37" t="s">
        <v>4477</v>
      </c>
      <c r="K401" s="37" t="s">
        <v>2307</v>
      </c>
      <c r="L401" s="37" t="s">
        <v>2494</v>
      </c>
      <c r="M401" s="37" t="s">
        <v>2493</v>
      </c>
      <c r="N401" s="37" t="s">
        <v>2496</v>
      </c>
      <c r="O401" s="37" t="s">
        <v>3817</v>
      </c>
      <c r="P401" s="40">
        <v>43599</v>
      </c>
      <c r="Q401" s="37"/>
      <c r="V401" s="40">
        <v>35895</v>
      </c>
      <c r="W401" s="37" t="s">
        <v>5416</v>
      </c>
      <c r="X401" s="37" t="s">
        <v>2505</v>
      </c>
      <c r="Y401" s="37" t="str">
        <f>+IFERROR(VLOOKUP(Tabla1[[#This Row],[Supervisor]],STAFF!E:H,4,0),"")</f>
        <v>FRANCISCO JAVIER SUAREZ VEGA</v>
      </c>
      <c r="Z401" s="40">
        <v>43021</v>
      </c>
      <c r="AA401" s="40">
        <v>43045</v>
      </c>
      <c r="AB401" s="37" t="s">
        <v>2516</v>
      </c>
      <c r="AC401" s="40">
        <v>43046</v>
      </c>
      <c r="AD401" s="37" t="s">
        <v>1202</v>
      </c>
      <c r="AE401" s="37" t="s">
        <v>1202</v>
      </c>
      <c r="AF401" s="37">
        <v>19043</v>
      </c>
      <c r="AG401" s="37" t="s">
        <v>3006</v>
      </c>
      <c r="AJ401" s="37">
        <v>11</v>
      </c>
      <c r="AK401" s="37" t="s">
        <v>3086</v>
      </c>
      <c r="AL401" s="37">
        <v>30</v>
      </c>
      <c r="AM401" s="37" t="s">
        <v>3519</v>
      </c>
      <c r="AN401" s="37" t="str">
        <f>+IF(AL401=45,1,"")</f>
        <v/>
      </c>
      <c r="AO401" s="40">
        <f ca="1">+TODAY()</f>
        <v>44256</v>
      </c>
      <c r="AP401" s="41">
        <f ca="1">+IF(Tabla1[[#This Row],[Fecha Ingreso Plataforma]]="","",AO401-AC401)</f>
        <v>1210</v>
      </c>
      <c r="AQ401" s="40"/>
      <c r="AR401" s="42">
        <f>+IF(Tabla1[[#This Row],[Fecha Baja]]="","",VALUE(1&amp;"/"&amp;MONTH(Tabla1[[#This Row],[Fecha Baja]])&amp;"/"&amp;YEAR(Tabla1[[#This Row],[Fecha Baja]])))</f>
        <v>43586</v>
      </c>
      <c r="AS401" s="42">
        <f>IF(Tabla1[[#This Row],[Fecha Ingreso Plataforma]]="","",VALUE(1&amp;"/"&amp;MONTH(Tabla1[[#This Row],[Fecha Ingreso Plataforma]])&amp;"/"&amp;YEAR(Tabla1[[#This Row],[Fecha Ingreso Plataforma]])))</f>
        <v>43040</v>
      </c>
      <c r="AT401" s="41" t="str">
        <f ca="1">+IF(AND(Tabla1[[#This Row],[dias]]&gt;=135,Tabla1[[#This Row],[Estado]]="Vigente"),"Si","No")</f>
        <v>No</v>
      </c>
      <c r="AU401" s="37" t="str">
        <f>+IF(COUNTIF('PLAN EMPLEADO'!I:I,Tabla1[[#This Row],[Mail]])=0,"No","Si")</f>
        <v>Si</v>
      </c>
      <c r="AV401" s="89" t="s">
        <v>709</v>
      </c>
      <c r="AW401" s="194"/>
    </row>
    <row r="402" spans="1:49" x14ac:dyDescent="0.2">
      <c r="A402" s="37" t="s">
        <v>27</v>
      </c>
      <c r="B402" s="37" t="s">
        <v>3115</v>
      </c>
      <c r="C402" s="37" t="s">
        <v>28</v>
      </c>
      <c r="D402" s="37" t="s">
        <v>30</v>
      </c>
      <c r="E402" s="193" t="str">
        <f>+LEFT(Tabla1[[#This Row],[RutDV]],8)</f>
        <v>19147752</v>
      </c>
      <c r="F402" s="193" t="str">
        <f>+RIGHT(Tabla1[[#This Row],[RutDV]],1)</f>
        <v>9</v>
      </c>
      <c r="G402" s="37" t="s">
        <v>310</v>
      </c>
      <c r="H402" s="37" t="s">
        <v>933</v>
      </c>
      <c r="I402" s="37" t="str">
        <f>+TRIM(Tabla1[[#This Row],[Nombres]]&amp;" "&amp;Tabla1[[#This Row],[Apellidos]])</f>
        <v>GABRIELA ANDREA ARAYA OLAVARRIA</v>
      </c>
      <c r="J402" s="37" t="s">
        <v>1890</v>
      </c>
      <c r="K402" s="37" t="s">
        <v>1851</v>
      </c>
      <c r="L402" s="37" t="s">
        <v>2494</v>
      </c>
      <c r="M402" s="37" t="s">
        <v>2493</v>
      </c>
      <c r="N402" s="37" t="s">
        <v>2496</v>
      </c>
      <c r="P402" s="40">
        <v>43118</v>
      </c>
      <c r="Q402" s="37"/>
      <c r="V402" s="40">
        <v>34894</v>
      </c>
      <c r="W402" s="37"/>
      <c r="Y402" s="37" t="str">
        <f>+IFERROR(VLOOKUP(Tabla1[[#This Row],[Supervisor]],STAFF!E:H,4,0),"")</f>
        <v/>
      </c>
      <c r="Z402" s="40">
        <v>43021</v>
      </c>
      <c r="AA402" s="40">
        <v>43045</v>
      </c>
      <c r="AB402" s="37" t="s">
        <v>2516</v>
      </c>
      <c r="AC402" s="40">
        <v>43046</v>
      </c>
      <c r="AD402" s="37" t="s">
        <v>933</v>
      </c>
      <c r="AE402" s="37" t="s">
        <v>933</v>
      </c>
      <c r="AF402" s="37">
        <v>19103</v>
      </c>
      <c r="AG402" s="37" t="s">
        <v>2742</v>
      </c>
      <c r="AJ402" s="37">
        <v>11</v>
      </c>
      <c r="AK402" s="37" t="s">
        <v>3086</v>
      </c>
      <c r="AL402" s="37">
        <v>30</v>
      </c>
      <c r="AN402" s="37" t="str">
        <f>+IF(AL402=45,1,"")</f>
        <v/>
      </c>
      <c r="AO402" s="40">
        <f ca="1">+TODAY()</f>
        <v>44256</v>
      </c>
      <c r="AP402" s="41">
        <f ca="1">+IF(Tabla1[[#This Row],[Fecha Ingreso Plataforma]]="","",AO402-AC402)</f>
        <v>1210</v>
      </c>
      <c r="AQ402" s="40"/>
      <c r="AR402" s="42">
        <f>+IF(Tabla1[[#This Row],[Fecha Baja]]="","",VALUE(1&amp;"/"&amp;MONTH(Tabla1[[#This Row],[Fecha Baja]])&amp;"/"&amp;YEAR(Tabla1[[#This Row],[Fecha Baja]])))</f>
        <v>43101</v>
      </c>
      <c r="AS402" s="42">
        <f>IF(Tabla1[[#This Row],[Fecha Ingreso Plataforma]]="","",VALUE(1&amp;"/"&amp;MONTH(Tabla1[[#This Row],[Fecha Ingreso Plataforma]])&amp;"/"&amp;YEAR(Tabla1[[#This Row],[Fecha Ingreso Plataforma]])))</f>
        <v>43040</v>
      </c>
      <c r="AT402" s="41" t="str">
        <f ca="1">+IF(AND(Tabla1[[#This Row],[dias]]&gt;=135,Tabla1[[#This Row],[Estado]]="Vigente"),"Si","No")</f>
        <v>No</v>
      </c>
      <c r="AU402" s="37" t="str">
        <f>+IF(COUNTIF('PLAN EMPLEADO'!I:I,Tabla1[[#This Row],[Mail]])=0,"No","Si")</f>
        <v>No</v>
      </c>
      <c r="AV402" s="89" t="s">
        <v>709</v>
      </c>
      <c r="AW402" s="194"/>
    </row>
    <row r="403" spans="1:49" x14ac:dyDescent="0.2">
      <c r="A403" s="37" t="s">
        <v>27</v>
      </c>
      <c r="B403" s="37" t="s">
        <v>3115</v>
      </c>
      <c r="C403" s="37" t="s">
        <v>7302</v>
      </c>
      <c r="D403" s="37" t="s">
        <v>30</v>
      </c>
      <c r="E403" s="193" t="str">
        <f>+LEFT(Tabla1[[#This Row],[RutDV]],8)</f>
        <v>18757953</v>
      </c>
      <c r="F403" s="193" t="str">
        <f>+RIGHT(Tabla1[[#This Row],[RutDV]],1)</f>
        <v>8</v>
      </c>
      <c r="G403" s="37" t="s">
        <v>525</v>
      </c>
      <c r="H403" s="37" t="s">
        <v>1142</v>
      </c>
      <c r="I403" s="37" t="str">
        <f>+TRIM(Tabla1[[#This Row],[Nombres]]&amp;" "&amp;Tabla1[[#This Row],[Apellidos]])</f>
        <v>JUAN ALEXANDER RAMOS RIVERA</v>
      </c>
      <c r="J403" s="37" t="s">
        <v>4475</v>
      </c>
      <c r="K403" s="37" t="s">
        <v>8239</v>
      </c>
      <c r="L403" s="193" t="s">
        <v>2494</v>
      </c>
      <c r="M403" s="193" t="s">
        <v>2493</v>
      </c>
      <c r="N403" s="193" t="s">
        <v>2495</v>
      </c>
      <c r="O403" s="193" t="s">
        <v>3107</v>
      </c>
      <c r="P403" s="40">
        <v>44054</v>
      </c>
      <c r="Q403" s="37"/>
      <c r="V403" s="40">
        <v>34511</v>
      </c>
      <c r="W403" s="37" t="s">
        <v>7301</v>
      </c>
      <c r="X403" s="37" t="s">
        <v>689</v>
      </c>
      <c r="Y403" s="37" t="str">
        <f>+IFERROR(VLOOKUP(Tabla1[[#This Row],[Supervisor]],STAFF!E:H,4,0),"")</f>
        <v>FRANCISCO JAVIER SUAREZ VEGA</v>
      </c>
      <c r="Z403" s="40">
        <v>43021</v>
      </c>
      <c r="AA403" s="40">
        <v>43045</v>
      </c>
      <c r="AB403" s="37" t="s">
        <v>2516</v>
      </c>
      <c r="AC403" s="40">
        <v>43046</v>
      </c>
      <c r="AD403" s="37" t="s">
        <v>1142</v>
      </c>
      <c r="AE403" s="37" t="s">
        <v>1142</v>
      </c>
      <c r="AF403" s="37">
        <v>19138</v>
      </c>
      <c r="AG403" s="37" t="s">
        <v>2946</v>
      </c>
      <c r="AJ403" s="37">
        <v>11</v>
      </c>
      <c r="AK403" s="37" t="s">
        <v>3086</v>
      </c>
      <c r="AL403" s="37">
        <v>30</v>
      </c>
      <c r="AM403" s="37" t="s">
        <v>3519</v>
      </c>
      <c r="AN403" s="37" t="str">
        <f>+IF(AL403=45,1,"")</f>
        <v/>
      </c>
      <c r="AO403" s="40">
        <f ca="1">+TODAY()</f>
        <v>44256</v>
      </c>
      <c r="AP403" s="41">
        <f ca="1">+IF(Tabla1[[#This Row],[Fecha Ingreso Plataforma]]="","",AO403-AC403)</f>
        <v>1210</v>
      </c>
      <c r="AQ403" s="40"/>
      <c r="AR403" s="42">
        <f>+IF(Tabla1[[#This Row],[Fecha Baja]]="","",VALUE(1&amp;"/"&amp;MONTH(Tabla1[[#This Row],[Fecha Baja]])&amp;"/"&amp;YEAR(Tabla1[[#This Row],[Fecha Baja]])))</f>
        <v>44044</v>
      </c>
      <c r="AS403" s="42">
        <f>IF(Tabla1[[#This Row],[Fecha Ingreso Plataforma]]="","",VALUE(1&amp;"/"&amp;MONTH(Tabla1[[#This Row],[Fecha Ingreso Plataforma]])&amp;"/"&amp;YEAR(Tabla1[[#This Row],[Fecha Ingreso Plataforma]])))</f>
        <v>43040</v>
      </c>
      <c r="AT403" s="41" t="str">
        <f ca="1">+IF(AND(Tabla1[[#This Row],[dias]]&gt;=135,Tabla1[[#This Row],[Estado]]="Vigente"),"Si","No")</f>
        <v>No</v>
      </c>
      <c r="AU403" s="37" t="str">
        <f>+IF(COUNTIF('PLAN EMPLEADO'!I:I,Tabla1[[#This Row],[Mail]])=0,"No","Si")</f>
        <v>Si</v>
      </c>
      <c r="AV403" s="89" t="s">
        <v>709</v>
      </c>
      <c r="AW403" s="194"/>
    </row>
    <row r="404" spans="1:49" x14ac:dyDescent="0.2">
      <c r="A404" s="37" t="s">
        <v>27</v>
      </c>
      <c r="B404" s="37" t="s">
        <v>3115</v>
      </c>
      <c r="C404" s="37" t="s">
        <v>28</v>
      </c>
      <c r="D404" s="37" t="s">
        <v>30</v>
      </c>
      <c r="E404" s="193" t="str">
        <f>+LEFT(Tabla1[[#This Row],[RutDV]],8)</f>
        <v>15494318</v>
      </c>
      <c r="F404" s="193" t="str">
        <f>+RIGHT(Tabla1[[#This Row],[RutDV]],1)</f>
        <v>8</v>
      </c>
      <c r="G404" s="37" t="s">
        <v>325</v>
      </c>
      <c r="H404" s="37" t="s">
        <v>948</v>
      </c>
      <c r="I404" s="37" t="str">
        <f>+TRIM(Tabla1[[#This Row],[Nombres]]&amp;" "&amp;Tabla1[[#This Row],[Apellidos]])</f>
        <v>KELYN IVANIA VEGA MELENDEZ</v>
      </c>
      <c r="J404" s="37" t="s">
        <v>1870</v>
      </c>
      <c r="K404" s="37" t="s">
        <v>1871</v>
      </c>
      <c r="L404" s="37" t="s">
        <v>2494</v>
      </c>
      <c r="M404" s="37" t="s">
        <v>2493</v>
      </c>
      <c r="N404" s="37" t="s">
        <v>2495</v>
      </c>
      <c r="O404" s="37" t="s">
        <v>3107</v>
      </c>
      <c r="P404" s="40">
        <v>43123</v>
      </c>
      <c r="Q404" s="37"/>
      <c r="V404" s="40">
        <v>30518</v>
      </c>
      <c r="W404" s="37"/>
      <c r="Y404" s="37" t="str">
        <f>+IFERROR(VLOOKUP(Tabla1[[#This Row],[Supervisor]],STAFF!E:H,4,0),"")</f>
        <v/>
      </c>
      <c r="Z404" s="40">
        <v>43021</v>
      </c>
      <c r="AA404" s="40">
        <v>43045</v>
      </c>
      <c r="AB404" s="37" t="s">
        <v>2516</v>
      </c>
      <c r="AC404" s="40">
        <v>43046</v>
      </c>
      <c r="AD404" s="37" t="s">
        <v>948</v>
      </c>
      <c r="AE404" s="37" t="s">
        <v>948</v>
      </c>
      <c r="AF404" s="37">
        <v>19139</v>
      </c>
      <c r="AG404" s="37" t="s">
        <v>2756</v>
      </c>
      <c r="AJ404" s="37">
        <v>11</v>
      </c>
      <c r="AK404" s="37" t="s">
        <v>3086</v>
      </c>
      <c r="AL404" s="37">
        <v>30</v>
      </c>
      <c r="AN404" s="37" t="str">
        <f>+IF(AL404=45,1,"")</f>
        <v/>
      </c>
      <c r="AO404" s="40">
        <f ca="1">+TODAY()</f>
        <v>44256</v>
      </c>
      <c r="AP404" s="41">
        <f ca="1">+IF(Tabla1[[#This Row],[Fecha Ingreso Plataforma]]="","",AO404-AC404)</f>
        <v>1210</v>
      </c>
      <c r="AQ404" s="40"/>
      <c r="AR404" s="42">
        <f>+IF(Tabla1[[#This Row],[Fecha Baja]]="","",VALUE(1&amp;"/"&amp;MONTH(Tabla1[[#This Row],[Fecha Baja]])&amp;"/"&amp;YEAR(Tabla1[[#This Row],[Fecha Baja]])))</f>
        <v>43101</v>
      </c>
      <c r="AS404" s="42">
        <f>IF(Tabla1[[#This Row],[Fecha Ingreso Plataforma]]="","",VALUE(1&amp;"/"&amp;MONTH(Tabla1[[#This Row],[Fecha Ingreso Plataforma]])&amp;"/"&amp;YEAR(Tabla1[[#This Row],[Fecha Ingreso Plataforma]])))</f>
        <v>43040</v>
      </c>
      <c r="AT404" s="41" t="str">
        <f ca="1">+IF(AND(Tabla1[[#This Row],[dias]]&gt;=135,Tabla1[[#This Row],[Estado]]="Vigente"),"Si","No")</f>
        <v>No</v>
      </c>
      <c r="AU404" s="37" t="str">
        <f>+IF(COUNTIF('PLAN EMPLEADO'!I:I,Tabla1[[#This Row],[Mail]])=0,"No","Si")</f>
        <v>No</v>
      </c>
      <c r="AV404" s="89" t="s">
        <v>709</v>
      </c>
      <c r="AW404" s="194"/>
    </row>
    <row r="405" spans="1:49" x14ac:dyDescent="0.2">
      <c r="A405" s="37" t="s">
        <v>27</v>
      </c>
      <c r="B405" s="37" t="s">
        <v>3115</v>
      </c>
      <c r="C405" s="37" t="s">
        <v>28</v>
      </c>
      <c r="D405" s="37" t="s">
        <v>30</v>
      </c>
      <c r="E405" s="193" t="str">
        <f>+LEFT(Tabla1[[#This Row],[RutDV]],8)</f>
        <v>19302927</v>
      </c>
      <c r="F405" s="193" t="str">
        <f>+RIGHT(Tabla1[[#This Row],[RutDV]],1)</f>
        <v>2</v>
      </c>
      <c r="G405" s="37" t="s">
        <v>314</v>
      </c>
      <c r="H405" s="37" t="s">
        <v>937</v>
      </c>
      <c r="I405" s="37" t="str">
        <f>+TRIM(Tabla1[[#This Row],[Nombres]]&amp;" "&amp;Tabla1[[#This Row],[Apellidos]])</f>
        <v>LADY LAURA BERRIOS LOPEZ</v>
      </c>
      <c r="J405" s="37" t="s">
        <v>4493</v>
      </c>
      <c r="K405" s="37" t="s">
        <v>1855</v>
      </c>
      <c r="L405" s="37" t="s">
        <v>2494</v>
      </c>
      <c r="M405" s="37" t="s">
        <v>2493</v>
      </c>
      <c r="N405" s="37" t="s">
        <v>2495</v>
      </c>
      <c r="O405" s="37" t="s">
        <v>3240</v>
      </c>
      <c r="P405" s="40">
        <v>43135</v>
      </c>
      <c r="Q405" s="37"/>
      <c r="V405" s="40">
        <v>35390</v>
      </c>
      <c r="W405" s="37"/>
      <c r="Y405" s="37" t="str">
        <f>+IFERROR(VLOOKUP(Tabla1[[#This Row],[Supervisor]],STAFF!E:H,4,0),"")</f>
        <v/>
      </c>
      <c r="Z405" s="40">
        <v>43021</v>
      </c>
      <c r="AA405" s="40">
        <v>43045</v>
      </c>
      <c r="AB405" s="37" t="s">
        <v>2516</v>
      </c>
      <c r="AC405" s="40">
        <v>43046</v>
      </c>
      <c r="AD405" s="37" t="s">
        <v>937</v>
      </c>
      <c r="AE405" s="37" t="s">
        <v>937</v>
      </c>
      <c r="AF405" s="37">
        <v>19002</v>
      </c>
      <c r="AG405" s="37" t="s">
        <v>2746</v>
      </c>
      <c r="AJ405" s="37">
        <v>11</v>
      </c>
      <c r="AK405" s="37" t="s">
        <v>3086</v>
      </c>
      <c r="AL405" s="37">
        <v>30</v>
      </c>
      <c r="AN405" s="37" t="str">
        <f>+IF(AL405=45,1,"")</f>
        <v/>
      </c>
      <c r="AO405" s="40">
        <f ca="1">+TODAY()</f>
        <v>44256</v>
      </c>
      <c r="AP405" s="41">
        <f ca="1">+IF(Tabla1[[#This Row],[Fecha Ingreso Plataforma]]="","",AO405-AC405)</f>
        <v>1210</v>
      </c>
      <c r="AQ405" s="40"/>
      <c r="AR405" s="42">
        <f>+IF(Tabla1[[#This Row],[Fecha Baja]]="","",VALUE(1&amp;"/"&amp;MONTH(Tabla1[[#This Row],[Fecha Baja]])&amp;"/"&amp;YEAR(Tabla1[[#This Row],[Fecha Baja]])))</f>
        <v>43132</v>
      </c>
      <c r="AS405" s="42">
        <f>IF(Tabla1[[#This Row],[Fecha Ingreso Plataforma]]="","",VALUE(1&amp;"/"&amp;MONTH(Tabla1[[#This Row],[Fecha Ingreso Plataforma]])&amp;"/"&amp;YEAR(Tabla1[[#This Row],[Fecha Ingreso Plataforma]])))</f>
        <v>43040</v>
      </c>
      <c r="AT405" s="41" t="str">
        <f ca="1">+IF(AND(Tabla1[[#This Row],[dias]]&gt;=135,Tabla1[[#This Row],[Estado]]="Vigente"),"Si","No")</f>
        <v>No</v>
      </c>
      <c r="AU405" s="37" t="str">
        <f>+IF(COUNTIF('PLAN EMPLEADO'!I:I,Tabla1[[#This Row],[Mail]])=0,"No","Si")</f>
        <v>No</v>
      </c>
      <c r="AV405" s="89" t="s">
        <v>709</v>
      </c>
      <c r="AW405" s="194"/>
    </row>
    <row r="406" spans="1:49" x14ac:dyDescent="0.2">
      <c r="A406" s="37" t="s">
        <v>27</v>
      </c>
      <c r="B406" s="37" t="s">
        <v>3115</v>
      </c>
      <c r="C406" s="37" t="s">
        <v>28</v>
      </c>
      <c r="D406" s="37" t="s">
        <v>30</v>
      </c>
      <c r="E406" s="193" t="str">
        <f>+LEFT(Tabla1[[#This Row],[RutDV]],8)</f>
        <v>18968615</v>
      </c>
      <c r="F406" s="193" t="str">
        <f>+RIGHT(Tabla1[[#This Row],[RutDV]],1)</f>
        <v>3</v>
      </c>
      <c r="G406" s="37" t="s">
        <v>321</v>
      </c>
      <c r="H406" s="37" t="s">
        <v>944</v>
      </c>
      <c r="I406" s="37" t="str">
        <f>+TRIM(Tabla1[[#This Row],[Nombres]]&amp;" "&amp;Tabla1[[#This Row],[Apellidos]])</f>
        <v>MAYORLEN GISSELLE TABILO PIZARRO</v>
      </c>
      <c r="J406" s="37" t="s">
        <v>4495</v>
      </c>
      <c r="K406" s="37" t="s">
        <v>1866</v>
      </c>
      <c r="L406" s="37" t="s">
        <v>2494</v>
      </c>
      <c r="M406" s="37" t="s">
        <v>2493</v>
      </c>
      <c r="N406" s="37" t="s">
        <v>2495</v>
      </c>
      <c r="O406" s="37" t="s">
        <v>3107</v>
      </c>
      <c r="P406" s="40">
        <v>43056</v>
      </c>
      <c r="Q406" s="37"/>
      <c r="V406" s="40">
        <v>34722</v>
      </c>
      <c r="W406" s="37"/>
      <c r="Y406" s="37" t="str">
        <f>+IFERROR(VLOOKUP(Tabla1[[#This Row],[Supervisor]],STAFF!E:H,4,0),"")</f>
        <v/>
      </c>
      <c r="Z406" s="40">
        <v>43021</v>
      </c>
      <c r="AA406" s="40">
        <v>43045</v>
      </c>
      <c r="AB406" s="37" t="s">
        <v>2516</v>
      </c>
      <c r="AC406" s="40">
        <v>43046</v>
      </c>
      <c r="AD406" s="37" t="s">
        <v>944</v>
      </c>
      <c r="AE406" s="37" t="s">
        <v>944</v>
      </c>
      <c r="AF406" s="37">
        <v>19022</v>
      </c>
      <c r="AG406" s="37" t="s">
        <v>2752</v>
      </c>
      <c r="AJ406" s="37">
        <v>11</v>
      </c>
      <c r="AK406" s="37" t="s">
        <v>3086</v>
      </c>
      <c r="AL406" s="37">
        <v>30</v>
      </c>
      <c r="AN406" s="37" t="str">
        <f>+IF(AL406=45,1,"")</f>
        <v/>
      </c>
      <c r="AO406" s="40">
        <f ca="1">+TODAY()</f>
        <v>44256</v>
      </c>
      <c r="AP406" s="41">
        <f ca="1">+IF(Tabla1[[#This Row],[Fecha Ingreso Plataforma]]="","",AO406-AC406)</f>
        <v>1210</v>
      </c>
      <c r="AQ406" s="40"/>
      <c r="AR406" s="42">
        <f>+IF(Tabla1[[#This Row],[Fecha Baja]]="","",VALUE(1&amp;"/"&amp;MONTH(Tabla1[[#This Row],[Fecha Baja]])&amp;"/"&amp;YEAR(Tabla1[[#This Row],[Fecha Baja]])))</f>
        <v>43040</v>
      </c>
      <c r="AS406" s="42">
        <f>IF(Tabla1[[#This Row],[Fecha Ingreso Plataforma]]="","",VALUE(1&amp;"/"&amp;MONTH(Tabla1[[#This Row],[Fecha Ingreso Plataforma]])&amp;"/"&amp;YEAR(Tabla1[[#This Row],[Fecha Ingreso Plataforma]])))</f>
        <v>43040</v>
      </c>
      <c r="AT406" s="41" t="str">
        <f ca="1">+IF(AND(Tabla1[[#This Row],[dias]]&gt;=135,Tabla1[[#This Row],[Estado]]="Vigente"),"Si","No")</f>
        <v>No</v>
      </c>
      <c r="AU406" s="37" t="str">
        <f>+IF(COUNTIF('PLAN EMPLEADO'!I:I,Tabla1[[#This Row],[Mail]])=0,"No","Si")</f>
        <v>No</v>
      </c>
      <c r="AV406" s="89" t="s">
        <v>709</v>
      </c>
      <c r="AW406" s="194"/>
    </row>
    <row r="407" spans="1:49" x14ac:dyDescent="0.2">
      <c r="A407" s="37" t="s">
        <v>27</v>
      </c>
      <c r="B407" s="37" t="s">
        <v>3115</v>
      </c>
      <c r="C407" s="37" t="s">
        <v>28</v>
      </c>
      <c r="D407" s="37" t="s">
        <v>30</v>
      </c>
      <c r="E407" s="193" t="str">
        <f>+LEFT(Tabla1[[#This Row],[RutDV]],8)</f>
        <v>16477937</v>
      </c>
      <c r="F407" s="193" t="str">
        <f>+RIGHT(Tabla1[[#This Row],[RutDV]],1)</f>
        <v>8</v>
      </c>
      <c r="G407" s="37" t="s">
        <v>328</v>
      </c>
      <c r="H407" s="37" t="s">
        <v>951</v>
      </c>
      <c r="I407" s="37" t="str">
        <f>+TRIM(Tabla1[[#This Row],[Nombres]]&amp;" "&amp;Tabla1[[#This Row],[Apellidos]])</f>
        <v>PABLO ANDRES ZUÑIGA RIVERA</v>
      </c>
      <c r="J407" s="37" t="s">
        <v>2172</v>
      </c>
      <c r="K407" s="37" t="s">
        <v>1876</v>
      </c>
      <c r="L407" s="37" t="s">
        <v>2494</v>
      </c>
      <c r="M407" s="37" t="s">
        <v>2493</v>
      </c>
      <c r="N407" s="37" t="s">
        <v>2495</v>
      </c>
      <c r="O407" s="37" t="s">
        <v>3243</v>
      </c>
      <c r="P407" s="40">
        <v>43195</v>
      </c>
      <c r="Q407" s="37"/>
      <c r="V407" s="40">
        <v>31876</v>
      </c>
      <c r="W407" s="37" t="s">
        <v>5416</v>
      </c>
      <c r="X407" s="37" t="s">
        <v>2505</v>
      </c>
      <c r="Y407" s="37" t="str">
        <f>+IFERROR(VLOOKUP(Tabla1[[#This Row],[Supervisor]],STAFF!E:H,4,0),"")</f>
        <v>FRANCISCO JAVIER SUAREZ VEGA</v>
      </c>
      <c r="Z407" s="40">
        <v>43021</v>
      </c>
      <c r="AA407" s="40">
        <v>43045</v>
      </c>
      <c r="AB407" s="37" t="s">
        <v>2516</v>
      </c>
      <c r="AC407" s="40">
        <v>43046</v>
      </c>
      <c r="AD407" s="37" t="s">
        <v>951</v>
      </c>
      <c r="AE407" s="37" t="s">
        <v>951</v>
      </c>
      <c r="AF407" s="37">
        <v>19050</v>
      </c>
      <c r="AG407" s="37" t="s">
        <v>2759</v>
      </c>
      <c r="AJ407" s="37">
        <v>11</v>
      </c>
      <c r="AK407" s="37" t="s">
        <v>3086</v>
      </c>
      <c r="AL407" s="37">
        <v>30</v>
      </c>
      <c r="AN407" s="37" t="str">
        <f>+IF(AL407=45,1,"")</f>
        <v/>
      </c>
      <c r="AO407" s="40">
        <f ca="1">+TODAY()</f>
        <v>44256</v>
      </c>
      <c r="AP407" s="41">
        <f ca="1">+IF(Tabla1[[#This Row],[Fecha Ingreso Plataforma]]="","",AO407-AC407)</f>
        <v>1210</v>
      </c>
      <c r="AQ407" s="40"/>
      <c r="AR407" s="42">
        <f>+IF(Tabla1[[#This Row],[Fecha Baja]]="","",VALUE(1&amp;"/"&amp;MONTH(Tabla1[[#This Row],[Fecha Baja]])&amp;"/"&amp;YEAR(Tabla1[[#This Row],[Fecha Baja]])))</f>
        <v>43191</v>
      </c>
      <c r="AS407" s="42">
        <f>IF(Tabla1[[#This Row],[Fecha Ingreso Plataforma]]="","",VALUE(1&amp;"/"&amp;MONTH(Tabla1[[#This Row],[Fecha Ingreso Plataforma]])&amp;"/"&amp;YEAR(Tabla1[[#This Row],[Fecha Ingreso Plataforma]])))</f>
        <v>43040</v>
      </c>
      <c r="AT407" s="41" t="str">
        <f ca="1">+IF(AND(Tabla1[[#This Row],[dias]]&gt;=135,Tabla1[[#This Row],[Estado]]="Vigente"),"Si","No")</f>
        <v>No</v>
      </c>
      <c r="AU407" s="37" t="str">
        <f>+IF(COUNTIF('PLAN EMPLEADO'!I:I,Tabla1[[#This Row],[Mail]])=0,"No","Si")</f>
        <v>No</v>
      </c>
      <c r="AV407" s="89" t="s">
        <v>709</v>
      </c>
      <c r="AW407" s="194"/>
    </row>
    <row r="408" spans="1:49" x14ac:dyDescent="0.2">
      <c r="A408" s="37" t="s">
        <v>27</v>
      </c>
      <c r="B408" s="37" t="s">
        <v>3115</v>
      </c>
      <c r="C408" s="37" t="s">
        <v>28</v>
      </c>
      <c r="D408" s="37" t="s">
        <v>30</v>
      </c>
      <c r="E408" s="193" t="str">
        <f>+LEFT(Tabla1[[#This Row],[RutDV]],8)</f>
        <v>15443411</v>
      </c>
      <c r="F408" s="193" t="str">
        <f>+RIGHT(Tabla1[[#This Row],[RutDV]],1)</f>
        <v>9</v>
      </c>
      <c r="G408" s="37" t="s">
        <v>297</v>
      </c>
      <c r="H408" s="37" t="s">
        <v>920</v>
      </c>
      <c r="I408" s="37" t="str">
        <f>+TRIM(Tabla1[[#This Row],[Nombres]]&amp;" "&amp;Tabla1[[#This Row],[Apellidos]])</f>
        <v>SERGIO ALEJANDRO IBARRA GODOY</v>
      </c>
      <c r="J408" s="37" t="s">
        <v>1826</v>
      </c>
      <c r="K408" s="37" t="s">
        <v>1827</v>
      </c>
      <c r="L408" s="37" t="s">
        <v>2494</v>
      </c>
      <c r="M408" s="37" t="s">
        <v>2493</v>
      </c>
      <c r="N408" s="37" t="s">
        <v>2495</v>
      </c>
      <c r="O408" s="37" t="s">
        <v>3107</v>
      </c>
      <c r="P408" s="40">
        <v>43102</v>
      </c>
      <c r="Q408" s="37"/>
      <c r="V408" s="40">
        <v>30272</v>
      </c>
      <c r="W408" s="37"/>
      <c r="Y408" s="37" t="str">
        <f>+IFERROR(VLOOKUP(Tabla1[[#This Row],[Supervisor]],STAFF!E:H,4,0),"")</f>
        <v/>
      </c>
      <c r="Z408" s="40">
        <v>43021</v>
      </c>
      <c r="AA408" s="40">
        <v>43045</v>
      </c>
      <c r="AB408" s="37" t="s">
        <v>2516</v>
      </c>
      <c r="AC408" s="40">
        <v>43066</v>
      </c>
      <c r="AD408" s="37" t="s">
        <v>920</v>
      </c>
      <c r="AE408" s="37" t="s">
        <v>920</v>
      </c>
      <c r="AF408" s="37">
        <v>19016</v>
      </c>
      <c r="AG408" s="37" t="s">
        <v>2729</v>
      </c>
      <c r="AJ408" s="37">
        <v>11</v>
      </c>
      <c r="AK408" s="37" t="s">
        <v>3086</v>
      </c>
      <c r="AL408" s="37">
        <v>30</v>
      </c>
      <c r="AN408" s="37" t="str">
        <f>+IF(AL408=45,1,"")</f>
        <v/>
      </c>
      <c r="AO408" s="40">
        <f ca="1">+TODAY()</f>
        <v>44256</v>
      </c>
      <c r="AP408" s="41">
        <f ca="1">+IF(Tabla1[[#This Row],[Fecha Ingreso Plataforma]]="","",AO408-AC408)</f>
        <v>1190</v>
      </c>
      <c r="AQ408" s="40"/>
      <c r="AR408" s="42">
        <f>+IF(Tabla1[[#This Row],[Fecha Baja]]="","",VALUE(1&amp;"/"&amp;MONTH(Tabla1[[#This Row],[Fecha Baja]])&amp;"/"&amp;YEAR(Tabla1[[#This Row],[Fecha Baja]])))</f>
        <v>43101</v>
      </c>
      <c r="AS408" s="42">
        <f>IF(Tabla1[[#This Row],[Fecha Ingreso Plataforma]]="","",VALUE(1&amp;"/"&amp;MONTH(Tabla1[[#This Row],[Fecha Ingreso Plataforma]])&amp;"/"&amp;YEAR(Tabla1[[#This Row],[Fecha Ingreso Plataforma]])))</f>
        <v>43040</v>
      </c>
      <c r="AT408" s="41" t="str">
        <f ca="1">+IF(AND(Tabla1[[#This Row],[dias]]&gt;=135,Tabla1[[#This Row],[Estado]]="Vigente"),"Si","No")</f>
        <v>No</v>
      </c>
      <c r="AU408" s="37" t="str">
        <f>+IF(COUNTIF('PLAN EMPLEADO'!I:I,Tabla1[[#This Row],[Mail]])=0,"No","Si")</f>
        <v>No</v>
      </c>
      <c r="AV408" s="89" t="s">
        <v>709</v>
      </c>
      <c r="AW408" s="194"/>
    </row>
    <row r="409" spans="1:49" x14ac:dyDescent="0.2">
      <c r="A409" s="37" t="s">
        <v>27</v>
      </c>
      <c r="B409" s="37" t="s">
        <v>3115</v>
      </c>
      <c r="C409" s="37" t="s">
        <v>28</v>
      </c>
      <c r="D409" s="37" t="s">
        <v>30</v>
      </c>
      <c r="E409" s="193" t="str">
        <f>+LEFT(Tabla1[[#This Row],[RutDV]],8)</f>
        <v>13532206</v>
      </c>
      <c r="F409" s="193" t="str">
        <f>+RIGHT(Tabla1[[#This Row],[RutDV]],1)</f>
        <v>7</v>
      </c>
      <c r="G409" s="37" t="s">
        <v>322</v>
      </c>
      <c r="H409" s="37" t="s">
        <v>945</v>
      </c>
      <c r="I409" s="37" t="str">
        <f>+TRIM(Tabla1[[#This Row],[Nombres]]&amp;" "&amp;Tabla1[[#This Row],[Apellidos]])</f>
        <v>VERONICA ALEJANDRA TORRES BRAVO</v>
      </c>
      <c r="J409" s="37" t="s">
        <v>1867</v>
      </c>
      <c r="K409" s="37" t="s">
        <v>1868</v>
      </c>
      <c r="L409" s="37" t="s">
        <v>2494</v>
      </c>
      <c r="M409" s="37" t="s">
        <v>2493</v>
      </c>
      <c r="N409" s="37" t="s">
        <v>2496</v>
      </c>
      <c r="P409" s="40">
        <v>43056</v>
      </c>
      <c r="Q409" s="37"/>
      <c r="V409" s="40">
        <v>29081</v>
      </c>
      <c r="W409" s="37"/>
      <c r="Y409" s="37" t="str">
        <f>+IFERROR(VLOOKUP(Tabla1[[#This Row],[Supervisor]],STAFF!E:H,4,0),"")</f>
        <v/>
      </c>
      <c r="Z409" s="40">
        <v>43021</v>
      </c>
      <c r="AA409" s="40">
        <v>43045</v>
      </c>
      <c r="AB409" s="37" t="s">
        <v>2516</v>
      </c>
      <c r="AC409" s="40">
        <v>43046</v>
      </c>
      <c r="AD409" s="37" t="s">
        <v>945</v>
      </c>
      <c r="AE409" s="37" t="s">
        <v>945</v>
      </c>
      <c r="AF409" s="37">
        <v>19127</v>
      </c>
      <c r="AG409" s="37" t="s">
        <v>2753</v>
      </c>
      <c r="AJ409" s="37">
        <v>11</v>
      </c>
      <c r="AK409" s="37" t="s">
        <v>3086</v>
      </c>
      <c r="AL409" s="37">
        <v>30</v>
      </c>
      <c r="AN409" s="37" t="str">
        <f>+IF(AL409=45,1,"")</f>
        <v/>
      </c>
      <c r="AO409" s="40">
        <f ca="1">+TODAY()</f>
        <v>44256</v>
      </c>
      <c r="AP409" s="41">
        <f ca="1">+IF(Tabla1[[#This Row],[Fecha Ingreso Plataforma]]="","",AO409-AC409)</f>
        <v>1210</v>
      </c>
      <c r="AQ409" s="40"/>
      <c r="AR409" s="42">
        <f>+IF(Tabla1[[#This Row],[Fecha Baja]]="","",VALUE(1&amp;"/"&amp;MONTH(Tabla1[[#This Row],[Fecha Baja]])&amp;"/"&amp;YEAR(Tabla1[[#This Row],[Fecha Baja]])))</f>
        <v>43040</v>
      </c>
      <c r="AS409" s="42">
        <f>IF(Tabla1[[#This Row],[Fecha Ingreso Plataforma]]="","",VALUE(1&amp;"/"&amp;MONTH(Tabla1[[#This Row],[Fecha Ingreso Plataforma]])&amp;"/"&amp;YEAR(Tabla1[[#This Row],[Fecha Ingreso Plataforma]])))</f>
        <v>43040</v>
      </c>
      <c r="AT409" s="41" t="str">
        <f ca="1">+IF(AND(Tabla1[[#This Row],[dias]]&gt;=135,Tabla1[[#This Row],[Estado]]="Vigente"),"Si","No")</f>
        <v>No</v>
      </c>
      <c r="AU409" s="37" t="str">
        <f>+IF(COUNTIF('PLAN EMPLEADO'!I:I,Tabla1[[#This Row],[Mail]])=0,"No","Si")</f>
        <v>No</v>
      </c>
      <c r="AV409" s="89" t="s">
        <v>709</v>
      </c>
      <c r="AW409" s="194"/>
    </row>
    <row r="410" spans="1:49" x14ac:dyDescent="0.2">
      <c r="A410" s="37" t="s">
        <v>27</v>
      </c>
      <c r="B410" s="37" t="s">
        <v>3115</v>
      </c>
      <c r="C410" s="37" t="s">
        <v>28</v>
      </c>
      <c r="D410" s="37" t="s">
        <v>30</v>
      </c>
      <c r="E410" s="193" t="str">
        <f>+LEFT(Tabla1[[#This Row],[RutDV]],8)</f>
        <v>19397825</v>
      </c>
      <c r="F410" s="193" t="str">
        <f>+RIGHT(Tabla1[[#This Row],[RutDV]],1)</f>
        <v>8</v>
      </c>
      <c r="G410" s="37" t="s">
        <v>320</v>
      </c>
      <c r="H410" s="37" t="s">
        <v>943</v>
      </c>
      <c r="I410" s="37" t="str">
        <f>+TRIM(Tabla1[[#This Row],[Nombres]]&amp;" "&amp;Tabla1[[#This Row],[Apellidos]])</f>
        <v>VICTORIA MARCELA SAAVEDRA ROJAS</v>
      </c>
      <c r="J410" s="37" t="s">
        <v>4494</v>
      </c>
      <c r="K410" s="37" t="s">
        <v>1865</v>
      </c>
      <c r="L410" s="37" t="s">
        <v>2494</v>
      </c>
      <c r="M410" s="37" t="s">
        <v>2493</v>
      </c>
      <c r="N410" s="37" t="s">
        <v>2495</v>
      </c>
      <c r="O410" s="37" t="s">
        <v>3240</v>
      </c>
      <c r="P410" s="40">
        <v>43135</v>
      </c>
      <c r="Q410" s="37"/>
      <c r="V410" s="40">
        <v>35370</v>
      </c>
      <c r="W410" s="37"/>
      <c r="Y410" s="37" t="str">
        <f>+IFERROR(VLOOKUP(Tabla1[[#This Row],[Supervisor]],STAFF!E:H,4,0),"")</f>
        <v/>
      </c>
      <c r="Z410" s="40">
        <v>43021</v>
      </c>
      <c r="AA410" s="40">
        <v>43045</v>
      </c>
      <c r="AB410" s="37" t="s">
        <v>2516</v>
      </c>
      <c r="AC410" s="40">
        <v>43046</v>
      </c>
      <c r="AD410" s="37" t="s">
        <v>943</v>
      </c>
      <c r="AE410" s="37" t="s">
        <v>943</v>
      </c>
      <c r="AF410" s="37">
        <v>19033</v>
      </c>
      <c r="AG410" s="37" t="s">
        <v>2751</v>
      </c>
      <c r="AJ410" s="37">
        <v>11</v>
      </c>
      <c r="AK410" s="37" t="s">
        <v>3086</v>
      </c>
      <c r="AL410" s="37">
        <v>30</v>
      </c>
      <c r="AN410" s="37" t="str">
        <f>+IF(AL410=45,1,"")</f>
        <v/>
      </c>
      <c r="AO410" s="40">
        <f ca="1">+TODAY()</f>
        <v>44256</v>
      </c>
      <c r="AP410" s="41">
        <f ca="1">+IF(Tabla1[[#This Row],[Fecha Ingreso Plataforma]]="","",AO410-AC410)</f>
        <v>1210</v>
      </c>
      <c r="AQ410" s="40"/>
      <c r="AR410" s="42">
        <f>+IF(Tabla1[[#This Row],[Fecha Baja]]="","",VALUE(1&amp;"/"&amp;MONTH(Tabla1[[#This Row],[Fecha Baja]])&amp;"/"&amp;YEAR(Tabla1[[#This Row],[Fecha Baja]])))</f>
        <v>43132</v>
      </c>
      <c r="AS410" s="42">
        <f>IF(Tabla1[[#This Row],[Fecha Ingreso Plataforma]]="","",VALUE(1&amp;"/"&amp;MONTH(Tabla1[[#This Row],[Fecha Ingreso Plataforma]])&amp;"/"&amp;YEAR(Tabla1[[#This Row],[Fecha Ingreso Plataforma]])))</f>
        <v>43040</v>
      </c>
      <c r="AT410" s="41" t="str">
        <f ca="1">+IF(AND(Tabla1[[#This Row],[dias]]&gt;=135,Tabla1[[#This Row],[Estado]]="Vigente"),"Si","No")</f>
        <v>No</v>
      </c>
      <c r="AU410" s="37" t="str">
        <f>+IF(COUNTIF('PLAN EMPLEADO'!I:I,Tabla1[[#This Row],[Mail]])=0,"No","Si")</f>
        <v>No</v>
      </c>
      <c r="AV410" s="89" t="s">
        <v>709</v>
      </c>
      <c r="AW410" s="194"/>
    </row>
    <row r="411" spans="1:49" x14ac:dyDescent="0.2">
      <c r="A411" s="37" t="s">
        <v>27</v>
      </c>
      <c r="B411" s="37" t="s">
        <v>3115</v>
      </c>
      <c r="C411" s="37" t="s">
        <v>28</v>
      </c>
      <c r="D411" s="37" t="s">
        <v>30</v>
      </c>
      <c r="E411" s="193" t="str">
        <f>+LEFT(Tabla1[[#This Row],[RutDV]],8)</f>
        <v>17721227</v>
      </c>
      <c r="F411" s="193" t="str">
        <f>+RIGHT(Tabla1[[#This Row],[RutDV]],1)</f>
        <v>k</v>
      </c>
      <c r="G411" s="37" t="s">
        <v>340</v>
      </c>
      <c r="H411" s="37" t="s">
        <v>963</v>
      </c>
      <c r="I411" s="37" t="str">
        <f>+TRIM(Tabla1[[#This Row],[Nombres]]&amp;" "&amp;Tabla1[[#This Row],[Apellidos]])</f>
        <v>CRISTIAN ANDRES ROJAS ESPINOZA</v>
      </c>
      <c r="J411" s="37" t="s">
        <v>1727</v>
      </c>
      <c r="K411" s="37" t="s">
        <v>1894</v>
      </c>
      <c r="L411" s="37" t="s">
        <v>2494</v>
      </c>
      <c r="M411" s="37" t="s">
        <v>2493</v>
      </c>
      <c r="N411" s="37" t="s">
        <v>2496</v>
      </c>
      <c r="P411" s="40">
        <v>43082</v>
      </c>
      <c r="Q411" s="37"/>
      <c r="V411" s="40">
        <v>33126</v>
      </c>
      <c r="W411" s="37"/>
      <c r="Y411" s="37" t="str">
        <f>+IFERROR(VLOOKUP(Tabla1[[#This Row],[Supervisor]],STAFF!E:H,4,0),"")</f>
        <v/>
      </c>
      <c r="Z411" s="40">
        <v>43047</v>
      </c>
      <c r="AA411" s="40">
        <v>43063</v>
      </c>
      <c r="AB411" s="37" t="s">
        <v>2516</v>
      </c>
      <c r="AC411" s="40">
        <v>43066</v>
      </c>
      <c r="AD411" s="37" t="s">
        <v>963</v>
      </c>
      <c r="AE411" s="37" t="s">
        <v>963</v>
      </c>
      <c r="AF411" s="37">
        <v>19145</v>
      </c>
      <c r="AG411" s="37" t="s">
        <v>2771</v>
      </c>
      <c r="AJ411" s="37">
        <v>12</v>
      </c>
      <c r="AK411" s="37" t="s">
        <v>2515</v>
      </c>
      <c r="AL411" s="37">
        <v>45</v>
      </c>
      <c r="AN411" s="37">
        <f>+IF(AL411=45,1,"")</f>
        <v>1</v>
      </c>
      <c r="AO411" s="40">
        <f ca="1">+TODAY()</f>
        <v>44256</v>
      </c>
      <c r="AP411" s="41">
        <f ca="1">+IF(Tabla1[[#This Row],[Fecha Ingreso Plataforma]]="","",AO411-AC411)</f>
        <v>1190</v>
      </c>
      <c r="AQ411" s="40"/>
      <c r="AR411" s="42">
        <f>+IF(Tabla1[[#This Row],[Fecha Baja]]="","",VALUE(1&amp;"/"&amp;MONTH(Tabla1[[#This Row],[Fecha Baja]])&amp;"/"&amp;YEAR(Tabla1[[#This Row],[Fecha Baja]])))</f>
        <v>43070</v>
      </c>
      <c r="AS411" s="42">
        <f>IF(Tabla1[[#This Row],[Fecha Ingreso Plataforma]]="","",VALUE(1&amp;"/"&amp;MONTH(Tabla1[[#This Row],[Fecha Ingreso Plataforma]])&amp;"/"&amp;YEAR(Tabla1[[#This Row],[Fecha Ingreso Plataforma]])))</f>
        <v>43040</v>
      </c>
      <c r="AT411" s="41" t="str">
        <f ca="1">+IF(AND(Tabla1[[#This Row],[dias]]&gt;=135,Tabla1[[#This Row],[Estado]]="Vigente"),"Si","No")</f>
        <v>No</v>
      </c>
      <c r="AU411" s="37" t="str">
        <f>+IF(COUNTIF('PLAN EMPLEADO'!I:I,Tabla1[[#This Row],[Mail]])=0,"No","Si")</f>
        <v>No</v>
      </c>
      <c r="AV411" s="89" t="s">
        <v>709</v>
      </c>
      <c r="AW411" s="194"/>
    </row>
    <row r="412" spans="1:49" x14ac:dyDescent="0.2">
      <c r="A412" s="37" t="s">
        <v>27</v>
      </c>
      <c r="B412" s="37" t="s">
        <v>3115</v>
      </c>
      <c r="C412" s="37" t="s">
        <v>28</v>
      </c>
      <c r="D412" s="37" t="s">
        <v>30</v>
      </c>
      <c r="E412" s="193" t="str">
        <f>+LEFT(Tabla1[[#This Row],[RutDV]],8)</f>
        <v>18922955</v>
      </c>
      <c r="F412" s="193" t="str">
        <f>+RIGHT(Tabla1[[#This Row],[RutDV]],1)</f>
        <v>0</v>
      </c>
      <c r="G412" s="37" t="s">
        <v>287</v>
      </c>
      <c r="H412" s="37" t="s">
        <v>910</v>
      </c>
      <c r="I412" s="37" t="str">
        <f>+TRIM(Tabla1[[#This Row],[Nombres]]&amp;" "&amp;Tabla1[[#This Row],[Apellidos]])</f>
        <v>CARLOS PATRICIO CESPEDES YAÑEZ</v>
      </c>
      <c r="J412" s="37" t="s">
        <v>4478</v>
      </c>
      <c r="K412" s="37" t="s">
        <v>1809</v>
      </c>
      <c r="L412" s="37" t="s">
        <v>2494</v>
      </c>
      <c r="M412" s="37" t="s">
        <v>2493</v>
      </c>
      <c r="N412" s="37" t="s">
        <v>2495</v>
      </c>
      <c r="O412" s="177" t="s">
        <v>8681</v>
      </c>
      <c r="P412" s="40">
        <v>43426</v>
      </c>
      <c r="Q412" s="37"/>
      <c r="V412" s="40">
        <v>34672</v>
      </c>
      <c r="W412" s="37" t="s">
        <v>5410</v>
      </c>
      <c r="X412" s="37" t="s">
        <v>2506</v>
      </c>
      <c r="Y412" s="37" t="str">
        <f>+IFERROR(VLOOKUP(Tabla1[[#This Row],[Supervisor]],STAFF!E:H,4,0),"")</f>
        <v>ULISES LA ROSA PEREZ</v>
      </c>
      <c r="Z412" s="40">
        <v>43047</v>
      </c>
      <c r="AA412" s="40">
        <v>43063</v>
      </c>
      <c r="AB412" s="37" t="s">
        <v>2516</v>
      </c>
      <c r="AC412" s="40">
        <v>43064</v>
      </c>
      <c r="AD412" s="37" t="s">
        <v>910</v>
      </c>
      <c r="AE412" s="37" t="s">
        <v>910</v>
      </c>
      <c r="AF412" s="37">
        <v>19146</v>
      </c>
      <c r="AG412" s="37" t="s">
        <v>2719</v>
      </c>
      <c r="AJ412" s="37">
        <v>12</v>
      </c>
      <c r="AK412" s="37" t="s">
        <v>2515</v>
      </c>
      <c r="AL412" s="37">
        <v>30</v>
      </c>
      <c r="AM412" s="37" t="s">
        <v>3519</v>
      </c>
      <c r="AN412" s="37" t="str">
        <f>+IF(AL412=45,1,"")</f>
        <v/>
      </c>
      <c r="AO412" s="40">
        <f ca="1">+TODAY()</f>
        <v>44256</v>
      </c>
      <c r="AP412" s="41">
        <f ca="1">+IF(Tabla1[[#This Row],[Fecha Ingreso Plataforma]]="","",AO412-AC412)</f>
        <v>1192</v>
      </c>
      <c r="AQ412" s="40"/>
      <c r="AR412" s="42">
        <f>+IF(Tabla1[[#This Row],[Fecha Baja]]="","",VALUE(1&amp;"/"&amp;MONTH(Tabla1[[#This Row],[Fecha Baja]])&amp;"/"&amp;YEAR(Tabla1[[#This Row],[Fecha Baja]])))</f>
        <v>43405</v>
      </c>
      <c r="AS412" s="42">
        <f>IF(Tabla1[[#This Row],[Fecha Ingreso Plataforma]]="","",VALUE(1&amp;"/"&amp;MONTH(Tabla1[[#This Row],[Fecha Ingreso Plataforma]])&amp;"/"&amp;YEAR(Tabla1[[#This Row],[Fecha Ingreso Plataforma]])))</f>
        <v>43040</v>
      </c>
      <c r="AT412" s="41" t="str">
        <f ca="1">+IF(AND(Tabla1[[#This Row],[dias]]&gt;=135,Tabla1[[#This Row],[Estado]]="Vigente"),"Si","No")</f>
        <v>No</v>
      </c>
      <c r="AU412" s="37" t="str">
        <f>+IF(COUNTIF('PLAN EMPLEADO'!I:I,Tabla1[[#This Row],[Mail]])=0,"No","Si")</f>
        <v>No</v>
      </c>
      <c r="AV412" s="89" t="s">
        <v>709</v>
      </c>
      <c r="AW412" s="194"/>
    </row>
    <row r="413" spans="1:49" x14ac:dyDescent="0.2">
      <c r="A413" s="37" t="s">
        <v>27</v>
      </c>
      <c r="B413" s="37" t="s">
        <v>3115</v>
      </c>
      <c r="C413" s="37" t="s">
        <v>28</v>
      </c>
      <c r="D413" s="37" t="s">
        <v>30</v>
      </c>
      <c r="E413" s="193" t="str">
        <f>+LEFT(Tabla1[[#This Row],[RutDV]],8)</f>
        <v>17934199</v>
      </c>
      <c r="F413" s="193" t="str">
        <f>+RIGHT(Tabla1[[#This Row],[RutDV]],1)</f>
        <v>9</v>
      </c>
      <c r="G413" s="37" t="s">
        <v>329</v>
      </c>
      <c r="H413" s="37" t="s">
        <v>952</v>
      </c>
      <c r="I413" s="37" t="str">
        <f>+TRIM(Tabla1[[#This Row],[Nombres]]&amp;" "&amp;Tabla1[[#This Row],[Apellidos]])</f>
        <v>PAZ VALENTINA ALFARO SALAMANCA</v>
      </c>
      <c r="J413" s="37" t="s">
        <v>4496</v>
      </c>
      <c r="K413" s="37" t="s">
        <v>1877</v>
      </c>
      <c r="L413" s="37" t="s">
        <v>2494</v>
      </c>
      <c r="M413" s="37" t="s">
        <v>2493</v>
      </c>
      <c r="N413" s="37" t="s">
        <v>2496</v>
      </c>
      <c r="O413" s="37" t="s">
        <v>3089</v>
      </c>
      <c r="P413" s="40">
        <v>43069</v>
      </c>
      <c r="Q413" s="37"/>
      <c r="V413" s="40">
        <v>33417</v>
      </c>
      <c r="W413" s="37"/>
      <c r="Y413" s="37" t="str">
        <f>+IFERROR(VLOOKUP(Tabla1[[#This Row],[Supervisor]],STAFF!E:H,4,0),"")</f>
        <v/>
      </c>
      <c r="Z413" s="40">
        <v>43047</v>
      </c>
      <c r="AA413" s="40">
        <v>43063</v>
      </c>
      <c r="AB413" s="37" t="s">
        <v>2516</v>
      </c>
      <c r="AC413" s="40">
        <v>43066</v>
      </c>
      <c r="AD413" s="37" t="s">
        <v>952</v>
      </c>
      <c r="AE413" s="37" t="s">
        <v>952</v>
      </c>
      <c r="AF413" s="37">
        <v>19044</v>
      </c>
      <c r="AG413" s="37" t="s">
        <v>2760</v>
      </c>
      <c r="AJ413" s="37">
        <v>12</v>
      </c>
      <c r="AK413" s="37" t="s">
        <v>2515</v>
      </c>
      <c r="AL413" s="37">
        <v>45</v>
      </c>
      <c r="AN413" s="37">
        <f>+IF(AL413=45,1,"")</f>
        <v>1</v>
      </c>
      <c r="AO413" s="40">
        <f ca="1">+TODAY()</f>
        <v>44256</v>
      </c>
      <c r="AP413" s="41">
        <f ca="1">+IF(Tabla1[[#This Row],[Fecha Ingreso Plataforma]]="","",AO413-AC413)</f>
        <v>1190</v>
      </c>
      <c r="AQ413" s="40"/>
      <c r="AR413" s="42">
        <f>+IF(Tabla1[[#This Row],[Fecha Baja]]="","",VALUE(1&amp;"/"&amp;MONTH(Tabla1[[#This Row],[Fecha Baja]])&amp;"/"&amp;YEAR(Tabla1[[#This Row],[Fecha Baja]])))</f>
        <v>43040</v>
      </c>
      <c r="AS413" s="42">
        <f>IF(Tabla1[[#This Row],[Fecha Ingreso Plataforma]]="","",VALUE(1&amp;"/"&amp;MONTH(Tabla1[[#This Row],[Fecha Ingreso Plataforma]])&amp;"/"&amp;YEAR(Tabla1[[#This Row],[Fecha Ingreso Plataforma]])))</f>
        <v>43040</v>
      </c>
      <c r="AT413" s="41" t="str">
        <f ca="1">+IF(AND(Tabla1[[#This Row],[dias]]&gt;=135,Tabla1[[#This Row],[Estado]]="Vigente"),"Si","No")</f>
        <v>No</v>
      </c>
      <c r="AU413" s="37" t="str">
        <f>+IF(COUNTIF('PLAN EMPLEADO'!I:I,Tabla1[[#This Row],[Mail]])=0,"No","Si")</f>
        <v>No</v>
      </c>
      <c r="AV413" s="89" t="s">
        <v>709</v>
      </c>
      <c r="AW413" s="194"/>
    </row>
    <row r="414" spans="1:49" x14ac:dyDescent="0.2">
      <c r="A414" s="37" t="s">
        <v>27</v>
      </c>
      <c r="B414" s="37" t="s">
        <v>3115</v>
      </c>
      <c r="C414" s="37" t="s">
        <v>28</v>
      </c>
      <c r="D414" s="37" t="s">
        <v>30</v>
      </c>
      <c r="E414" s="193" t="str">
        <f>+LEFT(Tabla1[[#This Row],[RutDV]],8)</f>
        <v>18177722</v>
      </c>
      <c r="F414" s="193" t="str">
        <f>+RIGHT(Tabla1[[#This Row],[RutDV]],1)</f>
        <v>2</v>
      </c>
      <c r="G414" s="37" t="s">
        <v>335</v>
      </c>
      <c r="H414" s="37" t="s">
        <v>958</v>
      </c>
      <c r="I414" s="37" t="str">
        <f>+TRIM(Tabla1[[#This Row],[Nombres]]&amp;" "&amp;Tabla1[[#This Row],[Apellidos]])</f>
        <v>VALENTINA DANISA ESPEJO ROJAS</v>
      </c>
      <c r="J414" s="37" t="s">
        <v>1885</v>
      </c>
      <c r="K414" s="37" t="s">
        <v>1886</v>
      </c>
      <c r="L414" s="37" t="s">
        <v>2494</v>
      </c>
      <c r="M414" s="37" t="s">
        <v>2493</v>
      </c>
      <c r="N414" s="37" t="s">
        <v>2496</v>
      </c>
      <c r="P414" s="40">
        <v>43080</v>
      </c>
      <c r="Q414" s="37"/>
      <c r="V414" s="40">
        <v>33645</v>
      </c>
      <c r="W414" s="37"/>
      <c r="Y414" s="37" t="str">
        <f>+IFERROR(VLOOKUP(Tabla1[[#This Row],[Supervisor]],STAFF!E:H,4,0),"")</f>
        <v/>
      </c>
      <c r="Z414" s="40">
        <v>43047</v>
      </c>
      <c r="AA414" s="40">
        <v>43063</v>
      </c>
      <c r="AB414" s="37" t="s">
        <v>2516</v>
      </c>
      <c r="AC414" s="40">
        <v>43066</v>
      </c>
      <c r="AD414" s="37" t="s">
        <v>958</v>
      </c>
      <c r="AE414" s="37" t="s">
        <v>958</v>
      </c>
      <c r="AF414" s="37">
        <v>19045</v>
      </c>
      <c r="AG414" s="37" t="s">
        <v>2766</v>
      </c>
      <c r="AJ414" s="37">
        <v>12</v>
      </c>
      <c r="AK414" s="37" t="s">
        <v>2515</v>
      </c>
      <c r="AL414" s="37">
        <v>45</v>
      </c>
      <c r="AN414" s="37">
        <f>+IF(AL414=45,1,"")</f>
        <v>1</v>
      </c>
      <c r="AO414" s="40">
        <f ca="1">+TODAY()</f>
        <v>44256</v>
      </c>
      <c r="AP414" s="41">
        <f ca="1">+IF(Tabla1[[#This Row],[Fecha Ingreso Plataforma]]="","",AO414-AC414)</f>
        <v>1190</v>
      </c>
      <c r="AQ414" s="40"/>
      <c r="AR414" s="42">
        <f>+IF(Tabla1[[#This Row],[Fecha Baja]]="","",VALUE(1&amp;"/"&amp;MONTH(Tabla1[[#This Row],[Fecha Baja]])&amp;"/"&amp;YEAR(Tabla1[[#This Row],[Fecha Baja]])))</f>
        <v>43070</v>
      </c>
      <c r="AS414" s="42">
        <f>IF(Tabla1[[#This Row],[Fecha Ingreso Plataforma]]="","",VALUE(1&amp;"/"&amp;MONTH(Tabla1[[#This Row],[Fecha Ingreso Plataforma]])&amp;"/"&amp;YEAR(Tabla1[[#This Row],[Fecha Ingreso Plataforma]])))</f>
        <v>43040</v>
      </c>
      <c r="AT414" s="41" t="str">
        <f ca="1">+IF(AND(Tabla1[[#This Row],[dias]]&gt;=135,Tabla1[[#This Row],[Estado]]="Vigente"),"Si","No")</f>
        <v>No</v>
      </c>
      <c r="AU414" s="37" t="str">
        <f>+IF(COUNTIF('PLAN EMPLEADO'!I:I,Tabla1[[#This Row],[Mail]])=0,"No","Si")</f>
        <v>No</v>
      </c>
      <c r="AV414" s="89" t="s">
        <v>709</v>
      </c>
      <c r="AW414" s="194"/>
    </row>
    <row r="415" spans="1:49" x14ac:dyDescent="0.2">
      <c r="A415" s="37" t="s">
        <v>27</v>
      </c>
      <c r="B415" s="37" t="s">
        <v>3115</v>
      </c>
      <c r="C415" s="37" t="s">
        <v>28</v>
      </c>
      <c r="D415" s="37" t="s">
        <v>30</v>
      </c>
      <c r="E415" s="193" t="str">
        <f>+LEFT(Tabla1[[#This Row],[RutDV]],8)</f>
        <v>17887817</v>
      </c>
      <c r="F415" s="193" t="str">
        <f>+RIGHT(Tabla1[[#This Row],[RutDV]],1)</f>
        <v>4</v>
      </c>
      <c r="G415" s="37" t="s">
        <v>350</v>
      </c>
      <c r="H415" s="37" t="s">
        <v>973</v>
      </c>
      <c r="I415" s="37" t="str">
        <f>+TRIM(Tabla1[[#This Row],[Nombres]]&amp;" "&amp;Tabla1[[#This Row],[Apellidos]])</f>
        <v>AYRTON ABEL JARA VARAS</v>
      </c>
      <c r="J415" s="37" t="s">
        <v>4497</v>
      </c>
      <c r="K415" s="37" t="s">
        <v>4572</v>
      </c>
      <c r="L415" s="37" t="s">
        <v>2494</v>
      </c>
      <c r="M415" s="37" t="s">
        <v>2493</v>
      </c>
      <c r="N415" s="37" t="s">
        <v>2496</v>
      </c>
      <c r="P415" s="40">
        <v>43073</v>
      </c>
      <c r="Q415" s="37"/>
      <c r="V415" s="40">
        <v>33255</v>
      </c>
      <c r="W415" s="37"/>
      <c r="Y415" s="37" t="str">
        <f>+IFERROR(VLOOKUP(Tabla1[[#This Row],[Supervisor]],STAFF!E:H,4,0),"")</f>
        <v/>
      </c>
      <c r="Z415" s="40">
        <v>43048</v>
      </c>
      <c r="AA415" s="40">
        <v>43068</v>
      </c>
      <c r="AB415" s="37" t="s">
        <v>2516</v>
      </c>
      <c r="AC415" s="40">
        <v>43069</v>
      </c>
      <c r="AD415" s="37" t="s">
        <v>973</v>
      </c>
      <c r="AE415" s="37" t="s">
        <v>973</v>
      </c>
      <c r="AF415" s="37">
        <v>19161</v>
      </c>
      <c r="AG415" s="37" t="s">
        <v>2781</v>
      </c>
      <c r="AJ415" s="37">
        <v>13</v>
      </c>
      <c r="AK415" s="37" t="s">
        <v>3086</v>
      </c>
      <c r="AL415" s="37">
        <v>45</v>
      </c>
      <c r="AN415" s="37">
        <f>+IF(AL415=45,1,"")</f>
        <v>1</v>
      </c>
      <c r="AO415" s="40">
        <f ca="1">+TODAY()</f>
        <v>44256</v>
      </c>
      <c r="AP415" s="41">
        <f ca="1">+IF(Tabla1[[#This Row],[Fecha Ingreso Plataforma]]="","",AO415-AC415)</f>
        <v>1187</v>
      </c>
      <c r="AQ415" s="40"/>
      <c r="AR415" s="42">
        <f>+IF(Tabla1[[#This Row],[Fecha Baja]]="","",VALUE(1&amp;"/"&amp;MONTH(Tabla1[[#This Row],[Fecha Baja]])&amp;"/"&amp;YEAR(Tabla1[[#This Row],[Fecha Baja]])))</f>
        <v>43070</v>
      </c>
      <c r="AS415" s="42">
        <f>IF(Tabla1[[#This Row],[Fecha Ingreso Plataforma]]="","",VALUE(1&amp;"/"&amp;MONTH(Tabla1[[#This Row],[Fecha Ingreso Plataforma]])&amp;"/"&amp;YEAR(Tabla1[[#This Row],[Fecha Ingreso Plataforma]])))</f>
        <v>43040</v>
      </c>
      <c r="AT415" s="41" t="str">
        <f ca="1">+IF(AND(Tabla1[[#This Row],[dias]]&gt;=135,Tabla1[[#This Row],[Estado]]="Vigente"),"Si","No")</f>
        <v>No</v>
      </c>
      <c r="AU415" s="37" t="str">
        <f>+IF(COUNTIF('PLAN EMPLEADO'!I:I,Tabla1[[#This Row],[Mail]])=0,"No","Si")</f>
        <v>No</v>
      </c>
      <c r="AV415" s="89" t="s">
        <v>709</v>
      </c>
      <c r="AW415" s="194"/>
    </row>
    <row r="416" spans="1:49" x14ac:dyDescent="0.2">
      <c r="A416" s="37" t="s">
        <v>27</v>
      </c>
      <c r="B416" s="37" t="s">
        <v>3115</v>
      </c>
      <c r="C416" s="37" t="s">
        <v>28</v>
      </c>
      <c r="D416" s="37" t="s">
        <v>30</v>
      </c>
      <c r="E416" s="193" t="str">
        <f>+LEFT(Tabla1[[#This Row],[RutDV]],8)</f>
        <v>17697912</v>
      </c>
      <c r="F416" s="193" t="str">
        <f>+RIGHT(Tabla1[[#This Row],[RutDV]],1)</f>
        <v>7</v>
      </c>
      <c r="G416" s="37" t="s">
        <v>359</v>
      </c>
      <c r="H416" s="37" t="s">
        <v>981</v>
      </c>
      <c r="I416" s="37" t="str">
        <f>+TRIM(Tabla1[[#This Row],[Nombres]]&amp;" "&amp;Tabla1[[#This Row],[Apellidos]])</f>
        <v>FELIPE ANDRES ZURITA ROJAS</v>
      </c>
      <c r="J416" s="37" t="s">
        <v>1912</v>
      </c>
      <c r="K416" s="37" t="s">
        <v>4573</v>
      </c>
      <c r="L416" s="37" t="s">
        <v>2494</v>
      </c>
      <c r="M416" s="37" t="s">
        <v>2493</v>
      </c>
      <c r="N416" s="37" t="s">
        <v>2496</v>
      </c>
      <c r="P416" s="40">
        <v>43164</v>
      </c>
      <c r="Q416" s="37"/>
      <c r="V416" s="40">
        <v>33176</v>
      </c>
      <c r="W416" s="37"/>
      <c r="Y416" s="37" t="str">
        <f>+IFERROR(VLOOKUP(Tabla1[[#This Row],[Supervisor]],STAFF!E:H,4,0),"")</f>
        <v/>
      </c>
      <c r="Z416" s="40">
        <v>43048</v>
      </c>
      <c r="AA416" s="40">
        <v>43068</v>
      </c>
      <c r="AB416" s="37" t="s">
        <v>2516</v>
      </c>
      <c r="AC416" s="40">
        <v>43069</v>
      </c>
      <c r="AD416" s="37" t="s">
        <v>981</v>
      </c>
      <c r="AE416" s="37" t="s">
        <v>981</v>
      </c>
      <c r="AF416" s="37">
        <v>19154</v>
      </c>
      <c r="AG416" s="37" t="s">
        <v>2789</v>
      </c>
      <c r="AJ416" s="37">
        <v>13</v>
      </c>
      <c r="AK416" s="37" t="s">
        <v>3086</v>
      </c>
      <c r="AL416" s="37">
        <v>45</v>
      </c>
      <c r="AN416" s="37">
        <f>+IF(AL416=45,1,"")</f>
        <v>1</v>
      </c>
      <c r="AO416" s="40">
        <f ca="1">+TODAY()</f>
        <v>44256</v>
      </c>
      <c r="AP416" s="41">
        <f ca="1">+IF(Tabla1[[#This Row],[Fecha Ingreso Plataforma]]="","",AO416-AC416)</f>
        <v>1187</v>
      </c>
      <c r="AQ416" s="40"/>
      <c r="AR416" s="42">
        <f>+IF(Tabla1[[#This Row],[Fecha Baja]]="","",VALUE(1&amp;"/"&amp;MONTH(Tabla1[[#This Row],[Fecha Baja]])&amp;"/"&amp;YEAR(Tabla1[[#This Row],[Fecha Baja]])))</f>
        <v>43160</v>
      </c>
      <c r="AS416" s="42">
        <f>IF(Tabla1[[#This Row],[Fecha Ingreso Plataforma]]="","",VALUE(1&amp;"/"&amp;MONTH(Tabla1[[#This Row],[Fecha Ingreso Plataforma]])&amp;"/"&amp;YEAR(Tabla1[[#This Row],[Fecha Ingreso Plataforma]])))</f>
        <v>43040</v>
      </c>
      <c r="AT416" s="41" t="str">
        <f ca="1">+IF(AND(Tabla1[[#This Row],[dias]]&gt;=135,Tabla1[[#This Row],[Estado]]="Vigente"),"Si","No")</f>
        <v>No</v>
      </c>
      <c r="AU416" s="37" t="str">
        <f>+IF(COUNTIF('PLAN EMPLEADO'!I:I,Tabla1[[#This Row],[Mail]])=0,"No","Si")</f>
        <v>No</v>
      </c>
      <c r="AV416" s="89" t="s">
        <v>709</v>
      </c>
      <c r="AW416" s="194"/>
    </row>
    <row r="417" spans="1:49" x14ac:dyDescent="0.2">
      <c r="A417" s="37" t="s">
        <v>27</v>
      </c>
      <c r="B417" s="37" t="s">
        <v>3115</v>
      </c>
      <c r="C417" s="37" t="s">
        <v>28</v>
      </c>
      <c r="D417" s="37" t="s">
        <v>30</v>
      </c>
      <c r="E417" s="193" t="str">
        <f>+LEFT(Tabla1[[#This Row],[RutDV]],8)</f>
        <v>13973183</v>
      </c>
      <c r="F417" s="193" t="str">
        <f>+RIGHT(Tabla1[[#This Row],[RutDV]],1)</f>
        <v>2</v>
      </c>
      <c r="G417" s="37" t="s">
        <v>378</v>
      </c>
      <c r="H417" s="37" t="s">
        <v>1000</v>
      </c>
      <c r="I417" s="37" t="str">
        <f>+TRIM(Tabla1[[#This Row],[Nombres]]&amp;" "&amp;Tabla1[[#This Row],[Apellidos]])</f>
        <v>ROBERTO FRANCISCO DONOSO ALFARO</v>
      </c>
      <c r="J417" s="37" t="s">
        <v>4479</v>
      </c>
      <c r="K417" s="37" t="s">
        <v>1946</v>
      </c>
      <c r="L417" s="37" t="s">
        <v>2494</v>
      </c>
      <c r="M417" s="37" t="s">
        <v>2493</v>
      </c>
      <c r="N417" s="37" t="s">
        <v>2496</v>
      </c>
      <c r="O417" s="37" t="s">
        <v>3533</v>
      </c>
      <c r="P417" s="40">
        <v>43552</v>
      </c>
      <c r="Q417" s="37"/>
      <c r="V417" s="40">
        <v>29645</v>
      </c>
      <c r="W417" s="37" t="s">
        <v>5410</v>
      </c>
      <c r="X417" s="37" t="s">
        <v>2506</v>
      </c>
      <c r="Y417" s="37" t="str">
        <f>+IFERROR(VLOOKUP(Tabla1[[#This Row],[Supervisor]],STAFF!E:H,4,0),"")</f>
        <v>ULISES LA ROSA PEREZ</v>
      </c>
      <c r="Z417" s="40">
        <v>43048</v>
      </c>
      <c r="AA417" s="40">
        <v>43068</v>
      </c>
      <c r="AB417" s="37" t="s">
        <v>2516</v>
      </c>
      <c r="AC417" s="40">
        <v>43070</v>
      </c>
      <c r="AD417" s="37" t="s">
        <v>1000</v>
      </c>
      <c r="AE417" s="37" t="s">
        <v>1000</v>
      </c>
      <c r="AF417" s="37">
        <v>19148</v>
      </c>
      <c r="AG417" s="37" t="s">
        <v>2807</v>
      </c>
      <c r="AJ417" s="37">
        <v>13</v>
      </c>
      <c r="AK417" s="37" t="s">
        <v>3086</v>
      </c>
      <c r="AL417" s="37">
        <v>45</v>
      </c>
      <c r="AM417" s="37" t="s">
        <v>3519</v>
      </c>
      <c r="AN417" s="37">
        <f>+IF(AL417=45,1,"")</f>
        <v>1</v>
      </c>
      <c r="AO417" s="40">
        <f ca="1">+TODAY()</f>
        <v>44256</v>
      </c>
      <c r="AP417" s="41">
        <f ca="1">+IF(Tabla1[[#This Row],[Fecha Ingreso Plataforma]]="","",AO417-AC417)</f>
        <v>1186</v>
      </c>
      <c r="AQ417" s="40"/>
      <c r="AR417" s="42">
        <f>+IF(Tabla1[[#This Row],[Fecha Baja]]="","",VALUE(1&amp;"/"&amp;MONTH(Tabla1[[#This Row],[Fecha Baja]])&amp;"/"&amp;YEAR(Tabla1[[#This Row],[Fecha Baja]])))</f>
        <v>43525</v>
      </c>
      <c r="AS417" s="42">
        <f>IF(Tabla1[[#This Row],[Fecha Ingreso Plataforma]]="","",VALUE(1&amp;"/"&amp;MONTH(Tabla1[[#This Row],[Fecha Ingreso Plataforma]])&amp;"/"&amp;YEAR(Tabla1[[#This Row],[Fecha Ingreso Plataforma]])))</f>
        <v>43070</v>
      </c>
      <c r="AT417" s="41" t="str">
        <f ca="1">+IF(AND(Tabla1[[#This Row],[dias]]&gt;=135,Tabla1[[#This Row],[Estado]]="Vigente"),"Si","No")</f>
        <v>No</v>
      </c>
      <c r="AU417" s="37" t="str">
        <f>+IF(COUNTIF('PLAN EMPLEADO'!I:I,Tabla1[[#This Row],[Mail]])=0,"No","Si")</f>
        <v>Si</v>
      </c>
      <c r="AV417" s="89" t="s">
        <v>709</v>
      </c>
      <c r="AW417" s="194"/>
    </row>
    <row r="418" spans="1:49" x14ac:dyDescent="0.2">
      <c r="A418" s="37" t="s">
        <v>27</v>
      </c>
      <c r="B418" s="37" t="s">
        <v>3115</v>
      </c>
      <c r="C418" s="37" t="s">
        <v>28</v>
      </c>
      <c r="D418" s="37" t="s">
        <v>30</v>
      </c>
      <c r="E418" s="193" t="str">
        <f>+LEFT(Tabla1[[#This Row],[RutDV]],8)</f>
        <v>18337027</v>
      </c>
      <c r="F418" s="193" t="str">
        <f>+RIGHT(Tabla1[[#This Row],[RutDV]],1)</f>
        <v>8</v>
      </c>
      <c r="G418" s="37" t="s">
        <v>351</v>
      </c>
      <c r="H418" s="37" t="s">
        <v>709</v>
      </c>
      <c r="I418" s="37" t="str">
        <f>+TRIM(Tabla1[[#This Row],[Nombres]]&amp;" "&amp;Tabla1[[#This Row],[Apellidos]])</f>
        <v>MARGARITA DE LAS MERCEDES LEAL HENRIQUEZ</v>
      </c>
      <c r="J418" s="37" t="s">
        <v>1907</v>
      </c>
      <c r="K418" s="37" t="s">
        <v>1908</v>
      </c>
      <c r="L418" s="37" t="s">
        <v>2494</v>
      </c>
      <c r="M418" s="37" t="s">
        <v>2493</v>
      </c>
      <c r="N418" s="37" t="s">
        <v>2496</v>
      </c>
      <c r="P418" s="40">
        <v>43073</v>
      </c>
      <c r="Q418" s="37"/>
      <c r="V418" s="40">
        <v>33906</v>
      </c>
      <c r="W418" s="37"/>
      <c r="Y418" s="37" t="str">
        <f>+IFERROR(VLOOKUP(Tabla1[[#This Row],[Supervisor]],STAFF!E:H,4,0),"")</f>
        <v/>
      </c>
      <c r="Z418" s="40">
        <v>43066</v>
      </c>
      <c r="AA418" s="40">
        <v>43066</v>
      </c>
      <c r="AB418" s="37" t="s">
        <v>2516</v>
      </c>
      <c r="AC418" s="40">
        <v>43055</v>
      </c>
      <c r="AD418" s="37" t="s">
        <v>709</v>
      </c>
      <c r="AE418" s="37" t="s">
        <v>709</v>
      </c>
      <c r="AJ418" s="37">
        <v>14</v>
      </c>
      <c r="AK418" s="37" t="s">
        <v>3082</v>
      </c>
      <c r="AL418" s="37">
        <v>45</v>
      </c>
      <c r="AN418" s="37">
        <f>+IF(AL418=45,1,"")</f>
        <v>1</v>
      </c>
      <c r="AO418" s="40">
        <f ca="1">+TODAY()</f>
        <v>44256</v>
      </c>
      <c r="AP418" s="41">
        <f ca="1">+IF(Tabla1[[#This Row],[Fecha Ingreso Plataforma]]="","",AO418-AC418)</f>
        <v>1201</v>
      </c>
      <c r="AQ418" s="40"/>
      <c r="AR418" s="42">
        <f>+IF(Tabla1[[#This Row],[Fecha Baja]]="","",VALUE(1&amp;"/"&amp;MONTH(Tabla1[[#This Row],[Fecha Baja]])&amp;"/"&amp;YEAR(Tabla1[[#This Row],[Fecha Baja]])))</f>
        <v>43070</v>
      </c>
      <c r="AS418" s="42">
        <f>IF(Tabla1[[#This Row],[Fecha Ingreso Plataforma]]="","",VALUE(1&amp;"/"&amp;MONTH(Tabla1[[#This Row],[Fecha Ingreso Plataforma]])&amp;"/"&amp;YEAR(Tabla1[[#This Row],[Fecha Ingreso Plataforma]])))</f>
        <v>43040</v>
      </c>
      <c r="AT418" s="41" t="str">
        <f ca="1">+IF(AND(Tabla1[[#This Row],[dias]]&gt;=135,Tabla1[[#This Row],[Estado]]="Vigente"),"Si","No")</f>
        <v>No</v>
      </c>
      <c r="AU418" s="37" t="str">
        <f>+IF(COUNTIF('PLAN EMPLEADO'!I:I,Tabla1[[#This Row],[Mail]])=0,"No","Si")</f>
        <v>No</v>
      </c>
      <c r="AV418" s="89" t="s">
        <v>709</v>
      </c>
      <c r="AW418" s="194"/>
    </row>
    <row r="419" spans="1:49" x14ac:dyDescent="0.2">
      <c r="A419" s="37" t="s">
        <v>27</v>
      </c>
      <c r="B419" s="37" t="s">
        <v>3115</v>
      </c>
      <c r="C419" s="37" t="s">
        <v>28</v>
      </c>
      <c r="D419" s="37" t="s">
        <v>30</v>
      </c>
      <c r="E419" s="193" t="str">
        <f>+LEFT(Tabla1[[#This Row],[RutDV]],8)</f>
        <v>18827954</v>
      </c>
      <c r="F419" s="193" t="str">
        <f>+RIGHT(Tabla1[[#This Row],[RutDV]],1)</f>
        <v>6</v>
      </c>
      <c r="G419" s="37" t="s">
        <v>369</v>
      </c>
      <c r="H419" s="37" t="s">
        <v>991</v>
      </c>
      <c r="I419" s="37" t="str">
        <f>+TRIM(Tabla1[[#This Row],[Nombres]]&amp;" "&amp;Tabla1[[#This Row],[Apellidos]])</f>
        <v>ALEXIS ANTONIO GOMEZ ROJAS</v>
      </c>
      <c r="J419" s="37" t="s">
        <v>1929</v>
      </c>
      <c r="K419" s="37" t="s">
        <v>1930</v>
      </c>
      <c r="L419" s="37" t="s">
        <v>2494</v>
      </c>
      <c r="M419" s="37" t="s">
        <v>2493</v>
      </c>
      <c r="N419" s="37" t="s">
        <v>2496</v>
      </c>
      <c r="P419" s="40">
        <v>43077</v>
      </c>
      <c r="Q419" s="37"/>
      <c r="V419" s="40">
        <v>34647</v>
      </c>
      <c r="W419" s="37"/>
      <c r="Y419" s="37" t="str">
        <f>+IFERROR(VLOOKUP(Tabla1[[#This Row],[Supervisor]],STAFF!E:H,4,0),"")</f>
        <v/>
      </c>
      <c r="Z419" s="40">
        <v>43066</v>
      </c>
      <c r="AA419" s="40">
        <v>43066</v>
      </c>
      <c r="AB419" s="37" t="s">
        <v>2516</v>
      </c>
      <c r="AC419" s="40">
        <v>43055</v>
      </c>
      <c r="AD419" s="37" t="s">
        <v>991</v>
      </c>
      <c r="AE419" s="37" t="s">
        <v>991</v>
      </c>
      <c r="AF419" s="37">
        <v>19112</v>
      </c>
      <c r="AG419" s="37" t="s">
        <v>2798</v>
      </c>
      <c r="AJ419" s="37">
        <v>14</v>
      </c>
      <c r="AK419" s="37" t="s">
        <v>3082</v>
      </c>
      <c r="AL419" s="37">
        <v>45</v>
      </c>
      <c r="AN419" s="37">
        <f>+IF(AL419=45,1,"")</f>
        <v>1</v>
      </c>
      <c r="AO419" s="40">
        <f ca="1">+TODAY()</f>
        <v>44256</v>
      </c>
      <c r="AP419" s="41">
        <f ca="1">+IF(Tabla1[[#This Row],[Fecha Ingreso Plataforma]]="","",AO419-AC419)</f>
        <v>1201</v>
      </c>
      <c r="AQ419" s="40"/>
      <c r="AR419" s="42">
        <f>+IF(Tabla1[[#This Row],[Fecha Baja]]="","",VALUE(1&amp;"/"&amp;MONTH(Tabla1[[#This Row],[Fecha Baja]])&amp;"/"&amp;YEAR(Tabla1[[#This Row],[Fecha Baja]])))</f>
        <v>43070</v>
      </c>
      <c r="AS419" s="42">
        <f>IF(Tabla1[[#This Row],[Fecha Ingreso Plataforma]]="","",VALUE(1&amp;"/"&amp;MONTH(Tabla1[[#This Row],[Fecha Ingreso Plataforma]])&amp;"/"&amp;YEAR(Tabla1[[#This Row],[Fecha Ingreso Plataforma]])))</f>
        <v>43040</v>
      </c>
      <c r="AT419" s="41" t="str">
        <f ca="1">+IF(AND(Tabla1[[#This Row],[dias]]&gt;=135,Tabla1[[#This Row],[Estado]]="Vigente"),"Si","No")</f>
        <v>No</v>
      </c>
      <c r="AU419" s="37" t="str">
        <f>+IF(COUNTIF('PLAN EMPLEADO'!I:I,Tabla1[[#This Row],[Mail]])=0,"No","Si")</f>
        <v>No</v>
      </c>
      <c r="AV419" s="89" t="s">
        <v>709</v>
      </c>
      <c r="AW419" s="194"/>
    </row>
    <row r="420" spans="1:49" x14ac:dyDescent="0.2">
      <c r="A420" s="37" t="s">
        <v>27</v>
      </c>
      <c r="B420" s="37" t="s">
        <v>3115</v>
      </c>
      <c r="C420" s="37" t="s">
        <v>28</v>
      </c>
      <c r="D420" s="37" t="s">
        <v>30</v>
      </c>
      <c r="E420" s="193" t="str">
        <f>+LEFT(Tabla1[[#This Row],[RutDV]],8)</f>
        <v>18494104</v>
      </c>
      <c r="F420" s="193" t="str">
        <f>+RIGHT(Tabla1[[#This Row],[RutDV]],1)</f>
        <v>k</v>
      </c>
      <c r="G420" s="37" t="s">
        <v>379</v>
      </c>
      <c r="H420" s="37" t="s">
        <v>1001</v>
      </c>
      <c r="I420" s="37" t="str">
        <f>+TRIM(Tabla1[[#This Row],[Nombres]]&amp;" "&amp;Tabla1[[#This Row],[Apellidos]])</f>
        <v>BASTIAN EDUARDO TAPIA ALVAREZ</v>
      </c>
      <c r="J420" s="37" t="s">
        <v>1947</v>
      </c>
      <c r="K420" s="37" t="s">
        <v>1609</v>
      </c>
      <c r="L420" s="37" t="s">
        <v>2494</v>
      </c>
      <c r="M420" s="37" t="s">
        <v>2493</v>
      </c>
      <c r="N420" s="37" t="s">
        <v>2496</v>
      </c>
      <c r="P420" s="40">
        <v>43069</v>
      </c>
      <c r="Q420" s="37"/>
      <c r="V420" s="40">
        <v>34103</v>
      </c>
      <c r="W420" s="37"/>
      <c r="Y420" s="37" t="str">
        <f>+IFERROR(VLOOKUP(Tabla1[[#This Row],[Supervisor]],STAFF!E:H,4,0),"")</f>
        <v/>
      </c>
      <c r="Z420" s="40">
        <v>43066</v>
      </c>
      <c r="AA420" s="40">
        <v>43066</v>
      </c>
      <c r="AB420" s="37" t="s">
        <v>2516</v>
      </c>
      <c r="AC420" s="40">
        <v>43055</v>
      </c>
      <c r="AD420" s="37" t="s">
        <v>1001</v>
      </c>
      <c r="AE420" s="37" t="s">
        <v>1001</v>
      </c>
      <c r="AF420" s="37">
        <v>19177</v>
      </c>
      <c r="AG420" s="37" t="s">
        <v>2808</v>
      </c>
      <c r="AJ420" s="37">
        <v>14</v>
      </c>
      <c r="AK420" s="37" t="s">
        <v>3082</v>
      </c>
      <c r="AL420" s="37">
        <v>45</v>
      </c>
      <c r="AN420" s="37">
        <f>+IF(AL420=45,1,"")</f>
        <v>1</v>
      </c>
      <c r="AO420" s="40">
        <f ca="1">+TODAY()</f>
        <v>44256</v>
      </c>
      <c r="AP420" s="41">
        <f ca="1">+IF(Tabla1[[#This Row],[Fecha Ingreso Plataforma]]="","",AO420-AC420)</f>
        <v>1201</v>
      </c>
      <c r="AQ420" s="40"/>
      <c r="AR420" s="42">
        <f>+IF(Tabla1[[#This Row],[Fecha Baja]]="","",VALUE(1&amp;"/"&amp;MONTH(Tabla1[[#This Row],[Fecha Baja]])&amp;"/"&amp;YEAR(Tabla1[[#This Row],[Fecha Baja]])))</f>
        <v>43040</v>
      </c>
      <c r="AS420" s="42">
        <f>IF(Tabla1[[#This Row],[Fecha Ingreso Plataforma]]="","",VALUE(1&amp;"/"&amp;MONTH(Tabla1[[#This Row],[Fecha Ingreso Plataforma]])&amp;"/"&amp;YEAR(Tabla1[[#This Row],[Fecha Ingreso Plataforma]])))</f>
        <v>43040</v>
      </c>
      <c r="AT420" s="41" t="str">
        <f ca="1">+IF(AND(Tabla1[[#This Row],[dias]]&gt;=135,Tabla1[[#This Row],[Estado]]="Vigente"),"Si","No")</f>
        <v>No</v>
      </c>
      <c r="AU420" s="37" t="str">
        <f>+IF(COUNTIF('PLAN EMPLEADO'!I:I,Tabla1[[#This Row],[Mail]])=0,"No","Si")</f>
        <v>No</v>
      </c>
      <c r="AV420" s="89" t="s">
        <v>709</v>
      </c>
      <c r="AW420" s="194"/>
    </row>
    <row r="421" spans="1:49" x14ac:dyDescent="0.2">
      <c r="A421" s="37" t="s">
        <v>27</v>
      </c>
      <c r="B421" s="37" t="s">
        <v>3115</v>
      </c>
      <c r="C421" s="37" t="s">
        <v>28</v>
      </c>
      <c r="D421" s="37" t="s">
        <v>30</v>
      </c>
      <c r="E421" s="193" t="str">
        <f>+LEFT(Tabla1[[#This Row],[RutDV]],8)</f>
        <v>12293782</v>
      </c>
      <c r="F421" s="193" t="str">
        <f>+RIGHT(Tabla1[[#This Row],[RutDV]],1)</f>
        <v>8</v>
      </c>
      <c r="G421" s="37" t="s">
        <v>377</v>
      </c>
      <c r="H421" s="37" t="s">
        <v>999</v>
      </c>
      <c r="I421" s="37" t="str">
        <f>+TRIM(Tabla1[[#This Row],[Nombres]]&amp;" "&amp;Tabla1[[#This Row],[Apellidos]])</f>
        <v>CAROLINA ANDREA REVECO CAVIERES</v>
      </c>
      <c r="J421" s="37" t="s">
        <v>1309</v>
      </c>
      <c r="K421" s="37" t="s">
        <v>1945</v>
      </c>
      <c r="L421" s="37" t="s">
        <v>2494</v>
      </c>
      <c r="M421" s="37" t="s">
        <v>2493</v>
      </c>
      <c r="N421" s="37" t="s">
        <v>2495</v>
      </c>
      <c r="P421" s="40">
        <v>43203</v>
      </c>
      <c r="Q421" s="37"/>
      <c r="V421" s="40">
        <v>26632</v>
      </c>
      <c r="W421" s="37" t="s">
        <v>5408</v>
      </c>
      <c r="X421" s="37" t="s">
        <v>4599</v>
      </c>
      <c r="Y421" s="37" t="str">
        <f>+IFERROR(VLOOKUP(Tabla1[[#This Row],[Supervisor]],STAFF!E:H,4,0),"")</f>
        <v>WILLIAMS ENRIQUE DOMINGUEZ BARRADA</v>
      </c>
      <c r="Z421" s="40">
        <v>43066</v>
      </c>
      <c r="AA421" s="40">
        <v>43066</v>
      </c>
      <c r="AB421" s="37" t="s">
        <v>2516</v>
      </c>
      <c r="AC421" s="40">
        <v>43055</v>
      </c>
      <c r="AD421" s="37" t="s">
        <v>999</v>
      </c>
      <c r="AE421" s="37" t="s">
        <v>999</v>
      </c>
      <c r="AF421" s="37">
        <v>19044</v>
      </c>
      <c r="AG421" s="37" t="s">
        <v>2806</v>
      </c>
      <c r="AJ421" s="37">
        <v>14</v>
      </c>
      <c r="AK421" s="37" t="s">
        <v>3082</v>
      </c>
      <c r="AL421" s="37">
        <v>45</v>
      </c>
      <c r="AN421" s="37">
        <f>+IF(AL421=45,1,"")</f>
        <v>1</v>
      </c>
      <c r="AO421" s="40">
        <f ca="1">+TODAY()</f>
        <v>44256</v>
      </c>
      <c r="AP421" s="41">
        <f ca="1">+IF(Tabla1[[#This Row],[Fecha Ingreso Plataforma]]="","",AO421-AC421)</f>
        <v>1201</v>
      </c>
      <c r="AQ421" s="40"/>
      <c r="AR421" s="42">
        <f>+IF(Tabla1[[#This Row],[Fecha Baja]]="","",VALUE(1&amp;"/"&amp;MONTH(Tabla1[[#This Row],[Fecha Baja]])&amp;"/"&amp;YEAR(Tabla1[[#This Row],[Fecha Baja]])))</f>
        <v>43191</v>
      </c>
      <c r="AS421" s="42">
        <f>IF(Tabla1[[#This Row],[Fecha Ingreso Plataforma]]="","",VALUE(1&amp;"/"&amp;MONTH(Tabla1[[#This Row],[Fecha Ingreso Plataforma]])&amp;"/"&amp;YEAR(Tabla1[[#This Row],[Fecha Ingreso Plataforma]])))</f>
        <v>43040</v>
      </c>
      <c r="AT421" s="41" t="str">
        <f ca="1">+IF(AND(Tabla1[[#This Row],[dias]]&gt;=135,Tabla1[[#This Row],[Estado]]="Vigente"),"Si","No")</f>
        <v>No</v>
      </c>
      <c r="AU421" s="37" t="str">
        <f>+IF(COUNTIF('PLAN EMPLEADO'!I:I,Tabla1[[#This Row],[Mail]])=0,"No","Si")</f>
        <v>No</v>
      </c>
      <c r="AV421" s="89" t="s">
        <v>709</v>
      </c>
      <c r="AW421" s="194"/>
    </row>
    <row r="422" spans="1:49" x14ac:dyDescent="0.2">
      <c r="A422" s="37" t="s">
        <v>27</v>
      </c>
      <c r="B422" s="37" t="s">
        <v>3115</v>
      </c>
      <c r="C422" s="37" t="s">
        <v>28</v>
      </c>
      <c r="D422" s="37" t="s">
        <v>30</v>
      </c>
      <c r="E422" s="193" t="str">
        <f>+LEFT(Tabla1[[#This Row],[RutDV]],8)</f>
        <v>18632294</v>
      </c>
      <c r="F422" s="193" t="str">
        <f>+RIGHT(Tabla1[[#This Row],[RutDV]],1)</f>
        <v>0</v>
      </c>
      <c r="G422" s="37" t="s">
        <v>362</v>
      </c>
      <c r="H422" s="37" t="s">
        <v>984</v>
      </c>
      <c r="I422" s="37" t="str">
        <f>+TRIM(Tabla1[[#This Row],[Nombres]]&amp;" "&amp;Tabla1[[#This Row],[Apellidos]])</f>
        <v>FRANCISCA ALEJANDRA CARVAJAL CARVAJAL</v>
      </c>
      <c r="J422" s="37" t="s">
        <v>1917</v>
      </c>
      <c r="K422" s="37" t="s">
        <v>1918</v>
      </c>
      <c r="L422" s="37" t="s">
        <v>2494</v>
      </c>
      <c r="M422" s="37" t="s">
        <v>2493</v>
      </c>
      <c r="N422" s="37" t="s">
        <v>2496</v>
      </c>
      <c r="P422" s="40">
        <v>43084</v>
      </c>
      <c r="Q422" s="37"/>
      <c r="V422" s="40">
        <v>34249</v>
      </c>
      <c r="W422" s="37"/>
      <c r="Y422" s="37" t="str">
        <f>+IFERROR(VLOOKUP(Tabla1[[#This Row],[Supervisor]],STAFF!E:H,4,0),"")</f>
        <v/>
      </c>
      <c r="Z422" s="40">
        <v>43066</v>
      </c>
      <c r="AA422" s="40">
        <v>43066</v>
      </c>
      <c r="AB422" s="37" t="s">
        <v>2516</v>
      </c>
      <c r="AC422" s="40">
        <v>43055</v>
      </c>
      <c r="AD422" s="37" t="s">
        <v>984</v>
      </c>
      <c r="AE422" s="37" t="s">
        <v>984</v>
      </c>
      <c r="AF422" s="37">
        <v>19021</v>
      </c>
      <c r="AG422" s="37" t="s">
        <v>2701</v>
      </c>
      <c r="AJ422" s="37">
        <v>14</v>
      </c>
      <c r="AK422" s="37" t="s">
        <v>3082</v>
      </c>
      <c r="AL422" s="37">
        <v>45</v>
      </c>
      <c r="AN422" s="37">
        <f>+IF(AL422=45,1,"")</f>
        <v>1</v>
      </c>
      <c r="AO422" s="40">
        <f ca="1">+TODAY()</f>
        <v>44256</v>
      </c>
      <c r="AP422" s="41">
        <f ca="1">+IF(Tabla1[[#This Row],[Fecha Ingreso Plataforma]]="","",AO422-AC422)</f>
        <v>1201</v>
      </c>
      <c r="AQ422" s="40"/>
      <c r="AR422" s="42">
        <f>+IF(Tabla1[[#This Row],[Fecha Baja]]="","",VALUE(1&amp;"/"&amp;MONTH(Tabla1[[#This Row],[Fecha Baja]])&amp;"/"&amp;YEAR(Tabla1[[#This Row],[Fecha Baja]])))</f>
        <v>43070</v>
      </c>
      <c r="AS422" s="42">
        <f>IF(Tabla1[[#This Row],[Fecha Ingreso Plataforma]]="","",VALUE(1&amp;"/"&amp;MONTH(Tabla1[[#This Row],[Fecha Ingreso Plataforma]])&amp;"/"&amp;YEAR(Tabla1[[#This Row],[Fecha Ingreso Plataforma]])))</f>
        <v>43040</v>
      </c>
      <c r="AT422" s="41" t="str">
        <f ca="1">+IF(AND(Tabla1[[#This Row],[dias]]&gt;=135,Tabla1[[#This Row],[Estado]]="Vigente"),"Si","No")</f>
        <v>No</v>
      </c>
      <c r="AU422" s="37" t="str">
        <f>+IF(COUNTIF('PLAN EMPLEADO'!I:I,Tabla1[[#This Row],[Mail]])=0,"No","Si")</f>
        <v>No</v>
      </c>
      <c r="AV422" s="89" t="s">
        <v>709</v>
      </c>
      <c r="AW422" s="194"/>
    </row>
    <row r="423" spans="1:49" x14ac:dyDescent="0.2">
      <c r="A423" s="37" t="s">
        <v>27</v>
      </c>
      <c r="B423" s="37" t="s">
        <v>3115</v>
      </c>
      <c r="C423" s="37" t="s">
        <v>28</v>
      </c>
      <c r="D423" s="37" t="s">
        <v>30</v>
      </c>
      <c r="E423" s="193" t="str">
        <f>+LEFT(Tabla1[[#This Row],[RutDV]],8)</f>
        <v>17173860</v>
      </c>
      <c r="F423" s="193" t="str">
        <f>+RIGHT(Tabla1[[#This Row],[RutDV]],1)</f>
        <v>1</v>
      </c>
      <c r="G423" s="37" t="s">
        <v>365</v>
      </c>
      <c r="H423" s="37" t="s">
        <v>987</v>
      </c>
      <c r="I423" s="37" t="str">
        <f>+TRIM(Tabla1[[#This Row],[Nombres]]&amp;" "&amp;Tabla1[[#This Row],[Apellidos]])</f>
        <v>GUSTAVO ADOLFO DE LA FUENTE BARRAZA</v>
      </c>
      <c r="J423" s="37" t="s">
        <v>1922</v>
      </c>
      <c r="K423" s="37" t="s">
        <v>1923</v>
      </c>
      <c r="L423" s="37" t="s">
        <v>2494</v>
      </c>
      <c r="M423" s="37" t="s">
        <v>2493</v>
      </c>
      <c r="N423" s="37" t="s">
        <v>2496</v>
      </c>
      <c r="O423" s="37" t="s">
        <v>3104</v>
      </c>
      <c r="P423" s="40">
        <v>43073</v>
      </c>
      <c r="Q423" s="37"/>
      <c r="V423" s="40">
        <v>32570</v>
      </c>
      <c r="W423" s="37"/>
      <c r="Y423" s="37" t="str">
        <f>+IFERROR(VLOOKUP(Tabla1[[#This Row],[Supervisor]],STAFF!E:H,4,0),"")</f>
        <v/>
      </c>
      <c r="Z423" s="40">
        <v>43066</v>
      </c>
      <c r="AA423" s="40">
        <v>43066</v>
      </c>
      <c r="AB423" s="37" t="s">
        <v>2516</v>
      </c>
      <c r="AC423" s="40">
        <v>43055</v>
      </c>
      <c r="AD423" s="37" t="s">
        <v>987</v>
      </c>
      <c r="AE423" s="37" t="s">
        <v>987</v>
      </c>
      <c r="AF423" s="37">
        <v>19161</v>
      </c>
      <c r="AG423" s="37" t="s">
        <v>2794</v>
      </c>
      <c r="AJ423" s="37">
        <v>14</v>
      </c>
      <c r="AK423" s="37" t="s">
        <v>3082</v>
      </c>
      <c r="AL423" s="37">
        <v>45</v>
      </c>
      <c r="AN423" s="37">
        <f>+IF(AL423=45,1,"")</f>
        <v>1</v>
      </c>
      <c r="AO423" s="40">
        <f ca="1">+TODAY()</f>
        <v>44256</v>
      </c>
      <c r="AP423" s="41">
        <f ca="1">+IF(Tabla1[[#This Row],[Fecha Ingreso Plataforma]]="","",AO423-AC423)</f>
        <v>1201</v>
      </c>
      <c r="AQ423" s="40"/>
      <c r="AR423" s="42">
        <f>+IF(Tabla1[[#This Row],[Fecha Baja]]="","",VALUE(1&amp;"/"&amp;MONTH(Tabla1[[#This Row],[Fecha Baja]])&amp;"/"&amp;YEAR(Tabla1[[#This Row],[Fecha Baja]])))</f>
        <v>43070</v>
      </c>
      <c r="AS423" s="42">
        <f>IF(Tabla1[[#This Row],[Fecha Ingreso Plataforma]]="","",VALUE(1&amp;"/"&amp;MONTH(Tabla1[[#This Row],[Fecha Ingreso Plataforma]])&amp;"/"&amp;YEAR(Tabla1[[#This Row],[Fecha Ingreso Plataforma]])))</f>
        <v>43040</v>
      </c>
      <c r="AT423" s="41" t="str">
        <f ca="1">+IF(AND(Tabla1[[#This Row],[dias]]&gt;=135,Tabla1[[#This Row],[Estado]]="Vigente"),"Si","No")</f>
        <v>No</v>
      </c>
      <c r="AU423" s="37" t="str">
        <f>+IF(COUNTIF('PLAN EMPLEADO'!I:I,Tabla1[[#This Row],[Mail]])=0,"No","Si")</f>
        <v>No</v>
      </c>
      <c r="AV423" s="89" t="s">
        <v>709</v>
      </c>
      <c r="AW423" s="194"/>
    </row>
    <row r="424" spans="1:49" x14ac:dyDescent="0.2">
      <c r="A424" s="37" t="s">
        <v>27</v>
      </c>
      <c r="B424" s="37" t="s">
        <v>3115</v>
      </c>
      <c r="C424" s="37" t="s">
        <v>28</v>
      </c>
      <c r="D424" s="37" t="s">
        <v>30</v>
      </c>
      <c r="E424" s="193" t="str">
        <f>+LEFT(Tabla1[[#This Row],[RutDV]],8)</f>
        <v>18179172</v>
      </c>
      <c r="F424" s="193" t="str">
        <f>+RIGHT(Tabla1[[#This Row],[RutDV]],1)</f>
        <v>1</v>
      </c>
      <c r="G424" s="37" t="s">
        <v>367</v>
      </c>
      <c r="H424" s="37" t="s">
        <v>989</v>
      </c>
      <c r="I424" s="37" t="str">
        <f>+TRIM(Tabla1[[#This Row],[Nombres]]&amp;" "&amp;Tabla1[[#This Row],[Apellidos]])</f>
        <v>GABRIELA FERNANDA FERNANDOIS BARRERA</v>
      </c>
      <c r="J424" s="37" t="s">
        <v>1925</v>
      </c>
      <c r="K424" s="37" t="s">
        <v>1926</v>
      </c>
      <c r="L424" s="37" t="s">
        <v>2494</v>
      </c>
      <c r="M424" s="37" t="s">
        <v>2493</v>
      </c>
      <c r="N424" s="37" t="s">
        <v>2496</v>
      </c>
      <c r="P424" s="40">
        <v>43082</v>
      </c>
      <c r="Q424" s="37"/>
      <c r="V424" s="40">
        <v>33861</v>
      </c>
      <c r="W424" s="37"/>
      <c r="Y424" s="37" t="str">
        <f>+IFERROR(VLOOKUP(Tabla1[[#This Row],[Supervisor]],STAFF!E:H,4,0),"")</f>
        <v/>
      </c>
      <c r="Z424" s="40">
        <v>43066</v>
      </c>
      <c r="AA424" s="40">
        <v>43066</v>
      </c>
      <c r="AB424" s="37" t="s">
        <v>2516</v>
      </c>
      <c r="AC424" s="40">
        <v>43055</v>
      </c>
      <c r="AD424" s="37" t="s">
        <v>989</v>
      </c>
      <c r="AE424" s="37" t="s">
        <v>989</v>
      </c>
      <c r="AF424" s="37">
        <v>19179</v>
      </c>
      <c r="AG424" s="37" t="s">
        <v>2796</v>
      </c>
      <c r="AJ424" s="37">
        <v>14</v>
      </c>
      <c r="AK424" s="37" t="s">
        <v>3082</v>
      </c>
      <c r="AL424" s="37">
        <v>45</v>
      </c>
      <c r="AN424" s="37">
        <f>+IF(AL424=45,1,"")</f>
        <v>1</v>
      </c>
      <c r="AO424" s="40">
        <f ca="1">+TODAY()</f>
        <v>44256</v>
      </c>
      <c r="AP424" s="41">
        <f ca="1">+IF(Tabla1[[#This Row],[Fecha Ingreso Plataforma]]="","",AO424-AC424)</f>
        <v>1201</v>
      </c>
      <c r="AQ424" s="40"/>
      <c r="AR424" s="42">
        <f>+IF(Tabla1[[#This Row],[Fecha Baja]]="","",VALUE(1&amp;"/"&amp;MONTH(Tabla1[[#This Row],[Fecha Baja]])&amp;"/"&amp;YEAR(Tabla1[[#This Row],[Fecha Baja]])))</f>
        <v>43070</v>
      </c>
      <c r="AS424" s="42">
        <f>IF(Tabla1[[#This Row],[Fecha Ingreso Plataforma]]="","",VALUE(1&amp;"/"&amp;MONTH(Tabla1[[#This Row],[Fecha Ingreso Plataforma]])&amp;"/"&amp;YEAR(Tabla1[[#This Row],[Fecha Ingreso Plataforma]])))</f>
        <v>43040</v>
      </c>
      <c r="AT424" s="41" t="str">
        <f ca="1">+IF(AND(Tabla1[[#This Row],[dias]]&gt;=135,Tabla1[[#This Row],[Estado]]="Vigente"),"Si","No")</f>
        <v>No</v>
      </c>
      <c r="AU424" s="37" t="str">
        <f>+IF(COUNTIF('PLAN EMPLEADO'!I:I,Tabla1[[#This Row],[Mail]])=0,"No","Si")</f>
        <v>No</v>
      </c>
      <c r="AV424" s="89" t="s">
        <v>709</v>
      </c>
      <c r="AW424" s="194"/>
    </row>
    <row r="425" spans="1:49" x14ac:dyDescent="0.2">
      <c r="A425" s="37" t="s">
        <v>27</v>
      </c>
      <c r="B425" s="37" t="s">
        <v>3115</v>
      </c>
      <c r="C425" s="37" t="s">
        <v>7302</v>
      </c>
      <c r="D425" s="37" t="s">
        <v>30</v>
      </c>
      <c r="E425" s="193" t="str">
        <f>+LEFT(Tabla1[[#This Row],[RutDV]],8)</f>
        <v>17625039</v>
      </c>
      <c r="F425" s="193" t="str">
        <f>+RIGHT(Tabla1[[#This Row],[RutDV]],1)</f>
        <v>9</v>
      </c>
      <c r="G425" s="37" t="s">
        <v>534</v>
      </c>
      <c r="H425" s="37" t="s">
        <v>1151</v>
      </c>
      <c r="I425" s="37" t="str">
        <f>+TRIM(Tabla1[[#This Row],[Nombres]]&amp;" "&amp;Tabla1[[#This Row],[Apellidos]])</f>
        <v>IGNACIO ANDRES RIVEROS MUÑOZ</v>
      </c>
      <c r="J425" s="37" t="s">
        <v>2218</v>
      </c>
      <c r="K425" s="37" t="s">
        <v>2219</v>
      </c>
      <c r="L425" s="166" t="s">
        <v>2494</v>
      </c>
      <c r="M425" s="166" t="s">
        <v>2493</v>
      </c>
      <c r="N425" s="166" t="s">
        <v>7303</v>
      </c>
      <c r="O425" s="166" t="s">
        <v>6688</v>
      </c>
      <c r="P425" s="40">
        <v>44007</v>
      </c>
      <c r="Q425" s="37"/>
      <c r="U425" s="55"/>
      <c r="V425" s="40">
        <v>33102</v>
      </c>
      <c r="W425" s="37" t="s">
        <v>5408</v>
      </c>
      <c r="X425" s="37" t="s">
        <v>4599</v>
      </c>
      <c r="Y425" s="37" t="str">
        <f>+IFERROR(VLOOKUP(Tabla1[[#This Row],[Supervisor]],STAFF!E:H,4,0),"")</f>
        <v>WILLIAMS ENRIQUE DOMINGUEZ BARRADA</v>
      </c>
      <c r="Z425" s="40">
        <v>43066</v>
      </c>
      <c r="AA425" s="40">
        <v>43066</v>
      </c>
      <c r="AB425" s="37" t="s">
        <v>2516</v>
      </c>
      <c r="AC425" s="40">
        <v>43088</v>
      </c>
      <c r="AD425" s="37" t="s">
        <v>1151</v>
      </c>
      <c r="AE425" s="37" t="s">
        <v>1151</v>
      </c>
      <c r="AF425" s="37">
        <v>19060</v>
      </c>
      <c r="AG425" s="37" t="s">
        <v>2955</v>
      </c>
      <c r="AJ425" s="37">
        <v>14</v>
      </c>
      <c r="AK425" s="37" t="s">
        <v>3082</v>
      </c>
      <c r="AL425" s="37">
        <v>45</v>
      </c>
      <c r="AM425" s="37" t="s">
        <v>3519</v>
      </c>
      <c r="AN425" s="37">
        <f>+IF(AL425=45,1,"")</f>
        <v>1</v>
      </c>
      <c r="AO425" s="40">
        <f ca="1">+TODAY()</f>
        <v>44256</v>
      </c>
      <c r="AP425" s="41">
        <f ca="1">+IF(Tabla1[[#This Row],[Fecha Ingreso Plataforma]]="","",AO425-AC425)</f>
        <v>1168</v>
      </c>
      <c r="AQ425" s="40">
        <v>43942</v>
      </c>
      <c r="AR425" s="42">
        <f>+IF(Tabla1[[#This Row],[Fecha Baja]]="","",VALUE(1&amp;"/"&amp;MONTH(Tabla1[[#This Row],[Fecha Baja]])&amp;"/"&amp;YEAR(Tabla1[[#This Row],[Fecha Baja]])))</f>
        <v>43983</v>
      </c>
      <c r="AS425" s="42">
        <f>IF(Tabla1[[#This Row],[Fecha Ingreso Plataforma]]="","",VALUE(1&amp;"/"&amp;MONTH(Tabla1[[#This Row],[Fecha Ingreso Plataforma]])&amp;"/"&amp;YEAR(Tabla1[[#This Row],[Fecha Ingreso Plataforma]])))</f>
        <v>43070</v>
      </c>
      <c r="AT425" s="41" t="str">
        <f ca="1">+IF(AND(Tabla1[[#This Row],[dias]]&gt;=135,Tabla1[[#This Row],[Estado]]="Vigente"),"Si","No")</f>
        <v>No</v>
      </c>
      <c r="AU425" s="37" t="str">
        <f>+IF(COUNTIF('PLAN EMPLEADO'!I:I,Tabla1[[#This Row],[Mail]])=0,"No","Si")</f>
        <v>Si</v>
      </c>
      <c r="AV425" s="146" t="s">
        <v>709</v>
      </c>
      <c r="AW425" s="194"/>
    </row>
    <row r="426" spans="1:49" x14ac:dyDescent="0.2">
      <c r="A426" s="37" t="s">
        <v>27</v>
      </c>
      <c r="B426" s="37" t="s">
        <v>3115</v>
      </c>
      <c r="C426" s="37" t="s">
        <v>28</v>
      </c>
      <c r="D426" s="37" t="s">
        <v>30</v>
      </c>
      <c r="E426" s="193" t="str">
        <f>+LEFT(Tabla1[[#This Row],[RutDV]],8)</f>
        <v>18180014</v>
      </c>
      <c r="F426" s="193" t="str">
        <f>+RIGHT(Tabla1[[#This Row],[RutDV]],1)</f>
        <v>3</v>
      </c>
      <c r="G426" s="37" t="s">
        <v>364</v>
      </c>
      <c r="H426" s="37" t="s">
        <v>986</v>
      </c>
      <c r="I426" s="37" t="str">
        <f>+TRIM(Tabla1[[#This Row],[Nombres]]&amp;" "&amp;Tabla1[[#This Row],[Apellidos]])</f>
        <v>JORDAN NICOLAS CORTES MALUENDA</v>
      </c>
      <c r="J426" s="37" t="s">
        <v>1921</v>
      </c>
      <c r="K426" s="37" t="s">
        <v>4574</v>
      </c>
      <c r="L426" s="37" t="s">
        <v>2494</v>
      </c>
      <c r="M426" s="37" t="s">
        <v>2493</v>
      </c>
      <c r="N426" s="37" t="s">
        <v>2496</v>
      </c>
      <c r="P426" s="40">
        <v>43069</v>
      </c>
      <c r="Q426" s="37"/>
      <c r="V426" s="40">
        <v>33979</v>
      </c>
      <c r="W426" s="37"/>
      <c r="Y426" s="37" t="str">
        <f>+IFERROR(VLOOKUP(Tabla1[[#This Row],[Supervisor]],STAFF!E:H,4,0),"")</f>
        <v/>
      </c>
      <c r="Z426" s="40">
        <v>43066</v>
      </c>
      <c r="AA426" s="40">
        <v>43066</v>
      </c>
      <c r="AB426" s="37" t="s">
        <v>2516</v>
      </c>
      <c r="AC426" s="40">
        <v>43055</v>
      </c>
      <c r="AD426" s="37" t="s">
        <v>986</v>
      </c>
      <c r="AE426" s="37" t="s">
        <v>986</v>
      </c>
      <c r="AF426" s="37">
        <v>19174</v>
      </c>
      <c r="AG426" s="37" t="s">
        <v>2793</v>
      </c>
      <c r="AJ426" s="37">
        <v>14</v>
      </c>
      <c r="AK426" s="37" t="s">
        <v>3082</v>
      </c>
      <c r="AL426" s="37">
        <v>45</v>
      </c>
      <c r="AN426" s="37">
        <f>+IF(AL426=45,1,"")</f>
        <v>1</v>
      </c>
      <c r="AO426" s="40">
        <f ca="1">+TODAY()</f>
        <v>44256</v>
      </c>
      <c r="AP426" s="41">
        <f ca="1">+IF(Tabla1[[#This Row],[Fecha Ingreso Plataforma]]="","",AO426-AC426)</f>
        <v>1201</v>
      </c>
      <c r="AQ426" s="40"/>
      <c r="AR426" s="42">
        <f>+IF(Tabla1[[#This Row],[Fecha Baja]]="","",VALUE(1&amp;"/"&amp;MONTH(Tabla1[[#This Row],[Fecha Baja]])&amp;"/"&amp;YEAR(Tabla1[[#This Row],[Fecha Baja]])))</f>
        <v>43040</v>
      </c>
      <c r="AS426" s="42">
        <f>IF(Tabla1[[#This Row],[Fecha Ingreso Plataforma]]="","",VALUE(1&amp;"/"&amp;MONTH(Tabla1[[#This Row],[Fecha Ingreso Plataforma]])&amp;"/"&amp;YEAR(Tabla1[[#This Row],[Fecha Ingreso Plataforma]])))</f>
        <v>43040</v>
      </c>
      <c r="AT426" s="41" t="str">
        <f ca="1">+IF(AND(Tabla1[[#This Row],[dias]]&gt;=135,Tabla1[[#This Row],[Estado]]="Vigente"),"Si","No")</f>
        <v>No</v>
      </c>
      <c r="AU426" s="37" t="str">
        <f>+IF(COUNTIF('PLAN EMPLEADO'!I:I,Tabla1[[#This Row],[Mail]])=0,"No","Si")</f>
        <v>No</v>
      </c>
      <c r="AV426" s="89" t="s">
        <v>709</v>
      </c>
      <c r="AW426" s="194"/>
    </row>
    <row r="427" spans="1:49" x14ac:dyDescent="0.2">
      <c r="A427" s="37" t="s">
        <v>27</v>
      </c>
      <c r="B427" s="37" t="s">
        <v>3115</v>
      </c>
      <c r="C427" s="37" t="s">
        <v>28</v>
      </c>
      <c r="D427" s="37" t="s">
        <v>30</v>
      </c>
      <c r="E427" s="193" t="str">
        <f>+LEFT(Tabla1[[#This Row],[RutDV]],8)</f>
        <v>17452231</v>
      </c>
      <c r="F427" s="193" t="str">
        <f>+RIGHT(Tabla1[[#This Row],[RutDV]],1)</f>
        <v>6</v>
      </c>
      <c r="G427" s="37" t="s">
        <v>363</v>
      </c>
      <c r="H427" s="37" t="s">
        <v>985</v>
      </c>
      <c r="I427" s="37" t="str">
        <f>+TRIM(Tabla1[[#This Row],[Nombres]]&amp;" "&amp;Tabla1[[#This Row],[Apellidos]])</f>
        <v>JEANNETTE SILVANA CORDOVA HORMAZABAL</v>
      </c>
      <c r="J427" s="37" t="s">
        <v>1919</v>
      </c>
      <c r="K427" s="37" t="s">
        <v>1920</v>
      </c>
      <c r="L427" s="37" t="s">
        <v>2494</v>
      </c>
      <c r="M427" s="37" t="s">
        <v>2493</v>
      </c>
      <c r="N427" s="37" t="s">
        <v>2496</v>
      </c>
      <c r="P427" s="40">
        <v>43073</v>
      </c>
      <c r="Q427" s="37"/>
      <c r="V427" s="40">
        <v>32890</v>
      </c>
      <c r="W427" s="37"/>
      <c r="Y427" s="37" t="str">
        <f>+IFERROR(VLOOKUP(Tabla1[[#This Row],[Supervisor]],STAFF!E:H,4,0),"")</f>
        <v/>
      </c>
      <c r="Z427" s="40">
        <v>43066</v>
      </c>
      <c r="AA427" s="40">
        <v>43066</v>
      </c>
      <c r="AB427" s="37" t="s">
        <v>2516</v>
      </c>
      <c r="AC427" s="40">
        <v>43055</v>
      </c>
      <c r="AD427" s="37" t="s">
        <v>985</v>
      </c>
      <c r="AE427" s="37" t="s">
        <v>985</v>
      </c>
      <c r="AF427" s="37">
        <v>19180</v>
      </c>
      <c r="AG427" s="37" t="s">
        <v>2792</v>
      </c>
      <c r="AJ427" s="37">
        <v>14</v>
      </c>
      <c r="AK427" s="37" t="s">
        <v>3082</v>
      </c>
      <c r="AL427" s="37">
        <v>45</v>
      </c>
      <c r="AN427" s="37">
        <f>+IF(AL427=45,1,"")</f>
        <v>1</v>
      </c>
      <c r="AO427" s="40">
        <f ca="1">+TODAY()</f>
        <v>44256</v>
      </c>
      <c r="AP427" s="41">
        <f ca="1">+IF(Tabla1[[#This Row],[Fecha Ingreso Plataforma]]="","",AO427-AC427)</f>
        <v>1201</v>
      </c>
      <c r="AQ427" s="40"/>
      <c r="AR427" s="42">
        <f>+IF(Tabla1[[#This Row],[Fecha Baja]]="","",VALUE(1&amp;"/"&amp;MONTH(Tabla1[[#This Row],[Fecha Baja]])&amp;"/"&amp;YEAR(Tabla1[[#This Row],[Fecha Baja]])))</f>
        <v>43070</v>
      </c>
      <c r="AS427" s="42">
        <f>IF(Tabla1[[#This Row],[Fecha Ingreso Plataforma]]="","",VALUE(1&amp;"/"&amp;MONTH(Tabla1[[#This Row],[Fecha Ingreso Plataforma]])&amp;"/"&amp;YEAR(Tabla1[[#This Row],[Fecha Ingreso Plataforma]])))</f>
        <v>43040</v>
      </c>
      <c r="AT427" s="41" t="str">
        <f ca="1">+IF(AND(Tabla1[[#This Row],[dias]]&gt;=135,Tabla1[[#This Row],[Estado]]="Vigente"),"Si","No")</f>
        <v>No</v>
      </c>
      <c r="AU427" s="37" t="str">
        <f>+IF(COUNTIF('PLAN EMPLEADO'!I:I,Tabla1[[#This Row],[Mail]])=0,"No","Si")</f>
        <v>No</v>
      </c>
      <c r="AV427" s="89" t="s">
        <v>709</v>
      </c>
      <c r="AW427" s="194"/>
    </row>
    <row r="428" spans="1:49" x14ac:dyDescent="0.2">
      <c r="A428" s="37" t="s">
        <v>27</v>
      </c>
      <c r="B428" s="37" t="s">
        <v>3115</v>
      </c>
      <c r="C428" s="37" t="s">
        <v>28</v>
      </c>
      <c r="D428" s="37" t="s">
        <v>30</v>
      </c>
      <c r="E428" s="193" t="str">
        <f>+LEFT(Tabla1[[#This Row],[RutDV]],8)</f>
        <v>12815050</v>
      </c>
      <c r="F428" s="193" t="str">
        <f>+RIGHT(Tabla1[[#This Row],[RutDV]],1)</f>
        <v>1</v>
      </c>
      <c r="G428" s="37" t="s">
        <v>166</v>
      </c>
      <c r="H428" s="37" t="s">
        <v>816</v>
      </c>
      <c r="I428" s="37" t="str">
        <f>+TRIM(Tabla1[[#This Row],[Nombres]]&amp;" "&amp;Tabla1[[#This Row],[Apellidos]])</f>
        <v>KARINA FERNANDA ARAYA ROJAS</v>
      </c>
      <c r="J428" s="37" t="s">
        <v>1577</v>
      </c>
      <c r="K428" s="37" t="s">
        <v>1578</v>
      </c>
      <c r="L428" s="37" t="s">
        <v>2494</v>
      </c>
      <c r="M428" s="37" t="s">
        <v>2493</v>
      </c>
      <c r="N428" s="37" t="s">
        <v>2495</v>
      </c>
      <c r="O428" s="37" t="s">
        <v>3107</v>
      </c>
      <c r="P428" s="40">
        <v>43341</v>
      </c>
      <c r="Q428" s="37"/>
      <c r="V428" s="40">
        <v>26819</v>
      </c>
      <c r="W428" s="37" t="s">
        <v>5409</v>
      </c>
      <c r="X428" s="37" t="s">
        <v>2511</v>
      </c>
      <c r="Y428" s="37" t="str">
        <f>+IFERROR(VLOOKUP(Tabla1[[#This Row],[Supervisor]],STAFF!E:H,4,0),"")</f>
        <v>ULISES LA ROSA PEREZ</v>
      </c>
      <c r="Z428" s="40">
        <v>43066</v>
      </c>
      <c r="AA428" s="40">
        <v>43066</v>
      </c>
      <c r="AB428" s="37" t="s">
        <v>2516</v>
      </c>
      <c r="AC428" s="40">
        <v>43085</v>
      </c>
      <c r="AD428" s="37" t="s">
        <v>816</v>
      </c>
      <c r="AE428" s="37" t="s">
        <v>816</v>
      </c>
      <c r="AF428" s="37">
        <v>19143</v>
      </c>
      <c r="AG428" s="37" t="s">
        <v>2626</v>
      </c>
      <c r="AJ428" s="37">
        <v>14</v>
      </c>
      <c r="AK428" s="37" t="s">
        <v>3082</v>
      </c>
      <c r="AL428" s="37">
        <v>45</v>
      </c>
      <c r="AM428" s="37" t="s">
        <v>3519</v>
      </c>
      <c r="AN428" s="37">
        <f>+IF(AL428=45,1,"")</f>
        <v>1</v>
      </c>
      <c r="AO428" s="40">
        <f ca="1">+TODAY()</f>
        <v>44256</v>
      </c>
      <c r="AP428" s="41">
        <f ca="1">+IF(Tabla1[[#This Row],[Fecha Ingreso Plataforma]]="","",AO428-AC428)</f>
        <v>1171</v>
      </c>
      <c r="AQ428" s="40"/>
      <c r="AR428" s="42">
        <f>+IF(Tabla1[[#This Row],[Fecha Baja]]="","",VALUE(1&amp;"/"&amp;MONTH(Tabla1[[#This Row],[Fecha Baja]])&amp;"/"&amp;YEAR(Tabla1[[#This Row],[Fecha Baja]])))</f>
        <v>43313</v>
      </c>
      <c r="AS428" s="42">
        <f>IF(Tabla1[[#This Row],[Fecha Ingreso Plataforma]]="","",VALUE(1&amp;"/"&amp;MONTH(Tabla1[[#This Row],[Fecha Ingreso Plataforma]])&amp;"/"&amp;YEAR(Tabla1[[#This Row],[Fecha Ingreso Plataforma]])))</f>
        <v>43070</v>
      </c>
      <c r="AT428" s="41" t="str">
        <f ca="1">+IF(AND(Tabla1[[#This Row],[dias]]&gt;=135,Tabla1[[#This Row],[Estado]]="Vigente"),"Si","No")</f>
        <v>No</v>
      </c>
      <c r="AU428" s="37" t="str">
        <f>+IF(COUNTIF('PLAN EMPLEADO'!I:I,Tabla1[[#This Row],[Mail]])=0,"No","Si")</f>
        <v>No</v>
      </c>
      <c r="AV428" s="89" t="s">
        <v>709</v>
      </c>
      <c r="AW428" s="194"/>
    </row>
    <row r="429" spans="1:49" x14ac:dyDescent="0.2">
      <c r="A429" s="37" t="s">
        <v>27</v>
      </c>
      <c r="B429" s="37" t="s">
        <v>3115</v>
      </c>
      <c r="C429" s="37" t="s">
        <v>28</v>
      </c>
      <c r="D429" s="37" t="s">
        <v>30</v>
      </c>
      <c r="E429" s="193" t="str">
        <f>+LEFT(Tabla1[[#This Row],[RutDV]],8)</f>
        <v>18397676</v>
      </c>
      <c r="F429" s="193" t="str">
        <f>+RIGHT(Tabla1[[#This Row],[RutDV]],1)</f>
        <v>1</v>
      </c>
      <c r="G429" s="37" t="s">
        <v>360</v>
      </c>
      <c r="H429" s="37" t="s">
        <v>982</v>
      </c>
      <c r="I429" s="37" t="str">
        <f>+TRIM(Tabla1[[#This Row],[Nombres]]&amp;" "&amp;Tabla1[[#This Row],[Apellidos]])</f>
        <v>MASSIEL ALEJANDRA DIAZ DIAZ</v>
      </c>
      <c r="J429" s="37" t="s">
        <v>1913</v>
      </c>
      <c r="K429" s="37" t="s">
        <v>1914</v>
      </c>
      <c r="L429" s="37" t="s">
        <v>2494</v>
      </c>
      <c r="M429" s="37" t="s">
        <v>2493</v>
      </c>
      <c r="N429" s="37" t="s">
        <v>2495</v>
      </c>
      <c r="O429" s="37" t="s">
        <v>4393</v>
      </c>
      <c r="P429" s="40">
        <v>43395</v>
      </c>
      <c r="Q429" s="37"/>
      <c r="V429" s="40">
        <v>33936</v>
      </c>
      <c r="W429" s="37" t="s">
        <v>5414</v>
      </c>
      <c r="X429" s="37" t="s">
        <v>2508</v>
      </c>
      <c r="Y429" s="37" t="str">
        <f>+IFERROR(VLOOKUP(Tabla1[[#This Row],[Supervisor]],STAFF!E:H,4,0),"")</f>
        <v>ULISES LA ROSA PEREZ</v>
      </c>
      <c r="Z429" s="40">
        <v>43066</v>
      </c>
      <c r="AA429" s="40">
        <v>43066</v>
      </c>
      <c r="AB429" s="37" t="s">
        <v>2516</v>
      </c>
      <c r="AC429" s="40">
        <v>43085</v>
      </c>
      <c r="AD429" s="37" t="s">
        <v>982</v>
      </c>
      <c r="AE429" s="37" t="s">
        <v>982</v>
      </c>
      <c r="AF429" s="37">
        <v>19100</v>
      </c>
      <c r="AG429" s="37" t="s">
        <v>2790</v>
      </c>
      <c r="AJ429" s="37">
        <v>14</v>
      </c>
      <c r="AK429" s="37" t="s">
        <v>3082</v>
      </c>
      <c r="AL429" s="37">
        <v>45</v>
      </c>
      <c r="AM429" s="37" t="s">
        <v>3519</v>
      </c>
      <c r="AN429" s="37">
        <f>+IF(AL429=45,1,"")</f>
        <v>1</v>
      </c>
      <c r="AO429" s="40">
        <f ca="1">+TODAY()</f>
        <v>44256</v>
      </c>
      <c r="AP429" s="41">
        <f ca="1">+IF(Tabla1[[#This Row],[Fecha Ingreso Plataforma]]="","",AO429-AC429)</f>
        <v>1171</v>
      </c>
      <c r="AQ429" s="40"/>
      <c r="AR429" s="42">
        <f>+IF(Tabla1[[#This Row],[Fecha Baja]]="","",VALUE(1&amp;"/"&amp;MONTH(Tabla1[[#This Row],[Fecha Baja]])&amp;"/"&amp;YEAR(Tabla1[[#This Row],[Fecha Baja]])))</f>
        <v>43374</v>
      </c>
      <c r="AS429" s="42">
        <f>IF(Tabla1[[#This Row],[Fecha Ingreso Plataforma]]="","",VALUE(1&amp;"/"&amp;MONTH(Tabla1[[#This Row],[Fecha Ingreso Plataforma]])&amp;"/"&amp;YEAR(Tabla1[[#This Row],[Fecha Ingreso Plataforma]])))</f>
        <v>43070</v>
      </c>
      <c r="AT429" s="41" t="str">
        <f ca="1">+IF(AND(Tabla1[[#This Row],[dias]]&gt;=135,Tabla1[[#This Row],[Estado]]="Vigente"),"Si","No")</f>
        <v>No</v>
      </c>
      <c r="AU429" s="37" t="str">
        <f>+IF(COUNTIF('PLAN EMPLEADO'!I:I,Tabla1[[#This Row],[Mail]])=0,"No","Si")</f>
        <v>No</v>
      </c>
      <c r="AV429" s="89" t="s">
        <v>709</v>
      </c>
      <c r="AW429" s="194"/>
    </row>
    <row r="430" spans="1:49" x14ac:dyDescent="0.2">
      <c r="A430" s="37" t="s">
        <v>27</v>
      </c>
      <c r="B430" s="37" t="s">
        <v>3115</v>
      </c>
      <c r="C430" s="37" t="s">
        <v>28</v>
      </c>
      <c r="D430" s="37" t="s">
        <v>30</v>
      </c>
      <c r="E430" s="193" t="str">
        <f>+LEFT(Tabla1[[#This Row],[RutDV]],8)</f>
        <v>16443418</v>
      </c>
      <c r="F430" s="193" t="str">
        <f>+RIGHT(Tabla1[[#This Row],[RutDV]],1)</f>
        <v>4</v>
      </c>
      <c r="G430" s="37" t="s">
        <v>375</v>
      </c>
      <c r="H430" s="37" t="s">
        <v>997</v>
      </c>
      <c r="I430" s="37" t="str">
        <f>+TRIM(Tabla1[[#This Row],[Nombres]]&amp;" "&amp;Tabla1[[#This Row],[Apellidos]])</f>
        <v>MAURICIO ANDRES PORTILLA OBERON</v>
      </c>
      <c r="J430" s="37" t="s">
        <v>1941</v>
      </c>
      <c r="K430" s="37" t="s">
        <v>1942</v>
      </c>
      <c r="L430" s="37" t="s">
        <v>2494</v>
      </c>
      <c r="M430" s="37" t="s">
        <v>2493</v>
      </c>
      <c r="N430" s="37" t="s">
        <v>2495</v>
      </c>
      <c r="O430" s="37" t="s">
        <v>3107</v>
      </c>
      <c r="P430" s="40">
        <v>43117</v>
      </c>
      <c r="Q430" s="37"/>
      <c r="V430" s="40">
        <v>31824</v>
      </c>
      <c r="W430" s="37"/>
      <c r="Y430" s="37" t="str">
        <f>+IFERROR(VLOOKUP(Tabla1[[#This Row],[Supervisor]],STAFF!E:H,4,0),"")</f>
        <v/>
      </c>
      <c r="Z430" s="40">
        <v>43066</v>
      </c>
      <c r="AA430" s="40">
        <v>43066</v>
      </c>
      <c r="AB430" s="37" t="s">
        <v>2516</v>
      </c>
      <c r="AC430" s="40">
        <v>43055</v>
      </c>
      <c r="AD430" s="37" t="s">
        <v>997</v>
      </c>
      <c r="AE430" s="37" t="s">
        <v>997</v>
      </c>
      <c r="AF430" s="37">
        <v>19135</v>
      </c>
      <c r="AG430" s="37" t="s">
        <v>2804</v>
      </c>
      <c r="AJ430" s="37">
        <v>14</v>
      </c>
      <c r="AK430" s="37" t="s">
        <v>3082</v>
      </c>
      <c r="AL430" s="37">
        <v>45</v>
      </c>
      <c r="AN430" s="37">
        <f>+IF(AL430=45,1,"")</f>
        <v>1</v>
      </c>
      <c r="AO430" s="40">
        <f ca="1">+TODAY()</f>
        <v>44256</v>
      </c>
      <c r="AP430" s="41">
        <f ca="1">+IF(Tabla1[[#This Row],[Fecha Ingreso Plataforma]]="","",AO430-AC430)</f>
        <v>1201</v>
      </c>
      <c r="AQ430" s="40"/>
      <c r="AR430" s="42">
        <f>+IF(Tabla1[[#This Row],[Fecha Baja]]="","",VALUE(1&amp;"/"&amp;MONTH(Tabla1[[#This Row],[Fecha Baja]])&amp;"/"&amp;YEAR(Tabla1[[#This Row],[Fecha Baja]])))</f>
        <v>43101</v>
      </c>
      <c r="AS430" s="42">
        <f>IF(Tabla1[[#This Row],[Fecha Ingreso Plataforma]]="","",VALUE(1&amp;"/"&amp;MONTH(Tabla1[[#This Row],[Fecha Ingreso Plataforma]])&amp;"/"&amp;YEAR(Tabla1[[#This Row],[Fecha Ingreso Plataforma]])))</f>
        <v>43040</v>
      </c>
      <c r="AT430" s="41" t="str">
        <f ca="1">+IF(AND(Tabla1[[#This Row],[dias]]&gt;=135,Tabla1[[#This Row],[Estado]]="Vigente"),"Si","No")</f>
        <v>No</v>
      </c>
      <c r="AU430" s="37" t="str">
        <f>+IF(COUNTIF('PLAN EMPLEADO'!I:I,Tabla1[[#This Row],[Mail]])=0,"No","Si")</f>
        <v>No</v>
      </c>
      <c r="AV430" s="89" t="s">
        <v>709</v>
      </c>
      <c r="AW430" s="194"/>
    </row>
    <row r="431" spans="1:49" x14ac:dyDescent="0.2">
      <c r="A431" s="37" t="s">
        <v>27</v>
      </c>
      <c r="B431" s="37" t="s">
        <v>3115</v>
      </c>
      <c r="C431" s="37" t="s">
        <v>28</v>
      </c>
      <c r="D431" s="37" t="s">
        <v>30</v>
      </c>
      <c r="E431" s="193" t="str">
        <f>+LEFT(Tabla1[[#This Row],[RutDV]],8)</f>
        <v>12817440</v>
      </c>
      <c r="F431" s="193" t="str">
        <f>+RIGHT(Tabla1[[#This Row],[RutDV]],1)</f>
        <v>0</v>
      </c>
      <c r="G431" s="37" t="s">
        <v>371</v>
      </c>
      <c r="H431" s="37" t="s">
        <v>993</v>
      </c>
      <c r="I431" s="37" t="str">
        <f>+TRIM(Tabla1[[#This Row],[Nombres]]&amp;" "&amp;Tabla1[[#This Row],[Apellidos]])</f>
        <v>MARTA BEATRIZ GUERRA LABRA</v>
      </c>
      <c r="J431" s="37" t="s">
        <v>1933</v>
      </c>
      <c r="K431" s="37" t="s">
        <v>1934</v>
      </c>
      <c r="L431" s="37" t="s">
        <v>2494</v>
      </c>
      <c r="M431" s="37" t="s">
        <v>2493</v>
      </c>
      <c r="N431" s="37" t="s">
        <v>2496</v>
      </c>
      <c r="O431" s="37" t="s">
        <v>3105</v>
      </c>
      <c r="P431" s="40">
        <v>43073</v>
      </c>
      <c r="Q431" s="37"/>
      <c r="V431" s="40">
        <v>27513</v>
      </c>
      <c r="W431" s="37"/>
      <c r="Y431" s="37" t="str">
        <f>+IFERROR(VLOOKUP(Tabla1[[#This Row],[Supervisor]],STAFF!E:H,4,0),"")</f>
        <v/>
      </c>
      <c r="Z431" s="40">
        <v>43066</v>
      </c>
      <c r="AA431" s="40">
        <v>43066</v>
      </c>
      <c r="AB431" s="37" t="s">
        <v>2516</v>
      </c>
      <c r="AC431" s="40">
        <v>43055</v>
      </c>
      <c r="AD431" s="37" t="s">
        <v>993</v>
      </c>
      <c r="AE431" s="37" t="s">
        <v>993</v>
      </c>
      <c r="AF431" s="37">
        <v>19078</v>
      </c>
      <c r="AG431" s="37" t="s">
        <v>2800</v>
      </c>
      <c r="AJ431" s="37">
        <v>14</v>
      </c>
      <c r="AK431" s="37" t="s">
        <v>3082</v>
      </c>
      <c r="AL431" s="37">
        <v>45</v>
      </c>
      <c r="AN431" s="37">
        <f>+IF(AL431=45,1,"")</f>
        <v>1</v>
      </c>
      <c r="AO431" s="40">
        <f ca="1">+TODAY()</f>
        <v>44256</v>
      </c>
      <c r="AP431" s="41">
        <f ca="1">+IF(Tabla1[[#This Row],[Fecha Ingreso Plataforma]]="","",AO431-AC431)</f>
        <v>1201</v>
      </c>
      <c r="AQ431" s="40"/>
      <c r="AR431" s="42">
        <f>+IF(Tabla1[[#This Row],[Fecha Baja]]="","",VALUE(1&amp;"/"&amp;MONTH(Tabla1[[#This Row],[Fecha Baja]])&amp;"/"&amp;YEAR(Tabla1[[#This Row],[Fecha Baja]])))</f>
        <v>43070</v>
      </c>
      <c r="AS431" s="42">
        <f>IF(Tabla1[[#This Row],[Fecha Ingreso Plataforma]]="","",VALUE(1&amp;"/"&amp;MONTH(Tabla1[[#This Row],[Fecha Ingreso Plataforma]])&amp;"/"&amp;YEAR(Tabla1[[#This Row],[Fecha Ingreso Plataforma]])))</f>
        <v>43040</v>
      </c>
      <c r="AT431" s="41" t="str">
        <f ca="1">+IF(AND(Tabla1[[#This Row],[dias]]&gt;=135,Tabla1[[#This Row],[Estado]]="Vigente"),"Si","No")</f>
        <v>No</v>
      </c>
      <c r="AU431" s="37" t="str">
        <f>+IF(COUNTIF('PLAN EMPLEADO'!I:I,Tabla1[[#This Row],[Mail]])=0,"No","Si")</f>
        <v>No</v>
      </c>
      <c r="AV431" s="89" t="s">
        <v>709</v>
      </c>
      <c r="AW431" s="194"/>
    </row>
    <row r="432" spans="1:49" x14ac:dyDescent="0.2">
      <c r="A432" s="37" t="s">
        <v>27</v>
      </c>
      <c r="B432" s="37" t="s">
        <v>3115</v>
      </c>
      <c r="C432" s="37" t="s">
        <v>28</v>
      </c>
      <c r="D432" s="37" t="s">
        <v>30</v>
      </c>
      <c r="E432" s="193" t="str">
        <f>+LEFT(Tabla1[[#This Row],[RutDV]],8)</f>
        <v>17016191</v>
      </c>
      <c r="F432" s="193" t="str">
        <f>+RIGHT(Tabla1[[#This Row],[RutDV]],1)</f>
        <v>2</v>
      </c>
      <c r="G432" s="37" t="s">
        <v>376</v>
      </c>
      <c r="H432" s="37" t="s">
        <v>998</v>
      </c>
      <c r="I432" s="37" t="str">
        <f>+TRIM(Tabla1[[#This Row],[Nombres]]&amp;" "&amp;Tabla1[[#This Row],[Apellidos]])</f>
        <v>MERELYN DAYANA RAMIREZ JOFRE</v>
      </c>
      <c r="J432" s="37" t="s">
        <v>1943</v>
      </c>
      <c r="K432" s="37" t="s">
        <v>1944</v>
      </c>
      <c r="L432" s="37" t="s">
        <v>2494</v>
      </c>
      <c r="M432" s="37" t="s">
        <v>2493</v>
      </c>
      <c r="N432" s="37" t="s">
        <v>2495</v>
      </c>
      <c r="O432" s="37" t="s">
        <v>3107</v>
      </c>
      <c r="P432" s="40">
        <v>43090</v>
      </c>
      <c r="Q432" s="37"/>
      <c r="V432" s="40">
        <v>32541</v>
      </c>
      <c r="W432" s="37"/>
      <c r="Y432" s="37" t="str">
        <f>+IFERROR(VLOOKUP(Tabla1[[#This Row],[Supervisor]],STAFF!E:H,4,0),"")</f>
        <v/>
      </c>
      <c r="Z432" s="40">
        <v>43066</v>
      </c>
      <c r="AA432" s="40">
        <v>43066</v>
      </c>
      <c r="AB432" s="37" t="s">
        <v>2516</v>
      </c>
      <c r="AC432" s="40">
        <v>43055</v>
      </c>
      <c r="AD432" s="37" t="s">
        <v>998</v>
      </c>
      <c r="AE432" s="37" t="s">
        <v>998</v>
      </c>
      <c r="AF432" s="37">
        <v>19176</v>
      </c>
      <c r="AG432" s="37" t="s">
        <v>2805</v>
      </c>
      <c r="AJ432" s="37">
        <v>14</v>
      </c>
      <c r="AK432" s="37" t="s">
        <v>3082</v>
      </c>
      <c r="AL432" s="37">
        <v>45</v>
      </c>
      <c r="AN432" s="37">
        <f>+IF(AL432=45,1,"")</f>
        <v>1</v>
      </c>
      <c r="AO432" s="40">
        <f ca="1">+TODAY()</f>
        <v>44256</v>
      </c>
      <c r="AP432" s="41">
        <f ca="1">+IF(Tabla1[[#This Row],[Fecha Ingreso Plataforma]]="","",AO432-AC432)</f>
        <v>1201</v>
      </c>
      <c r="AQ432" s="40"/>
      <c r="AR432" s="42">
        <f>+IF(Tabla1[[#This Row],[Fecha Baja]]="","",VALUE(1&amp;"/"&amp;MONTH(Tabla1[[#This Row],[Fecha Baja]])&amp;"/"&amp;YEAR(Tabla1[[#This Row],[Fecha Baja]])))</f>
        <v>43070</v>
      </c>
      <c r="AS432" s="42">
        <f>IF(Tabla1[[#This Row],[Fecha Ingreso Plataforma]]="","",VALUE(1&amp;"/"&amp;MONTH(Tabla1[[#This Row],[Fecha Ingreso Plataforma]])&amp;"/"&amp;YEAR(Tabla1[[#This Row],[Fecha Ingreso Plataforma]])))</f>
        <v>43040</v>
      </c>
      <c r="AT432" s="41" t="str">
        <f ca="1">+IF(AND(Tabla1[[#This Row],[dias]]&gt;=135,Tabla1[[#This Row],[Estado]]="Vigente"),"Si","No")</f>
        <v>No</v>
      </c>
      <c r="AU432" s="37" t="str">
        <f>+IF(COUNTIF('PLAN EMPLEADO'!I:I,Tabla1[[#This Row],[Mail]])=0,"No","Si")</f>
        <v>No</v>
      </c>
      <c r="AV432" s="89" t="s">
        <v>709</v>
      </c>
      <c r="AW432" s="194"/>
    </row>
    <row r="433" spans="1:49" x14ac:dyDescent="0.2">
      <c r="A433" s="37" t="s">
        <v>27</v>
      </c>
      <c r="B433" s="37" t="s">
        <v>3115</v>
      </c>
      <c r="C433" s="37" t="s">
        <v>28</v>
      </c>
      <c r="D433" s="37" t="s">
        <v>30</v>
      </c>
      <c r="E433" s="193" t="str">
        <f>+LEFT(Tabla1[[#This Row],[RutDV]],8)</f>
        <v>18889620</v>
      </c>
      <c r="F433" s="193" t="str">
        <f>+RIGHT(Tabla1[[#This Row],[RutDV]],1)</f>
        <v>0</v>
      </c>
      <c r="G433" s="37" t="s">
        <v>552</v>
      </c>
      <c r="H433" s="37" t="s">
        <v>1169</v>
      </c>
      <c r="I433" s="37" t="str">
        <f>+TRIM(Tabla1[[#This Row],[Nombres]]&amp;" "&amp;Tabla1[[#This Row],[Apellidos]])</f>
        <v>MICHAEL FERNANDO SALINAS OSSANDON</v>
      </c>
      <c r="J433" s="37" t="s">
        <v>2247</v>
      </c>
      <c r="K433" s="37" t="s">
        <v>2248</v>
      </c>
      <c r="L433" s="37" t="s">
        <v>2494</v>
      </c>
      <c r="M433" s="37" t="s">
        <v>2493</v>
      </c>
      <c r="N433" s="37" t="s">
        <v>2495</v>
      </c>
      <c r="O433" s="37" t="s">
        <v>3108</v>
      </c>
      <c r="P433" s="40">
        <v>43567</v>
      </c>
      <c r="Q433" s="37"/>
      <c r="V433" s="40">
        <v>34671</v>
      </c>
      <c r="W433" s="37" t="s">
        <v>5416</v>
      </c>
      <c r="X433" s="37" t="s">
        <v>2505</v>
      </c>
      <c r="Y433" s="37" t="str">
        <f>+IFERROR(VLOOKUP(Tabla1[[#This Row],[Supervisor]],STAFF!E:H,4,0),"")</f>
        <v>FRANCISCO JAVIER SUAREZ VEGA</v>
      </c>
      <c r="Z433" s="40">
        <v>43066</v>
      </c>
      <c r="AA433" s="40">
        <v>43066</v>
      </c>
      <c r="AB433" s="37" t="s">
        <v>2516</v>
      </c>
      <c r="AC433" s="40">
        <v>43085</v>
      </c>
      <c r="AD433" s="37" t="s">
        <v>1169</v>
      </c>
      <c r="AE433" s="37" t="s">
        <v>1169</v>
      </c>
      <c r="AF433" s="37">
        <v>19158</v>
      </c>
      <c r="AG433" s="37" t="s">
        <v>2973</v>
      </c>
      <c r="AJ433" s="37">
        <v>14</v>
      </c>
      <c r="AK433" s="37" t="s">
        <v>3082</v>
      </c>
      <c r="AL433" s="37">
        <v>45</v>
      </c>
      <c r="AM433" s="37" t="s">
        <v>3519</v>
      </c>
      <c r="AN433" s="37">
        <f>+IF(AL433=45,1,"")</f>
        <v>1</v>
      </c>
      <c r="AO433" s="40">
        <f ca="1">+TODAY()</f>
        <v>44256</v>
      </c>
      <c r="AP433" s="41">
        <f ca="1">+IF(Tabla1[[#This Row],[Fecha Ingreso Plataforma]]="","",AO433-AC433)</f>
        <v>1171</v>
      </c>
      <c r="AQ433" s="40"/>
      <c r="AR433" s="42">
        <f>+IF(Tabla1[[#This Row],[Fecha Baja]]="","",VALUE(1&amp;"/"&amp;MONTH(Tabla1[[#This Row],[Fecha Baja]])&amp;"/"&amp;YEAR(Tabla1[[#This Row],[Fecha Baja]])))</f>
        <v>43556</v>
      </c>
      <c r="AS433" s="42">
        <f>IF(Tabla1[[#This Row],[Fecha Ingreso Plataforma]]="","",VALUE(1&amp;"/"&amp;MONTH(Tabla1[[#This Row],[Fecha Ingreso Plataforma]])&amp;"/"&amp;YEAR(Tabla1[[#This Row],[Fecha Ingreso Plataforma]])))</f>
        <v>43070</v>
      </c>
      <c r="AT433" s="41" t="str">
        <f ca="1">+IF(AND(Tabla1[[#This Row],[dias]]&gt;=135,Tabla1[[#This Row],[Estado]]="Vigente"),"Si","No")</f>
        <v>No</v>
      </c>
      <c r="AU433" s="37" t="str">
        <f>+IF(COUNTIF('PLAN EMPLEADO'!I:I,Tabla1[[#This Row],[Mail]])=0,"No","Si")</f>
        <v>Si</v>
      </c>
      <c r="AV433" s="89" t="s">
        <v>709</v>
      </c>
      <c r="AW433" s="194"/>
    </row>
    <row r="434" spans="1:49" x14ac:dyDescent="0.2">
      <c r="A434" s="37" t="s">
        <v>27</v>
      </c>
      <c r="B434" s="37" t="s">
        <v>3115</v>
      </c>
      <c r="C434" s="37" t="s">
        <v>28</v>
      </c>
      <c r="D434" s="37" t="s">
        <v>30</v>
      </c>
      <c r="E434" s="193" t="str">
        <f>+LEFT(Tabla1[[#This Row],[RutDV]],8)</f>
        <v>16688917</v>
      </c>
      <c r="F434" s="193" t="str">
        <f>+RIGHT(Tabla1[[#This Row],[RutDV]],1)</f>
        <v>0</v>
      </c>
      <c r="G434" s="37" t="s">
        <v>368</v>
      </c>
      <c r="H434" s="37" t="s">
        <v>990</v>
      </c>
      <c r="I434" s="37" t="str">
        <f>+TRIM(Tabla1[[#This Row],[Nombres]]&amp;" "&amp;Tabla1[[#This Row],[Apellidos]])</f>
        <v>NIKOL CONSTANZA GALLARDO CASTRO</v>
      </c>
      <c r="J434" s="37" t="s">
        <v>1927</v>
      </c>
      <c r="K434" s="37" t="s">
        <v>1928</v>
      </c>
      <c r="L434" s="37" t="s">
        <v>2494</v>
      </c>
      <c r="M434" s="37" t="s">
        <v>2493</v>
      </c>
      <c r="N434" s="37" t="s">
        <v>2496</v>
      </c>
      <c r="P434" s="40">
        <v>43074</v>
      </c>
      <c r="Q434" s="37"/>
      <c r="V434" s="40">
        <v>32282</v>
      </c>
      <c r="W434" s="37"/>
      <c r="Y434" s="37" t="str">
        <f>+IFERROR(VLOOKUP(Tabla1[[#This Row],[Supervisor]],STAFF!E:H,4,0),"")</f>
        <v/>
      </c>
      <c r="Z434" s="40">
        <v>43066</v>
      </c>
      <c r="AA434" s="40">
        <v>43066</v>
      </c>
      <c r="AB434" s="37" t="s">
        <v>2516</v>
      </c>
      <c r="AC434" s="40">
        <v>43055</v>
      </c>
      <c r="AD434" s="37" t="s">
        <v>990</v>
      </c>
      <c r="AE434" s="37" t="s">
        <v>990</v>
      </c>
      <c r="AF434" s="37">
        <v>19090</v>
      </c>
      <c r="AG434" s="37" t="s">
        <v>2797</v>
      </c>
      <c r="AJ434" s="37">
        <v>14</v>
      </c>
      <c r="AK434" s="37" t="s">
        <v>3082</v>
      </c>
      <c r="AL434" s="37">
        <v>45</v>
      </c>
      <c r="AN434" s="37">
        <f>+IF(AL434=45,1,"")</f>
        <v>1</v>
      </c>
      <c r="AO434" s="40">
        <f ca="1">+TODAY()</f>
        <v>44256</v>
      </c>
      <c r="AP434" s="41">
        <f ca="1">+IF(Tabla1[[#This Row],[Fecha Ingreso Plataforma]]="","",AO434-AC434)</f>
        <v>1201</v>
      </c>
      <c r="AQ434" s="40"/>
      <c r="AR434" s="42">
        <f>+IF(Tabla1[[#This Row],[Fecha Baja]]="","",VALUE(1&amp;"/"&amp;MONTH(Tabla1[[#This Row],[Fecha Baja]])&amp;"/"&amp;YEAR(Tabla1[[#This Row],[Fecha Baja]])))</f>
        <v>43070</v>
      </c>
      <c r="AS434" s="42">
        <f>IF(Tabla1[[#This Row],[Fecha Ingreso Plataforma]]="","",VALUE(1&amp;"/"&amp;MONTH(Tabla1[[#This Row],[Fecha Ingreso Plataforma]])&amp;"/"&amp;YEAR(Tabla1[[#This Row],[Fecha Ingreso Plataforma]])))</f>
        <v>43040</v>
      </c>
      <c r="AT434" s="41" t="str">
        <f ca="1">+IF(AND(Tabla1[[#This Row],[dias]]&gt;=135,Tabla1[[#This Row],[Estado]]="Vigente"),"Si","No")</f>
        <v>No</v>
      </c>
      <c r="AU434" s="37" t="str">
        <f>+IF(COUNTIF('PLAN EMPLEADO'!I:I,Tabla1[[#This Row],[Mail]])=0,"No","Si")</f>
        <v>No</v>
      </c>
      <c r="AV434" s="89" t="s">
        <v>709</v>
      </c>
      <c r="AW434" s="194"/>
    </row>
    <row r="435" spans="1:49" x14ac:dyDescent="0.2">
      <c r="A435" s="37" t="s">
        <v>27</v>
      </c>
      <c r="B435" s="37" t="s">
        <v>3115</v>
      </c>
      <c r="C435" s="37" t="s">
        <v>28</v>
      </c>
      <c r="D435" s="37" t="s">
        <v>30</v>
      </c>
      <c r="E435" s="193" t="str">
        <f>+LEFT(Tabla1[[#This Row],[RutDV]],8)</f>
        <v>16822267</v>
      </c>
      <c r="F435" s="193" t="str">
        <f>+RIGHT(Tabla1[[#This Row],[RutDV]],1)</f>
        <v>K</v>
      </c>
      <c r="G435" s="37" t="s">
        <v>370</v>
      </c>
      <c r="H435" s="37" t="s">
        <v>992</v>
      </c>
      <c r="I435" s="37" t="str">
        <f>+TRIM(Tabla1[[#This Row],[Nombres]]&amp;" "&amp;Tabla1[[#This Row],[Apellidos]])</f>
        <v>NATALY DEL CARMEN GONZALEZ PAVEZ</v>
      </c>
      <c r="J435" s="37" t="s">
        <v>1931</v>
      </c>
      <c r="K435" s="37" t="s">
        <v>1932</v>
      </c>
      <c r="L435" s="37" t="s">
        <v>2494</v>
      </c>
      <c r="M435" s="37" t="s">
        <v>2493</v>
      </c>
      <c r="N435" s="37" t="s">
        <v>2496</v>
      </c>
      <c r="P435" s="40">
        <v>43084</v>
      </c>
      <c r="Q435" s="37"/>
      <c r="V435" s="40">
        <v>32293</v>
      </c>
      <c r="W435" s="37"/>
      <c r="Y435" s="37" t="str">
        <f>+IFERROR(VLOOKUP(Tabla1[[#This Row],[Supervisor]],STAFF!E:H,4,0),"")</f>
        <v/>
      </c>
      <c r="Z435" s="40">
        <v>43066</v>
      </c>
      <c r="AA435" s="40">
        <v>43066</v>
      </c>
      <c r="AB435" s="37" t="s">
        <v>2516</v>
      </c>
      <c r="AC435" s="40">
        <v>43055</v>
      </c>
      <c r="AD435" s="37" t="s">
        <v>992</v>
      </c>
      <c r="AE435" s="37" t="s">
        <v>992</v>
      </c>
      <c r="AF435" s="37">
        <v>19008</v>
      </c>
      <c r="AG435" s="37" t="s">
        <v>2799</v>
      </c>
      <c r="AJ435" s="37">
        <v>14</v>
      </c>
      <c r="AK435" s="37" t="s">
        <v>3082</v>
      </c>
      <c r="AL435" s="37">
        <v>45</v>
      </c>
      <c r="AN435" s="37">
        <f>+IF(AL435=45,1,"")</f>
        <v>1</v>
      </c>
      <c r="AO435" s="40">
        <f ca="1">+TODAY()</f>
        <v>44256</v>
      </c>
      <c r="AP435" s="41">
        <f ca="1">+IF(Tabla1[[#This Row],[Fecha Ingreso Plataforma]]="","",AO435-AC435)</f>
        <v>1201</v>
      </c>
      <c r="AQ435" s="40"/>
      <c r="AR435" s="42">
        <f>+IF(Tabla1[[#This Row],[Fecha Baja]]="","",VALUE(1&amp;"/"&amp;MONTH(Tabla1[[#This Row],[Fecha Baja]])&amp;"/"&amp;YEAR(Tabla1[[#This Row],[Fecha Baja]])))</f>
        <v>43070</v>
      </c>
      <c r="AS435" s="42">
        <f>IF(Tabla1[[#This Row],[Fecha Ingreso Plataforma]]="","",VALUE(1&amp;"/"&amp;MONTH(Tabla1[[#This Row],[Fecha Ingreso Plataforma]])&amp;"/"&amp;YEAR(Tabla1[[#This Row],[Fecha Ingreso Plataforma]])))</f>
        <v>43040</v>
      </c>
      <c r="AT435" s="41" t="str">
        <f ca="1">+IF(AND(Tabla1[[#This Row],[dias]]&gt;=135,Tabla1[[#This Row],[Estado]]="Vigente"),"Si","No")</f>
        <v>No</v>
      </c>
      <c r="AU435" s="37" t="str">
        <f>+IF(COUNTIF('PLAN EMPLEADO'!I:I,Tabla1[[#This Row],[Mail]])=0,"No","Si")</f>
        <v>No</v>
      </c>
      <c r="AV435" s="89" t="s">
        <v>709</v>
      </c>
      <c r="AW435" s="194"/>
    </row>
    <row r="436" spans="1:49" x14ac:dyDescent="0.2">
      <c r="A436" s="37" t="s">
        <v>27</v>
      </c>
      <c r="B436" s="37" t="s">
        <v>3115</v>
      </c>
      <c r="C436" s="37" t="s">
        <v>28</v>
      </c>
      <c r="D436" s="37" t="s">
        <v>30</v>
      </c>
      <c r="E436" s="193" t="str">
        <f>+LEFT(Tabla1[[#This Row],[RutDV]],8)</f>
        <v>14313538</v>
      </c>
      <c r="F436" s="193" t="str">
        <f>+RIGHT(Tabla1[[#This Row],[RutDV]],1)</f>
        <v>1</v>
      </c>
      <c r="G436" s="37" t="s">
        <v>382</v>
      </c>
      <c r="H436" s="37" t="s">
        <v>1004</v>
      </c>
      <c r="I436" s="37" t="str">
        <f>+TRIM(Tabla1[[#This Row],[Nombres]]&amp;" "&amp;Tabla1[[#This Row],[Apellidos]])</f>
        <v>NILSA YANETT YAÑEZ ARAYA</v>
      </c>
      <c r="J436" s="37" t="s">
        <v>1952</v>
      </c>
      <c r="K436" s="37" t="s">
        <v>1953</v>
      </c>
      <c r="L436" s="37" t="s">
        <v>2494</v>
      </c>
      <c r="M436" s="37" t="s">
        <v>2493</v>
      </c>
      <c r="N436" s="37" t="s">
        <v>2496</v>
      </c>
      <c r="P436" s="40">
        <v>43073</v>
      </c>
      <c r="Q436" s="37"/>
      <c r="V436" s="40">
        <v>27769</v>
      </c>
      <c r="W436" s="37"/>
      <c r="Y436" s="37" t="str">
        <f>+IFERROR(VLOOKUP(Tabla1[[#This Row],[Supervisor]],STAFF!E:H,4,0),"")</f>
        <v/>
      </c>
      <c r="Z436" s="40">
        <v>43066</v>
      </c>
      <c r="AA436" s="40">
        <v>43066</v>
      </c>
      <c r="AB436" s="37" t="s">
        <v>2516</v>
      </c>
      <c r="AC436" s="40">
        <v>43055</v>
      </c>
      <c r="AD436" s="37" t="s">
        <v>1004</v>
      </c>
      <c r="AE436" s="37" t="s">
        <v>1004</v>
      </c>
      <c r="AF436" s="37">
        <v>19173</v>
      </c>
      <c r="AG436" s="37" t="s">
        <v>2811</v>
      </c>
      <c r="AJ436" s="37">
        <v>14</v>
      </c>
      <c r="AK436" s="37" t="s">
        <v>3082</v>
      </c>
      <c r="AL436" s="37">
        <v>45</v>
      </c>
      <c r="AN436" s="37">
        <f>+IF(AL436=45,1,"")</f>
        <v>1</v>
      </c>
      <c r="AO436" s="40">
        <f ca="1">+TODAY()</f>
        <v>44256</v>
      </c>
      <c r="AP436" s="41">
        <f ca="1">+IF(Tabla1[[#This Row],[Fecha Ingreso Plataforma]]="","",AO436-AC436)</f>
        <v>1201</v>
      </c>
      <c r="AQ436" s="40"/>
      <c r="AR436" s="42">
        <f>+IF(Tabla1[[#This Row],[Fecha Baja]]="","",VALUE(1&amp;"/"&amp;MONTH(Tabla1[[#This Row],[Fecha Baja]])&amp;"/"&amp;YEAR(Tabla1[[#This Row],[Fecha Baja]])))</f>
        <v>43070</v>
      </c>
      <c r="AS436" s="42">
        <f>IF(Tabla1[[#This Row],[Fecha Ingreso Plataforma]]="","",VALUE(1&amp;"/"&amp;MONTH(Tabla1[[#This Row],[Fecha Ingreso Plataforma]])&amp;"/"&amp;YEAR(Tabla1[[#This Row],[Fecha Ingreso Plataforma]])))</f>
        <v>43040</v>
      </c>
      <c r="AT436" s="41" t="str">
        <f ca="1">+IF(AND(Tabla1[[#This Row],[dias]]&gt;=135,Tabla1[[#This Row],[Estado]]="Vigente"),"Si","No")</f>
        <v>No</v>
      </c>
      <c r="AU436" s="37" t="str">
        <f>+IF(COUNTIF('PLAN EMPLEADO'!I:I,Tabla1[[#This Row],[Mail]])=0,"No","Si")</f>
        <v>No</v>
      </c>
      <c r="AV436" s="89" t="s">
        <v>709</v>
      </c>
      <c r="AW436" s="194"/>
    </row>
    <row r="437" spans="1:49" x14ac:dyDescent="0.2">
      <c r="A437" s="37" t="s">
        <v>27</v>
      </c>
      <c r="B437" s="37" t="s">
        <v>3115</v>
      </c>
      <c r="C437" s="37" t="s">
        <v>28</v>
      </c>
      <c r="D437" s="37" t="s">
        <v>30</v>
      </c>
      <c r="E437" s="193" t="str">
        <f>+LEFT(Tabla1[[#This Row],[RutDV]],8)</f>
        <v>16442813</v>
      </c>
      <c r="F437" s="193" t="str">
        <f>+RIGHT(Tabla1[[#This Row],[RutDV]],1)</f>
        <v>3</v>
      </c>
      <c r="G437" s="37" t="s">
        <v>380</v>
      </c>
      <c r="H437" s="37" t="s">
        <v>1002</v>
      </c>
      <c r="I437" s="37" t="str">
        <f>+TRIM(Tabla1[[#This Row],[Nombres]]&amp;" "&amp;Tabla1[[#This Row],[Apellidos]])</f>
        <v>PAOLA ANDREA VERA ANGEL</v>
      </c>
      <c r="J437" s="37" t="s">
        <v>1948</v>
      </c>
      <c r="K437" s="37" t="s">
        <v>1949</v>
      </c>
      <c r="L437" s="37" t="s">
        <v>2494</v>
      </c>
      <c r="M437" s="37" t="s">
        <v>2493</v>
      </c>
      <c r="N437" s="37" t="s">
        <v>2496</v>
      </c>
      <c r="P437" s="40">
        <v>43070</v>
      </c>
      <c r="Q437" s="37"/>
      <c r="V437" s="40">
        <v>31728</v>
      </c>
      <c r="W437" s="37"/>
      <c r="Y437" s="37" t="str">
        <f>+IFERROR(VLOOKUP(Tabla1[[#This Row],[Supervisor]],STAFF!E:H,4,0),"")</f>
        <v/>
      </c>
      <c r="Z437" s="40">
        <v>43066</v>
      </c>
      <c r="AA437" s="40">
        <v>43066</v>
      </c>
      <c r="AB437" s="37" t="s">
        <v>2516</v>
      </c>
      <c r="AC437" s="40">
        <v>43055</v>
      </c>
      <c r="AD437" s="37" t="s">
        <v>1002</v>
      </c>
      <c r="AE437" s="37" t="s">
        <v>1002</v>
      </c>
      <c r="AF437" s="37">
        <v>19066</v>
      </c>
      <c r="AG437" s="37" t="s">
        <v>2809</v>
      </c>
      <c r="AJ437" s="37">
        <v>14</v>
      </c>
      <c r="AK437" s="37" t="s">
        <v>3082</v>
      </c>
      <c r="AL437" s="37">
        <v>45</v>
      </c>
      <c r="AN437" s="37">
        <f>+IF(AL437=45,1,"")</f>
        <v>1</v>
      </c>
      <c r="AO437" s="40">
        <f ca="1">+TODAY()</f>
        <v>44256</v>
      </c>
      <c r="AP437" s="41">
        <f ca="1">+IF(Tabla1[[#This Row],[Fecha Ingreso Plataforma]]="","",AO437-AC437)</f>
        <v>1201</v>
      </c>
      <c r="AQ437" s="40"/>
      <c r="AR437" s="42">
        <f>+IF(Tabla1[[#This Row],[Fecha Baja]]="","",VALUE(1&amp;"/"&amp;MONTH(Tabla1[[#This Row],[Fecha Baja]])&amp;"/"&amp;YEAR(Tabla1[[#This Row],[Fecha Baja]])))</f>
        <v>43070</v>
      </c>
      <c r="AS437" s="42">
        <f>IF(Tabla1[[#This Row],[Fecha Ingreso Plataforma]]="","",VALUE(1&amp;"/"&amp;MONTH(Tabla1[[#This Row],[Fecha Ingreso Plataforma]])&amp;"/"&amp;YEAR(Tabla1[[#This Row],[Fecha Ingreso Plataforma]])))</f>
        <v>43040</v>
      </c>
      <c r="AT437" s="41" t="str">
        <f ca="1">+IF(AND(Tabla1[[#This Row],[dias]]&gt;=135,Tabla1[[#This Row],[Estado]]="Vigente"),"Si","No")</f>
        <v>No</v>
      </c>
      <c r="AU437" s="37" t="str">
        <f>+IF(COUNTIF('PLAN EMPLEADO'!I:I,Tabla1[[#This Row],[Mail]])=0,"No","Si")</f>
        <v>No</v>
      </c>
      <c r="AV437" s="89" t="s">
        <v>709</v>
      </c>
      <c r="AW437" s="194"/>
    </row>
    <row r="438" spans="1:49" x14ac:dyDescent="0.2">
      <c r="A438" s="37" t="s">
        <v>27</v>
      </c>
      <c r="B438" s="37" t="s">
        <v>3115</v>
      </c>
      <c r="C438" s="37" t="s">
        <v>28</v>
      </c>
      <c r="D438" s="37" t="s">
        <v>30</v>
      </c>
      <c r="E438" s="193" t="str">
        <f>+LEFT(Tabla1[[#This Row],[RutDV]],8)</f>
        <v>18217365</v>
      </c>
      <c r="F438" s="193" t="str">
        <f>+RIGHT(Tabla1[[#This Row],[RutDV]],1)</f>
        <v>7</v>
      </c>
      <c r="G438" s="37" t="s">
        <v>381</v>
      </c>
      <c r="H438" s="37" t="s">
        <v>1003</v>
      </c>
      <c r="I438" s="37" t="str">
        <f>+TRIM(Tabla1[[#This Row],[Nombres]]&amp;" "&amp;Tabla1[[#This Row],[Apellidos]])</f>
        <v>ROCIO DE LOS ANGELES VIGORENA ROJAS</v>
      </c>
      <c r="J438" s="37" t="s">
        <v>1950</v>
      </c>
      <c r="K438" s="37" t="s">
        <v>1951</v>
      </c>
      <c r="L438" s="37" t="s">
        <v>2494</v>
      </c>
      <c r="M438" s="37" t="s">
        <v>2493</v>
      </c>
      <c r="N438" s="37" t="s">
        <v>2496</v>
      </c>
      <c r="P438" s="40">
        <v>43084</v>
      </c>
      <c r="Q438" s="37"/>
      <c r="V438" s="40">
        <v>33759</v>
      </c>
      <c r="W438" s="37"/>
      <c r="Y438" s="37" t="str">
        <f>+IFERROR(VLOOKUP(Tabla1[[#This Row],[Supervisor]],STAFF!E:H,4,0),"")</f>
        <v/>
      </c>
      <c r="Z438" s="40">
        <v>43066</v>
      </c>
      <c r="AA438" s="40">
        <v>43066</v>
      </c>
      <c r="AB438" s="37" t="s">
        <v>2516</v>
      </c>
      <c r="AC438" s="40">
        <v>43055</v>
      </c>
      <c r="AD438" s="37" t="s">
        <v>1003</v>
      </c>
      <c r="AE438" s="37" t="s">
        <v>1003</v>
      </c>
      <c r="AF438" s="37">
        <v>19022</v>
      </c>
      <c r="AG438" s="37" t="s">
        <v>2810</v>
      </c>
      <c r="AJ438" s="37">
        <v>14</v>
      </c>
      <c r="AK438" s="37" t="s">
        <v>3082</v>
      </c>
      <c r="AL438" s="37">
        <v>45</v>
      </c>
      <c r="AN438" s="37">
        <f>+IF(AL438=45,1,"")</f>
        <v>1</v>
      </c>
      <c r="AO438" s="40">
        <f ca="1">+TODAY()</f>
        <v>44256</v>
      </c>
      <c r="AP438" s="41">
        <f ca="1">+IF(Tabla1[[#This Row],[Fecha Ingreso Plataforma]]="","",AO438-AC438)</f>
        <v>1201</v>
      </c>
      <c r="AQ438" s="40"/>
      <c r="AR438" s="42">
        <f>+IF(Tabla1[[#This Row],[Fecha Baja]]="","",VALUE(1&amp;"/"&amp;MONTH(Tabla1[[#This Row],[Fecha Baja]])&amp;"/"&amp;YEAR(Tabla1[[#This Row],[Fecha Baja]])))</f>
        <v>43070</v>
      </c>
      <c r="AS438" s="42">
        <f>IF(Tabla1[[#This Row],[Fecha Ingreso Plataforma]]="","",VALUE(1&amp;"/"&amp;MONTH(Tabla1[[#This Row],[Fecha Ingreso Plataforma]])&amp;"/"&amp;YEAR(Tabla1[[#This Row],[Fecha Ingreso Plataforma]])))</f>
        <v>43040</v>
      </c>
      <c r="AT438" s="41" t="str">
        <f ca="1">+IF(AND(Tabla1[[#This Row],[dias]]&gt;=135,Tabla1[[#This Row],[Estado]]="Vigente"),"Si","No")</f>
        <v>No</v>
      </c>
      <c r="AU438" s="37" t="str">
        <f>+IF(COUNTIF('PLAN EMPLEADO'!I:I,Tabla1[[#This Row],[Mail]])=0,"No","Si")</f>
        <v>No</v>
      </c>
      <c r="AV438" s="89" t="s">
        <v>709</v>
      </c>
      <c r="AW438" s="194"/>
    </row>
    <row r="439" spans="1:49" x14ac:dyDescent="0.2">
      <c r="A439" s="37" t="s">
        <v>27</v>
      </c>
      <c r="B439" s="37" t="s">
        <v>3115</v>
      </c>
      <c r="C439" s="37" t="s">
        <v>28</v>
      </c>
      <c r="D439" s="37" t="s">
        <v>30</v>
      </c>
      <c r="E439" s="193" t="str">
        <f>+LEFT(Tabla1[[#This Row],[RutDV]],8)</f>
        <v>17876366</v>
      </c>
      <c r="F439" s="193" t="str">
        <f>+RIGHT(Tabla1[[#This Row],[RutDV]],1)</f>
        <v>0</v>
      </c>
      <c r="G439" s="37" t="s">
        <v>361</v>
      </c>
      <c r="H439" s="37" t="s">
        <v>983</v>
      </c>
      <c r="I439" s="37" t="str">
        <f>+TRIM(Tabla1[[#This Row],[Nombres]]&amp;" "&amp;Tabla1[[#This Row],[Apellidos]])</f>
        <v>SOLEDAD AYLEEN BARAGAÑO GONZALEZ</v>
      </c>
      <c r="J439" s="37" t="s">
        <v>1915</v>
      </c>
      <c r="K439" s="37" t="s">
        <v>1916</v>
      </c>
      <c r="L439" s="37" t="s">
        <v>2494</v>
      </c>
      <c r="M439" s="37" t="s">
        <v>2493</v>
      </c>
      <c r="N439" s="37" t="s">
        <v>2496</v>
      </c>
      <c r="O439" s="37" t="s">
        <v>3103</v>
      </c>
      <c r="P439" s="40">
        <v>43085</v>
      </c>
      <c r="Q439" s="37"/>
      <c r="V439" s="40">
        <v>33297</v>
      </c>
      <c r="W439" s="37"/>
      <c r="Y439" s="37" t="str">
        <f>+IFERROR(VLOOKUP(Tabla1[[#This Row],[Supervisor]],STAFF!E:H,4,0),"")</f>
        <v/>
      </c>
      <c r="Z439" s="40">
        <v>43066</v>
      </c>
      <c r="AA439" s="40">
        <v>43066</v>
      </c>
      <c r="AB439" s="37" t="s">
        <v>2516</v>
      </c>
      <c r="AC439" s="40">
        <v>43055</v>
      </c>
      <c r="AD439" s="37" t="s">
        <v>983</v>
      </c>
      <c r="AE439" s="37" t="s">
        <v>983</v>
      </c>
      <c r="AF439" s="37">
        <v>19175</v>
      </c>
      <c r="AG439" s="37" t="s">
        <v>2791</v>
      </c>
      <c r="AJ439" s="37">
        <v>14</v>
      </c>
      <c r="AK439" s="37" t="s">
        <v>3082</v>
      </c>
      <c r="AL439" s="37">
        <v>45</v>
      </c>
      <c r="AN439" s="37">
        <f>+IF(AL439=45,1,"")</f>
        <v>1</v>
      </c>
      <c r="AO439" s="40">
        <f ca="1">+TODAY()</f>
        <v>44256</v>
      </c>
      <c r="AP439" s="41">
        <f ca="1">+IF(Tabla1[[#This Row],[Fecha Ingreso Plataforma]]="","",AO439-AC439)</f>
        <v>1201</v>
      </c>
      <c r="AQ439" s="40"/>
      <c r="AR439" s="42">
        <f>+IF(Tabla1[[#This Row],[Fecha Baja]]="","",VALUE(1&amp;"/"&amp;MONTH(Tabla1[[#This Row],[Fecha Baja]])&amp;"/"&amp;YEAR(Tabla1[[#This Row],[Fecha Baja]])))</f>
        <v>43070</v>
      </c>
      <c r="AS439" s="42">
        <f>IF(Tabla1[[#This Row],[Fecha Ingreso Plataforma]]="","",VALUE(1&amp;"/"&amp;MONTH(Tabla1[[#This Row],[Fecha Ingreso Plataforma]])&amp;"/"&amp;YEAR(Tabla1[[#This Row],[Fecha Ingreso Plataforma]])))</f>
        <v>43040</v>
      </c>
      <c r="AT439" s="41" t="str">
        <f ca="1">+IF(AND(Tabla1[[#This Row],[dias]]&gt;=135,Tabla1[[#This Row],[Estado]]="Vigente"),"Si","No")</f>
        <v>No</v>
      </c>
      <c r="AU439" s="37" t="str">
        <f>+IF(COUNTIF('PLAN EMPLEADO'!I:I,Tabla1[[#This Row],[Mail]])=0,"No","Si")</f>
        <v>No</v>
      </c>
      <c r="AV439" s="89" t="s">
        <v>709</v>
      </c>
      <c r="AW439" s="194"/>
    </row>
    <row r="440" spans="1:49" x14ac:dyDescent="0.2">
      <c r="A440" s="37" t="s">
        <v>27</v>
      </c>
      <c r="B440" s="37" t="s">
        <v>3115</v>
      </c>
      <c r="C440" s="37" t="s">
        <v>28</v>
      </c>
      <c r="D440" s="37" t="s">
        <v>30</v>
      </c>
      <c r="E440" s="193" t="str">
        <f>+LEFT(Tabla1[[#This Row],[RutDV]],8)</f>
        <v>18687768</v>
      </c>
      <c r="F440" s="193" t="str">
        <f>+RIGHT(Tabla1[[#This Row],[RutDV]],1)</f>
        <v>3</v>
      </c>
      <c r="G440" s="37" t="s">
        <v>373</v>
      </c>
      <c r="H440" s="37" t="s">
        <v>995</v>
      </c>
      <c r="I440" s="37" t="str">
        <f>+TRIM(Tabla1[[#This Row],[Nombres]]&amp;" "&amp;Tabla1[[#This Row],[Apellidos]])</f>
        <v>SCARLET MACARENA MARDONES RIVERA</v>
      </c>
      <c r="J440" s="37" t="s">
        <v>1937</v>
      </c>
      <c r="K440" s="37" t="s">
        <v>1938</v>
      </c>
      <c r="L440" s="37" t="s">
        <v>2494</v>
      </c>
      <c r="M440" s="37" t="s">
        <v>2493</v>
      </c>
      <c r="N440" s="37" t="s">
        <v>2495</v>
      </c>
      <c r="O440" s="37" t="s">
        <v>3107</v>
      </c>
      <c r="P440" s="40">
        <v>43094</v>
      </c>
      <c r="Q440" s="37"/>
      <c r="V440" s="40">
        <v>34313</v>
      </c>
      <c r="W440" s="37"/>
      <c r="Y440" s="37" t="str">
        <f>+IFERROR(VLOOKUP(Tabla1[[#This Row],[Supervisor]],STAFF!E:H,4,0),"")</f>
        <v/>
      </c>
      <c r="Z440" s="40">
        <v>43066</v>
      </c>
      <c r="AA440" s="40">
        <v>43066</v>
      </c>
      <c r="AB440" s="37" t="s">
        <v>2516</v>
      </c>
      <c r="AC440" s="40">
        <v>43055</v>
      </c>
      <c r="AD440" s="37" t="s">
        <v>995</v>
      </c>
      <c r="AE440" s="37" t="s">
        <v>995</v>
      </c>
      <c r="AF440" s="37">
        <v>19083</v>
      </c>
      <c r="AG440" s="37" t="s">
        <v>2802</v>
      </c>
      <c r="AJ440" s="37">
        <v>14</v>
      </c>
      <c r="AK440" s="37" t="s">
        <v>3082</v>
      </c>
      <c r="AL440" s="37">
        <v>45</v>
      </c>
      <c r="AN440" s="37">
        <f>+IF(AL440=45,1,"")</f>
        <v>1</v>
      </c>
      <c r="AO440" s="40">
        <f ca="1">+TODAY()</f>
        <v>44256</v>
      </c>
      <c r="AP440" s="41">
        <f ca="1">+IF(Tabla1[[#This Row],[Fecha Ingreso Plataforma]]="","",AO440-AC440)</f>
        <v>1201</v>
      </c>
      <c r="AQ440" s="40"/>
      <c r="AR440" s="42">
        <f>+IF(Tabla1[[#This Row],[Fecha Baja]]="","",VALUE(1&amp;"/"&amp;MONTH(Tabla1[[#This Row],[Fecha Baja]])&amp;"/"&amp;YEAR(Tabla1[[#This Row],[Fecha Baja]])))</f>
        <v>43070</v>
      </c>
      <c r="AS440" s="42">
        <f>IF(Tabla1[[#This Row],[Fecha Ingreso Plataforma]]="","",VALUE(1&amp;"/"&amp;MONTH(Tabla1[[#This Row],[Fecha Ingreso Plataforma]])&amp;"/"&amp;YEAR(Tabla1[[#This Row],[Fecha Ingreso Plataforma]])))</f>
        <v>43040</v>
      </c>
      <c r="AT440" s="41" t="str">
        <f ca="1">+IF(AND(Tabla1[[#This Row],[dias]]&gt;=135,Tabla1[[#This Row],[Estado]]="Vigente"),"Si","No")</f>
        <v>No</v>
      </c>
      <c r="AU440" s="37" t="str">
        <f>+IF(COUNTIF('PLAN EMPLEADO'!I:I,Tabla1[[#This Row],[Mail]])=0,"No","Si")</f>
        <v>No</v>
      </c>
      <c r="AV440" s="89" t="s">
        <v>709</v>
      </c>
      <c r="AW440" s="194"/>
    </row>
    <row r="441" spans="1:49" x14ac:dyDescent="0.2">
      <c r="A441" s="37" t="s">
        <v>27</v>
      </c>
      <c r="B441" s="37" t="s">
        <v>3115</v>
      </c>
      <c r="C441" s="37" t="s">
        <v>28</v>
      </c>
      <c r="D441" s="37" t="s">
        <v>30</v>
      </c>
      <c r="E441" s="193" t="str">
        <f>+LEFT(Tabla1[[#This Row],[RutDV]],8)</f>
        <v>14423977</v>
      </c>
      <c r="F441" s="193" t="str">
        <f>+RIGHT(Tabla1[[#This Row],[RutDV]],1)</f>
        <v>6</v>
      </c>
      <c r="G441" s="37" t="s">
        <v>3164</v>
      </c>
      <c r="H441" s="37" t="s">
        <v>3205</v>
      </c>
      <c r="I441" s="37" t="str">
        <f>+TRIM(Tabla1[[#This Row],[Nombres]]&amp;" "&amp;Tabla1[[#This Row],[Apellidos]])</f>
        <v>TAHIA FRANCISCA TRONCOSO TORO</v>
      </c>
      <c r="J441" s="37" t="s">
        <v>3116</v>
      </c>
      <c r="K441" s="37" t="s">
        <v>3117</v>
      </c>
      <c r="L441" s="37" t="s">
        <v>2494</v>
      </c>
      <c r="M441" s="37" t="s">
        <v>2493</v>
      </c>
      <c r="N441" s="37" t="s">
        <v>2495</v>
      </c>
      <c r="O441" s="177" t="s">
        <v>8681</v>
      </c>
      <c r="P441" s="40">
        <v>43397</v>
      </c>
      <c r="Q441" s="37"/>
      <c r="V441" s="40">
        <v>29360</v>
      </c>
      <c r="W441" s="37" t="s">
        <v>5416</v>
      </c>
      <c r="X441" s="37" t="s">
        <v>2505</v>
      </c>
      <c r="Y441" s="37" t="str">
        <f>+IFERROR(VLOOKUP(Tabla1[[#This Row],[Supervisor]],STAFF!E:H,4,0),"")</f>
        <v>FRANCISCO JAVIER SUAREZ VEGA</v>
      </c>
      <c r="Z441" s="40">
        <v>43066</v>
      </c>
      <c r="AA441" s="40">
        <v>43066</v>
      </c>
      <c r="AB441" s="37" t="s">
        <v>2516</v>
      </c>
      <c r="AC441" s="40">
        <v>43088</v>
      </c>
      <c r="AD441" s="37" t="s">
        <v>3205</v>
      </c>
      <c r="AE441" s="37" t="s">
        <v>3205</v>
      </c>
      <c r="AF441" s="37">
        <v>19129</v>
      </c>
      <c r="AG441" s="37" t="s">
        <v>3206</v>
      </c>
      <c r="AJ441" s="37">
        <v>14</v>
      </c>
      <c r="AK441" s="37" t="s">
        <v>3082</v>
      </c>
      <c r="AL441" s="37">
        <v>30</v>
      </c>
      <c r="AM441" s="37" t="s">
        <v>3519</v>
      </c>
      <c r="AN441" s="37" t="str">
        <f>+IF(AL441=45,1,"")</f>
        <v/>
      </c>
      <c r="AO441" s="40">
        <f ca="1">+TODAY()</f>
        <v>44256</v>
      </c>
      <c r="AP441" s="41">
        <f ca="1">+IF(Tabla1[[#This Row],[Fecha Ingreso Plataforma]]="","",AO441-AC441)</f>
        <v>1168</v>
      </c>
      <c r="AQ441" s="40">
        <v>43192</v>
      </c>
      <c r="AR441" s="42">
        <f>+IF(Tabla1[[#This Row],[Fecha Baja]]="","",VALUE(1&amp;"/"&amp;MONTH(Tabla1[[#This Row],[Fecha Baja]])&amp;"/"&amp;YEAR(Tabla1[[#This Row],[Fecha Baja]])))</f>
        <v>43374</v>
      </c>
      <c r="AS441" s="42">
        <f>IF(Tabla1[[#This Row],[Fecha Ingreso Plataforma]]="","",VALUE(1&amp;"/"&amp;MONTH(Tabla1[[#This Row],[Fecha Ingreso Plataforma]])&amp;"/"&amp;YEAR(Tabla1[[#This Row],[Fecha Ingreso Plataforma]])))</f>
        <v>43070</v>
      </c>
      <c r="AT441" s="41" t="str">
        <f ca="1">+IF(AND(Tabla1[[#This Row],[dias]]&gt;=135,Tabla1[[#This Row],[Estado]]="Vigente"),"Si","No")</f>
        <v>No</v>
      </c>
      <c r="AU441" s="37" t="str">
        <f>+IF(COUNTIF('PLAN EMPLEADO'!I:I,Tabla1[[#This Row],[Mail]])=0,"No","Si")</f>
        <v>No</v>
      </c>
      <c r="AV441" s="89" t="s">
        <v>709</v>
      </c>
      <c r="AW441" s="194"/>
    </row>
    <row r="442" spans="1:49" x14ac:dyDescent="0.2">
      <c r="A442" s="37" t="s">
        <v>27</v>
      </c>
      <c r="B442" s="37" t="s">
        <v>3115</v>
      </c>
      <c r="C442" s="37" t="s">
        <v>28</v>
      </c>
      <c r="D442" s="37" t="s">
        <v>30</v>
      </c>
      <c r="E442" s="193" t="str">
        <f>+LEFT(Tabla1[[#This Row],[RutDV]],8)</f>
        <v>13294964</v>
      </c>
      <c r="F442" s="193" t="str">
        <f>+RIGHT(Tabla1[[#This Row],[RutDV]],1)</f>
        <v>6</v>
      </c>
      <c r="G442" s="37" t="s">
        <v>530</v>
      </c>
      <c r="H442" s="37" t="s">
        <v>1147</v>
      </c>
      <c r="I442" s="37" t="str">
        <f>+TRIM(Tabla1[[#This Row],[Nombres]]&amp;" "&amp;Tabla1[[#This Row],[Apellidos]])</f>
        <v>ANDREA ALEJANDRA RIVAS AHUMADA</v>
      </c>
      <c r="J442" s="37" t="s">
        <v>2211</v>
      </c>
      <c r="K442" s="37" t="s">
        <v>2212</v>
      </c>
      <c r="L442" s="37" t="s">
        <v>2494</v>
      </c>
      <c r="M442" s="37" t="s">
        <v>2493</v>
      </c>
      <c r="N442" s="37" t="s">
        <v>2495</v>
      </c>
      <c r="P442" s="40">
        <v>43217</v>
      </c>
      <c r="Q442" s="37"/>
      <c r="V442" s="40">
        <v>28279</v>
      </c>
      <c r="W442" s="37" t="s">
        <v>5408</v>
      </c>
      <c r="X442" s="37" t="s">
        <v>4599</v>
      </c>
      <c r="Y442" s="37" t="str">
        <f>+IFERROR(VLOOKUP(Tabla1[[#This Row],[Supervisor]],STAFF!E:H,4,0),"")</f>
        <v>WILLIAMS ENRIQUE DOMINGUEZ BARRADA</v>
      </c>
      <c r="Z442" s="40">
        <v>43082</v>
      </c>
      <c r="AA442" s="40">
        <v>43073</v>
      </c>
      <c r="AB442" s="37" t="s">
        <v>2516</v>
      </c>
      <c r="AC442" s="40">
        <v>43105</v>
      </c>
      <c r="AD442" s="37" t="s">
        <v>1147</v>
      </c>
      <c r="AE442" s="37" t="s">
        <v>1147</v>
      </c>
      <c r="AF442" s="37">
        <v>19008</v>
      </c>
      <c r="AG442" s="37" t="s">
        <v>2951</v>
      </c>
      <c r="AJ442" s="37">
        <v>15</v>
      </c>
      <c r="AK442" s="37" t="s">
        <v>3086</v>
      </c>
      <c r="AL442" s="37">
        <v>45</v>
      </c>
      <c r="AN442" s="37">
        <f>+IF(AL442=45,1,"")</f>
        <v>1</v>
      </c>
      <c r="AO442" s="40">
        <f ca="1">+TODAY()</f>
        <v>44256</v>
      </c>
      <c r="AP442" s="41">
        <f ca="1">+IF(Tabla1[[#This Row],[Fecha Ingreso Plataforma]]="","",AO442-AC442)</f>
        <v>1151</v>
      </c>
      <c r="AQ442" s="40"/>
      <c r="AR442" s="42">
        <f>+IF(Tabla1[[#This Row],[Fecha Baja]]="","",VALUE(1&amp;"/"&amp;MONTH(Tabla1[[#This Row],[Fecha Baja]])&amp;"/"&amp;YEAR(Tabla1[[#This Row],[Fecha Baja]])))</f>
        <v>43191</v>
      </c>
      <c r="AS442" s="42">
        <f>IF(Tabla1[[#This Row],[Fecha Ingreso Plataforma]]="","",VALUE(1&amp;"/"&amp;MONTH(Tabla1[[#This Row],[Fecha Ingreso Plataforma]])&amp;"/"&amp;YEAR(Tabla1[[#This Row],[Fecha Ingreso Plataforma]])))</f>
        <v>43101</v>
      </c>
      <c r="AT442" s="41" t="str">
        <f ca="1">+IF(AND(Tabla1[[#This Row],[dias]]&gt;=135,Tabla1[[#This Row],[Estado]]="Vigente"),"Si","No")</f>
        <v>No</v>
      </c>
      <c r="AU442" s="37" t="str">
        <f>+IF(COUNTIF('PLAN EMPLEADO'!I:I,Tabla1[[#This Row],[Mail]])=0,"No","Si")</f>
        <v>No</v>
      </c>
      <c r="AV442" s="89" t="s">
        <v>709</v>
      </c>
      <c r="AW442" s="194"/>
    </row>
    <row r="443" spans="1:49" x14ac:dyDescent="0.2">
      <c r="A443" s="37" t="s">
        <v>27</v>
      </c>
      <c r="B443" s="37" t="s">
        <v>3115</v>
      </c>
      <c r="C443" s="37" t="s">
        <v>28</v>
      </c>
      <c r="D443" s="37" t="s">
        <v>30</v>
      </c>
      <c r="E443" s="193" t="str">
        <f>+LEFT(Tabla1[[#This Row],[RutDV]],8)</f>
        <v>17625182</v>
      </c>
      <c r="F443" s="193" t="str">
        <f>+RIGHT(Tabla1[[#This Row],[RutDV]],1)</f>
        <v>4</v>
      </c>
      <c r="G443" s="37" t="s">
        <v>386</v>
      </c>
      <c r="H443" s="37" t="s">
        <v>1008</v>
      </c>
      <c r="I443" s="37" t="str">
        <f>+TRIM(Tabla1[[#This Row],[Nombres]]&amp;" "&amp;Tabla1[[#This Row],[Apellidos]])</f>
        <v>ANDREA BELEN CABRERA GALLARDO</v>
      </c>
      <c r="J443" s="37" t="s">
        <v>1960</v>
      </c>
      <c r="K443" s="37" t="s">
        <v>1961</v>
      </c>
      <c r="L443" s="37" t="s">
        <v>2494</v>
      </c>
      <c r="M443" s="37" t="s">
        <v>2493</v>
      </c>
      <c r="N443" s="37" t="s">
        <v>2496</v>
      </c>
      <c r="P443" s="40">
        <v>43148</v>
      </c>
      <c r="Q443" s="37"/>
      <c r="V443" s="40">
        <v>33129</v>
      </c>
      <c r="W443" s="37"/>
      <c r="Y443" s="37" t="str">
        <f>+IFERROR(VLOOKUP(Tabla1[[#This Row],[Supervisor]],STAFF!E:H,4,0),"")</f>
        <v/>
      </c>
      <c r="Z443" s="40">
        <v>43082</v>
      </c>
      <c r="AA443" s="40">
        <v>43073</v>
      </c>
      <c r="AB443" s="37" t="s">
        <v>2516</v>
      </c>
      <c r="AC443" s="40">
        <v>43105</v>
      </c>
      <c r="AD443" s="37" t="s">
        <v>1008</v>
      </c>
      <c r="AE443" s="37" t="s">
        <v>1008</v>
      </c>
      <c r="AF443" s="37">
        <v>19021</v>
      </c>
      <c r="AG443" s="37" t="s">
        <v>2815</v>
      </c>
      <c r="AJ443" s="37">
        <v>15</v>
      </c>
      <c r="AK443" s="37" t="s">
        <v>3086</v>
      </c>
      <c r="AL443" s="37">
        <v>30</v>
      </c>
      <c r="AN443" s="37" t="str">
        <f>+IF(AL443=45,1,"")</f>
        <v/>
      </c>
      <c r="AO443" s="40">
        <f ca="1">+TODAY()</f>
        <v>44256</v>
      </c>
      <c r="AP443" s="41">
        <f ca="1">+IF(Tabla1[[#This Row],[Fecha Ingreso Plataforma]]="","",AO443-AC443)</f>
        <v>1151</v>
      </c>
      <c r="AQ443" s="40"/>
      <c r="AR443" s="42">
        <f>+IF(Tabla1[[#This Row],[Fecha Baja]]="","",VALUE(1&amp;"/"&amp;MONTH(Tabla1[[#This Row],[Fecha Baja]])&amp;"/"&amp;YEAR(Tabla1[[#This Row],[Fecha Baja]])))</f>
        <v>43132</v>
      </c>
      <c r="AS443" s="42">
        <f>IF(Tabla1[[#This Row],[Fecha Ingreso Plataforma]]="","",VALUE(1&amp;"/"&amp;MONTH(Tabla1[[#This Row],[Fecha Ingreso Plataforma]])&amp;"/"&amp;YEAR(Tabla1[[#This Row],[Fecha Ingreso Plataforma]])))</f>
        <v>43101</v>
      </c>
      <c r="AT443" s="41" t="str">
        <f ca="1">+IF(AND(Tabla1[[#This Row],[dias]]&gt;=135,Tabla1[[#This Row],[Estado]]="Vigente"),"Si","No")</f>
        <v>No</v>
      </c>
      <c r="AU443" s="37" t="str">
        <f>+IF(COUNTIF('PLAN EMPLEADO'!I:I,Tabla1[[#This Row],[Mail]])=0,"No","Si")</f>
        <v>No</v>
      </c>
      <c r="AV443" s="89" t="s">
        <v>709</v>
      </c>
      <c r="AW443" s="194"/>
    </row>
    <row r="444" spans="1:49" x14ac:dyDescent="0.2">
      <c r="A444" s="37" t="s">
        <v>27</v>
      </c>
      <c r="B444" s="37" t="s">
        <v>3115</v>
      </c>
      <c r="C444" s="37" t="s">
        <v>28</v>
      </c>
      <c r="D444" s="37" t="s">
        <v>30</v>
      </c>
      <c r="E444" s="193" t="str">
        <f>+LEFT(Tabla1[[#This Row],[RutDV]],8)</f>
        <v>19771247</v>
      </c>
      <c r="F444" s="193" t="str">
        <f>+RIGHT(Tabla1[[#This Row],[RutDV]],1)</f>
        <v>3</v>
      </c>
      <c r="G444" s="37" t="s">
        <v>389</v>
      </c>
      <c r="H444" s="37" t="s">
        <v>1011</v>
      </c>
      <c r="I444" s="37" t="str">
        <f>+TRIM(Tabla1[[#This Row],[Nombres]]&amp;" "&amp;Tabla1[[#This Row],[Apellidos]])</f>
        <v>CATALINA ANDREA CASTILLO GALLEGUILLOS</v>
      </c>
      <c r="J444" s="37" t="s">
        <v>1965</v>
      </c>
      <c r="K444" s="37" t="s">
        <v>1966</v>
      </c>
      <c r="L444" s="37" t="s">
        <v>2494</v>
      </c>
      <c r="M444" s="37" t="s">
        <v>2493</v>
      </c>
      <c r="N444" s="37" t="s">
        <v>2496</v>
      </c>
      <c r="P444" s="40">
        <v>43124</v>
      </c>
      <c r="Q444" s="37"/>
      <c r="V444" s="40">
        <v>35925</v>
      </c>
      <c r="W444" s="37"/>
      <c r="Y444" s="37" t="str">
        <f>+IFERROR(VLOOKUP(Tabla1[[#This Row],[Supervisor]],STAFF!E:H,4,0),"")</f>
        <v/>
      </c>
      <c r="Z444" s="40">
        <v>43082</v>
      </c>
      <c r="AA444" s="40">
        <v>43118</v>
      </c>
      <c r="AB444" s="37" t="s">
        <v>2516</v>
      </c>
      <c r="AC444" s="40">
        <v>43119</v>
      </c>
      <c r="AD444" s="37" t="s">
        <v>1011</v>
      </c>
      <c r="AE444" s="37" t="s">
        <v>1011</v>
      </c>
      <c r="AF444" s="37">
        <v>19190</v>
      </c>
      <c r="AG444" s="37" t="s">
        <v>2818</v>
      </c>
      <c r="AJ444" s="37">
        <v>15</v>
      </c>
      <c r="AK444" s="37" t="s">
        <v>3086</v>
      </c>
      <c r="AL444" s="37">
        <v>45</v>
      </c>
      <c r="AN444" s="37">
        <f>+IF(AL444=45,1,"")</f>
        <v>1</v>
      </c>
      <c r="AO444" s="40">
        <f ca="1">+TODAY()</f>
        <v>44256</v>
      </c>
      <c r="AP444" s="41">
        <f ca="1">+IF(Tabla1[[#This Row],[Fecha Ingreso Plataforma]]="","",AO444-AC444)</f>
        <v>1137</v>
      </c>
      <c r="AQ444" s="40"/>
      <c r="AR444" s="42">
        <f>+IF(Tabla1[[#This Row],[Fecha Baja]]="","",VALUE(1&amp;"/"&amp;MONTH(Tabla1[[#This Row],[Fecha Baja]])&amp;"/"&amp;YEAR(Tabla1[[#This Row],[Fecha Baja]])))</f>
        <v>43101</v>
      </c>
      <c r="AS444" s="42">
        <f>IF(Tabla1[[#This Row],[Fecha Ingreso Plataforma]]="","",VALUE(1&amp;"/"&amp;MONTH(Tabla1[[#This Row],[Fecha Ingreso Plataforma]])&amp;"/"&amp;YEAR(Tabla1[[#This Row],[Fecha Ingreso Plataforma]])))</f>
        <v>43101</v>
      </c>
      <c r="AT444" s="41" t="str">
        <f ca="1">+IF(AND(Tabla1[[#This Row],[dias]]&gt;=135,Tabla1[[#This Row],[Estado]]="Vigente"),"Si","No")</f>
        <v>No</v>
      </c>
      <c r="AU444" s="37" t="str">
        <f>+IF(COUNTIF('PLAN EMPLEADO'!I:I,Tabla1[[#This Row],[Mail]])=0,"No","Si")</f>
        <v>No</v>
      </c>
      <c r="AV444" s="89" t="s">
        <v>709</v>
      </c>
      <c r="AW444" s="194"/>
    </row>
    <row r="445" spans="1:49" x14ac:dyDescent="0.2">
      <c r="A445" s="37" t="s">
        <v>27</v>
      </c>
      <c r="B445" s="37" t="s">
        <v>3115</v>
      </c>
      <c r="C445" s="37" t="s">
        <v>28</v>
      </c>
      <c r="D445" s="37" t="s">
        <v>30</v>
      </c>
      <c r="E445" s="193" t="str">
        <f>+LEFT(Tabla1[[#This Row],[RutDV]],8)</f>
        <v>12620000</v>
      </c>
      <c r="F445" s="193" t="str">
        <f>+RIGHT(Tabla1[[#This Row],[RutDV]],1)</f>
        <v>5</v>
      </c>
      <c r="G445" s="37" t="s">
        <v>506</v>
      </c>
      <c r="H445" s="37" t="s">
        <v>1122</v>
      </c>
      <c r="I445" s="37" t="str">
        <f>+TRIM(Tabla1[[#This Row],[Nombres]]&amp;" "&amp;Tabla1[[#This Row],[Apellidos]])</f>
        <v>CLAUDIA FABIANA OLIVARES CASTRO</v>
      </c>
      <c r="J445" s="37" t="s">
        <v>2171</v>
      </c>
      <c r="K445" s="37" t="s">
        <v>3599</v>
      </c>
      <c r="L445" s="37" t="s">
        <v>2494</v>
      </c>
      <c r="M445" s="37" t="s">
        <v>2493</v>
      </c>
      <c r="N445" s="37" t="s">
        <v>2496</v>
      </c>
      <c r="P445" s="40">
        <v>43467</v>
      </c>
      <c r="Q445" s="37"/>
      <c r="V445" s="40">
        <v>27239</v>
      </c>
      <c r="W445" s="37" t="s">
        <v>5410</v>
      </c>
      <c r="X445" s="37" t="s">
        <v>2506</v>
      </c>
      <c r="Y445" s="37" t="str">
        <f>+IFERROR(VLOOKUP(Tabla1[[#This Row],[Supervisor]],STAFF!E:H,4,0),"")</f>
        <v>ULISES LA ROSA PEREZ</v>
      </c>
      <c r="Z445" s="40">
        <v>43082</v>
      </c>
      <c r="AA445" s="40">
        <v>43073</v>
      </c>
      <c r="AB445" s="37" t="s">
        <v>2516</v>
      </c>
      <c r="AC445" s="40">
        <v>43105</v>
      </c>
      <c r="AD445" s="37" t="s">
        <v>1122</v>
      </c>
      <c r="AE445" s="37" t="s">
        <v>1122</v>
      </c>
      <c r="AF445" s="37">
        <v>19066</v>
      </c>
      <c r="AG445" s="37" t="s">
        <v>2927</v>
      </c>
      <c r="AJ445" s="37">
        <v>15</v>
      </c>
      <c r="AK445" s="37" t="s">
        <v>3086</v>
      </c>
      <c r="AL445" s="37">
        <v>30</v>
      </c>
      <c r="AM445" s="37" t="s">
        <v>3519</v>
      </c>
      <c r="AN445" s="37" t="str">
        <f>+IF(AL445=45,1,"")</f>
        <v/>
      </c>
      <c r="AO445" s="40">
        <f ca="1">+TODAY()</f>
        <v>44256</v>
      </c>
      <c r="AP445" s="41">
        <f ca="1">+IF(Tabla1[[#This Row],[Fecha Ingreso Plataforma]]="","",AO445-AC445)</f>
        <v>1151</v>
      </c>
      <c r="AQ445" s="40"/>
      <c r="AR445" s="42">
        <f>+IF(Tabla1[[#This Row],[Fecha Baja]]="","",VALUE(1&amp;"/"&amp;MONTH(Tabla1[[#This Row],[Fecha Baja]])&amp;"/"&amp;YEAR(Tabla1[[#This Row],[Fecha Baja]])))</f>
        <v>43466</v>
      </c>
      <c r="AS445" s="42">
        <f>IF(Tabla1[[#This Row],[Fecha Ingreso Plataforma]]="","",VALUE(1&amp;"/"&amp;MONTH(Tabla1[[#This Row],[Fecha Ingreso Plataforma]])&amp;"/"&amp;YEAR(Tabla1[[#This Row],[Fecha Ingreso Plataforma]])))</f>
        <v>43101</v>
      </c>
      <c r="AT445" s="41" t="str">
        <f ca="1">+IF(AND(Tabla1[[#This Row],[dias]]&gt;=135,Tabla1[[#This Row],[Estado]]="Vigente"),"Si","No")</f>
        <v>No</v>
      </c>
      <c r="AU445" s="37" t="str">
        <f>+IF(COUNTIF('PLAN EMPLEADO'!I:I,Tabla1[[#This Row],[Mail]])=0,"No","Si")</f>
        <v>Si</v>
      </c>
      <c r="AV445" s="89" t="s">
        <v>709</v>
      </c>
      <c r="AW445" s="194"/>
    </row>
    <row r="446" spans="1:49" x14ac:dyDescent="0.2">
      <c r="A446" s="37" t="s">
        <v>27</v>
      </c>
      <c r="B446" s="37" t="s">
        <v>3115</v>
      </c>
      <c r="C446" s="37" t="s">
        <v>28</v>
      </c>
      <c r="D446" s="37" t="s">
        <v>30</v>
      </c>
      <c r="E446" s="193" t="str">
        <f>+LEFT(Tabla1[[#This Row],[RutDV]],8)</f>
        <v>19193179</v>
      </c>
      <c r="F446" s="193" t="str">
        <f>+RIGHT(Tabla1[[#This Row],[RutDV]],1)</f>
        <v>3</v>
      </c>
      <c r="G446" s="37" t="s">
        <v>385</v>
      </c>
      <c r="H446" s="37" t="s">
        <v>1007</v>
      </c>
      <c r="I446" s="37" t="str">
        <f>+TRIM(Tabla1[[#This Row],[Nombres]]&amp;" "&amp;Tabla1[[#This Row],[Apellidos]])</f>
        <v>DARELY ANAIS BUSTAMANTE NEIRA</v>
      </c>
      <c r="J446" s="37" t="s">
        <v>1958</v>
      </c>
      <c r="K446" s="37" t="s">
        <v>1959</v>
      </c>
      <c r="L446" s="37" t="s">
        <v>2494</v>
      </c>
      <c r="M446" s="37" t="s">
        <v>2493</v>
      </c>
      <c r="N446" s="37" t="s">
        <v>2496</v>
      </c>
      <c r="P446" s="40">
        <v>43159</v>
      </c>
      <c r="Q446" s="37"/>
      <c r="V446" s="40">
        <v>35182</v>
      </c>
      <c r="W446" s="37" t="s">
        <v>5416</v>
      </c>
      <c r="X446" s="37" t="s">
        <v>2505</v>
      </c>
      <c r="Y446" s="37" t="str">
        <f>+IFERROR(VLOOKUP(Tabla1[[#This Row],[Supervisor]],STAFF!E:H,4,0),"")</f>
        <v>FRANCISCO JAVIER SUAREZ VEGA</v>
      </c>
      <c r="Z446" s="40">
        <v>43082</v>
      </c>
      <c r="AA446" s="40">
        <v>43073</v>
      </c>
      <c r="AB446" s="37" t="s">
        <v>2516</v>
      </c>
      <c r="AC446" s="40">
        <v>43105</v>
      </c>
      <c r="AD446" s="37" t="s">
        <v>1007</v>
      </c>
      <c r="AE446" s="37" t="s">
        <v>1007</v>
      </c>
      <c r="AF446" s="37">
        <v>19161</v>
      </c>
      <c r="AG446" s="37" t="s">
        <v>2814</v>
      </c>
      <c r="AJ446" s="37">
        <v>15</v>
      </c>
      <c r="AK446" s="37" t="s">
        <v>3086</v>
      </c>
      <c r="AL446" s="37">
        <v>30</v>
      </c>
      <c r="AN446" s="37" t="str">
        <f>+IF(AL446=45,1,"")</f>
        <v/>
      </c>
      <c r="AO446" s="40">
        <f ca="1">+TODAY()</f>
        <v>44256</v>
      </c>
      <c r="AP446" s="41">
        <f ca="1">+IF(Tabla1[[#This Row],[Fecha Ingreso Plataforma]]="","",AO446-AC446)</f>
        <v>1151</v>
      </c>
      <c r="AQ446" s="40"/>
      <c r="AR446" s="42">
        <f>+IF(Tabla1[[#This Row],[Fecha Baja]]="","",VALUE(1&amp;"/"&amp;MONTH(Tabla1[[#This Row],[Fecha Baja]])&amp;"/"&amp;YEAR(Tabla1[[#This Row],[Fecha Baja]])))</f>
        <v>43132</v>
      </c>
      <c r="AS446" s="42">
        <f>IF(Tabla1[[#This Row],[Fecha Ingreso Plataforma]]="","",VALUE(1&amp;"/"&amp;MONTH(Tabla1[[#This Row],[Fecha Ingreso Plataforma]])&amp;"/"&amp;YEAR(Tabla1[[#This Row],[Fecha Ingreso Plataforma]])))</f>
        <v>43101</v>
      </c>
      <c r="AT446" s="41" t="str">
        <f ca="1">+IF(AND(Tabla1[[#This Row],[dias]]&gt;=135,Tabla1[[#This Row],[Estado]]="Vigente"),"Si","No")</f>
        <v>No</v>
      </c>
      <c r="AU446" s="37" t="str">
        <f>+IF(COUNTIF('PLAN EMPLEADO'!I:I,Tabla1[[#This Row],[Mail]])=0,"No","Si")</f>
        <v>No</v>
      </c>
      <c r="AV446" s="89" t="s">
        <v>709</v>
      </c>
      <c r="AW446" s="194"/>
    </row>
    <row r="447" spans="1:49" x14ac:dyDescent="0.2">
      <c r="A447" s="37" t="s">
        <v>27</v>
      </c>
      <c r="B447" s="37" t="s">
        <v>3115</v>
      </c>
      <c r="C447" s="37" t="s">
        <v>28</v>
      </c>
      <c r="D447" s="37" t="s">
        <v>30</v>
      </c>
      <c r="E447" s="193" t="str">
        <f>+LEFT(Tabla1[[#This Row],[RutDV]],8)</f>
        <v>17847060</v>
      </c>
      <c r="F447" s="193" t="str">
        <f>+RIGHT(Tabla1[[#This Row],[RutDV]],1)</f>
        <v>4</v>
      </c>
      <c r="G447" s="37" t="s">
        <v>384</v>
      </c>
      <c r="H447" s="37" t="s">
        <v>1006</v>
      </c>
      <c r="I447" s="37" t="str">
        <f>+TRIM(Tabla1[[#This Row],[Nombres]]&amp;" "&amp;Tabla1[[#This Row],[Apellidos]])</f>
        <v>KATHERYN CONSTANZA ALVAREZ DIAZ</v>
      </c>
      <c r="J447" s="37" t="s">
        <v>1956</v>
      </c>
      <c r="K447" s="37" t="s">
        <v>1957</v>
      </c>
      <c r="L447" s="37" t="s">
        <v>2494</v>
      </c>
      <c r="M447" s="37" t="s">
        <v>2493</v>
      </c>
      <c r="N447" s="37" t="s">
        <v>2495</v>
      </c>
      <c r="P447" s="40">
        <v>43096</v>
      </c>
      <c r="Q447" s="37"/>
      <c r="V447" s="40">
        <v>33455</v>
      </c>
      <c r="W447" s="37"/>
      <c r="Y447" s="37" t="str">
        <f>+IFERROR(VLOOKUP(Tabla1[[#This Row],[Supervisor]],STAFF!E:H,4,0),"")</f>
        <v/>
      </c>
      <c r="Z447" s="40">
        <v>43082</v>
      </c>
      <c r="AA447" s="40">
        <v>43073</v>
      </c>
      <c r="AB447" s="37" t="s">
        <v>2516</v>
      </c>
      <c r="AC447" s="40">
        <v>43105</v>
      </c>
      <c r="AD447" s="37" t="s">
        <v>1006</v>
      </c>
      <c r="AE447" s="37" t="s">
        <v>1006</v>
      </c>
      <c r="AF447" s="37">
        <v>19174</v>
      </c>
      <c r="AG447" s="37" t="s">
        <v>2813</v>
      </c>
      <c r="AJ447" s="37">
        <v>15</v>
      </c>
      <c r="AK447" s="37" t="s">
        <v>3086</v>
      </c>
      <c r="AL447" s="37">
        <v>45</v>
      </c>
      <c r="AN447" s="37">
        <f>+IF(AL447=45,1,"")</f>
        <v>1</v>
      </c>
      <c r="AO447" s="40">
        <f ca="1">+TODAY()</f>
        <v>44256</v>
      </c>
      <c r="AP447" s="41">
        <f ca="1">+IF(Tabla1[[#This Row],[Fecha Ingreso Plataforma]]="","",AO447-AC447)</f>
        <v>1151</v>
      </c>
      <c r="AQ447" s="40"/>
      <c r="AR447" s="42">
        <f>+IF(Tabla1[[#This Row],[Fecha Baja]]="","",VALUE(1&amp;"/"&amp;MONTH(Tabla1[[#This Row],[Fecha Baja]])&amp;"/"&amp;YEAR(Tabla1[[#This Row],[Fecha Baja]])))</f>
        <v>43070</v>
      </c>
      <c r="AS447" s="42">
        <f>IF(Tabla1[[#This Row],[Fecha Ingreso Plataforma]]="","",VALUE(1&amp;"/"&amp;MONTH(Tabla1[[#This Row],[Fecha Ingreso Plataforma]])&amp;"/"&amp;YEAR(Tabla1[[#This Row],[Fecha Ingreso Plataforma]])))</f>
        <v>43101</v>
      </c>
      <c r="AT447" s="41" t="str">
        <f ca="1">+IF(AND(Tabla1[[#This Row],[dias]]&gt;=135,Tabla1[[#This Row],[Estado]]="Vigente"),"Si","No")</f>
        <v>No</v>
      </c>
      <c r="AU447" s="37" t="str">
        <f>+IF(COUNTIF('PLAN EMPLEADO'!I:I,Tabla1[[#This Row],[Mail]])=0,"No","Si")</f>
        <v>No</v>
      </c>
      <c r="AV447" s="89" t="s">
        <v>709</v>
      </c>
      <c r="AW447" s="194"/>
    </row>
    <row r="448" spans="1:49" x14ac:dyDescent="0.2">
      <c r="A448" s="37" t="s">
        <v>27</v>
      </c>
      <c r="B448" s="37" t="s">
        <v>3115</v>
      </c>
      <c r="C448" s="37" t="s">
        <v>28</v>
      </c>
      <c r="D448" s="37" t="s">
        <v>30</v>
      </c>
      <c r="E448" s="193" t="str">
        <f>+LEFT(Tabla1[[#This Row],[RutDV]],8)</f>
        <v>18827585</v>
      </c>
      <c r="F448" s="193" t="str">
        <f>+RIGHT(Tabla1[[#This Row],[RutDV]],1)</f>
        <v>0</v>
      </c>
      <c r="G448" s="37" t="s">
        <v>393</v>
      </c>
      <c r="H448" s="37" t="s">
        <v>1015</v>
      </c>
      <c r="I448" s="37" t="str">
        <f>+TRIM(Tabla1[[#This Row],[Nombres]]&amp;" "&amp;Tabla1[[#This Row],[Apellidos]])</f>
        <v>KAROL CAMILA FLORES ARDILES</v>
      </c>
      <c r="J448" s="37" t="s">
        <v>4498</v>
      </c>
      <c r="K448" s="37" t="s">
        <v>1972</v>
      </c>
      <c r="L448" s="37" t="s">
        <v>2494</v>
      </c>
      <c r="M448" s="37" t="s">
        <v>2493</v>
      </c>
      <c r="N448" s="37" t="s">
        <v>2495</v>
      </c>
      <c r="O448" s="37" t="s">
        <v>3107</v>
      </c>
      <c r="P448" s="40">
        <v>43311</v>
      </c>
      <c r="Q448" s="37"/>
      <c r="V448" s="40">
        <v>34547</v>
      </c>
      <c r="W448" s="37" t="s">
        <v>5408</v>
      </c>
      <c r="X448" s="37" t="s">
        <v>4599</v>
      </c>
      <c r="Y448" s="37" t="str">
        <f>+IFERROR(VLOOKUP(Tabla1[[#This Row],[Supervisor]],STAFF!E:H,4,0),"")</f>
        <v>WILLIAMS ENRIQUE DOMINGUEZ BARRADA</v>
      </c>
      <c r="Z448" s="40">
        <v>43082</v>
      </c>
      <c r="AA448" s="40">
        <v>43073</v>
      </c>
      <c r="AB448" s="37" t="s">
        <v>2516</v>
      </c>
      <c r="AC448" s="40">
        <v>43105</v>
      </c>
      <c r="AD448" s="37" t="s">
        <v>1015</v>
      </c>
      <c r="AE448" s="37" t="s">
        <v>1015</v>
      </c>
      <c r="AF448" s="37">
        <v>19180</v>
      </c>
      <c r="AG448" s="37" t="s">
        <v>2822</v>
      </c>
      <c r="AJ448" s="37">
        <v>15</v>
      </c>
      <c r="AK448" s="37" t="s">
        <v>3086</v>
      </c>
      <c r="AL448" s="37">
        <v>30</v>
      </c>
      <c r="AM448" s="37" t="s">
        <v>3519</v>
      </c>
      <c r="AN448" s="37" t="str">
        <f>+IF(AL448=45,1,"")</f>
        <v/>
      </c>
      <c r="AO448" s="40">
        <f ca="1">+TODAY()</f>
        <v>44256</v>
      </c>
      <c r="AP448" s="41">
        <f ca="1">+IF(Tabla1[[#This Row],[Fecha Ingreso Plataforma]]="","",AO448-AC448)</f>
        <v>1151</v>
      </c>
      <c r="AQ448" s="40"/>
      <c r="AR448" s="42">
        <f>+IF(Tabla1[[#This Row],[Fecha Baja]]="","",VALUE(1&amp;"/"&amp;MONTH(Tabla1[[#This Row],[Fecha Baja]])&amp;"/"&amp;YEAR(Tabla1[[#This Row],[Fecha Baja]])))</f>
        <v>43282</v>
      </c>
      <c r="AS448" s="42">
        <f>IF(Tabla1[[#This Row],[Fecha Ingreso Plataforma]]="","",VALUE(1&amp;"/"&amp;MONTH(Tabla1[[#This Row],[Fecha Ingreso Plataforma]])&amp;"/"&amp;YEAR(Tabla1[[#This Row],[Fecha Ingreso Plataforma]])))</f>
        <v>43101</v>
      </c>
      <c r="AT448" s="41" t="str">
        <f ca="1">+IF(AND(Tabla1[[#This Row],[dias]]&gt;=135,Tabla1[[#This Row],[Estado]]="Vigente"),"Si","No")</f>
        <v>No</v>
      </c>
      <c r="AU448" s="37" t="str">
        <f>+IF(COUNTIF('PLAN EMPLEADO'!I:I,Tabla1[[#This Row],[Mail]])=0,"No","Si")</f>
        <v>No</v>
      </c>
      <c r="AV448" s="89" t="s">
        <v>709</v>
      </c>
      <c r="AW448" s="194"/>
    </row>
    <row r="449" spans="1:49" x14ac:dyDescent="0.2">
      <c r="A449" s="37" t="s">
        <v>27</v>
      </c>
      <c r="B449" s="37" t="s">
        <v>3115</v>
      </c>
      <c r="C449" s="37" t="s">
        <v>28</v>
      </c>
      <c r="D449" s="37" t="s">
        <v>30</v>
      </c>
      <c r="E449" s="193" t="str">
        <f>+LEFT(Tabla1[[#This Row],[RutDV]],8)</f>
        <v>18450457</v>
      </c>
      <c r="F449" s="193" t="str">
        <f>+RIGHT(Tabla1[[#This Row],[RutDV]],1)</f>
        <v>K</v>
      </c>
      <c r="G449" s="37" t="s">
        <v>383</v>
      </c>
      <c r="H449" s="37" t="s">
        <v>1005</v>
      </c>
      <c r="I449" s="37" t="str">
        <f>+TRIM(Tabla1[[#This Row],[Nombres]]&amp;" "&amp;Tabla1[[#This Row],[Apellidos]])</f>
        <v>KARIM GEANINNA ALVARADO ROJAS</v>
      </c>
      <c r="J449" s="37" t="s">
        <v>1954</v>
      </c>
      <c r="K449" s="37" t="s">
        <v>1955</v>
      </c>
      <c r="L449" s="37" t="s">
        <v>2494</v>
      </c>
      <c r="M449" s="37" t="s">
        <v>2493</v>
      </c>
      <c r="N449" s="37" t="s">
        <v>2495</v>
      </c>
      <c r="P449" s="40">
        <v>43095</v>
      </c>
      <c r="Q449" s="37"/>
      <c r="V449" s="40">
        <v>34262</v>
      </c>
      <c r="W449" s="37"/>
      <c r="Y449" s="37" t="str">
        <f>+IFERROR(VLOOKUP(Tabla1[[#This Row],[Supervisor]],STAFF!E:H,4,0),"")</f>
        <v/>
      </c>
      <c r="Z449" s="40">
        <v>43082</v>
      </c>
      <c r="AA449" s="40">
        <v>43073</v>
      </c>
      <c r="AB449" s="37" t="s">
        <v>2516</v>
      </c>
      <c r="AC449" s="40">
        <v>43105</v>
      </c>
      <c r="AD449" s="37" t="s">
        <v>1005</v>
      </c>
      <c r="AE449" s="37" t="s">
        <v>1005</v>
      </c>
      <c r="AF449" s="37">
        <v>19022</v>
      </c>
      <c r="AG449" s="37" t="s">
        <v>2812</v>
      </c>
      <c r="AJ449" s="37">
        <v>15</v>
      </c>
      <c r="AK449" s="37" t="s">
        <v>3086</v>
      </c>
      <c r="AL449" s="37">
        <v>45</v>
      </c>
      <c r="AN449" s="37">
        <f>+IF(AL449=45,1,"")</f>
        <v>1</v>
      </c>
      <c r="AO449" s="40">
        <f ca="1">+TODAY()</f>
        <v>44256</v>
      </c>
      <c r="AP449" s="41">
        <f ca="1">+IF(Tabla1[[#This Row],[Fecha Ingreso Plataforma]]="","",AO449-AC449)</f>
        <v>1151</v>
      </c>
      <c r="AQ449" s="40"/>
      <c r="AR449" s="42">
        <f>+IF(Tabla1[[#This Row],[Fecha Baja]]="","",VALUE(1&amp;"/"&amp;MONTH(Tabla1[[#This Row],[Fecha Baja]])&amp;"/"&amp;YEAR(Tabla1[[#This Row],[Fecha Baja]])))</f>
        <v>43070</v>
      </c>
      <c r="AS449" s="42">
        <f>IF(Tabla1[[#This Row],[Fecha Ingreso Plataforma]]="","",VALUE(1&amp;"/"&amp;MONTH(Tabla1[[#This Row],[Fecha Ingreso Plataforma]])&amp;"/"&amp;YEAR(Tabla1[[#This Row],[Fecha Ingreso Plataforma]])))</f>
        <v>43101</v>
      </c>
      <c r="AT449" s="41" t="str">
        <f ca="1">+IF(AND(Tabla1[[#This Row],[dias]]&gt;=135,Tabla1[[#This Row],[Estado]]="Vigente"),"Si","No")</f>
        <v>No</v>
      </c>
      <c r="AU449" s="37" t="str">
        <f>+IF(COUNTIF('PLAN EMPLEADO'!I:I,Tabla1[[#This Row],[Mail]])=0,"No","Si")</f>
        <v>No</v>
      </c>
      <c r="AV449" s="89" t="s">
        <v>709</v>
      </c>
      <c r="AW449" s="194"/>
    </row>
    <row r="450" spans="1:49" x14ac:dyDescent="0.2">
      <c r="A450" s="37" t="s">
        <v>27</v>
      </c>
      <c r="B450" s="37" t="s">
        <v>3115</v>
      </c>
      <c r="C450" s="37" t="s">
        <v>28</v>
      </c>
      <c r="D450" s="37" t="s">
        <v>30</v>
      </c>
      <c r="E450" s="193" t="str">
        <f>+LEFT(Tabla1[[#This Row],[RutDV]],8)</f>
        <v>17294853</v>
      </c>
      <c r="F450" s="193" t="str">
        <f>+RIGHT(Tabla1[[#This Row],[RutDV]],1)</f>
        <v>7</v>
      </c>
      <c r="G450" s="37" t="s">
        <v>398</v>
      </c>
      <c r="H450" s="37" t="s">
        <v>1020</v>
      </c>
      <c r="I450" s="37" t="str">
        <f>+TRIM(Tabla1[[#This Row],[Nombres]]&amp;" "&amp;Tabla1[[#This Row],[Apellidos]])</f>
        <v>KATHERIN NICOL ROJAS SALAZAR</v>
      </c>
      <c r="J450" s="37" t="s">
        <v>1979</v>
      </c>
      <c r="K450" s="37" t="s">
        <v>1980</v>
      </c>
      <c r="L450" s="37" t="s">
        <v>2494</v>
      </c>
      <c r="M450" s="37" t="s">
        <v>2493</v>
      </c>
      <c r="N450" s="37" t="s">
        <v>2496</v>
      </c>
      <c r="P450" s="40">
        <v>43115</v>
      </c>
      <c r="Q450" s="37"/>
      <c r="V450" s="40">
        <v>32858</v>
      </c>
      <c r="W450" s="37"/>
      <c r="Y450" s="37" t="str">
        <f>+IFERROR(VLOOKUP(Tabla1[[#This Row],[Supervisor]],STAFF!E:H,4,0),"")</f>
        <v/>
      </c>
      <c r="Z450" s="40">
        <v>43082</v>
      </c>
      <c r="AA450" s="40">
        <v>43073</v>
      </c>
      <c r="AB450" s="37" t="s">
        <v>2516</v>
      </c>
      <c r="AC450" s="40">
        <v>43105</v>
      </c>
      <c r="AD450" s="37" t="s">
        <v>1020</v>
      </c>
      <c r="AE450" s="37" t="s">
        <v>1020</v>
      </c>
      <c r="AF450" s="37">
        <v>19078</v>
      </c>
      <c r="AG450" s="37" t="s">
        <v>2827</v>
      </c>
      <c r="AJ450" s="37">
        <v>15</v>
      </c>
      <c r="AK450" s="37" t="s">
        <v>3086</v>
      </c>
      <c r="AL450" s="37">
        <v>30</v>
      </c>
      <c r="AN450" s="37" t="str">
        <f>+IF(AL450=45,1,"")</f>
        <v/>
      </c>
      <c r="AO450" s="40">
        <f ca="1">+TODAY()</f>
        <v>44256</v>
      </c>
      <c r="AP450" s="41">
        <f ca="1">+IF(Tabla1[[#This Row],[Fecha Ingreso Plataforma]]="","",AO450-AC450)</f>
        <v>1151</v>
      </c>
      <c r="AQ450" s="40"/>
      <c r="AR450" s="42">
        <f>+IF(Tabla1[[#This Row],[Fecha Baja]]="","",VALUE(1&amp;"/"&amp;MONTH(Tabla1[[#This Row],[Fecha Baja]])&amp;"/"&amp;YEAR(Tabla1[[#This Row],[Fecha Baja]])))</f>
        <v>43101</v>
      </c>
      <c r="AS450" s="42">
        <f>IF(Tabla1[[#This Row],[Fecha Ingreso Plataforma]]="","",VALUE(1&amp;"/"&amp;MONTH(Tabla1[[#This Row],[Fecha Ingreso Plataforma]])&amp;"/"&amp;YEAR(Tabla1[[#This Row],[Fecha Ingreso Plataforma]])))</f>
        <v>43101</v>
      </c>
      <c r="AT450" s="41" t="str">
        <f ca="1">+IF(AND(Tabla1[[#This Row],[dias]]&gt;=135,Tabla1[[#This Row],[Estado]]="Vigente"),"Si","No")</f>
        <v>No</v>
      </c>
      <c r="AU450" s="37" t="str">
        <f>+IF(COUNTIF('PLAN EMPLEADO'!I:I,Tabla1[[#This Row],[Mail]])=0,"No","Si")</f>
        <v>No</v>
      </c>
      <c r="AV450" s="89" t="s">
        <v>709</v>
      </c>
      <c r="AW450" s="194"/>
    </row>
    <row r="451" spans="1:49" x14ac:dyDescent="0.2">
      <c r="A451" s="37" t="s">
        <v>27</v>
      </c>
      <c r="B451" s="37" t="s">
        <v>3115</v>
      </c>
      <c r="C451" s="37" t="s">
        <v>28</v>
      </c>
      <c r="D451" s="37" t="s">
        <v>30</v>
      </c>
      <c r="E451" s="193" t="str">
        <f>+LEFT(Tabla1[[#This Row],[RutDV]],8)</f>
        <v>18318204</v>
      </c>
      <c r="F451" s="193" t="str">
        <f>+RIGHT(Tabla1[[#This Row],[RutDV]],1)</f>
        <v>8</v>
      </c>
      <c r="G451" s="37" t="s">
        <v>399</v>
      </c>
      <c r="H451" s="37" t="s">
        <v>1021</v>
      </c>
      <c r="I451" s="37" t="str">
        <f>+TRIM(Tabla1[[#This Row],[Nombres]]&amp;" "&amp;Tabla1[[#This Row],[Apellidos]])</f>
        <v>LESLY GEOVANA SEGOVIA SAN MARTIN</v>
      </c>
      <c r="J451" s="37" t="s">
        <v>1981</v>
      </c>
      <c r="K451" s="37" t="s">
        <v>1806</v>
      </c>
      <c r="L451" s="37" t="s">
        <v>2494</v>
      </c>
      <c r="M451" s="37" t="s">
        <v>2493</v>
      </c>
      <c r="N451" s="37" t="s">
        <v>2495</v>
      </c>
      <c r="P451" s="40">
        <v>43207</v>
      </c>
      <c r="Q451" s="37"/>
      <c r="V451" s="40">
        <v>34165</v>
      </c>
      <c r="W451" s="37" t="s">
        <v>5410</v>
      </c>
      <c r="X451" s="37" t="s">
        <v>2506</v>
      </c>
      <c r="Y451" s="37" t="str">
        <f>+IFERROR(VLOOKUP(Tabla1[[#This Row],[Supervisor]],STAFF!E:H,4,0),"")</f>
        <v>ULISES LA ROSA PEREZ</v>
      </c>
      <c r="Z451" s="40">
        <v>43082</v>
      </c>
      <c r="AA451" s="40">
        <v>43073</v>
      </c>
      <c r="AB451" s="37" t="s">
        <v>2516</v>
      </c>
      <c r="AC451" s="40">
        <v>43105</v>
      </c>
      <c r="AD451" s="37" t="s">
        <v>1021</v>
      </c>
      <c r="AE451" s="37" t="s">
        <v>1021</v>
      </c>
      <c r="AF451" s="37">
        <v>19112</v>
      </c>
      <c r="AG451" s="37" t="s">
        <v>2828</v>
      </c>
      <c r="AJ451" s="37">
        <v>15</v>
      </c>
      <c r="AK451" s="37" t="s">
        <v>3086</v>
      </c>
      <c r="AL451" s="37">
        <v>30</v>
      </c>
      <c r="AN451" s="37" t="str">
        <f>+IF(AL451=45,1,"")</f>
        <v/>
      </c>
      <c r="AO451" s="40">
        <f ca="1">+TODAY()</f>
        <v>44256</v>
      </c>
      <c r="AP451" s="41">
        <f ca="1">+IF(Tabla1[[#This Row],[Fecha Ingreso Plataforma]]="","",AO451-AC451)</f>
        <v>1151</v>
      </c>
      <c r="AQ451" s="40"/>
      <c r="AR451" s="42">
        <f>+IF(Tabla1[[#This Row],[Fecha Baja]]="","",VALUE(1&amp;"/"&amp;MONTH(Tabla1[[#This Row],[Fecha Baja]])&amp;"/"&amp;YEAR(Tabla1[[#This Row],[Fecha Baja]])))</f>
        <v>43191</v>
      </c>
      <c r="AS451" s="42">
        <f>IF(Tabla1[[#This Row],[Fecha Ingreso Plataforma]]="","",VALUE(1&amp;"/"&amp;MONTH(Tabla1[[#This Row],[Fecha Ingreso Plataforma]])&amp;"/"&amp;YEAR(Tabla1[[#This Row],[Fecha Ingreso Plataforma]])))</f>
        <v>43101</v>
      </c>
      <c r="AT451" s="41" t="str">
        <f ca="1">+IF(AND(Tabla1[[#This Row],[dias]]&gt;=135,Tabla1[[#This Row],[Estado]]="Vigente"),"Si","No")</f>
        <v>No</v>
      </c>
      <c r="AU451" s="37" t="str">
        <f>+IF(COUNTIF('PLAN EMPLEADO'!I:I,Tabla1[[#This Row],[Mail]])=0,"No","Si")</f>
        <v>No</v>
      </c>
      <c r="AV451" s="89" t="s">
        <v>709</v>
      </c>
      <c r="AW451" s="194"/>
    </row>
    <row r="452" spans="1:49" x14ac:dyDescent="0.2">
      <c r="A452" s="37" t="s">
        <v>27</v>
      </c>
      <c r="B452" s="37" t="s">
        <v>3115</v>
      </c>
      <c r="C452" s="37" t="s">
        <v>28</v>
      </c>
      <c r="D452" s="37" t="s">
        <v>30</v>
      </c>
      <c r="E452" s="193" t="str">
        <f>+LEFT(Tabla1[[#This Row],[RutDV]],8)</f>
        <v>13179054</v>
      </c>
      <c r="F452" s="193" t="str">
        <f>+RIGHT(Tabla1[[#This Row],[RutDV]],1)</f>
        <v>6</v>
      </c>
      <c r="G452" s="37" t="s">
        <v>387</v>
      </c>
      <c r="H452" s="37" t="s">
        <v>1009</v>
      </c>
      <c r="I452" s="37" t="str">
        <f>+TRIM(Tabla1[[#This Row],[Nombres]]&amp;" "&amp;Tabla1[[#This Row],[Apellidos]])</f>
        <v>MARIA EUGENIA CARVAJAL ASTORGA</v>
      </c>
      <c r="J452" s="37" t="s">
        <v>1331</v>
      </c>
      <c r="K452" s="37" t="s">
        <v>1962</v>
      </c>
      <c r="L452" s="37" t="s">
        <v>2494</v>
      </c>
      <c r="M452" s="37" t="s">
        <v>2493</v>
      </c>
      <c r="N452" s="37" t="s">
        <v>2495</v>
      </c>
      <c r="O452" s="37" t="s">
        <v>3106</v>
      </c>
      <c r="P452" s="40">
        <v>43105</v>
      </c>
      <c r="Q452" s="37"/>
      <c r="V452" s="40">
        <v>28306</v>
      </c>
      <c r="W452" s="37"/>
      <c r="Y452" s="37" t="str">
        <f>+IFERROR(VLOOKUP(Tabla1[[#This Row],[Supervisor]],STAFF!E:H,4,0),"")</f>
        <v/>
      </c>
      <c r="Z452" s="40">
        <v>43082</v>
      </c>
      <c r="AA452" s="40">
        <v>43073</v>
      </c>
      <c r="AB452" s="37" t="s">
        <v>2516</v>
      </c>
      <c r="AC452" s="40">
        <v>43105</v>
      </c>
      <c r="AD452" s="37" t="s">
        <v>1009</v>
      </c>
      <c r="AE452" s="37" t="s">
        <v>1009</v>
      </c>
      <c r="AF452" s="37">
        <v>19045</v>
      </c>
      <c r="AG452" s="37" t="s">
        <v>2816</v>
      </c>
      <c r="AJ452" s="37">
        <v>15</v>
      </c>
      <c r="AK452" s="37" t="s">
        <v>3086</v>
      </c>
      <c r="AL452" s="37">
        <v>45</v>
      </c>
      <c r="AN452" s="37">
        <f>+IF(AL452=45,1,"")</f>
        <v>1</v>
      </c>
      <c r="AO452" s="40">
        <f ca="1">+TODAY()</f>
        <v>44256</v>
      </c>
      <c r="AP452" s="41">
        <f ca="1">+IF(Tabla1[[#This Row],[Fecha Ingreso Plataforma]]="","",AO452-AC452)</f>
        <v>1151</v>
      </c>
      <c r="AQ452" s="40"/>
      <c r="AR452" s="42">
        <f>+IF(Tabla1[[#This Row],[Fecha Baja]]="","",VALUE(1&amp;"/"&amp;MONTH(Tabla1[[#This Row],[Fecha Baja]])&amp;"/"&amp;YEAR(Tabla1[[#This Row],[Fecha Baja]])))</f>
        <v>43101</v>
      </c>
      <c r="AS452" s="42">
        <f>IF(Tabla1[[#This Row],[Fecha Ingreso Plataforma]]="","",VALUE(1&amp;"/"&amp;MONTH(Tabla1[[#This Row],[Fecha Ingreso Plataforma]])&amp;"/"&amp;YEAR(Tabla1[[#This Row],[Fecha Ingreso Plataforma]])))</f>
        <v>43101</v>
      </c>
      <c r="AT452" s="41" t="str">
        <f ca="1">+IF(AND(Tabla1[[#This Row],[dias]]&gt;=135,Tabla1[[#This Row],[Estado]]="Vigente"),"Si","No")</f>
        <v>No</v>
      </c>
      <c r="AU452" s="37" t="str">
        <f>+IF(COUNTIF('PLAN EMPLEADO'!I:I,Tabla1[[#This Row],[Mail]])=0,"No","Si")</f>
        <v>No</v>
      </c>
      <c r="AV452" s="89" t="s">
        <v>709</v>
      </c>
      <c r="AW452" s="194"/>
    </row>
    <row r="453" spans="1:49" x14ac:dyDescent="0.2">
      <c r="A453" s="37" t="s">
        <v>27</v>
      </c>
      <c r="B453" s="37" t="s">
        <v>3115</v>
      </c>
      <c r="C453" s="37" t="s">
        <v>28</v>
      </c>
      <c r="D453" s="37" t="s">
        <v>30</v>
      </c>
      <c r="E453" s="193" t="str">
        <f>+LEFT(Tabla1[[#This Row],[RutDV]],8)</f>
        <v>15052892</v>
      </c>
      <c r="F453" s="193" t="str">
        <f>+RIGHT(Tabla1[[#This Row],[RutDV]],1)</f>
        <v>5</v>
      </c>
      <c r="G453" s="37" t="s">
        <v>401</v>
      </c>
      <c r="H453" s="37" t="s">
        <v>1023</v>
      </c>
      <c r="I453" s="37" t="str">
        <f>+TRIM(Tabla1[[#This Row],[Nombres]]&amp;" "&amp;Tabla1[[#This Row],[Apellidos]])</f>
        <v>MYRIAM ELIZABETH TORRES CUBILLOS</v>
      </c>
      <c r="J453" s="37" t="s">
        <v>1984</v>
      </c>
      <c r="K453" s="37" t="s">
        <v>1985</v>
      </c>
      <c r="L453" s="37" t="s">
        <v>2494</v>
      </c>
      <c r="M453" s="37" t="s">
        <v>2493</v>
      </c>
      <c r="N453" s="37" t="s">
        <v>2496</v>
      </c>
      <c r="O453" s="37" t="s">
        <v>3097</v>
      </c>
      <c r="P453" s="40">
        <v>43104</v>
      </c>
      <c r="Q453" s="37"/>
      <c r="V453" s="40">
        <v>30302</v>
      </c>
      <c r="W453" s="37"/>
      <c r="Y453" s="37" t="str">
        <f>+IFERROR(VLOOKUP(Tabla1[[#This Row],[Supervisor]],STAFF!E:H,4,0),"")</f>
        <v/>
      </c>
      <c r="Z453" s="40">
        <v>43082</v>
      </c>
      <c r="AA453" s="40">
        <v>43073</v>
      </c>
      <c r="AB453" s="37" t="s">
        <v>2516</v>
      </c>
      <c r="AC453" s="40">
        <v>43105</v>
      </c>
      <c r="AD453" s="37" t="s">
        <v>1023</v>
      </c>
      <c r="AE453" s="37" t="s">
        <v>1023</v>
      </c>
      <c r="AF453" s="37">
        <v>19090</v>
      </c>
      <c r="AG453" s="37" t="s">
        <v>2830</v>
      </c>
      <c r="AJ453" s="37">
        <v>15</v>
      </c>
      <c r="AK453" s="37" t="s">
        <v>3086</v>
      </c>
      <c r="AL453" s="37">
        <v>45</v>
      </c>
      <c r="AN453" s="37">
        <f>+IF(AL453=45,1,"")</f>
        <v>1</v>
      </c>
      <c r="AO453" s="40">
        <f ca="1">+TODAY()</f>
        <v>44256</v>
      </c>
      <c r="AP453" s="41">
        <f ca="1">+IF(Tabla1[[#This Row],[Fecha Ingreso Plataforma]]="","",AO453-AC453)</f>
        <v>1151</v>
      </c>
      <c r="AQ453" s="40"/>
      <c r="AR453" s="42">
        <f>+IF(Tabla1[[#This Row],[Fecha Baja]]="","",VALUE(1&amp;"/"&amp;MONTH(Tabla1[[#This Row],[Fecha Baja]])&amp;"/"&amp;YEAR(Tabla1[[#This Row],[Fecha Baja]])))</f>
        <v>43101</v>
      </c>
      <c r="AS453" s="42">
        <f>IF(Tabla1[[#This Row],[Fecha Ingreso Plataforma]]="","",VALUE(1&amp;"/"&amp;MONTH(Tabla1[[#This Row],[Fecha Ingreso Plataforma]])&amp;"/"&amp;YEAR(Tabla1[[#This Row],[Fecha Ingreso Plataforma]])))</f>
        <v>43101</v>
      </c>
      <c r="AT453" s="41" t="str">
        <f ca="1">+IF(AND(Tabla1[[#This Row],[dias]]&gt;=135,Tabla1[[#This Row],[Estado]]="Vigente"),"Si","No")</f>
        <v>No</v>
      </c>
      <c r="AU453" s="37" t="str">
        <f>+IF(COUNTIF('PLAN EMPLEADO'!I:I,Tabla1[[#This Row],[Mail]])=0,"No","Si")</f>
        <v>No</v>
      </c>
      <c r="AV453" s="89" t="s">
        <v>709</v>
      </c>
      <c r="AW453" s="194"/>
    </row>
    <row r="454" spans="1:49" x14ac:dyDescent="0.2">
      <c r="A454" s="37" t="s">
        <v>27</v>
      </c>
      <c r="B454" s="37" t="s">
        <v>3115</v>
      </c>
      <c r="C454" s="37" t="s">
        <v>28</v>
      </c>
      <c r="D454" s="37" t="s">
        <v>30</v>
      </c>
      <c r="E454" s="193" t="str">
        <f>+LEFT(Tabla1[[#This Row],[RutDV]],8)</f>
        <v>15035705</v>
      </c>
      <c r="F454" s="193" t="str">
        <f>+RIGHT(Tabla1[[#This Row],[RutDV]],1)</f>
        <v>5</v>
      </c>
      <c r="G454" s="37" t="s">
        <v>419</v>
      </c>
      <c r="H454" s="37" t="s">
        <v>1041</v>
      </c>
      <c r="I454" s="37" t="str">
        <f>+TRIM(Tabla1[[#This Row],[Nombres]]&amp;" "&amp;Tabla1[[#This Row],[Apellidos]])</f>
        <v>MARCELA FERNANDA GALLARDO DORTA</v>
      </c>
      <c r="J454" s="37" t="s">
        <v>2016</v>
      </c>
      <c r="K454" s="37" t="s">
        <v>2017</v>
      </c>
      <c r="L454" s="37" t="s">
        <v>2494</v>
      </c>
      <c r="M454" s="37" t="s">
        <v>2493</v>
      </c>
      <c r="N454" s="37" t="s">
        <v>2496</v>
      </c>
      <c r="O454" s="37" t="s">
        <v>3533</v>
      </c>
      <c r="P454" s="40">
        <v>43749</v>
      </c>
      <c r="Q454" s="37"/>
      <c r="V454" s="40">
        <v>31016</v>
      </c>
      <c r="W454" s="37" t="s">
        <v>5414</v>
      </c>
      <c r="X454" s="37" t="s">
        <v>2508</v>
      </c>
      <c r="Y454" s="37" t="str">
        <f>+IFERROR(VLOOKUP(Tabla1[[#This Row],[Supervisor]],STAFF!E:H,4,0),"")</f>
        <v>ULISES LA ROSA PEREZ</v>
      </c>
      <c r="Z454" s="40">
        <v>43082</v>
      </c>
      <c r="AA454" s="40">
        <v>43073</v>
      </c>
      <c r="AB454" s="37" t="s">
        <v>2516</v>
      </c>
      <c r="AC454" s="40">
        <v>43105</v>
      </c>
      <c r="AD454" s="37" t="s">
        <v>1041</v>
      </c>
      <c r="AE454" s="37" t="s">
        <v>1041</v>
      </c>
      <c r="AF454" s="37">
        <v>19181</v>
      </c>
      <c r="AG454" s="37" t="s">
        <v>2848</v>
      </c>
      <c r="AJ454" s="37">
        <v>15</v>
      </c>
      <c r="AK454" s="37" t="s">
        <v>3086</v>
      </c>
      <c r="AL454" s="37">
        <v>45</v>
      </c>
      <c r="AM454" s="37" t="s">
        <v>3519</v>
      </c>
      <c r="AN454" s="37">
        <f>+IF(AL454=45,1,"")</f>
        <v>1</v>
      </c>
      <c r="AO454" s="40">
        <f ca="1">+TODAY()</f>
        <v>44256</v>
      </c>
      <c r="AP454" s="41">
        <f ca="1">+IF(Tabla1[[#This Row],[Fecha Ingreso Plataforma]]="","",AO454-AC454)</f>
        <v>1151</v>
      </c>
      <c r="AQ454" s="40"/>
      <c r="AR454" s="42">
        <f>+IF(Tabla1[[#This Row],[Fecha Baja]]="","",VALUE(1&amp;"/"&amp;MONTH(Tabla1[[#This Row],[Fecha Baja]])&amp;"/"&amp;YEAR(Tabla1[[#This Row],[Fecha Baja]])))</f>
        <v>43739</v>
      </c>
      <c r="AS454" s="42">
        <f>IF(Tabla1[[#This Row],[Fecha Ingreso Plataforma]]="","",VALUE(1&amp;"/"&amp;MONTH(Tabla1[[#This Row],[Fecha Ingreso Plataforma]])&amp;"/"&amp;YEAR(Tabla1[[#This Row],[Fecha Ingreso Plataforma]])))</f>
        <v>43101</v>
      </c>
      <c r="AT454" s="41" t="str">
        <f ca="1">+IF(AND(Tabla1[[#This Row],[dias]]&gt;=135,Tabla1[[#This Row],[Estado]]="Vigente"),"Si","No")</f>
        <v>No</v>
      </c>
      <c r="AU454" s="37" t="str">
        <f>+IF(COUNTIF('PLAN EMPLEADO'!I:I,Tabla1[[#This Row],[Mail]])=0,"No","Si")</f>
        <v>Si</v>
      </c>
      <c r="AV454" s="89" t="s">
        <v>709</v>
      </c>
      <c r="AW454" s="194"/>
    </row>
    <row r="455" spans="1:49" x14ac:dyDescent="0.2">
      <c r="A455" s="37" t="s">
        <v>27</v>
      </c>
      <c r="B455" s="37" t="s">
        <v>3115</v>
      </c>
      <c r="C455" s="37" t="s">
        <v>28</v>
      </c>
      <c r="D455" s="37" t="s">
        <v>30</v>
      </c>
      <c r="E455" s="193" t="str">
        <f>+LEFT(Tabla1[[#This Row],[RutDV]],8)</f>
        <v>17401278</v>
      </c>
      <c r="F455" s="193" t="str">
        <f>+RIGHT(Tabla1[[#This Row],[RutDV]],1)</f>
        <v>4</v>
      </c>
      <c r="G455" s="37" t="s">
        <v>400</v>
      </c>
      <c r="H455" s="37" t="s">
        <v>1022</v>
      </c>
      <c r="I455" s="37" t="str">
        <f>+TRIM(Tabla1[[#This Row],[Nombres]]&amp;" "&amp;Tabla1[[#This Row],[Apellidos]])</f>
        <v>NATALIA CAROLINA TAPIA BARRAZA</v>
      </c>
      <c r="J455" s="37" t="s">
        <v>1982</v>
      </c>
      <c r="K455" s="37" t="s">
        <v>1983</v>
      </c>
      <c r="L455" s="37" t="s">
        <v>2494</v>
      </c>
      <c r="M455" s="37" t="s">
        <v>2493</v>
      </c>
      <c r="N455" s="37" t="s">
        <v>2495</v>
      </c>
      <c r="O455" s="37" t="s">
        <v>3107</v>
      </c>
      <c r="P455" s="40">
        <v>43116</v>
      </c>
      <c r="Q455" s="37"/>
      <c r="V455" s="40">
        <v>33010</v>
      </c>
      <c r="W455" s="37"/>
      <c r="Y455" s="37" t="str">
        <f>+IFERROR(VLOOKUP(Tabla1[[#This Row],[Supervisor]],STAFF!E:H,4,0),"")</f>
        <v/>
      </c>
      <c r="Z455" s="40">
        <v>43082</v>
      </c>
      <c r="AA455" s="40">
        <v>43073</v>
      </c>
      <c r="AB455" s="37" t="s">
        <v>2516</v>
      </c>
      <c r="AC455" s="40">
        <v>43105</v>
      </c>
      <c r="AD455" s="37" t="s">
        <v>1022</v>
      </c>
      <c r="AE455" s="37" t="s">
        <v>1022</v>
      </c>
      <c r="AF455" s="37">
        <v>19182</v>
      </c>
      <c r="AG455" s="37" t="s">
        <v>2829</v>
      </c>
      <c r="AJ455" s="37">
        <v>15</v>
      </c>
      <c r="AK455" s="37" t="s">
        <v>3086</v>
      </c>
      <c r="AL455" s="37">
        <v>30</v>
      </c>
      <c r="AN455" s="37" t="str">
        <f>+IF(AL455=45,1,"")</f>
        <v/>
      </c>
      <c r="AO455" s="40">
        <f ca="1">+TODAY()</f>
        <v>44256</v>
      </c>
      <c r="AP455" s="41">
        <f ca="1">+IF(Tabla1[[#This Row],[Fecha Ingreso Plataforma]]="","",AO455-AC455)</f>
        <v>1151</v>
      </c>
      <c r="AQ455" s="40"/>
      <c r="AR455" s="42">
        <f>+IF(Tabla1[[#This Row],[Fecha Baja]]="","",VALUE(1&amp;"/"&amp;MONTH(Tabla1[[#This Row],[Fecha Baja]])&amp;"/"&amp;YEAR(Tabla1[[#This Row],[Fecha Baja]])))</f>
        <v>43101</v>
      </c>
      <c r="AS455" s="42">
        <f>IF(Tabla1[[#This Row],[Fecha Ingreso Plataforma]]="","",VALUE(1&amp;"/"&amp;MONTH(Tabla1[[#This Row],[Fecha Ingreso Plataforma]])&amp;"/"&amp;YEAR(Tabla1[[#This Row],[Fecha Ingreso Plataforma]])))</f>
        <v>43101</v>
      </c>
      <c r="AT455" s="41" t="str">
        <f ca="1">+IF(AND(Tabla1[[#This Row],[dias]]&gt;=135,Tabla1[[#This Row],[Estado]]="Vigente"),"Si","No")</f>
        <v>No</v>
      </c>
      <c r="AU455" s="37" t="str">
        <f>+IF(COUNTIF('PLAN EMPLEADO'!I:I,Tabla1[[#This Row],[Mail]])=0,"No","Si")</f>
        <v>No</v>
      </c>
      <c r="AV455" s="89" t="s">
        <v>709</v>
      </c>
      <c r="AW455" s="194"/>
    </row>
    <row r="456" spans="1:49" x14ac:dyDescent="0.2">
      <c r="A456" s="37" t="s">
        <v>27</v>
      </c>
      <c r="B456" s="37" t="s">
        <v>3115</v>
      </c>
      <c r="C456" s="37" t="s">
        <v>28</v>
      </c>
      <c r="D456" s="37" t="s">
        <v>30</v>
      </c>
      <c r="E456" s="193" t="str">
        <f>+LEFT(Tabla1[[#This Row],[RutDV]],8)</f>
        <v>10125458</v>
      </c>
      <c r="F456" s="193" t="str">
        <f>+RIGHT(Tabla1[[#This Row],[RutDV]],1)</f>
        <v>5</v>
      </c>
      <c r="G456" s="37" t="s">
        <v>403</v>
      </c>
      <c r="H456" s="37" t="s">
        <v>1025</v>
      </c>
      <c r="I456" s="37" t="str">
        <f>+TRIM(Tabla1[[#This Row],[Nombres]]&amp;" "&amp;Tabla1[[#This Row],[Apellidos]])</f>
        <v>NANCY ROSARIO VILLEGAS TRIGO</v>
      </c>
      <c r="J456" s="37" t="s">
        <v>1988</v>
      </c>
      <c r="K456" s="37" t="s">
        <v>1989</v>
      </c>
      <c r="L456" s="37" t="s">
        <v>2494</v>
      </c>
      <c r="M456" s="37" t="s">
        <v>2493</v>
      </c>
      <c r="N456" s="37" t="s">
        <v>2495</v>
      </c>
      <c r="O456" s="37" t="s">
        <v>3107</v>
      </c>
      <c r="P456" s="40">
        <v>43118</v>
      </c>
      <c r="Q456" s="37"/>
      <c r="V456" s="40">
        <v>23349</v>
      </c>
      <c r="W456" s="37"/>
      <c r="Y456" s="37" t="str">
        <f>+IFERROR(VLOOKUP(Tabla1[[#This Row],[Supervisor]],STAFF!E:H,4,0),"")</f>
        <v/>
      </c>
      <c r="Z456" s="40">
        <v>43082</v>
      </c>
      <c r="AA456" s="40">
        <v>43073</v>
      </c>
      <c r="AB456" s="37" t="s">
        <v>2516</v>
      </c>
      <c r="AC456" s="40">
        <v>43105</v>
      </c>
      <c r="AD456" s="37" t="s">
        <v>1025</v>
      </c>
      <c r="AE456" s="37" t="s">
        <v>1025</v>
      </c>
      <c r="AF456" s="37">
        <v>19145</v>
      </c>
      <c r="AG456" s="37" t="s">
        <v>2832</v>
      </c>
      <c r="AJ456" s="37">
        <v>15</v>
      </c>
      <c r="AK456" s="37" t="s">
        <v>3086</v>
      </c>
      <c r="AL456" s="37">
        <v>30</v>
      </c>
      <c r="AN456" s="37" t="str">
        <f>+IF(AL456=45,1,"")</f>
        <v/>
      </c>
      <c r="AO456" s="40">
        <f ca="1">+TODAY()</f>
        <v>44256</v>
      </c>
      <c r="AP456" s="41">
        <f ca="1">+IF(Tabla1[[#This Row],[Fecha Ingreso Plataforma]]="","",AO456-AC456)</f>
        <v>1151</v>
      </c>
      <c r="AQ456" s="40"/>
      <c r="AR456" s="42">
        <f>+IF(Tabla1[[#This Row],[Fecha Baja]]="","",VALUE(1&amp;"/"&amp;MONTH(Tabla1[[#This Row],[Fecha Baja]])&amp;"/"&amp;YEAR(Tabla1[[#This Row],[Fecha Baja]])))</f>
        <v>43101</v>
      </c>
      <c r="AS456" s="42">
        <f>IF(Tabla1[[#This Row],[Fecha Ingreso Plataforma]]="","",VALUE(1&amp;"/"&amp;MONTH(Tabla1[[#This Row],[Fecha Ingreso Plataforma]])&amp;"/"&amp;YEAR(Tabla1[[#This Row],[Fecha Ingreso Plataforma]])))</f>
        <v>43101</v>
      </c>
      <c r="AT456" s="41" t="str">
        <f ca="1">+IF(AND(Tabla1[[#This Row],[dias]]&gt;=135,Tabla1[[#This Row],[Estado]]="Vigente"),"Si","No")</f>
        <v>No</v>
      </c>
      <c r="AU456" s="37" t="str">
        <f>+IF(COUNTIF('PLAN EMPLEADO'!I:I,Tabla1[[#This Row],[Mail]])=0,"No","Si")</f>
        <v>No</v>
      </c>
      <c r="AV456" s="89" t="s">
        <v>709</v>
      </c>
      <c r="AW456" s="194"/>
    </row>
    <row r="457" spans="1:49" x14ac:dyDescent="0.2">
      <c r="A457" s="37" t="s">
        <v>27</v>
      </c>
      <c r="B457" s="37" t="s">
        <v>3115</v>
      </c>
      <c r="C457" s="37" t="s">
        <v>28</v>
      </c>
      <c r="D457" s="37" t="s">
        <v>30</v>
      </c>
      <c r="E457" s="193" t="str">
        <f>+LEFT(Tabla1[[#This Row],[RutDV]],8)</f>
        <v>14565473</v>
      </c>
      <c r="F457" s="193" t="str">
        <f>+RIGHT(Tabla1[[#This Row],[RutDV]],1)</f>
        <v>4</v>
      </c>
      <c r="G457" s="37" t="s">
        <v>394</v>
      </c>
      <c r="H457" s="37" t="s">
        <v>1016</v>
      </c>
      <c r="I457" s="37" t="str">
        <f>+TRIM(Tabla1[[#This Row],[Nombres]]&amp;" "&amp;Tabla1[[#This Row],[Apellidos]])</f>
        <v>PAULA ANDREA PIZARRO MORALES</v>
      </c>
      <c r="J457" s="37" t="s">
        <v>1631</v>
      </c>
      <c r="K457" s="37" t="s">
        <v>1973</v>
      </c>
      <c r="L457" s="37" t="s">
        <v>2494</v>
      </c>
      <c r="M457" s="37" t="s">
        <v>2493</v>
      </c>
      <c r="N457" s="37" t="s">
        <v>2496</v>
      </c>
      <c r="O457" s="37" t="s">
        <v>3106</v>
      </c>
      <c r="P457" s="40">
        <v>43105</v>
      </c>
      <c r="Q457" s="37"/>
      <c r="V457" s="40">
        <v>27592</v>
      </c>
      <c r="W457" s="37"/>
      <c r="Y457" s="37" t="str">
        <f>+IFERROR(VLOOKUP(Tabla1[[#This Row],[Supervisor]],STAFF!E:H,4,0),"")</f>
        <v/>
      </c>
      <c r="Z457" s="40">
        <v>43082</v>
      </c>
      <c r="AA457" s="40">
        <v>43073</v>
      </c>
      <c r="AB457" s="37" t="s">
        <v>2516</v>
      </c>
      <c r="AC457" s="40">
        <v>43105</v>
      </c>
      <c r="AD457" s="37" t="s">
        <v>1016</v>
      </c>
      <c r="AE457" s="37" t="s">
        <v>1016</v>
      </c>
      <c r="AF457" s="37">
        <v>19173</v>
      </c>
      <c r="AG457" s="37" t="s">
        <v>2823</v>
      </c>
      <c r="AJ457" s="37">
        <v>15</v>
      </c>
      <c r="AK457" s="37" t="s">
        <v>3086</v>
      </c>
      <c r="AL457" s="37">
        <v>45</v>
      </c>
      <c r="AN457" s="37">
        <f>+IF(AL457=45,1,"")</f>
        <v>1</v>
      </c>
      <c r="AO457" s="40">
        <f ca="1">+TODAY()</f>
        <v>44256</v>
      </c>
      <c r="AP457" s="41">
        <f ca="1">+IF(Tabla1[[#This Row],[Fecha Ingreso Plataforma]]="","",AO457-AC457)</f>
        <v>1151</v>
      </c>
      <c r="AQ457" s="40"/>
      <c r="AR457" s="42">
        <f>+IF(Tabla1[[#This Row],[Fecha Baja]]="","",VALUE(1&amp;"/"&amp;MONTH(Tabla1[[#This Row],[Fecha Baja]])&amp;"/"&amp;YEAR(Tabla1[[#This Row],[Fecha Baja]])))</f>
        <v>43101</v>
      </c>
      <c r="AS457" s="42">
        <f>IF(Tabla1[[#This Row],[Fecha Ingreso Plataforma]]="","",VALUE(1&amp;"/"&amp;MONTH(Tabla1[[#This Row],[Fecha Ingreso Plataforma]])&amp;"/"&amp;YEAR(Tabla1[[#This Row],[Fecha Ingreso Plataforma]])))</f>
        <v>43101</v>
      </c>
      <c r="AT457" s="41" t="str">
        <f ca="1">+IF(AND(Tabla1[[#This Row],[dias]]&gt;=135,Tabla1[[#This Row],[Estado]]="Vigente"),"Si","No")</f>
        <v>No</v>
      </c>
      <c r="AU457" s="37" t="str">
        <f>+IF(COUNTIF('PLAN EMPLEADO'!I:I,Tabla1[[#This Row],[Mail]])=0,"No","Si")</f>
        <v>No</v>
      </c>
      <c r="AV457" s="89" t="s">
        <v>709</v>
      </c>
      <c r="AW457" s="194"/>
    </row>
    <row r="458" spans="1:49" x14ac:dyDescent="0.2">
      <c r="A458" s="37" t="s">
        <v>27</v>
      </c>
      <c r="B458" s="37" t="s">
        <v>3115</v>
      </c>
      <c r="C458" s="37" t="s">
        <v>28</v>
      </c>
      <c r="D458" s="37" t="s">
        <v>30</v>
      </c>
      <c r="E458" s="193" t="str">
        <f>+LEFT(Tabla1[[#This Row],[RutDV]],8)</f>
        <v>19256533</v>
      </c>
      <c r="F458" s="193" t="str">
        <f>+RIGHT(Tabla1[[#This Row],[RutDV]],1)</f>
        <v>2</v>
      </c>
      <c r="G458" s="37" t="s">
        <v>390</v>
      </c>
      <c r="H458" s="37" t="s">
        <v>1012</v>
      </c>
      <c r="I458" s="37" t="str">
        <f>+TRIM(Tabla1[[#This Row],[Nombres]]&amp;" "&amp;Tabla1[[#This Row],[Apellidos]])</f>
        <v>ROBINSON IGNACIO DIAZ SALAZAR</v>
      </c>
      <c r="J458" s="37" t="s">
        <v>1967</v>
      </c>
      <c r="K458" s="37" t="s">
        <v>1924</v>
      </c>
      <c r="L458" s="37" t="s">
        <v>2494</v>
      </c>
      <c r="M458" s="37" t="s">
        <v>2493</v>
      </c>
      <c r="N458" s="37" t="s">
        <v>2495</v>
      </c>
      <c r="O458" s="37" t="s">
        <v>3107</v>
      </c>
      <c r="P458" s="40">
        <v>43139</v>
      </c>
      <c r="Q458" s="37"/>
      <c r="V458" s="40">
        <v>35021</v>
      </c>
      <c r="W458" s="37"/>
      <c r="Y458" s="37" t="str">
        <f>+IFERROR(VLOOKUP(Tabla1[[#This Row],[Supervisor]],STAFF!E:H,4,0),"")</f>
        <v/>
      </c>
      <c r="Z458" s="40">
        <v>43082</v>
      </c>
      <c r="AA458" s="40">
        <v>43073</v>
      </c>
      <c r="AB458" s="37" t="s">
        <v>2516</v>
      </c>
      <c r="AC458" s="40">
        <v>43105</v>
      </c>
      <c r="AD458" s="37" t="s">
        <v>1012</v>
      </c>
      <c r="AE458" s="37" t="s">
        <v>1012</v>
      </c>
      <c r="AF458" s="37">
        <v>19179</v>
      </c>
      <c r="AG458" s="37" t="s">
        <v>2819</v>
      </c>
      <c r="AJ458" s="37">
        <v>15</v>
      </c>
      <c r="AK458" s="37" t="s">
        <v>3086</v>
      </c>
      <c r="AL458" s="37">
        <v>30</v>
      </c>
      <c r="AN458" s="37" t="str">
        <f>+IF(AL458=45,1,"")</f>
        <v/>
      </c>
      <c r="AO458" s="40">
        <f ca="1">+TODAY()</f>
        <v>44256</v>
      </c>
      <c r="AP458" s="41">
        <f ca="1">+IF(Tabla1[[#This Row],[Fecha Ingreso Plataforma]]="","",AO458-AC458)</f>
        <v>1151</v>
      </c>
      <c r="AQ458" s="40"/>
      <c r="AR458" s="42">
        <f>+IF(Tabla1[[#This Row],[Fecha Baja]]="","",VALUE(1&amp;"/"&amp;MONTH(Tabla1[[#This Row],[Fecha Baja]])&amp;"/"&amp;YEAR(Tabla1[[#This Row],[Fecha Baja]])))</f>
        <v>43132</v>
      </c>
      <c r="AS458" s="42">
        <f>IF(Tabla1[[#This Row],[Fecha Ingreso Plataforma]]="","",VALUE(1&amp;"/"&amp;MONTH(Tabla1[[#This Row],[Fecha Ingreso Plataforma]])&amp;"/"&amp;YEAR(Tabla1[[#This Row],[Fecha Ingreso Plataforma]])))</f>
        <v>43101</v>
      </c>
      <c r="AT458" s="41" t="str">
        <f ca="1">+IF(AND(Tabla1[[#This Row],[dias]]&gt;=135,Tabla1[[#This Row],[Estado]]="Vigente"),"Si","No")</f>
        <v>No</v>
      </c>
      <c r="AU458" s="37" t="str">
        <f>+IF(COUNTIF('PLAN EMPLEADO'!I:I,Tabla1[[#This Row],[Mail]])=0,"No","Si")</f>
        <v>No</v>
      </c>
      <c r="AV458" s="89" t="s">
        <v>709</v>
      </c>
      <c r="AW458" s="194"/>
    </row>
    <row r="459" spans="1:49" x14ac:dyDescent="0.2">
      <c r="A459" s="37" t="s">
        <v>27</v>
      </c>
      <c r="B459" s="37" t="s">
        <v>3115</v>
      </c>
      <c r="C459" s="37" t="s">
        <v>28</v>
      </c>
      <c r="D459" s="37" t="s">
        <v>30</v>
      </c>
      <c r="E459" s="193" t="str">
        <f>+LEFT(Tabla1[[#This Row],[RutDV]],8)</f>
        <v>8480239-</v>
      </c>
      <c r="F459" s="193" t="str">
        <f>+RIGHT(Tabla1[[#This Row],[RutDV]],1)</f>
        <v>5</v>
      </c>
      <c r="G459" s="37" t="s">
        <v>388</v>
      </c>
      <c r="H459" s="37" t="s">
        <v>1010</v>
      </c>
      <c r="I459" s="37" t="str">
        <f>+TRIM(Tabla1[[#This Row],[Nombres]]&amp;" "&amp;Tabla1[[#This Row],[Apellidos]])</f>
        <v>TERESA GUMERCINDA CARVAJAL GONZALEZ</v>
      </c>
      <c r="J459" s="37" t="s">
        <v>1963</v>
      </c>
      <c r="K459" s="37" t="s">
        <v>1964</v>
      </c>
      <c r="L459" s="37" t="s">
        <v>2494</v>
      </c>
      <c r="M459" s="37" t="s">
        <v>2493</v>
      </c>
      <c r="N459" s="37" t="s">
        <v>2496</v>
      </c>
      <c r="O459" s="37" t="s">
        <v>3097</v>
      </c>
      <c r="P459" s="40">
        <v>43104</v>
      </c>
      <c r="Q459" s="37"/>
      <c r="V459" s="40">
        <v>25114</v>
      </c>
      <c r="W459" s="37"/>
      <c r="Y459" s="37" t="str">
        <f>+IFERROR(VLOOKUP(Tabla1[[#This Row],[Supervisor]],STAFF!E:H,4,0),"")</f>
        <v/>
      </c>
      <c r="Z459" s="40">
        <v>43082</v>
      </c>
      <c r="AA459" s="40">
        <v>43073</v>
      </c>
      <c r="AB459" s="37" t="s">
        <v>2516</v>
      </c>
      <c r="AC459" s="40">
        <v>43105</v>
      </c>
      <c r="AD459" s="37" t="s">
        <v>1010</v>
      </c>
      <c r="AE459" s="37" t="s">
        <v>1010</v>
      </c>
      <c r="AF459" s="37">
        <v>19163</v>
      </c>
      <c r="AG459" s="37" t="s">
        <v>2817</v>
      </c>
      <c r="AJ459" s="37">
        <v>15</v>
      </c>
      <c r="AK459" s="37" t="s">
        <v>3086</v>
      </c>
      <c r="AL459" s="37">
        <v>45</v>
      </c>
      <c r="AN459" s="37">
        <f>+IF(AL459=45,1,"")</f>
        <v>1</v>
      </c>
      <c r="AO459" s="40">
        <f ca="1">+TODAY()</f>
        <v>44256</v>
      </c>
      <c r="AP459" s="41">
        <f ca="1">+IF(Tabla1[[#This Row],[Fecha Ingreso Plataforma]]="","",AO459-AC459)</f>
        <v>1151</v>
      </c>
      <c r="AQ459" s="40"/>
      <c r="AR459" s="42">
        <f>+IF(Tabla1[[#This Row],[Fecha Baja]]="","",VALUE(1&amp;"/"&amp;MONTH(Tabla1[[#This Row],[Fecha Baja]])&amp;"/"&amp;YEAR(Tabla1[[#This Row],[Fecha Baja]])))</f>
        <v>43101</v>
      </c>
      <c r="AS459" s="42">
        <f>IF(Tabla1[[#This Row],[Fecha Ingreso Plataforma]]="","",VALUE(1&amp;"/"&amp;MONTH(Tabla1[[#This Row],[Fecha Ingreso Plataforma]])&amp;"/"&amp;YEAR(Tabla1[[#This Row],[Fecha Ingreso Plataforma]])))</f>
        <v>43101</v>
      </c>
      <c r="AT459" s="41" t="str">
        <f ca="1">+IF(AND(Tabla1[[#This Row],[dias]]&gt;=135,Tabla1[[#This Row],[Estado]]="Vigente"),"Si","No")</f>
        <v>No</v>
      </c>
      <c r="AU459" s="37" t="str">
        <f>+IF(COUNTIF('PLAN EMPLEADO'!I:I,Tabla1[[#This Row],[Mail]])=0,"No","Si")</f>
        <v>No</v>
      </c>
      <c r="AV459" s="89" t="s">
        <v>709</v>
      </c>
      <c r="AW459" s="194"/>
    </row>
    <row r="460" spans="1:49" x14ac:dyDescent="0.2">
      <c r="A460" s="37" t="s">
        <v>27</v>
      </c>
      <c r="B460" s="37" t="s">
        <v>3115</v>
      </c>
      <c r="C460" s="37" t="s">
        <v>28</v>
      </c>
      <c r="D460" s="37" t="s">
        <v>30</v>
      </c>
      <c r="E460" s="193" t="str">
        <f>+LEFT(Tabla1[[#This Row],[RutDV]],8)</f>
        <v>12395969</v>
      </c>
      <c r="F460" s="193" t="str">
        <f>+RIGHT(Tabla1[[#This Row],[RutDV]],1)</f>
        <v>8</v>
      </c>
      <c r="G460" s="37" t="s">
        <v>402</v>
      </c>
      <c r="H460" s="37" t="s">
        <v>1024</v>
      </c>
      <c r="I460" s="37" t="str">
        <f>+TRIM(Tabla1[[#This Row],[Nombres]]&amp;" "&amp;Tabla1[[#This Row],[Apellidos]])</f>
        <v>VEGLIA SCARLETT VEGA TAPIA</v>
      </c>
      <c r="J460" s="37" t="s">
        <v>1986</v>
      </c>
      <c r="K460" s="37" t="s">
        <v>1987</v>
      </c>
      <c r="L460" s="37" t="s">
        <v>2494</v>
      </c>
      <c r="M460" s="37" t="s">
        <v>2493</v>
      </c>
      <c r="N460" s="37" t="s">
        <v>2495</v>
      </c>
      <c r="P460" s="40">
        <v>42830</v>
      </c>
      <c r="Q460" s="37"/>
      <c r="V460" s="40">
        <v>26877</v>
      </c>
      <c r="W460" s="37" t="s">
        <v>5414</v>
      </c>
      <c r="X460" s="37" t="s">
        <v>2508</v>
      </c>
      <c r="Y460" s="37" t="str">
        <f>+IFERROR(VLOOKUP(Tabla1[[#This Row],[Supervisor]],STAFF!E:H,4,0),"")</f>
        <v>ULISES LA ROSA PEREZ</v>
      </c>
      <c r="Z460" s="40">
        <v>43082</v>
      </c>
      <c r="AA460" s="40">
        <v>43073</v>
      </c>
      <c r="AB460" s="37" t="s">
        <v>2516</v>
      </c>
      <c r="AC460" s="40">
        <v>43105</v>
      </c>
      <c r="AD460" s="37" t="s">
        <v>1024</v>
      </c>
      <c r="AE460" s="37" t="s">
        <v>1024</v>
      </c>
      <c r="AF460" s="37">
        <v>19177</v>
      </c>
      <c r="AG460" s="37" t="s">
        <v>2831</v>
      </c>
      <c r="AJ460" s="37">
        <v>15</v>
      </c>
      <c r="AK460" s="37" t="s">
        <v>3086</v>
      </c>
      <c r="AL460" s="37">
        <v>45</v>
      </c>
      <c r="AN460" s="37">
        <f>+IF(AL460=45,1,"")</f>
        <v>1</v>
      </c>
      <c r="AO460" s="40">
        <f ca="1">+TODAY()</f>
        <v>44256</v>
      </c>
      <c r="AP460" s="41">
        <f ca="1">+IF(Tabla1[[#This Row],[Fecha Ingreso Plataforma]]="","",AO460-AC460)</f>
        <v>1151</v>
      </c>
      <c r="AQ460" s="40"/>
      <c r="AR460" s="42">
        <f>+IF(Tabla1[[#This Row],[Fecha Baja]]="","",VALUE(1&amp;"/"&amp;MONTH(Tabla1[[#This Row],[Fecha Baja]])&amp;"/"&amp;YEAR(Tabla1[[#This Row],[Fecha Baja]])))</f>
        <v>42826</v>
      </c>
      <c r="AS460" s="42">
        <f>IF(Tabla1[[#This Row],[Fecha Ingreso Plataforma]]="","",VALUE(1&amp;"/"&amp;MONTH(Tabla1[[#This Row],[Fecha Ingreso Plataforma]])&amp;"/"&amp;YEAR(Tabla1[[#This Row],[Fecha Ingreso Plataforma]])))</f>
        <v>43101</v>
      </c>
      <c r="AT460" s="41" t="str">
        <f ca="1">+IF(AND(Tabla1[[#This Row],[dias]]&gt;=135,Tabla1[[#This Row],[Estado]]="Vigente"),"Si","No")</f>
        <v>No</v>
      </c>
      <c r="AU460" s="37" t="str">
        <f>+IF(COUNTIF('PLAN EMPLEADO'!I:I,Tabla1[[#This Row],[Mail]])=0,"No","Si")</f>
        <v>No</v>
      </c>
      <c r="AV460" s="89" t="s">
        <v>709</v>
      </c>
      <c r="AW460" s="194"/>
    </row>
    <row r="461" spans="1:49" x14ac:dyDescent="0.2">
      <c r="A461" s="37" t="s">
        <v>27</v>
      </c>
      <c r="B461" s="37" t="s">
        <v>3115</v>
      </c>
      <c r="C461" s="37" t="s">
        <v>28</v>
      </c>
      <c r="D461" s="37" t="s">
        <v>30</v>
      </c>
      <c r="E461" s="193" t="str">
        <f>+LEFT(Tabla1[[#This Row],[RutDV]],8)</f>
        <v>17452820</v>
      </c>
      <c r="F461" s="193" t="str">
        <f>+RIGHT(Tabla1[[#This Row],[RutDV]],1)</f>
        <v>9</v>
      </c>
      <c r="G461" s="37" t="s">
        <v>411</v>
      </c>
      <c r="H461" s="37" t="s">
        <v>1033</v>
      </c>
      <c r="I461" s="37" t="str">
        <f>+TRIM(Tabla1[[#This Row],[Nombres]]&amp;" "&amp;Tabla1[[#This Row],[Apellidos]])</f>
        <v>ANGELO ANTONIO MARIN CAIMANQUE</v>
      </c>
      <c r="J461" s="37" t="s">
        <v>2001</v>
      </c>
      <c r="K461" s="37" t="s">
        <v>2002</v>
      </c>
      <c r="L461" s="37" t="s">
        <v>2494</v>
      </c>
      <c r="M461" s="37" t="s">
        <v>2493</v>
      </c>
      <c r="N461" s="37" t="s">
        <v>2495</v>
      </c>
      <c r="O461" s="37" t="s">
        <v>3107</v>
      </c>
      <c r="P461" s="40">
        <v>43126</v>
      </c>
      <c r="Q461" s="37"/>
      <c r="V461" s="40">
        <v>32974</v>
      </c>
      <c r="W461" s="37"/>
      <c r="Y461" s="37" t="str">
        <f>+IFERROR(VLOOKUP(Tabla1[[#This Row],[Supervisor]],STAFF!E:H,4,0),"")</f>
        <v/>
      </c>
      <c r="Z461" s="40">
        <v>43089</v>
      </c>
      <c r="AA461" s="40">
        <v>43080</v>
      </c>
      <c r="AB461" s="37" t="s">
        <v>2516</v>
      </c>
      <c r="AC461" s="40">
        <v>43113</v>
      </c>
      <c r="AD461" s="37" t="s">
        <v>1033</v>
      </c>
      <c r="AE461" s="37" t="s">
        <v>1033</v>
      </c>
      <c r="AF461" s="37">
        <v>19051</v>
      </c>
      <c r="AG461" s="37" t="s">
        <v>2840</v>
      </c>
      <c r="AJ461" s="37">
        <v>16</v>
      </c>
      <c r="AK461" s="37" t="s">
        <v>2515</v>
      </c>
      <c r="AL461" s="37">
        <v>45</v>
      </c>
      <c r="AN461" s="37">
        <f>+IF(AL461=45,1,"")</f>
        <v>1</v>
      </c>
      <c r="AO461" s="40">
        <f ca="1">+TODAY()</f>
        <v>44256</v>
      </c>
      <c r="AP461" s="41">
        <f ca="1">+IF(Tabla1[[#This Row],[Fecha Ingreso Plataforma]]="","",AO461-AC461)</f>
        <v>1143</v>
      </c>
      <c r="AQ461" s="40"/>
      <c r="AR461" s="42">
        <f>+IF(Tabla1[[#This Row],[Fecha Baja]]="","",VALUE(1&amp;"/"&amp;MONTH(Tabla1[[#This Row],[Fecha Baja]])&amp;"/"&amp;YEAR(Tabla1[[#This Row],[Fecha Baja]])))</f>
        <v>43101</v>
      </c>
      <c r="AS461" s="42">
        <f>IF(Tabla1[[#This Row],[Fecha Ingreso Plataforma]]="","",VALUE(1&amp;"/"&amp;MONTH(Tabla1[[#This Row],[Fecha Ingreso Plataforma]])&amp;"/"&amp;YEAR(Tabla1[[#This Row],[Fecha Ingreso Plataforma]])))</f>
        <v>43101</v>
      </c>
      <c r="AT461" s="41" t="str">
        <f ca="1">+IF(AND(Tabla1[[#This Row],[dias]]&gt;=135,Tabla1[[#This Row],[Estado]]="Vigente"),"Si","No")</f>
        <v>No</v>
      </c>
      <c r="AU461" s="37" t="str">
        <f>+IF(COUNTIF('PLAN EMPLEADO'!I:I,Tabla1[[#This Row],[Mail]])=0,"No","Si")</f>
        <v>No</v>
      </c>
      <c r="AV461" s="89" t="s">
        <v>709</v>
      </c>
      <c r="AW461" s="194"/>
    </row>
    <row r="462" spans="1:49" x14ac:dyDescent="0.2">
      <c r="A462" s="37" t="s">
        <v>27</v>
      </c>
      <c r="B462" s="37" t="s">
        <v>3115</v>
      </c>
      <c r="C462" s="37" t="s">
        <v>28</v>
      </c>
      <c r="D462" s="37" t="s">
        <v>30</v>
      </c>
      <c r="E462" s="193" t="str">
        <f>+LEFT(Tabla1[[#This Row],[RutDV]],8)</f>
        <v>14579229</v>
      </c>
      <c r="F462" s="193" t="str">
        <f>+RIGHT(Tabla1[[#This Row],[RutDV]],1)</f>
        <v>0</v>
      </c>
      <c r="G462" s="37" t="s">
        <v>415</v>
      </c>
      <c r="H462" s="37" t="s">
        <v>1037</v>
      </c>
      <c r="I462" s="37" t="str">
        <f>+TRIM(Tabla1[[#This Row],[Nombres]]&amp;" "&amp;Tabla1[[#This Row],[Apellidos]])</f>
        <v>FABIAN EMILIO TAPIA CABALLERO</v>
      </c>
      <c r="J462" s="37" t="s">
        <v>2008</v>
      </c>
      <c r="K462" s="37" t="s">
        <v>2009</v>
      </c>
      <c r="L462" s="37" t="s">
        <v>2494</v>
      </c>
      <c r="M462" s="37" t="s">
        <v>2493</v>
      </c>
      <c r="N462" s="37" t="s">
        <v>2495</v>
      </c>
      <c r="O462" s="37" t="s">
        <v>3240</v>
      </c>
      <c r="P462" s="40">
        <v>43169</v>
      </c>
      <c r="Q462" s="37"/>
      <c r="V462" s="40">
        <v>29465</v>
      </c>
      <c r="W462" s="37" t="s">
        <v>5408</v>
      </c>
      <c r="X462" s="37" t="s">
        <v>4599</v>
      </c>
      <c r="Y462" s="37" t="str">
        <f>+IFERROR(VLOOKUP(Tabla1[[#This Row],[Supervisor]],STAFF!E:H,4,0),"")</f>
        <v>WILLIAMS ENRIQUE DOMINGUEZ BARRADA</v>
      </c>
      <c r="Z462" s="40"/>
      <c r="AA462" s="40"/>
      <c r="AB462" s="37" t="s">
        <v>2516</v>
      </c>
      <c r="AC462" s="40"/>
      <c r="AD462" s="37" t="s">
        <v>1037</v>
      </c>
      <c r="AE462" s="37" t="s">
        <v>1037</v>
      </c>
      <c r="AF462" s="37">
        <v>19189</v>
      </c>
      <c r="AG462" s="37" t="s">
        <v>2844</v>
      </c>
      <c r="AJ462" s="37">
        <v>16</v>
      </c>
      <c r="AK462" s="37" t="s">
        <v>2515</v>
      </c>
      <c r="AL462" s="37">
        <v>45</v>
      </c>
      <c r="AN462" s="37">
        <f>+IF(AL462=45,1,"")</f>
        <v>1</v>
      </c>
      <c r="AO462" s="40">
        <f ca="1">+TODAY()</f>
        <v>44256</v>
      </c>
      <c r="AP462" s="41" t="str">
        <f>+IF(Tabla1[[#This Row],[Fecha Ingreso Plataforma]]="","",AO462-AC462)</f>
        <v/>
      </c>
      <c r="AQ462" s="40"/>
      <c r="AR462" s="42">
        <f>+IF(Tabla1[[#This Row],[Fecha Baja]]="","",VALUE(1&amp;"/"&amp;MONTH(Tabla1[[#This Row],[Fecha Baja]])&amp;"/"&amp;YEAR(Tabla1[[#This Row],[Fecha Baja]])))</f>
        <v>43160</v>
      </c>
      <c r="AS462" s="42" t="str">
        <f>IF(Tabla1[[#This Row],[Fecha Ingreso Plataforma]]="","",VALUE(1&amp;"/"&amp;MONTH(Tabla1[[#This Row],[Fecha Ingreso Plataforma]])&amp;"/"&amp;YEAR(Tabla1[[#This Row],[Fecha Ingreso Plataforma]])))</f>
        <v/>
      </c>
      <c r="AT462" s="41" t="str">
        <f>+IF(AND(Tabla1[[#This Row],[dias]]&gt;=135,Tabla1[[#This Row],[Estado]]="Vigente"),"Si","No")</f>
        <v>No</v>
      </c>
      <c r="AU462" s="37" t="str">
        <f>+IF(COUNTIF('PLAN EMPLEADO'!I:I,Tabla1[[#This Row],[Mail]])=0,"No","Si")</f>
        <v>No</v>
      </c>
      <c r="AV462" s="89" t="s">
        <v>709</v>
      </c>
      <c r="AW462" s="194"/>
    </row>
    <row r="463" spans="1:49" x14ac:dyDescent="0.2">
      <c r="A463" s="37" t="s">
        <v>27</v>
      </c>
      <c r="B463" s="37" t="s">
        <v>3115</v>
      </c>
      <c r="C463" s="37" t="s">
        <v>28</v>
      </c>
      <c r="D463" s="37" t="s">
        <v>30</v>
      </c>
      <c r="E463" s="193" t="str">
        <f>+LEFT(Tabla1[[#This Row],[RutDV]],8)</f>
        <v>18589261</v>
      </c>
      <c r="F463" s="193" t="str">
        <f>+RIGHT(Tabla1[[#This Row],[RutDV]],1)</f>
        <v>1</v>
      </c>
      <c r="G463" s="37" t="s">
        <v>418</v>
      </c>
      <c r="H463" s="37" t="s">
        <v>1040</v>
      </c>
      <c r="I463" s="37" t="str">
        <f>+TRIM(Tabla1[[#This Row],[Nombres]]&amp;" "&amp;Tabla1[[#This Row],[Apellidos]])</f>
        <v>FRANCISCA FERNANDA ZAMORA ZAMORA</v>
      </c>
      <c r="J463" s="37" t="s">
        <v>2014</v>
      </c>
      <c r="K463" s="37" t="s">
        <v>2015</v>
      </c>
      <c r="L463" s="37" t="s">
        <v>2494</v>
      </c>
      <c r="M463" s="37" t="s">
        <v>2493</v>
      </c>
      <c r="N463" s="37" t="s">
        <v>2496</v>
      </c>
      <c r="P463" s="40">
        <v>43146</v>
      </c>
      <c r="Q463" s="37"/>
      <c r="V463" s="40">
        <v>34299</v>
      </c>
      <c r="W463" s="37"/>
      <c r="Y463" s="37" t="str">
        <f>+IFERROR(VLOOKUP(Tabla1[[#This Row],[Supervisor]],STAFF!E:H,4,0),"")</f>
        <v/>
      </c>
      <c r="Z463" s="40">
        <v>43089</v>
      </c>
      <c r="AA463" s="40">
        <v>43080</v>
      </c>
      <c r="AB463" s="37" t="s">
        <v>2516</v>
      </c>
      <c r="AC463" s="40">
        <v>43113</v>
      </c>
      <c r="AD463" s="37" t="s">
        <v>1040</v>
      </c>
      <c r="AE463" s="37" t="s">
        <v>1040</v>
      </c>
      <c r="AF463" s="37">
        <v>19022</v>
      </c>
      <c r="AG463" s="37" t="s">
        <v>2847</v>
      </c>
      <c r="AJ463" s="37">
        <v>16</v>
      </c>
      <c r="AK463" s="37" t="s">
        <v>2515</v>
      </c>
      <c r="AL463" s="37">
        <v>45</v>
      </c>
      <c r="AN463" s="37">
        <f>+IF(AL463=45,1,"")</f>
        <v>1</v>
      </c>
      <c r="AO463" s="40">
        <f ca="1">+TODAY()</f>
        <v>44256</v>
      </c>
      <c r="AP463" s="41">
        <f ca="1">+IF(Tabla1[[#This Row],[Fecha Ingreso Plataforma]]="","",AO463-AC463)</f>
        <v>1143</v>
      </c>
      <c r="AQ463" s="40"/>
      <c r="AR463" s="42">
        <f>+IF(Tabla1[[#This Row],[Fecha Baja]]="","",VALUE(1&amp;"/"&amp;MONTH(Tabla1[[#This Row],[Fecha Baja]])&amp;"/"&amp;YEAR(Tabla1[[#This Row],[Fecha Baja]])))</f>
        <v>43132</v>
      </c>
      <c r="AS463" s="42">
        <f>IF(Tabla1[[#This Row],[Fecha Ingreso Plataforma]]="","",VALUE(1&amp;"/"&amp;MONTH(Tabla1[[#This Row],[Fecha Ingreso Plataforma]])&amp;"/"&amp;YEAR(Tabla1[[#This Row],[Fecha Ingreso Plataforma]])))</f>
        <v>43101</v>
      </c>
      <c r="AT463" s="41" t="str">
        <f ca="1">+IF(AND(Tabla1[[#This Row],[dias]]&gt;=135,Tabla1[[#This Row],[Estado]]="Vigente"),"Si","No")</f>
        <v>No</v>
      </c>
      <c r="AU463" s="37" t="str">
        <f>+IF(COUNTIF('PLAN EMPLEADO'!I:I,Tabla1[[#This Row],[Mail]])=0,"No","Si")</f>
        <v>No</v>
      </c>
      <c r="AV463" s="89" t="s">
        <v>709</v>
      </c>
      <c r="AW463" s="194"/>
    </row>
    <row r="464" spans="1:49" x14ac:dyDescent="0.2">
      <c r="A464" s="37" t="s">
        <v>27</v>
      </c>
      <c r="B464" s="37" t="s">
        <v>3115</v>
      </c>
      <c r="C464" s="37" t="s">
        <v>28</v>
      </c>
      <c r="D464" s="37" t="s">
        <v>30</v>
      </c>
      <c r="E464" s="193" t="str">
        <f>+LEFT(Tabla1[[#This Row],[RutDV]],8)</f>
        <v>18922838</v>
      </c>
      <c r="F464" s="193" t="str">
        <f>+RIGHT(Tabla1[[#This Row],[RutDV]],1)</f>
        <v>4</v>
      </c>
      <c r="G464" s="37" t="s">
        <v>409</v>
      </c>
      <c r="H464" s="37" t="s">
        <v>1031</v>
      </c>
      <c r="I464" s="37" t="str">
        <f>+TRIM(Tabla1[[#This Row],[Nombres]]&amp;" "&amp;Tabla1[[#This Row],[Apellidos]])</f>
        <v>FELIPE IGNACIO JIMENEZ ORTIZ</v>
      </c>
      <c r="J464" s="37" t="s">
        <v>1996</v>
      </c>
      <c r="K464" s="37" t="s">
        <v>1999</v>
      </c>
      <c r="L464" s="37" t="s">
        <v>2494</v>
      </c>
      <c r="M464" s="37" t="s">
        <v>2493</v>
      </c>
      <c r="N464" s="37" t="s">
        <v>2495</v>
      </c>
      <c r="O464" s="37" t="s">
        <v>3107</v>
      </c>
      <c r="P464" s="40">
        <v>43141</v>
      </c>
      <c r="Q464" s="37"/>
      <c r="V464" s="40">
        <v>34648</v>
      </c>
      <c r="W464" s="37"/>
      <c r="Y464" s="37" t="str">
        <f>+IFERROR(VLOOKUP(Tabla1[[#This Row],[Supervisor]],STAFF!E:H,4,0),"")</f>
        <v/>
      </c>
      <c r="Z464" s="40">
        <v>43089</v>
      </c>
      <c r="AA464" s="40">
        <v>43080</v>
      </c>
      <c r="AB464" s="37" t="s">
        <v>2516</v>
      </c>
      <c r="AC464" s="40">
        <v>43113</v>
      </c>
      <c r="AD464" s="37" t="s">
        <v>1031</v>
      </c>
      <c r="AE464" s="37" t="s">
        <v>1031</v>
      </c>
      <c r="AF464" s="37">
        <v>19174</v>
      </c>
      <c r="AG464" s="37" t="s">
        <v>2838</v>
      </c>
      <c r="AJ464" s="37">
        <v>16</v>
      </c>
      <c r="AK464" s="37" t="s">
        <v>2515</v>
      </c>
      <c r="AL464" s="37">
        <v>45</v>
      </c>
      <c r="AN464" s="37">
        <f>+IF(AL464=45,1,"")</f>
        <v>1</v>
      </c>
      <c r="AO464" s="40">
        <f ca="1">+TODAY()</f>
        <v>44256</v>
      </c>
      <c r="AP464" s="41">
        <f ca="1">+IF(Tabla1[[#This Row],[Fecha Ingreso Plataforma]]="","",AO464-AC464)</f>
        <v>1143</v>
      </c>
      <c r="AQ464" s="40"/>
      <c r="AR464" s="42">
        <f>+IF(Tabla1[[#This Row],[Fecha Baja]]="","",VALUE(1&amp;"/"&amp;MONTH(Tabla1[[#This Row],[Fecha Baja]])&amp;"/"&amp;YEAR(Tabla1[[#This Row],[Fecha Baja]])))</f>
        <v>43132</v>
      </c>
      <c r="AS464" s="42">
        <f>IF(Tabla1[[#This Row],[Fecha Ingreso Plataforma]]="","",VALUE(1&amp;"/"&amp;MONTH(Tabla1[[#This Row],[Fecha Ingreso Plataforma]])&amp;"/"&amp;YEAR(Tabla1[[#This Row],[Fecha Ingreso Plataforma]])))</f>
        <v>43101</v>
      </c>
      <c r="AT464" s="41" t="str">
        <f ca="1">+IF(AND(Tabla1[[#This Row],[dias]]&gt;=135,Tabla1[[#This Row],[Estado]]="Vigente"),"Si","No")</f>
        <v>No</v>
      </c>
      <c r="AU464" s="37" t="str">
        <f>+IF(COUNTIF('PLAN EMPLEADO'!I:I,Tabla1[[#This Row],[Mail]])=0,"No","Si")</f>
        <v>No</v>
      </c>
      <c r="AV464" s="89" t="s">
        <v>709</v>
      </c>
      <c r="AW464" s="194"/>
    </row>
    <row r="465" spans="1:49" x14ac:dyDescent="0.2">
      <c r="A465" s="37" t="s">
        <v>27</v>
      </c>
      <c r="B465" s="37" t="s">
        <v>3115</v>
      </c>
      <c r="C465" s="37" t="s">
        <v>28</v>
      </c>
      <c r="D465" s="37" t="s">
        <v>30</v>
      </c>
      <c r="E465" s="193" t="str">
        <f>+LEFT(Tabla1[[#This Row],[RutDV]],8)</f>
        <v>19581556</v>
      </c>
      <c r="F465" s="193" t="str">
        <f>+RIGHT(Tabla1[[#This Row],[RutDV]],1)</f>
        <v>9</v>
      </c>
      <c r="G465" s="37" t="s">
        <v>413</v>
      </c>
      <c r="H465" s="37" t="s">
        <v>1035</v>
      </c>
      <c r="I465" s="37" t="str">
        <f>+TRIM(Tabla1[[#This Row],[Nombres]]&amp;" "&amp;Tabla1[[#This Row],[Apellidos]])</f>
        <v>GABRIELA ALEJANDRA DE LOURDES RUBIO MURA</v>
      </c>
      <c r="J465" s="37" t="s">
        <v>4499</v>
      </c>
      <c r="K465" s="37" t="s">
        <v>2005</v>
      </c>
      <c r="L465" s="37" t="s">
        <v>2494</v>
      </c>
      <c r="M465" s="37" t="s">
        <v>2493</v>
      </c>
      <c r="N465" s="37" t="s">
        <v>2495</v>
      </c>
      <c r="O465" s="37" t="s">
        <v>3107</v>
      </c>
      <c r="P465" s="40">
        <v>43141</v>
      </c>
      <c r="Q465" s="37"/>
      <c r="V465" s="40">
        <v>35465</v>
      </c>
      <c r="W465" s="37"/>
      <c r="Y465" s="37" t="str">
        <f>+IFERROR(VLOOKUP(Tabla1[[#This Row],[Supervisor]],STAFF!E:H,4,0),"")</f>
        <v/>
      </c>
      <c r="Z465" s="40">
        <v>43089</v>
      </c>
      <c r="AA465" s="40">
        <v>43080</v>
      </c>
      <c r="AB465" s="37" t="s">
        <v>2516</v>
      </c>
      <c r="AC465" s="40">
        <v>43113</v>
      </c>
      <c r="AD465" s="37" t="s">
        <v>1035</v>
      </c>
      <c r="AE465" s="37" t="s">
        <v>1035</v>
      </c>
      <c r="AF465" s="37">
        <v>19185</v>
      </c>
      <c r="AG465" s="37" t="s">
        <v>2842</v>
      </c>
      <c r="AJ465" s="37">
        <v>16</v>
      </c>
      <c r="AK465" s="37" t="s">
        <v>2515</v>
      </c>
      <c r="AL465" s="37">
        <v>45</v>
      </c>
      <c r="AN465" s="37">
        <f>+IF(AL465=45,1,"")</f>
        <v>1</v>
      </c>
      <c r="AO465" s="40">
        <f ca="1">+TODAY()</f>
        <v>44256</v>
      </c>
      <c r="AP465" s="41">
        <f ca="1">+IF(Tabla1[[#This Row],[Fecha Ingreso Plataforma]]="","",AO465-AC465)</f>
        <v>1143</v>
      </c>
      <c r="AQ465" s="40"/>
      <c r="AR465" s="42">
        <f>+IF(Tabla1[[#This Row],[Fecha Baja]]="","",VALUE(1&amp;"/"&amp;MONTH(Tabla1[[#This Row],[Fecha Baja]])&amp;"/"&amp;YEAR(Tabla1[[#This Row],[Fecha Baja]])))</f>
        <v>43132</v>
      </c>
      <c r="AS465" s="42">
        <f>IF(Tabla1[[#This Row],[Fecha Ingreso Plataforma]]="","",VALUE(1&amp;"/"&amp;MONTH(Tabla1[[#This Row],[Fecha Ingreso Plataforma]])&amp;"/"&amp;YEAR(Tabla1[[#This Row],[Fecha Ingreso Plataforma]])))</f>
        <v>43101</v>
      </c>
      <c r="AT465" s="41" t="str">
        <f ca="1">+IF(AND(Tabla1[[#This Row],[dias]]&gt;=135,Tabla1[[#This Row],[Estado]]="Vigente"),"Si","No")</f>
        <v>No</v>
      </c>
      <c r="AU465" s="37" t="str">
        <f>+IF(COUNTIF('PLAN EMPLEADO'!I:I,Tabla1[[#This Row],[Mail]])=0,"No","Si")</f>
        <v>No</v>
      </c>
      <c r="AV465" s="89" t="s">
        <v>709</v>
      </c>
      <c r="AW465" s="194"/>
    </row>
    <row r="466" spans="1:49" x14ac:dyDescent="0.2">
      <c r="A466" s="37" t="s">
        <v>27</v>
      </c>
      <c r="B466" s="37" t="s">
        <v>3115</v>
      </c>
      <c r="C466" s="37" t="s">
        <v>28</v>
      </c>
      <c r="D466" s="37" t="s">
        <v>30</v>
      </c>
      <c r="E466" s="193" t="str">
        <f>+LEFT(Tabla1[[#This Row],[RutDV]],8)</f>
        <v>17173698</v>
      </c>
      <c r="F466" s="193" t="str">
        <f>+RIGHT(Tabla1[[#This Row],[RutDV]],1)</f>
        <v>6</v>
      </c>
      <c r="G466" s="37" t="s">
        <v>405</v>
      </c>
      <c r="H466" s="37" t="s">
        <v>1027</v>
      </c>
      <c r="I466" s="37" t="str">
        <f>+TRIM(Tabla1[[#This Row],[Nombres]]&amp;" "&amp;Tabla1[[#This Row],[Apellidos]])</f>
        <v>GERALD LIROY CABRERA BARRAZA</v>
      </c>
      <c r="J466" s="37" t="s">
        <v>1992</v>
      </c>
      <c r="K466" s="37" t="s">
        <v>1993</v>
      </c>
      <c r="L466" s="37" t="s">
        <v>2494</v>
      </c>
      <c r="M466" s="37" t="s">
        <v>2493</v>
      </c>
      <c r="N466" s="37" t="s">
        <v>2495</v>
      </c>
      <c r="P466" s="40">
        <v>43199</v>
      </c>
      <c r="Q466" s="37"/>
      <c r="V466" s="40">
        <v>32547</v>
      </c>
      <c r="W466" s="37" t="s">
        <v>5410</v>
      </c>
      <c r="X466" s="37" t="s">
        <v>2506</v>
      </c>
      <c r="Y466" s="37" t="str">
        <f>+IFERROR(VLOOKUP(Tabla1[[#This Row],[Supervisor]],STAFF!E:H,4,0),"")</f>
        <v>ULISES LA ROSA PEREZ</v>
      </c>
      <c r="Z466" s="40">
        <v>43089</v>
      </c>
      <c r="AA466" s="40">
        <v>43080</v>
      </c>
      <c r="AB466" s="37" t="s">
        <v>2516</v>
      </c>
      <c r="AC466" s="40">
        <v>43113</v>
      </c>
      <c r="AD466" s="37" t="s">
        <v>1027</v>
      </c>
      <c r="AE466" s="37" t="s">
        <v>1027</v>
      </c>
      <c r="AF466" s="37">
        <v>19009</v>
      </c>
      <c r="AG466" s="37" t="s">
        <v>2834</v>
      </c>
      <c r="AJ466" s="37">
        <v>16</v>
      </c>
      <c r="AK466" s="37" t="s">
        <v>2515</v>
      </c>
      <c r="AL466" s="37">
        <v>45</v>
      </c>
      <c r="AN466" s="37">
        <f>+IF(AL466=45,1,"")</f>
        <v>1</v>
      </c>
      <c r="AO466" s="40">
        <f ca="1">+TODAY()</f>
        <v>44256</v>
      </c>
      <c r="AP466" s="41">
        <f ca="1">+IF(Tabla1[[#This Row],[Fecha Ingreso Plataforma]]="","",AO466-AC466)</f>
        <v>1143</v>
      </c>
      <c r="AQ466" s="40"/>
      <c r="AR466" s="42">
        <f>+IF(Tabla1[[#This Row],[Fecha Baja]]="","",VALUE(1&amp;"/"&amp;MONTH(Tabla1[[#This Row],[Fecha Baja]])&amp;"/"&amp;YEAR(Tabla1[[#This Row],[Fecha Baja]])))</f>
        <v>43191</v>
      </c>
      <c r="AS466" s="42">
        <f>IF(Tabla1[[#This Row],[Fecha Ingreso Plataforma]]="","",VALUE(1&amp;"/"&amp;MONTH(Tabla1[[#This Row],[Fecha Ingreso Plataforma]])&amp;"/"&amp;YEAR(Tabla1[[#This Row],[Fecha Ingreso Plataforma]])))</f>
        <v>43101</v>
      </c>
      <c r="AT466" s="41" t="str">
        <f ca="1">+IF(AND(Tabla1[[#This Row],[dias]]&gt;=135,Tabla1[[#This Row],[Estado]]="Vigente"),"Si","No")</f>
        <v>No</v>
      </c>
      <c r="AU466" s="37" t="str">
        <f>+IF(COUNTIF('PLAN EMPLEADO'!I:I,Tabla1[[#This Row],[Mail]])=0,"No","Si")</f>
        <v>No</v>
      </c>
      <c r="AV466" s="89" t="s">
        <v>709</v>
      </c>
      <c r="AW466" s="194"/>
    </row>
    <row r="467" spans="1:49" x14ac:dyDescent="0.2">
      <c r="A467" s="37" t="s">
        <v>27</v>
      </c>
      <c r="B467" s="37" t="s">
        <v>3115</v>
      </c>
      <c r="C467" s="37" t="s">
        <v>28</v>
      </c>
      <c r="D467" s="37" t="s">
        <v>30</v>
      </c>
      <c r="E467" s="193" t="str">
        <f>+LEFT(Tabla1[[#This Row],[RutDV]],8)</f>
        <v>18589324</v>
      </c>
      <c r="F467" s="193" t="str">
        <f>+RIGHT(Tabla1[[#This Row],[RutDV]],1)</f>
        <v>3</v>
      </c>
      <c r="G467" s="37" t="s">
        <v>416</v>
      </c>
      <c r="H467" s="37" t="s">
        <v>1038</v>
      </c>
      <c r="I467" s="37" t="str">
        <f>+TRIM(Tabla1[[#This Row],[Nombres]]&amp;" "&amp;Tabla1[[#This Row],[Apellidos]])</f>
        <v>MARCELA VALESKA TORREJON PEÑA</v>
      </c>
      <c r="J467" s="37" t="s">
        <v>2010</v>
      </c>
      <c r="K467" s="37" t="s">
        <v>2011</v>
      </c>
      <c r="L467" s="37" t="s">
        <v>2494</v>
      </c>
      <c r="M467" s="37" t="s">
        <v>2493</v>
      </c>
      <c r="P467" s="40">
        <v>43182</v>
      </c>
      <c r="Q467" s="37"/>
      <c r="V467" s="40">
        <v>34268</v>
      </c>
      <c r="W467" s="37" t="s">
        <v>5414</v>
      </c>
      <c r="X467" s="37" t="s">
        <v>2508</v>
      </c>
      <c r="Y467" s="37" t="str">
        <f>+IFERROR(VLOOKUP(Tabla1[[#This Row],[Supervisor]],STAFF!E:H,4,0),"")</f>
        <v>ULISES LA ROSA PEREZ</v>
      </c>
      <c r="Z467" s="40">
        <v>43089</v>
      </c>
      <c r="AA467" s="40">
        <v>43080</v>
      </c>
      <c r="AB467" s="37" t="s">
        <v>2516</v>
      </c>
      <c r="AC467" s="40">
        <v>43113</v>
      </c>
      <c r="AD467" s="37" t="s">
        <v>1038</v>
      </c>
      <c r="AE467" s="37" t="s">
        <v>1038</v>
      </c>
      <c r="AF467" s="37">
        <v>19172</v>
      </c>
      <c r="AG467" s="37" t="s">
        <v>2845</v>
      </c>
      <c r="AJ467" s="37">
        <v>16</v>
      </c>
      <c r="AK467" s="37" t="s">
        <v>2515</v>
      </c>
      <c r="AL467" s="37">
        <v>45</v>
      </c>
      <c r="AN467" s="37">
        <f>+IF(AL467=45,1,"")</f>
        <v>1</v>
      </c>
      <c r="AO467" s="40">
        <f ca="1">+TODAY()</f>
        <v>44256</v>
      </c>
      <c r="AP467" s="41">
        <f ca="1">+IF(Tabla1[[#This Row],[Fecha Ingreso Plataforma]]="","",AO467-AC467)</f>
        <v>1143</v>
      </c>
      <c r="AQ467" s="40"/>
      <c r="AR467" s="42">
        <f>+IF(Tabla1[[#This Row],[Fecha Baja]]="","",VALUE(1&amp;"/"&amp;MONTH(Tabla1[[#This Row],[Fecha Baja]])&amp;"/"&amp;YEAR(Tabla1[[#This Row],[Fecha Baja]])))</f>
        <v>43160</v>
      </c>
      <c r="AS467" s="42">
        <f>IF(Tabla1[[#This Row],[Fecha Ingreso Plataforma]]="","",VALUE(1&amp;"/"&amp;MONTH(Tabla1[[#This Row],[Fecha Ingreso Plataforma]])&amp;"/"&amp;YEAR(Tabla1[[#This Row],[Fecha Ingreso Plataforma]])))</f>
        <v>43101</v>
      </c>
      <c r="AT467" s="41" t="str">
        <f ca="1">+IF(AND(Tabla1[[#This Row],[dias]]&gt;=135,Tabla1[[#This Row],[Estado]]="Vigente"),"Si","No")</f>
        <v>No</v>
      </c>
      <c r="AU467" s="37" t="str">
        <f>+IF(COUNTIF('PLAN EMPLEADO'!I:I,Tabla1[[#This Row],[Mail]])=0,"No","Si")</f>
        <v>No</v>
      </c>
      <c r="AV467" s="89" t="s">
        <v>709</v>
      </c>
      <c r="AW467" s="194"/>
    </row>
    <row r="468" spans="1:49" x14ac:dyDescent="0.2">
      <c r="A468" s="37" t="s">
        <v>27</v>
      </c>
      <c r="B468" s="37" t="s">
        <v>3115</v>
      </c>
      <c r="C468" s="37" t="s">
        <v>28</v>
      </c>
      <c r="D468" s="37" t="s">
        <v>30</v>
      </c>
      <c r="E468" s="193" t="str">
        <f>+LEFT(Tabla1[[#This Row],[RutDV]],8)</f>
        <v>17974040</v>
      </c>
      <c r="F468" s="193" t="str">
        <f>+RIGHT(Tabla1[[#This Row],[RutDV]],1)</f>
        <v>0</v>
      </c>
      <c r="G468" s="37" t="s">
        <v>366</v>
      </c>
      <c r="H468" s="37" t="s">
        <v>988</v>
      </c>
      <c r="I468" s="37" t="str">
        <f>+TRIM(Tabla1[[#This Row],[Nombres]]&amp;" "&amp;Tabla1[[#This Row],[Apellidos]])</f>
        <v>VICTORIA ANDREA DIAZ SALAZAR</v>
      </c>
      <c r="J468" s="37" t="s">
        <v>4500</v>
      </c>
      <c r="K468" s="37" t="s">
        <v>1924</v>
      </c>
      <c r="L468" s="37" t="s">
        <v>2494</v>
      </c>
      <c r="M468" s="37" t="s">
        <v>2493</v>
      </c>
      <c r="N468" s="37" t="s">
        <v>2496</v>
      </c>
      <c r="P468" s="40">
        <v>43214</v>
      </c>
      <c r="Q468" s="37"/>
      <c r="V468" s="40">
        <v>33428</v>
      </c>
      <c r="W468" s="37" t="s">
        <v>5416</v>
      </c>
      <c r="X468" s="37" t="s">
        <v>2505</v>
      </c>
      <c r="Y468" s="37" t="str">
        <f>+IFERROR(VLOOKUP(Tabla1[[#This Row],[Supervisor]],STAFF!E:H,4,0),"")</f>
        <v>FRANCISCO JAVIER SUAREZ VEGA</v>
      </c>
      <c r="Z468" s="40">
        <v>43089</v>
      </c>
      <c r="AA468" s="40">
        <v>43080</v>
      </c>
      <c r="AB468" s="37" t="s">
        <v>2516</v>
      </c>
      <c r="AC468" s="40">
        <v>43113</v>
      </c>
      <c r="AD468" s="37" t="s">
        <v>988</v>
      </c>
      <c r="AE468" s="37" t="s">
        <v>988</v>
      </c>
      <c r="AF468" s="37">
        <v>19090</v>
      </c>
      <c r="AG468" s="37" t="s">
        <v>2795</v>
      </c>
      <c r="AJ468" s="37">
        <v>16</v>
      </c>
      <c r="AK468" s="37" t="s">
        <v>2515</v>
      </c>
      <c r="AL468" s="37">
        <v>45</v>
      </c>
      <c r="AN468" s="37">
        <f>+IF(AL468=45,1,"")</f>
        <v>1</v>
      </c>
      <c r="AO468" s="40">
        <f ca="1">+TODAY()</f>
        <v>44256</v>
      </c>
      <c r="AP468" s="41">
        <f ca="1">+IF(Tabla1[[#This Row],[Fecha Ingreso Plataforma]]="","",AO468-AC468)</f>
        <v>1143</v>
      </c>
      <c r="AQ468" s="40"/>
      <c r="AR468" s="42">
        <f>+IF(Tabla1[[#This Row],[Fecha Baja]]="","",VALUE(1&amp;"/"&amp;MONTH(Tabla1[[#This Row],[Fecha Baja]])&amp;"/"&amp;YEAR(Tabla1[[#This Row],[Fecha Baja]])))</f>
        <v>43191</v>
      </c>
      <c r="AS468" s="42">
        <f>IF(Tabla1[[#This Row],[Fecha Ingreso Plataforma]]="","",VALUE(1&amp;"/"&amp;MONTH(Tabla1[[#This Row],[Fecha Ingreso Plataforma]])&amp;"/"&amp;YEAR(Tabla1[[#This Row],[Fecha Ingreso Plataforma]])))</f>
        <v>43101</v>
      </c>
      <c r="AT468" s="41" t="str">
        <f ca="1">+IF(AND(Tabla1[[#This Row],[dias]]&gt;=135,Tabla1[[#This Row],[Estado]]="Vigente"),"Si","No")</f>
        <v>No</v>
      </c>
      <c r="AU468" s="37" t="str">
        <f>+IF(COUNTIF('PLAN EMPLEADO'!I:I,Tabla1[[#This Row],[Mail]])=0,"No","Si")</f>
        <v>No</v>
      </c>
      <c r="AV468" s="89" t="s">
        <v>709</v>
      </c>
      <c r="AW468" s="194"/>
    </row>
    <row r="469" spans="1:49" x14ac:dyDescent="0.2">
      <c r="A469" s="37" t="s">
        <v>27</v>
      </c>
      <c r="B469" s="37" t="s">
        <v>3115</v>
      </c>
      <c r="C469" s="37" t="s">
        <v>28</v>
      </c>
      <c r="D469" s="37" t="s">
        <v>30</v>
      </c>
      <c r="E469" s="193" t="str">
        <f>+LEFT(Tabla1[[#This Row],[RutDV]],8)</f>
        <v>17452411</v>
      </c>
      <c r="F469" s="193" t="str">
        <f>+RIGHT(Tabla1[[#This Row],[RutDV]],1)</f>
        <v>4</v>
      </c>
      <c r="G469" s="37" t="s">
        <v>64</v>
      </c>
      <c r="H469" s="37" t="s">
        <v>738</v>
      </c>
      <c r="I469" s="37" t="str">
        <f>+TRIM(Tabla1[[#This Row],[Nombres]]&amp;" "&amp;Tabla1[[#This Row],[Apellidos]])</f>
        <v>ALIRO EDGARDO ALBANEZ MORENO</v>
      </c>
      <c r="J469" s="37" t="s">
        <v>1375</v>
      </c>
      <c r="K469" s="37" t="s">
        <v>1376</v>
      </c>
      <c r="L469" s="37" t="s">
        <v>2494</v>
      </c>
      <c r="M469" s="37" t="s">
        <v>2493</v>
      </c>
      <c r="N469" s="37" t="s">
        <v>2496</v>
      </c>
      <c r="O469" s="37" t="s">
        <v>3533</v>
      </c>
      <c r="P469" s="40">
        <v>43417</v>
      </c>
      <c r="Q469" s="37"/>
      <c r="V469" s="40">
        <v>32919</v>
      </c>
      <c r="W469" s="37" t="s">
        <v>5408</v>
      </c>
      <c r="X469" s="37" t="s">
        <v>4599</v>
      </c>
      <c r="Y469" s="37" t="str">
        <f>+IFERROR(VLOOKUP(Tabla1[[#This Row],[Supervisor]],STAFF!E:H,4,0),"")</f>
        <v>WILLIAMS ENRIQUE DOMINGUEZ BARRADA</v>
      </c>
      <c r="Z469" s="40">
        <v>43105</v>
      </c>
      <c r="AA469" s="40">
        <v>43119</v>
      </c>
      <c r="AB469" s="37" t="s">
        <v>2516</v>
      </c>
      <c r="AC469" s="40">
        <v>43123</v>
      </c>
      <c r="AD469" s="37" t="s">
        <v>738</v>
      </c>
      <c r="AE469" s="37" t="s">
        <v>738</v>
      </c>
      <c r="AF469" s="37">
        <v>19193</v>
      </c>
      <c r="AG469" s="37" t="s">
        <v>3818</v>
      </c>
      <c r="AJ469" s="37">
        <v>17</v>
      </c>
      <c r="AK469" s="37" t="s">
        <v>3082</v>
      </c>
      <c r="AL469" s="37">
        <v>30</v>
      </c>
      <c r="AM469" s="37" t="s">
        <v>3519</v>
      </c>
      <c r="AN469" s="37" t="str">
        <f>+IF(AL469=45,1,"")</f>
        <v/>
      </c>
      <c r="AO469" s="40">
        <f ca="1">+TODAY()</f>
        <v>44256</v>
      </c>
      <c r="AP469" s="41">
        <f ca="1">+IF(Tabla1[[#This Row],[Fecha Ingreso Plataforma]]="","",AO469-AC469)</f>
        <v>1133</v>
      </c>
      <c r="AQ469" s="40"/>
      <c r="AR469" s="42">
        <f>+IF(Tabla1[[#This Row],[Fecha Baja]]="","",VALUE(1&amp;"/"&amp;MONTH(Tabla1[[#This Row],[Fecha Baja]])&amp;"/"&amp;YEAR(Tabla1[[#This Row],[Fecha Baja]])))</f>
        <v>43405</v>
      </c>
      <c r="AS469" s="42">
        <f>IF(Tabla1[[#This Row],[Fecha Ingreso Plataforma]]="","",VALUE(1&amp;"/"&amp;MONTH(Tabla1[[#This Row],[Fecha Ingreso Plataforma]])&amp;"/"&amp;YEAR(Tabla1[[#This Row],[Fecha Ingreso Plataforma]])))</f>
        <v>43101</v>
      </c>
      <c r="AT469" s="41" t="str">
        <f ca="1">+IF(AND(Tabla1[[#This Row],[dias]]&gt;=135,Tabla1[[#This Row],[Estado]]="Vigente"),"Si","No")</f>
        <v>No</v>
      </c>
      <c r="AU469" s="37" t="str">
        <f>+IF(COUNTIF('PLAN EMPLEADO'!I:I,Tabla1[[#This Row],[Mail]])=0,"No","Si")</f>
        <v>No</v>
      </c>
      <c r="AV469" s="89" t="s">
        <v>709</v>
      </c>
      <c r="AW469" s="194"/>
    </row>
    <row r="470" spans="1:49" x14ac:dyDescent="0.2">
      <c r="A470" s="37" t="s">
        <v>27</v>
      </c>
      <c r="B470" s="37" t="s">
        <v>3115</v>
      </c>
      <c r="C470" s="37" t="s">
        <v>28</v>
      </c>
      <c r="D470" s="37" t="s">
        <v>30</v>
      </c>
      <c r="E470" s="193" t="str">
        <f>+LEFT(Tabla1[[#This Row],[RutDV]],8)</f>
        <v>19688730</v>
      </c>
      <c r="F470" s="193" t="str">
        <f>+RIGHT(Tabla1[[#This Row],[RutDV]],1)</f>
        <v>k</v>
      </c>
      <c r="G470" s="37" t="s">
        <v>516</v>
      </c>
      <c r="H470" s="37" t="s">
        <v>1133</v>
      </c>
      <c r="I470" s="37" t="str">
        <f>+TRIM(Tabla1[[#This Row],[Nombres]]&amp;" "&amp;Tabla1[[#This Row],[Apellidos]])</f>
        <v>ALONSO EDUARDO PINO RIQUELME</v>
      </c>
      <c r="J470" s="37" t="s">
        <v>2188</v>
      </c>
      <c r="K470" s="37" t="s">
        <v>2189</v>
      </c>
      <c r="L470" s="37" t="s">
        <v>2494</v>
      </c>
      <c r="M470" s="37" t="s">
        <v>2493</v>
      </c>
      <c r="N470" s="37" t="s">
        <v>2495</v>
      </c>
      <c r="O470" s="37" t="s">
        <v>3107</v>
      </c>
      <c r="P470" s="40">
        <v>43397</v>
      </c>
      <c r="Q470" s="37"/>
      <c r="V470" s="40">
        <v>35678</v>
      </c>
      <c r="W470" s="37" t="s">
        <v>5411</v>
      </c>
      <c r="X470" s="37" t="s">
        <v>2512</v>
      </c>
      <c r="Y470" s="37" t="str">
        <f>+IFERROR(VLOOKUP(Tabla1[[#This Row],[Supervisor]],STAFF!E:H,4,0),"")</f>
        <v>ULISES LA ROSA PEREZ</v>
      </c>
      <c r="Z470" s="40">
        <v>43105</v>
      </c>
      <c r="AA470" s="40">
        <v>43119</v>
      </c>
      <c r="AB470" s="37" t="s">
        <v>2516</v>
      </c>
      <c r="AC470" s="40">
        <v>43120</v>
      </c>
      <c r="AD470" s="37" t="s">
        <v>1133</v>
      </c>
      <c r="AE470" s="37" t="s">
        <v>1133</v>
      </c>
      <c r="AF470" s="37">
        <v>19192</v>
      </c>
      <c r="AG470" s="37" t="s">
        <v>3896</v>
      </c>
      <c r="AJ470" s="37">
        <v>17</v>
      </c>
      <c r="AK470" s="37" t="s">
        <v>3082</v>
      </c>
      <c r="AL470" s="37">
        <v>45</v>
      </c>
      <c r="AM470" s="37" t="s">
        <v>3520</v>
      </c>
      <c r="AN470" s="37">
        <f>+IF(AL470=45,1,"")</f>
        <v>1</v>
      </c>
      <c r="AO470" s="40">
        <f ca="1">+TODAY()</f>
        <v>44256</v>
      </c>
      <c r="AP470" s="41">
        <f ca="1">+IF(Tabla1[[#This Row],[Fecha Ingreso Plataforma]]="","",AO470-AC470)</f>
        <v>1136</v>
      </c>
      <c r="AQ470" s="40"/>
      <c r="AR470" s="42">
        <f>+IF(Tabla1[[#This Row],[Fecha Baja]]="","",VALUE(1&amp;"/"&amp;MONTH(Tabla1[[#This Row],[Fecha Baja]])&amp;"/"&amp;YEAR(Tabla1[[#This Row],[Fecha Baja]])))</f>
        <v>43374</v>
      </c>
      <c r="AS470" s="42">
        <f>IF(Tabla1[[#This Row],[Fecha Ingreso Plataforma]]="","",VALUE(1&amp;"/"&amp;MONTH(Tabla1[[#This Row],[Fecha Ingreso Plataforma]])&amp;"/"&amp;YEAR(Tabla1[[#This Row],[Fecha Ingreso Plataforma]])))</f>
        <v>43101</v>
      </c>
      <c r="AT470" s="41" t="str">
        <f ca="1">+IF(AND(Tabla1[[#This Row],[dias]]&gt;=135,Tabla1[[#This Row],[Estado]]="Vigente"),"Si","No")</f>
        <v>No</v>
      </c>
      <c r="AU470" s="37" t="str">
        <f>+IF(COUNTIF('PLAN EMPLEADO'!I:I,Tabla1[[#This Row],[Mail]])=0,"No","Si")</f>
        <v>No</v>
      </c>
      <c r="AV470" s="89" t="s">
        <v>709</v>
      </c>
      <c r="AW470" s="194"/>
    </row>
    <row r="471" spans="1:49" x14ac:dyDescent="0.2">
      <c r="A471" s="37" t="s">
        <v>27</v>
      </c>
      <c r="B471" s="37" t="s">
        <v>3115</v>
      </c>
      <c r="C471" s="37" t="s">
        <v>29</v>
      </c>
      <c r="D471" s="37" t="s">
        <v>30</v>
      </c>
      <c r="E471" s="193" t="str">
        <f>+LEFT(Tabla1[[#This Row],[RutDV]],8)</f>
        <v>19505700</v>
      </c>
      <c r="F471" s="193" t="str">
        <f>+RIGHT(Tabla1[[#This Row],[RutDV]],1)</f>
        <v>1</v>
      </c>
      <c r="G471" s="37" t="s">
        <v>430</v>
      </c>
      <c r="H471" s="37" t="s">
        <v>1051</v>
      </c>
      <c r="I471" s="37" t="str">
        <f>+TRIM(Tabla1[[#This Row],[Nombres]]&amp;" "&amp;Tabla1[[#This Row],[Apellidos]])</f>
        <v>CAMILA FRANCISCA BELEN MALUENDA ARRIAZA</v>
      </c>
      <c r="J471" s="37" t="s">
        <v>2034</v>
      </c>
      <c r="K471" s="37" t="s">
        <v>2035</v>
      </c>
      <c r="L471" s="37" t="s">
        <v>2494</v>
      </c>
      <c r="M471" s="37" t="s">
        <v>2493</v>
      </c>
      <c r="N471" s="37" t="s">
        <v>2496</v>
      </c>
      <c r="O471" s="37" t="s">
        <v>3089</v>
      </c>
      <c r="P471" s="40">
        <v>43137</v>
      </c>
      <c r="Q471" s="37"/>
      <c r="V471" s="40">
        <v>35431</v>
      </c>
      <c r="W471" s="37"/>
      <c r="Y471" s="37" t="str">
        <f>+IFERROR(VLOOKUP(Tabla1[[#This Row],[Supervisor]],STAFF!E:H,4,0),"")</f>
        <v/>
      </c>
      <c r="Z471" s="40">
        <v>43105</v>
      </c>
      <c r="AA471" s="40">
        <v>43119</v>
      </c>
      <c r="AB471" s="37" t="s">
        <v>2516</v>
      </c>
      <c r="AC471" s="40">
        <v>43129</v>
      </c>
      <c r="AD471" s="37" t="s">
        <v>1051</v>
      </c>
      <c r="AE471" s="37" t="s">
        <v>1051</v>
      </c>
      <c r="AF471" s="37">
        <v>19196</v>
      </c>
      <c r="AG471" s="37" t="s">
        <v>2856</v>
      </c>
      <c r="AJ471" s="37">
        <v>17</v>
      </c>
      <c r="AK471" s="37" t="s">
        <v>3082</v>
      </c>
      <c r="AL471" s="37">
        <v>30</v>
      </c>
      <c r="AN471" s="37" t="str">
        <f>+IF(AL471=45,1,"")</f>
        <v/>
      </c>
      <c r="AO471" s="40">
        <f ca="1">+TODAY()</f>
        <v>44256</v>
      </c>
      <c r="AP471" s="41">
        <f ca="1">+IF(Tabla1[[#This Row],[Fecha Ingreso Plataforma]]="","",AO471-AC471)</f>
        <v>1127</v>
      </c>
      <c r="AQ471" s="40"/>
      <c r="AR471" s="42">
        <f>+IF(Tabla1[[#This Row],[Fecha Baja]]="","",VALUE(1&amp;"/"&amp;MONTH(Tabla1[[#This Row],[Fecha Baja]])&amp;"/"&amp;YEAR(Tabla1[[#This Row],[Fecha Baja]])))</f>
        <v>43132</v>
      </c>
      <c r="AS471" s="42">
        <f>IF(Tabla1[[#This Row],[Fecha Ingreso Plataforma]]="","",VALUE(1&amp;"/"&amp;MONTH(Tabla1[[#This Row],[Fecha Ingreso Plataforma]])&amp;"/"&amp;YEAR(Tabla1[[#This Row],[Fecha Ingreso Plataforma]])))</f>
        <v>43101</v>
      </c>
      <c r="AT471" s="41" t="str">
        <f ca="1">+IF(AND(Tabla1[[#This Row],[dias]]&gt;=135,Tabla1[[#This Row],[Estado]]="Vigente"),"Si","No")</f>
        <v>No</v>
      </c>
      <c r="AU471" s="37" t="str">
        <f>+IF(COUNTIF('PLAN EMPLEADO'!I:I,Tabla1[[#This Row],[Mail]])=0,"No","Si")</f>
        <v>No</v>
      </c>
      <c r="AV471" s="89" t="s">
        <v>709</v>
      </c>
      <c r="AW471" s="194"/>
    </row>
    <row r="472" spans="1:49" x14ac:dyDescent="0.2">
      <c r="A472" s="37" t="s">
        <v>27</v>
      </c>
      <c r="B472" s="37" t="s">
        <v>3115</v>
      </c>
      <c r="C472" s="37" t="s">
        <v>29</v>
      </c>
      <c r="D472" s="37" t="s">
        <v>30</v>
      </c>
      <c r="E472" s="193" t="str">
        <f>+LEFT(Tabla1[[#This Row],[RutDV]],8)</f>
        <v>20006589</v>
      </c>
      <c r="F472" s="193" t="str">
        <f>+RIGHT(Tabla1[[#This Row],[RutDV]],1)</f>
        <v>1</v>
      </c>
      <c r="G472" s="37" t="s">
        <v>343</v>
      </c>
      <c r="H472" s="37" t="s">
        <v>966</v>
      </c>
      <c r="I472" s="37" t="str">
        <f>+TRIM(Tabla1[[#This Row],[Nombres]]&amp;" "&amp;Tabla1[[#This Row],[Apellidos]])</f>
        <v>CONSTANZA GLENY ALEJANDRA DIAZ ARACENA</v>
      </c>
      <c r="J472" s="37" t="s">
        <v>1897</v>
      </c>
      <c r="K472" s="37" t="s">
        <v>1898</v>
      </c>
      <c r="L472" s="37" t="s">
        <v>2494</v>
      </c>
      <c r="M472" s="37" t="s">
        <v>2493</v>
      </c>
      <c r="N472" s="37" t="s">
        <v>2495</v>
      </c>
      <c r="O472" s="37" t="s">
        <v>3107</v>
      </c>
      <c r="P472" s="40">
        <v>43249</v>
      </c>
      <c r="Q472" s="37"/>
      <c r="V472" s="40">
        <v>36334</v>
      </c>
      <c r="W472" s="37" t="s">
        <v>5416</v>
      </c>
      <c r="X472" s="37" t="s">
        <v>2505</v>
      </c>
      <c r="Y472" s="37" t="str">
        <f>+IFERROR(VLOOKUP(Tabla1[[#This Row],[Supervisor]],STAFF!E:H,4,0),"")</f>
        <v>FRANCISCO JAVIER SUAREZ VEGA</v>
      </c>
      <c r="Z472" s="40">
        <v>43105</v>
      </c>
      <c r="AA472" s="40">
        <v>43119</v>
      </c>
      <c r="AB472" s="37" t="s">
        <v>2516</v>
      </c>
      <c r="AC472" s="40">
        <v>43134</v>
      </c>
      <c r="AD472" s="37" t="s">
        <v>966</v>
      </c>
      <c r="AE472" s="37" t="s">
        <v>966</v>
      </c>
      <c r="AF472" s="37">
        <v>19201</v>
      </c>
      <c r="AG472" s="37" t="s">
        <v>2774</v>
      </c>
      <c r="AJ472" s="37">
        <v>17</v>
      </c>
      <c r="AK472" s="37" t="s">
        <v>3082</v>
      </c>
      <c r="AL472" s="37">
        <v>30</v>
      </c>
      <c r="AN472" s="37" t="str">
        <f>+IF(AL472=45,1,"")</f>
        <v/>
      </c>
      <c r="AO472" s="40">
        <f ca="1">+TODAY()</f>
        <v>44256</v>
      </c>
      <c r="AP472" s="41">
        <f ca="1">+IF(Tabla1[[#This Row],[Fecha Ingreso Plataforma]]="","",AO472-AC472)</f>
        <v>1122</v>
      </c>
      <c r="AQ472" s="40"/>
      <c r="AR472" s="42">
        <f>+IF(Tabla1[[#This Row],[Fecha Baja]]="","",VALUE(1&amp;"/"&amp;MONTH(Tabla1[[#This Row],[Fecha Baja]])&amp;"/"&amp;YEAR(Tabla1[[#This Row],[Fecha Baja]])))</f>
        <v>43221</v>
      </c>
      <c r="AS472" s="42">
        <f>IF(Tabla1[[#This Row],[Fecha Ingreso Plataforma]]="","",VALUE(1&amp;"/"&amp;MONTH(Tabla1[[#This Row],[Fecha Ingreso Plataforma]])&amp;"/"&amp;YEAR(Tabla1[[#This Row],[Fecha Ingreso Plataforma]])))</f>
        <v>43132</v>
      </c>
      <c r="AT472" s="41" t="str">
        <f ca="1">+IF(AND(Tabla1[[#This Row],[dias]]&gt;=135,Tabla1[[#This Row],[Estado]]="Vigente"),"Si","No")</f>
        <v>No</v>
      </c>
      <c r="AU472" s="37" t="str">
        <f>+IF(COUNTIF('PLAN EMPLEADO'!I:I,Tabla1[[#This Row],[Mail]])=0,"No","Si")</f>
        <v>No</v>
      </c>
      <c r="AV472" s="89" t="s">
        <v>709</v>
      </c>
      <c r="AW472" s="194"/>
    </row>
    <row r="473" spans="1:49" x14ac:dyDescent="0.2">
      <c r="A473" s="37" t="s">
        <v>27</v>
      </c>
      <c r="B473" s="37" t="s">
        <v>3115</v>
      </c>
      <c r="C473" s="37" t="s">
        <v>29</v>
      </c>
      <c r="D473" s="37" t="s">
        <v>30</v>
      </c>
      <c r="E473" s="193" t="str">
        <f>+LEFT(Tabla1[[#This Row],[RutDV]],8)</f>
        <v>18756847</v>
      </c>
      <c r="F473" s="193" t="str">
        <f>+RIGHT(Tabla1[[#This Row],[RutDV]],1)</f>
        <v>1</v>
      </c>
      <c r="G473" s="37" t="s">
        <v>422</v>
      </c>
      <c r="H473" s="37" t="s">
        <v>1044</v>
      </c>
      <c r="I473" s="37" t="str">
        <f>+TRIM(Tabla1[[#This Row],[Nombres]]&amp;" "&amp;Tabla1[[#This Row],[Apellidos]])</f>
        <v>CLAUDIO IGNACIO COPIER GUERRERO</v>
      </c>
      <c r="J473" s="37" t="s">
        <v>2022</v>
      </c>
      <c r="K473" s="37" t="s">
        <v>2023</v>
      </c>
      <c r="L473" s="37" t="s">
        <v>2494</v>
      </c>
      <c r="M473" s="37" t="s">
        <v>2493</v>
      </c>
      <c r="N473" s="37" t="s">
        <v>2495</v>
      </c>
      <c r="P473" s="40">
        <v>43195</v>
      </c>
      <c r="Q473" s="37"/>
      <c r="V473" s="40">
        <v>34346</v>
      </c>
      <c r="W473" s="37" t="s">
        <v>5408</v>
      </c>
      <c r="X473" s="37" t="s">
        <v>4599</v>
      </c>
      <c r="Y473" s="37" t="str">
        <f>+IFERROR(VLOOKUP(Tabla1[[#This Row],[Supervisor]],STAFF!E:H,4,0),"")</f>
        <v>WILLIAMS ENRIQUE DOMINGUEZ BARRADA</v>
      </c>
      <c r="Z473" s="40">
        <v>43105</v>
      </c>
      <c r="AA473" s="40">
        <v>43119</v>
      </c>
      <c r="AB473" s="37" t="s">
        <v>2516</v>
      </c>
      <c r="AC473" s="40">
        <v>43128</v>
      </c>
      <c r="AD473" s="37" t="s">
        <v>1044</v>
      </c>
      <c r="AE473" s="37" t="s">
        <v>1044</v>
      </c>
      <c r="AF473" s="37">
        <v>19195</v>
      </c>
      <c r="AG473" s="37" t="s">
        <v>2850</v>
      </c>
      <c r="AJ473" s="37">
        <v>17</v>
      </c>
      <c r="AK473" s="37" t="s">
        <v>3082</v>
      </c>
      <c r="AL473" s="37">
        <v>30</v>
      </c>
      <c r="AN473" s="37" t="str">
        <f>+IF(AL473=45,1,"")</f>
        <v/>
      </c>
      <c r="AO473" s="40">
        <f ca="1">+TODAY()</f>
        <v>44256</v>
      </c>
      <c r="AP473" s="41">
        <f ca="1">+IF(Tabla1[[#This Row],[Fecha Ingreso Plataforma]]="","",AO473-AC473)</f>
        <v>1128</v>
      </c>
      <c r="AQ473" s="40"/>
      <c r="AR473" s="42">
        <f>+IF(Tabla1[[#This Row],[Fecha Baja]]="","",VALUE(1&amp;"/"&amp;MONTH(Tabla1[[#This Row],[Fecha Baja]])&amp;"/"&amp;YEAR(Tabla1[[#This Row],[Fecha Baja]])))</f>
        <v>43191</v>
      </c>
      <c r="AS473" s="42">
        <f>IF(Tabla1[[#This Row],[Fecha Ingreso Plataforma]]="","",VALUE(1&amp;"/"&amp;MONTH(Tabla1[[#This Row],[Fecha Ingreso Plataforma]])&amp;"/"&amp;YEAR(Tabla1[[#This Row],[Fecha Ingreso Plataforma]])))</f>
        <v>43101</v>
      </c>
      <c r="AT473" s="41" t="str">
        <f ca="1">+IF(AND(Tabla1[[#This Row],[dias]]&gt;=135,Tabla1[[#This Row],[Estado]]="Vigente"),"Si","No")</f>
        <v>No</v>
      </c>
      <c r="AU473" s="37" t="str">
        <f>+IF(COUNTIF('PLAN EMPLEADO'!I:I,Tabla1[[#This Row],[Mail]])=0,"No","Si")</f>
        <v>No</v>
      </c>
      <c r="AV473" s="89" t="s">
        <v>709</v>
      </c>
      <c r="AW473" s="194"/>
    </row>
    <row r="474" spans="1:49" x14ac:dyDescent="0.2">
      <c r="A474" s="37" t="s">
        <v>27</v>
      </c>
      <c r="B474" s="37" t="s">
        <v>3115</v>
      </c>
      <c r="C474" s="37" t="s">
        <v>29</v>
      </c>
      <c r="D474" s="37" t="s">
        <v>30</v>
      </c>
      <c r="E474" s="193" t="str">
        <f>+LEFT(Tabla1[[#This Row],[RutDV]],8)</f>
        <v>17628726</v>
      </c>
      <c r="F474" s="193" t="str">
        <f>+RIGHT(Tabla1[[#This Row],[RutDV]],1)</f>
        <v>8</v>
      </c>
      <c r="G474" s="37" t="s">
        <v>519</v>
      </c>
      <c r="H474" s="37" t="s">
        <v>1136</v>
      </c>
      <c r="I474" s="37" t="str">
        <f>+TRIM(Tabla1[[#This Row],[Nombres]]&amp;" "&amp;Tabla1[[#This Row],[Apellidos]])</f>
        <v>JOSE ANTONIO PIÑONES DIAZ</v>
      </c>
      <c r="J474" s="37" t="s">
        <v>1702</v>
      </c>
      <c r="K474" s="37" t="s">
        <v>2193</v>
      </c>
      <c r="L474" s="37" t="s">
        <v>2494</v>
      </c>
      <c r="M474" s="37" t="s">
        <v>2493</v>
      </c>
      <c r="N474" s="37" t="s">
        <v>2496</v>
      </c>
      <c r="O474" s="37" t="s">
        <v>3533</v>
      </c>
      <c r="P474" s="40">
        <v>43273</v>
      </c>
      <c r="Q474" s="37"/>
      <c r="V474" s="40">
        <v>33043</v>
      </c>
      <c r="W474" s="37" t="s">
        <v>5416</v>
      </c>
      <c r="X474" s="37" t="s">
        <v>2505</v>
      </c>
      <c r="Y474" s="37" t="str">
        <f>+IFERROR(VLOOKUP(Tabla1[[#This Row],[Supervisor]],STAFF!E:H,4,0),"")</f>
        <v>FRANCISCO JAVIER SUAREZ VEGA</v>
      </c>
      <c r="Z474" s="40">
        <v>43105</v>
      </c>
      <c r="AA474" s="40">
        <v>43119</v>
      </c>
      <c r="AB474" s="37" t="s">
        <v>2516</v>
      </c>
      <c r="AC474" s="40">
        <v>43123</v>
      </c>
      <c r="AD474" s="37" t="s">
        <v>1136</v>
      </c>
      <c r="AE474" s="37" t="s">
        <v>1136</v>
      </c>
      <c r="AF474" s="37">
        <v>19200</v>
      </c>
      <c r="AG474" s="37" t="s">
        <v>2940</v>
      </c>
      <c r="AJ474" s="37">
        <v>17</v>
      </c>
      <c r="AK474" s="37" t="s">
        <v>3082</v>
      </c>
      <c r="AL474" s="37">
        <v>30</v>
      </c>
      <c r="AM474" s="37" t="s">
        <v>3519</v>
      </c>
      <c r="AN474" s="37" t="str">
        <f>+IF(AL474=45,1,"")</f>
        <v/>
      </c>
      <c r="AO474" s="40">
        <f ca="1">+TODAY()</f>
        <v>44256</v>
      </c>
      <c r="AP474" s="41">
        <f ca="1">+IF(Tabla1[[#This Row],[Fecha Ingreso Plataforma]]="","",AO474-AC474)</f>
        <v>1133</v>
      </c>
      <c r="AQ474" s="40"/>
      <c r="AR474" s="42">
        <f>+IF(Tabla1[[#This Row],[Fecha Baja]]="","",VALUE(1&amp;"/"&amp;MONTH(Tabla1[[#This Row],[Fecha Baja]])&amp;"/"&amp;YEAR(Tabla1[[#This Row],[Fecha Baja]])))</f>
        <v>43252</v>
      </c>
      <c r="AS474" s="42">
        <f>IF(Tabla1[[#This Row],[Fecha Ingreso Plataforma]]="","",VALUE(1&amp;"/"&amp;MONTH(Tabla1[[#This Row],[Fecha Ingreso Plataforma]])&amp;"/"&amp;YEAR(Tabla1[[#This Row],[Fecha Ingreso Plataforma]])))</f>
        <v>43101</v>
      </c>
      <c r="AT474" s="41" t="str">
        <f ca="1">+IF(AND(Tabla1[[#This Row],[dias]]&gt;=135,Tabla1[[#This Row],[Estado]]="Vigente"),"Si","No")</f>
        <v>No</v>
      </c>
      <c r="AU474" s="37" t="str">
        <f>+IF(COUNTIF('PLAN EMPLEADO'!I:I,Tabla1[[#This Row],[Mail]])=0,"No","Si")</f>
        <v>No</v>
      </c>
      <c r="AV474" s="89" t="s">
        <v>709</v>
      </c>
      <c r="AW474" s="194"/>
    </row>
    <row r="475" spans="1:49" x14ac:dyDescent="0.2">
      <c r="A475" s="37" t="s">
        <v>27</v>
      </c>
      <c r="B475" s="37" t="s">
        <v>3115</v>
      </c>
      <c r="C475" s="37" t="s">
        <v>28</v>
      </c>
      <c r="D475" s="37" t="s">
        <v>30</v>
      </c>
      <c r="E475" s="193" t="str">
        <f>+LEFT(Tabla1[[#This Row],[RutDV]],8)</f>
        <v>18317800</v>
      </c>
      <c r="F475" s="193" t="str">
        <f>+RIGHT(Tabla1[[#This Row],[RutDV]],1)</f>
        <v>8</v>
      </c>
      <c r="G475" s="37" t="s">
        <v>266</v>
      </c>
      <c r="H475" s="37" t="s">
        <v>889</v>
      </c>
      <c r="I475" s="37" t="str">
        <f>+TRIM(Tabla1[[#This Row],[Nombres]]&amp;" "&amp;Tabla1[[#This Row],[Apellidos]])</f>
        <v>LESLIE ANDREA CARVAJAL NAVEA</v>
      </c>
      <c r="J475" s="37" t="s">
        <v>1768</v>
      </c>
      <c r="K475" s="37" t="s">
        <v>1769</v>
      </c>
      <c r="L475" s="37" t="s">
        <v>2494</v>
      </c>
      <c r="M475" s="37" t="s">
        <v>2493</v>
      </c>
      <c r="N475" s="37" t="s">
        <v>2496</v>
      </c>
      <c r="P475" s="40">
        <v>43465</v>
      </c>
      <c r="Q475" s="37"/>
      <c r="V475" s="40">
        <v>33455</v>
      </c>
      <c r="W475" s="37" t="s">
        <v>5414</v>
      </c>
      <c r="X475" s="37" t="s">
        <v>2508</v>
      </c>
      <c r="Y475" s="37" t="str">
        <f>+IFERROR(VLOOKUP(Tabla1[[#This Row],[Supervisor]],STAFF!E:H,4,0),"")</f>
        <v>ULISES LA ROSA PEREZ</v>
      </c>
      <c r="Z475" s="40">
        <v>43105</v>
      </c>
      <c r="AA475" s="40">
        <v>43119</v>
      </c>
      <c r="AB475" s="37" t="s">
        <v>2516</v>
      </c>
      <c r="AC475" s="40">
        <v>43127</v>
      </c>
      <c r="AD475" s="37" t="s">
        <v>889</v>
      </c>
      <c r="AE475" s="37" t="s">
        <v>889</v>
      </c>
      <c r="AF475" s="37">
        <v>19198</v>
      </c>
      <c r="AG475" s="37" t="s">
        <v>2699</v>
      </c>
      <c r="AJ475" s="37">
        <v>17</v>
      </c>
      <c r="AK475" s="37" t="s">
        <v>3082</v>
      </c>
      <c r="AL475" s="37">
        <v>30</v>
      </c>
      <c r="AM475" s="37" t="s">
        <v>3519</v>
      </c>
      <c r="AN475" s="37" t="str">
        <f>+IF(AL475=45,1,"")</f>
        <v/>
      </c>
      <c r="AO475" s="40">
        <f ca="1">+TODAY()</f>
        <v>44256</v>
      </c>
      <c r="AP475" s="41">
        <f ca="1">+IF(Tabla1[[#This Row],[Fecha Ingreso Plataforma]]="","",AO475-AC475)</f>
        <v>1129</v>
      </c>
      <c r="AQ475" s="40"/>
      <c r="AR475" s="42">
        <f>+IF(Tabla1[[#This Row],[Fecha Baja]]="","",VALUE(1&amp;"/"&amp;MONTH(Tabla1[[#This Row],[Fecha Baja]])&amp;"/"&amp;YEAR(Tabla1[[#This Row],[Fecha Baja]])))</f>
        <v>43435</v>
      </c>
      <c r="AS475" s="42">
        <f>IF(Tabla1[[#This Row],[Fecha Ingreso Plataforma]]="","",VALUE(1&amp;"/"&amp;MONTH(Tabla1[[#This Row],[Fecha Ingreso Plataforma]])&amp;"/"&amp;YEAR(Tabla1[[#This Row],[Fecha Ingreso Plataforma]])))</f>
        <v>43101</v>
      </c>
      <c r="AT475" s="41" t="str">
        <f ca="1">+IF(AND(Tabla1[[#This Row],[dias]]&gt;=135,Tabla1[[#This Row],[Estado]]="Vigente"),"Si","No")</f>
        <v>No</v>
      </c>
      <c r="AU475" s="37" t="str">
        <f>+IF(COUNTIF('PLAN EMPLEADO'!I:I,Tabla1[[#This Row],[Mail]])=0,"No","Si")</f>
        <v>Si</v>
      </c>
      <c r="AV475" s="89" t="s">
        <v>709</v>
      </c>
      <c r="AW475" s="194"/>
    </row>
    <row r="476" spans="1:49" x14ac:dyDescent="0.2">
      <c r="A476" s="37" t="s">
        <v>27</v>
      </c>
      <c r="B476" s="37" t="s">
        <v>3115</v>
      </c>
      <c r="C476" s="37" t="s">
        <v>28</v>
      </c>
      <c r="D476" s="37" t="s">
        <v>30</v>
      </c>
      <c r="E476" s="193" t="str">
        <f>+LEFT(Tabla1[[#This Row],[RutDV]],8)</f>
        <v>19660955</v>
      </c>
      <c r="F476" s="193" t="str">
        <f>+RIGHT(Tabla1[[#This Row],[RutDV]],1)</f>
        <v>5</v>
      </c>
      <c r="G476" s="37" t="s">
        <v>122</v>
      </c>
      <c r="H476" s="37" t="s">
        <v>790</v>
      </c>
      <c r="I476" s="37" t="str">
        <f>+TRIM(Tabla1[[#This Row],[Nombres]]&amp;" "&amp;Tabla1[[#This Row],[Apellidos]])</f>
        <v>MARIA BELEN ALEJANDRA ARACENA ARANCIBIA</v>
      </c>
      <c r="J476" s="37" t="s">
        <v>1489</v>
      </c>
      <c r="K476" s="37" t="s">
        <v>1490</v>
      </c>
      <c r="L476" s="37" t="s">
        <v>2494</v>
      </c>
      <c r="M476" s="37" t="s">
        <v>2493</v>
      </c>
      <c r="N476" s="37" t="s">
        <v>2495</v>
      </c>
      <c r="O476" s="37" t="s">
        <v>3107</v>
      </c>
      <c r="P476" s="40">
        <v>43378</v>
      </c>
      <c r="Q476" s="37"/>
      <c r="V476" s="40">
        <v>35680</v>
      </c>
      <c r="W476" s="37" t="s">
        <v>5416</v>
      </c>
      <c r="X476" s="37" t="s">
        <v>2505</v>
      </c>
      <c r="Y476" s="37" t="str">
        <f>+IFERROR(VLOOKUP(Tabla1[[#This Row],[Supervisor]],STAFF!E:H,4,0),"")</f>
        <v>FRANCISCO JAVIER SUAREZ VEGA</v>
      </c>
      <c r="Z476" s="40">
        <v>43105</v>
      </c>
      <c r="AA476" s="40">
        <v>43119</v>
      </c>
      <c r="AB476" s="37" t="s">
        <v>2516</v>
      </c>
      <c r="AC476" s="40">
        <v>43120</v>
      </c>
      <c r="AD476" s="37" t="s">
        <v>790</v>
      </c>
      <c r="AE476" s="37" t="s">
        <v>790</v>
      </c>
      <c r="AF476" s="37">
        <v>19203</v>
      </c>
      <c r="AG476" s="37" t="s">
        <v>3819</v>
      </c>
      <c r="AJ476" s="37">
        <v>17</v>
      </c>
      <c r="AK476" s="37" t="s">
        <v>3082</v>
      </c>
      <c r="AL476" s="37">
        <v>30</v>
      </c>
      <c r="AM476" s="37" t="s">
        <v>3519</v>
      </c>
      <c r="AN476" s="37" t="str">
        <f>+IF(AL476=45,1,"")</f>
        <v/>
      </c>
      <c r="AO476" s="40">
        <f ca="1">+TODAY()</f>
        <v>44256</v>
      </c>
      <c r="AP476" s="41">
        <f ca="1">+IF(Tabla1[[#This Row],[Fecha Ingreso Plataforma]]="","",AO476-AC476)</f>
        <v>1136</v>
      </c>
      <c r="AQ476" s="40"/>
      <c r="AR476" s="42">
        <f>+IF(Tabla1[[#This Row],[Fecha Baja]]="","",VALUE(1&amp;"/"&amp;MONTH(Tabla1[[#This Row],[Fecha Baja]])&amp;"/"&amp;YEAR(Tabla1[[#This Row],[Fecha Baja]])))</f>
        <v>43374</v>
      </c>
      <c r="AS476" s="42">
        <f>IF(Tabla1[[#This Row],[Fecha Ingreso Plataforma]]="","",VALUE(1&amp;"/"&amp;MONTH(Tabla1[[#This Row],[Fecha Ingreso Plataforma]])&amp;"/"&amp;YEAR(Tabla1[[#This Row],[Fecha Ingreso Plataforma]])))</f>
        <v>43101</v>
      </c>
      <c r="AT476" s="41" t="str">
        <f ca="1">+IF(AND(Tabla1[[#This Row],[dias]]&gt;=135,Tabla1[[#This Row],[Estado]]="Vigente"),"Si","No")</f>
        <v>No</v>
      </c>
      <c r="AU476" s="37" t="str">
        <f>+IF(COUNTIF('PLAN EMPLEADO'!I:I,Tabla1[[#This Row],[Mail]])=0,"No","Si")</f>
        <v>No</v>
      </c>
      <c r="AV476" s="89" t="s">
        <v>709</v>
      </c>
      <c r="AW476" s="194"/>
    </row>
    <row r="477" spans="1:49" x14ac:dyDescent="0.2">
      <c r="A477" s="37" t="s">
        <v>27</v>
      </c>
      <c r="B477" s="37" t="s">
        <v>3115</v>
      </c>
      <c r="C477" s="37" t="s">
        <v>28</v>
      </c>
      <c r="D477" s="37" t="s">
        <v>30</v>
      </c>
      <c r="E477" s="193" t="str">
        <f>+LEFT(Tabla1[[#This Row],[RutDV]],8)</f>
        <v>18495587</v>
      </c>
      <c r="F477" s="193" t="str">
        <f>+RIGHT(Tabla1[[#This Row],[RutDV]],1)</f>
        <v>3</v>
      </c>
      <c r="G477" s="37" t="s">
        <v>391</v>
      </c>
      <c r="H477" s="37" t="s">
        <v>1013</v>
      </c>
      <c r="I477" s="37" t="str">
        <f>+TRIM(Tabla1[[#This Row],[Nombres]]&amp;" "&amp;Tabla1[[#This Row],[Apellidos]])</f>
        <v>RODRIGO SEBASTIAN FABREGA CORTES</v>
      </c>
      <c r="J477" s="37" t="s">
        <v>1968</v>
      </c>
      <c r="K477" s="37" t="s">
        <v>1969</v>
      </c>
      <c r="L477" s="37" t="s">
        <v>2494</v>
      </c>
      <c r="M477" s="37" t="s">
        <v>2493</v>
      </c>
      <c r="N477" s="37" t="s">
        <v>2495</v>
      </c>
      <c r="P477" s="40">
        <v>43314</v>
      </c>
      <c r="Q477" s="37"/>
      <c r="V477" s="40">
        <v>34312</v>
      </c>
      <c r="W477" s="37" t="s">
        <v>5408</v>
      </c>
      <c r="X477" s="37" t="s">
        <v>4599</v>
      </c>
      <c r="Y477" s="37" t="str">
        <f>+IFERROR(VLOOKUP(Tabla1[[#This Row],[Supervisor]],STAFF!E:H,4,0),"")</f>
        <v>WILLIAMS ENRIQUE DOMINGUEZ BARRADA</v>
      </c>
      <c r="Z477" s="40">
        <v>43105</v>
      </c>
      <c r="AA477" s="40">
        <v>43119</v>
      </c>
      <c r="AB477" s="37" t="s">
        <v>2516</v>
      </c>
      <c r="AC477" s="40">
        <v>43123</v>
      </c>
      <c r="AD477" s="37" t="s">
        <v>1013</v>
      </c>
      <c r="AE477" s="37" t="s">
        <v>1013</v>
      </c>
      <c r="AF477" s="37">
        <v>19202</v>
      </c>
      <c r="AG477" s="37" t="s">
        <v>2820</v>
      </c>
      <c r="AJ477" s="37">
        <v>17</v>
      </c>
      <c r="AK477" s="37" t="s">
        <v>3082</v>
      </c>
      <c r="AL477" s="37">
        <v>30</v>
      </c>
      <c r="AM477" s="37" t="s">
        <v>3519</v>
      </c>
      <c r="AN477" s="37" t="str">
        <f>+IF(AL477=45,1,"")</f>
        <v/>
      </c>
      <c r="AO477" s="40">
        <f ca="1">+TODAY()</f>
        <v>44256</v>
      </c>
      <c r="AP477" s="41">
        <f ca="1">+IF(Tabla1[[#This Row],[Fecha Ingreso Plataforma]]="","",AO477-AC477)</f>
        <v>1133</v>
      </c>
      <c r="AQ477" s="40"/>
      <c r="AR477" s="42">
        <f>+IF(Tabla1[[#This Row],[Fecha Baja]]="","",VALUE(1&amp;"/"&amp;MONTH(Tabla1[[#This Row],[Fecha Baja]])&amp;"/"&amp;YEAR(Tabla1[[#This Row],[Fecha Baja]])))</f>
        <v>43313</v>
      </c>
      <c r="AS477" s="42">
        <f>IF(Tabla1[[#This Row],[Fecha Ingreso Plataforma]]="","",VALUE(1&amp;"/"&amp;MONTH(Tabla1[[#This Row],[Fecha Ingreso Plataforma]])&amp;"/"&amp;YEAR(Tabla1[[#This Row],[Fecha Ingreso Plataforma]])))</f>
        <v>43101</v>
      </c>
      <c r="AT477" s="41" t="str">
        <f ca="1">+IF(AND(Tabla1[[#This Row],[dias]]&gt;=135,Tabla1[[#This Row],[Estado]]="Vigente"),"Si","No")</f>
        <v>No</v>
      </c>
      <c r="AU477" s="37" t="str">
        <f>+IF(COUNTIF('PLAN EMPLEADO'!I:I,Tabla1[[#This Row],[Mail]])=0,"No","Si")</f>
        <v>No</v>
      </c>
      <c r="AV477" s="89" t="s">
        <v>709</v>
      </c>
      <c r="AW477" s="194"/>
    </row>
    <row r="478" spans="1:49" x14ac:dyDescent="0.2">
      <c r="A478" s="37" t="s">
        <v>27</v>
      </c>
      <c r="B478" s="37" t="s">
        <v>3115</v>
      </c>
      <c r="C478" s="37" t="s">
        <v>28</v>
      </c>
      <c r="D478" s="37" t="s">
        <v>30</v>
      </c>
      <c r="E478" s="193" t="str">
        <f>+LEFT(Tabla1[[#This Row],[RutDV]],8)</f>
        <v>19258011</v>
      </c>
      <c r="F478" s="193" t="str">
        <f>+RIGHT(Tabla1[[#This Row],[RutDV]],1)</f>
        <v>0</v>
      </c>
      <c r="G478" s="37" t="s">
        <v>318</v>
      </c>
      <c r="H478" s="37" t="s">
        <v>941</v>
      </c>
      <c r="I478" s="37" t="str">
        <f>+TRIM(Tabla1[[#This Row],[Nombres]]&amp;" "&amp;Tabla1[[#This Row],[Apellidos]])</f>
        <v>YOSELYN DEL CARMEN CORNEJO VARAS</v>
      </c>
      <c r="J478" s="37" t="s">
        <v>1862</v>
      </c>
      <c r="K478" s="37" t="s">
        <v>1863</v>
      </c>
      <c r="L478" s="37" t="s">
        <v>2494</v>
      </c>
      <c r="M478" s="37" t="s">
        <v>2493</v>
      </c>
      <c r="N478" s="37" t="s">
        <v>2495</v>
      </c>
      <c r="O478" s="37" t="s">
        <v>3107</v>
      </c>
      <c r="P478" s="40">
        <v>43334</v>
      </c>
      <c r="Q478" s="37"/>
      <c r="V478" s="40">
        <v>35261</v>
      </c>
      <c r="W478" s="37" t="s">
        <v>5414</v>
      </c>
      <c r="X478" s="37" t="s">
        <v>2508</v>
      </c>
      <c r="Y478" s="37" t="str">
        <f>+IFERROR(VLOOKUP(Tabla1[[#This Row],[Supervisor]],STAFF!E:H,4,0),"")</f>
        <v>ULISES LA ROSA PEREZ</v>
      </c>
      <c r="Z478" s="40">
        <v>43105</v>
      </c>
      <c r="AA478" s="40">
        <v>43119</v>
      </c>
      <c r="AB478" s="37" t="s">
        <v>2516</v>
      </c>
      <c r="AC478" s="40">
        <v>43123</v>
      </c>
      <c r="AD478" s="37" t="s">
        <v>941</v>
      </c>
      <c r="AE478" s="37" t="s">
        <v>941</v>
      </c>
      <c r="AF478" s="37">
        <v>19198</v>
      </c>
      <c r="AG478" s="37" t="s">
        <v>3820</v>
      </c>
      <c r="AJ478" s="37">
        <v>17</v>
      </c>
      <c r="AK478" s="37" t="s">
        <v>3082</v>
      </c>
      <c r="AL478" s="37">
        <v>30</v>
      </c>
      <c r="AM478" s="37" t="s">
        <v>3519</v>
      </c>
      <c r="AN478" s="37" t="str">
        <f>+IF(AL478=45,1,"")</f>
        <v/>
      </c>
      <c r="AO478" s="40">
        <f ca="1">+TODAY()</f>
        <v>44256</v>
      </c>
      <c r="AP478" s="41">
        <f ca="1">+IF(Tabla1[[#This Row],[Fecha Ingreso Plataforma]]="","",AO478-AC478)</f>
        <v>1133</v>
      </c>
      <c r="AQ478" s="40"/>
      <c r="AR478" s="42">
        <f>+IF(Tabla1[[#This Row],[Fecha Baja]]="","",VALUE(1&amp;"/"&amp;MONTH(Tabla1[[#This Row],[Fecha Baja]])&amp;"/"&amp;YEAR(Tabla1[[#This Row],[Fecha Baja]])))</f>
        <v>43313</v>
      </c>
      <c r="AS478" s="42">
        <f>IF(Tabla1[[#This Row],[Fecha Ingreso Plataforma]]="","",VALUE(1&amp;"/"&amp;MONTH(Tabla1[[#This Row],[Fecha Ingreso Plataforma]])&amp;"/"&amp;YEAR(Tabla1[[#This Row],[Fecha Ingreso Plataforma]])))</f>
        <v>43101</v>
      </c>
      <c r="AT478" s="41" t="str">
        <f ca="1">+IF(AND(Tabla1[[#This Row],[dias]]&gt;=135,Tabla1[[#This Row],[Estado]]="Vigente"),"Si","No")</f>
        <v>No</v>
      </c>
      <c r="AU478" s="37" t="str">
        <f>+IF(COUNTIF('PLAN EMPLEADO'!I:I,Tabla1[[#This Row],[Mail]])=0,"No","Si")</f>
        <v>No</v>
      </c>
      <c r="AV478" s="89" t="s">
        <v>709</v>
      </c>
      <c r="AW478" s="194"/>
    </row>
    <row r="479" spans="1:49" x14ac:dyDescent="0.2">
      <c r="A479" s="37" t="s">
        <v>27</v>
      </c>
      <c r="B479" s="37" t="s">
        <v>3115</v>
      </c>
      <c r="C479" s="37" t="s">
        <v>28</v>
      </c>
      <c r="D479" s="37" t="s">
        <v>30</v>
      </c>
      <c r="E479" s="193" t="str">
        <f>+LEFT(Tabla1[[#This Row],[RutDV]],8)</f>
        <v>17295116</v>
      </c>
      <c r="F479" s="193" t="str">
        <f>+RIGHT(Tabla1[[#This Row],[RutDV]],1)</f>
        <v>3</v>
      </c>
      <c r="G479" s="37" t="s">
        <v>442</v>
      </c>
      <c r="H479" s="37" t="s">
        <v>1062</v>
      </c>
      <c r="I479" s="37" t="str">
        <f>+TRIM(Tabla1[[#This Row],[Nombres]]&amp;" "&amp;Tabla1[[#This Row],[Apellidos]])</f>
        <v>MARIA EUGENIA ARAYA CORTES</v>
      </c>
      <c r="J479" s="37" t="s">
        <v>1331</v>
      </c>
      <c r="K479" s="37" t="s">
        <v>2054</v>
      </c>
      <c r="L479" s="37" t="s">
        <v>2494</v>
      </c>
      <c r="M479" s="37" t="s">
        <v>2493</v>
      </c>
      <c r="N479" s="37" t="s">
        <v>2495</v>
      </c>
      <c r="P479" s="40">
        <v>43148</v>
      </c>
      <c r="Q479" s="37"/>
      <c r="V479" s="40">
        <v>32892</v>
      </c>
      <c r="W479" s="37"/>
      <c r="Y479" s="37" t="str">
        <f>+IFERROR(VLOOKUP(Tabla1[[#This Row],[Supervisor]],STAFF!E:H,4,0),"")</f>
        <v/>
      </c>
      <c r="Z479" s="40">
        <v>43124</v>
      </c>
      <c r="AA479" s="40">
        <v>43145</v>
      </c>
      <c r="AB479" s="37" t="s">
        <v>2516</v>
      </c>
      <c r="AC479" s="40">
        <v>43146</v>
      </c>
      <c r="AD479" s="37" t="s">
        <v>1062</v>
      </c>
      <c r="AE479" s="37" t="s">
        <v>1062</v>
      </c>
      <c r="AF479" s="37">
        <v>19210</v>
      </c>
      <c r="AG479" s="37" t="s">
        <v>2867</v>
      </c>
      <c r="AJ479" s="37">
        <v>18</v>
      </c>
      <c r="AK479" s="37" t="s">
        <v>3086</v>
      </c>
      <c r="AL479" s="37">
        <v>45</v>
      </c>
      <c r="AN479" s="37">
        <f>+IF(AL479=45,1,"")</f>
        <v>1</v>
      </c>
      <c r="AO479" s="40">
        <f ca="1">+TODAY()</f>
        <v>44256</v>
      </c>
      <c r="AP479" s="41">
        <f ca="1">+IF(Tabla1[[#This Row],[Fecha Ingreso Plataforma]]="","",AO479-AC479)</f>
        <v>1110</v>
      </c>
      <c r="AQ479" s="40"/>
      <c r="AR479" s="42">
        <f>+IF(Tabla1[[#This Row],[Fecha Baja]]="","",VALUE(1&amp;"/"&amp;MONTH(Tabla1[[#This Row],[Fecha Baja]])&amp;"/"&amp;YEAR(Tabla1[[#This Row],[Fecha Baja]])))</f>
        <v>43132</v>
      </c>
      <c r="AS479" s="42">
        <f>IF(Tabla1[[#This Row],[Fecha Ingreso Plataforma]]="","",VALUE(1&amp;"/"&amp;MONTH(Tabla1[[#This Row],[Fecha Ingreso Plataforma]])&amp;"/"&amp;YEAR(Tabla1[[#This Row],[Fecha Ingreso Plataforma]])))</f>
        <v>43132</v>
      </c>
      <c r="AT479" s="41" t="str">
        <f ca="1">+IF(AND(Tabla1[[#This Row],[dias]]&gt;=135,Tabla1[[#This Row],[Estado]]="Vigente"),"Si","No")</f>
        <v>No</v>
      </c>
      <c r="AU479" s="37" t="str">
        <f>+IF(COUNTIF('PLAN EMPLEADO'!I:I,Tabla1[[#This Row],[Mail]])=0,"No","Si")</f>
        <v>No</v>
      </c>
      <c r="AV479" s="89" t="s">
        <v>709</v>
      </c>
      <c r="AW479" s="194"/>
    </row>
    <row r="480" spans="1:49" x14ac:dyDescent="0.2">
      <c r="A480" s="37" t="s">
        <v>27</v>
      </c>
      <c r="B480" s="37" t="s">
        <v>3115</v>
      </c>
      <c r="C480" s="37" t="s">
        <v>28</v>
      </c>
      <c r="D480" s="37" t="s">
        <v>30</v>
      </c>
      <c r="E480" s="193" t="str">
        <f>+LEFT(Tabla1[[#This Row],[RutDV]],8)</f>
        <v>16307931</v>
      </c>
      <c r="F480" s="193" t="str">
        <f>+RIGHT(Tabla1[[#This Row],[RutDV]],1)</f>
        <v>3</v>
      </c>
      <c r="G480" s="37" t="s">
        <v>423</v>
      </c>
      <c r="H480" s="37" t="s">
        <v>1045</v>
      </c>
      <c r="I480" s="37" t="str">
        <f>+TRIM(Tabla1[[#This Row],[Nombres]]&amp;" "&amp;Tabla1[[#This Row],[Apellidos]])</f>
        <v>PAULA LORETO GONZALEZ BASTIAS</v>
      </c>
      <c r="J480" s="37" t="s">
        <v>2024</v>
      </c>
      <c r="K480" s="37" t="s">
        <v>2025</v>
      </c>
      <c r="L480" s="37" t="s">
        <v>2494</v>
      </c>
      <c r="M480" s="37" t="s">
        <v>2493</v>
      </c>
      <c r="N480" s="37" t="s">
        <v>2495</v>
      </c>
      <c r="O480" s="37" t="s">
        <v>3108</v>
      </c>
      <c r="P480" s="40">
        <v>43504</v>
      </c>
      <c r="Q480" s="37"/>
      <c r="V480" s="40">
        <v>31636</v>
      </c>
      <c r="W480" s="37" t="s">
        <v>5414</v>
      </c>
      <c r="X480" s="37" t="s">
        <v>2508</v>
      </c>
      <c r="Y480" s="37" t="str">
        <f>+IFERROR(VLOOKUP(Tabla1[[#This Row],[Supervisor]],STAFF!E:H,4,0),"")</f>
        <v>ULISES LA ROSA PEREZ</v>
      </c>
      <c r="Z480" s="40">
        <v>43124</v>
      </c>
      <c r="AA480" s="40">
        <v>43145</v>
      </c>
      <c r="AB480" s="37" t="s">
        <v>2516</v>
      </c>
      <c r="AC480" s="40">
        <v>43152</v>
      </c>
      <c r="AD480" s="37" t="s">
        <v>1045</v>
      </c>
      <c r="AE480" s="37" t="s">
        <v>1045</v>
      </c>
      <c r="AF480" s="37">
        <v>19109</v>
      </c>
      <c r="AG480" s="37" t="s">
        <v>2851</v>
      </c>
      <c r="AJ480" s="37">
        <v>18</v>
      </c>
      <c r="AK480" s="37" t="s">
        <v>3086</v>
      </c>
      <c r="AL480" s="49">
        <v>30</v>
      </c>
      <c r="AM480" s="37" t="s">
        <v>3519</v>
      </c>
      <c r="AN480" s="37" t="str">
        <f>+IF(AL480=45,1,"")</f>
        <v/>
      </c>
      <c r="AO480" s="40">
        <f ca="1">+TODAY()</f>
        <v>44256</v>
      </c>
      <c r="AP480" s="41">
        <f ca="1">+IF(Tabla1[[#This Row],[Fecha Ingreso Plataforma]]="","",AO480-AC480)</f>
        <v>1104</v>
      </c>
      <c r="AQ480" s="40"/>
      <c r="AR480" s="42">
        <f>+IF(Tabla1[[#This Row],[Fecha Baja]]="","",VALUE(1&amp;"/"&amp;MONTH(Tabla1[[#This Row],[Fecha Baja]])&amp;"/"&amp;YEAR(Tabla1[[#This Row],[Fecha Baja]])))</f>
        <v>43497</v>
      </c>
      <c r="AS480" s="42">
        <f>IF(Tabla1[[#This Row],[Fecha Ingreso Plataforma]]="","",VALUE(1&amp;"/"&amp;MONTH(Tabla1[[#This Row],[Fecha Ingreso Plataforma]])&amp;"/"&amp;YEAR(Tabla1[[#This Row],[Fecha Ingreso Plataforma]])))</f>
        <v>43132</v>
      </c>
      <c r="AT480" s="41" t="str">
        <f ca="1">+IF(AND(Tabla1[[#This Row],[dias]]&gt;=135,Tabla1[[#This Row],[Estado]]="Vigente"),"Si","No")</f>
        <v>No</v>
      </c>
      <c r="AU480" s="37" t="str">
        <f>+IF(COUNTIF('PLAN EMPLEADO'!I:I,Tabla1[[#This Row],[Mail]])=0,"No","Si")</f>
        <v>Si</v>
      </c>
      <c r="AV480" s="89" t="s">
        <v>709</v>
      </c>
      <c r="AW480" s="194"/>
    </row>
    <row r="481" spans="1:49" x14ac:dyDescent="0.2">
      <c r="A481" s="37" t="s">
        <v>27</v>
      </c>
      <c r="B481" s="37" t="s">
        <v>3115</v>
      </c>
      <c r="C481" s="37" t="s">
        <v>28</v>
      </c>
      <c r="D481" s="37" t="s">
        <v>30</v>
      </c>
      <c r="E481" s="193" t="str">
        <f>+LEFT(Tabla1[[#This Row],[RutDV]],8)</f>
        <v>17295604</v>
      </c>
      <c r="F481" s="193" t="str">
        <f>+RIGHT(Tabla1[[#This Row],[RutDV]],1)</f>
        <v>1</v>
      </c>
      <c r="G481" s="37" t="s">
        <v>440</v>
      </c>
      <c r="H481" s="37" t="s">
        <v>1060</v>
      </c>
      <c r="I481" s="37" t="str">
        <f>+TRIM(Tabla1[[#This Row],[Nombres]]&amp;" "&amp;Tabla1[[#This Row],[Apellidos]])</f>
        <v>SEBASTIAN MIGUEL ENRIQUE ALVAREZ CASTILLO</v>
      </c>
      <c r="J481" s="37" t="s">
        <v>2050</v>
      </c>
      <c r="K481" s="37" t="s">
        <v>2051</v>
      </c>
      <c r="L481" s="37" t="s">
        <v>2494</v>
      </c>
      <c r="M481" s="37" t="s">
        <v>2493</v>
      </c>
      <c r="N481" s="37" t="s">
        <v>2495</v>
      </c>
      <c r="P481" s="40">
        <v>43154</v>
      </c>
      <c r="Q481" s="37"/>
      <c r="V481" s="40">
        <v>32964</v>
      </c>
      <c r="W481" s="37" t="s">
        <v>5416</v>
      </c>
      <c r="X481" s="37" t="s">
        <v>2505</v>
      </c>
      <c r="Y481" s="37" t="str">
        <f>+IFERROR(VLOOKUP(Tabla1[[#This Row],[Supervisor]],STAFF!E:H,4,0),"")</f>
        <v>FRANCISCO JAVIER SUAREZ VEGA</v>
      </c>
      <c r="Z481" s="40">
        <v>43124</v>
      </c>
      <c r="AA481" s="40">
        <v>43145</v>
      </c>
      <c r="AB481" s="37" t="s">
        <v>2516</v>
      </c>
      <c r="AC481" s="40">
        <v>43146</v>
      </c>
      <c r="AD481" s="37" t="s">
        <v>1060</v>
      </c>
      <c r="AE481" s="37" t="s">
        <v>1060</v>
      </c>
      <c r="AF481" s="37">
        <v>19220</v>
      </c>
      <c r="AG481" s="37" t="s">
        <v>2865</v>
      </c>
      <c r="AJ481" s="37">
        <v>18</v>
      </c>
      <c r="AK481" s="37" t="s">
        <v>3086</v>
      </c>
      <c r="AL481" s="37">
        <v>45</v>
      </c>
      <c r="AN481" s="37">
        <f>+IF(AL481=45,1,"")</f>
        <v>1</v>
      </c>
      <c r="AO481" s="40">
        <f ca="1">+TODAY()</f>
        <v>44256</v>
      </c>
      <c r="AP481" s="41">
        <f ca="1">+IF(Tabla1[[#This Row],[Fecha Ingreso Plataforma]]="","",AO481-AC481)</f>
        <v>1110</v>
      </c>
      <c r="AQ481" s="40"/>
      <c r="AR481" s="42">
        <f>+IF(Tabla1[[#This Row],[Fecha Baja]]="","",VALUE(1&amp;"/"&amp;MONTH(Tabla1[[#This Row],[Fecha Baja]])&amp;"/"&amp;YEAR(Tabla1[[#This Row],[Fecha Baja]])))</f>
        <v>43132</v>
      </c>
      <c r="AS481" s="42">
        <f>IF(Tabla1[[#This Row],[Fecha Ingreso Plataforma]]="","",VALUE(1&amp;"/"&amp;MONTH(Tabla1[[#This Row],[Fecha Ingreso Plataforma]])&amp;"/"&amp;YEAR(Tabla1[[#This Row],[Fecha Ingreso Plataforma]])))</f>
        <v>43132</v>
      </c>
      <c r="AT481" s="41" t="str">
        <f ca="1">+IF(AND(Tabla1[[#This Row],[dias]]&gt;=135,Tabla1[[#This Row],[Estado]]="Vigente"),"Si","No")</f>
        <v>No</v>
      </c>
      <c r="AU481" s="37" t="str">
        <f>+IF(COUNTIF('PLAN EMPLEADO'!I:I,Tabla1[[#This Row],[Mail]])=0,"No","Si")</f>
        <v>No</v>
      </c>
      <c r="AV481" s="89" t="s">
        <v>709</v>
      </c>
      <c r="AW481" s="194"/>
    </row>
    <row r="482" spans="1:49" x14ac:dyDescent="0.2">
      <c r="A482" s="37" t="s">
        <v>27</v>
      </c>
      <c r="B482" s="37" t="s">
        <v>3115</v>
      </c>
      <c r="C482" s="37" t="s">
        <v>28</v>
      </c>
      <c r="D482" s="37" t="s">
        <v>30</v>
      </c>
      <c r="E482" s="193" t="str">
        <f>+LEFT(Tabla1[[#This Row],[RutDV]],8)</f>
        <v>17037145</v>
      </c>
      <c r="F482" s="193" t="str">
        <f>+RIGHT(Tabla1[[#This Row],[RutDV]],1)</f>
        <v>3</v>
      </c>
      <c r="G482" s="37" t="s">
        <v>466</v>
      </c>
      <c r="H482" s="37" t="s">
        <v>1084</v>
      </c>
      <c r="I482" s="37" t="str">
        <f>+TRIM(Tabla1[[#This Row],[Nombres]]&amp;" "&amp;Tabla1[[#This Row],[Apellidos]])</f>
        <v>ANDREA DE LA VICTORIA AGUIRRE TAPIA</v>
      </c>
      <c r="J482" s="37" t="s">
        <v>2097</v>
      </c>
      <c r="K482" s="37" t="s">
        <v>2098</v>
      </c>
      <c r="L482" s="37" t="s">
        <v>2494</v>
      </c>
      <c r="M482" s="37" t="s">
        <v>2493</v>
      </c>
      <c r="N482" s="37" t="s">
        <v>2496</v>
      </c>
      <c r="P482" s="40">
        <v>43192</v>
      </c>
      <c r="Q482" s="37"/>
      <c r="V482" s="40">
        <v>32645</v>
      </c>
      <c r="W482" s="37"/>
      <c r="Y482" s="37" t="str">
        <f>+IFERROR(VLOOKUP(Tabla1[[#This Row],[Supervisor]],STAFF!E:H,4,0),"")</f>
        <v/>
      </c>
      <c r="Z482" s="40">
        <v>43136</v>
      </c>
      <c r="AA482" s="40">
        <v>43154</v>
      </c>
      <c r="AB482" s="37" t="s">
        <v>2516</v>
      </c>
      <c r="AC482" s="40">
        <v>43158</v>
      </c>
      <c r="AD482" s="37" t="s">
        <v>1084</v>
      </c>
      <c r="AE482" s="37" t="s">
        <v>1084</v>
      </c>
      <c r="AF482" s="37">
        <v>19234</v>
      </c>
      <c r="AG482" s="37" t="s">
        <v>2889</v>
      </c>
      <c r="AJ482" s="37">
        <v>19</v>
      </c>
      <c r="AK482" s="37" t="s">
        <v>2515</v>
      </c>
      <c r="AL482" s="37">
        <v>45</v>
      </c>
      <c r="AN482" s="37">
        <f>+IF(AL482=45,1,"")</f>
        <v>1</v>
      </c>
      <c r="AO482" s="40">
        <f ca="1">+TODAY()</f>
        <v>44256</v>
      </c>
      <c r="AP482" s="41">
        <f ca="1">+IF(Tabla1[[#This Row],[Fecha Ingreso Plataforma]]="","",AO482-AC482)</f>
        <v>1098</v>
      </c>
      <c r="AQ482" s="40"/>
      <c r="AR482" s="42">
        <f>+IF(Tabla1[[#This Row],[Fecha Baja]]="","",VALUE(1&amp;"/"&amp;MONTH(Tabla1[[#This Row],[Fecha Baja]])&amp;"/"&amp;YEAR(Tabla1[[#This Row],[Fecha Baja]])))</f>
        <v>43191</v>
      </c>
      <c r="AS482" s="42">
        <f>IF(Tabla1[[#This Row],[Fecha Ingreso Plataforma]]="","",VALUE(1&amp;"/"&amp;MONTH(Tabla1[[#This Row],[Fecha Ingreso Plataforma]])&amp;"/"&amp;YEAR(Tabla1[[#This Row],[Fecha Ingreso Plataforma]])))</f>
        <v>43132</v>
      </c>
      <c r="AT482" s="41" t="str">
        <f ca="1">+IF(AND(Tabla1[[#This Row],[dias]]&gt;=135,Tabla1[[#This Row],[Estado]]="Vigente"),"Si","No")</f>
        <v>No</v>
      </c>
      <c r="AU482" s="37" t="str">
        <f>+IF(COUNTIF('PLAN EMPLEADO'!I:I,Tabla1[[#This Row],[Mail]])=0,"No","Si")</f>
        <v>No</v>
      </c>
      <c r="AV482" s="89" t="s">
        <v>709</v>
      </c>
      <c r="AW482" s="194"/>
    </row>
    <row r="483" spans="1:49" x14ac:dyDescent="0.2">
      <c r="A483" s="37" t="s">
        <v>27</v>
      </c>
      <c r="B483" s="37" t="s">
        <v>3115</v>
      </c>
      <c r="C483" s="37" t="s">
        <v>28</v>
      </c>
      <c r="D483" s="37" t="s">
        <v>30</v>
      </c>
      <c r="E483" s="193" t="str">
        <f>+LEFT(Tabla1[[#This Row],[RutDV]],8)</f>
        <v>15673825</v>
      </c>
      <c r="F483" s="193" t="str">
        <f>+RIGHT(Tabla1[[#This Row],[RutDV]],1)</f>
        <v>5</v>
      </c>
      <c r="G483" s="37" t="s">
        <v>539</v>
      </c>
      <c r="H483" s="37" t="s">
        <v>1156</v>
      </c>
      <c r="I483" s="37" t="str">
        <f>+TRIM(Tabla1[[#This Row],[Nombres]]&amp;" "&amp;Tabla1[[#This Row],[Apellidos]])</f>
        <v>ANA MARIA ROJAS ARAYA</v>
      </c>
      <c r="J483" s="37" t="s">
        <v>2046</v>
      </c>
      <c r="K483" s="37" t="s">
        <v>2227</v>
      </c>
      <c r="L483" s="37" t="s">
        <v>2494</v>
      </c>
      <c r="M483" s="37" t="s">
        <v>2493</v>
      </c>
      <c r="N483" s="37" t="s">
        <v>2495</v>
      </c>
      <c r="O483" s="37" t="s">
        <v>3107</v>
      </c>
      <c r="P483" s="40">
        <v>43245</v>
      </c>
      <c r="Q483" s="37"/>
      <c r="V483" s="40">
        <v>30649</v>
      </c>
      <c r="W483" s="37" t="s">
        <v>5419</v>
      </c>
      <c r="X483" s="37" t="s">
        <v>2513</v>
      </c>
      <c r="Y483" s="37">
        <f>+IFERROR(VLOOKUP(Tabla1[[#This Row],[Supervisor]],STAFF!E:H,4,0),"")</f>
        <v>0</v>
      </c>
      <c r="Z483" s="40">
        <v>43136</v>
      </c>
      <c r="AA483" s="40">
        <v>43154</v>
      </c>
      <c r="AB483" s="37" t="s">
        <v>2516</v>
      </c>
      <c r="AC483" s="40">
        <v>43155</v>
      </c>
      <c r="AD483" s="37" t="s">
        <v>1156</v>
      </c>
      <c r="AE483" s="37" t="s">
        <v>1156</v>
      </c>
      <c r="AF483" s="37">
        <v>19115</v>
      </c>
      <c r="AG483" s="37" t="s">
        <v>2960</v>
      </c>
      <c r="AJ483" s="37">
        <v>19</v>
      </c>
      <c r="AK483" s="37" t="s">
        <v>2515</v>
      </c>
      <c r="AL483" s="37">
        <v>45</v>
      </c>
      <c r="AN483" s="37">
        <f>+IF(AL483=45,1,"")</f>
        <v>1</v>
      </c>
      <c r="AO483" s="40">
        <f ca="1">+TODAY()</f>
        <v>44256</v>
      </c>
      <c r="AP483" s="41">
        <f ca="1">+IF(Tabla1[[#This Row],[Fecha Ingreso Plataforma]]="","",AO483-AC483)</f>
        <v>1101</v>
      </c>
      <c r="AQ483" s="40"/>
      <c r="AR483" s="42">
        <f>+IF(Tabla1[[#This Row],[Fecha Baja]]="","",VALUE(1&amp;"/"&amp;MONTH(Tabla1[[#This Row],[Fecha Baja]])&amp;"/"&amp;YEAR(Tabla1[[#This Row],[Fecha Baja]])))</f>
        <v>43221</v>
      </c>
      <c r="AS483" s="42">
        <f>IF(Tabla1[[#This Row],[Fecha Ingreso Plataforma]]="","",VALUE(1&amp;"/"&amp;MONTH(Tabla1[[#This Row],[Fecha Ingreso Plataforma]])&amp;"/"&amp;YEAR(Tabla1[[#This Row],[Fecha Ingreso Plataforma]])))</f>
        <v>43132</v>
      </c>
      <c r="AT483" s="41" t="str">
        <f ca="1">+IF(AND(Tabla1[[#This Row],[dias]]&gt;=135,Tabla1[[#This Row],[Estado]]="Vigente"),"Si","No")</f>
        <v>No</v>
      </c>
      <c r="AU483" s="37" t="str">
        <f>+IF(COUNTIF('PLAN EMPLEADO'!I:I,Tabla1[[#This Row],[Mail]])=0,"No","Si")</f>
        <v>No</v>
      </c>
      <c r="AV483" s="89" t="s">
        <v>709</v>
      </c>
      <c r="AW483" s="194"/>
    </row>
    <row r="484" spans="1:49" x14ac:dyDescent="0.2">
      <c r="A484" s="37" t="s">
        <v>27</v>
      </c>
      <c r="B484" s="37" t="s">
        <v>3115</v>
      </c>
      <c r="C484" s="37" t="s">
        <v>28</v>
      </c>
      <c r="D484" s="37" t="s">
        <v>30</v>
      </c>
      <c r="E484" s="193" t="str">
        <f>+LEFT(Tabla1[[#This Row],[RutDV]],8)</f>
        <v>16581232</v>
      </c>
      <c r="F484" s="193" t="str">
        <f>+RIGHT(Tabla1[[#This Row],[RutDV]],1)</f>
        <v>8</v>
      </c>
      <c r="G484" s="37" t="s">
        <v>490</v>
      </c>
      <c r="H484" s="37" t="s">
        <v>1108</v>
      </c>
      <c r="I484" s="37" t="str">
        <f>+TRIM(Tabla1[[#This Row],[Nombres]]&amp;" "&amp;Tabla1[[#This Row],[Apellidos]])</f>
        <v>CHARLOTH SAMBLEEN MOLINA SCHULER</v>
      </c>
      <c r="J484" s="37" t="s">
        <v>2143</v>
      </c>
      <c r="K484" s="37" t="s">
        <v>2144</v>
      </c>
      <c r="L484" s="37" t="s">
        <v>2494</v>
      </c>
      <c r="M484" s="37" t="s">
        <v>2493</v>
      </c>
      <c r="N484" s="37" t="s">
        <v>2495</v>
      </c>
      <c r="P484" s="40">
        <v>43332</v>
      </c>
      <c r="Q484" s="37"/>
      <c r="V484" s="40">
        <v>32001</v>
      </c>
      <c r="W484" s="37" t="s">
        <v>5419</v>
      </c>
      <c r="X484" s="37" t="s">
        <v>2513</v>
      </c>
      <c r="Y484" s="37">
        <f>+IFERROR(VLOOKUP(Tabla1[[#This Row],[Supervisor]],STAFF!E:H,4,0),"")</f>
        <v>0</v>
      </c>
      <c r="Z484" s="40">
        <v>43136</v>
      </c>
      <c r="AA484" s="40">
        <v>43154</v>
      </c>
      <c r="AB484" s="37" t="s">
        <v>2516</v>
      </c>
      <c r="AC484" s="40">
        <v>43158</v>
      </c>
      <c r="AD484" s="37" t="s">
        <v>1108</v>
      </c>
      <c r="AE484" s="37" t="s">
        <v>1108</v>
      </c>
      <c r="AF484" s="37">
        <v>19204</v>
      </c>
      <c r="AG484" s="37" t="s">
        <v>2913</v>
      </c>
      <c r="AJ484" s="37">
        <v>19</v>
      </c>
      <c r="AK484" s="37" t="s">
        <v>2515</v>
      </c>
      <c r="AL484" s="37">
        <v>30</v>
      </c>
      <c r="AM484" s="37" t="s">
        <v>3519</v>
      </c>
      <c r="AN484" s="37" t="str">
        <f>+IF(AL484=45,1,"")</f>
        <v/>
      </c>
      <c r="AO484" s="40">
        <f ca="1">+TODAY()</f>
        <v>44256</v>
      </c>
      <c r="AP484" s="41">
        <f ca="1">+IF(Tabla1[[#This Row],[Fecha Ingreso Plataforma]]="","",AO484-AC484)</f>
        <v>1098</v>
      </c>
      <c r="AQ484" s="40"/>
      <c r="AR484" s="42">
        <f>+IF(Tabla1[[#This Row],[Fecha Baja]]="","",VALUE(1&amp;"/"&amp;MONTH(Tabla1[[#This Row],[Fecha Baja]])&amp;"/"&amp;YEAR(Tabla1[[#This Row],[Fecha Baja]])))</f>
        <v>43313</v>
      </c>
      <c r="AS484" s="42">
        <f>IF(Tabla1[[#This Row],[Fecha Ingreso Plataforma]]="","",VALUE(1&amp;"/"&amp;MONTH(Tabla1[[#This Row],[Fecha Ingreso Plataforma]])&amp;"/"&amp;YEAR(Tabla1[[#This Row],[Fecha Ingreso Plataforma]])))</f>
        <v>43132</v>
      </c>
      <c r="AT484" s="41" t="str">
        <f ca="1">+IF(AND(Tabla1[[#This Row],[dias]]&gt;=135,Tabla1[[#This Row],[Estado]]="Vigente"),"Si","No")</f>
        <v>No</v>
      </c>
      <c r="AU484" s="37" t="str">
        <f>+IF(COUNTIF('PLAN EMPLEADO'!I:I,Tabla1[[#This Row],[Mail]])=0,"No","Si")</f>
        <v>No</v>
      </c>
      <c r="AV484" s="89" t="s">
        <v>709</v>
      </c>
      <c r="AW484" s="194"/>
    </row>
    <row r="485" spans="1:49" x14ac:dyDescent="0.2">
      <c r="A485" s="37" t="s">
        <v>27</v>
      </c>
      <c r="B485" s="37" t="s">
        <v>3115</v>
      </c>
      <c r="C485" s="37" t="s">
        <v>28</v>
      </c>
      <c r="D485" s="37" t="s">
        <v>30</v>
      </c>
      <c r="E485" s="193" t="str">
        <f>+LEFT(Tabla1[[#This Row],[RutDV]],8)</f>
        <v>18179449</v>
      </c>
      <c r="F485" s="193" t="str">
        <f>+RIGHT(Tabla1[[#This Row],[RutDV]],1)</f>
        <v>6</v>
      </c>
      <c r="G485" s="37" t="s">
        <v>521</v>
      </c>
      <c r="H485" s="37" t="s">
        <v>1138</v>
      </c>
      <c r="I485" s="37" t="str">
        <f>+TRIM(Tabla1[[#This Row],[Nombres]]&amp;" "&amp;Tabla1[[#This Row],[Apellidos]])</f>
        <v>FRANCISCO JAVIER PIÑONES MARTINEZ</v>
      </c>
      <c r="J485" s="37" t="s">
        <v>1725</v>
      </c>
      <c r="K485" s="37" t="s">
        <v>2197</v>
      </c>
      <c r="L485" s="37" t="s">
        <v>2494</v>
      </c>
      <c r="M485" s="37" t="s">
        <v>2493</v>
      </c>
      <c r="N485" s="37" t="s">
        <v>2495</v>
      </c>
      <c r="O485" s="37" t="s">
        <v>3108</v>
      </c>
      <c r="P485" s="40">
        <v>43521</v>
      </c>
      <c r="Q485" s="37"/>
      <c r="V485" s="40">
        <v>33892</v>
      </c>
      <c r="W485" s="37" t="s">
        <v>5417</v>
      </c>
      <c r="X485" s="37" t="s">
        <v>2514</v>
      </c>
      <c r="Y485" s="37" t="str">
        <f>+IFERROR(VLOOKUP(Tabla1[[#This Row],[Supervisor]],STAFF!E:H,4,0),"")</f>
        <v>WILLIAMS ENRIQUE DOMINGUEZ BARRADA</v>
      </c>
      <c r="Z485" s="40">
        <v>43136</v>
      </c>
      <c r="AA485" s="40">
        <v>43154</v>
      </c>
      <c r="AB485" s="37" t="s">
        <v>2516</v>
      </c>
      <c r="AC485" s="40">
        <v>43158</v>
      </c>
      <c r="AD485" s="37" t="s">
        <v>1138</v>
      </c>
      <c r="AE485" s="37" t="s">
        <v>1138</v>
      </c>
      <c r="AF485" s="37">
        <v>19237</v>
      </c>
      <c r="AG485" s="37" t="s">
        <v>2942</v>
      </c>
      <c r="AJ485" s="37">
        <v>19</v>
      </c>
      <c r="AK485" s="37" t="s">
        <v>2515</v>
      </c>
      <c r="AL485" s="37">
        <v>45</v>
      </c>
      <c r="AM485" s="37" t="s">
        <v>3519</v>
      </c>
      <c r="AN485" s="37">
        <f>+IF(AL485=45,1,"")</f>
        <v>1</v>
      </c>
      <c r="AO485" s="40">
        <f ca="1">+TODAY()</f>
        <v>44256</v>
      </c>
      <c r="AP485" s="41">
        <f ca="1">+IF(Tabla1[[#This Row],[Fecha Ingreso Plataforma]]="","",AO485-AC485)</f>
        <v>1098</v>
      </c>
      <c r="AQ485" s="40"/>
      <c r="AR485" s="42">
        <f>+IF(Tabla1[[#This Row],[Fecha Baja]]="","",VALUE(1&amp;"/"&amp;MONTH(Tabla1[[#This Row],[Fecha Baja]])&amp;"/"&amp;YEAR(Tabla1[[#This Row],[Fecha Baja]])))</f>
        <v>43497</v>
      </c>
      <c r="AS485" s="42">
        <f>IF(Tabla1[[#This Row],[Fecha Ingreso Plataforma]]="","",VALUE(1&amp;"/"&amp;MONTH(Tabla1[[#This Row],[Fecha Ingreso Plataforma]])&amp;"/"&amp;YEAR(Tabla1[[#This Row],[Fecha Ingreso Plataforma]])))</f>
        <v>43132</v>
      </c>
      <c r="AT485" s="41" t="str">
        <f ca="1">+IF(AND(Tabla1[[#This Row],[dias]]&gt;=135,Tabla1[[#This Row],[Estado]]="Vigente"),"Si","No")</f>
        <v>No</v>
      </c>
      <c r="AU485" s="37" t="str">
        <f>+IF(COUNTIF('PLAN EMPLEADO'!I:I,Tabla1[[#This Row],[Mail]])=0,"No","Si")</f>
        <v>Si</v>
      </c>
      <c r="AV485" s="89" t="s">
        <v>709</v>
      </c>
      <c r="AW485" s="194"/>
    </row>
    <row r="486" spans="1:49" x14ac:dyDescent="0.2">
      <c r="A486" s="37" t="s">
        <v>27</v>
      </c>
      <c r="B486" s="37" t="s">
        <v>3115</v>
      </c>
      <c r="C486" s="37" t="s">
        <v>28</v>
      </c>
      <c r="D486" s="37" t="s">
        <v>30</v>
      </c>
      <c r="E486" s="193" t="str">
        <f>+LEFT(Tabla1[[#This Row],[RutDV]],8)</f>
        <v>17194761</v>
      </c>
      <c r="F486" s="193" t="str">
        <f>+RIGHT(Tabla1[[#This Row],[RutDV]],1)</f>
        <v>8</v>
      </c>
      <c r="G486" s="37" t="s">
        <v>569</v>
      </c>
      <c r="H486" s="37" t="s">
        <v>1186</v>
      </c>
      <c r="I486" s="37" t="str">
        <f>+TRIM(Tabla1[[#This Row],[Nombres]]&amp;" "&amp;Tabla1[[#This Row],[Apellidos]])</f>
        <v>FRANCISCA ROMINA VALENZUELA CARRASCO</v>
      </c>
      <c r="J486" s="37" t="s">
        <v>2278</v>
      </c>
      <c r="K486" s="37" t="s">
        <v>2279</v>
      </c>
      <c r="L486" s="37" t="s">
        <v>2494</v>
      </c>
      <c r="M486" s="37" t="s">
        <v>2493</v>
      </c>
      <c r="N486" s="37" t="s">
        <v>2496</v>
      </c>
      <c r="O486" s="37" t="s">
        <v>3533</v>
      </c>
      <c r="P486" s="40">
        <v>43286</v>
      </c>
      <c r="Q486" s="37"/>
      <c r="V486" s="40">
        <v>32678</v>
      </c>
      <c r="W486" s="37" t="s">
        <v>5419</v>
      </c>
      <c r="X486" s="37" t="s">
        <v>2513</v>
      </c>
      <c r="Y486" s="37">
        <f>+IFERROR(VLOOKUP(Tabla1[[#This Row],[Supervisor]],STAFF!E:H,4,0),"")</f>
        <v>0</v>
      </c>
      <c r="Z486" s="40">
        <v>43136</v>
      </c>
      <c r="AA486" s="40">
        <v>43154</v>
      </c>
      <c r="AB486" s="37" t="s">
        <v>2516</v>
      </c>
      <c r="AC486" s="40">
        <v>43158</v>
      </c>
      <c r="AD486" s="37" t="s">
        <v>1186</v>
      </c>
      <c r="AE486" s="37" t="s">
        <v>1186</v>
      </c>
      <c r="AF486" s="37">
        <v>19206</v>
      </c>
      <c r="AG486" s="37" t="s">
        <v>2990</v>
      </c>
      <c r="AJ486" s="37">
        <v>19</v>
      </c>
      <c r="AK486" s="37" t="s">
        <v>2515</v>
      </c>
      <c r="AL486" s="37">
        <v>30</v>
      </c>
      <c r="AM486" s="37" t="s">
        <v>3519</v>
      </c>
      <c r="AN486" s="37" t="str">
        <f>+IF(AL486=45,1,"")</f>
        <v/>
      </c>
      <c r="AO486" s="40">
        <f ca="1">+TODAY()</f>
        <v>44256</v>
      </c>
      <c r="AP486" s="41">
        <f ca="1">+IF(Tabla1[[#This Row],[Fecha Ingreso Plataforma]]="","",AO486-AC486)</f>
        <v>1098</v>
      </c>
      <c r="AQ486" s="40"/>
      <c r="AR486" s="42">
        <f>+IF(Tabla1[[#This Row],[Fecha Baja]]="","",VALUE(1&amp;"/"&amp;MONTH(Tabla1[[#This Row],[Fecha Baja]])&amp;"/"&amp;YEAR(Tabla1[[#This Row],[Fecha Baja]])))</f>
        <v>43282</v>
      </c>
      <c r="AS486" s="42">
        <f>IF(Tabla1[[#This Row],[Fecha Ingreso Plataforma]]="","",VALUE(1&amp;"/"&amp;MONTH(Tabla1[[#This Row],[Fecha Ingreso Plataforma]])&amp;"/"&amp;YEAR(Tabla1[[#This Row],[Fecha Ingreso Plataforma]])))</f>
        <v>43132</v>
      </c>
      <c r="AT486" s="41" t="str">
        <f ca="1">+IF(AND(Tabla1[[#This Row],[dias]]&gt;=135,Tabla1[[#This Row],[Estado]]="Vigente"),"Si","No")</f>
        <v>No</v>
      </c>
      <c r="AU486" s="37" t="str">
        <f>+IF(COUNTIF('PLAN EMPLEADO'!I:I,Tabla1[[#This Row],[Mail]])=0,"No","Si")</f>
        <v>No</v>
      </c>
      <c r="AV486" s="89" t="s">
        <v>709</v>
      </c>
      <c r="AW486" s="194"/>
    </row>
    <row r="487" spans="1:49" x14ac:dyDescent="0.2">
      <c r="A487" s="37" t="s">
        <v>27</v>
      </c>
      <c r="B487" s="37" t="s">
        <v>3115</v>
      </c>
      <c r="C487" s="37" t="s">
        <v>28</v>
      </c>
      <c r="D487" s="37" t="s">
        <v>30</v>
      </c>
      <c r="E487" s="193" t="str">
        <f>+LEFT(Tabla1[[#This Row],[RutDV]],8)</f>
        <v>16437902</v>
      </c>
      <c r="F487" s="193" t="str">
        <f>+RIGHT(Tabla1[[#This Row],[RutDV]],1)</f>
        <v>7</v>
      </c>
      <c r="G487" s="37" t="s">
        <v>508</v>
      </c>
      <c r="H487" s="37" t="s">
        <v>1124</v>
      </c>
      <c r="I487" s="37" t="str">
        <f>+TRIM(Tabla1[[#This Row],[Nombres]]&amp;" "&amp;Tabla1[[#This Row],[Apellidos]])</f>
        <v>GLORIA ANDREA ONETTO TOLEDO</v>
      </c>
      <c r="J487" s="37" t="s">
        <v>2174</v>
      </c>
      <c r="K487" s="37" t="s">
        <v>2175</v>
      </c>
      <c r="L487" s="37" t="s">
        <v>2494</v>
      </c>
      <c r="M487" s="37" t="s">
        <v>2493</v>
      </c>
      <c r="N487" s="37" t="s">
        <v>2495</v>
      </c>
      <c r="O487" s="37" t="s">
        <v>3107</v>
      </c>
      <c r="P487" s="40">
        <v>43248</v>
      </c>
      <c r="Q487" s="37"/>
      <c r="V487" s="40">
        <v>31714</v>
      </c>
      <c r="W487" s="37" t="s">
        <v>5419</v>
      </c>
      <c r="X487" s="37" t="s">
        <v>2513</v>
      </c>
      <c r="Y487" s="37">
        <f>+IFERROR(VLOOKUP(Tabla1[[#This Row],[Supervisor]],STAFF!E:H,4,0),"")</f>
        <v>0</v>
      </c>
      <c r="Z487" s="40">
        <v>43136</v>
      </c>
      <c r="AA487" s="40">
        <v>43154</v>
      </c>
      <c r="AB487" s="37" t="s">
        <v>2516</v>
      </c>
      <c r="AC487" s="40">
        <v>43158</v>
      </c>
      <c r="AD487" s="37" t="s">
        <v>1124</v>
      </c>
      <c r="AE487" s="37" t="s">
        <v>1124</v>
      </c>
      <c r="AF487" s="37">
        <v>19139</v>
      </c>
      <c r="AG487" s="37" t="s">
        <v>2929</v>
      </c>
      <c r="AJ487" s="37">
        <v>19</v>
      </c>
      <c r="AK487" s="37" t="s">
        <v>2515</v>
      </c>
      <c r="AL487" s="37">
        <v>45</v>
      </c>
      <c r="AN487" s="37">
        <f>+IF(AL487=45,1,"")</f>
        <v>1</v>
      </c>
      <c r="AO487" s="40">
        <f ca="1">+TODAY()</f>
        <v>44256</v>
      </c>
      <c r="AP487" s="41">
        <f ca="1">+IF(Tabla1[[#This Row],[Fecha Ingreso Plataforma]]="","",AO487-AC487)</f>
        <v>1098</v>
      </c>
      <c r="AQ487" s="40"/>
      <c r="AR487" s="42">
        <f>+IF(Tabla1[[#This Row],[Fecha Baja]]="","",VALUE(1&amp;"/"&amp;MONTH(Tabla1[[#This Row],[Fecha Baja]])&amp;"/"&amp;YEAR(Tabla1[[#This Row],[Fecha Baja]])))</f>
        <v>43221</v>
      </c>
      <c r="AS487" s="42">
        <f>IF(Tabla1[[#This Row],[Fecha Ingreso Plataforma]]="","",VALUE(1&amp;"/"&amp;MONTH(Tabla1[[#This Row],[Fecha Ingreso Plataforma]])&amp;"/"&amp;YEAR(Tabla1[[#This Row],[Fecha Ingreso Plataforma]])))</f>
        <v>43132</v>
      </c>
      <c r="AT487" s="41" t="str">
        <f ca="1">+IF(AND(Tabla1[[#This Row],[dias]]&gt;=135,Tabla1[[#This Row],[Estado]]="Vigente"),"Si","No")</f>
        <v>No</v>
      </c>
      <c r="AU487" s="37" t="str">
        <f>+IF(COUNTIF('PLAN EMPLEADO'!I:I,Tabla1[[#This Row],[Mail]])=0,"No","Si")</f>
        <v>No</v>
      </c>
      <c r="AV487" s="89" t="s">
        <v>709</v>
      </c>
      <c r="AW487" s="194"/>
    </row>
    <row r="488" spans="1:49" x14ac:dyDescent="0.2">
      <c r="A488" s="37" t="s">
        <v>27</v>
      </c>
      <c r="B488" s="37" t="s">
        <v>3115</v>
      </c>
      <c r="C488" s="37" t="s">
        <v>28</v>
      </c>
      <c r="D488" s="37" t="s">
        <v>30</v>
      </c>
      <c r="E488" s="193" t="str">
        <f>+LEFT(Tabla1[[#This Row],[RutDV]],8)</f>
        <v>18481027</v>
      </c>
      <c r="F488" s="193" t="str">
        <f>+RIGHT(Tabla1[[#This Row],[RutDV]],1)</f>
        <v>1</v>
      </c>
      <c r="G488" s="37" t="s">
        <v>580</v>
      </c>
      <c r="H488" s="37" t="s">
        <v>1197</v>
      </c>
      <c r="I488" s="37" t="str">
        <f>+TRIM(Tabla1[[#This Row],[Nombres]]&amp;" "&amp;Tabla1[[#This Row],[Apellidos]])</f>
        <v>KEVING JOHANNES VERA SEGURA</v>
      </c>
      <c r="J488" s="37" t="s">
        <v>2299</v>
      </c>
      <c r="K488" s="37" t="s">
        <v>2300</v>
      </c>
      <c r="L488" s="37" t="s">
        <v>2494</v>
      </c>
      <c r="M488" s="37" t="s">
        <v>2493</v>
      </c>
      <c r="N488" s="37" t="s">
        <v>2495</v>
      </c>
      <c r="P488" s="40">
        <v>43245</v>
      </c>
      <c r="Q488" s="37"/>
      <c r="V488" s="40">
        <v>34133</v>
      </c>
      <c r="W488" s="37" t="s">
        <v>5419</v>
      </c>
      <c r="X488" s="37" t="s">
        <v>2513</v>
      </c>
      <c r="Y488" s="37">
        <f>+IFERROR(VLOOKUP(Tabla1[[#This Row],[Supervisor]],STAFF!E:H,4,0),"")</f>
        <v>0</v>
      </c>
      <c r="Z488" s="40">
        <v>43136</v>
      </c>
      <c r="AA488" s="40">
        <v>43154</v>
      </c>
      <c r="AB488" s="37" t="s">
        <v>2516</v>
      </c>
      <c r="AC488" s="40">
        <v>43158</v>
      </c>
      <c r="AD488" s="37" t="s">
        <v>1197</v>
      </c>
      <c r="AE488" s="37" t="s">
        <v>1197</v>
      </c>
      <c r="AF488" s="37">
        <v>19238</v>
      </c>
      <c r="AG488" s="37" t="s">
        <v>3001</v>
      </c>
      <c r="AJ488" s="37">
        <v>19</v>
      </c>
      <c r="AK488" s="37" t="s">
        <v>2515</v>
      </c>
      <c r="AL488" s="37">
        <v>45</v>
      </c>
      <c r="AN488" s="37">
        <f>+IF(AL488=45,1,"")</f>
        <v>1</v>
      </c>
      <c r="AO488" s="40">
        <f ca="1">+TODAY()</f>
        <v>44256</v>
      </c>
      <c r="AP488" s="41">
        <f ca="1">+IF(Tabla1[[#This Row],[Fecha Ingreso Plataforma]]="","",AO488-AC488)</f>
        <v>1098</v>
      </c>
      <c r="AQ488" s="40"/>
      <c r="AR488" s="42">
        <f>+IF(Tabla1[[#This Row],[Fecha Baja]]="","",VALUE(1&amp;"/"&amp;MONTH(Tabla1[[#This Row],[Fecha Baja]])&amp;"/"&amp;YEAR(Tabla1[[#This Row],[Fecha Baja]])))</f>
        <v>43221</v>
      </c>
      <c r="AS488" s="42">
        <f>IF(Tabla1[[#This Row],[Fecha Ingreso Plataforma]]="","",VALUE(1&amp;"/"&amp;MONTH(Tabla1[[#This Row],[Fecha Ingreso Plataforma]])&amp;"/"&amp;YEAR(Tabla1[[#This Row],[Fecha Ingreso Plataforma]])))</f>
        <v>43132</v>
      </c>
      <c r="AT488" s="41" t="str">
        <f ca="1">+IF(AND(Tabla1[[#This Row],[dias]]&gt;=135,Tabla1[[#This Row],[Estado]]="Vigente"),"Si","No")</f>
        <v>No</v>
      </c>
      <c r="AU488" s="37" t="str">
        <f>+IF(COUNTIF('PLAN EMPLEADO'!I:I,Tabla1[[#This Row],[Mail]])=0,"No","Si")</f>
        <v>No</v>
      </c>
      <c r="AV488" s="89" t="s">
        <v>709</v>
      </c>
      <c r="AW488" s="194"/>
    </row>
    <row r="489" spans="1:49" x14ac:dyDescent="0.2">
      <c r="A489" s="37" t="s">
        <v>27</v>
      </c>
      <c r="B489" s="37" t="s">
        <v>3115</v>
      </c>
      <c r="C489" s="37" t="s">
        <v>28</v>
      </c>
      <c r="D489" s="37" t="s">
        <v>30</v>
      </c>
      <c r="E489" s="193" t="str">
        <f>+LEFT(Tabla1[[#This Row],[RutDV]],8)</f>
        <v>19505544</v>
      </c>
      <c r="F489" s="193" t="str">
        <f>+RIGHT(Tabla1[[#This Row],[RutDV]],1)</f>
        <v>0</v>
      </c>
      <c r="G489" s="37" t="s">
        <v>564</v>
      </c>
      <c r="H489" s="37" t="s">
        <v>1181</v>
      </c>
      <c r="I489" s="37" t="str">
        <f>+TRIM(Tabla1[[#This Row],[Nombres]]&amp;" "&amp;Tabla1[[#This Row],[Apellidos]])</f>
        <v>THANIA ANDREA SOLARI SALFATE</v>
      </c>
      <c r="J489" s="37" t="s">
        <v>2269</v>
      </c>
      <c r="K489" s="37" t="s">
        <v>2270</v>
      </c>
      <c r="L489" s="37" t="s">
        <v>2494</v>
      </c>
      <c r="M489" s="37" t="s">
        <v>2493</v>
      </c>
      <c r="N489" s="37" t="s">
        <v>2496</v>
      </c>
      <c r="O489" s="37" t="s">
        <v>3533</v>
      </c>
      <c r="P489" s="40">
        <v>43264</v>
      </c>
      <c r="Q489" s="37"/>
      <c r="V489" s="40">
        <v>35410</v>
      </c>
      <c r="W489" s="37" t="s">
        <v>5419</v>
      </c>
      <c r="X489" s="37" t="s">
        <v>2513</v>
      </c>
      <c r="Y489" s="37">
        <f>+IFERROR(VLOOKUP(Tabla1[[#This Row],[Supervisor]],STAFF!E:H,4,0),"")</f>
        <v>0</v>
      </c>
      <c r="Z489" s="40">
        <v>43136</v>
      </c>
      <c r="AA489" s="40">
        <v>43154</v>
      </c>
      <c r="AB489" s="37" t="s">
        <v>2516</v>
      </c>
      <c r="AC489" s="40">
        <v>43158</v>
      </c>
      <c r="AD489" s="37" t="s">
        <v>1181</v>
      </c>
      <c r="AE489" s="37" t="s">
        <v>1181</v>
      </c>
      <c r="AF489" s="37">
        <v>19222</v>
      </c>
      <c r="AG489" s="37" t="s">
        <v>2985</v>
      </c>
      <c r="AJ489" s="37">
        <v>19</v>
      </c>
      <c r="AK489" s="37" t="s">
        <v>2515</v>
      </c>
      <c r="AL489" s="37">
        <v>45</v>
      </c>
      <c r="AM489" s="37" t="s">
        <v>3519</v>
      </c>
      <c r="AN489" s="37">
        <f>+IF(AL489=45,1,"")</f>
        <v>1</v>
      </c>
      <c r="AO489" s="40">
        <f ca="1">+TODAY()</f>
        <v>44256</v>
      </c>
      <c r="AP489" s="41">
        <f ca="1">+IF(Tabla1[[#This Row],[Fecha Ingreso Plataforma]]="","",AO489-AC489)</f>
        <v>1098</v>
      </c>
      <c r="AQ489" s="40"/>
      <c r="AR489" s="42">
        <f>+IF(Tabla1[[#This Row],[Fecha Baja]]="","",VALUE(1&amp;"/"&amp;MONTH(Tabla1[[#This Row],[Fecha Baja]])&amp;"/"&amp;YEAR(Tabla1[[#This Row],[Fecha Baja]])))</f>
        <v>43252</v>
      </c>
      <c r="AS489" s="42">
        <f>IF(Tabla1[[#This Row],[Fecha Ingreso Plataforma]]="","",VALUE(1&amp;"/"&amp;MONTH(Tabla1[[#This Row],[Fecha Ingreso Plataforma]])&amp;"/"&amp;YEAR(Tabla1[[#This Row],[Fecha Ingreso Plataforma]])))</f>
        <v>43132</v>
      </c>
      <c r="AT489" s="41" t="str">
        <f ca="1">+IF(AND(Tabla1[[#This Row],[dias]]&gt;=135,Tabla1[[#This Row],[Estado]]="Vigente"),"Si","No")</f>
        <v>No</v>
      </c>
      <c r="AU489" s="37" t="str">
        <f>+IF(COUNTIF('PLAN EMPLEADO'!I:I,Tabla1[[#This Row],[Mail]])=0,"No","Si")</f>
        <v>No</v>
      </c>
      <c r="AV489" s="89" t="s">
        <v>709</v>
      </c>
      <c r="AW489" s="194"/>
    </row>
    <row r="490" spans="1:49" x14ac:dyDescent="0.2">
      <c r="A490" s="37" t="s">
        <v>27</v>
      </c>
      <c r="B490" s="37" t="s">
        <v>3115</v>
      </c>
      <c r="C490" s="37" t="s">
        <v>28</v>
      </c>
      <c r="D490" s="37" t="s">
        <v>30</v>
      </c>
      <c r="E490" s="193" t="str">
        <f>+LEFT(Tabla1[[#This Row],[RutDV]],8)</f>
        <v>17542790</v>
      </c>
      <c r="F490" s="193" t="str">
        <f>+RIGHT(Tabla1[[#This Row],[RutDV]],1)</f>
        <v>2</v>
      </c>
      <c r="G490" s="37" t="s">
        <v>481</v>
      </c>
      <c r="H490" s="37" t="s">
        <v>1099</v>
      </c>
      <c r="I490" s="37" t="str">
        <f>+TRIM(Tabla1[[#This Row],[Nombres]]&amp;" "&amp;Tabla1[[#This Row],[Apellidos]])</f>
        <v>YESENIA DE LA CRUZ RIVERA IBACACHE</v>
      </c>
      <c r="J490" s="37" t="s">
        <v>2126</v>
      </c>
      <c r="K490" s="37" t="s">
        <v>2127</v>
      </c>
      <c r="L490" s="37" t="s">
        <v>2494</v>
      </c>
      <c r="M490" s="37" t="s">
        <v>2493</v>
      </c>
      <c r="N490" s="37" t="s">
        <v>2496</v>
      </c>
      <c r="P490" s="40">
        <v>43196</v>
      </c>
      <c r="Q490" s="37"/>
      <c r="V490" s="40">
        <v>34062</v>
      </c>
      <c r="W490" s="37" t="s">
        <v>5419</v>
      </c>
      <c r="X490" s="37" t="s">
        <v>2513</v>
      </c>
      <c r="Y490" s="37">
        <f>+IFERROR(VLOOKUP(Tabla1[[#This Row],[Supervisor]],STAFF!E:H,4,0),"")</f>
        <v>0</v>
      </c>
      <c r="Z490" s="40">
        <v>43136</v>
      </c>
      <c r="AA490" s="40">
        <v>43154</v>
      </c>
      <c r="AB490" s="37" t="s">
        <v>2516</v>
      </c>
      <c r="AC490" s="40">
        <v>43155</v>
      </c>
      <c r="AD490" s="37" t="s">
        <v>1099</v>
      </c>
      <c r="AE490" s="37" t="s">
        <v>1099</v>
      </c>
      <c r="AF490" s="37">
        <v>19225</v>
      </c>
      <c r="AG490" s="37" t="s">
        <v>2904</v>
      </c>
      <c r="AJ490" s="37">
        <v>19</v>
      </c>
      <c r="AK490" s="37" t="s">
        <v>2515</v>
      </c>
      <c r="AL490" s="37">
        <v>45</v>
      </c>
      <c r="AN490" s="37">
        <f>+IF(AL490=45,1,"")</f>
        <v>1</v>
      </c>
      <c r="AO490" s="40">
        <f ca="1">+TODAY()</f>
        <v>44256</v>
      </c>
      <c r="AP490" s="41">
        <f ca="1">+IF(Tabla1[[#This Row],[Fecha Ingreso Plataforma]]="","",AO490-AC490)</f>
        <v>1101</v>
      </c>
      <c r="AQ490" s="40"/>
      <c r="AR490" s="42">
        <f>+IF(Tabla1[[#This Row],[Fecha Baja]]="","",VALUE(1&amp;"/"&amp;MONTH(Tabla1[[#This Row],[Fecha Baja]])&amp;"/"&amp;YEAR(Tabla1[[#This Row],[Fecha Baja]])))</f>
        <v>43191</v>
      </c>
      <c r="AS490" s="42">
        <f>IF(Tabla1[[#This Row],[Fecha Ingreso Plataforma]]="","",VALUE(1&amp;"/"&amp;MONTH(Tabla1[[#This Row],[Fecha Ingreso Plataforma]])&amp;"/"&amp;YEAR(Tabla1[[#This Row],[Fecha Ingreso Plataforma]])))</f>
        <v>43132</v>
      </c>
      <c r="AT490" s="41" t="str">
        <f ca="1">+IF(AND(Tabla1[[#This Row],[dias]]&gt;=135,Tabla1[[#This Row],[Estado]]="Vigente"),"Si","No")</f>
        <v>No</v>
      </c>
      <c r="AU490" s="37" t="str">
        <f>+IF(COUNTIF('PLAN EMPLEADO'!I:I,Tabla1[[#This Row],[Mail]])=0,"No","Si")</f>
        <v>No</v>
      </c>
      <c r="AV490" s="89" t="s">
        <v>709</v>
      </c>
      <c r="AW490" s="194"/>
    </row>
    <row r="491" spans="1:49" x14ac:dyDescent="0.2">
      <c r="A491" s="37" t="s">
        <v>27</v>
      </c>
      <c r="B491" s="37" t="s">
        <v>3115</v>
      </c>
      <c r="C491" s="37" t="s">
        <v>28</v>
      </c>
      <c r="D491" s="37" t="s">
        <v>30</v>
      </c>
      <c r="E491" s="193" t="str">
        <f>+LEFT(Tabla1[[#This Row],[RutDV]],8)</f>
        <v>13745481</v>
      </c>
      <c r="F491" s="193" t="str">
        <f>+RIGHT(Tabla1[[#This Row],[RutDV]],1)</f>
        <v>5</v>
      </c>
      <c r="G491" s="37" t="s">
        <v>571</v>
      </c>
      <c r="H491" s="37" t="s">
        <v>1188</v>
      </c>
      <c r="I491" s="37" t="str">
        <f>+TRIM(Tabla1[[#This Row],[Nombres]]&amp;" "&amp;Tabla1[[#This Row],[Apellidos]])</f>
        <v>CLAUDIO ESTEBAN VALENZUELA OSSANDON</v>
      </c>
      <c r="J491" s="37" t="s">
        <v>2282</v>
      </c>
      <c r="K491" s="37" t="s">
        <v>2283</v>
      </c>
      <c r="L491" s="37" t="s">
        <v>2494</v>
      </c>
      <c r="M491" s="37" t="s">
        <v>2493</v>
      </c>
      <c r="N491" s="37" t="s">
        <v>2495</v>
      </c>
      <c r="O491" s="37" t="s">
        <v>3107</v>
      </c>
      <c r="P491" s="40">
        <v>43234</v>
      </c>
      <c r="Q491" s="37"/>
      <c r="V491" s="40">
        <v>29418</v>
      </c>
      <c r="W491" s="37" t="s">
        <v>5408</v>
      </c>
      <c r="X491" s="37" t="s">
        <v>4599</v>
      </c>
      <c r="Y491" s="37" t="str">
        <f>+IFERROR(VLOOKUP(Tabla1[[#This Row],[Supervisor]],STAFF!E:H,4,0),"")</f>
        <v>WILLIAMS ENRIQUE DOMINGUEZ BARRADA</v>
      </c>
      <c r="Z491" s="40">
        <v>43152</v>
      </c>
      <c r="AA491" s="40">
        <v>43171</v>
      </c>
      <c r="AB491" s="37" t="s">
        <v>2516</v>
      </c>
      <c r="AC491" s="40">
        <v>43172</v>
      </c>
      <c r="AD491" s="37" t="s">
        <v>1188</v>
      </c>
      <c r="AE491" s="37" t="s">
        <v>1188</v>
      </c>
      <c r="AF491" s="37">
        <v>19182</v>
      </c>
      <c r="AG491" s="37" t="s">
        <v>2992</v>
      </c>
      <c r="AJ491" s="37">
        <v>20</v>
      </c>
      <c r="AK491" s="37" t="s">
        <v>3082</v>
      </c>
      <c r="AL491" s="37">
        <v>30</v>
      </c>
      <c r="AN491" s="37" t="str">
        <f>+IF(AL491=45,1,"")</f>
        <v/>
      </c>
      <c r="AO491" s="40">
        <f ca="1">+TODAY()</f>
        <v>44256</v>
      </c>
      <c r="AP491" s="41">
        <f ca="1">+IF(Tabla1[[#This Row],[Fecha Ingreso Plataforma]]="","",AO491-AC491)</f>
        <v>1084</v>
      </c>
      <c r="AQ491" s="40"/>
      <c r="AR491" s="42">
        <f>+IF(Tabla1[[#This Row],[Fecha Baja]]="","",VALUE(1&amp;"/"&amp;MONTH(Tabla1[[#This Row],[Fecha Baja]])&amp;"/"&amp;YEAR(Tabla1[[#This Row],[Fecha Baja]])))</f>
        <v>43221</v>
      </c>
      <c r="AS491" s="42">
        <f>IF(Tabla1[[#This Row],[Fecha Ingreso Plataforma]]="","",VALUE(1&amp;"/"&amp;MONTH(Tabla1[[#This Row],[Fecha Ingreso Plataforma]])&amp;"/"&amp;YEAR(Tabla1[[#This Row],[Fecha Ingreso Plataforma]])))</f>
        <v>43160</v>
      </c>
      <c r="AT491" s="41" t="str">
        <f ca="1">+IF(AND(Tabla1[[#This Row],[dias]]&gt;=135,Tabla1[[#This Row],[Estado]]="Vigente"),"Si","No")</f>
        <v>No</v>
      </c>
      <c r="AU491" s="37" t="str">
        <f>+IF(COUNTIF('PLAN EMPLEADO'!I:I,Tabla1[[#This Row],[Mail]])=0,"No","Si")</f>
        <v>No</v>
      </c>
      <c r="AV491" s="89" t="s">
        <v>709</v>
      </c>
      <c r="AW491" s="194"/>
    </row>
    <row r="492" spans="1:49" x14ac:dyDescent="0.2">
      <c r="A492" s="37" t="s">
        <v>27</v>
      </c>
      <c r="B492" s="37" t="s">
        <v>3115</v>
      </c>
      <c r="C492" s="37" t="s">
        <v>28</v>
      </c>
      <c r="D492" s="37" t="s">
        <v>30</v>
      </c>
      <c r="E492" s="193" t="str">
        <f>+LEFT(Tabla1[[#This Row],[RutDV]],8)</f>
        <v>18687528</v>
      </c>
      <c r="F492" s="193" t="str">
        <f>+RIGHT(Tabla1[[#This Row],[RutDV]],1)</f>
        <v>1</v>
      </c>
      <c r="G492" s="37" t="s">
        <v>196</v>
      </c>
      <c r="H492" s="37" t="s">
        <v>836</v>
      </c>
      <c r="I492" s="37" t="str">
        <f>+TRIM(Tabla1[[#This Row],[Nombres]]&amp;" "&amp;Tabla1[[#This Row],[Apellidos]])</f>
        <v>DAVID ANDRES BAEZ RIQUELME</v>
      </c>
      <c r="J492" s="37" t="s">
        <v>1635</v>
      </c>
      <c r="K492" s="37" t="s">
        <v>1636</v>
      </c>
      <c r="L492" s="37" t="s">
        <v>2494</v>
      </c>
      <c r="M492" s="37" t="s">
        <v>2493</v>
      </c>
      <c r="N492" s="37" t="s">
        <v>2495</v>
      </c>
      <c r="O492" s="37" t="s">
        <v>3107</v>
      </c>
      <c r="P492" s="40">
        <v>43234</v>
      </c>
      <c r="Q492" s="37"/>
      <c r="V492" s="40">
        <v>34004</v>
      </c>
      <c r="W492" s="37" t="s">
        <v>5413</v>
      </c>
      <c r="X492" s="37" t="s">
        <v>2510</v>
      </c>
      <c r="Y492" s="37" t="str">
        <f>+IFERROR(VLOOKUP(Tabla1[[#This Row],[Supervisor]],STAFF!E:H,4,0),"")</f>
        <v>FRANCISCO JAVIER SUAREZ VEGA</v>
      </c>
      <c r="Z492" s="40">
        <v>43152</v>
      </c>
      <c r="AA492" s="40">
        <v>43171</v>
      </c>
      <c r="AB492" s="37" t="s">
        <v>2516</v>
      </c>
      <c r="AC492" s="40">
        <v>43172</v>
      </c>
      <c r="AD492" s="37" t="s">
        <v>836</v>
      </c>
      <c r="AE492" s="37" t="s">
        <v>836</v>
      </c>
      <c r="AF492" s="37">
        <v>19058</v>
      </c>
      <c r="AG492" s="37" t="s">
        <v>2646</v>
      </c>
      <c r="AJ492" s="37">
        <v>20</v>
      </c>
      <c r="AK492" s="37" t="s">
        <v>3082</v>
      </c>
      <c r="AL492" s="37">
        <v>45</v>
      </c>
      <c r="AN492" s="37">
        <f>+IF(AL492=45,1,"")</f>
        <v>1</v>
      </c>
      <c r="AO492" s="40">
        <f ca="1">+TODAY()</f>
        <v>44256</v>
      </c>
      <c r="AP492" s="41">
        <f ca="1">+IF(Tabla1[[#This Row],[Fecha Ingreso Plataforma]]="","",AO492-AC492)</f>
        <v>1084</v>
      </c>
      <c r="AQ492" s="40"/>
      <c r="AR492" s="42">
        <f>+IF(Tabla1[[#This Row],[Fecha Baja]]="","",VALUE(1&amp;"/"&amp;MONTH(Tabla1[[#This Row],[Fecha Baja]])&amp;"/"&amp;YEAR(Tabla1[[#This Row],[Fecha Baja]])))</f>
        <v>43221</v>
      </c>
      <c r="AS492" s="42">
        <f>IF(Tabla1[[#This Row],[Fecha Ingreso Plataforma]]="","",VALUE(1&amp;"/"&amp;MONTH(Tabla1[[#This Row],[Fecha Ingreso Plataforma]])&amp;"/"&amp;YEAR(Tabla1[[#This Row],[Fecha Ingreso Plataforma]])))</f>
        <v>43160</v>
      </c>
      <c r="AT492" s="41" t="str">
        <f ca="1">+IF(AND(Tabla1[[#This Row],[dias]]&gt;=135,Tabla1[[#This Row],[Estado]]="Vigente"),"Si","No")</f>
        <v>No</v>
      </c>
      <c r="AU492" s="37" t="str">
        <f>+IF(COUNTIF('PLAN EMPLEADO'!I:I,Tabla1[[#This Row],[Mail]])=0,"No","Si")</f>
        <v>No</v>
      </c>
      <c r="AV492" s="89" t="s">
        <v>709</v>
      </c>
      <c r="AW492" s="194"/>
    </row>
    <row r="493" spans="1:49" x14ac:dyDescent="0.2">
      <c r="A493" s="37" t="s">
        <v>27</v>
      </c>
      <c r="B493" s="37" t="s">
        <v>3115</v>
      </c>
      <c r="C493" s="37" t="s">
        <v>28</v>
      </c>
      <c r="D493" s="37" t="s">
        <v>30</v>
      </c>
      <c r="E493" s="193" t="str">
        <f>+LEFT(Tabla1[[#This Row],[RutDV]],8)</f>
        <v>20127020</v>
      </c>
      <c r="F493" s="193" t="str">
        <f>+RIGHT(Tabla1[[#This Row],[RutDV]],1)</f>
        <v>0</v>
      </c>
      <c r="G493" s="37" t="s">
        <v>268</v>
      </c>
      <c r="H493" s="37" t="s">
        <v>891</v>
      </c>
      <c r="I493" s="37" t="str">
        <f>+TRIM(Tabla1[[#This Row],[Nombres]]&amp;" "&amp;Tabla1[[#This Row],[Apellidos]])</f>
        <v>FRANCISCA ANAIS CARVAJAL URBINA</v>
      </c>
      <c r="J493" s="37" t="s">
        <v>1772</v>
      </c>
      <c r="K493" s="37" t="s">
        <v>1773</v>
      </c>
      <c r="L493" s="37" t="s">
        <v>2494</v>
      </c>
      <c r="M493" s="37" t="s">
        <v>2493</v>
      </c>
      <c r="N493" s="37" t="s">
        <v>2495</v>
      </c>
      <c r="O493" s="37" t="s">
        <v>3107</v>
      </c>
      <c r="P493" s="40">
        <v>43332</v>
      </c>
      <c r="Q493" s="37"/>
      <c r="V493" s="40">
        <v>36304</v>
      </c>
      <c r="W493" s="37" t="s">
        <v>5413</v>
      </c>
      <c r="X493" s="37" t="s">
        <v>2510</v>
      </c>
      <c r="Y493" s="37" t="str">
        <f>+IFERROR(VLOOKUP(Tabla1[[#This Row],[Supervisor]],STAFF!E:H,4,0),"")</f>
        <v>FRANCISCO JAVIER SUAREZ VEGA</v>
      </c>
      <c r="Z493" s="40">
        <v>43152</v>
      </c>
      <c r="AA493" s="40">
        <v>43171</v>
      </c>
      <c r="AB493" s="37" t="s">
        <v>2516</v>
      </c>
      <c r="AC493" s="40">
        <v>43173</v>
      </c>
      <c r="AD493" s="37" t="s">
        <v>891</v>
      </c>
      <c r="AE493" s="37" t="s">
        <v>891</v>
      </c>
      <c r="AF493" s="37">
        <v>19095</v>
      </c>
      <c r="AG493" s="37" t="s">
        <v>2701</v>
      </c>
      <c r="AJ493" s="37">
        <v>20</v>
      </c>
      <c r="AK493" s="37" t="s">
        <v>3082</v>
      </c>
      <c r="AL493" s="37">
        <v>30</v>
      </c>
      <c r="AM493" s="37" t="s">
        <v>3519</v>
      </c>
      <c r="AN493" s="37" t="str">
        <f>+IF(AL493=45,1,"")</f>
        <v/>
      </c>
      <c r="AO493" s="40">
        <f ca="1">+TODAY()</f>
        <v>44256</v>
      </c>
      <c r="AP493" s="41">
        <f ca="1">+IF(Tabla1[[#This Row],[Fecha Ingreso Plataforma]]="","",AO493-AC493)</f>
        <v>1083</v>
      </c>
      <c r="AQ493" s="40"/>
      <c r="AR493" s="42">
        <f>+IF(Tabla1[[#This Row],[Fecha Baja]]="","",VALUE(1&amp;"/"&amp;MONTH(Tabla1[[#This Row],[Fecha Baja]])&amp;"/"&amp;YEAR(Tabla1[[#This Row],[Fecha Baja]])))</f>
        <v>43313</v>
      </c>
      <c r="AS493" s="42">
        <f>IF(Tabla1[[#This Row],[Fecha Ingreso Plataforma]]="","",VALUE(1&amp;"/"&amp;MONTH(Tabla1[[#This Row],[Fecha Ingreso Plataforma]])&amp;"/"&amp;YEAR(Tabla1[[#This Row],[Fecha Ingreso Plataforma]])))</f>
        <v>43160</v>
      </c>
      <c r="AT493" s="41" t="str">
        <f ca="1">+IF(AND(Tabla1[[#This Row],[dias]]&gt;=135,Tabla1[[#This Row],[Estado]]="Vigente"),"Si","No")</f>
        <v>No</v>
      </c>
      <c r="AU493" s="37" t="str">
        <f>+IF(COUNTIF('PLAN EMPLEADO'!I:I,Tabla1[[#This Row],[Mail]])=0,"No","Si")</f>
        <v>No</v>
      </c>
      <c r="AV493" s="89" t="s">
        <v>709</v>
      </c>
      <c r="AW493" s="194"/>
    </row>
    <row r="494" spans="1:49" x14ac:dyDescent="0.2">
      <c r="A494" s="37" t="s">
        <v>27</v>
      </c>
      <c r="B494" s="37" t="s">
        <v>3115</v>
      </c>
      <c r="C494" s="37" t="s">
        <v>28</v>
      </c>
      <c r="D494" s="37" t="s">
        <v>30</v>
      </c>
      <c r="E494" s="193" t="str">
        <f>+LEFT(Tabla1[[#This Row],[RutDV]],8)</f>
        <v>18003354</v>
      </c>
      <c r="F494" s="193" t="str">
        <f>+RIGHT(Tabla1[[#This Row],[RutDV]],1)</f>
        <v>8</v>
      </c>
      <c r="G494" s="37" t="s">
        <v>491</v>
      </c>
      <c r="H494" s="37" t="s">
        <v>1109</v>
      </c>
      <c r="I494" s="37" t="str">
        <f>+TRIM(Tabla1[[#This Row],[Nombres]]&amp;" "&amp;Tabla1[[#This Row],[Apellidos]])</f>
        <v>JOSE MIGUEL MUÑOZ PIZARRO</v>
      </c>
      <c r="J494" s="37" t="s">
        <v>2064</v>
      </c>
      <c r="K494" s="37" t="s">
        <v>2145</v>
      </c>
      <c r="L494" s="37" t="s">
        <v>2494</v>
      </c>
      <c r="M494" s="37" t="s">
        <v>2493</v>
      </c>
      <c r="N494" s="37" t="s">
        <v>2496</v>
      </c>
      <c r="P494" s="40">
        <v>43175</v>
      </c>
      <c r="Q494" s="37"/>
      <c r="V494" s="40">
        <v>33729</v>
      </c>
      <c r="W494" s="37" t="s">
        <v>5413</v>
      </c>
      <c r="X494" s="37" t="s">
        <v>2510</v>
      </c>
      <c r="Y494" s="37" t="str">
        <f>+IFERROR(VLOOKUP(Tabla1[[#This Row],[Supervisor]],STAFF!E:H,4,0),"")</f>
        <v>FRANCISCO JAVIER SUAREZ VEGA</v>
      </c>
      <c r="Z494" s="40">
        <v>43152</v>
      </c>
      <c r="AA494" s="40">
        <v>43171</v>
      </c>
      <c r="AB494" s="37" t="s">
        <v>2516</v>
      </c>
      <c r="AC494" s="40">
        <v>43172</v>
      </c>
      <c r="AD494" s="37" t="s">
        <v>1109</v>
      </c>
      <c r="AE494" s="37" t="s">
        <v>1109</v>
      </c>
      <c r="AF494" s="37">
        <v>19179</v>
      </c>
      <c r="AG494" s="37" t="s">
        <v>2914</v>
      </c>
      <c r="AJ494" s="37">
        <v>20</v>
      </c>
      <c r="AK494" s="37" t="s">
        <v>3082</v>
      </c>
      <c r="AL494" s="37">
        <v>45</v>
      </c>
      <c r="AN494" s="37">
        <f>+IF(AL494=45,1,"")</f>
        <v>1</v>
      </c>
      <c r="AO494" s="40">
        <f ca="1">+TODAY()</f>
        <v>44256</v>
      </c>
      <c r="AP494" s="41">
        <f ca="1">+IF(Tabla1[[#This Row],[Fecha Ingreso Plataforma]]="","",AO494-AC494)</f>
        <v>1084</v>
      </c>
      <c r="AQ494" s="40"/>
      <c r="AR494" s="42">
        <f>+IF(Tabla1[[#This Row],[Fecha Baja]]="","",VALUE(1&amp;"/"&amp;MONTH(Tabla1[[#This Row],[Fecha Baja]])&amp;"/"&amp;YEAR(Tabla1[[#This Row],[Fecha Baja]])))</f>
        <v>43160</v>
      </c>
      <c r="AS494" s="42">
        <f>IF(Tabla1[[#This Row],[Fecha Ingreso Plataforma]]="","",VALUE(1&amp;"/"&amp;MONTH(Tabla1[[#This Row],[Fecha Ingreso Plataforma]])&amp;"/"&amp;YEAR(Tabla1[[#This Row],[Fecha Ingreso Plataforma]])))</f>
        <v>43160</v>
      </c>
      <c r="AT494" s="41" t="str">
        <f ca="1">+IF(AND(Tabla1[[#This Row],[dias]]&gt;=135,Tabla1[[#This Row],[Estado]]="Vigente"),"Si","No")</f>
        <v>No</v>
      </c>
      <c r="AU494" s="37" t="str">
        <f>+IF(COUNTIF('PLAN EMPLEADO'!I:I,Tabla1[[#This Row],[Mail]])=0,"No","Si")</f>
        <v>No</v>
      </c>
      <c r="AV494" s="89" t="s">
        <v>709</v>
      </c>
      <c r="AW494" s="194"/>
    </row>
    <row r="495" spans="1:49" x14ac:dyDescent="0.2">
      <c r="A495" s="37" t="s">
        <v>27</v>
      </c>
      <c r="B495" s="37" t="s">
        <v>3115</v>
      </c>
      <c r="C495" s="37" t="s">
        <v>28</v>
      </c>
      <c r="D495" s="37" t="s">
        <v>30</v>
      </c>
      <c r="E495" s="193" t="str">
        <f>+LEFT(Tabla1[[#This Row],[RutDV]],8)</f>
        <v>18643362</v>
      </c>
      <c r="F495" s="193" t="str">
        <f>+RIGHT(Tabla1[[#This Row],[RutDV]],1)</f>
        <v>9</v>
      </c>
      <c r="G495" s="37" t="s">
        <v>486</v>
      </c>
      <c r="H495" s="37" t="s">
        <v>1104</v>
      </c>
      <c r="I495" s="37" t="str">
        <f>+TRIM(Tabla1[[#This Row],[Nombres]]&amp;" "&amp;Tabla1[[#This Row],[Apellidos]])</f>
        <v>MACARENA ELENA MERCADO MUÑOZ</v>
      </c>
      <c r="J495" s="37" t="s">
        <v>2136</v>
      </c>
      <c r="K495" s="37" t="s">
        <v>2137</v>
      </c>
      <c r="L495" s="37" t="s">
        <v>2494</v>
      </c>
      <c r="M495" s="37" t="s">
        <v>2493</v>
      </c>
      <c r="N495" s="37" t="s">
        <v>2496</v>
      </c>
      <c r="O495" s="37" t="s">
        <v>3533</v>
      </c>
      <c r="P495" s="40">
        <v>43448</v>
      </c>
      <c r="Q495" s="37"/>
      <c r="V495" s="40">
        <v>34439</v>
      </c>
      <c r="W495" s="37" t="s">
        <v>5417</v>
      </c>
      <c r="X495" s="37" t="s">
        <v>2514</v>
      </c>
      <c r="Y495" s="37" t="str">
        <f>+IFERROR(VLOOKUP(Tabla1[[#This Row],[Supervisor]],STAFF!E:H,4,0),"")</f>
        <v>WILLIAMS ENRIQUE DOMINGUEZ BARRADA</v>
      </c>
      <c r="Z495" s="40">
        <v>43152</v>
      </c>
      <c r="AA495" s="40">
        <v>43171</v>
      </c>
      <c r="AB495" s="37" t="s">
        <v>2516</v>
      </c>
      <c r="AC495" s="40">
        <v>43173</v>
      </c>
      <c r="AD495" s="37" t="s">
        <v>1104</v>
      </c>
      <c r="AE495" s="37" t="s">
        <v>1104</v>
      </c>
      <c r="AF495" s="37">
        <v>19135</v>
      </c>
      <c r="AG495" s="37" t="s">
        <v>2909</v>
      </c>
      <c r="AJ495" s="37">
        <v>20</v>
      </c>
      <c r="AK495" s="37" t="s">
        <v>3082</v>
      </c>
      <c r="AL495" s="37">
        <v>45</v>
      </c>
      <c r="AM495" s="37" t="s">
        <v>3519</v>
      </c>
      <c r="AN495" s="37">
        <f>+IF(AL495=45,1,"")</f>
        <v>1</v>
      </c>
      <c r="AO495" s="40">
        <f ca="1">+TODAY()</f>
        <v>44256</v>
      </c>
      <c r="AP495" s="41">
        <f ca="1">+IF(Tabla1[[#This Row],[Fecha Ingreso Plataforma]]="","",AO495-AC495)</f>
        <v>1083</v>
      </c>
      <c r="AQ495" s="40"/>
      <c r="AR495" s="42">
        <f>+IF(Tabla1[[#This Row],[Fecha Baja]]="","",VALUE(1&amp;"/"&amp;MONTH(Tabla1[[#This Row],[Fecha Baja]])&amp;"/"&amp;YEAR(Tabla1[[#This Row],[Fecha Baja]])))</f>
        <v>43435</v>
      </c>
      <c r="AS495" s="42">
        <f>IF(Tabla1[[#This Row],[Fecha Ingreso Plataforma]]="","",VALUE(1&amp;"/"&amp;MONTH(Tabla1[[#This Row],[Fecha Ingreso Plataforma]])&amp;"/"&amp;YEAR(Tabla1[[#This Row],[Fecha Ingreso Plataforma]])))</f>
        <v>43160</v>
      </c>
      <c r="AT495" s="41" t="str">
        <f ca="1">+IF(AND(Tabla1[[#This Row],[dias]]&gt;=135,Tabla1[[#This Row],[Estado]]="Vigente"),"Si","No")</f>
        <v>No</v>
      </c>
      <c r="AU495" s="37" t="str">
        <f>+IF(COUNTIF('PLAN EMPLEADO'!I:I,Tabla1[[#This Row],[Mail]])=0,"No","Si")</f>
        <v>Si</v>
      </c>
      <c r="AV495" s="89" t="s">
        <v>709</v>
      </c>
      <c r="AW495" s="194"/>
    </row>
    <row r="496" spans="1:49" x14ac:dyDescent="0.2">
      <c r="A496" s="37" t="s">
        <v>27</v>
      </c>
      <c r="B496" s="37" t="s">
        <v>3115</v>
      </c>
      <c r="C496" s="37" t="s">
        <v>28</v>
      </c>
      <c r="D496" s="37" t="s">
        <v>30</v>
      </c>
      <c r="E496" s="193" t="str">
        <f>+LEFT(Tabla1[[#This Row],[RutDV]],8)</f>
        <v>17887891</v>
      </c>
      <c r="F496" s="193" t="str">
        <f>+RIGHT(Tabla1[[#This Row],[RutDV]],1)</f>
        <v>3</v>
      </c>
      <c r="G496" s="37" t="s">
        <v>429</v>
      </c>
      <c r="H496" s="37" t="s">
        <v>1050</v>
      </c>
      <c r="I496" s="37" t="str">
        <f>+TRIM(Tabla1[[#This Row],[Nombres]]&amp;" "&amp;Tabla1[[#This Row],[Apellidos]])</f>
        <v>ODESSA MAGENY GUERRA VELASQUEZ</v>
      </c>
      <c r="J496" s="37" t="s">
        <v>2033</v>
      </c>
      <c r="K496" s="37" t="s">
        <v>2030</v>
      </c>
      <c r="L496" s="37" t="s">
        <v>2494</v>
      </c>
      <c r="M496" s="37" t="s">
        <v>2493</v>
      </c>
      <c r="N496" s="37" t="s">
        <v>2496</v>
      </c>
      <c r="O496" s="37" t="s">
        <v>3533</v>
      </c>
      <c r="P496" s="40">
        <v>43287</v>
      </c>
      <c r="Q496" s="37"/>
      <c r="V496" s="40">
        <v>33358</v>
      </c>
      <c r="W496" s="37" t="s">
        <v>5413</v>
      </c>
      <c r="X496" s="37" t="s">
        <v>2510</v>
      </c>
      <c r="Y496" s="37" t="str">
        <f>+IFERROR(VLOOKUP(Tabla1[[#This Row],[Supervisor]],STAFF!E:H,4,0),"")</f>
        <v>FRANCISCO JAVIER SUAREZ VEGA</v>
      </c>
      <c r="Z496" s="40">
        <v>43152</v>
      </c>
      <c r="AA496" s="40">
        <v>43171</v>
      </c>
      <c r="AB496" s="37" t="s">
        <v>2516</v>
      </c>
      <c r="AC496" s="40">
        <v>43172</v>
      </c>
      <c r="AD496" s="37" t="s">
        <v>1050</v>
      </c>
      <c r="AE496" s="37" t="s">
        <v>1050</v>
      </c>
      <c r="AF496" s="37">
        <v>19057</v>
      </c>
      <c r="AG496" s="37" t="s">
        <v>2855</v>
      </c>
      <c r="AJ496" s="37">
        <v>20</v>
      </c>
      <c r="AK496" s="37" t="s">
        <v>3082</v>
      </c>
      <c r="AL496" s="37">
        <v>30</v>
      </c>
      <c r="AM496" s="37" t="s">
        <v>3519</v>
      </c>
      <c r="AN496" s="37" t="str">
        <f>+IF(AL496=45,1,"")</f>
        <v/>
      </c>
      <c r="AO496" s="40">
        <f ca="1">+TODAY()</f>
        <v>44256</v>
      </c>
      <c r="AP496" s="41">
        <f ca="1">+IF(Tabla1[[#This Row],[Fecha Ingreso Plataforma]]="","",AO496-AC496)</f>
        <v>1084</v>
      </c>
      <c r="AQ496" s="40"/>
      <c r="AR496" s="42">
        <f>+IF(Tabla1[[#This Row],[Fecha Baja]]="","",VALUE(1&amp;"/"&amp;MONTH(Tabla1[[#This Row],[Fecha Baja]])&amp;"/"&amp;YEAR(Tabla1[[#This Row],[Fecha Baja]])))</f>
        <v>43282</v>
      </c>
      <c r="AS496" s="42">
        <f>IF(Tabla1[[#This Row],[Fecha Ingreso Plataforma]]="","",VALUE(1&amp;"/"&amp;MONTH(Tabla1[[#This Row],[Fecha Ingreso Plataforma]])&amp;"/"&amp;YEAR(Tabla1[[#This Row],[Fecha Ingreso Plataforma]])))</f>
        <v>43160</v>
      </c>
      <c r="AT496" s="41" t="str">
        <f ca="1">+IF(AND(Tabla1[[#This Row],[dias]]&gt;=135,Tabla1[[#This Row],[Estado]]="Vigente"),"Si","No")</f>
        <v>No</v>
      </c>
      <c r="AU496" s="37" t="str">
        <f>+IF(COUNTIF('PLAN EMPLEADO'!I:I,Tabla1[[#This Row],[Mail]])=0,"No","Si")</f>
        <v>No</v>
      </c>
      <c r="AV496" s="89" t="s">
        <v>709</v>
      </c>
      <c r="AW496" s="194"/>
    </row>
    <row r="497" spans="1:49" x14ac:dyDescent="0.2">
      <c r="A497" s="37" t="s">
        <v>27</v>
      </c>
      <c r="B497" s="37" t="s">
        <v>3115</v>
      </c>
      <c r="C497" s="37" t="s">
        <v>28</v>
      </c>
      <c r="D497" s="37" t="s">
        <v>30</v>
      </c>
      <c r="E497" s="193" t="str">
        <f>+LEFT(Tabla1[[#This Row],[RutDV]],8)</f>
        <v>15885307</v>
      </c>
      <c r="F497" s="193" t="str">
        <f>+RIGHT(Tabla1[[#This Row],[RutDV]],1)</f>
        <v>8</v>
      </c>
      <c r="G497" s="37" t="s">
        <v>548</v>
      </c>
      <c r="H497" s="37" t="s">
        <v>1165</v>
      </c>
      <c r="I497" s="37" t="str">
        <f>+TRIM(Tabla1[[#This Row],[Nombres]]&amp;" "&amp;Tabla1[[#This Row],[Apellidos]])</f>
        <v>PABLO ANDRES SALAS CANALES</v>
      </c>
      <c r="J497" s="37" t="s">
        <v>2172</v>
      </c>
      <c r="K497" s="37" t="s">
        <v>2240</v>
      </c>
      <c r="L497" s="37" t="s">
        <v>2494</v>
      </c>
      <c r="M497" s="37" t="s">
        <v>2493</v>
      </c>
      <c r="N497" s="37" t="s">
        <v>2495</v>
      </c>
      <c r="O497" s="37" t="s">
        <v>3107</v>
      </c>
      <c r="P497" s="40">
        <v>43244</v>
      </c>
      <c r="Q497" s="37"/>
      <c r="V497" s="40">
        <v>30945</v>
      </c>
      <c r="W497" s="37" t="s">
        <v>5413</v>
      </c>
      <c r="X497" s="37" t="s">
        <v>2510</v>
      </c>
      <c r="Y497" s="37" t="str">
        <f>+IFERROR(VLOOKUP(Tabla1[[#This Row],[Supervisor]],STAFF!E:H,4,0),"")</f>
        <v>FRANCISCO JAVIER SUAREZ VEGA</v>
      </c>
      <c r="Z497" s="40">
        <v>43152</v>
      </c>
      <c r="AA497" s="40">
        <v>43171</v>
      </c>
      <c r="AB497" s="37" t="s">
        <v>2516</v>
      </c>
      <c r="AC497" s="40">
        <v>43172</v>
      </c>
      <c r="AD497" s="37" t="s">
        <v>1165</v>
      </c>
      <c r="AE497" s="37" t="s">
        <v>1165</v>
      </c>
      <c r="AF497" s="37">
        <v>19045</v>
      </c>
      <c r="AG497" s="37" t="s">
        <v>2969</v>
      </c>
      <c r="AJ497" s="37">
        <v>20</v>
      </c>
      <c r="AK497" s="37" t="s">
        <v>3082</v>
      </c>
      <c r="AL497" s="37">
        <v>45</v>
      </c>
      <c r="AN497" s="37">
        <f>+IF(AL497=45,1,"")</f>
        <v>1</v>
      </c>
      <c r="AO497" s="40">
        <f ca="1">+TODAY()</f>
        <v>44256</v>
      </c>
      <c r="AP497" s="41">
        <f ca="1">+IF(Tabla1[[#This Row],[Fecha Ingreso Plataforma]]="","",AO497-AC497)</f>
        <v>1084</v>
      </c>
      <c r="AQ497" s="40"/>
      <c r="AR497" s="42">
        <f>+IF(Tabla1[[#This Row],[Fecha Baja]]="","",VALUE(1&amp;"/"&amp;MONTH(Tabla1[[#This Row],[Fecha Baja]])&amp;"/"&amp;YEAR(Tabla1[[#This Row],[Fecha Baja]])))</f>
        <v>43221</v>
      </c>
      <c r="AS497" s="42">
        <f>IF(Tabla1[[#This Row],[Fecha Ingreso Plataforma]]="","",VALUE(1&amp;"/"&amp;MONTH(Tabla1[[#This Row],[Fecha Ingreso Plataforma]])&amp;"/"&amp;YEAR(Tabla1[[#This Row],[Fecha Ingreso Plataforma]])))</f>
        <v>43160</v>
      </c>
      <c r="AT497" s="41" t="str">
        <f ca="1">+IF(AND(Tabla1[[#This Row],[dias]]&gt;=135,Tabla1[[#This Row],[Estado]]="Vigente"),"Si","No")</f>
        <v>No</v>
      </c>
      <c r="AU497" s="37" t="str">
        <f>+IF(COUNTIF('PLAN EMPLEADO'!I:I,Tabla1[[#This Row],[Mail]])=0,"No","Si")</f>
        <v>No</v>
      </c>
      <c r="AV497" s="89" t="s">
        <v>709</v>
      </c>
      <c r="AW497" s="194"/>
    </row>
    <row r="498" spans="1:49" x14ac:dyDescent="0.2">
      <c r="A498" s="37" t="s">
        <v>27</v>
      </c>
      <c r="B498" s="37" t="s">
        <v>3115</v>
      </c>
      <c r="C498" s="37" t="s">
        <v>28</v>
      </c>
      <c r="D498" s="37" t="s">
        <v>30</v>
      </c>
      <c r="E498" s="193" t="str">
        <f>+LEFT(Tabla1[[#This Row],[RutDV]],8)</f>
        <v>18353933</v>
      </c>
      <c r="F498" s="193" t="str">
        <f>+RIGHT(Tabla1[[#This Row],[RutDV]],1)</f>
        <v>7</v>
      </c>
      <c r="G498" s="37" t="s">
        <v>503</v>
      </c>
      <c r="H498" s="37" t="s">
        <v>1119</v>
      </c>
      <c r="I498" s="37" t="str">
        <f>+TRIM(Tabla1[[#This Row],[Nombres]]&amp;" "&amp;Tabla1[[#This Row],[Apellidos]])</f>
        <v>JORGE EDUARDO TORO CORTES</v>
      </c>
      <c r="J498" s="37" t="s">
        <v>1547</v>
      </c>
      <c r="K498" s="37" t="s">
        <v>2166</v>
      </c>
      <c r="L498" s="37" t="s">
        <v>2494</v>
      </c>
      <c r="M498" s="37" t="s">
        <v>2493</v>
      </c>
      <c r="N498" s="37" t="s">
        <v>2495</v>
      </c>
      <c r="O498" s="37" t="s">
        <v>3240</v>
      </c>
      <c r="P498" s="40">
        <v>43193</v>
      </c>
      <c r="Q498" s="37"/>
      <c r="V498" s="40">
        <v>34131</v>
      </c>
      <c r="W498" s="37" t="s">
        <v>5413</v>
      </c>
      <c r="X498" s="37" t="s">
        <v>2510</v>
      </c>
      <c r="Y498" s="37" t="str">
        <f>+IFERROR(VLOOKUP(Tabla1[[#This Row],[Supervisor]],STAFF!E:H,4,0),"")</f>
        <v>FRANCISCO JAVIER SUAREZ VEGA</v>
      </c>
      <c r="Z498" s="40">
        <v>43124</v>
      </c>
      <c r="AA498" s="40">
        <v>43160</v>
      </c>
      <c r="AB498" s="37" t="s">
        <v>2516</v>
      </c>
      <c r="AC498" s="40">
        <v>43162</v>
      </c>
      <c r="AD498" s="37" t="s">
        <v>1119</v>
      </c>
      <c r="AE498" s="37" t="s">
        <v>1119</v>
      </c>
      <c r="AF498" s="37">
        <v>19209</v>
      </c>
      <c r="AG498" s="37" t="s">
        <v>2924</v>
      </c>
      <c r="AJ498" s="37">
        <v>21</v>
      </c>
      <c r="AK498" s="37" t="s">
        <v>2515</v>
      </c>
      <c r="AL498" s="37">
        <v>45</v>
      </c>
      <c r="AN498" s="37">
        <f>+IF(AL498=45,1,"")</f>
        <v>1</v>
      </c>
      <c r="AO498" s="40">
        <f ca="1">+TODAY()</f>
        <v>44256</v>
      </c>
      <c r="AP498" s="41">
        <f ca="1">+IF(Tabla1[[#This Row],[Fecha Ingreso Plataforma]]="","",AO498-AC498)</f>
        <v>1094</v>
      </c>
      <c r="AQ498" s="40"/>
      <c r="AR498" s="42">
        <f>+IF(Tabla1[[#This Row],[Fecha Baja]]="","",VALUE(1&amp;"/"&amp;MONTH(Tabla1[[#This Row],[Fecha Baja]])&amp;"/"&amp;YEAR(Tabla1[[#This Row],[Fecha Baja]])))</f>
        <v>43191</v>
      </c>
      <c r="AS498" s="42">
        <f>IF(Tabla1[[#This Row],[Fecha Ingreso Plataforma]]="","",VALUE(1&amp;"/"&amp;MONTH(Tabla1[[#This Row],[Fecha Ingreso Plataforma]])&amp;"/"&amp;YEAR(Tabla1[[#This Row],[Fecha Ingreso Plataforma]])))</f>
        <v>43160</v>
      </c>
      <c r="AT498" s="41" t="str">
        <f ca="1">+IF(AND(Tabla1[[#This Row],[dias]]&gt;=135,Tabla1[[#This Row],[Estado]]="Vigente"),"Si","No")</f>
        <v>No</v>
      </c>
      <c r="AU498" s="37" t="str">
        <f>+IF(COUNTIF('PLAN EMPLEADO'!I:I,Tabla1[[#This Row],[Mail]])=0,"No","Si")</f>
        <v>Si</v>
      </c>
      <c r="AV498" s="89" t="s">
        <v>709</v>
      </c>
      <c r="AW498" s="194"/>
    </row>
    <row r="499" spans="1:49" x14ac:dyDescent="0.2">
      <c r="A499" s="37" t="s">
        <v>27</v>
      </c>
      <c r="B499" s="37" t="s">
        <v>3115</v>
      </c>
      <c r="C499" s="37" t="s">
        <v>28</v>
      </c>
      <c r="D499" s="37" t="s">
        <v>30</v>
      </c>
      <c r="E499" s="193" t="str">
        <f>+LEFT(Tabla1[[#This Row],[RutDV]],8)</f>
        <v>15693874</v>
      </c>
      <c r="F499" s="193" t="str">
        <f>+RIGHT(Tabla1[[#This Row],[RutDV]],1)</f>
        <v>2</v>
      </c>
      <c r="G499" s="37" t="s">
        <v>584</v>
      </c>
      <c r="H499" s="37" t="s">
        <v>1201</v>
      </c>
      <c r="I499" s="37" t="str">
        <f>+TRIM(Tabla1[[#This Row],[Nombres]]&amp;" "&amp;Tabla1[[#This Row],[Apellidos]])</f>
        <v>JOCELYN PERLA ZAPATA ALFARO</v>
      </c>
      <c r="J499" s="37" t="s">
        <v>2305</v>
      </c>
      <c r="K499" s="37" t="s">
        <v>2306</v>
      </c>
      <c r="L499" s="37" t="s">
        <v>2494</v>
      </c>
      <c r="M499" s="37" t="s">
        <v>2493</v>
      </c>
      <c r="N499" s="37" t="s">
        <v>2495</v>
      </c>
      <c r="O499" s="177" t="s">
        <v>8681</v>
      </c>
      <c r="P499" s="40">
        <v>43371</v>
      </c>
      <c r="Q499" s="37"/>
      <c r="V499" s="40">
        <v>30637</v>
      </c>
      <c r="W499" s="37" t="s">
        <v>5413</v>
      </c>
      <c r="X499" s="37" t="s">
        <v>2510</v>
      </c>
      <c r="Y499" s="37" t="str">
        <f>+IFERROR(VLOOKUP(Tabla1[[#This Row],[Supervisor]],STAFF!E:H,4,0),"")</f>
        <v>FRANCISCO JAVIER SUAREZ VEGA</v>
      </c>
      <c r="Z499" s="40">
        <v>43136</v>
      </c>
      <c r="AA499" s="40">
        <v>43159</v>
      </c>
      <c r="AB499" s="37" t="s">
        <v>2516</v>
      </c>
      <c r="AC499" s="40">
        <v>43161</v>
      </c>
      <c r="AD499" s="37" t="s">
        <v>1201</v>
      </c>
      <c r="AE499" s="37" t="s">
        <v>1201</v>
      </c>
      <c r="AF499" s="37">
        <v>19051</v>
      </c>
      <c r="AG499" s="37" t="s">
        <v>3005</v>
      </c>
      <c r="AJ499" s="37">
        <v>21</v>
      </c>
      <c r="AK499" s="37" t="s">
        <v>2515</v>
      </c>
      <c r="AL499" s="37">
        <v>45</v>
      </c>
      <c r="AM499" s="37" t="s">
        <v>3519</v>
      </c>
      <c r="AN499" s="37">
        <f>+IF(AL499=45,1,"")</f>
        <v>1</v>
      </c>
      <c r="AO499" s="40">
        <f ca="1">+TODAY()</f>
        <v>44256</v>
      </c>
      <c r="AP499" s="41">
        <f ca="1">+IF(Tabla1[[#This Row],[Fecha Ingreso Plataforma]]="","",AO499-AC499)</f>
        <v>1095</v>
      </c>
      <c r="AQ499" s="40"/>
      <c r="AR499" s="42">
        <f>+IF(Tabla1[[#This Row],[Fecha Baja]]="","",VALUE(1&amp;"/"&amp;MONTH(Tabla1[[#This Row],[Fecha Baja]])&amp;"/"&amp;YEAR(Tabla1[[#This Row],[Fecha Baja]])))</f>
        <v>43344</v>
      </c>
      <c r="AS499" s="42">
        <f>IF(Tabla1[[#This Row],[Fecha Ingreso Plataforma]]="","",VALUE(1&amp;"/"&amp;MONTH(Tabla1[[#This Row],[Fecha Ingreso Plataforma]])&amp;"/"&amp;YEAR(Tabla1[[#This Row],[Fecha Ingreso Plataforma]])))</f>
        <v>43160</v>
      </c>
      <c r="AT499" s="41" t="str">
        <f ca="1">+IF(AND(Tabla1[[#This Row],[dias]]&gt;=135,Tabla1[[#This Row],[Estado]]="Vigente"),"Si","No")</f>
        <v>No</v>
      </c>
      <c r="AU499" s="37" t="str">
        <f>+IF(COUNTIF('PLAN EMPLEADO'!I:I,Tabla1[[#This Row],[Mail]])=0,"No","Si")</f>
        <v>No</v>
      </c>
      <c r="AV499" s="89" t="s">
        <v>709</v>
      </c>
      <c r="AW499" s="194"/>
    </row>
    <row r="500" spans="1:49" x14ac:dyDescent="0.2">
      <c r="A500" s="37" t="s">
        <v>27</v>
      </c>
      <c r="B500" s="37" t="s">
        <v>3115</v>
      </c>
      <c r="C500" s="37" t="s">
        <v>28</v>
      </c>
      <c r="D500" s="37" t="s">
        <v>30</v>
      </c>
      <c r="E500" s="193" t="str">
        <f>+LEFT(Tabla1[[#This Row],[RutDV]],8)</f>
        <v>14606186</v>
      </c>
      <c r="F500" s="193" t="str">
        <f>+RIGHT(Tabla1[[#This Row],[RutDV]],1)</f>
        <v>9</v>
      </c>
      <c r="G500" s="37" t="s">
        <v>488</v>
      </c>
      <c r="H500" s="37" t="s">
        <v>1106</v>
      </c>
      <c r="I500" s="37" t="str">
        <f>+TRIM(Tabla1[[#This Row],[Nombres]]&amp;" "&amp;Tabla1[[#This Row],[Apellidos]])</f>
        <v>LYSPERT SORAYA MICHELL TAPIA</v>
      </c>
      <c r="J500" s="37" t="s">
        <v>2140</v>
      </c>
      <c r="K500" s="37" t="s">
        <v>2141</v>
      </c>
      <c r="L500" s="37" t="s">
        <v>2494</v>
      </c>
      <c r="M500" s="37" t="s">
        <v>2493</v>
      </c>
      <c r="N500" s="37" t="s">
        <v>2495</v>
      </c>
      <c r="O500" s="177" t="s">
        <v>8681</v>
      </c>
      <c r="P500" s="40">
        <v>43465</v>
      </c>
      <c r="Q500" s="37"/>
      <c r="V500" s="40">
        <v>27943</v>
      </c>
      <c r="W500" s="37" t="s">
        <v>5415</v>
      </c>
      <c r="X500" s="37" t="s">
        <v>2509</v>
      </c>
      <c r="Y500" s="37" t="str">
        <f>+IFERROR(VLOOKUP(Tabla1[[#This Row],[Supervisor]],STAFF!E:H,4,0),"")</f>
        <v>ULISES LA ROSA PEREZ</v>
      </c>
      <c r="Z500" s="40">
        <v>43136</v>
      </c>
      <c r="AA500" s="40">
        <v>43159</v>
      </c>
      <c r="AB500" s="37" t="s">
        <v>2516</v>
      </c>
      <c r="AC500" s="40">
        <v>43161</v>
      </c>
      <c r="AD500" s="37" t="s">
        <v>1106</v>
      </c>
      <c r="AE500" s="37" t="s">
        <v>1106</v>
      </c>
      <c r="AF500" s="37">
        <v>19161</v>
      </c>
      <c r="AG500" s="37" t="s">
        <v>2911</v>
      </c>
      <c r="AJ500" s="37">
        <v>21</v>
      </c>
      <c r="AK500" s="37" t="s">
        <v>2515</v>
      </c>
      <c r="AL500" s="37">
        <v>45</v>
      </c>
      <c r="AM500" s="37" t="s">
        <v>3519</v>
      </c>
      <c r="AN500" s="37">
        <f>+IF(AL500=45,1,"")</f>
        <v>1</v>
      </c>
      <c r="AO500" s="40">
        <f ca="1">+TODAY()</f>
        <v>44256</v>
      </c>
      <c r="AP500" s="41">
        <f ca="1">+IF(Tabla1[[#This Row],[Fecha Ingreso Plataforma]]="","",AO500-AC500)</f>
        <v>1095</v>
      </c>
      <c r="AQ500" s="40"/>
      <c r="AR500" s="42">
        <f>+IF(Tabla1[[#This Row],[Fecha Baja]]="","",VALUE(1&amp;"/"&amp;MONTH(Tabla1[[#This Row],[Fecha Baja]])&amp;"/"&amp;YEAR(Tabla1[[#This Row],[Fecha Baja]])))</f>
        <v>43435</v>
      </c>
      <c r="AS500" s="42">
        <f>IF(Tabla1[[#This Row],[Fecha Ingreso Plataforma]]="","",VALUE(1&amp;"/"&amp;MONTH(Tabla1[[#This Row],[Fecha Ingreso Plataforma]])&amp;"/"&amp;YEAR(Tabla1[[#This Row],[Fecha Ingreso Plataforma]])))</f>
        <v>43160</v>
      </c>
      <c r="AT500" s="41" t="str">
        <f ca="1">+IF(AND(Tabla1[[#This Row],[dias]]&gt;=135,Tabla1[[#This Row],[Estado]]="Vigente"),"Si","No")</f>
        <v>No</v>
      </c>
      <c r="AU500" s="37" t="str">
        <f>+IF(COUNTIF('PLAN EMPLEADO'!I:I,Tabla1[[#This Row],[Mail]])=0,"No","Si")</f>
        <v>Si</v>
      </c>
      <c r="AV500" s="89" t="s">
        <v>709</v>
      </c>
      <c r="AW500" s="194"/>
    </row>
    <row r="501" spans="1:49" x14ac:dyDescent="0.2">
      <c r="A501" s="37" t="s">
        <v>27</v>
      </c>
      <c r="B501" s="37" t="s">
        <v>3115</v>
      </c>
      <c r="C501" s="37" t="s">
        <v>28</v>
      </c>
      <c r="D501" s="37" t="s">
        <v>30</v>
      </c>
      <c r="E501" s="193" t="str">
        <f>+LEFT(Tabla1[[#This Row],[RutDV]],8)</f>
        <v>18384141</v>
      </c>
      <c r="F501" s="193" t="str">
        <f>+RIGHT(Tabla1[[#This Row],[RutDV]],1)</f>
        <v>6</v>
      </c>
      <c r="G501" s="37" t="s">
        <v>293</v>
      </c>
      <c r="H501" s="37" t="s">
        <v>916</v>
      </c>
      <c r="I501" s="37" t="str">
        <f>+TRIM(Tabla1[[#This Row],[Nombres]]&amp;" "&amp;Tabla1[[#This Row],[Apellidos]])</f>
        <v>MARIEL ALEXANDRA CHAVEZ AGUIRRE</v>
      </c>
      <c r="J501" s="37" t="s">
        <v>1818</v>
      </c>
      <c r="K501" s="37" t="s">
        <v>1819</v>
      </c>
      <c r="L501" s="37" t="s">
        <v>2494</v>
      </c>
      <c r="M501" s="37" t="s">
        <v>2493</v>
      </c>
      <c r="N501" s="37" t="s">
        <v>2495</v>
      </c>
      <c r="O501" s="37" t="s">
        <v>3107</v>
      </c>
      <c r="P501" s="40">
        <v>43276</v>
      </c>
      <c r="Q501" s="37"/>
      <c r="V501" s="40">
        <v>34002</v>
      </c>
      <c r="W501" s="37" t="s">
        <v>5419</v>
      </c>
      <c r="X501" s="37" t="s">
        <v>2513</v>
      </c>
      <c r="Y501" s="37">
        <f>+IFERROR(VLOOKUP(Tabla1[[#This Row],[Supervisor]],STAFF!E:H,4,0),"")</f>
        <v>0</v>
      </c>
      <c r="Z501" s="40">
        <v>43136</v>
      </c>
      <c r="AA501" s="40">
        <v>43159</v>
      </c>
      <c r="AB501" s="37" t="s">
        <v>2516</v>
      </c>
      <c r="AC501" s="40">
        <v>43161</v>
      </c>
      <c r="AD501" s="37" t="s">
        <v>916</v>
      </c>
      <c r="AE501" s="37" t="s">
        <v>916</v>
      </c>
      <c r="AF501" s="37">
        <v>19233</v>
      </c>
      <c r="AG501" s="37" t="s">
        <v>2725</v>
      </c>
      <c r="AJ501" s="37">
        <v>21</v>
      </c>
      <c r="AK501" s="37" t="s">
        <v>2515</v>
      </c>
      <c r="AL501" s="37">
        <v>30</v>
      </c>
      <c r="AM501" s="37" t="s">
        <v>3519</v>
      </c>
      <c r="AN501" s="37" t="str">
        <f>+IF(AL501=45,1,"")</f>
        <v/>
      </c>
      <c r="AO501" s="40">
        <f ca="1">+TODAY()</f>
        <v>44256</v>
      </c>
      <c r="AP501" s="41">
        <f ca="1">+IF(Tabla1[[#This Row],[Fecha Ingreso Plataforma]]="","",AO501-AC501)</f>
        <v>1095</v>
      </c>
      <c r="AQ501" s="40"/>
      <c r="AR501" s="42">
        <f>+IF(Tabla1[[#This Row],[Fecha Baja]]="","",VALUE(1&amp;"/"&amp;MONTH(Tabla1[[#This Row],[Fecha Baja]])&amp;"/"&amp;YEAR(Tabla1[[#This Row],[Fecha Baja]])))</f>
        <v>43252</v>
      </c>
      <c r="AS501" s="42">
        <f>IF(Tabla1[[#This Row],[Fecha Ingreso Plataforma]]="","",VALUE(1&amp;"/"&amp;MONTH(Tabla1[[#This Row],[Fecha Ingreso Plataforma]])&amp;"/"&amp;YEAR(Tabla1[[#This Row],[Fecha Ingreso Plataforma]])))</f>
        <v>43160</v>
      </c>
      <c r="AT501" s="41" t="str">
        <f ca="1">+IF(AND(Tabla1[[#This Row],[dias]]&gt;=135,Tabla1[[#This Row],[Estado]]="Vigente"),"Si","No")</f>
        <v>No</v>
      </c>
      <c r="AU501" s="37" t="str">
        <f>+IF(COUNTIF('PLAN EMPLEADO'!I:I,Tabla1[[#This Row],[Mail]])=0,"No","Si")</f>
        <v>No</v>
      </c>
      <c r="AV501" s="89" t="s">
        <v>709</v>
      </c>
      <c r="AW501" s="194"/>
    </row>
    <row r="502" spans="1:49" x14ac:dyDescent="0.2">
      <c r="A502" s="37" t="s">
        <v>27</v>
      </c>
      <c r="B502" s="37" t="s">
        <v>3115</v>
      </c>
      <c r="C502" s="37" t="s">
        <v>28</v>
      </c>
      <c r="D502" s="37" t="s">
        <v>30</v>
      </c>
      <c r="E502" s="193" t="str">
        <f>+LEFT(Tabla1[[#This Row],[RutDV]],8)</f>
        <v>17439092</v>
      </c>
      <c r="F502" s="193" t="str">
        <f>+RIGHT(Tabla1[[#This Row],[RutDV]],1)</f>
        <v>4</v>
      </c>
      <c r="G502" s="37" t="s">
        <v>504</v>
      </c>
      <c r="H502" s="37" t="s">
        <v>1120</v>
      </c>
      <c r="I502" s="37" t="str">
        <f>+TRIM(Tabla1[[#This Row],[Nombres]]&amp;" "&amp;Tabla1[[#This Row],[Apellidos]])</f>
        <v>NATHALIA TAHIA TORO ZAVALA</v>
      </c>
      <c r="J502" s="37" t="s">
        <v>2167</v>
      </c>
      <c r="K502" s="37" t="s">
        <v>2168</v>
      </c>
      <c r="L502" s="37" t="s">
        <v>2494</v>
      </c>
      <c r="M502" s="37" t="s">
        <v>2493</v>
      </c>
      <c r="N502" s="37" t="s">
        <v>2496</v>
      </c>
      <c r="P502" s="40">
        <v>43206</v>
      </c>
      <c r="Q502" s="37"/>
      <c r="V502" s="40">
        <v>32998</v>
      </c>
      <c r="W502" s="37" t="s">
        <v>5419</v>
      </c>
      <c r="X502" s="37" t="s">
        <v>2513</v>
      </c>
      <c r="Y502" s="37">
        <f>+IFERROR(VLOOKUP(Tabla1[[#This Row],[Supervisor]],STAFF!E:H,4,0),"")</f>
        <v>0</v>
      </c>
      <c r="Z502" s="40">
        <v>43136</v>
      </c>
      <c r="AA502" s="40">
        <v>43159</v>
      </c>
      <c r="AB502" s="37" t="s">
        <v>2516</v>
      </c>
      <c r="AC502" s="40">
        <v>43161</v>
      </c>
      <c r="AD502" s="37" t="s">
        <v>1120</v>
      </c>
      <c r="AE502" s="37" t="s">
        <v>1120</v>
      </c>
      <c r="AF502" s="37">
        <v>19078</v>
      </c>
      <c r="AG502" s="37" t="s">
        <v>2925</v>
      </c>
      <c r="AJ502" s="37">
        <v>21</v>
      </c>
      <c r="AK502" s="37" t="s">
        <v>2515</v>
      </c>
      <c r="AL502" s="37">
        <v>45</v>
      </c>
      <c r="AN502" s="37">
        <f>+IF(AL502=45,1,"")</f>
        <v>1</v>
      </c>
      <c r="AO502" s="40">
        <f ca="1">+TODAY()</f>
        <v>44256</v>
      </c>
      <c r="AP502" s="41">
        <f ca="1">+IF(Tabla1[[#This Row],[Fecha Ingreso Plataforma]]="","",AO502-AC502)</f>
        <v>1095</v>
      </c>
      <c r="AQ502" s="40"/>
      <c r="AR502" s="42">
        <f>+IF(Tabla1[[#This Row],[Fecha Baja]]="","",VALUE(1&amp;"/"&amp;MONTH(Tabla1[[#This Row],[Fecha Baja]])&amp;"/"&amp;YEAR(Tabla1[[#This Row],[Fecha Baja]])))</f>
        <v>43191</v>
      </c>
      <c r="AS502" s="42">
        <f>IF(Tabla1[[#This Row],[Fecha Ingreso Plataforma]]="","",VALUE(1&amp;"/"&amp;MONTH(Tabla1[[#This Row],[Fecha Ingreso Plataforma]])&amp;"/"&amp;YEAR(Tabla1[[#This Row],[Fecha Ingreso Plataforma]])))</f>
        <v>43160</v>
      </c>
      <c r="AT502" s="41" t="str">
        <f ca="1">+IF(AND(Tabla1[[#This Row],[dias]]&gt;=135,Tabla1[[#This Row],[Estado]]="Vigente"),"Si","No")</f>
        <v>No</v>
      </c>
      <c r="AU502" s="37" t="str">
        <f>+IF(COUNTIF('PLAN EMPLEADO'!I:I,Tabla1[[#This Row],[Mail]])=0,"No","Si")</f>
        <v>No</v>
      </c>
      <c r="AV502" s="89" t="s">
        <v>709</v>
      </c>
      <c r="AW502" s="194"/>
    </row>
    <row r="503" spans="1:49" x14ac:dyDescent="0.2">
      <c r="A503" s="37" t="s">
        <v>27</v>
      </c>
      <c r="B503" s="37" t="s">
        <v>3115</v>
      </c>
      <c r="C503" s="37" t="s">
        <v>28</v>
      </c>
      <c r="D503" s="37" t="s">
        <v>30</v>
      </c>
      <c r="E503" s="193" t="str">
        <f>+LEFT(Tabla1[[#This Row],[RutDV]],8)</f>
        <v>15027570</v>
      </c>
      <c r="F503" s="193" t="str">
        <f>+RIGHT(Tabla1[[#This Row],[RutDV]],1)</f>
        <v>9</v>
      </c>
      <c r="G503" s="37" t="s">
        <v>496</v>
      </c>
      <c r="H503" s="37" t="s">
        <v>1113</v>
      </c>
      <c r="I503" s="37" t="str">
        <f>+TRIM(Tabla1[[#This Row],[Nombres]]&amp;" "&amp;Tabla1[[#This Row],[Apellidos]])</f>
        <v>PATRICIA ANDREA CAMPOS ACEVEDO</v>
      </c>
      <c r="J503" s="37" t="s">
        <v>2153</v>
      </c>
      <c r="K503" s="37" t="s">
        <v>2154</v>
      </c>
      <c r="L503" s="37" t="s">
        <v>2494</v>
      </c>
      <c r="M503" s="37" t="s">
        <v>2493</v>
      </c>
      <c r="N503" s="37" t="s">
        <v>2495</v>
      </c>
      <c r="P503" s="40">
        <v>43206</v>
      </c>
      <c r="Q503" s="37"/>
      <c r="V503" s="40">
        <v>30226</v>
      </c>
      <c r="W503" s="37" t="s">
        <v>5419</v>
      </c>
      <c r="X503" s="37" t="s">
        <v>2513</v>
      </c>
      <c r="Y503" s="37">
        <f>+IFERROR(VLOOKUP(Tabla1[[#This Row],[Supervisor]],STAFF!E:H,4,0),"")</f>
        <v>0</v>
      </c>
      <c r="Z503" s="40">
        <v>43136</v>
      </c>
      <c r="AA503" s="40">
        <v>43159</v>
      </c>
      <c r="AB503" s="37" t="s">
        <v>2516</v>
      </c>
      <c r="AC503" s="40">
        <v>43161</v>
      </c>
      <c r="AD503" s="37" t="s">
        <v>1113</v>
      </c>
      <c r="AE503" s="37" t="s">
        <v>1113</v>
      </c>
      <c r="AF503" s="37">
        <v>19228</v>
      </c>
      <c r="AG503" s="37" t="s">
        <v>2918</v>
      </c>
      <c r="AJ503" s="37">
        <v>21</v>
      </c>
      <c r="AK503" s="37" t="s">
        <v>2515</v>
      </c>
      <c r="AL503" s="37">
        <v>30</v>
      </c>
      <c r="AN503" s="37" t="str">
        <f>+IF(AL503=45,1,"")</f>
        <v/>
      </c>
      <c r="AO503" s="40">
        <f ca="1">+TODAY()</f>
        <v>44256</v>
      </c>
      <c r="AP503" s="41">
        <f ca="1">+IF(Tabla1[[#This Row],[Fecha Ingreso Plataforma]]="","",AO503-AC503)</f>
        <v>1095</v>
      </c>
      <c r="AQ503" s="40"/>
      <c r="AR503" s="42">
        <f>+IF(Tabla1[[#This Row],[Fecha Baja]]="","",VALUE(1&amp;"/"&amp;MONTH(Tabla1[[#This Row],[Fecha Baja]])&amp;"/"&amp;YEAR(Tabla1[[#This Row],[Fecha Baja]])))</f>
        <v>43191</v>
      </c>
      <c r="AS503" s="42">
        <f>IF(Tabla1[[#This Row],[Fecha Ingreso Plataforma]]="","",VALUE(1&amp;"/"&amp;MONTH(Tabla1[[#This Row],[Fecha Ingreso Plataforma]])&amp;"/"&amp;YEAR(Tabla1[[#This Row],[Fecha Ingreso Plataforma]])))</f>
        <v>43160</v>
      </c>
      <c r="AT503" s="41" t="str">
        <f ca="1">+IF(AND(Tabla1[[#This Row],[dias]]&gt;=135,Tabla1[[#This Row],[Estado]]="Vigente"),"Si","No")</f>
        <v>No</v>
      </c>
      <c r="AU503" s="37" t="str">
        <f>+IF(COUNTIF('PLAN EMPLEADO'!I:I,Tabla1[[#This Row],[Mail]])=0,"No","Si")</f>
        <v>No</v>
      </c>
      <c r="AV503" s="89" t="s">
        <v>709</v>
      </c>
      <c r="AW503" s="194"/>
    </row>
    <row r="504" spans="1:49" x14ac:dyDescent="0.2">
      <c r="A504" s="37" t="s">
        <v>27</v>
      </c>
      <c r="B504" s="37" t="s">
        <v>3115</v>
      </c>
      <c r="C504" s="37" t="s">
        <v>28</v>
      </c>
      <c r="D504" s="37" t="s">
        <v>30</v>
      </c>
      <c r="E504" s="193" t="str">
        <f>+LEFT(Tabla1[[#This Row],[RutDV]],8)</f>
        <v>18495684</v>
      </c>
      <c r="F504" s="193" t="str">
        <f>+RIGHT(Tabla1[[#This Row],[RutDV]],1)</f>
        <v>5</v>
      </c>
      <c r="G504" s="37" t="s">
        <v>295</v>
      </c>
      <c r="H504" s="37" t="s">
        <v>918</v>
      </c>
      <c r="I504" s="37" t="str">
        <f>+TRIM(Tabla1[[#This Row],[Nombres]]&amp;" "&amp;Tabla1[[#This Row],[Apellidos]])</f>
        <v>PAZ PALOMA CHAVEZ COLLAO</v>
      </c>
      <c r="J504" s="37" t="s">
        <v>1822</v>
      </c>
      <c r="K504" s="37" t="s">
        <v>1823</v>
      </c>
      <c r="L504" s="37" t="s">
        <v>2494</v>
      </c>
      <c r="M504" s="37" t="s">
        <v>2493</v>
      </c>
      <c r="N504" s="37" t="s">
        <v>2495</v>
      </c>
      <c r="O504" s="37" t="s">
        <v>3107</v>
      </c>
      <c r="P504" s="40">
        <v>43276</v>
      </c>
      <c r="Q504" s="37"/>
      <c r="V504" s="40">
        <v>34323</v>
      </c>
      <c r="W504" s="37" t="s">
        <v>5419</v>
      </c>
      <c r="X504" s="37" t="s">
        <v>2513</v>
      </c>
      <c r="Y504" s="37">
        <f>+IFERROR(VLOOKUP(Tabla1[[#This Row],[Supervisor]],STAFF!E:H,4,0),"")</f>
        <v>0</v>
      </c>
      <c r="Z504" s="40">
        <v>43136</v>
      </c>
      <c r="AA504" s="40">
        <v>43159</v>
      </c>
      <c r="AB504" s="37" t="s">
        <v>2516</v>
      </c>
      <c r="AC504" s="40">
        <v>43161</v>
      </c>
      <c r="AD504" s="37" t="s">
        <v>918</v>
      </c>
      <c r="AE504" s="37" t="s">
        <v>918</v>
      </c>
      <c r="AF504" s="37">
        <v>19207</v>
      </c>
      <c r="AG504" s="37" t="s">
        <v>2727</v>
      </c>
      <c r="AJ504" s="37">
        <v>21</v>
      </c>
      <c r="AK504" s="37" t="s">
        <v>2515</v>
      </c>
      <c r="AL504" s="37">
        <v>30</v>
      </c>
      <c r="AM504" s="37" t="s">
        <v>3519</v>
      </c>
      <c r="AN504" s="37" t="str">
        <f>+IF(AL504=45,1,"")</f>
        <v/>
      </c>
      <c r="AO504" s="40">
        <f ca="1">+TODAY()</f>
        <v>44256</v>
      </c>
      <c r="AP504" s="41">
        <f ca="1">+IF(Tabla1[[#This Row],[Fecha Ingreso Plataforma]]="","",AO504-AC504)</f>
        <v>1095</v>
      </c>
      <c r="AQ504" s="40"/>
      <c r="AR504" s="42">
        <f>+IF(Tabla1[[#This Row],[Fecha Baja]]="","",VALUE(1&amp;"/"&amp;MONTH(Tabla1[[#This Row],[Fecha Baja]])&amp;"/"&amp;YEAR(Tabla1[[#This Row],[Fecha Baja]])))</f>
        <v>43252</v>
      </c>
      <c r="AS504" s="42">
        <f>IF(Tabla1[[#This Row],[Fecha Ingreso Plataforma]]="","",VALUE(1&amp;"/"&amp;MONTH(Tabla1[[#This Row],[Fecha Ingreso Plataforma]])&amp;"/"&amp;YEAR(Tabla1[[#This Row],[Fecha Ingreso Plataforma]])))</f>
        <v>43160</v>
      </c>
      <c r="AT504" s="41" t="str">
        <f ca="1">+IF(AND(Tabla1[[#This Row],[dias]]&gt;=135,Tabla1[[#This Row],[Estado]]="Vigente"),"Si","No")</f>
        <v>No</v>
      </c>
      <c r="AU504" s="37" t="str">
        <f>+IF(COUNTIF('PLAN EMPLEADO'!I:I,Tabla1[[#This Row],[Mail]])=0,"No","Si")</f>
        <v>No</v>
      </c>
      <c r="AV504" s="89" t="s">
        <v>709</v>
      </c>
      <c r="AW504" s="194"/>
    </row>
    <row r="505" spans="1:49" x14ac:dyDescent="0.2">
      <c r="A505" s="37" t="s">
        <v>27</v>
      </c>
      <c r="B505" s="37" t="s">
        <v>3115</v>
      </c>
      <c r="C505" s="37" t="s">
        <v>28</v>
      </c>
      <c r="D505" s="37" t="s">
        <v>30</v>
      </c>
      <c r="E505" s="193" t="str">
        <f>+LEFT(Tabla1[[#This Row],[RutDV]],8)</f>
        <v>19133864</v>
      </c>
      <c r="F505" s="193" t="str">
        <f>+RIGHT(Tabla1[[#This Row],[RutDV]],1)</f>
        <v>2</v>
      </c>
      <c r="G505" s="37" t="s">
        <v>495</v>
      </c>
      <c r="H505" s="37" t="s">
        <v>1079</v>
      </c>
      <c r="I505" s="37" t="str">
        <f>+TRIM(Tabla1[[#This Row],[Nombres]]&amp;" "&amp;Tabla1[[#This Row],[Apellidos]])</f>
        <v>ROCIO MACARENA ALFARO GONZALEZ</v>
      </c>
      <c r="J505" s="37" t="s">
        <v>2151</v>
      </c>
      <c r="K505" s="37" t="s">
        <v>2152</v>
      </c>
      <c r="L505" s="37" t="s">
        <v>2494</v>
      </c>
      <c r="M505" s="37" t="s">
        <v>2493</v>
      </c>
      <c r="N505" s="37" t="s">
        <v>2495</v>
      </c>
      <c r="O505" s="37" t="s">
        <v>3107</v>
      </c>
      <c r="P505" s="40">
        <v>43180</v>
      </c>
      <c r="Q505" s="37"/>
      <c r="V505" s="40">
        <v>34874</v>
      </c>
      <c r="W505" s="37" t="s">
        <v>5413</v>
      </c>
      <c r="X505" s="37" t="s">
        <v>2510</v>
      </c>
      <c r="Y505" s="37" t="str">
        <f>+IFERROR(VLOOKUP(Tabla1[[#This Row],[Supervisor]],STAFF!E:H,4,0),"")</f>
        <v>FRANCISCO JAVIER SUAREZ VEGA</v>
      </c>
      <c r="Z505" s="40">
        <v>43124</v>
      </c>
      <c r="AA505" s="40">
        <v>43160</v>
      </c>
      <c r="AB505" s="37" t="s">
        <v>2516</v>
      </c>
      <c r="AC505" s="40">
        <v>43162</v>
      </c>
      <c r="AD505" s="37" t="s">
        <v>1079</v>
      </c>
      <c r="AE505" s="37" t="s">
        <v>1079</v>
      </c>
      <c r="AF505" s="37">
        <v>19216</v>
      </c>
      <c r="AG505" s="37" t="s">
        <v>2884</v>
      </c>
      <c r="AJ505" s="37">
        <v>21</v>
      </c>
      <c r="AK505" s="37" t="s">
        <v>2515</v>
      </c>
      <c r="AL505" s="37">
        <v>45</v>
      </c>
      <c r="AN505" s="37">
        <f>+IF(AL505=45,1,"")</f>
        <v>1</v>
      </c>
      <c r="AO505" s="40">
        <f ca="1">+TODAY()</f>
        <v>44256</v>
      </c>
      <c r="AP505" s="41">
        <f ca="1">+IF(Tabla1[[#This Row],[Fecha Ingreso Plataforma]]="","",AO505-AC505)</f>
        <v>1094</v>
      </c>
      <c r="AQ505" s="40"/>
      <c r="AR505" s="42">
        <f>+IF(Tabla1[[#This Row],[Fecha Baja]]="","",VALUE(1&amp;"/"&amp;MONTH(Tabla1[[#This Row],[Fecha Baja]])&amp;"/"&amp;YEAR(Tabla1[[#This Row],[Fecha Baja]])))</f>
        <v>43160</v>
      </c>
      <c r="AS505" s="42">
        <f>IF(Tabla1[[#This Row],[Fecha Ingreso Plataforma]]="","",VALUE(1&amp;"/"&amp;MONTH(Tabla1[[#This Row],[Fecha Ingreso Plataforma]])&amp;"/"&amp;YEAR(Tabla1[[#This Row],[Fecha Ingreso Plataforma]])))</f>
        <v>43160</v>
      </c>
      <c r="AT505" s="41" t="str">
        <f ca="1">+IF(AND(Tabla1[[#This Row],[dias]]&gt;=135,Tabla1[[#This Row],[Estado]]="Vigente"),"Si","No")</f>
        <v>No</v>
      </c>
      <c r="AU505" s="37" t="str">
        <f>+IF(COUNTIF('PLAN EMPLEADO'!I:I,Tabla1[[#This Row],[Mail]])=0,"No","Si")</f>
        <v>No</v>
      </c>
      <c r="AV505" s="89" t="s">
        <v>709</v>
      </c>
      <c r="AW505" s="194"/>
    </row>
    <row r="506" spans="1:49" x14ac:dyDescent="0.2">
      <c r="A506" s="37" t="s">
        <v>27</v>
      </c>
      <c r="B506" s="37" t="s">
        <v>3115</v>
      </c>
      <c r="C506" s="37" t="s">
        <v>28</v>
      </c>
      <c r="D506" s="37" t="s">
        <v>30</v>
      </c>
      <c r="E506" s="193" t="str">
        <f>+LEFT(Tabla1[[#This Row],[RutDV]],8)</f>
        <v>17016345</v>
      </c>
      <c r="F506" s="193" t="str">
        <f>+RIGHT(Tabla1[[#This Row],[RutDV]],1)</f>
        <v>1</v>
      </c>
      <c r="G506" s="37" t="s">
        <v>485</v>
      </c>
      <c r="H506" s="37" t="s">
        <v>1103</v>
      </c>
      <c r="I506" s="37" t="str">
        <f>+TRIM(Tabla1[[#This Row],[Nombres]]&amp;" "&amp;Tabla1[[#This Row],[Apellidos]])</f>
        <v>VERONICA JULIETA MENDEZ TABILO</v>
      </c>
      <c r="J506" s="37" t="s">
        <v>2134</v>
      </c>
      <c r="K506" s="37" t="s">
        <v>2135</v>
      </c>
      <c r="L506" s="37" t="s">
        <v>2494</v>
      </c>
      <c r="M506" s="37" t="s">
        <v>2493</v>
      </c>
      <c r="N506" s="37" t="s">
        <v>2495</v>
      </c>
      <c r="O506" s="177" t="s">
        <v>8681</v>
      </c>
      <c r="P506" s="40">
        <v>43857</v>
      </c>
      <c r="Q506" s="37"/>
      <c r="W506" s="37" t="s">
        <v>7301</v>
      </c>
      <c r="X506" s="37" t="s">
        <v>689</v>
      </c>
      <c r="Y506" s="37" t="str">
        <f>+IFERROR(VLOOKUP(Tabla1[[#This Row],[Supervisor]],STAFF!E:H,4,0),"")</f>
        <v>FRANCISCO JAVIER SUAREZ VEGA</v>
      </c>
      <c r="Z506" s="40">
        <v>43136</v>
      </c>
      <c r="AA506" s="40">
        <v>43159</v>
      </c>
      <c r="AB506" s="37" t="s">
        <v>2516</v>
      </c>
      <c r="AC506" s="40">
        <v>43161</v>
      </c>
      <c r="AD506" s="37" t="s">
        <v>1103</v>
      </c>
      <c r="AE506" s="37" t="s">
        <v>1103</v>
      </c>
      <c r="AF506" s="37">
        <v>19216</v>
      </c>
      <c r="AG506" s="37" t="s">
        <v>2908</v>
      </c>
      <c r="AJ506" s="37">
        <v>21</v>
      </c>
      <c r="AK506" s="37" t="s">
        <v>2515</v>
      </c>
      <c r="AL506" s="37">
        <v>30</v>
      </c>
      <c r="AM506" s="37" t="s">
        <v>3519</v>
      </c>
      <c r="AN506" s="37" t="str">
        <f>+IF(AL506=45,1,"")</f>
        <v/>
      </c>
      <c r="AO506" s="40">
        <f ca="1">+TODAY()</f>
        <v>44256</v>
      </c>
      <c r="AP506" s="41">
        <f ca="1">+IF(Tabla1[[#This Row],[Fecha Ingreso Plataforma]]="","",AO506-AC506)</f>
        <v>1095</v>
      </c>
      <c r="AQ506" s="40"/>
      <c r="AR506" s="42">
        <f>+IF(Tabla1[[#This Row],[Fecha Baja]]="","",VALUE(1&amp;"/"&amp;MONTH(Tabla1[[#This Row],[Fecha Baja]])&amp;"/"&amp;YEAR(Tabla1[[#This Row],[Fecha Baja]])))</f>
        <v>43831</v>
      </c>
      <c r="AS506" s="42">
        <f>IF(Tabla1[[#This Row],[Fecha Ingreso Plataforma]]="","",VALUE(1&amp;"/"&amp;MONTH(Tabla1[[#This Row],[Fecha Ingreso Plataforma]])&amp;"/"&amp;YEAR(Tabla1[[#This Row],[Fecha Ingreso Plataforma]])))</f>
        <v>43160</v>
      </c>
      <c r="AT506" s="41" t="str">
        <f ca="1">+IF(AND(Tabla1[[#This Row],[dias]]&gt;=135,Tabla1[[#This Row],[Estado]]="Vigente"),"Si","No")</f>
        <v>No</v>
      </c>
      <c r="AU506" s="37" t="str">
        <f>+IF(COUNTIF('PLAN EMPLEADO'!I:I,Tabla1[[#This Row],[Mail]])=0,"No","Si")</f>
        <v>Si</v>
      </c>
      <c r="AV506" s="89" t="s">
        <v>709</v>
      </c>
      <c r="AW506" s="194"/>
    </row>
    <row r="507" spans="1:49" x14ac:dyDescent="0.2">
      <c r="A507" s="37" t="s">
        <v>27</v>
      </c>
      <c r="B507" s="37" t="s">
        <v>3115</v>
      </c>
      <c r="C507" s="37" t="s">
        <v>28</v>
      </c>
      <c r="D507" s="37" t="s">
        <v>30</v>
      </c>
      <c r="E507" s="193" t="str">
        <f>+LEFT(Tabla1[[#This Row],[RutDV]],8)</f>
        <v>10802022</v>
      </c>
      <c r="F507" s="193" t="str">
        <f>+RIGHT(Tabla1[[#This Row],[RutDV]],1)</f>
        <v>9</v>
      </c>
      <c r="G507" s="37" t="s">
        <v>520</v>
      </c>
      <c r="H507" s="37" t="s">
        <v>1137</v>
      </c>
      <c r="I507" s="37" t="str">
        <f>+TRIM(Tabla1[[#This Row],[Nombres]]&amp;" "&amp;Tabla1[[#This Row],[Apellidos]])</f>
        <v>ANA ROSA ZUÑIGA MONARDEZ</v>
      </c>
      <c r="J507" s="37" t="s">
        <v>2194</v>
      </c>
      <c r="K507" s="37" t="s">
        <v>2195</v>
      </c>
      <c r="L507" s="37" t="s">
        <v>2494</v>
      </c>
      <c r="M507" s="37" t="s">
        <v>2493</v>
      </c>
      <c r="N507" s="37" t="s">
        <v>2495</v>
      </c>
      <c r="P507" s="40">
        <v>43199</v>
      </c>
      <c r="Q507" s="37"/>
      <c r="V507" s="40">
        <v>28020</v>
      </c>
      <c r="W507" s="37" t="s">
        <v>5414</v>
      </c>
      <c r="X507" s="37" t="s">
        <v>2508</v>
      </c>
      <c r="Y507" s="37" t="str">
        <f>+IFERROR(VLOOKUP(Tabla1[[#This Row],[Supervisor]],STAFF!E:H,4,0),"")</f>
        <v>ULISES LA ROSA PEREZ</v>
      </c>
      <c r="Z507" s="40">
        <v>42799</v>
      </c>
      <c r="AA507" s="40">
        <v>43182</v>
      </c>
      <c r="AB507" s="37" t="s">
        <v>2516</v>
      </c>
      <c r="AC507" s="40">
        <v>43184</v>
      </c>
      <c r="AD507" s="37" t="s">
        <v>1137</v>
      </c>
      <c r="AE507" s="37" t="s">
        <v>1137</v>
      </c>
      <c r="AF507" s="37">
        <v>19154</v>
      </c>
      <c r="AG507" s="37" t="s">
        <v>2941</v>
      </c>
      <c r="AJ507" s="37">
        <v>22</v>
      </c>
      <c r="AK507" s="37" t="s">
        <v>3084</v>
      </c>
      <c r="AL507" s="37">
        <v>45</v>
      </c>
      <c r="AN507" s="37">
        <f>+IF(AL507=45,1,"")</f>
        <v>1</v>
      </c>
      <c r="AO507" s="40">
        <f ca="1">+TODAY()</f>
        <v>44256</v>
      </c>
      <c r="AP507" s="41">
        <f ca="1">+IF(Tabla1[[#This Row],[Fecha Ingreso Plataforma]]="","",AO507-AC507)</f>
        <v>1072</v>
      </c>
      <c r="AQ507" s="40"/>
      <c r="AR507" s="42">
        <f>+IF(Tabla1[[#This Row],[Fecha Baja]]="","",VALUE(1&amp;"/"&amp;MONTH(Tabla1[[#This Row],[Fecha Baja]])&amp;"/"&amp;YEAR(Tabla1[[#This Row],[Fecha Baja]])))</f>
        <v>43191</v>
      </c>
      <c r="AS507" s="42">
        <f>IF(Tabla1[[#This Row],[Fecha Ingreso Plataforma]]="","",VALUE(1&amp;"/"&amp;MONTH(Tabla1[[#This Row],[Fecha Ingreso Plataforma]])&amp;"/"&amp;YEAR(Tabla1[[#This Row],[Fecha Ingreso Plataforma]])))</f>
        <v>43160</v>
      </c>
      <c r="AT507" s="41" t="str">
        <f ca="1">+IF(AND(Tabla1[[#This Row],[dias]]&gt;=135,Tabla1[[#This Row],[Estado]]="Vigente"),"Si","No")</f>
        <v>No</v>
      </c>
      <c r="AU507" s="37" t="str">
        <f>+IF(COUNTIF('PLAN EMPLEADO'!I:I,Tabla1[[#This Row],[Mail]])=0,"No","Si")</f>
        <v>No</v>
      </c>
      <c r="AV507" s="89" t="s">
        <v>709</v>
      </c>
      <c r="AW507" s="194"/>
    </row>
    <row r="508" spans="1:49" x14ac:dyDescent="0.2">
      <c r="A508" s="37" t="s">
        <v>27</v>
      </c>
      <c r="B508" s="37" t="s">
        <v>3115</v>
      </c>
      <c r="C508" s="37" t="s">
        <v>28</v>
      </c>
      <c r="D508" s="37" t="s">
        <v>30</v>
      </c>
      <c r="E508" s="193" t="str">
        <f>+LEFT(Tabla1[[#This Row],[RutDV]],8)</f>
        <v>17236005</v>
      </c>
      <c r="F508" s="193" t="str">
        <f>+RIGHT(Tabla1[[#This Row],[RutDV]],1)</f>
        <v>K</v>
      </c>
      <c r="G508" s="37" t="s">
        <v>326</v>
      </c>
      <c r="H508" s="37" t="s">
        <v>949</v>
      </c>
      <c r="I508" s="37" t="str">
        <f>+TRIM(Tabla1[[#This Row],[Nombres]]&amp;" "&amp;Tabla1[[#This Row],[Apellidos]])</f>
        <v>ABNER SALOMON CORTES BRAVO</v>
      </c>
      <c r="J508" s="37" t="s">
        <v>1872</v>
      </c>
      <c r="K508" s="37" t="s">
        <v>1873</v>
      </c>
      <c r="L508" s="37" t="s">
        <v>2494</v>
      </c>
      <c r="M508" s="37" t="s">
        <v>2493</v>
      </c>
      <c r="N508" s="37" t="s">
        <v>2495</v>
      </c>
      <c r="P508" s="40">
        <v>43229</v>
      </c>
      <c r="Q508" s="37"/>
      <c r="V508" s="40">
        <v>32736</v>
      </c>
      <c r="W508" s="37" t="s">
        <v>5414</v>
      </c>
      <c r="X508" s="37" t="s">
        <v>2508</v>
      </c>
      <c r="Y508" s="37" t="str">
        <f>+IFERROR(VLOOKUP(Tabla1[[#This Row],[Supervisor]],STAFF!E:H,4,0),"")</f>
        <v>ULISES LA ROSA PEREZ</v>
      </c>
      <c r="Z508" s="40">
        <v>42799</v>
      </c>
      <c r="AA508" s="40">
        <v>43182</v>
      </c>
      <c r="AB508" s="37" t="s">
        <v>2516</v>
      </c>
      <c r="AC508" s="40">
        <v>43184</v>
      </c>
      <c r="AD508" s="37" t="s">
        <v>949</v>
      </c>
      <c r="AE508" s="37" t="s">
        <v>949</v>
      </c>
      <c r="AF508" s="37">
        <v>19220</v>
      </c>
      <c r="AG508" s="37" t="s">
        <v>2757</v>
      </c>
      <c r="AJ508" s="37">
        <v>22</v>
      </c>
      <c r="AK508" s="37" t="s">
        <v>3084</v>
      </c>
      <c r="AL508" s="37">
        <v>45</v>
      </c>
      <c r="AN508" s="37">
        <f>+IF(AL508=45,1,"")</f>
        <v>1</v>
      </c>
      <c r="AO508" s="40">
        <f ca="1">+TODAY()</f>
        <v>44256</v>
      </c>
      <c r="AP508" s="41">
        <f ca="1">+IF(Tabla1[[#This Row],[Fecha Ingreso Plataforma]]="","",AO508-AC508)</f>
        <v>1072</v>
      </c>
      <c r="AQ508" s="40"/>
      <c r="AR508" s="42">
        <f>+IF(Tabla1[[#This Row],[Fecha Baja]]="","",VALUE(1&amp;"/"&amp;MONTH(Tabla1[[#This Row],[Fecha Baja]])&amp;"/"&amp;YEAR(Tabla1[[#This Row],[Fecha Baja]])))</f>
        <v>43221</v>
      </c>
      <c r="AS508" s="42">
        <f>IF(Tabla1[[#This Row],[Fecha Ingreso Plataforma]]="","",VALUE(1&amp;"/"&amp;MONTH(Tabla1[[#This Row],[Fecha Ingreso Plataforma]])&amp;"/"&amp;YEAR(Tabla1[[#This Row],[Fecha Ingreso Plataforma]])))</f>
        <v>43160</v>
      </c>
      <c r="AT508" s="41" t="str">
        <f ca="1">+IF(AND(Tabla1[[#This Row],[dias]]&gt;=135,Tabla1[[#This Row],[Estado]]="Vigente"),"Si","No")</f>
        <v>No</v>
      </c>
      <c r="AU508" s="37" t="str">
        <f>+IF(COUNTIF('PLAN EMPLEADO'!I:I,Tabla1[[#This Row],[Mail]])=0,"No","Si")</f>
        <v>No</v>
      </c>
      <c r="AV508" s="89" t="s">
        <v>709</v>
      </c>
      <c r="AW508" s="194"/>
    </row>
    <row r="509" spans="1:49" x14ac:dyDescent="0.2">
      <c r="A509" s="37" t="s">
        <v>27</v>
      </c>
      <c r="B509" s="37" t="s">
        <v>3115</v>
      </c>
      <c r="C509" s="37" t="s">
        <v>28</v>
      </c>
      <c r="D509" s="37" t="s">
        <v>30</v>
      </c>
      <c r="E509" s="193" t="str">
        <f>+LEFT(Tabla1[[#This Row],[RutDV]],8)</f>
        <v>17721387</v>
      </c>
      <c r="F509" s="193" t="str">
        <f>+RIGHT(Tabla1[[#This Row],[RutDV]],1)</f>
        <v>K</v>
      </c>
      <c r="G509" s="37" t="s">
        <v>427</v>
      </c>
      <c r="H509" s="37" t="s">
        <v>1125</v>
      </c>
      <c r="I509" s="37" t="str">
        <f>+TRIM(Tabla1[[#This Row],[Nombres]]&amp;" "&amp;Tabla1[[#This Row],[Apellidos]])</f>
        <v>BARBARA GRECIA FUENTES CASTRO </v>
      </c>
      <c r="J509" s="37" t="s">
        <v>2031</v>
      </c>
      <c r="K509" s="37" t="s">
        <v>2176</v>
      </c>
      <c r="L509" s="37" t="s">
        <v>2494</v>
      </c>
      <c r="M509" s="37" t="s">
        <v>2493</v>
      </c>
      <c r="N509" s="37" t="s">
        <v>2496</v>
      </c>
      <c r="P509" s="40">
        <v>43207</v>
      </c>
      <c r="Q509" s="37"/>
      <c r="W509" s="37" t="s">
        <v>5413</v>
      </c>
      <c r="X509" s="37" t="s">
        <v>2510</v>
      </c>
      <c r="Y509" s="37" t="str">
        <f>+IFERROR(VLOOKUP(Tabla1[[#This Row],[Supervisor]],STAFF!E:H,4,0),"")</f>
        <v>FRANCISCO JAVIER SUAREZ VEGA</v>
      </c>
      <c r="Z509" s="40">
        <v>42799</v>
      </c>
      <c r="AA509" s="40">
        <v>43182</v>
      </c>
      <c r="AB509" s="37" t="s">
        <v>2516</v>
      </c>
      <c r="AC509" s="40">
        <v>43184</v>
      </c>
      <c r="AD509" s="37" t="s">
        <v>1125</v>
      </c>
      <c r="AE509" s="37" t="s">
        <v>1125</v>
      </c>
      <c r="AF509" s="37">
        <v>19227</v>
      </c>
      <c r="AG509" s="37" t="s">
        <v>2930</v>
      </c>
      <c r="AJ509" s="37">
        <v>22</v>
      </c>
      <c r="AK509" s="37" t="s">
        <v>3084</v>
      </c>
      <c r="AL509" s="37">
        <v>45</v>
      </c>
      <c r="AN509" s="37">
        <f>+IF(AL509=45,1,"")</f>
        <v>1</v>
      </c>
      <c r="AO509" s="40">
        <f ca="1">+TODAY()</f>
        <v>44256</v>
      </c>
      <c r="AP509" s="41">
        <f ca="1">+IF(Tabla1[[#This Row],[Fecha Ingreso Plataforma]]="","",AO509-AC509)</f>
        <v>1072</v>
      </c>
      <c r="AQ509" s="40"/>
      <c r="AR509" s="42">
        <f>+IF(Tabla1[[#This Row],[Fecha Baja]]="","",VALUE(1&amp;"/"&amp;MONTH(Tabla1[[#This Row],[Fecha Baja]])&amp;"/"&amp;YEAR(Tabla1[[#This Row],[Fecha Baja]])))</f>
        <v>43191</v>
      </c>
      <c r="AS509" s="42">
        <f>IF(Tabla1[[#This Row],[Fecha Ingreso Plataforma]]="","",VALUE(1&amp;"/"&amp;MONTH(Tabla1[[#This Row],[Fecha Ingreso Plataforma]])&amp;"/"&amp;YEAR(Tabla1[[#This Row],[Fecha Ingreso Plataforma]])))</f>
        <v>43160</v>
      </c>
      <c r="AT509" s="41" t="str">
        <f ca="1">+IF(AND(Tabla1[[#This Row],[dias]]&gt;=135,Tabla1[[#This Row],[Estado]]="Vigente"),"Si","No")</f>
        <v>No</v>
      </c>
      <c r="AU509" s="37" t="str">
        <f>+IF(COUNTIF('PLAN EMPLEADO'!I:I,Tabla1[[#This Row],[Mail]])=0,"No","Si")</f>
        <v>No</v>
      </c>
      <c r="AV509" s="89" t="s">
        <v>709</v>
      </c>
      <c r="AW509" s="194"/>
    </row>
    <row r="510" spans="1:49" x14ac:dyDescent="0.2">
      <c r="A510" s="37" t="s">
        <v>27</v>
      </c>
      <c r="B510" s="37" t="s">
        <v>3115</v>
      </c>
      <c r="C510" s="37" t="s">
        <v>28</v>
      </c>
      <c r="D510" s="37" t="s">
        <v>30</v>
      </c>
      <c r="E510" s="193" t="str">
        <f>+LEFT(Tabla1[[#This Row],[RutDV]],8)</f>
        <v>18149310</v>
      </c>
      <c r="F510" s="193" t="str">
        <f>+RIGHT(Tabla1[[#This Row],[RutDV]],1)</f>
        <v>0</v>
      </c>
      <c r="G510" s="37" t="s">
        <v>522</v>
      </c>
      <c r="H510" s="37" t="s">
        <v>1139</v>
      </c>
      <c r="I510" s="37" t="str">
        <f>+TRIM(Tabla1[[#This Row],[Nombres]]&amp;" "&amp;Tabla1[[#This Row],[Apellidos]])</f>
        <v>BARBARA GISELLE PLAZA OLIVARES</v>
      </c>
      <c r="J510" s="37" t="s">
        <v>2198</v>
      </c>
      <c r="K510" s="37" t="s">
        <v>2199</v>
      </c>
      <c r="L510" s="37" t="s">
        <v>2494</v>
      </c>
      <c r="M510" s="37" t="s">
        <v>2493</v>
      </c>
      <c r="N510" s="37" t="s">
        <v>2495</v>
      </c>
      <c r="O510" s="37" t="s">
        <v>3107</v>
      </c>
      <c r="P510" s="40">
        <v>43220</v>
      </c>
      <c r="Q510" s="37"/>
      <c r="V510" s="40">
        <v>33910</v>
      </c>
      <c r="W510" s="37" t="s">
        <v>5414</v>
      </c>
      <c r="X510" s="37" t="s">
        <v>2508</v>
      </c>
      <c r="Y510" s="37" t="str">
        <f>+IFERROR(VLOOKUP(Tabla1[[#This Row],[Supervisor]],STAFF!E:H,4,0),"")</f>
        <v>ULISES LA ROSA PEREZ</v>
      </c>
      <c r="Z510" s="40">
        <v>42799</v>
      </c>
      <c r="AA510" s="40">
        <v>43182</v>
      </c>
      <c r="AB510" s="37" t="s">
        <v>2516</v>
      </c>
      <c r="AC510" s="40">
        <v>43184</v>
      </c>
      <c r="AD510" s="37" t="s">
        <v>1139</v>
      </c>
      <c r="AE510" s="37" t="s">
        <v>1139</v>
      </c>
      <c r="AF510" s="37">
        <v>19226</v>
      </c>
      <c r="AG510" s="37" t="s">
        <v>2943</v>
      </c>
      <c r="AJ510" s="37">
        <v>22</v>
      </c>
      <c r="AK510" s="37" t="s">
        <v>3084</v>
      </c>
      <c r="AL510" s="37">
        <v>30</v>
      </c>
      <c r="AN510" s="37" t="str">
        <f>+IF(AL510=45,1,"")</f>
        <v/>
      </c>
      <c r="AO510" s="40">
        <f ca="1">+TODAY()</f>
        <v>44256</v>
      </c>
      <c r="AP510" s="41">
        <f ca="1">+IF(Tabla1[[#This Row],[Fecha Ingreso Plataforma]]="","",AO510-AC510)</f>
        <v>1072</v>
      </c>
      <c r="AQ510" s="40"/>
      <c r="AR510" s="42">
        <f>+IF(Tabla1[[#This Row],[Fecha Baja]]="","",VALUE(1&amp;"/"&amp;MONTH(Tabla1[[#This Row],[Fecha Baja]])&amp;"/"&amp;YEAR(Tabla1[[#This Row],[Fecha Baja]])))</f>
        <v>43191</v>
      </c>
      <c r="AS510" s="42">
        <f>IF(Tabla1[[#This Row],[Fecha Ingreso Plataforma]]="","",VALUE(1&amp;"/"&amp;MONTH(Tabla1[[#This Row],[Fecha Ingreso Plataforma]])&amp;"/"&amp;YEAR(Tabla1[[#This Row],[Fecha Ingreso Plataforma]])))</f>
        <v>43160</v>
      </c>
      <c r="AT510" s="41" t="str">
        <f ca="1">+IF(AND(Tabla1[[#This Row],[dias]]&gt;=135,Tabla1[[#This Row],[Estado]]="Vigente"),"Si","No")</f>
        <v>No</v>
      </c>
      <c r="AU510" s="37" t="str">
        <f>+IF(COUNTIF('PLAN EMPLEADO'!I:I,Tabla1[[#This Row],[Mail]])=0,"No","Si")</f>
        <v>No</v>
      </c>
      <c r="AV510" s="89" t="s">
        <v>709</v>
      </c>
      <c r="AW510" s="194"/>
    </row>
    <row r="511" spans="1:49" x14ac:dyDescent="0.2">
      <c r="A511" s="37" t="s">
        <v>27</v>
      </c>
      <c r="B511" s="37" t="s">
        <v>3115</v>
      </c>
      <c r="C511" s="37" t="s">
        <v>28</v>
      </c>
      <c r="D511" s="37" t="s">
        <v>30</v>
      </c>
      <c r="E511" s="193" t="str">
        <f>+LEFT(Tabla1[[#This Row],[RutDV]],8)</f>
        <v>15691997</v>
      </c>
      <c r="F511" s="193" t="str">
        <f>+RIGHT(Tabla1[[#This Row],[RutDV]],1)</f>
        <v>7</v>
      </c>
      <c r="G511" s="37" t="s">
        <v>537</v>
      </c>
      <c r="H511" s="37" t="s">
        <v>1154</v>
      </c>
      <c r="I511" s="37" t="str">
        <f>+TRIM(Tabla1[[#This Row],[Nombres]]&amp;" "&amp;Tabla1[[#This Row],[Apellidos]])</f>
        <v>CAROLINA ANDREA RODRIGUEZ FLORES</v>
      </c>
      <c r="J511" s="37" t="s">
        <v>1309</v>
      </c>
      <c r="K511" s="37" t="s">
        <v>2224</v>
      </c>
      <c r="L511" s="37" t="s">
        <v>2494</v>
      </c>
      <c r="M511" s="37" t="s">
        <v>2493</v>
      </c>
      <c r="N511" s="37" t="s">
        <v>2495</v>
      </c>
      <c r="O511" s="37" t="s">
        <v>3107</v>
      </c>
      <c r="P511" s="40">
        <v>43264</v>
      </c>
      <c r="Q511" s="37"/>
      <c r="V511" s="40">
        <v>30613</v>
      </c>
      <c r="W511" s="37" t="s">
        <v>5408</v>
      </c>
      <c r="X511" s="37" t="s">
        <v>4599</v>
      </c>
      <c r="Y511" s="37" t="str">
        <f>+IFERROR(VLOOKUP(Tabla1[[#This Row],[Supervisor]],STAFF!E:H,4,0),"")</f>
        <v>WILLIAMS ENRIQUE DOMINGUEZ BARRADA</v>
      </c>
      <c r="Z511" s="40">
        <v>42799</v>
      </c>
      <c r="AA511" s="40">
        <v>43182</v>
      </c>
      <c r="AB511" s="37" t="s">
        <v>2516</v>
      </c>
      <c r="AC511" s="40">
        <v>43183</v>
      </c>
      <c r="AD511" s="37" t="s">
        <v>1154</v>
      </c>
      <c r="AE511" s="37" t="s">
        <v>1154</v>
      </c>
      <c r="AF511" s="37">
        <v>19228</v>
      </c>
      <c r="AG511" s="37" t="s">
        <v>2958</v>
      </c>
      <c r="AJ511" s="37">
        <v>22</v>
      </c>
      <c r="AK511" s="37" t="s">
        <v>3084</v>
      </c>
      <c r="AL511" s="37">
        <v>45</v>
      </c>
      <c r="AM511" s="37" t="s">
        <v>3519</v>
      </c>
      <c r="AN511" s="37">
        <f>+IF(AL511=45,1,"")</f>
        <v>1</v>
      </c>
      <c r="AO511" s="40">
        <f ca="1">+TODAY()</f>
        <v>44256</v>
      </c>
      <c r="AP511" s="41">
        <f ca="1">+IF(Tabla1[[#This Row],[Fecha Ingreso Plataforma]]="","",AO511-AC511)</f>
        <v>1073</v>
      </c>
      <c r="AQ511" s="40"/>
      <c r="AR511" s="42">
        <f>+IF(Tabla1[[#This Row],[Fecha Baja]]="","",VALUE(1&amp;"/"&amp;MONTH(Tabla1[[#This Row],[Fecha Baja]])&amp;"/"&amp;YEAR(Tabla1[[#This Row],[Fecha Baja]])))</f>
        <v>43252</v>
      </c>
      <c r="AS511" s="42">
        <f>IF(Tabla1[[#This Row],[Fecha Ingreso Plataforma]]="","",VALUE(1&amp;"/"&amp;MONTH(Tabla1[[#This Row],[Fecha Ingreso Plataforma]])&amp;"/"&amp;YEAR(Tabla1[[#This Row],[Fecha Ingreso Plataforma]])))</f>
        <v>43160</v>
      </c>
      <c r="AT511" s="41" t="str">
        <f ca="1">+IF(AND(Tabla1[[#This Row],[dias]]&gt;=135,Tabla1[[#This Row],[Estado]]="Vigente"),"Si","No")</f>
        <v>No</v>
      </c>
      <c r="AU511" s="37" t="str">
        <f>+IF(COUNTIF('PLAN EMPLEADO'!I:I,Tabla1[[#This Row],[Mail]])=0,"No","Si")</f>
        <v>No</v>
      </c>
      <c r="AV511" s="89" t="s">
        <v>709</v>
      </c>
      <c r="AW511" s="194"/>
    </row>
    <row r="512" spans="1:49" x14ac:dyDescent="0.2">
      <c r="A512" s="37" t="s">
        <v>27</v>
      </c>
      <c r="B512" s="37" t="s">
        <v>3115</v>
      </c>
      <c r="C512" s="37" t="s">
        <v>28</v>
      </c>
      <c r="D512" s="37" t="s">
        <v>30</v>
      </c>
      <c r="E512" s="193" t="str">
        <f>+LEFT(Tabla1[[#This Row],[RutDV]],8)</f>
        <v>19460638</v>
      </c>
      <c r="F512" s="193" t="str">
        <f>+RIGHT(Tabla1[[#This Row],[RutDV]],1)</f>
        <v>9</v>
      </c>
      <c r="G512" s="37" t="s">
        <v>541</v>
      </c>
      <c r="H512" s="37" t="s">
        <v>1158</v>
      </c>
      <c r="I512" s="37" t="str">
        <f>+TRIM(Tabla1[[#This Row],[Nombres]]&amp;" "&amp;Tabla1[[#This Row],[Apellidos]])</f>
        <v>CAMILA CECILIA ROJAS CORTES </v>
      </c>
      <c r="J512" s="37" t="s">
        <v>2230</v>
      </c>
      <c r="K512" s="37" t="s">
        <v>2231</v>
      </c>
      <c r="L512" s="37" t="s">
        <v>2494</v>
      </c>
      <c r="M512" s="37" t="s">
        <v>2493</v>
      </c>
      <c r="N512" s="37" t="s">
        <v>2495</v>
      </c>
      <c r="O512" s="37" t="s">
        <v>3107</v>
      </c>
      <c r="P512" s="40">
        <v>43266</v>
      </c>
      <c r="Q512" s="37"/>
      <c r="V512" s="40">
        <v>35790</v>
      </c>
      <c r="W512" s="37" t="s">
        <v>5413</v>
      </c>
      <c r="X512" s="37" t="s">
        <v>2510</v>
      </c>
      <c r="Y512" s="37" t="str">
        <f>+IFERROR(VLOOKUP(Tabla1[[#This Row],[Supervisor]],STAFF!E:H,4,0),"")</f>
        <v>FRANCISCO JAVIER SUAREZ VEGA</v>
      </c>
      <c r="Z512" s="40">
        <v>42799</v>
      </c>
      <c r="AA512" s="40">
        <v>43182</v>
      </c>
      <c r="AB512" s="37" t="s">
        <v>2516</v>
      </c>
      <c r="AC512" s="40">
        <v>43183</v>
      </c>
      <c r="AD512" s="37" t="s">
        <v>1158</v>
      </c>
      <c r="AE512" s="37" t="s">
        <v>1158</v>
      </c>
      <c r="AF512" s="37">
        <v>19229</v>
      </c>
      <c r="AG512" s="37" t="s">
        <v>2962</v>
      </c>
      <c r="AJ512" s="37">
        <v>22</v>
      </c>
      <c r="AK512" s="37" t="s">
        <v>3084</v>
      </c>
      <c r="AL512" s="37">
        <v>30</v>
      </c>
      <c r="AM512" s="37" t="s">
        <v>3519</v>
      </c>
      <c r="AN512" s="37" t="str">
        <f>+IF(AL512=45,1,"")</f>
        <v/>
      </c>
      <c r="AO512" s="40">
        <f ca="1">+TODAY()</f>
        <v>44256</v>
      </c>
      <c r="AP512" s="41">
        <f ca="1">+IF(Tabla1[[#This Row],[Fecha Ingreso Plataforma]]="","",AO512-AC512)</f>
        <v>1073</v>
      </c>
      <c r="AQ512" s="40"/>
      <c r="AR512" s="42">
        <f>+IF(Tabla1[[#This Row],[Fecha Baja]]="","",VALUE(1&amp;"/"&amp;MONTH(Tabla1[[#This Row],[Fecha Baja]])&amp;"/"&amp;YEAR(Tabla1[[#This Row],[Fecha Baja]])))</f>
        <v>43252</v>
      </c>
      <c r="AS512" s="42">
        <f>IF(Tabla1[[#This Row],[Fecha Ingreso Plataforma]]="","",VALUE(1&amp;"/"&amp;MONTH(Tabla1[[#This Row],[Fecha Ingreso Plataforma]])&amp;"/"&amp;YEAR(Tabla1[[#This Row],[Fecha Ingreso Plataforma]])))</f>
        <v>43160</v>
      </c>
      <c r="AT512" s="41" t="str">
        <f ca="1">+IF(AND(Tabla1[[#This Row],[dias]]&gt;=135,Tabla1[[#This Row],[Estado]]="Vigente"),"Si","No")</f>
        <v>No</v>
      </c>
      <c r="AU512" s="37" t="str">
        <f>+IF(COUNTIF('PLAN EMPLEADO'!I:I,Tabla1[[#This Row],[Mail]])=0,"No","Si")</f>
        <v>No</v>
      </c>
      <c r="AV512" s="89" t="s">
        <v>709</v>
      </c>
      <c r="AW512" s="194"/>
    </row>
    <row r="513" spans="1:49" x14ac:dyDescent="0.2">
      <c r="A513" s="37" t="s">
        <v>27</v>
      </c>
      <c r="B513" s="37" t="s">
        <v>3115</v>
      </c>
      <c r="C513" s="37" t="s">
        <v>28</v>
      </c>
      <c r="D513" s="37" t="s">
        <v>30</v>
      </c>
      <c r="E513" s="193" t="str">
        <f>+LEFT(Tabla1[[#This Row],[RutDV]],8)</f>
        <v>19666585</v>
      </c>
      <c r="F513" s="193" t="str">
        <f>+RIGHT(Tabla1[[#This Row],[RutDV]],1)</f>
        <v>4</v>
      </c>
      <c r="G513" s="37" t="s">
        <v>270</v>
      </c>
      <c r="H513" s="37" t="s">
        <v>893</v>
      </c>
      <c r="I513" s="37" t="str">
        <f>+TRIM(Tabla1[[#This Row],[Nombres]]&amp;" "&amp;Tabla1[[#This Row],[Apellidos]])</f>
        <v>JAVIERA PILAR CASTILLO PEREIRA</v>
      </c>
      <c r="J513" s="37" t="s">
        <v>1776</v>
      </c>
      <c r="K513" s="37" t="s">
        <v>1777</v>
      </c>
      <c r="L513" s="37" t="s">
        <v>2494</v>
      </c>
      <c r="M513" s="37" t="s">
        <v>2493</v>
      </c>
      <c r="N513" s="37" t="s">
        <v>2495</v>
      </c>
      <c r="O513" s="37" t="s">
        <v>3107</v>
      </c>
      <c r="P513" s="40">
        <v>43255</v>
      </c>
      <c r="Q513" s="37"/>
      <c r="V513" s="40">
        <v>35541</v>
      </c>
      <c r="W513" s="37" t="s">
        <v>5414</v>
      </c>
      <c r="X513" s="37" t="s">
        <v>2508</v>
      </c>
      <c r="Y513" s="37" t="str">
        <f>+IFERROR(VLOOKUP(Tabla1[[#This Row],[Supervisor]],STAFF!E:H,4,0),"")</f>
        <v>ULISES LA ROSA PEREZ</v>
      </c>
      <c r="Z513" s="40">
        <v>42799</v>
      </c>
      <c r="AA513" s="40">
        <v>43182</v>
      </c>
      <c r="AB513" s="37" t="s">
        <v>2516</v>
      </c>
      <c r="AC513" s="40">
        <v>43184</v>
      </c>
      <c r="AD513" s="37" t="s">
        <v>893</v>
      </c>
      <c r="AE513" s="37" t="s">
        <v>893</v>
      </c>
      <c r="AF513" s="37">
        <v>19221</v>
      </c>
      <c r="AG513" s="37" t="s">
        <v>2703</v>
      </c>
      <c r="AJ513" s="37">
        <v>22</v>
      </c>
      <c r="AK513" s="37" t="s">
        <v>3084</v>
      </c>
      <c r="AL513" s="37">
        <v>45</v>
      </c>
      <c r="AN513" s="37">
        <f>+IF(AL513=45,1,"")</f>
        <v>1</v>
      </c>
      <c r="AO513" s="40">
        <f ca="1">+TODAY()</f>
        <v>44256</v>
      </c>
      <c r="AP513" s="41">
        <f ca="1">+IF(Tabla1[[#This Row],[Fecha Ingreso Plataforma]]="","",AO513-AC513)</f>
        <v>1072</v>
      </c>
      <c r="AQ513" s="40"/>
      <c r="AR513" s="42">
        <f>+IF(Tabla1[[#This Row],[Fecha Baja]]="","",VALUE(1&amp;"/"&amp;MONTH(Tabla1[[#This Row],[Fecha Baja]])&amp;"/"&amp;YEAR(Tabla1[[#This Row],[Fecha Baja]])))</f>
        <v>43252</v>
      </c>
      <c r="AS513" s="42">
        <f>IF(Tabla1[[#This Row],[Fecha Ingreso Plataforma]]="","",VALUE(1&amp;"/"&amp;MONTH(Tabla1[[#This Row],[Fecha Ingreso Plataforma]])&amp;"/"&amp;YEAR(Tabla1[[#This Row],[Fecha Ingreso Plataforma]])))</f>
        <v>43160</v>
      </c>
      <c r="AT513" s="41" t="str">
        <f ca="1">+IF(AND(Tabla1[[#This Row],[dias]]&gt;=135,Tabla1[[#This Row],[Estado]]="Vigente"),"Si","No")</f>
        <v>No</v>
      </c>
      <c r="AU513" s="37" t="str">
        <f>+IF(COUNTIF('PLAN EMPLEADO'!I:I,Tabla1[[#This Row],[Mail]])=0,"No","Si")</f>
        <v>No</v>
      </c>
      <c r="AV513" s="89" t="s">
        <v>709</v>
      </c>
      <c r="AW513" s="194"/>
    </row>
    <row r="514" spans="1:49" x14ac:dyDescent="0.2">
      <c r="A514" s="37" t="s">
        <v>27</v>
      </c>
      <c r="B514" s="37" t="s">
        <v>3115</v>
      </c>
      <c r="C514" s="37" t="s">
        <v>28</v>
      </c>
      <c r="D514" s="37" t="s">
        <v>30</v>
      </c>
      <c r="E514" s="193" t="str">
        <f>+LEFT(Tabla1[[#This Row],[RutDV]],8)</f>
        <v>19349237</v>
      </c>
      <c r="F514" s="193" t="str">
        <f>+RIGHT(Tabla1[[#This Row],[RutDV]],1)</f>
        <v>1</v>
      </c>
      <c r="G514" s="37" t="s">
        <v>565</v>
      </c>
      <c r="H514" s="37" t="s">
        <v>1182</v>
      </c>
      <c r="I514" s="37" t="str">
        <f>+TRIM(Tabla1[[#This Row],[Nombres]]&amp;" "&amp;Tabla1[[#This Row],[Apellidos]])</f>
        <v>TAMARA ESTEFANIA TAPIA GODOY </v>
      </c>
      <c r="J514" s="37" t="s">
        <v>2271</v>
      </c>
      <c r="K514" s="37" t="s">
        <v>2272</v>
      </c>
      <c r="L514" s="37" t="s">
        <v>2494</v>
      </c>
      <c r="M514" s="37" t="s">
        <v>2493</v>
      </c>
      <c r="N514" s="37" t="s">
        <v>2495</v>
      </c>
      <c r="O514" s="37" t="s">
        <v>3107</v>
      </c>
      <c r="P514" s="40">
        <v>43249</v>
      </c>
      <c r="Q514" s="37"/>
      <c r="V514" s="40">
        <v>35336</v>
      </c>
      <c r="W514" s="37" t="s">
        <v>5419</v>
      </c>
      <c r="X514" s="37" t="s">
        <v>2513</v>
      </c>
      <c r="Y514" s="37">
        <f>+IFERROR(VLOOKUP(Tabla1[[#This Row],[Supervisor]],STAFF!E:H,4,0),"")</f>
        <v>0</v>
      </c>
      <c r="Z514" s="40">
        <v>42799</v>
      </c>
      <c r="AA514" s="40">
        <v>43182</v>
      </c>
      <c r="AB514" s="37" t="s">
        <v>2516</v>
      </c>
      <c r="AC514" s="40">
        <v>43184</v>
      </c>
      <c r="AD514" s="37" t="s">
        <v>1182</v>
      </c>
      <c r="AE514" s="37" t="s">
        <v>1182</v>
      </c>
      <c r="AF514" s="37">
        <v>19224</v>
      </c>
      <c r="AG514" s="37" t="s">
        <v>2986</v>
      </c>
      <c r="AJ514" s="37">
        <v>22</v>
      </c>
      <c r="AK514" s="37" t="s">
        <v>3084</v>
      </c>
      <c r="AL514" s="37">
        <v>45</v>
      </c>
      <c r="AN514" s="37">
        <f>+IF(AL514=45,1,"")</f>
        <v>1</v>
      </c>
      <c r="AO514" s="40">
        <f ca="1">+TODAY()</f>
        <v>44256</v>
      </c>
      <c r="AP514" s="41">
        <f ca="1">+IF(Tabla1[[#This Row],[Fecha Ingreso Plataforma]]="","",AO514-AC514)</f>
        <v>1072</v>
      </c>
      <c r="AQ514" s="40"/>
      <c r="AR514" s="42">
        <f>+IF(Tabla1[[#This Row],[Fecha Baja]]="","",VALUE(1&amp;"/"&amp;MONTH(Tabla1[[#This Row],[Fecha Baja]])&amp;"/"&amp;YEAR(Tabla1[[#This Row],[Fecha Baja]])))</f>
        <v>43221</v>
      </c>
      <c r="AS514" s="42">
        <f>IF(Tabla1[[#This Row],[Fecha Ingreso Plataforma]]="","",VALUE(1&amp;"/"&amp;MONTH(Tabla1[[#This Row],[Fecha Ingreso Plataforma]])&amp;"/"&amp;YEAR(Tabla1[[#This Row],[Fecha Ingreso Plataforma]])))</f>
        <v>43160</v>
      </c>
      <c r="AT514" s="41" t="str">
        <f ca="1">+IF(AND(Tabla1[[#This Row],[dias]]&gt;=135,Tabla1[[#This Row],[Estado]]="Vigente"),"Si","No")</f>
        <v>No</v>
      </c>
      <c r="AU514" s="37" t="str">
        <f>+IF(COUNTIF('PLAN EMPLEADO'!I:I,Tabla1[[#This Row],[Mail]])=0,"No","Si")</f>
        <v>No</v>
      </c>
      <c r="AV514" s="89" t="s">
        <v>709</v>
      </c>
      <c r="AW514" s="194"/>
    </row>
    <row r="515" spans="1:49" x14ac:dyDescent="0.2">
      <c r="A515" s="37" t="s">
        <v>27</v>
      </c>
      <c r="B515" s="37" t="s">
        <v>3115</v>
      </c>
      <c r="C515" s="37" t="s">
        <v>28</v>
      </c>
      <c r="D515" s="37" t="s">
        <v>30</v>
      </c>
      <c r="E515" s="193" t="str">
        <f>+LEFT(Tabla1[[#This Row],[RutDV]],8)</f>
        <v>15014300</v>
      </c>
      <c r="F515" s="193" t="str">
        <f>+RIGHT(Tabla1[[#This Row],[RutDV]],1)</f>
        <v>4</v>
      </c>
      <c r="G515" s="37" t="s">
        <v>300</v>
      </c>
      <c r="H515" s="37" t="s">
        <v>923</v>
      </c>
      <c r="I515" s="37" t="str">
        <f>+TRIM(Tabla1[[#This Row],[Nombres]]&amp;" "&amp;Tabla1[[#This Row],[Apellidos]])</f>
        <v>VALESKA ANDREA CHAVEZ VALDES</v>
      </c>
      <c r="J515" s="37" t="s">
        <v>1832</v>
      </c>
      <c r="K515" s="37" t="s">
        <v>1833</v>
      </c>
      <c r="L515" s="37" t="s">
        <v>2494</v>
      </c>
      <c r="M515" s="37" t="s">
        <v>2493</v>
      </c>
      <c r="N515" s="37" t="s">
        <v>2495</v>
      </c>
      <c r="O515" s="37" t="s">
        <v>3108</v>
      </c>
      <c r="P515" s="40">
        <v>43552</v>
      </c>
      <c r="Q515" s="37"/>
      <c r="V515" s="40">
        <v>30105</v>
      </c>
      <c r="W515" s="37" t="s">
        <v>5415</v>
      </c>
      <c r="X515" s="37" t="s">
        <v>2509</v>
      </c>
      <c r="Y515" s="37" t="str">
        <f>+IFERROR(VLOOKUP(Tabla1[[#This Row],[Supervisor]],STAFF!E:H,4,0),"")</f>
        <v>ULISES LA ROSA PEREZ</v>
      </c>
      <c r="Z515" s="40">
        <v>43152</v>
      </c>
      <c r="AA515" s="40">
        <v>43171</v>
      </c>
      <c r="AB515" s="37" t="s">
        <v>2516</v>
      </c>
      <c r="AC515" s="40">
        <v>43192</v>
      </c>
      <c r="AD515" s="37" t="s">
        <v>923</v>
      </c>
      <c r="AE515" s="37" t="s">
        <v>923</v>
      </c>
      <c r="AF515" s="37">
        <v>19174</v>
      </c>
      <c r="AG515" s="37" t="s">
        <v>2732</v>
      </c>
      <c r="AJ515" s="37">
        <v>22</v>
      </c>
      <c r="AK515" s="37" t="s">
        <v>3084</v>
      </c>
      <c r="AL515" s="37">
        <v>45</v>
      </c>
      <c r="AM515" s="37" t="s">
        <v>3519</v>
      </c>
      <c r="AN515" s="37">
        <f>+IF(AL515=45,1,"")</f>
        <v>1</v>
      </c>
      <c r="AO515" s="40">
        <f ca="1">+TODAY()</f>
        <v>44256</v>
      </c>
      <c r="AP515" s="41">
        <f ca="1">+IF(Tabla1[[#This Row],[Fecha Ingreso Plataforma]]="","",AO515-AC515)</f>
        <v>1064</v>
      </c>
      <c r="AQ515" s="40"/>
      <c r="AR515" s="42">
        <f>+IF(Tabla1[[#This Row],[Fecha Baja]]="","",VALUE(1&amp;"/"&amp;MONTH(Tabla1[[#This Row],[Fecha Baja]])&amp;"/"&amp;YEAR(Tabla1[[#This Row],[Fecha Baja]])))</f>
        <v>43525</v>
      </c>
      <c r="AS515" s="42">
        <f>IF(Tabla1[[#This Row],[Fecha Ingreso Plataforma]]="","",VALUE(1&amp;"/"&amp;MONTH(Tabla1[[#This Row],[Fecha Ingreso Plataforma]])&amp;"/"&amp;YEAR(Tabla1[[#This Row],[Fecha Ingreso Plataforma]])))</f>
        <v>43191</v>
      </c>
      <c r="AT515" s="41" t="str">
        <f ca="1">+IF(AND(Tabla1[[#This Row],[dias]]&gt;=135,Tabla1[[#This Row],[Estado]]="Vigente"),"Si","No")</f>
        <v>No</v>
      </c>
      <c r="AU515" s="37" t="str">
        <f>+IF(COUNTIF('PLAN EMPLEADO'!I:I,Tabla1[[#This Row],[Mail]])=0,"No","Si")</f>
        <v>Si</v>
      </c>
      <c r="AV515" s="89" t="s">
        <v>709</v>
      </c>
      <c r="AW515" s="194"/>
    </row>
    <row r="516" spans="1:49" x14ac:dyDescent="0.2">
      <c r="A516" s="37" t="s">
        <v>27</v>
      </c>
      <c r="B516" s="37" t="s">
        <v>3115</v>
      </c>
      <c r="C516" s="37" t="s">
        <v>28</v>
      </c>
      <c r="D516" s="37" t="s">
        <v>30</v>
      </c>
      <c r="E516" s="193" t="str">
        <f>+LEFT(Tabla1[[#This Row],[RutDV]],8)</f>
        <v>19491819</v>
      </c>
      <c r="F516" s="193" t="str">
        <f>+RIGHT(Tabla1[[#This Row],[RutDV]],1)</f>
        <v>4</v>
      </c>
      <c r="G516" s="37" t="s">
        <v>103</v>
      </c>
      <c r="H516" s="37" t="s">
        <v>775</v>
      </c>
      <c r="I516" s="37" t="str">
        <f>+TRIM(Tabla1[[#This Row],[Nombres]]&amp;" "&amp;Tabla1[[#This Row],[Apellidos]])</f>
        <v>ANGELO MAURICIO ALFARO ROJAS</v>
      </c>
      <c r="J516" s="37" t="s">
        <v>1453</v>
      </c>
      <c r="K516" s="37" t="s">
        <v>1454</v>
      </c>
      <c r="L516" s="37" t="s">
        <v>2494</v>
      </c>
      <c r="M516" s="37" t="s">
        <v>2493</v>
      </c>
      <c r="N516" s="37" t="s">
        <v>2495</v>
      </c>
      <c r="O516" s="37" t="s">
        <v>3107</v>
      </c>
      <c r="P516" s="40">
        <v>43242</v>
      </c>
      <c r="Q516" s="37"/>
      <c r="V516" s="40">
        <v>35356</v>
      </c>
      <c r="W516" s="37" t="s">
        <v>5410</v>
      </c>
      <c r="X516" s="37" t="s">
        <v>2506</v>
      </c>
      <c r="Y516" s="37" t="str">
        <f>+IFERROR(VLOOKUP(Tabla1[[#This Row],[Supervisor]],STAFF!E:H,4,0),"")</f>
        <v>ULISES LA ROSA PEREZ</v>
      </c>
      <c r="Z516" s="40">
        <v>43171</v>
      </c>
      <c r="AA516" s="40">
        <v>43192</v>
      </c>
      <c r="AB516" s="37" t="s">
        <v>2516</v>
      </c>
      <c r="AC516" s="40">
        <v>43194</v>
      </c>
      <c r="AD516" s="37" t="s">
        <v>775</v>
      </c>
      <c r="AE516" s="37" t="s">
        <v>775</v>
      </c>
      <c r="AF516" s="37">
        <v>19264</v>
      </c>
      <c r="AG516" s="37" t="s">
        <v>2587</v>
      </c>
      <c r="AJ516" s="37">
        <v>23</v>
      </c>
      <c r="AK516" s="37" t="s">
        <v>2515</v>
      </c>
      <c r="AL516" s="37">
        <v>30</v>
      </c>
      <c r="AN516" s="37" t="str">
        <f>+IF(AL516=45,1,"")</f>
        <v/>
      </c>
      <c r="AO516" s="40">
        <f ca="1">+TODAY()</f>
        <v>44256</v>
      </c>
      <c r="AP516" s="41">
        <f ca="1">+IF(Tabla1[[#This Row],[Fecha Ingreso Plataforma]]="","",AO516-AC516)</f>
        <v>1062</v>
      </c>
      <c r="AQ516" s="40"/>
      <c r="AR516" s="42">
        <f>+IF(Tabla1[[#This Row],[Fecha Baja]]="","",VALUE(1&amp;"/"&amp;MONTH(Tabla1[[#This Row],[Fecha Baja]])&amp;"/"&amp;YEAR(Tabla1[[#This Row],[Fecha Baja]])))</f>
        <v>43221</v>
      </c>
      <c r="AS516" s="42">
        <f>IF(Tabla1[[#This Row],[Fecha Ingreso Plataforma]]="","",VALUE(1&amp;"/"&amp;MONTH(Tabla1[[#This Row],[Fecha Ingreso Plataforma]])&amp;"/"&amp;YEAR(Tabla1[[#This Row],[Fecha Ingreso Plataforma]])))</f>
        <v>43191</v>
      </c>
      <c r="AT516" s="41" t="str">
        <f ca="1">+IF(AND(Tabla1[[#This Row],[dias]]&gt;=135,Tabla1[[#This Row],[Estado]]="Vigente"),"Si","No")</f>
        <v>No</v>
      </c>
      <c r="AU516" s="37" t="str">
        <f>+IF(COUNTIF('PLAN EMPLEADO'!I:I,Tabla1[[#This Row],[Mail]])=0,"No","Si")</f>
        <v>No</v>
      </c>
      <c r="AV516" s="89" t="s">
        <v>709</v>
      </c>
      <c r="AW516" s="194"/>
    </row>
    <row r="517" spans="1:49" x14ac:dyDescent="0.2">
      <c r="A517" s="37" t="s">
        <v>27</v>
      </c>
      <c r="B517" s="37" t="s">
        <v>3115</v>
      </c>
      <c r="C517" s="37" t="s">
        <v>28</v>
      </c>
      <c r="D517" s="37" t="s">
        <v>30</v>
      </c>
      <c r="E517" s="193" t="str">
        <f>+LEFT(Tabla1[[#This Row],[RutDV]],8)</f>
        <v>15178470</v>
      </c>
      <c r="F517" s="193" t="str">
        <f>+RIGHT(Tabla1[[#This Row],[RutDV]],1)</f>
        <v>4</v>
      </c>
      <c r="G517" s="37" t="s">
        <v>501</v>
      </c>
      <c r="H517" s="37" t="s">
        <v>1117</v>
      </c>
      <c r="I517" s="37" t="str">
        <f>+TRIM(Tabla1[[#This Row],[Nombres]]&amp;" "&amp;Tabla1[[#This Row],[Apellidos]])</f>
        <v>CARLOS IGNACIO OLATE OYARZÚN</v>
      </c>
      <c r="J517" s="37" t="s">
        <v>1491</v>
      </c>
      <c r="K517" s="37" t="s">
        <v>2163</v>
      </c>
      <c r="L517" s="37" t="s">
        <v>2494</v>
      </c>
      <c r="M517" s="37" t="s">
        <v>2493</v>
      </c>
      <c r="N517" s="37" t="s">
        <v>2495</v>
      </c>
      <c r="O517" s="37" t="s">
        <v>3240</v>
      </c>
      <c r="P517" s="40">
        <v>43252</v>
      </c>
      <c r="Q517" s="37"/>
      <c r="V517" s="40">
        <v>30287</v>
      </c>
      <c r="W517" s="37" t="s">
        <v>5409</v>
      </c>
      <c r="X517" s="37" t="s">
        <v>2511</v>
      </c>
      <c r="Y517" s="37" t="str">
        <f>+IFERROR(VLOOKUP(Tabla1[[#This Row],[Supervisor]],STAFF!E:H,4,0),"")</f>
        <v>ULISES LA ROSA PEREZ</v>
      </c>
      <c r="Z517" s="40">
        <v>43171</v>
      </c>
      <c r="AA517" s="40">
        <v>43192</v>
      </c>
      <c r="AB517" s="37" t="s">
        <v>2516</v>
      </c>
      <c r="AC517" s="40">
        <v>43194</v>
      </c>
      <c r="AD517" s="37" t="s">
        <v>1117</v>
      </c>
      <c r="AE517" s="37" t="s">
        <v>1117</v>
      </c>
      <c r="AF517" s="37">
        <v>19280</v>
      </c>
      <c r="AG517" s="37" t="s">
        <v>2922</v>
      </c>
      <c r="AJ517" s="37">
        <v>23</v>
      </c>
      <c r="AK517" s="37" t="s">
        <v>2515</v>
      </c>
      <c r="AL517" s="37">
        <v>45</v>
      </c>
      <c r="AN517" s="37">
        <f>+IF(AL517=45,1,"")</f>
        <v>1</v>
      </c>
      <c r="AO517" s="40">
        <f ca="1">+TODAY()</f>
        <v>44256</v>
      </c>
      <c r="AP517" s="41">
        <f ca="1">+IF(Tabla1[[#This Row],[Fecha Ingreso Plataforma]]="","",AO517-AC517)</f>
        <v>1062</v>
      </c>
      <c r="AQ517" s="40"/>
      <c r="AR517" s="42">
        <f>+IF(Tabla1[[#This Row],[Fecha Baja]]="","",VALUE(1&amp;"/"&amp;MONTH(Tabla1[[#This Row],[Fecha Baja]])&amp;"/"&amp;YEAR(Tabla1[[#This Row],[Fecha Baja]])))</f>
        <v>43252</v>
      </c>
      <c r="AS517" s="42">
        <f>IF(Tabla1[[#This Row],[Fecha Ingreso Plataforma]]="","",VALUE(1&amp;"/"&amp;MONTH(Tabla1[[#This Row],[Fecha Ingreso Plataforma]])&amp;"/"&amp;YEAR(Tabla1[[#This Row],[Fecha Ingreso Plataforma]])))</f>
        <v>43191</v>
      </c>
      <c r="AT517" s="41" t="str">
        <f ca="1">+IF(AND(Tabla1[[#This Row],[dias]]&gt;=135,Tabla1[[#This Row],[Estado]]="Vigente"),"Si","No")</f>
        <v>No</v>
      </c>
      <c r="AU517" s="37" t="str">
        <f>+IF(COUNTIF('PLAN EMPLEADO'!I:I,Tabla1[[#This Row],[Mail]])=0,"No","Si")</f>
        <v>No</v>
      </c>
      <c r="AV517" s="89" t="s">
        <v>709</v>
      </c>
      <c r="AW517" s="194"/>
    </row>
    <row r="518" spans="1:49" x14ac:dyDescent="0.2">
      <c r="A518" s="37" t="s">
        <v>27</v>
      </c>
      <c r="B518" s="37" t="s">
        <v>3115</v>
      </c>
      <c r="C518" s="37" t="s">
        <v>28</v>
      </c>
      <c r="D518" s="37" t="s">
        <v>30</v>
      </c>
      <c r="E518" s="193" t="str">
        <f>+LEFT(Tabla1[[#This Row],[RutDV]],8)</f>
        <v>18002482</v>
      </c>
      <c r="F518" s="193" t="str">
        <f>+RIGHT(Tabla1[[#This Row],[RutDV]],1)</f>
        <v>4</v>
      </c>
      <c r="G518" s="37" t="s">
        <v>523</v>
      </c>
      <c r="H518" s="37" t="s">
        <v>1140</v>
      </c>
      <c r="I518" s="37" t="str">
        <f>+TRIM(Tabla1[[#This Row],[Nombres]]&amp;" "&amp;Tabla1[[#This Row],[Apellidos]])</f>
        <v>EDUARDO ANDRES ALFARO ZEPEDA</v>
      </c>
      <c r="J518" s="37" t="s">
        <v>2200</v>
      </c>
      <c r="K518" s="37" t="s">
        <v>2201</v>
      </c>
      <c r="L518" s="37" t="s">
        <v>2494</v>
      </c>
      <c r="M518" s="37" t="s">
        <v>2493</v>
      </c>
      <c r="N518" s="37" t="s">
        <v>2496</v>
      </c>
      <c r="P518" s="40">
        <v>43208</v>
      </c>
      <c r="Q518" s="37"/>
      <c r="V518" s="40">
        <v>32880</v>
      </c>
      <c r="W518" s="37" t="s">
        <v>5414</v>
      </c>
      <c r="X518" s="37" t="s">
        <v>2508</v>
      </c>
      <c r="Y518" s="37" t="str">
        <f>+IFERROR(VLOOKUP(Tabla1[[#This Row],[Supervisor]],STAFF!E:H,4,0),"")</f>
        <v>ULISES LA ROSA PEREZ</v>
      </c>
      <c r="Z518" s="40">
        <v>43171</v>
      </c>
      <c r="AA518" s="40">
        <v>43192</v>
      </c>
      <c r="AB518" s="37" t="s">
        <v>2516</v>
      </c>
      <c r="AC518" s="40">
        <v>43194</v>
      </c>
      <c r="AD518" s="37" t="s">
        <v>1140</v>
      </c>
      <c r="AE518" s="37" t="s">
        <v>1140</v>
      </c>
      <c r="AF518" s="37">
        <v>19266</v>
      </c>
      <c r="AG518" s="37" t="s">
        <v>2944</v>
      </c>
      <c r="AJ518" s="37">
        <v>23</v>
      </c>
      <c r="AK518" s="37" t="s">
        <v>2515</v>
      </c>
      <c r="AL518" s="37">
        <v>30</v>
      </c>
      <c r="AN518" s="37" t="str">
        <f>+IF(AL518=45,1,"")</f>
        <v/>
      </c>
      <c r="AO518" s="40">
        <f ca="1">+TODAY()</f>
        <v>44256</v>
      </c>
      <c r="AP518" s="41">
        <f ca="1">+IF(Tabla1[[#This Row],[Fecha Ingreso Plataforma]]="","",AO518-AC518)</f>
        <v>1062</v>
      </c>
      <c r="AQ518" s="40"/>
      <c r="AR518" s="42">
        <f>+IF(Tabla1[[#This Row],[Fecha Baja]]="","",VALUE(1&amp;"/"&amp;MONTH(Tabla1[[#This Row],[Fecha Baja]])&amp;"/"&amp;YEAR(Tabla1[[#This Row],[Fecha Baja]])))</f>
        <v>43191</v>
      </c>
      <c r="AS518" s="42">
        <f>IF(Tabla1[[#This Row],[Fecha Ingreso Plataforma]]="","",VALUE(1&amp;"/"&amp;MONTH(Tabla1[[#This Row],[Fecha Ingreso Plataforma]])&amp;"/"&amp;YEAR(Tabla1[[#This Row],[Fecha Ingreso Plataforma]])))</f>
        <v>43191</v>
      </c>
      <c r="AT518" s="41" t="str">
        <f ca="1">+IF(AND(Tabla1[[#This Row],[dias]]&gt;=135,Tabla1[[#This Row],[Estado]]="Vigente"),"Si","No")</f>
        <v>No</v>
      </c>
      <c r="AU518" s="37" t="str">
        <f>+IF(COUNTIF('PLAN EMPLEADO'!I:I,Tabla1[[#This Row],[Mail]])=0,"No","Si")</f>
        <v>No</v>
      </c>
      <c r="AV518" s="89" t="s">
        <v>709</v>
      </c>
      <c r="AW518" s="194"/>
    </row>
    <row r="519" spans="1:49" x14ac:dyDescent="0.2">
      <c r="A519" s="37" t="s">
        <v>27</v>
      </c>
      <c r="B519" s="37" t="s">
        <v>3115</v>
      </c>
      <c r="C519" s="37" t="s">
        <v>28</v>
      </c>
      <c r="D519" s="37" t="s">
        <v>30</v>
      </c>
      <c r="E519" s="193" t="str">
        <f>+LEFT(Tabla1[[#This Row],[RutDV]],8)</f>
        <v>16443992</v>
      </c>
      <c r="F519" s="193" t="str">
        <f>+RIGHT(Tabla1[[#This Row],[RutDV]],1)</f>
        <v>5</v>
      </c>
      <c r="G519" s="37" t="s">
        <v>540</v>
      </c>
      <c r="H519" s="37" t="s">
        <v>1157</v>
      </c>
      <c r="I519" s="37" t="str">
        <f>+TRIM(Tabla1[[#This Row],[Nombres]]&amp;" "&amp;Tabla1[[#This Row],[Apellidos]])</f>
        <v>FRANCISCO JOSE MAXIMILIANO MUÑOZ MUNIZAGA</v>
      </c>
      <c r="J519" s="37" t="s">
        <v>2228</v>
      </c>
      <c r="K519" s="37" t="s">
        <v>2229</v>
      </c>
      <c r="L519" s="37" t="s">
        <v>2494</v>
      </c>
      <c r="M519" s="37" t="s">
        <v>2493</v>
      </c>
      <c r="N519" s="37" t="s">
        <v>2496</v>
      </c>
      <c r="P519" s="40">
        <v>43208</v>
      </c>
      <c r="Q519" s="37"/>
      <c r="V519" s="40">
        <v>31903</v>
      </c>
      <c r="W519" s="37" t="s">
        <v>5415</v>
      </c>
      <c r="X519" s="37" t="s">
        <v>2509</v>
      </c>
      <c r="Y519" s="37" t="str">
        <f>+IFERROR(VLOOKUP(Tabla1[[#This Row],[Supervisor]],STAFF!E:H,4,0),"")</f>
        <v>ULISES LA ROSA PEREZ</v>
      </c>
      <c r="Z519" s="40">
        <v>43171</v>
      </c>
      <c r="AA519" s="40">
        <v>43192</v>
      </c>
      <c r="AB519" s="37" t="s">
        <v>2516</v>
      </c>
      <c r="AC519" s="40">
        <v>43194</v>
      </c>
      <c r="AD519" s="37" t="s">
        <v>1157</v>
      </c>
      <c r="AE519" s="37" t="s">
        <v>1157</v>
      </c>
      <c r="AF519" s="37">
        <v>19278</v>
      </c>
      <c r="AG519" s="37" t="s">
        <v>2961</v>
      </c>
      <c r="AJ519" s="37">
        <v>23</v>
      </c>
      <c r="AK519" s="37" t="s">
        <v>2515</v>
      </c>
      <c r="AL519" s="37">
        <v>45</v>
      </c>
      <c r="AN519" s="37">
        <f>+IF(AL519=45,1,"")</f>
        <v>1</v>
      </c>
      <c r="AO519" s="40">
        <f ca="1">+TODAY()</f>
        <v>44256</v>
      </c>
      <c r="AP519" s="41">
        <f ca="1">+IF(Tabla1[[#This Row],[Fecha Ingreso Plataforma]]="","",AO519-AC519)</f>
        <v>1062</v>
      </c>
      <c r="AQ519" s="40"/>
      <c r="AR519" s="42">
        <f>+IF(Tabla1[[#This Row],[Fecha Baja]]="","",VALUE(1&amp;"/"&amp;MONTH(Tabla1[[#This Row],[Fecha Baja]])&amp;"/"&amp;YEAR(Tabla1[[#This Row],[Fecha Baja]])))</f>
        <v>43191</v>
      </c>
      <c r="AS519" s="42">
        <f>IF(Tabla1[[#This Row],[Fecha Ingreso Plataforma]]="","",VALUE(1&amp;"/"&amp;MONTH(Tabla1[[#This Row],[Fecha Ingreso Plataforma]])&amp;"/"&amp;YEAR(Tabla1[[#This Row],[Fecha Ingreso Plataforma]])))</f>
        <v>43191</v>
      </c>
      <c r="AT519" s="41" t="str">
        <f ca="1">+IF(AND(Tabla1[[#This Row],[dias]]&gt;=135,Tabla1[[#This Row],[Estado]]="Vigente"),"Si","No")</f>
        <v>No</v>
      </c>
      <c r="AU519" s="37" t="str">
        <f>+IF(COUNTIF('PLAN EMPLEADO'!I:I,Tabla1[[#This Row],[Mail]])=0,"No","Si")</f>
        <v>No</v>
      </c>
      <c r="AV519" s="89" t="s">
        <v>709</v>
      </c>
      <c r="AW519" s="194"/>
    </row>
    <row r="520" spans="1:49" x14ac:dyDescent="0.2">
      <c r="A520" s="37" t="s">
        <v>27</v>
      </c>
      <c r="B520" s="37" t="s">
        <v>3115</v>
      </c>
      <c r="C520" s="193" t="s">
        <v>5954</v>
      </c>
      <c r="D520" s="37" t="s">
        <v>30</v>
      </c>
      <c r="E520" s="193" t="str">
        <f>+LEFT(Tabla1[[#This Row],[RutDV]],8)</f>
        <v>12891323</v>
      </c>
      <c r="F520" s="193" t="str">
        <f>+RIGHT(Tabla1[[#This Row],[RutDV]],1)</f>
        <v>8</v>
      </c>
      <c r="G520" s="37" t="s">
        <v>480</v>
      </c>
      <c r="H520" s="37" t="s">
        <v>1098</v>
      </c>
      <c r="I520" s="37" t="str">
        <f>+TRIM(Tabla1[[#This Row],[Nombres]]&amp;" "&amp;Tabla1[[#This Row],[Apellidos]])</f>
        <v>JORGE ESTEBAN LOPRESTI MANCILLA</v>
      </c>
      <c r="J520" s="37" t="s">
        <v>2124</v>
      </c>
      <c r="K520" s="37" t="s">
        <v>2125</v>
      </c>
      <c r="L520" s="193" t="s">
        <v>2494</v>
      </c>
      <c r="M520" s="193" t="s">
        <v>2493</v>
      </c>
      <c r="N520" s="193" t="s">
        <v>2496</v>
      </c>
      <c r="O520" s="193" t="s">
        <v>3533</v>
      </c>
      <c r="P520" s="40">
        <v>44138</v>
      </c>
      <c r="Q520" s="37"/>
      <c r="U520" s="55"/>
      <c r="V520" s="40">
        <v>27649</v>
      </c>
      <c r="W520" s="37" t="s">
        <v>5409</v>
      </c>
      <c r="X520" s="37" t="s">
        <v>2511</v>
      </c>
      <c r="Y520" s="37" t="str">
        <f>+IFERROR(VLOOKUP(Tabla1[[#This Row],[Supervisor]],STAFF!E:H,4,0),"")</f>
        <v>ULISES LA ROSA PEREZ</v>
      </c>
      <c r="Z520" s="40">
        <v>43171</v>
      </c>
      <c r="AA520" s="40">
        <v>43192</v>
      </c>
      <c r="AB520" s="37" t="s">
        <v>2516</v>
      </c>
      <c r="AC520" s="40">
        <v>43194</v>
      </c>
      <c r="AD520" s="37" t="s">
        <v>1098</v>
      </c>
      <c r="AE520" s="37" t="s">
        <v>1098</v>
      </c>
      <c r="AF520" s="37">
        <v>19258</v>
      </c>
      <c r="AG520" s="37" t="s">
        <v>2903</v>
      </c>
      <c r="AJ520" s="37">
        <v>23</v>
      </c>
      <c r="AK520" s="37" t="s">
        <v>2515</v>
      </c>
      <c r="AL520" s="37">
        <v>45</v>
      </c>
      <c r="AM520" s="37" t="s">
        <v>3519</v>
      </c>
      <c r="AN520" s="37">
        <f>+IF(AL520=45,1,"")</f>
        <v>1</v>
      </c>
      <c r="AO520" s="40">
        <f ca="1">+TODAY()</f>
        <v>44256</v>
      </c>
      <c r="AP520" s="41">
        <f ca="1">+IF(Tabla1[[#This Row],[Fecha Ingreso Plataforma]]="","",AO520-AC520)</f>
        <v>1062</v>
      </c>
      <c r="AQ520" s="40"/>
      <c r="AR520" s="42">
        <f>+IF(Tabla1[[#This Row],[Fecha Baja]]="","",VALUE(1&amp;"/"&amp;MONTH(Tabla1[[#This Row],[Fecha Baja]])&amp;"/"&amp;YEAR(Tabla1[[#This Row],[Fecha Baja]])))</f>
        <v>44136</v>
      </c>
      <c r="AS520" s="42">
        <f>IF(Tabla1[[#This Row],[Fecha Ingreso Plataforma]]="","",VALUE(1&amp;"/"&amp;MONTH(Tabla1[[#This Row],[Fecha Ingreso Plataforma]])&amp;"/"&amp;YEAR(Tabla1[[#This Row],[Fecha Ingreso Plataforma]])))</f>
        <v>43191</v>
      </c>
      <c r="AT520" s="41" t="str">
        <f ca="1">+IF(AND(Tabla1[[#This Row],[dias]]&gt;=135,Tabla1[[#This Row],[Estado]]="Vigente"),"Si","No")</f>
        <v>No</v>
      </c>
      <c r="AU520" s="37" t="str">
        <f>+IF(COUNTIF('PLAN EMPLEADO'!I:I,Tabla1[[#This Row],[Mail]])=0,"No","Si")</f>
        <v>Si</v>
      </c>
      <c r="AV520" s="89" t="s">
        <v>709</v>
      </c>
      <c r="AW520" s="194"/>
    </row>
    <row r="521" spans="1:49" x14ac:dyDescent="0.2">
      <c r="A521" s="37" t="s">
        <v>27</v>
      </c>
      <c r="B521" s="37" t="s">
        <v>3115</v>
      </c>
      <c r="C521" s="37" t="s">
        <v>28</v>
      </c>
      <c r="D521" s="37" t="s">
        <v>30</v>
      </c>
      <c r="E521" s="193" t="str">
        <f>+LEFT(Tabla1[[#This Row],[RutDV]],8)</f>
        <v>19147829</v>
      </c>
      <c r="F521" s="193" t="str">
        <f>+RIGHT(Tabla1[[#This Row],[RutDV]],1)</f>
        <v>0</v>
      </c>
      <c r="G521" s="37" t="s">
        <v>538</v>
      </c>
      <c r="H521" s="37" t="s">
        <v>1155</v>
      </c>
      <c r="I521" s="37" t="str">
        <f>+TRIM(Tabla1[[#This Row],[Nombres]]&amp;" "&amp;Tabla1[[#This Row],[Apellidos]])</f>
        <v>JAVIERA IGNACIA ANDREA MOLINA VERGARA</v>
      </c>
      <c r="J521" s="37" t="s">
        <v>2225</v>
      </c>
      <c r="K521" s="37" t="s">
        <v>2226</v>
      </c>
      <c r="L521" s="37" t="s">
        <v>2494</v>
      </c>
      <c r="M521" s="37" t="s">
        <v>2493</v>
      </c>
      <c r="N521" s="37" t="s">
        <v>2495</v>
      </c>
      <c r="P521" s="40">
        <v>43196</v>
      </c>
      <c r="Q521" s="37"/>
      <c r="V521" s="40">
        <v>34914</v>
      </c>
      <c r="W521" s="37" t="s">
        <v>5415</v>
      </c>
      <c r="X521" s="37" t="s">
        <v>2509</v>
      </c>
      <c r="Y521" s="37" t="str">
        <f>+IFERROR(VLOOKUP(Tabla1[[#This Row],[Supervisor]],STAFF!E:H,4,0),"")</f>
        <v>ULISES LA ROSA PEREZ</v>
      </c>
      <c r="Z521" s="40">
        <v>43171</v>
      </c>
      <c r="AA521" s="40">
        <v>43192</v>
      </c>
      <c r="AB521" s="37" t="s">
        <v>2516</v>
      </c>
      <c r="AC521" s="40">
        <v>43194</v>
      </c>
      <c r="AD521" s="37" t="s">
        <v>1155</v>
      </c>
      <c r="AE521" s="37" t="s">
        <v>1155</v>
      </c>
      <c r="AF521" s="37">
        <v>19265</v>
      </c>
      <c r="AG521" s="37" t="s">
        <v>2959</v>
      </c>
      <c r="AJ521" s="37">
        <v>23</v>
      </c>
      <c r="AK521" s="37" t="s">
        <v>2515</v>
      </c>
      <c r="AL521" s="37">
        <v>30</v>
      </c>
      <c r="AN521" s="37" t="str">
        <f>+IF(AL521=45,1,"")</f>
        <v/>
      </c>
      <c r="AO521" s="40">
        <f ca="1">+TODAY()</f>
        <v>44256</v>
      </c>
      <c r="AP521" s="41">
        <f ca="1">+IF(Tabla1[[#This Row],[Fecha Ingreso Plataforma]]="","",AO521-AC521)</f>
        <v>1062</v>
      </c>
      <c r="AQ521" s="40"/>
      <c r="AR521" s="42">
        <f>+IF(Tabla1[[#This Row],[Fecha Baja]]="","",VALUE(1&amp;"/"&amp;MONTH(Tabla1[[#This Row],[Fecha Baja]])&amp;"/"&amp;YEAR(Tabla1[[#This Row],[Fecha Baja]])))</f>
        <v>43191</v>
      </c>
      <c r="AS521" s="42">
        <f>IF(Tabla1[[#This Row],[Fecha Ingreso Plataforma]]="","",VALUE(1&amp;"/"&amp;MONTH(Tabla1[[#This Row],[Fecha Ingreso Plataforma]])&amp;"/"&amp;YEAR(Tabla1[[#This Row],[Fecha Ingreso Plataforma]])))</f>
        <v>43191</v>
      </c>
      <c r="AT521" s="41" t="str">
        <f ca="1">+IF(AND(Tabla1[[#This Row],[dias]]&gt;=135,Tabla1[[#This Row],[Estado]]="Vigente"),"Si","No")</f>
        <v>No</v>
      </c>
      <c r="AU521" s="37" t="str">
        <f>+IF(COUNTIF('PLAN EMPLEADO'!I:I,Tabla1[[#This Row],[Mail]])=0,"No","Si")</f>
        <v>Si</v>
      </c>
      <c r="AV521" s="89" t="s">
        <v>709</v>
      </c>
      <c r="AW521" s="194"/>
    </row>
    <row r="522" spans="1:49" x14ac:dyDescent="0.2">
      <c r="A522" s="37" t="s">
        <v>27</v>
      </c>
      <c r="B522" s="37" t="s">
        <v>3115</v>
      </c>
      <c r="C522" s="37" t="s">
        <v>28</v>
      </c>
      <c r="D522" s="37" t="s">
        <v>30</v>
      </c>
      <c r="E522" s="193" t="str">
        <f>+LEFT(Tabla1[[#This Row],[RutDV]],8)</f>
        <v>17113659</v>
      </c>
      <c r="F522" s="193" t="str">
        <f>+RIGHT(Tabla1[[#This Row],[RutDV]],1)</f>
        <v>8</v>
      </c>
      <c r="G522" s="37" t="s">
        <v>327</v>
      </c>
      <c r="H522" s="37" t="s">
        <v>950</v>
      </c>
      <c r="I522" s="37" t="str">
        <f>+TRIM(Tabla1[[#This Row],[Nombres]]&amp;" "&amp;Tabla1[[#This Row],[Apellidos]])</f>
        <v>JOHANNA KATHERINE CORTES TABILO</v>
      </c>
      <c r="J522" s="37" t="s">
        <v>1874</v>
      </c>
      <c r="K522" s="37" t="s">
        <v>1875</v>
      </c>
      <c r="L522" s="37" t="s">
        <v>2494</v>
      </c>
      <c r="M522" s="37" t="s">
        <v>2493</v>
      </c>
      <c r="P522" s="40">
        <v>43220</v>
      </c>
      <c r="Q522" s="37"/>
      <c r="V522" s="40">
        <v>32563</v>
      </c>
      <c r="W522" s="37" t="s">
        <v>5409</v>
      </c>
      <c r="X522" s="37" t="s">
        <v>2511</v>
      </c>
      <c r="Y522" s="37" t="str">
        <f>+IFERROR(VLOOKUP(Tabla1[[#This Row],[Supervisor]],STAFF!E:H,4,0),"")</f>
        <v>ULISES LA ROSA PEREZ</v>
      </c>
      <c r="Z522" s="40">
        <v>43171</v>
      </c>
      <c r="AA522" s="40">
        <v>43192</v>
      </c>
      <c r="AB522" s="37" t="s">
        <v>2516</v>
      </c>
      <c r="AC522" s="40">
        <v>43194</v>
      </c>
      <c r="AD522" s="37" t="s">
        <v>950</v>
      </c>
      <c r="AE522" s="37" t="s">
        <v>950</v>
      </c>
      <c r="AF522" s="37">
        <v>19276</v>
      </c>
      <c r="AG522" s="37" t="s">
        <v>2758</v>
      </c>
      <c r="AJ522" s="37">
        <v>23</v>
      </c>
      <c r="AK522" s="37" t="s">
        <v>2515</v>
      </c>
      <c r="AL522" s="37">
        <v>45</v>
      </c>
      <c r="AN522" s="37">
        <f>+IF(AL522=45,1,"")</f>
        <v>1</v>
      </c>
      <c r="AO522" s="40">
        <f ca="1">+TODAY()</f>
        <v>44256</v>
      </c>
      <c r="AP522" s="41">
        <f ca="1">+IF(Tabla1[[#This Row],[Fecha Ingreso Plataforma]]="","",AO522-AC522)</f>
        <v>1062</v>
      </c>
      <c r="AQ522" s="40"/>
      <c r="AR522" s="42">
        <f>+IF(Tabla1[[#This Row],[Fecha Baja]]="","",VALUE(1&amp;"/"&amp;MONTH(Tabla1[[#This Row],[Fecha Baja]])&amp;"/"&amp;YEAR(Tabla1[[#This Row],[Fecha Baja]])))</f>
        <v>43191</v>
      </c>
      <c r="AS522" s="42">
        <f>IF(Tabla1[[#This Row],[Fecha Ingreso Plataforma]]="","",VALUE(1&amp;"/"&amp;MONTH(Tabla1[[#This Row],[Fecha Ingreso Plataforma]])&amp;"/"&amp;YEAR(Tabla1[[#This Row],[Fecha Ingreso Plataforma]])))</f>
        <v>43191</v>
      </c>
      <c r="AT522" s="41" t="str">
        <f ca="1">+IF(AND(Tabla1[[#This Row],[dias]]&gt;=135,Tabla1[[#This Row],[Estado]]="Vigente"),"Si","No")</f>
        <v>No</v>
      </c>
      <c r="AU522" s="37" t="str">
        <f>+IF(COUNTIF('PLAN EMPLEADO'!I:I,Tabla1[[#This Row],[Mail]])=0,"No","Si")</f>
        <v>No</v>
      </c>
      <c r="AV522" s="89" t="s">
        <v>709</v>
      </c>
      <c r="AW522" s="194"/>
    </row>
    <row r="523" spans="1:49" x14ac:dyDescent="0.2">
      <c r="A523" s="37" t="s">
        <v>27</v>
      </c>
      <c r="B523" s="37" t="s">
        <v>3115</v>
      </c>
      <c r="C523" s="37" t="s">
        <v>28</v>
      </c>
      <c r="D523" s="37" t="s">
        <v>30</v>
      </c>
      <c r="E523" s="193" t="str">
        <f>+LEFT(Tabla1[[#This Row],[RutDV]],8)</f>
        <v>18014081</v>
      </c>
      <c r="F523" s="193" t="str">
        <f>+RIGHT(Tabla1[[#This Row],[RutDV]],1)</f>
        <v>6</v>
      </c>
      <c r="G523" s="37" t="s">
        <v>156</v>
      </c>
      <c r="H523" s="37" t="s">
        <v>812</v>
      </c>
      <c r="I523" s="37" t="str">
        <f>+TRIM(Tabla1[[#This Row],[Nombres]]&amp;" "&amp;Tabla1[[#This Row],[Apellidos]])</f>
        <v>MICHAEL ALEXIS ARAYA IRRIBARREN</v>
      </c>
      <c r="J523" s="37" t="s">
        <v>1557</v>
      </c>
      <c r="K523" s="37" t="s">
        <v>1558</v>
      </c>
      <c r="L523" s="37" t="s">
        <v>2494</v>
      </c>
      <c r="M523" s="37" t="s">
        <v>2493</v>
      </c>
      <c r="N523" s="37" t="s">
        <v>2496</v>
      </c>
      <c r="O523" s="37" t="s">
        <v>3533</v>
      </c>
      <c r="P523" s="40">
        <v>43220</v>
      </c>
      <c r="Q523" s="37"/>
      <c r="V523" s="40">
        <v>33641</v>
      </c>
      <c r="W523" s="37" t="s">
        <v>5413</v>
      </c>
      <c r="X523" s="37" t="s">
        <v>2510</v>
      </c>
      <c r="Y523" s="37" t="str">
        <f>+IFERROR(VLOOKUP(Tabla1[[#This Row],[Supervisor]],STAFF!E:H,4,0),"")</f>
        <v>FRANCISCO JAVIER SUAREZ VEGA</v>
      </c>
      <c r="Z523" s="40">
        <v>43171</v>
      </c>
      <c r="AA523" s="40">
        <v>43192</v>
      </c>
      <c r="AB523" s="37" t="s">
        <v>2516</v>
      </c>
      <c r="AC523" s="40">
        <v>43194</v>
      </c>
      <c r="AD523" s="37" t="s">
        <v>812</v>
      </c>
      <c r="AE523" s="37" t="s">
        <v>812</v>
      </c>
      <c r="AF523" s="37">
        <v>19281</v>
      </c>
      <c r="AG523" s="37" t="s">
        <v>2622</v>
      </c>
      <c r="AJ523" s="37">
        <v>23</v>
      </c>
      <c r="AK523" s="37" t="s">
        <v>2515</v>
      </c>
      <c r="AL523" s="37">
        <v>30</v>
      </c>
      <c r="AN523" s="37" t="str">
        <f>+IF(AL523=45,1,"")</f>
        <v/>
      </c>
      <c r="AO523" s="40">
        <f ca="1">+TODAY()</f>
        <v>44256</v>
      </c>
      <c r="AP523" s="41">
        <f ca="1">+IF(Tabla1[[#This Row],[Fecha Ingreso Plataforma]]="","",AO523-AC523)</f>
        <v>1062</v>
      </c>
      <c r="AQ523" s="40"/>
      <c r="AR523" s="42">
        <f>+IF(Tabla1[[#This Row],[Fecha Baja]]="","",VALUE(1&amp;"/"&amp;MONTH(Tabla1[[#This Row],[Fecha Baja]])&amp;"/"&amp;YEAR(Tabla1[[#This Row],[Fecha Baja]])))</f>
        <v>43191</v>
      </c>
      <c r="AS523" s="42">
        <f>IF(Tabla1[[#This Row],[Fecha Ingreso Plataforma]]="","",VALUE(1&amp;"/"&amp;MONTH(Tabla1[[#This Row],[Fecha Ingreso Plataforma]])&amp;"/"&amp;YEAR(Tabla1[[#This Row],[Fecha Ingreso Plataforma]])))</f>
        <v>43191</v>
      </c>
      <c r="AT523" s="41" t="str">
        <f ca="1">+IF(AND(Tabla1[[#This Row],[dias]]&gt;=135,Tabla1[[#This Row],[Estado]]="Vigente"),"Si","No")</f>
        <v>No</v>
      </c>
      <c r="AU523" s="37" t="str">
        <f>+IF(COUNTIF('PLAN EMPLEADO'!I:I,Tabla1[[#This Row],[Mail]])=0,"No","Si")</f>
        <v>No</v>
      </c>
      <c r="AV523" s="89" t="s">
        <v>709</v>
      </c>
      <c r="AW523" s="194"/>
    </row>
    <row r="524" spans="1:49" x14ac:dyDescent="0.2">
      <c r="A524" s="37" t="s">
        <v>27</v>
      </c>
      <c r="B524" s="37" t="s">
        <v>3115</v>
      </c>
      <c r="C524" s="37" t="s">
        <v>28</v>
      </c>
      <c r="D524" s="37" t="s">
        <v>30</v>
      </c>
      <c r="E524" s="193" t="str">
        <f>+LEFT(Tabla1[[#This Row],[RutDV]],8)</f>
        <v>16687035</v>
      </c>
      <c r="F524" s="193" t="str">
        <f>+RIGHT(Tabla1[[#This Row],[RutDV]],1)</f>
        <v>6</v>
      </c>
      <c r="G524" s="37" t="s">
        <v>509</v>
      </c>
      <c r="H524" s="37" t="s">
        <v>1126</v>
      </c>
      <c r="I524" s="37" t="str">
        <f>+TRIM(Tabla1[[#This Row],[Nombres]]&amp;" "&amp;Tabla1[[#This Row],[Apellidos]])</f>
        <v>MARIA FERNANDA ORTIZ MELGAREJO</v>
      </c>
      <c r="J524" s="37" t="s">
        <v>2177</v>
      </c>
      <c r="K524" s="37" t="s">
        <v>2178</v>
      </c>
      <c r="L524" s="37" t="s">
        <v>2494</v>
      </c>
      <c r="M524" s="37" t="s">
        <v>2493</v>
      </c>
      <c r="N524" s="37" t="s">
        <v>2495</v>
      </c>
      <c r="O524" s="177" t="s">
        <v>8681</v>
      </c>
      <c r="P524" s="40">
        <v>43304</v>
      </c>
      <c r="Q524" s="37"/>
      <c r="V524" s="40">
        <v>32014</v>
      </c>
      <c r="W524" s="37" t="s">
        <v>5419</v>
      </c>
      <c r="X524" s="37" t="s">
        <v>2513</v>
      </c>
      <c r="Y524" s="37">
        <f>+IFERROR(VLOOKUP(Tabla1[[#This Row],[Supervisor]],STAFF!E:H,4,0),"")</f>
        <v>0</v>
      </c>
      <c r="Z524" s="40">
        <v>43171</v>
      </c>
      <c r="AA524" s="40">
        <v>43192</v>
      </c>
      <c r="AB524" s="37" t="s">
        <v>2516</v>
      </c>
      <c r="AC524" s="40">
        <v>43193</v>
      </c>
      <c r="AD524" s="37" t="s">
        <v>1126</v>
      </c>
      <c r="AE524" s="37" t="s">
        <v>1126</v>
      </c>
      <c r="AF524" s="37">
        <v>19257</v>
      </c>
      <c r="AG524" s="37" t="s">
        <v>2931</v>
      </c>
      <c r="AJ524" s="37">
        <v>23</v>
      </c>
      <c r="AK524" s="37" t="s">
        <v>2515</v>
      </c>
      <c r="AL524" s="37">
        <v>45</v>
      </c>
      <c r="AM524" s="37" t="s">
        <v>3519</v>
      </c>
      <c r="AN524" s="37">
        <f>+IF(AL524=45,1,"")</f>
        <v>1</v>
      </c>
      <c r="AO524" s="40">
        <f ca="1">+TODAY()</f>
        <v>44256</v>
      </c>
      <c r="AP524" s="41">
        <f ca="1">+IF(Tabla1[[#This Row],[Fecha Ingreso Plataforma]]="","",AO524-AC524)</f>
        <v>1063</v>
      </c>
      <c r="AQ524" s="40"/>
      <c r="AR524" s="42">
        <f>+IF(Tabla1[[#This Row],[Fecha Baja]]="","",VALUE(1&amp;"/"&amp;MONTH(Tabla1[[#This Row],[Fecha Baja]])&amp;"/"&amp;YEAR(Tabla1[[#This Row],[Fecha Baja]])))</f>
        <v>43282</v>
      </c>
      <c r="AS524" s="42">
        <f>IF(Tabla1[[#This Row],[Fecha Ingreso Plataforma]]="","",VALUE(1&amp;"/"&amp;MONTH(Tabla1[[#This Row],[Fecha Ingreso Plataforma]])&amp;"/"&amp;YEAR(Tabla1[[#This Row],[Fecha Ingreso Plataforma]])))</f>
        <v>43191</v>
      </c>
      <c r="AT524" s="41" t="str">
        <f ca="1">+IF(AND(Tabla1[[#This Row],[dias]]&gt;=135,Tabla1[[#This Row],[Estado]]="Vigente"),"Si","No")</f>
        <v>No</v>
      </c>
      <c r="AU524" s="37" t="str">
        <f>+IF(COUNTIF('PLAN EMPLEADO'!I:I,Tabla1[[#This Row],[Mail]])=0,"No","Si")</f>
        <v>No</v>
      </c>
      <c r="AV524" s="89" t="s">
        <v>709</v>
      </c>
      <c r="AW524" s="194"/>
    </row>
    <row r="525" spans="1:49" x14ac:dyDescent="0.2">
      <c r="A525" s="37" t="s">
        <v>27</v>
      </c>
      <c r="B525" s="37" t="s">
        <v>3115</v>
      </c>
      <c r="C525" s="37" t="s">
        <v>28</v>
      </c>
      <c r="D525" s="37" t="s">
        <v>30</v>
      </c>
      <c r="E525" s="193" t="str">
        <f>+LEFT(Tabla1[[#This Row],[RutDV]],8)</f>
        <v>15693052</v>
      </c>
      <c r="F525" s="193" t="str">
        <f>+RIGHT(Tabla1[[#This Row],[RutDV]],1)</f>
        <v>0</v>
      </c>
      <c r="G525" s="37" t="s">
        <v>551</v>
      </c>
      <c r="H525" s="37" t="s">
        <v>1168</v>
      </c>
      <c r="I525" s="37" t="str">
        <f>+TRIM(Tabla1[[#This Row],[Nombres]]&amp;" "&amp;Tabla1[[#This Row],[Apellidos]])</f>
        <v>RODRIGO HERNAN SALDIVIA SEPULVEDA</v>
      </c>
      <c r="J525" s="37" t="s">
        <v>2245</v>
      </c>
      <c r="K525" s="37" t="s">
        <v>2246</v>
      </c>
      <c r="L525" s="37" t="s">
        <v>2494</v>
      </c>
      <c r="M525" s="37" t="s">
        <v>2493</v>
      </c>
      <c r="N525" s="37" t="s">
        <v>2496</v>
      </c>
      <c r="O525" s="37" t="s">
        <v>3533</v>
      </c>
      <c r="P525" s="40">
        <v>43690</v>
      </c>
      <c r="Q525" s="37"/>
      <c r="V525" s="40">
        <v>30539</v>
      </c>
      <c r="W525" s="37" t="s">
        <v>5416</v>
      </c>
      <c r="X525" s="37" t="s">
        <v>2505</v>
      </c>
      <c r="Y525" s="37" t="str">
        <f>+IFERROR(VLOOKUP(Tabla1[[#This Row],[Supervisor]],STAFF!E:H,4,0),"")</f>
        <v>FRANCISCO JAVIER SUAREZ VEGA</v>
      </c>
      <c r="Z525" s="40">
        <v>43171</v>
      </c>
      <c r="AA525" s="40">
        <v>43192</v>
      </c>
      <c r="AB525" s="37" t="s">
        <v>2516</v>
      </c>
      <c r="AC525" s="40">
        <v>43193</v>
      </c>
      <c r="AD525" s="37" t="s">
        <v>1168</v>
      </c>
      <c r="AE525" s="37" t="s">
        <v>1168</v>
      </c>
      <c r="AF525" s="37">
        <v>19271</v>
      </c>
      <c r="AG525" s="37" t="s">
        <v>2972</v>
      </c>
      <c r="AJ525" s="37">
        <v>23</v>
      </c>
      <c r="AK525" s="37" t="s">
        <v>2515</v>
      </c>
      <c r="AL525" s="37">
        <v>45</v>
      </c>
      <c r="AM525" s="37" t="s">
        <v>3519</v>
      </c>
      <c r="AN525" s="37">
        <f>+IF(AL525=45,1,"")</f>
        <v>1</v>
      </c>
      <c r="AO525" s="40">
        <f ca="1">+TODAY()</f>
        <v>44256</v>
      </c>
      <c r="AP525" s="41">
        <f ca="1">+IF(Tabla1[[#This Row],[Fecha Ingreso Plataforma]]="","",AO525-AC525)</f>
        <v>1063</v>
      </c>
      <c r="AQ525" s="40"/>
      <c r="AR525" s="42">
        <f>+IF(Tabla1[[#This Row],[Fecha Baja]]="","",VALUE(1&amp;"/"&amp;MONTH(Tabla1[[#This Row],[Fecha Baja]])&amp;"/"&amp;YEAR(Tabla1[[#This Row],[Fecha Baja]])))</f>
        <v>43678</v>
      </c>
      <c r="AS525" s="42">
        <f>IF(Tabla1[[#This Row],[Fecha Ingreso Plataforma]]="","",VALUE(1&amp;"/"&amp;MONTH(Tabla1[[#This Row],[Fecha Ingreso Plataforma]])&amp;"/"&amp;YEAR(Tabla1[[#This Row],[Fecha Ingreso Plataforma]])))</f>
        <v>43191</v>
      </c>
      <c r="AT525" s="41" t="str">
        <f ca="1">+IF(AND(Tabla1[[#This Row],[dias]]&gt;=135,Tabla1[[#This Row],[Estado]]="Vigente"),"Si","No")</f>
        <v>No</v>
      </c>
      <c r="AU525" s="37" t="str">
        <f>+IF(COUNTIF('PLAN EMPLEADO'!I:I,Tabla1[[#This Row],[Mail]])=0,"No","Si")</f>
        <v>Si</v>
      </c>
      <c r="AV525" s="89" t="s">
        <v>709</v>
      </c>
      <c r="AW525" s="194"/>
    </row>
    <row r="526" spans="1:49" x14ac:dyDescent="0.2">
      <c r="A526" s="37" t="s">
        <v>27</v>
      </c>
      <c r="B526" s="37" t="s">
        <v>3115</v>
      </c>
      <c r="C526" s="37" t="s">
        <v>28</v>
      </c>
      <c r="D526" s="37" t="s">
        <v>30</v>
      </c>
      <c r="E526" s="193" t="str">
        <f>+LEFT(Tabla1[[#This Row],[RutDV]],8)</f>
        <v>17174380</v>
      </c>
      <c r="F526" s="193" t="str">
        <f>+RIGHT(Tabla1[[#This Row],[RutDV]],1)</f>
        <v>K</v>
      </c>
      <c r="G526" s="37" t="s">
        <v>109</v>
      </c>
      <c r="H526" s="37" t="s">
        <v>781</v>
      </c>
      <c r="I526" s="37" t="str">
        <f>+TRIM(Tabla1[[#This Row],[Nombres]]&amp;" "&amp;Tabla1[[#This Row],[Apellidos]])</f>
        <v>SOLANGE ANDREA ALVARADO VEGA</v>
      </c>
      <c r="J526" s="37" t="s">
        <v>1464</v>
      </c>
      <c r="K526" s="37" t="s">
        <v>1465</v>
      </c>
      <c r="L526" s="37" t="s">
        <v>2494</v>
      </c>
      <c r="M526" s="37" t="s">
        <v>2493</v>
      </c>
      <c r="N526" s="37" t="s">
        <v>2496</v>
      </c>
      <c r="O526" s="37" t="s">
        <v>3533</v>
      </c>
      <c r="P526" s="40">
        <v>43223</v>
      </c>
      <c r="Q526" s="37"/>
      <c r="V526" s="40">
        <v>32655</v>
      </c>
      <c r="W526" s="37" t="s">
        <v>5413</v>
      </c>
      <c r="X526" s="37" t="s">
        <v>2510</v>
      </c>
      <c r="Y526" s="37" t="str">
        <f>+IFERROR(VLOOKUP(Tabla1[[#This Row],[Supervisor]],STAFF!E:H,4,0),"")</f>
        <v>FRANCISCO JAVIER SUAREZ VEGA</v>
      </c>
      <c r="Z526" s="40">
        <v>43171</v>
      </c>
      <c r="AA526" s="40">
        <v>43192</v>
      </c>
      <c r="AB526" s="37" t="s">
        <v>2516</v>
      </c>
      <c r="AC526" s="40">
        <v>43194</v>
      </c>
      <c r="AD526" s="37" t="s">
        <v>781</v>
      </c>
      <c r="AE526" s="37" t="s">
        <v>781</v>
      </c>
      <c r="AF526" s="37">
        <v>19273</v>
      </c>
      <c r="AG526" s="37" t="s">
        <v>2593</v>
      </c>
      <c r="AJ526" s="37">
        <v>23</v>
      </c>
      <c r="AK526" s="37" t="s">
        <v>2515</v>
      </c>
      <c r="AL526" s="37">
        <v>30</v>
      </c>
      <c r="AN526" s="37" t="str">
        <f>+IF(AL526=45,1,"")</f>
        <v/>
      </c>
      <c r="AO526" s="40">
        <f ca="1">+TODAY()</f>
        <v>44256</v>
      </c>
      <c r="AP526" s="41">
        <f ca="1">+IF(Tabla1[[#This Row],[Fecha Ingreso Plataforma]]="","",AO526-AC526)</f>
        <v>1062</v>
      </c>
      <c r="AQ526" s="40"/>
      <c r="AR526" s="42">
        <f>+IF(Tabla1[[#This Row],[Fecha Baja]]="","",VALUE(1&amp;"/"&amp;MONTH(Tabla1[[#This Row],[Fecha Baja]])&amp;"/"&amp;YEAR(Tabla1[[#This Row],[Fecha Baja]])))</f>
        <v>43221</v>
      </c>
      <c r="AS526" s="42">
        <f>IF(Tabla1[[#This Row],[Fecha Ingreso Plataforma]]="","",VALUE(1&amp;"/"&amp;MONTH(Tabla1[[#This Row],[Fecha Ingreso Plataforma]])&amp;"/"&amp;YEAR(Tabla1[[#This Row],[Fecha Ingreso Plataforma]])))</f>
        <v>43191</v>
      </c>
      <c r="AT526" s="41" t="str">
        <f ca="1">+IF(AND(Tabla1[[#This Row],[dias]]&gt;=135,Tabla1[[#This Row],[Estado]]="Vigente"),"Si","No")</f>
        <v>No</v>
      </c>
      <c r="AU526" s="37" t="str">
        <f>+IF(COUNTIF('PLAN EMPLEADO'!I:I,Tabla1[[#This Row],[Mail]])=0,"No","Si")</f>
        <v>No</v>
      </c>
      <c r="AV526" s="89" t="s">
        <v>709</v>
      </c>
      <c r="AW526" s="194"/>
    </row>
    <row r="527" spans="1:49" x14ac:dyDescent="0.2">
      <c r="A527" s="37" t="s">
        <v>27</v>
      </c>
      <c r="B527" s="37" t="s">
        <v>3115</v>
      </c>
      <c r="C527" s="37" t="s">
        <v>28</v>
      </c>
      <c r="D527" s="37" t="s">
        <v>30</v>
      </c>
      <c r="E527" s="193" t="str">
        <f>+LEFT(Tabla1[[#This Row],[RutDV]],8)</f>
        <v>17031727</v>
      </c>
      <c r="F527" s="193" t="str">
        <f>+RIGHT(Tabla1[[#This Row],[RutDV]],1)</f>
        <v>0</v>
      </c>
      <c r="G527" s="37" t="s">
        <v>253</v>
      </c>
      <c r="H527" s="37" t="s">
        <v>876</v>
      </c>
      <c r="I527" s="37" t="str">
        <f>+TRIM(Tabla1[[#This Row],[Nombres]]&amp;" "&amp;Tabla1[[#This Row],[Apellidos]])</f>
        <v>SIMONA BIANCA CALVANESSE DE LA BARRA</v>
      </c>
      <c r="J527" s="37" t="s">
        <v>1745</v>
      </c>
      <c r="K527" s="37" t="s">
        <v>1746</v>
      </c>
      <c r="L527" s="193" t="s">
        <v>2494</v>
      </c>
      <c r="M527" s="193" t="s">
        <v>2493</v>
      </c>
      <c r="N527" s="193" t="s">
        <v>2496</v>
      </c>
      <c r="O527" s="193" t="s">
        <v>3533</v>
      </c>
      <c r="P527" s="40">
        <v>44236</v>
      </c>
      <c r="Q527" s="37"/>
      <c r="V527" s="40">
        <v>32638</v>
      </c>
      <c r="W527" s="193" t="s">
        <v>5416</v>
      </c>
      <c r="X527" s="37" t="s">
        <v>2505</v>
      </c>
      <c r="Y527" s="37" t="str">
        <f>+IFERROR(VLOOKUP(Tabla1[[#This Row],[Supervisor]],STAFF!E:H,4,0),"")</f>
        <v>FRANCISCO JAVIER SUAREZ VEGA</v>
      </c>
      <c r="Z527" s="40">
        <v>43172</v>
      </c>
      <c r="AA527" s="40">
        <v>43193</v>
      </c>
      <c r="AB527" s="37" t="s">
        <v>2516</v>
      </c>
      <c r="AC527" s="40">
        <v>43194</v>
      </c>
      <c r="AD527" s="37" t="s">
        <v>876</v>
      </c>
      <c r="AE527" s="37" t="s">
        <v>876</v>
      </c>
      <c r="AF527" s="37">
        <v>19254</v>
      </c>
      <c r="AG527" s="37" t="s">
        <v>2686</v>
      </c>
      <c r="AJ527" s="37">
        <v>24</v>
      </c>
      <c r="AK527" s="37" t="s">
        <v>3082</v>
      </c>
      <c r="AL527" s="37">
        <v>30</v>
      </c>
      <c r="AM527" s="37" t="s">
        <v>3519</v>
      </c>
      <c r="AN527" s="37" t="str">
        <f>+IF(AL527=45,1,"")</f>
        <v/>
      </c>
      <c r="AO527" s="40">
        <f ca="1">+TODAY()</f>
        <v>44256</v>
      </c>
      <c r="AP527" s="41">
        <f ca="1">+IF(Tabla1[[#This Row],[Fecha Ingreso Plataforma]]="","",AO527-AC527)</f>
        <v>1062</v>
      </c>
      <c r="AQ527" s="40"/>
      <c r="AR527" s="42">
        <f>+IF(Tabla1[[#This Row],[Fecha Baja]]="","",VALUE(1&amp;"/"&amp;MONTH(Tabla1[[#This Row],[Fecha Baja]])&amp;"/"&amp;YEAR(Tabla1[[#This Row],[Fecha Baja]])))</f>
        <v>44228</v>
      </c>
      <c r="AS527" s="42">
        <f>IF(Tabla1[[#This Row],[Fecha Ingreso Plataforma]]="","",VALUE(1&amp;"/"&amp;MONTH(Tabla1[[#This Row],[Fecha Ingreso Plataforma]])&amp;"/"&amp;YEAR(Tabla1[[#This Row],[Fecha Ingreso Plataforma]])))</f>
        <v>43191</v>
      </c>
      <c r="AT527" s="41" t="str">
        <f ca="1">+IF(AND(Tabla1[[#This Row],[dias]]&gt;=135,Tabla1[[#This Row],[Estado]]="Vigente"),"Si","No")</f>
        <v>No</v>
      </c>
      <c r="AU527" s="37" t="str">
        <f>+IF(COUNTIF('PLAN EMPLEADO'!I:I,Tabla1[[#This Row],[Mail]])=0,"No","Si")</f>
        <v>Si</v>
      </c>
      <c r="AV527" s="89" t="s">
        <v>8322</v>
      </c>
      <c r="AW527" s="194"/>
    </row>
    <row r="528" spans="1:49" x14ac:dyDescent="0.2">
      <c r="A528" s="37" t="s">
        <v>27</v>
      </c>
      <c r="B528" s="37" t="s">
        <v>3115</v>
      </c>
      <c r="C528" s="37" t="s">
        <v>28</v>
      </c>
      <c r="D528" s="37" t="s">
        <v>30</v>
      </c>
      <c r="E528" s="193" t="str">
        <f>+LEFT(Tabla1[[#This Row],[RutDV]],8)</f>
        <v>19501648</v>
      </c>
      <c r="F528" s="193" t="str">
        <f>+RIGHT(Tabla1[[#This Row],[RutDV]],1)</f>
        <v>8</v>
      </c>
      <c r="G528" s="37" t="s">
        <v>514</v>
      </c>
      <c r="H528" s="37" t="s">
        <v>1131</v>
      </c>
      <c r="I528" s="37" t="str">
        <f>+TRIM(Tabla1[[#This Row],[Nombres]]&amp;" "&amp;Tabla1[[#This Row],[Apellidos]])</f>
        <v>ANGIE CAMILA PEREZ VICENCIO</v>
      </c>
      <c r="J528" s="37" t="s">
        <v>4501</v>
      </c>
      <c r="K528" s="37" t="s">
        <v>2186</v>
      </c>
      <c r="L528" s="37" t="s">
        <v>2494</v>
      </c>
      <c r="M528" s="37" t="s">
        <v>2493</v>
      </c>
      <c r="N528" s="37" t="s">
        <v>2495</v>
      </c>
      <c r="O528" s="37" t="s">
        <v>4393</v>
      </c>
      <c r="P528" s="40">
        <v>43346</v>
      </c>
      <c r="Q528" s="37"/>
      <c r="V528" s="40">
        <v>35679</v>
      </c>
      <c r="W528" s="37" t="s">
        <v>5419</v>
      </c>
      <c r="X528" s="37" t="s">
        <v>2513</v>
      </c>
      <c r="Y528" s="37">
        <f>+IFERROR(VLOOKUP(Tabla1[[#This Row],[Supervisor]],STAFF!E:H,4,0),"")</f>
        <v>0</v>
      </c>
      <c r="Z528" s="40">
        <v>43172</v>
      </c>
      <c r="AA528" s="40">
        <v>43193</v>
      </c>
      <c r="AB528" s="37" t="s">
        <v>2516</v>
      </c>
      <c r="AC528" s="40">
        <v>43194</v>
      </c>
      <c r="AD528" s="37" t="s">
        <v>1131</v>
      </c>
      <c r="AE528" s="37" t="s">
        <v>1131</v>
      </c>
      <c r="AF528" s="37">
        <v>19249</v>
      </c>
      <c r="AG528" s="37" t="s">
        <v>2936</v>
      </c>
      <c r="AJ528" s="37">
        <v>24</v>
      </c>
      <c r="AK528" s="37" t="s">
        <v>3082</v>
      </c>
      <c r="AL528" s="37">
        <v>45</v>
      </c>
      <c r="AM528" s="37" t="s">
        <v>3519</v>
      </c>
      <c r="AN528" s="37">
        <f>+IF(AL528=45,1,"")</f>
        <v>1</v>
      </c>
      <c r="AO528" s="40">
        <f ca="1">+TODAY()</f>
        <v>44256</v>
      </c>
      <c r="AP528" s="41">
        <f ca="1">+IF(Tabla1[[#This Row],[Fecha Ingreso Plataforma]]="","",AO528-AC528)</f>
        <v>1062</v>
      </c>
      <c r="AQ528" s="40"/>
      <c r="AR528" s="42">
        <f>+IF(Tabla1[[#This Row],[Fecha Baja]]="","",VALUE(1&amp;"/"&amp;MONTH(Tabla1[[#This Row],[Fecha Baja]])&amp;"/"&amp;YEAR(Tabla1[[#This Row],[Fecha Baja]])))</f>
        <v>43344</v>
      </c>
      <c r="AS528" s="42">
        <f>IF(Tabla1[[#This Row],[Fecha Ingreso Plataforma]]="","",VALUE(1&amp;"/"&amp;MONTH(Tabla1[[#This Row],[Fecha Ingreso Plataforma]])&amp;"/"&amp;YEAR(Tabla1[[#This Row],[Fecha Ingreso Plataforma]])))</f>
        <v>43191</v>
      </c>
      <c r="AT528" s="41" t="str">
        <f ca="1">+IF(AND(Tabla1[[#This Row],[dias]]&gt;=135,Tabla1[[#This Row],[Estado]]="Vigente"),"Si","No")</f>
        <v>No</v>
      </c>
      <c r="AU528" s="37" t="str">
        <f>+IF(COUNTIF('PLAN EMPLEADO'!I:I,Tabla1[[#This Row],[Mail]])=0,"No","Si")</f>
        <v>No</v>
      </c>
      <c r="AV528" s="89" t="s">
        <v>709</v>
      </c>
      <c r="AW528" s="194"/>
    </row>
    <row r="529" spans="1:49" x14ac:dyDescent="0.2">
      <c r="A529" s="37" t="s">
        <v>27</v>
      </c>
      <c r="B529" s="37" t="s">
        <v>3115</v>
      </c>
      <c r="C529" s="37" t="s">
        <v>28</v>
      </c>
      <c r="D529" s="37" t="s">
        <v>30</v>
      </c>
      <c r="E529" s="193" t="str">
        <f>+LEFT(Tabla1[[#This Row],[RutDV]],8)</f>
        <v>16472238</v>
      </c>
      <c r="F529" s="193" t="str">
        <f>+RIGHT(Tabla1[[#This Row],[RutDV]],1)</f>
        <v>4</v>
      </c>
      <c r="G529" s="37" t="s">
        <v>225</v>
      </c>
      <c r="H529" s="37" t="s">
        <v>852</v>
      </c>
      <c r="I529" s="37" t="str">
        <f>+TRIM(Tabla1[[#This Row],[Nombres]]&amp;" "&amp;Tabla1[[#This Row],[Apellidos]])</f>
        <v>ANGIE NIDIA BUSTAMANTE RODRIGUEZ</v>
      </c>
      <c r="J529" s="37" t="s">
        <v>1693</v>
      </c>
      <c r="K529" s="37" t="s">
        <v>1694</v>
      </c>
      <c r="L529" s="37" t="s">
        <v>2494</v>
      </c>
      <c r="M529" s="37" t="s">
        <v>2493</v>
      </c>
      <c r="N529" s="37" t="s">
        <v>2496</v>
      </c>
      <c r="P529" s="40">
        <v>43257</v>
      </c>
      <c r="Q529" s="37"/>
      <c r="V529" s="40">
        <v>31671</v>
      </c>
      <c r="W529" s="37" t="s">
        <v>5413</v>
      </c>
      <c r="X529" s="37" t="s">
        <v>2510</v>
      </c>
      <c r="Y529" s="37" t="str">
        <f>+IFERROR(VLOOKUP(Tabla1[[#This Row],[Supervisor]],STAFF!E:H,4,0),"")</f>
        <v>FRANCISCO JAVIER SUAREZ VEGA</v>
      </c>
      <c r="Z529" s="40">
        <v>43172</v>
      </c>
      <c r="AA529" s="40">
        <v>43193</v>
      </c>
      <c r="AB529" s="37" t="s">
        <v>2516</v>
      </c>
      <c r="AC529" s="40">
        <v>43194</v>
      </c>
      <c r="AD529" s="37" t="s">
        <v>852</v>
      </c>
      <c r="AE529" s="37" t="s">
        <v>852</v>
      </c>
      <c r="AF529" s="37">
        <v>19245</v>
      </c>
      <c r="AG529" s="37" t="s">
        <v>2662</v>
      </c>
      <c r="AJ529" s="37">
        <v>24</v>
      </c>
      <c r="AK529" s="37" t="s">
        <v>3082</v>
      </c>
      <c r="AL529" s="37">
        <v>45</v>
      </c>
      <c r="AM529" s="37" t="s">
        <v>3519</v>
      </c>
      <c r="AN529" s="37">
        <f>+IF(AL529=45,1,"")</f>
        <v>1</v>
      </c>
      <c r="AO529" s="40">
        <f ca="1">+TODAY()</f>
        <v>44256</v>
      </c>
      <c r="AP529" s="41">
        <f ca="1">+IF(Tabla1[[#This Row],[Fecha Ingreso Plataforma]]="","",AO529-AC529)</f>
        <v>1062</v>
      </c>
      <c r="AQ529" s="40"/>
      <c r="AR529" s="42">
        <f>+IF(Tabla1[[#This Row],[Fecha Baja]]="","",VALUE(1&amp;"/"&amp;MONTH(Tabla1[[#This Row],[Fecha Baja]])&amp;"/"&amp;YEAR(Tabla1[[#This Row],[Fecha Baja]])))</f>
        <v>43252</v>
      </c>
      <c r="AS529" s="42">
        <f>IF(Tabla1[[#This Row],[Fecha Ingreso Plataforma]]="","",VALUE(1&amp;"/"&amp;MONTH(Tabla1[[#This Row],[Fecha Ingreso Plataforma]])&amp;"/"&amp;YEAR(Tabla1[[#This Row],[Fecha Ingreso Plataforma]])))</f>
        <v>43191</v>
      </c>
      <c r="AT529" s="41" t="str">
        <f ca="1">+IF(AND(Tabla1[[#This Row],[dias]]&gt;=135,Tabla1[[#This Row],[Estado]]="Vigente"),"Si","No")</f>
        <v>No</v>
      </c>
      <c r="AU529" s="37" t="str">
        <f>+IF(COUNTIF('PLAN EMPLEADO'!I:I,Tabla1[[#This Row],[Mail]])=0,"No","Si")</f>
        <v>No</v>
      </c>
      <c r="AV529" s="89" t="s">
        <v>709</v>
      </c>
      <c r="AW529" s="194"/>
    </row>
    <row r="530" spans="1:49" x14ac:dyDescent="0.2">
      <c r="A530" s="37" t="s">
        <v>27</v>
      </c>
      <c r="B530" s="37" t="s">
        <v>3115</v>
      </c>
      <c r="C530" s="37" t="s">
        <v>28</v>
      </c>
      <c r="D530" s="37" t="s">
        <v>30</v>
      </c>
      <c r="E530" s="193" t="str">
        <f>+LEFT(Tabla1[[#This Row],[RutDV]],8)</f>
        <v>15513928</v>
      </c>
      <c r="F530" s="193" t="str">
        <f>+RIGHT(Tabla1[[#This Row],[RutDV]],1)</f>
        <v>5</v>
      </c>
      <c r="G530" s="37" t="s">
        <v>560</v>
      </c>
      <c r="H530" s="37" t="s">
        <v>1177</v>
      </c>
      <c r="I530" s="37" t="str">
        <f>+TRIM(Tabla1[[#This Row],[Nombres]]&amp;" "&amp;Tabla1[[#This Row],[Apellidos]])</f>
        <v>CARMEN ALEXANDRA JIMENEZ HIDALGO</v>
      </c>
      <c r="J530" s="37" t="s">
        <v>2262</v>
      </c>
      <c r="K530" s="37" t="s">
        <v>2263</v>
      </c>
      <c r="L530" s="37" t="s">
        <v>2494</v>
      </c>
      <c r="M530" s="37" t="s">
        <v>2493</v>
      </c>
      <c r="N530" s="37" t="s">
        <v>2496</v>
      </c>
      <c r="P530" s="40">
        <v>43255</v>
      </c>
      <c r="Q530" s="37"/>
      <c r="V530" s="40">
        <v>30332</v>
      </c>
      <c r="W530" s="37" t="s">
        <v>5415</v>
      </c>
      <c r="X530" s="37" t="s">
        <v>2509</v>
      </c>
      <c r="Y530" s="37" t="str">
        <f>+IFERROR(VLOOKUP(Tabla1[[#This Row],[Supervisor]],STAFF!E:H,4,0),"")</f>
        <v>ULISES LA ROSA PEREZ</v>
      </c>
      <c r="Z530" s="40">
        <v>43172</v>
      </c>
      <c r="AA530" s="40">
        <v>43193</v>
      </c>
      <c r="AB530" s="37" t="s">
        <v>2516</v>
      </c>
      <c r="AC530" s="40">
        <v>43194</v>
      </c>
      <c r="AD530" s="37" t="s">
        <v>1177</v>
      </c>
      <c r="AE530" s="37" t="s">
        <v>1177</v>
      </c>
      <c r="AF530" s="37">
        <v>19243</v>
      </c>
      <c r="AG530" s="37" t="s">
        <v>2981</v>
      </c>
      <c r="AJ530" s="37">
        <v>24</v>
      </c>
      <c r="AK530" s="37" t="s">
        <v>3082</v>
      </c>
      <c r="AL530" s="37">
        <v>45</v>
      </c>
      <c r="AN530" s="37">
        <f>+IF(AL530=45,1,"")</f>
        <v>1</v>
      </c>
      <c r="AO530" s="40">
        <f ca="1">+TODAY()</f>
        <v>44256</v>
      </c>
      <c r="AP530" s="41">
        <f ca="1">+IF(Tabla1[[#This Row],[Fecha Ingreso Plataforma]]="","",AO530-AC530)</f>
        <v>1062</v>
      </c>
      <c r="AQ530" s="40"/>
      <c r="AR530" s="42">
        <f>+IF(Tabla1[[#This Row],[Fecha Baja]]="","",VALUE(1&amp;"/"&amp;MONTH(Tabla1[[#This Row],[Fecha Baja]])&amp;"/"&amp;YEAR(Tabla1[[#This Row],[Fecha Baja]])))</f>
        <v>43252</v>
      </c>
      <c r="AS530" s="42">
        <f>IF(Tabla1[[#This Row],[Fecha Ingreso Plataforma]]="","",VALUE(1&amp;"/"&amp;MONTH(Tabla1[[#This Row],[Fecha Ingreso Plataforma]])&amp;"/"&amp;YEAR(Tabla1[[#This Row],[Fecha Ingreso Plataforma]])))</f>
        <v>43191</v>
      </c>
      <c r="AT530" s="41" t="str">
        <f ca="1">+IF(AND(Tabla1[[#This Row],[dias]]&gt;=135,Tabla1[[#This Row],[Estado]]="Vigente"),"Si","No")</f>
        <v>No</v>
      </c>
      <c r="AU530" s="37" t="str">
        <f>+IF(COUNTIF('PLAN EMPLEADO'!I:I,Tabla1[[#This Row],[Mail]])=0,"No","Si")</f>
        <v>No</v>
      </c>
      <c r="AV530" s="89" t="s">
        <v>709</v>
      </c>
      <c r="AW530" s="194"/>
    </row>
    <row r="531" spans="1:49" x14ac:dyDescent="0.2">
      <c r="A531" s="37" t="s">
        <v>27</v>
      </c>
      <c r="B531" s="37" t="s">
        <v>3115</v>
      </c>
      <c r="C531" s="37" t="s">
        <v>28</v>
      </c>
      <c r="D531" s="37" t="s">
        <v>30</v>
      </c>
      <c r="E531" s="193" t="str">
        <f>+LEFT(Tabla1[[#This Row],[RutDV]],8)</f>
        <v>17857455</v>
      </c>
      <c r="F531" s="193" t="str">
        <f>+RIGHT(Tabla1[[#This Row],[RutDV]],1)</f>
        <v>8</v>
      </c>
      <c r="G531" s="37" t="s">
        <v>489</v>
      </c>
      <c r="H531" s="37" t="s">
        <v>1107</v>
      </c>
      <c r="I531" s="37" t="str">
        <f>+TRIM(Tabla1[[#This Row],[Nombres]]&amp;" "&amp;Tabla1[[#This Row],[Apellidos]])</f>
        <v>CRISTIAN DANILO MOLINA LOPEZ</v>
      </c>
      <c r="J531" s="37" t="s">
        <v>4502</v>
      </c>
      <c r="K531" s="37" t="s">
        <v>2142</v>
      </c>
      <c r="L531" s="37" t="s">
        <v>2494</v>
      </c>
      <c r="M531" s="37" t="s">
        <v>2493</v>
      </c>
      <c r="N531" s="37" t="s">
        <v>2495</v>
      </c>
      <c r="O531" s="37" t="s">
        <v>3107</v>
      </c>
      <c r="P531" s="40">
        <v>43333</v>
      </c>
      <c r="Q531" s="37"/>
      <c r="V531" s="40">
        <v>33408</v>
      </c>
      <c r="W531" s="37" t="s">
        <v>5409</v>
      </c>
      <c r="X531" s="37" t="s">
        <v>2511</v>
      </c>
      <c r="Y531" s="37" t="str">
        <f>+IFERROR(VLOOKUP(Tabla1[[#This Row],[Supervisor]],STAFF!E:H,4,0),"")</f>
        <v>ULISES LA ROSA PEREZ</v>
      </c>
      <c r="Z531" s="40">
        <v>43172</v>
      </c>
      <c r="AA531" s="40">
        <v>43193</v>
      </c>
      <c r="AB531" s="37" t="s">
        <v>2516</v>
      </c>
      <c r="AC531" s="40">
        <v>43194</v>
      </c>
      <c r="AD531" s="37" t="s">
        <v>1107</v>
      </c>
      <c r="AE531" s="37" t="s">
        <v>1107</v>
      </c>
      <c r="AF531" s="37">
        <v>19242</v>
      </c>
      <c r="AG531" s="37" t="s">
        <v>2912</v>
      </c>
      <c r="AJ531" s="37">
        <v>24</v>
      </c>
      <c r="AK531" s="37" t="s">
        <v>3082</v>
      </c>
      <c r="AL531" s="37">
        <v>45</v>
      </c>
      <c r="AM531" s="37" t="s">
        <v>3519</v>
      </c>
      <c r="AN531" s="37">
        <f>+IF(AL531=45,1,"")</f>
        <v>1</v>
      </c>
      <c r="AO531" s="40">
        <f ca="1">+TODAY()</f>
        <v>44256</v>
      </c>
      <c r="AP531" s="41">
        <f ca="1">+IF(Tabla1[[#This Row],[Fecha Ingreso Plataforma]]="","",AO531-AC531)</f>
        <v>1062</v>
      </c>
      <c r="AQ531" s="40"/>
      <c r="AR531" s="42">
        <f>+IF(Tabla1[[#This Row],[Fecha Baja]]="","",VALUE(1&amp;"/"&amp;MONTH(Tabla1[[#This Row],[Fecha Baja]])&amp;"/"&amp;YEAR(Tabla1[[#This Row],[Fecha Baja]])))</f>
        <v>43313</v>
      </c>
      <c r="AS531" s="42">
        <f>IF(Tabla1[[#This Row],[Fecha Ingreso Plataforma]]="","",VALUE(1&amp;"/"&amp;MONTH(Tabla1[[#This Row],[Fecha Ingreso Plataforma]])&amp;"/"&amp;YEAR(Tabla1[[#This Row],[Fecha Ingreso Plataforma]])))</f>
        <v>43191</v>
      </c>
      <c r="AT531" s="41" t="str">
        <f ca="1">+IF(AND(Tabla1[[#This Row],[dias]]&gt;=135,Tabla1[[#This Row],[Estado]]="Vigente"),"Si","No")</f>
        <v>No</v>
      </c>
      <c r="AU531" s="37" t="str">
        <f>+IF(COUNTIF('PLAN EMPLEADO'!I:I,Tabla1[[#This Row],[Mail]])=0,"No","Si")</f>
        <v>No</v>
      </c>
      <c r="AV531" s="89" t="s">
        <v>709</v>
      </c>
      <c r="AW531" s="194"/>
    </row>
    <row r="532" spans="1:49" x14ac:dyDescent="0.2">
      <c r="A532" s="37" t="s">
        <v>27</v>
      </c>
      <c r="B532" s="37" t="s">
        <v>3115</v>
      </c>
      <c r="C532" s="37" t="s">
        <v>28</v>
      </c>
      <c r="D532" s="37" t="s">
        <v>30</v>
      </c>
      <c r="E532" s="193" t="str">
        <f>+LEFT(Tabla1[[#This Row],[RutDV]],8)</f>
        <v>11471187</v>
      </c>
      <c r="F532" s="193" t="str">
        <f>+RIGHT(Tabla1[[#This Row],[RutDV]],1)</f>
        <v>k</v>
      </c>
      <c r="G532" s="37" t="s">
        <v>408</v>
      </c>
      <c r="H532" s="37" t="s">
        <v>1030</v>
      </c>
      <c r="I532" s="37" t="str">
        <f>+TRIM(Tabla1[[#This Row],[Nombres]]&amp;" "&amp;Tabla1[[#This Row],[Apellidos]])</f>
        <v>CLAUDIA EMILIA FUENTES RIVERA</v>
      </c>
      <c r="J532" s="37" t="s">
        <v>1997</v>
      </c>
      <c r="K532" s="37" t="s">
        <v>1998</v>
      </c>
      <c r="L532" s="37" t="s">
        <v>2494</v>
      </c>
      <c r="M532" s="37" t="s">
        <v>2493</v>
      </c>
      <c r="N532" s="37" t="s">
        <v>2496</v>
      </c>
      <c r="O532" s="37" t="s">
        <v>3533</v>
      </c>
      <c r="P532" s="40">
        <v>43857</v>
      </c>
      <c r="Q532" s="37"/>
      <c r="V532" s="40">
        <v>25391</v>
      </c>
      <c r="W532" s="37" t="s">
        <v>5409</v>
      </c>
      <c r="X532" s="37" t="s">
        <v>2511</v>
      </c>
      <c r="Y532" s="37" t="str">
        <f>+IFERROR(VLOOKUP(Tabla1[[#This Row],[Supervisor]],STAFF!E:H,4,0),"")</f>
        <v>ULISES LA ROSA PEREZ</v>
      </c>
      <c r="Z532" s="40">
        <v>43172</v>
      </c>
      <c r="AA532" s="40">
        <v>43193</v>
      </c>
      <c r="AB532" s="37" t="s">
        <v>2516</v>
      </c>
      <c r="AC532" s="40">
        <v>43194</v>
      </c>
      <c r="AD532" s="37" t="s">
        <v>1030</v>
      </c>
      <c r="AE532" s="37" t="s">
        <v>1030</v>
      </c>
      <c r="AF532" s="37">
        <v>19054</v>
      </c>
      <c r="AG532" s="37" t="s">
        <v>2837</v>
      </c>
      <c r="AJ532" s="37">
        <v>24</v>
      </c>
      <c r="AK532" s="37" t="s">
        <v>3082</v>
      </c>
      <c r="AL532" s="37">
        <v>45</v>
      </c>
      <c r="AM532" s="37" t="s">
        <v>3519</v>
      </c>
      <c r="AN532" s="37">
        <f>+IF(AL532=45,1,"")</f>
        <v>1</v>
      </c>
      <c r="AO532" s="40">
        <f ca="1">+TODAY()</f>
        <v>44256</v>
      </c>
      <c r="AP532" s="41">
        <f ca="1">+IF(Tabla1[[#This Row],[Fecha Ingreso Plataforma]]="","",AO532-AC532)</f>
        <v>1062</v>
      </c>
      <c r="AQ532" s="40"/>
      <c r="AR532" s="42">
        <f>+IF(Tabla1[[#This Row],[Fecha Baja]]="","",VALUE(1&amp;"/"&amp;MONTH(Tabla1[[#This Row],[Fecha Baja]])&amp;"/"&amp;YEAR(Tabla1[[#This Row],[Fecha Baja]])))</f>
        <v>43831</v>
      </c>
      <c r="AS532" s="42">
        <f>IF(Tabla1[[#This Row],[Fecha Ingreso Plataforma]]="","",VALUE(1&amp;"/"&amp;MONTH(Tabla1[[#This Row],[Fecha Ingreso Plataforma]])&amp;"/"&amp;YEAR(Tabla1[[#This Row],[Fecha Ingreso Plataforma]])))</f>
        <v>43191</v>
      </c>
      <c r="AT532" s="41" t="str">
        <f ca="1">+IF(AND(Tabla1[[#This Row],[dias]]&gt;=135,Tabla1[[#This Row],[Estado]]="Vigente"),"Si","No")</f>
        <v>No</v>
      </c>
      <c r="AU532" s="37" t="str">
        <f>+IF(COUNTIF('PLAN EMPLEADO'!I:I,Tabla1[[#This Row],[Mail]])=0,"No","Si")</f>
        <v>Si</v>
      </c>
      <c r="AV532" s="89" t="s">
        <v>709</v>
      </c>
      <c r="AW532" s="194"/>
    </row>
    <row r="533" spans="1:49" x14ac:dyDescent="0.2">
      <c r="A533" s="37" t="s">
        <v>27</v>
      </c>
      <c r="B533" s="37" t="s">
        <v>3115</v>
      </c>
      <c r="C533" s="37" t="s">
        <v>28</v>
      </c>
      <c r="D533" s="37" t="s">
        <v>30</v>
      </c>
      <c r="E533" s="193" t="str">
        <f>+LEFT(Tabla1[[#This Row],[RutDV]],8)</f>
        <v>17998955</v>
      </c>
      <c r="F533" s="193" t="str">
        <f>+RIGHT(Tabla1[[#This Row],[RutDV]],1)</f>
        <v>7</v>
      </c>
      <c r="G533" s="37" t="s">
        <v>188</v>
      </c>
      <c r="H533" s="37" t="s">
        <v>831</v>
      </c>
      <c r="I533" s="37" t="str">
        <f>+TRIM(Tabla1[[#This Row],[Nombres]]&amp;" "&amp;Tabla1[[#This Row],[Apellidos]])</f>
        <v>CAMILA FERNANDA AVILES SANTANDER</v>
      </c>
      <c r="J533" s="37" t="s">
        <v>2440</v>
      </c>
      <c r="K533" s="37" t="s">
        <v>1620</v>
      </c>
      <c r="L533" s="37" t="s">
        <v>2494</v>
      </c>
      <c r="M533" s="37" t="s">
        <v>2493</v>
      </c>
      <c r="N533" s="37" t="s">
        <v>2496</v>
      </c>
      <c r="P533" s="40">
        <v>43226</v>
      </c>
      <c r="Q533" s="37"/>
      <c r="V533" s="40">
        <v>33844</v>
      </c>
      <c r="W533" s="37" t="s">
        <v>5413</v>
      </c>
      <c r="X533" s="37" t="s">
        <v>2510</v>
      </c>
      <c r="Y533" s="37" t="str">
        <f>+IFERROR(VLOOKUP(Tabla1[[#This Row],[Supervisor]],STAFF!E:H,4,0),"")</f>
        <v>FRANCISCO JAVIER SUAREZ VEGA</v>
      </c>
      <c r="Z533" s="40">
        <v>43172</v>
      </c>
      <c r="AA533" s="40">
        <v>43193</v>
      </c>
      <c r="AB533" s="37" t="s">
        <v>2516</v>
      </c>
      <c r="AC533" s="40">
        <v>43194</v>
      </c>
      <c r="AD533" s="37" t="s">
        <v>831</v>
      </c>
      <c r="AE533" s="37" t="s">
        <v>831</v>
      </c>
      <c r="AF533" s="37">
        <v>19255</v>
      </c>
      <c r="AG533" s="37" t="s">
        <v>2641</v>
      </c>
      <c r="AJ533" s="37">
        <v>24</v>
      </c>
      <c r="AK533" s="37" t="s">
        <v>3082</v>
      </c>
      <c r="AL533" s="37">
        <v>45</v>
      </c>
      <c r="AN533" s="37">
        <f>+IF(AL533=45,1,"")</f>
        <v>1</v>
      </c>
      <c r="AO533" s="40">
        <f ca="1">+TODAY()</f>
        <v>44256</v>
      </c>
      <c r="AP533" s="41">
        <f ca="1">+IF(Tabla1[[#This Row],[Fecha Ingreso Plataforma]]="","",AO533-AC533)</f>
        <v>1062</v>
      </c>
      <c r="AQ533" s="40"/>
      <c r="AR533" s="42">
        <f>+IF(Tabla1[[#This Row],[Fecha Baja]]="","",VALUE(1&amp;"/"&amp;MONTH(Tabla1[[#This Row],[Fecha Baja]])&amp;"/"&amp;YEAR(Tabla1[[#This Row],[Fecha Baja]])))</f>
        <v>43221</v>
      </c>
      <c r="AS533" s="42">
        <f>IF(Tabla1[[#This Row],[Fecha Ingreso Plataforma]]="","",VALUE(1&amp;"/"&amp;MONTH(Tabla1[[#This Row],[Fecha Ingreso Plataforma]])&amp;"/"&amp;YEAR(Tabla1[[#This Row],[Fecha Ingreso Plataforma]])))</f>
        <v>43191</v>
      </c>
      <c r="AT533" s="41" t="str">
        <f ca="1">+IF(AND(Tabla1[[#This Row],[dias]]&gt;=135,Tabla1[[#This Row],[Estado]]="Vigente"),"Si","No")</f>
        <v>No</v>
      </c>
      <c r="AU533" s="37" t="str">
        <f>+IF(COUNTIF('PLAN EMPLEADO'!I:I,Tabla1[[#This Row],[Mail]])=0,"No","Si")</f>
        <v>No</v>
      </c>
      <c r="AV533" s="89" t="s">
        <v>709</v>
      </c>
      <c r="AW533" s="194"/>
    </row>
    <row r="534" spans="1:49" x14ac:dyDescent="0.2">
      <c r="A534" s="37" t="s">
        <v>27</v>
      </c>
      <c r="B534" s="37" t="s">
        <v>3115</v>
      </c>
      <c r="C534" s="37" t="s">
        <v>28</v>
      </c>
      <c r="D534" s="37" t="s">
        <v>30</v>
      </c>
      <c r="E534" s="193" t="str">
        <f>+LEFT(Tabla1[[#This Row],[RutDV]],8)</f>
        <v>17436510</v>
      </c>
      <c r="F534" s="193" t="str">
        <f>+RIGHT(Tabla1[[#This Row],[RutDV]],1)</f>
        <v>5</v>
      </c>
      <c r="G534" s="37" t="s">
        <v>515</v>
      </c>
      <c r="H534" s="37" t="s">
        <v>1132</v>
      </c>
      <c r="I534" s="37" t="str">
        <f>+TRIM(Tabla1[[#This Row],[Nombres]]&amp;" "&amp;Tabla1[[#This Row],[Apellidos]])</f>
        <v>CAMILA FERNANDA PHILLIPS AHUMADA</v>
      </c>
      <c r="J534" s="37" t="s">
        <v>2440</v>
      </c>
      <c r="K534" s="37" t="s">
        <v>2187</v>
      </c>
      <c r="L534" s="37" t="s">
        <v>2494</v>
      </c>
      <c r="M534" s="37" t="s">
        <v>2493</v>
      </c>
      <c r="N534" s="37" t="s">
        <v>2495</v>
      </c>
      <c r="O534" s="177" t="s">
        <v>8681</v>
      </c>
      <c r="P534" s="40">
        <v>43281</v>
      </c>
      <c r="Q534" s="37"/>
      <c r="V534" s="40">
        <v>32816</v>
      </c>
      <c r="W534" s="37" t="s">
        <v>5419</v>
      </c>
      <c r="X534" s="37" t="s">
        <v>2513</v>
      </c>
      <c r="Y534" s="37">
        <f>+IFERROR(VLOOKUP(Tabla1[[#This Row],[Supervisor]],STAFF!E:H,4,0),"")</f>
        <v>0</v>
      </c>
      <c r="Z534" s="40">
        <v>43172</v>
      </c>
      <c r="AA534" s="40">
        <v>43193</v>
      </c>
      <c r="AB534" s="37" t="s">
        <v>2516</v>
      </c>
      <c r="AC534" s="40">
        <v>43194</v>
      </c>
      <c r="AD534" s="37" t="s">
        <v>1132</v>
      </c>
      <c r="AE534" s="37" t="s">
        <v>1132</v>
      </c>
      <c r="AF534" s="37">
        <v>19247</v>
      </c>
      <c r="AG534" s="37" t="s">
        <v>2937</v>
      </c>
      <c r="AJ534" s="37">
        <v>24</v>
      </c>
      <c r="AK534" s="37" t="s">
        <v>3082</v>
      </c>
      <c r="AL534" s="37">
        <v>30</v>
      </c>
      <c r="AM534" s="37" t="s">
        <v>3519</v>
      </c>
      <c r="AN534" s="37" t="str">
        <f>+IF(AL534=45,1,"")</f>
        <v/>
      </c>
      <c r="AO534" s="40">
        <f ca="1">+TODAY()</f>
        <v>44256</v>
      </c>
      <c r="AP534" s="41">
        <f ca="1">+IF(Tabla1[[#This Row],[Fecha Ingreso Plataforma]]="","",AO534-AC534)</f>
        <v>1062</v>
      </c>
      <c r="AQ534" s="40"/>
      <c r="AR534" s="42">
        <f>+IF(Tabla1[[#This Row],[Fecha Baja]]="","",VALUE(1&amp;"/"&amp;MONTH(Tabla1[[#This Row],[Fecha Baja]])&amp;"/"&amp;YEAR(Tabla1[[#This Row],[Fecha Baja]])))</f>
        <v>43252</v>
      </c>
      <c r="AS534" s="42">
        <f>IF(Tabla1[[#This Row],[Fecha Ingreso Plataforma]]="","",VALUE(1&amp;"/"&amp;MONTH(Tabla1[[#This Row],[Fecha Ingreso Plataforma]])&amp;"/"&amp;YEAR(Tabla1[[#This Row],[Fecha Ingreso Plataforma]])))</f>
        <v>43191</v>
      </c>
      <c r="AT534" s="41" t="str">
        <f ca="1">+IF(AND(Tabla1[[#This Row],[dias]]&gt;=135,Tabla1[[#This Row],[Estado]]="Vigente"),"Si","No")</f>
        <v>No</v>
      </c>
      <c r="AU534" s="37" t="str">
        <f>+IF(COUNTIF('PLAN EMPLEADO'!I:I,Tabla1[[#This Row],[Mail]])=0,"No","Si")</f>
        <v>No</v>
      </c>
      <c r="AV534" s="89" t="s">
        <v>709</v>
      </c>
      <c r="AW534" s="194"/>
    </row>
    <row r="535" spans="1:49" x14ac:dyDescent="0.2">
      <c r="A535" s="37" t="s">
        <v>27</v>
      </c>
      <c r="B535" s="37" t="s">
        <v>3115</v>
      </c>
      <c r="C535" s="37" t="s">
        <v>28</v>
      </c>
      <c r="D535" s="37" t="s">
        <v>30</v>
      </c>
      <c r="E535" s="193" t="str">
        <f>+LEFT(Tabla1[[#This Row],[RutDV]],8)</f>
        <v>18179197</v>
      </c>
      <c r="F535" s="193" t="str">
        <f>+RIGHT(Tabla1[[#This Row],[RutDV]],1)</f>
        <v>7</v>
      </c>
      <c r="G535" s="37" t="s">
        <v>553</v>
      </c>
      <c r="H535" s="37" t="s">
        <v>1170</v>
      </c>
      <c r="I535" s="37" t="str">
        <f>+TRIM(Tabla1[[#This Row],[Nombres]]&amp;" "&amp;Tabla1[[#This Row],[Apellidos]])</f>
        <v>DANIEL IGNACIO BONILLA ROJAS</v>
      </c>
      <c r="J535" s="37" t="s">
        <v>2249</v>
      </c>
      <c r="K535" s="37" t="s">
        <v>2250</v>
      </c>
      <c r="L535" s="37" t="s">
        <v>2494</v>
      </c>
      <c r="M535" s="37" t="s">
        <v>2493</v>
      </c>
      <c r="N535" s="37" t="s">
        <v>2495</v>
      </c>
      <c r="P535" s="40">
        <v>43203</v>
      </c>
      <c r="Q535" s="37"/>
      <c r="V535" s="40">
        <v>33866</v>
      </c>
      <c r="W535" s="37" t="s">
        <v>5413</v>
      </c>
      <c r="X535" s="37" t="s">
        <v>2510</v>
      </c>
      <c r="Y535" s="37" t="str">
        <f>+IFERROR(VLOOKUP(Tabla1[[#This Row],[Supervisor]],STAFF!E:H,4,0),"")</f>
        <v>FRANCISCO JAVIER SUAREZ VEGA</v>
      </c>
      <c r="Z535" s="40">
        <v>43172</v>
      </c>
      <c r="AA535" s="40">
        <v>43193</v>
      </c>
      <c r="AB535" s="37" t="s">
        <v>2516</v>
      </c>
      <c r="AC535" s="40">
        <v>43194</v>
      </c>
      <c r="AD535" s="37" t="s">
        <v>1170</v>
      </c>
      <c r="AE535" s="37" t="s">
        <v>1170</v>
      </c>
      <c r="AF535" s="37">
        <v>19253</v>
      </c>
      <c r="AG535" s="37" t="s">
        <v>2974</v>
      </c>
      <c r="AJ535" s="37">
        <v>24</v>
      </c>
      <c r="AK535" s="37" t="s">
        <v>3082</v>
      </c>
      <c r="AL535" s="37">
        <v>45</v>
      </c>
      <c r="AN535" s="37">
        <f>+IF(AL535=45,1,"")</f>
        <v>1</v>
      </c>
      <c r="AO535" s="40">
        <f ca="1">+TODAY()</f>
        <v>44256</v>
      </c>
      <c r="AP535" s="41">
        <f ca="1">+IF(Tabla1[[#This Row],[Fecha Ingreso Plataforma]]="","",AO535-AC535)</f>
        <v>1062</v>
      </c>
      <c r="AQ535" s="40"/>
      <c r="AR535" s="42">
        <f>+IF(Tabla1[[#This Row],[Fecha Baja]]="","",VALUE(1&amp;"/"&amp;MONTH(Tabla1[[#This Row],[Fecha Baja]])&amp;"/"&amp;YEAR(Tabla1[[#This Row],[Fecha Baja]])))</f>
        <v>43191</v>
      </c>
      <c r="AS535" s="42">
        <f>IF(Tabla1[[#This Row],[Fecha Ingreso Plataforma]]="","",VALUE(1&amp;"/"&amp;MONTH(Tabla1[[#This Row],[Fecha Ingreso Plataforma]])&amp;"/"&amp;YEAR(Tabla1[[#This Row],[Fecha Ingreso Plataforma]])))</f>
        <v>43191</v>
      </c>
      <c r="AT535" s="41" t="str">
        <f ca="1">+IF(AND(Tabla1[[#This Row],[dias]]&gt;=135,Tabla1[[#This Row],[Estado]]="Vigente"),"Si","No")</f>
        <v>No</v>
      </c>
      <c r="AU535" s="37" t="str">
        <f>+IF(COUNTIF('PLAN EMPLEADO'!I:I,Tabla1[[#This Row],[Mail]])=0,"No","Si")</f>
        <v>No</v>
      </c>
      <c r="AV535" s="89" t="s">
        <v>709</v>
      </c>
      <c r="AW535" s="194"/>
    </row>
    <row r="536" spans="1:49" x14ac:dyDescent="0.2">
      <c r="A536" s="37" t="s">
        <v>27</v>
      </c>
      <c r="B536" s="37" t="s">
        <v>3115</v>
      </c>
      <c r="C536" s="37" t="s">
        <v>28</v>
      </c>
      <c r="D536" s="37" t="s">
        <v>30</v>
      </c>
      <c r="E536" s="193" t="str">
        <f>+LEFT(Tabla1[[#This Row],[RutDV]],8)</f>
        <v>19867139</v>
      </c>
      <c r="F536" s="193" t="str">
        <f>+RIGHT(Tabla1[[#This Row],[RutDV]],1)</f>
        <v>8</v>
      </c>
      <c r="G536" s="37" t="s">
        <v>45</v>
      </c>
      <c r="H536" s="37" t="s">
        <v>722</v>
      </c>
      <c r="I536" s="37" t="str">
        <f>+TRIM(Tabla1[[#This Row],[Nombres]]&amp;" "&amp;Tabla1[[#This Row],[Apellidos]])</f>
        <v>FLOR YAJAIRA VICTORIA AGUILERA ALVAREZ</v>
      </c>
      <c r="J536" s="37" t="s">
        <v>1337</v>
      </c>
      <c r="K536" s="37" t="s">
        <v>1338</v>
      </c>
      <c r="L536" s="37" t="s">
        <v>2494</v>
      </c>
      <c r="M536" s="37" t="s">
        <v>2493</v>
      </c>
      <c r="N536" s="37" t="s">
        <v>2496</v>
      </c>
      <c r="P536" s="40">
        <v>43258</v>
      </c>
      <c r="Q536" s="37"/>
      <c r="V536" s="40">
        <v>36033</v>
      </c>
      <c r="W536" s="37" t="s">
        <v>5410</v>
      </c>
      <c r="X536" s="37" t="s">
        <v>2506</v>
      </c>
      <c r="Y536" s="37" t="str">
        <f>+IFERROR(VLOOKUP(Tabla1[[#This Row],[Supervisor]],STAFF!E:H,4,0),"")</f>
        <v>ULISES LA ROSA PEREZ</v>
      </c>
      <c r="Z536" s="40">
        <v>43172</v>
      </c>
      <c r="AA536" s="40">
        <v>43193</v>
      </c>
      <c r="AB536" s="37" t="s">
        <v>2516</v>
      </c>
      <c r="AC536" s="40">
        <v>43194</v>
      </c>
      <c r="AD536" s="37" t="s">
        <v>722</v>
      </c>
      <c r="AE536" s="37" t="s">
        <v>722</v>
      </c>
      <c r="AF536" s="37">
        <v>19251</v>
      </c>
      <c r="AG536" s="37" t="s">
        <v>2535</v>
      </c>
      <c r="AJ536" s="37">
        <v>24</v>
      </c>
      <c r="AK536" s="37" t="s">
        <v>3082</v>
      </c>
      <c r="AL536" s="37">
        <v>45</v>
      </c>
      <c r="AM536" s="37" t="s">
        <v>3519</v>
      </c>
      <c r="AN536" s="37">
        <f>+IF(AL536=45,1,"")</f>
        <v>1</v>
      </c>
      <c r="AO536" s="40">
        <f ca="1">+TODAY()</f>
        <v>44256</v>
      </c>
      <c r="AP536" s="41">
        <f ca="1">+IF(Tabla1[[#This Row],[Fecha Ingreso Plataforma]]="","",AO536-AC536)</f>
        <v>1062</v>
      </c>
      <c r="AQ536" s="40"/>
      <c r="AR536" s="42">
        <f>+IF(Tabla1[[#This Row],[Fecha Baja]]="","",VALUE(1&amp;"/"&amp;MONTH(Tabla1[[#This Row],[Fecha Baja]])&amp;"/"&amp;YEAR(Tabla1[[#This Row],[Fecha Baja]])))</f>
        <v>43252</v>
      </c>
      <c r="AS536" s="42">
        <f>IF(Tabla1[[#This Row],[Fecha Ingreso Plataforma]]="","",VALUE(1&amp;"/"&amp;MONTH(Tabla1[[#This Row],[Fecha Ingreso Plataforma]])&amp;"/"&amp;YEAR(Tabla1[[#This Row],[Fecha Ingreso Plataforma]])))</f>
        <v>43191</v>
      </c>
      <c r="AT536" s="41" t="str">
        <f ca="1">+IF(AND(Tabla1[[#This Row],[dias]]&gt;=135,Tabla1[[#This Row],[Estado]]="Vigente"),"Si","No")</f>
        <v>No</v>
      </c>
      <c r="AU536" s="37" t="str">
        <f>+IF(COUNTIF('PLAN EMPLEADO'!I:I,Tabla1[[#This Row],[Mail]])=0,"No","Si")</f>
        <v>No</v>
      </c>
      <c r="AV536" s="89" t="s">
        <v>709</v>
      </c>
      <c r="AW536" s="194"/>
    </row>
    <row r="537" spans="1:49" x14ac:dyDescent="0.2">
      <c r="A537" s="37" t="s">
        <v>27</v>
      </c>
      <c r="B537" s="37" t="s">
        <v>3115</v>
      </c>
      <c r="C537" s="37" t="s">
        <v>28</v>
      </c>
      <c r="D537" s="37" t="s">
        <v>30</v>
      </c>
      <c r="E537" s="193" t="str">
        <f>+LEFT(Tabla1[[#This Row],[RutDV]],8)</f>
        <v>18178949</v>
      </c>
      <c r="F537" s="193" t="str">
        <f>+RIGHT(Tabla1[[#This Row],[RutDV]],1)</f>
        <v>2</v>
      </c>
      <c r="G537" s="37" t="s">
        <v>566</v>
      </c>
      <c r="H537" s="37" t="s">
        <v>1183</v>
      </c>
      <c r="I537" s="37" t="str">
        <f>+TRIM(Tabla1[[#This Row],[Nombres]]&amp;" "&amp;Tabla1[[#This Row],[Apellidos]])</f>
        <v>JOSE IGNACIO TOBAR CESPEDES</v>
      </c>
      <c r="J537" s="37" t="s">
        <v>2273</v>
      </c>
      <c r="K537" s="37" t="s">
        <v>2274</v>
      </c>
      <c r="L537" s="37" t="s">
        <v>2494</v>
      </c>
      <c r="M537" s="37" t="s">
        <v>2493</v>
      </c>
      <c r="N537" s="37" t="s">
        <v>2495</v>
      </c>
      <c r="O537" s="37" t="s">
        <v>3240</v>
      </c>
      <c r="P537" s="40">
        <v>43224</v>
      </c>
      <c r="Q537" s="37"/>
      <c r="V537" s="40">
        <v>33829</v>
      </c>
      <c r="W537" s="37" t="s">
        <v>5416</v>
      </c>
      <c r="X537" s="37" t="s">
        <v>2505</v>
      </c>
      <c r="Y537" s="37" t="str">
        <f>+IFERROR(VLOOKUP(Tabla1[[#This Row],[Supervisor]],STAFF!E:H,4,0),"")</f>
        <v>FRANCISCO JAVIER SUAREZ VEGA</v>
      </c>
      <c r="Z537" s="40">
        <v>43172</v>
      </c>
      <c r="AA537" s="40">
        <v>43193</v>
      </c>
      <c r="AB537" s="37" t="s">
        <v>2516</v>
      </c>
      <c r="AC537" s="40">
        <v>43194</v>
      </c>
      <c r="AD537" s="37" t="s">
        <v>1183</v>
      </c>
      <c r="AE537" s="37" t="s">
        <v>1183</v>
      </c>
      <c r="AF537" s="37">
        <v>19252</v>
      </c>
      <c r="AG537" s="37" t="s">
        <v>2987</v>
      </c>
      <c r="AJ537" s="37">
        <v>24</v>
      </c>
      <c r="AK537" s="37" t="s">
        <v>3082</v>
      </c>
      <c r="AL537" s="37">
        <v>45</v>
      </c>
      <c r="AN537" s="37">
        <f>+IF(AL537=45,1,"")</f>
        <v>1</v>
      </c>
      <c r="AO537" s="40">
        <f ca="1">+TODAY()</f>
        <v>44256</v>
      </c>
      <c r="AP537" s="41">
        <f ca="1">+IF(Tabla1[[#This Row],[Fecha Ingreso Plataforma]]="","",AO537-AC537)</f>
        <v>1062</v>
      </c>
      <c r="AQ537" s="40"/>
      <c r="AR537" s="42">
        <f>+IF(Tabla1[[#This Row],[Fecha Baja]]="","",VALUE(1&amp;"/"&amp;MONTH(Tabla1[[#This Row],[Fecha Baja]])&amp;"/"&amp;YEAR(Tabla1[[#This Row],[Fecha Baja]])))</f>
        <v>43221</v>
      </c>
      <c r="AS537" s="42">
        <f>IF(Tabla1[[#This Row],[Fecha Ingreso Plataforma]]="","",VALUE(1&amp;"/"&amp;MONTH(Tabla1[[#This Row],[Fecha Ingreso Plataforma]])&amp;"/"&amp;YEAR(Tabla1[[#This Row],[Fecha Ingreso Plataforma]])))</f>
        <v>43191</v>
      </c>
      <c r="AT537" s="41" t="str">
        <f ca="1">+IF(AND(Tabla1[[#This Row],[dias]]&gt;=135,Tabla1[[#This Row],[Estado]]="Vigente"),"Si","No")</f>
        <v>No</v>
      </c>
      <c r="AU537" s="37" t="str">
        <f>+IF(COUNTIF('PLAN EMPLEADO'!I:I,Tabla1[[#This Row],[Mail]])=0,"No","Si")</f>
        <v>No</v>
      </c>
      <c r="AV537" s="89" t="s">
        <v>709</v>
      </c>
      <c r="AW537" s="194"/>
    </row>
    <row r="538" spans="1:49" x14ac:dyDescent="0.2">
      <c r="A538" s="37" t="s">
        <v>27</v>
      </c>
      <c r="B538" s="37" t="s">
        <v>3115</v>
      </c>
      <c r="C538" s="37" t="s">
        <v>28</v>
      </c>
      <c r="D538" s="37" t="s">
        <v>30</v>
      </c>
      <c r="E538" s="193" t="str">
        <f>+LEFT(Tabla1[[#This Row],[RutDV]],8)</f>
        <v>18003026</v>
      </c>
      <c r="F538" s="193" t="str">
        <f>+RIGHT(Tabla1[[#This Row],[RutDV]],1)</f>
        <v>3</v>
      </c>
      <c r="G538" s="37" t="s">
        <v>484</v>
      </c>
      <c r="H538" s="37" t="s">
        <v>1102</v>
      </c>
      <c r="I538" s="37" t="str">
        <f>+TRIM(Tabla1[[#This Row],[Nombres]]&amp;" "&amp;Tabla1[[#This Row],[Apellidos]])</f>
        <v>KAREN MICHELLE MALDONADO CORTES</v>
      </c>
      <c r="J538" s="37" t="s">
        <v>2132</v>
      </c>
      <c r="K538" s="37" t="s">
        <v>2133</v>
      </c>
      <c r="L538" s="37" t="s">
        <v>2494</v>
      </c>
      <c r="M538" s="37" t="s">
        <v>2493</v>
      </c>
      <c r="N538" s="37" t="s">
        <v>2496</v>
      </c>
      <c r="O538" s="37" t="s">
        <v>3533</v>
      </c>
      <c r="P538" s="40">
        <v>43307</v>
      </c>
      <c r="Q538" s="37"/>
      <c r="V538" s="40">
        <v>33666</v>
      </c>
      <c r="W538" s="37" t="s">
        <v>5409</v>
      </c>
      <c r="X538" s="37" t="s">
        <v>2511</v>
      </c>
      <c r="Y538" s="37" t="str">
        <f>+IFERROR(VLOOKUP(Tabla1[[#This Row],[Supervisor]],STAFF!E:H,4,0),"")</f>
        <v>ULISES LA ROSA PEREZ</v>
      </c>
      <c r="Z538" s="40">
        <v>43172</v>
      </c>
      <c r="AA538" s="40">
        <v>43193</v>
      </c>
      <c r="AB538" s="37" t="s">
        <v>2516</v>
      </c>
      <c r="AC538" s="40">
        <v>43194</v>
      </c>
      <c r="AD538" s="37" t="s">
        <v>1102</v>
      </c>
      <c r="AE538" s="37" t="s">
        <v>1102</v>
      </c>
      <c r="AF538" s="37">
        <v>19172</v>
      </c>
      <c r="AG538" s="37" t="s">
        <v>2907</v>
      </c>
      <c r="AJ538" s="37">
        <v>24</v>
      </c>
      <c r="AK538" s="37" t="s">
        <v>3082</v>
      </c>
      <c r="AL538" s="37">
        <v>45</v>
      </c>
      <c r="AM538" s="37" t="s">
        <v>3519</v>
      </c>
      <c r="AN538" s="37">
        <f>+IF(AL538=45,1,"")</f>
        <v>1</v>
      </c>
      <c r="AO538" s="40">
        <f ca="1">+TODAY()</f>
        <v>44256</v>
      </c>
      <c r="AP538" s="41">
        <f ca="1">+IF(Tabla1[[#This Row],[Fecha Ingreso Plataforma]]="","",AO538-AC538)</f>
        <v>1062</v>
      </c>
      <c r="AQ538" s="40"/>
      <c r="AR538" s="42">
        <f>+IF(Tabla1[[#This Row],[Fecha Baja]]="","",VALUE(1&amp;"/"&amp;MONTH(Tabla1[[#This Row],[Fecha Baja]])&amp;"/"&amp;YEAR(Tabla1[[#This Row],[Fecha Baja]])))</f>
        <v>43282</v>
      </c>
      <c r="AS538" s="42">
        <f>IF(Tabla1[[#This Row],[Fecha Ingreso Plataforma]]="","",VALUE(1&amp;"/"&amp;MONTH(Tabla1[[#This Row],[Fecha Ingreso Plataforma]])&amp;"/"&amp;YEAR(Tabla1[[#This Row],[Fecha Ingreso Plataforma]])))</f>
        <v>43191</v>
      </c>
      <c r="AT538" s="41" t="str">
        <f ca="1">+IF(AND(Tabla1[[#This Row],[dias]]&gt;=135,Tabla1[[#This Row],[Estado]]="Vigente"),"Si","No")</f>
        <v>No</v>
      </c>
      <c r="AU538" s="37" t="str">
        <f>+IF(COUNTIF('PLAN EMPLEADO'!I:I,Tabla1[[#This Row],[Mail]])=0,"No","Si")</f>
        <v>No</v>
      </c>
      <c r="AV538" s="89" t="s">
        <v>709</v>
      </c>
      <c r="AW538" s="194"/>
    </row>
    <row r="539" spans="1:49" x14ac:dyDescent="0.2">
      <c r="A539" s="37" t="s">
        <v>27</v>
      </c>
      <c r="B539" s="37" t="s">
        <v>3115</v>
      </c>
      <c r="C539" s="37" t="s">
        <v>28</v>
      </c>
      <c r="D539" s="37" t="s">
        <v>30</v>
      </c>
      <c r="E539" s="193" t="str">
        <f>+LEFT(Tabla1[[#This Row],[RutDV]],8)</f>
        <v>11618675</v>
      </c>
      <c r="F539" s="193" t="str">
        <f>+RIGHT(Tabla1[[#This Row],[RutDV]],1)</f>
        <v>6</v>
      </c>
      <c r="G539" s="37" t="s">
        <v>567</v>
      </c>
      <c r="H539" s="37" t="s">
        <v>1184</v>
      </c>
      <c r="I539" s="37" t="str">
        <f>+TRIM(Tabla1[[#This Row],[Nombres]]&amp;" "&amp;Tabla1[[#This Row],[Apellidos]])</f>
        <v>MIRIAM DEL ROSARIO ROJAS CHILLA</v>
      </c>
      <c r="J539" s="37" t="s">
        <v>2275</v>
      </c>
      <c r="K539" s="37" t="s">
        <v>2276</v>
      </c>
      <c r="L539" s="37" t="s">
        <v>2494</v>
      </c>
      <c r="M539" s="37" t="s">
        <v>2493</v>
      </c>
      <c r="N539" s="37" t="s">
        <v>2496</v>
      </c>
      <c r="P539" s="40">
        <v>43208</v>
      </c>
      <c r="Q539" s="37"/>
      <c r="V539" s="40">
        <v>25669</v>
      </c>
      <c r="W539" s="37" t="s">
        <v>5419</v>
      </c>
      <c r="X539" s="37" t="s">
        <v>2513</v>
      </c>
      <c r="Y539" s="37">
        <f>+IFERROR(VLOOKUP(Tabla1[[#This Row],[Supervisor]],STAFF!E:H,4,0),"")</f>
        <v>0</v>
      </c>
      <c r="Z539" s="40">
        <v>43172</v>
      </c>
      <c r="AA539" s="40">
        <v>43193</v>
      </c>
      <c r="AB539" s="37" t="s">
        <v>2516</v>
      </c>
      <c r="AC539" s="40">
        <v>43194</v>
      </c>
      <c r="AD539" s="37" t="s">
        <v>1184</v>
      </c>
      <c r="AE539" s="37" t="s">
        <v>1184</v>
      </c>
      <c r="AF539" s="37">
        <v>19239</v>
      </c>
      <c r="AG539" s="37" t="s">
        <v>2988</v>
      </c>
      <c r="AJ539" s="37">
        <v>24</v>
      </c>
      <c r="AK539" s="37" t="s">
        <v>3082</v>
      </c>
      <c r="AL539" s="37">
        <v>45</v>
      </c>
      <c r="AN539" s="37">
        <f>+IF(AL539=45,1,"")</f>
        <v>1</v>
      </c>
      <c r="AO539" s="40">
        <f ca="1">+TODAY()</f>
        <v>44256</v>
      </c>
      <c r="AP539" s="41">
        <f ca="1">+IF(Tabla1[[#This Row],[Fecha Ingreso Plataforma]]="","",AO539-AC539)</f>
        <v>1062</v>
      </c>
      <c r="AQ539" s="40"/>
      <c r="AR539" s="42">
        <f>+IF(Tabla1[[#This Row],[Fecha Baja]]="","",VALUE(1&amp;"/"&amp;MONTH(Tabla1[[#This Row],[Fecha Baja]])&amp;"/"&amp;YEAR(Tabla1[[#This Row],[Fecha Baja]])))</f>
        <v>43191</v>
      </c>
      <c r="AS539" s="42">
        <f>IF(Tabla1[[#This Row],[Fecha Ingreso Plataforma]]="","",VALUE(1&amp;"/"&amp;MONTH(Tabla1[[#This Row],[Fecha Ingreso Plataforma]])&amp;"/"&amp;YEAR(Tabla1[[#This Row],[Fecha Ingreso Plataforma]])))</f>
        <v>43191</v>
      </c>
      <c r="AT539" s="41" t="str">
        <f ca="1">+IF(AND(Tabla1[[#This Row],[dias]]&gt;=135,Tabla1[[#This Row],[Estado]]="Vigente"),"Si","No")</f>
        <v>No</v>
      </c>
      <c r="AU539" s="37" t="str">
        <f>+IF(COUNTIF('PLAN EMPLEADO'!I:I,Tabla1[[#This Row],[Mail]])=0,"No","Si")</f>
        <v>No</v>
      </c>
      <c r="AV539" s="89" t="s">
        <v>709</v>
      </c>
      <c r="AW539" s="194"/>
    </row>
    <row r="540" spans="1:49" x14ac:dyDescent="0.2">
      <c r="A540" s="37" t="s">
        <v>27</v>
      </c>
      <c r="B540" s="37" t="s">
        <v>3115</v>
      </c>
      <c r="C540" s="37" t="s">
        <v>28</v>
      </c>
      <c r="D540" s="37" t="s">
        <v>30</v>
      </c>
      <c r="E540" s="193" t="str">
        <f>+LEFT(Tabla1[[#This Row],[RutDV]],8)</f>
        <v>19770823</v>
      </c>
      <c r="F540" s="193" t="str">
        <f>+RIGHT(Tabla1[[#This Row],[RutDV]],1)</f>
        <v>9</v>
      </c>
      <c r="G540" s="37" t="s">
        <v>499</v>
      </c>
      <c r="H540" s="37" t="s">
        <v>1115</v>
      </c>
      <c r="I540" s="37" t="str">
        <f>+TRIM(Tabla1[[#This Row],[Nombres]]&amp;" "&amp;Tabla1[[#This Row],[Apellidos]])</f>
        <v>NICOLAS PATRICIO MUÑOZ SALFATE</v>
      </c>
      <c r="J540" s="37" t="s">
        <v>2159</v>
      </c>
      <c r="K540" s="37" t="s">
        <v>2160</v>
      </c>
      <c r="L540" s="37" t="s">
        <v>2494</v>
      </c>
      <c r="M540" s="37" t="s">
        <v>2493</v>
      </c>
      <c r="N540" s="37" t="s">
        <v>2496</v>
      </c>
      <c r="O540" s="37" t="s">
        <v>3089</v>
      </c>
      <c r="P540" s="40">
        <v>43433</v>
      </c>
      <c r="Q540" s="37"/>
      <c r="V540" s="40">
        <v>35843</v>
      </c>
      <c r="W540" s="37" t="s">
        <v>5409</v>
      </c>
      <c r="X540" s="37" t="s">
        <v>2511</v>
      </c>
      <c r="Y540" s="37" t="str">
        <f>+IFERROR(VLOOKUP(Tabla1[[#This Row],[Supervisor]],STAFF!E:H,4,0),"")</f>
        <v>ULISES LA ROSA PEREZ</v>
      </c>
      <c r="Z540" s="40">
        <v>43172</v>
      </c>
      <c r="AA540" s="40">
        <v>43193</v>
      </c>
      <c r="AB540" s="37" t="s">
        <v>2516</v>
      </c>
      <c r="AC540" s="40">
        <v>43194</v>
      </c>
      <c r="AD540" s="37" t="s">
        <v>1115</v>
      </c>
      <c r="AE540" s="37" t="s">
        <v>1115</v>
      </c>
      <c r="AF540" s="37">
        <v>19056</v>
      </c>
      <c r="AG540" s="37" t="s">
        <v>2920</v>
      </c>
      <c r="AJ540" s="37">
        <v>24</v>
      </c>
      <c r="AK540" s="37" t="s">
        <v>3082</v>
      </c>
      <c r="AL540" s="37">
        <v>45</v>
      </c>
      <c r="AM540" s="37" t="s">
        <v>3519</v>
      </c>
      <c r="AN540" s="37">
        <f>+IF(AL540=45,1,"")</f>
        <v>1</v>
      </c>
      <c r="AO540" s="40">
        <f ca="1">+TODAY()</f>
        <v>44256</v>
      </c>
      <c r="AP540" s="41">
        <f ca="1">+IF(Tabla1[[#This Row],[Fecha Ingreso Plataforma]]="","",AO540-AC540)</f>
        <v>1062</v>
      </c>
      <c r="AQ540" s="40"/>
      <c r="AR540" s="42">
        <f>+IF(Tabla1[[#This Row],[Fecha Baja]]="","",VALUE(1&amp;"/"&amp;MONTH(Tabla1[[#This Row],[Fecha Baja]])&amp;"/"&amp;YEAR(Tabla1[[#This Row],[Fecha Baja]])))</f>
        <v>43405</v>
      </c>
      <c r="AS540" s="42">
        <f>IF(Tabla1[[#This Row],[Fecha Ingreso Plataforma]]="","",VALUE(1&amp;"/"&amp;MONTH(Tabla1[[#This Row],[Fecha Ingreso Plataforma]])&amp;"/"&amp;YEAR(Tabla1[[#This Row],[Fecha Ingreso Plataforma]])))</f>
        <v>43191</v>
      </c>
      <c r="AT540" s="41" t="str">
        <f ca="1">+IF(AND(Tabla1[[#This Row],[dias]]&gt;=135,Tabla1[[#This Row],[Estado]]="Vigente"),"Si","No")</f>
        <v>No</v>
      </c>
      <c r="AU540" s="37" t="str">
        <f>+IF(COUNTIF('PLAN EMPLEADO'!I:I,Tabla1[[#This Row],[Mail]])=0,"No","Si")</f>
        <v>Si</v>
      </c>
      <c r="AV540" s="89" t="s">
        <v>709</v>
      </c>
      <c r="AW540" s="194"/>
    </row>
    <row r="541" spans="1:49" x14ac:dyDescent="0.2">
      <c r="A541" s="37" t="s">
        <v>27</v>
      </c>
      <c r="B541" s="37" t="s">
        <v>3115</v>
      </c>
      <c r="C541" s="37" t="s">
        <v>28</v>
      </c>
      <c r="D541" s="37" t="s">
        <v>30</v>
      </c>
      <c r="E541" s="193" t="str">
        <f>+LEFT(Tabla1[[#This Row],[RutDV]],8)</f>
        <v>17626393</v>
      </c>
      <c r="F541" s="193" t="str">
        <f>+RIGHT(Tabla1[[#This Row],[RutDV]],1)</f>
        <v>8</v>
      </c>
      <c r="G541" s="37" t="s">
        <v>561</v>
      </c>
      <c r="H541" s="37" t="s">
        <v>1178</v>
      </c>
      <c r="I541" s="37" t="str">
        <f>+TRIM(Tabla1[[#This Row],[Nombres]]&amp;" "&amp;Tabla1[[#This Row],[Apellidos]])</f>
        <v>PAULINA ANDREA LEDESMA LEDESMA</v>
      </c>
      <c r="J541" s="37" t="s">
        <v>2264</v>
      </c>
      <c r="K541" s="37" t="s">
        <v>2265</v>
      </c>
      <c r="L541" s="37" t="s">
        <v>2494</v>
      </c>
      <c r="M541" s="37" t="s">
        <v>2493</v>
      </c>
      <c r="N541" s="37" t="s">
        <v>2496</v>
      </c>
      <c r="P541" s="40">
        <v>43207</v>
      </c>
      <c r="Q541" s="37"/>
      <c r="V541" s="40">
        <v>33298</v>
      </c>
      <c r="W541" s="37" t="s">
        <v>5415</v>
      </c>
      <c r="X541" s="37" t="s">
        <v>2509</v>
      </c>
      <c r="Y541" s="37" t="str">
        <f>+IFERROR(VLOOKUP(Tabla1[[#This Row],[Supervisor]],STAFF!E:H,4,0),"")</f>
        <v>ULISES LA ROSA PEREZ</v>
      </c>
      <c r="Z541" s="40">
        <v>43172</v>
      </c>
      <c r="AA541" s="40">
        <v>43193</v>
      </c>
      <c r="AB541" s="37" t="s">
        <v>2516</v>
      </c>
      <c r="AC541" s="40">
        <v>43194</v>
      </c>
      <c r="AD541" s="37" t="s">
        <v>1178</v>
      </c>
      <c r="AE541" s="37" t="s">
        <v>1178</v>
      </c>
      <c r="AF541" s="37">
        <v>19215</v>
      </c>
      <c r="AG541" s="37" t="s">
        <v>2982</v>
      </c>
      <c r="AJ541" s="37">
        <v>24</v>
      </c>
      <c r="AK541" s="37" t="s">
        <v>3082</v>
      </c>
      <c r="AL541" s="37">
        <v>45</v>
      </c>
      <c r="AN541" s="37">
        <f>+IF(AL541=45,1,"")</f>
        <v>1</v>
      </c>
      <c r="AO541" s="40">
        <f ca="1">+TODAY()</f>
        <v>44256</v>
      </c>
      <c r="AP541" s="41">
        <f ca="1">+IF(Tabla1[[#This Row],[Fecha Ingreso Plataforma]]="","",AO541-AC541)</f>
        <v>1062</v>
      </c>
      <c r="AQ541" s="40"/>
      <c r="AR541" s="42">
        <f>+IF(Tabla1[[#This Row],[Fecha Baja]]="","",VALUE(1&amp;"/"&amp;MONTH(Tabla1[[#This Row],[Fecha Baja]])&amp;"/"&amp;YEAR(Tabla1[[#This Row],[Fecha Baja]])))</f>
        <v>43191</v>
      </c>
      <c r="AS541" s="42">
        <f>IF(Tabla1[[#This Row],[Fecha Ingreso Plataforma]]="","",VALUE(1&amp;"/"&amp;MONTH(Tabla1[[#This Row],[Fecha Ingreso Plataforma]])&amp;"/"&amp;YEAR(Tabla1[[#This Row],[Fecha Ingreso Plataforma]])))</f>
        <v>43191</v>
      </c>
      <c r="AT541" s="41" t="str">
        <f ca="1">+IF(AND(Tabla1[[#This Row],[dias]]&gt;=135,Tabla1[[#This Row],[Estado]]="Vigente"),"Si","No")</f>
        <v>No</v>
      </c>
      <c r="AU541" s="37" t="str">
        <f>+IF(COUNTIF('PLAN EMPLEADO'!I:I,Tabla1[[#This Row],[Mail]])=0,"No","Si")</f>
        <v>No</v>
      </c>
      <c r="AV541" s="89" t="s">
        <v>709</v>
      </c>
      <c r="AW541" s="194"/>
    </row>
    <row r="542" spans="1:49" x14ac:dyDescent="0.2">
      <c r="A542" s="37" t="s">
        <v>27</v>
      </c>
      <c r="B542" s="37" t="s">
        <v>3115</v>
      </c>
      <c r="C542" s="37" t="s">
        <v>28</v>
      </c>
      <c r="D542" s="37" t="s">
        <v>30</v>
      </c>
      <c r="E542" s="193" t="str">
        <f>+LEFT(Tabla1[[#This Row],[RutDV]],8)</f>
        <v>17388910</v>
      </c>
      <c r="F542" s="193" t="str">
        <f>+RIGHT(Tabla1[[#This Row],[RutDV]],1)</f>
        <v>0</v>
      </c>
      <c r="G542" s="37" t="s">
        <v>557</v>
      </c>
      <c r="H542" s="37" t="s">
        <v>1174</v>
      </c>
      <c r="I542" s="37" t="str">
        <f>+TRIM(Tabla1[[#This Row],[Nombres]]&amp;" "&amp;Tabla1[[#This Row],[Apellidos]])</f>
        <v>TRACY ASSLEY CASTRO ESCOBAR</v>
      </c>
      <c r="J542" s="37" t="s">
        <v>2256</v>
      </c>
      <c r="K542" s="37" t="s">
        <v>2257</v>
      </c>
      <c r="L542" s="37" t="s">
        <v>2494</v>
      </c>
      <c r="M542" s="37" t="s">
        <v>2493</v>
      </c>
      <c r="N542" s="37" t="s">
        <v>2496</v>
      </c>
      <c r="P542" s="40">
        <v>43206</v>
      </c>
      <c r="Q542" s="37"/>
      <c r="V542" s="40">
        <v>32720</v>
      </c>
      <c r="W542" s="37" t="s">
        <v>5413</v>
      </c>
      <c r="X542" s="37" t="s">
        <v>2510</v>
      </c>
      <c r="Y542" s="37" t="str">
        <f>+IFERROR(VLOOKUP(Tabla1[[#This Row],[Supervisor]],STAFF!E:H,4,0),"")</f>
        <v>FRANCISCO JAVIER SUAREZ VEGA</v>
      </c>
      <c r="Z542" s="40">
        <v>43172</v>
      </c>
      <c r="AA542" s="40">
        <v>43193</v>
      </c>
      <c r="AB542" s="37" t="s">
        <v>2516</v>
      </c>
      <c r="AC542" s="40">
        <v>43194</v>
      </c>
      <c r="AD542" s="37" t="s">
        <v>1174</v>
      </c>
      <c r="AE542" s="37" t="s">
        <v>1174</v>
      </c>
      <c r="AF542" s="37">
        <v>19241</v>
      </c>
      <c r="AG542" s="37" t="s">
        <v>2978</v>
      </c>
      <c r="AJ542" s="37">
        <v>24</v>
      </c>
      <c r="AK542" s="37" t="s">
        <v>3082</v>
      </c>
      <c r="AL542" s="37">
        <v>45</v>
      </c>
      <c r="AN542" s="37">
        <f>+IF(AL542=45,1,"")</f>
        <v>1</v>
      </c>
      <c r="AO542" s="40">
        <f ca="1">+TODAY()</f>
        <v>44256</v>
      </c>
      <c r="AP542" s="41">
        <f ca="1">+IF(Tabla1[[#This Row],[Fecha Ingreso Plataforma]]="","",AO542-AC542)</f>
        <v>1062</v>
      </c>
      <c r="AQ542" s="40"/>
      <c r="AR542" s="42">
        <f>+IF(Tabla1[[#This Row],[Fecha Baja]]="","",VALUE(1&amp;"/"&amp;MONTH(Tabla1[[#This Row],[Fecha Baja]])&amp;"/"&amp;YEAR(Tabla1[[#This Row],[Fecha Baja]])))</f>
        <v>43191</v>
      </c>
      <c r="AS542" s="42">
        <f>IF(Tabla1[[#This Row],[Fecha Ingreso Plataforma]]="","",VALUE(1&amp;"/"&amp;MONTH(Tabla1[[#This Row],[Fecha Ingreso Plataforma]])&amp;"/"&amp;YEAR(Tabla1[[#This Row],[Fecha Ingreso Plataforma]])))</f>
        <v>43191</v>
      </c>
      <c r="AT542" s="41" t="str">
        <f ca="1">+IF(AND(Tabla1[[#This Row],[dias]]&gt;=135,Tabla1[[#This Row],[Estado]]="Vigente"),"Si","No")</f>
        <v>No</v>
      </c>
      <c r="AU542" s="37" t="str">
        <f>+IF(COUNTIF('PLAN EMPLEADO'!I:I,Tabla1[[#This Row],[Mail]])=0,"No","Si")</f>
        <v>No</v>
      </c>
      <c r="AV542" s="89" t="s">
        <v>709</v>
      </c>
      <c r="AW542" s="194"/>
    </row>
    <row r="543" spans="1:49" x14ac:dyDescent="0.2">
      <c r="A543" s="37" t="s">
        <v>27</v>
      </c>
      <c r="B543" s="37" t="s">
        <v>3115</v>
      </c>
      <c r="C543" s="37" t="s">
        <v>28</v>
      </c>
      <c r="D543" s="37" t="s">
        <v>30</v>
      </c>
      <c r="E543" s="193" t="str">
        <f>+LEFT(Tabla1[[#This Row],[RutDV]],8)</f>
        <v>17191236</v>
      </c>
      <c r="F543" s="193" t="str">
        <f>+RIGHT(Tabla1[[#This Row],[RutDV]],1)</f>
        <v>9</v>
      </c>
      <c r="G543" s="37" t="s">
        <v>505</v>
      </c>
      <c r="H543" s="37" t="s">
        <v>1121</v>
      </c>
      <c r="I543" s="37" t="str">
        <f>+TRIM(Tabla1[[#This Row],[Nombres]]&amp;" "&amp;Tabla1[[#This Row],[Apellidos]])</f>
        <v>YAMILET ANDREA OLAVE GERONIMO</v>
      </c>
      <c r="J543" s="37" t="s">
        <v>2169</v>
      </c>
      <c r="K543" s="37" t="s">
        <v>2170</v>
      </c>
      <c r="L543" s="37" t="s">
        <v>2494</v>
      </c>
      <c r="M543" s="37" t="s">
        <v>2493</v>
      </c>
      <c r="N543" s="37" t="s">
        <v>2496</v>
      </c>
      <c r="O543" s="37" t="s">
        <v>3089</v>
      </c>
      <c r="P543" s="40">
        <v>43482</v>
      </c>
      <c r="Q543" s="37"/>
      <c r="V543" s="40">
        <v>32421</v>
      </c>
      <c r="W543" s="37" t="s">
        <v>5410</v>
      </c>
      <c r="X543" s="37" t="s">
        <v>2506</v>
      </c>
      <c r="Y543" s="37" t="str">
        <f>+IFERROR(VLOOKUP(Tabla1[[#This Row],[Supervisor]],STAFF!E:H,4,0),"")</f>
        <v>ULISES LA ROSA PEREZ</v>
      </c>
      <c r="Z543" s="40">
        <v>43172</v>
      </c>
      <c r="AA543" s="40">
        <v>43193</v>
      </c>
      <c r="AB543" s="37" t="s">
        <v>2516</v>
      </c>
      <c r="AC543" s="40">
        <v>43194</v>
      </c>
      <c r="AD543" s="37" t="s">
        <v>1121</v>
      </c>
      <c r="AE543" s="37" t="s">
        <v>1121</v>
      </c>
      <c r="AF543" s="37">
        <v>19248</v>
      </c>
      <c r="AG543" s="37" t="s">
        <v>2926</v>
      </c>
      <c r="AJ543" s="37">
        <v>24</v>
      </c>
      <c r="AK543" s="37" t="s">
        <v>3082</v>
      </c>
      <c r="AL543" s="37">
        <v>45</v>
      </c>
      <c r="AM543" s="37" t="s">
        <v>3519</v>
      </c>
      <c r="AN543" s="37">
        <f>+IF(AL543=45,1,"")</f>
        <v>1</v>
      </c>
      <c r="AO543" s="40">
        <f ca="1">+TODAY()</f>
        <v>44256</v>
      </c>
      <c r="AP543" s="41">
        <f ca="1">+IF(Tabla1[[#This Row],[Fecha Ingreso Plataforma]]="","",AO543-AC543)</f>
        <v>1062</v>
      </c>
      <c r="AQ543" s="40"/>
      <c r="AR543" s="42">
        <f>+IF(Tabla1[[#This Row],[Fecha Baja]]="","",VALUE(1&amp;"/"&amp;MONTH(Tabla1[[#This Row],[Fecha Baja]])&amp;"/"&amp;YEAR(Tabla1[[#This Row],[Fecha Baja]])))</f>
        <v>43466</v>
      </c>
      <c r="AS543" s="42">
        <f>IF(Tabla1[[#This Row],[Fecha Ingreso Plataforma]]="","",VALUE(1&amp;"/"&amp;MONTH(Tabla1[[#This Row],[Fecha Ingreso Plataforma]])&amp;"/"&amp;YEAR(Tabla1[[#This Row],[Fecha Ingreso Plataforma]])))</f>
        <v>43191</v>
      </c>
      <c r="AT543" s="41" t="str">
        <f ca="1">+IF(AND(Tabla1[[#This Row],[dias]]&gt;=135,Tabla1[[#This Row],[Estado]]="Vigente"),"Si","No")</f>
        <v>No</v>
      </c>
      <c r="AU543" s="37" t="str">
        <f>+IF(COUNTIF('PLAN EMPLEADO'!I:I,Tabla1[[#This Row],[Mail]])=0,"No","Si")</f>
        <v>Si</v>
      </c>
      <c r="AV543" s="89" t="s">
        <v>709</v>
      </c>
      <c r="AW543" s="194"/>
    </row>
    <row r="544" spans="1:49" x14ac:dyDescent="0.2">
      <c r="A544" s="37" t="s">
        <v>27</v>
      </c>
      <c r="B544" s="37" t="s">
        <v>3115</v>
      </c>
      <c r="C544" s="37" t="s">
        <v>28</v>
      </c>
      <c r="D544" s="37" t="s">
        <v>30</v>
      </c>
      <c r="E544" s="193" t="str">
        <f>+LEFT(Tabla1[[#This Row],[RutDV]],8)</f>
        <v>18749422</v>
      </c>
      <c r="F544" s="193" t="str">
        <f>+RIGHT(Tabla1[[#This Row],[RutDV]],1)</f>
        <v>2</v>
      </c>
      <c r="G544" s="37" t="s">
        <v>232</v>
      </c>
      <c r="H544" s="37" t="s">
        <v>855</v>
      </c>
      <c r="I544" s="37" t="str">
        <f>+TRIM(Tabla1[[#This Row],[Nombres]]&amp;" "&amp;Tabla1[[#This Row],[Apellidos]])</f>
        <v>JOAO JOSEATE SEGUNDO CACERES SILVA</v>
      </c>
      <c r="J544" s="37" t="s">
        <v>1706</v>
      </c>
      <c r="K544" s="37" t="s">
        <v>1707</v>
      </c>
      <c r="L544" s="37" t="s">
        <v>2494</v>
      </c>
      <c r="M544" s="37" t="s">
        <v>2493</v>
      </c>
      <c r="N544" s="37" t="s">
        <v>2496</v>
      </c>
      <c r="O544" s="37" t="s">
        <v>3533</v>
      </c>
      <c r="P544" s="40">
        <v>43259</v>
      </c>
      <c r="Q544" s="37"/>
      <c r="V544" s="40">
        <v>34517</v>
      </c>
      <c r="W544" s="37" t="s">
        <v>5411</v>
      </c>
      <c r="X544" s="37" t="s">
        <v>2512</v>
      </c>
      <c r="Y544" s="37" t="str">
        <f>+IFERROR(VLOOKUP(Tabla1[[#This Row],[Supervisor]],STAFF!E:H,4,0),"")</f>
        <v>ULISES LA ROSA PEREZ</v>
      </c>
      <c r="Z544" s="40">
        <v>43178</v>
      </c>
      <c r="AA544" s="40">
        <v>43199</v>
      </c>
      <c r="AB544" s="37" t="s">
        <v>2516</v>
      </c>
      <c r="AC544" s="40">
        <v>43200</v>
      </c>
      <c r="AD544" s="37" t="s">
        <v>855</v>
      </c>
      <c r="AE544" s="37" t="s">
        <v>855</v>
      </c>
      <c r="AF544" s="37">
        <v>19062</v>
      </c>
      <c r="AG544" s="37" t="s">
        <v>2665</v>
      </c>
      <c r="AJ544" s="37">
        <v>25</v>
      </c>
      <c r="AK544" s="37" t="s">
        <v>3085</v>
      </c>
      <c r="AL544" s="37">
        <v>45</v>
      </c>
      <c r="AM544" s="37" t="s">
        <v>3519</v>
      </c>
      <c r="AN544" s="37">
        <f>+IF(AL544=45,1,"")</f>
        <v>1</v>
      </c>
      <c r="AO544" s="40">
        <f ca="1">+TODAY()</f>
        <v>44256</v>
      </c>
      <c r="AP544" s="41">
        <f ca="1">+IF(Tabla1[[#This Row],[Fecha Ingreso Plataforma]]="","",AO544-AC544)</f>
        <v>1056</v>
      </c>
      <c r="AQ544" s="40"/>
      <c r="AR544" s="42">
        <f>+IF(Tabla1[[#This Row],[Fecha Baja]]="","",VALUE(1&amp;"/"&amp;MONTH(Tabla1[[#This Row],[Fecha Baja]])&amp;"/"&amp;YEAR(Tabla1[[#This Row],[Fecha Baja]])))</f>
        <v>43252</v>
      </c>
      <c r="AS544" s="42">
        <f>IF(Tabla1[[#This Row],[Fecha Ingreso Plataforma]]="","",VALUE(1&amp;"/"&amp;MONTH(Tabla1[[#This Row],[Fecha Ingreso Plataforma]])&amp;"/"&amp;YEAR(Tabla1[[#This Row],[Fecha Ingreso Plataforma]])))</f>
        <v>43191</v>
      </c>
      <c r="AT544" s="41" t="str">
        <f ca="1">+IF(AND(Tabla1[[#This Row],[dias]]&gt;=135,Tabla1[[#This Row],[Estado]]="Vigente"),"Si","No")</f>
        <v>No</v>
      </c>
      <c r="AU544" s="37" t="str">
        <f>+IF(COUNTIF('PLAN EMPLEADO'!I:I,Tabla1[[#This Row],[Mail]])=0,"No","Si")</f>
        <v>No</v>
      </c>
      <c r="AV544" s="89" t="s">
        <v>709</v>
      </c>
      <c r="AW544" s="194"/>
    </row>
    <row r="545" spans="1:49" x14ac:dyDescent="0.2">
      <c r="A545" s="37" t="s">
        <v>27</v>
      </c>
      <c r="B545" s="37" t="s">
        <v>3115</v>
      </c>
      <c r="C545" s="37" t="s">
        <v>28</v>
      </c>
      <c r="D545" s="37" t="s">
        <v>30</v>
      </c>
      <c r="E545" s="193" t="str">
        <f>+LEFT(Tabla1[[#This Row],[RutDV]],8)</f>
        <v>19258368</v>
      </c>
      <c r="F545" s="193" t="str">
        <f>+RIGHT(Tabla1[[#This Row],[RutDV]],1)</f>
        <v>3</v>
      </c>
      <c r="G545" s="37" t="s">
        <v>125</v>
      </c>
      <c r="H545" s="37" t="s">
        <v>792</v>
      </c>
      <c r="I545" s="37" t="str">
        <f>+TRIM(Tabla1[[#This Row],[Nombres]]&amp;" "&amp;Tabla1[[#This Row],[Apellidos]])</f>
        <v>LENNY BELEN ARANCIBIA ARAYA</v>
      </c>
      <c r="J545" s="37" t="s">
        <v>1495</v>
      </c>
      <c r="K545" s="37" t="s">
        <v>1496</v>
      </c>
      <c r="L545" s="37" t="s">
        <v>2494</v>
      </c>
      <c r="M545" s="37" t="s">
        <v>2493</v>
      </c>
      <c r="N545" s="37" t="s">
        <v>2495</v>
      </c>
      <c r="O545" s="37" t="s">
        <v>3107</v>
      </c>
      <c r="P545" s="40">
        <v>43264</v>
      </c>
      <c r="Q545" s="37"/>
      <c r="V545" s="40">
        <v>35318</v>
      </c>
      <c r="W545" s="37" t="s">
        <v>5411</v>
      </c>
      <c r="X545" s="37" t="s">
        <v>2512</v>
      </c>
      <c r="Y545" s="37" t="str">
        <f>+IFERROR(VLOOKUP(Tabla1[[#This Row],[Supervisor]],STAFF!E:H,4,0),"")</f>
        <v>ULISES LA ROSA PEREZ</v>
      </c>
      <c r="Z545" s="40">
        <v>43178</v>
      </c>
      <c r="AA545" s="40">
        <v>43199</v>
      </c>
      <c r="AB545" s="37" t="s">
        <v>2516</v>
      </c>
      <c r="AC545" s="40">
        <v>43201</v>
      </c>
      <c r="AD545" s="37" t="s">
        <v>792</v>
      </c>
      <c r="AE545" s="37" t="s">
        <v>792</v>
      </c>
      <c r="AF545" s="37">
        <v>19089</v>
      </c>
      <c r="AG545" s="37" t="s">
        <v>2602</v>
      </c>
      <c r="AJ545" s="37">
        <v>25</v>
      </c>
      <c r="AK545" s="37" t="s">
        <v>3085</v>
      </c>
      <c r="AL545" s="37">
        <v>30</v>
      </c>
      <c r="AM545" s="37" t="s">
        <v>3519</v>
      </c>
      <c r="AN545" s="37" t="str">
        <f>+IF(AL545=45,1,"")</f>
        <v/>
      </c>
      <c r="AO545" s="40">
        <f ca="1">+TODAY()</f>
        <v>44256</v>
      </c>
      <c r="AP545" s="41">
        <f ca="1">+IF(Tabla1[[#This Row],[Fecha Ingreso Plataforma]]="","",AO545-AC545)</f>
        <v>1055</v>
      </c>
      <c r="AQ545" s="40"/>
      <c r="AR545" s="42">
        <f>+IF(Tabla1[[#This Row],[Fecha Baja]]="","",VALUE(1&amp;"/"&amp;MONTH(Tabla1[[#This Row],[Fecha Baja]])&amp;"/"&amp;YEAR(Tabla1[[#This Row],[Fecha Baja]])))</f>
        <v>43252</v>
      </c>
      <c r="AS545" s="42">
        <f>IF(Tabla1[[#This Row],[Fecha Ingreso Plataforma]]="","",VALUE(1&amp;"/"&amp;MONTH(Tabla1[[#This Row],[Fecha Ingreso Plataforma]])&amp;"/"&amp;YEAR(Tabla1[[#This Row],[Fecha Ingreso Plataforma]])))</f>
        <v>43191</v>
      </c>
      <c r="AT545" s="41" t="str">
        <f ca="1">+IF(AND(Tabla1[[#This Row],[dias]]&gt;=135,Tabla1[[#This Row],[Estado]]="Vigente"),"Si","No")</f>
        <v>No</v>
      </c>
      <c r="AU545" s="37" t="str">
        <f>+IF(COUNTIF('PLAN EMPLEADO'!I:I,Tabla1[[#This Row],[Mail]])=0,"No","Si")</f>
        <v>No</v>
      </c>
      <c r="AV545" s="89" t="s">
        <v>709</v>
      </c>
      <c r="AW545" s="194"/>
    </row>
    <row r="546" spans="1:49" x14ac:dyDescent="0.2">
      <c r="A546" s="37" t="s">
        <v>27</v>
      </c>
      <c r="B546" s="37" t="s">
        <v>3115</v>
      </c>
      <c r="C546" s="37" t="s">
        <v>28</v>
      </c>
      <c r="D546" s="37" t="s">
        <v>30</v>
      </c>
      <c r="E546" s="193" t="str">
        <f>+LEFT(Tabla1[[#This Row],[RutDV]],8)</f>
        <v>18899829</v>
      </c>
      <c r="F546" s="193" t="str">
        <f>+RIGHT(Tabla1[[#This Row],[RutDV]],1)</f>
        <v>1</v>
      </c>
      <c r="G546" s="37" t="s">
        <v>483</v>
      </c>
      <c r="H546" s="37" t="s">
        <v>1101</v>
      </c>
      <c r="I546" s="37" t="str">
        <f>+TRIM(Tabla1[[#This Row],[Nombres]]&amp;" "&amp;Tabla1[[#This Row],[Apellidos]])</f>
        <v>MILEN ALEJANDRA MALDONADO ARAYA</v>
      </c>
      <c r="J546" s="37" t="s">
        <v>2130</v>
      </c>
      <c r="K546" s="37" t="s">
        <v>2131</v>
      </c>
      <c r="L546" s="37" t="s">
        <v>2494</v>
      </c>
      <c r="M546" s="37" t="s">
        <v>2493</v>
      </c>
      <c r="N546" s="37" t="s">
        <v>2495</v>
      </c>
      <c r="O546" s="37" t="s">
        <v>3107</v>
      </c>
      <c r="P546" s="40">
        <v>43432</v>
      </c>
      <c r="Q546" s="37"/>
      <c r="V546" s="40">
        <v>34787</v>
      </c>
      <c r="W546" s="37" t="s">
        <v>5411</v>
      </c>
      <c r="X546" s="37" t="s">
        <v>2512</v>
      </c>
      <c r="Y546" s="37" t="str">
        <f>+IFERROR(VLOOKUP(Tabla1[[#This Row],[Supervisor]],STAFF!E:H,4,0),"")</f>
        <v>ULISES LA ROSA PEREZ</v>
      </c>
      <c r="Z546" s="40">
        <v>43178</v>
      </c>
      <c r="AA546" s="40">
        <v>43199</v>
      </c>
      <c r="AB546" s="37" t="s">
        <v>2516</v>
      </c>
      <c r="AC546" s="40">
        <v>43200</v>
      </c>
      <c r="AD546" s="37" t="s">
        <v>1101</v>
      </c>
      <c r="AE546" s="37" t="s">
        <v>1101</v>
      </c>
      <c r="AF546" s="37">
        <v>19037</v>
      </c>
      <c r="AG546" s="37" t="s">
        <v>2906</v>
      </c>
      <c r="AJ546" s="37">
        <v>25</v>
      </c>
      <c r="AK546" s="37" t="s">
        <v>3085</v>
      </c>
      <c r="AL546" s="37">
        <v>30</v>
      </c>
      <c r="AM546" s="37" t="s">
        <v>3519</v>
      </c>
      <c r="AN546" s="37" t="str">
        <f>+IF(AL546=45,1,"")</f>
        <v/>
      </c>
      <c r="AO546" s="40">
        <f ca="1">+TODAY()</f>
        <v>44256</v>
      </c>
      <c r="AP546" s="41">
        <f ca="1">+IF(Tabla1[[#This Row],[Fecha Ingreso Plataforma]]="","",AO546-AC546)</f>
        <v>1056</v>
      </c>
      <c r="AQ546" s="40"/>
      <c r="AR546" s="42">
        <f>+IF(Tabla1[[#This Row],[Fecha Baja]]="","",VALUE(1&amp;"/"&amp;MONTH(Tabla1[[#This Row],[Fecha Baja]])&amp;"/"&amp;YEAR(Tabla1[[#This Row],[Fecha Baja]])))</f>
        <v>43405</v>
      </c>
      <c r="AS546" s="42">
        <f>IF(Tabla1[[#This Row],[Fecha Ingreso Plataforma]]="","",VALUE(1&amp;"/"&amp;MONTH(Tabla1[[#This Row],[Fecha Ingreso Plataforma]])&amp;"/"&amp;YEAR(Tabla1[[#This Row],[Fecha Ingreso Plataforma]])))</f>
        <v>43191</v>
      </c>
      <c r="AT546" s="41" t="str">
        <f ca="1">+IF(AND(Tabla1[[#This Row],[dias]]&gt;=135,Tabla1[[#This Row],[Estado]]="Vigente"),"Si","No")</f>
        <v>No</v>
      </c>
      <c r="AU546" s="37" t="str">
        <f>+IF(COUNTIF('PLAN EMPLEADO'!I:I,Tabla1[[#This Row],[Mail]])=0,"No","Si")</f>
        <v>No</v>
      </c>
      <c r="AV546" s="89" t="s">
        <v>709</v>
      </c>
      <c r="AW546" s="194"/>
    </row>
    <row r="547" spans="1:49" x14ac:dyDescent="0.2">
      <c r="A547" s="37" t="s">
        <v>27</v>
      </c>
      <c r="B547" s="37" t="s">
        <v>3115</v>
      </c>
      <c r="C547" s="37" t="s">
        <v>28</v>
      </c>
      <c r="D547" s="37" t="s">
        <v>30</v>
      </c>
      <c r="E547" s="193" t="str">
        <f>+LEFT(Tabla1[[#This Row],[RutDV]],8)</f>
        <v>16572148</v>
      </c>
      <c r="F547" s="193" t="str">
        <f>+RIGHT(Tabla1[[#This Row],[RutDV]],1)</f>
        <v>9</v>
      </c>
      <c r="G547" s="37" t="s">
        <v>392</v>
      </c>
      <c r="H547" s="37" t="s">
        <v>1014</v>
      </c>
      <c r="I547" s="37" t="str">
        <f>+TRIM(Tabla1[[#This Row],[Nombres]]&amp;" "&amp;Tabla1[[#This Row],[Apellidos]])</f>
        <v>NICOLAS GABRIEL FIGUEROA ARREDONDO</v>
      </c>
      <c r="J547" s="37" t="s">
        <v>1970</v>
      </c>
      <c r="K547" s="37" t="s">
        <v>1971</v>
      </c>
      <c r="L547" s="37" t="s">
        <v>2494</v>
      </c>
      <c r="M547" s="37" t="s">
        <v>2493</v>
      </c>
      <c r="N547" s="37" t="s">
        <v>2495</v>
      </c>
      <c r="O547" s="37" t="s">
        <v>3107</v>
      </c>
      <c r="P547" s="40">
        <v>43220</v>
      </c>
      <c r="Q547" s="37"/>
      <c r="V547" s="40">
        <v>32043</v>
      </c>
      <c r="W547" s="37" t="s">
        <v>5411</v>
      </c>
      <c r="X547" s="37" t="s">
        <v>2512</v>
      </c>
      <c r="Y547" s="37" t="str">
        <f>+IFERROR(VLOOKUP(Tabla1[[#This Row],[Supervisor]],STAFF!E:H,4,0),"")</f>
        <v>ULISES LA ROSA PEREZ</v>
      </c>
      <c r="Z547" s="40">
        <v>43178</v>
      </c>
      <c r="AA547" s="40">
        <v>43199</v>
      </c>
      <c r="AB547" s="37" t="s">
        <v>2516</v>
      </c>
      <c r="AC547" s="40">
        <v>43200</v>
      </c>
      <c r="AD547" s="37" t="s">
        <v>1014</v>
      </c>
      <c r="AE547" s="37" t="s">
        <v>1014</v>
      </c>
      <c r="AF547" s="37">
        <v>19017</v>
      </c>
      <c r="AG547" s="37" t="s">
        <v>2821</v>
      </c>
      <c r="AJ547" s="37">
        <v>25</v>
      </c>
      <c r="AK547" s="37" t="s">
        <v>3085</v>
      </c>
      <c r="AL547" s="37">
        <v>45</v>
      </c>
      <c r="AN547" s="37">
        <f>+IF(AL547=45,1,"")</f>
        <v>1</v>
      </c>
      <c r="AO547" s="40">
        <f ca="1">+TODAY()</f>
        <v>44256</v>
      </c>
      <c r="AP547" s="41">
        <f ca="1">+IF(Tabla1[[#This Row],[Fecha Ingreso Plataforma]]="","",AO547-AC547)</f>
        <v>1056</v>
      </c>
      <c r="AQ547" s="40"/>
      <c r="AR547" s="42">
        <f>+IF(Tabla1[[#This Row],[Fecha Baja]]="","",VALUE(1&amp;"/"&amp;MONTH(Tabla1[[#This Row],[Fecha Baja]])&amp;"/"&amp;YEAR(Tabla1[[#This Row],[Fecha Baja]])))</f>
        <v>43191</v>
      </c>
      <c r="AS547" s="42">
        <f>IF(Tabla1[[#This Row],[Fecha Ingreso Plataforma]]="","",VALUE(1&amp;"/"&amp;MONTH(Tabla1[[#This Row],[Fecha Ingreso Plataforma]])&amp;"/"&amp;YEAR(Tabla1[[#This Row],[Fecha Ingreso Plataforma]])))</f>
        <v>43191</v>
      </c>
      <c r="AT547" s="41" t="str">
        <f ca="1">+IF(AND(Tabla1[[#This Row],[dias]]&gt;=135,Tabla1[[#This Row],[Estado]]="Vigente"),"Si","No")</f>
        <v>No</v>
      </c>
      <c r="AU547" s="37" t="str">
        <f>+IF(COUNTIF('PLAN EMPLEADO'!I:I,Tabla1[[#This Row],[Mail]])=0,"No","Si")</f>
        <v>No</v>
      </c>
      <c r="AV547" s="89" t="s">
        <v>709</v>
      </c>
      <c r="AW547" s="194"/>
    </row>
    <row r="548" spans="1:49" x14ac:dyDescent="0.2">
      <c r="A548" s="37" t="s">
        <v>27</v>
      </c>
      <c r="B548" s="37" t="s">
        <v>3115</v>
      </c>
      <c r="C548" s="37" t="s">
        <v>28</v>
      </c>
      <c r="D548" s="37" t="s">
        <v>30</v>
      </c>
      <c r="E548" s="193" t="str">
        <f>+LEFT(Tabla1[[#This Row],[RutDV]],8)</f>
        <v>18495179</v>
      </c>
      <c r="F548" s="193" t="str">
        <f>+RIGHT(Tabla1[[#This Row],[RutDV]],1)</f>
        <v>7</v>
      </c>
      <c r="G548" s="37" t="s">
        <v>527</v>
      </c>
      <c r="H548" s="37" t="s">
        <v>1144</v>
      </c>
      <c r="I548" s="37" t="str">
        <f>+TRIM(Tabla1[[#This Row],[Nombres]]&amp;" "&amp;Tabla1[[#This Row],[Apellidos]])</f>
        <v>PAULA CONSTANZA RAMOS TRIGO</v>
      </c>
      <c r="J548" s="37" t="s">
        <v>2206</v>
      </c>
      <c r="K548" s="37" t="s">
        <v>2207</v>
      </c>
      <c r="L548" s="37" t="s">
        <v>2494</v>
      </c>
      <c r="M548" s="37" t="s">
        <v>2493</v>
      </c>
      <c r="N548" s="37" t="s">
        <v>2496</v>
      </c>
      <c r="O548" s="37" t="s">
        <v>3533</v>
      </c>
      <c r="P548" s="40">
        <v>43269</v>
      </c>
      <c r="Q548" s="37"/>
      <c r="V548" s="40">
        <v>34254</v>
      </c>
      <c r="W548" s="37" t="s">
        <v>5411</v>
      </c>
      <c r="X548" s="37" t="s">
        <v>2512</v>
      </c>
      <c r="Y548" s="37" t="str">
        <f>+IFERROR(VLOOKUP(Tabla1[[#This Row],[Supervisor]],STAFF!E:H,4,0),"")</f>
        <v>ULISES LA ROSA PEREZ</v>
      </c>
      <c r="Z548" s="40">
        <v>43178</v>
      </c>
      <c r="AA548" s="40">
        <v>43199</v>
      </c>
      <c r="AB548" s="37" t="s">
        <v>2516</v>
      </c>
      <c r="AC548" s="40">
        <v>43200</v>
      </c>
      <c r="AD548" s="37" t="s">
        <v>1144</v>
      </c>
      <c r="AE548" s="37" t="s">
        <v>1144</v>
      </c>
      <c r="AF548" s="37">
        <v>19015</v>
      </c>
      <c r="AG548" s="37" t="s">
        <v>2948</v>
      </c>
      <c r="AJ548" s="37">
        <v>25</v>
      </c>
      <c r="AK548" s="37" t="s">
        <v>3085</v>
      </c>
      <c r="AL548" s="37">
        <v>30</v>
      </c>
      <c r="AM548" s="37" t="s">
        <v>3519</v>
      </c>
      <c r="AN548" s="37" t="str">
        <f>+IF(AL548=45,1,"")</f>
        <v/>
      </c>
      <c r="AO548" s="40">
        <f ca="1">+TODAY()</f>
        <v>44256</v>
      </c>
      <c r="AP548" s="41">
        <f ca="1">+IF(Tabla1[[#This Row],[Fecha Ingreso Plataforma]]="","",AO548-AC548)</f>
        <v>1056</v>
      </c>
      <c r="AQ548" s="40"/>
      <c r="AR548" s="42">
        <f>+IF(Tabla1[[#This Row],[Fecha Baja]]="","",VALUE(1&amp;"/"&amp;MONTH(Tabla1[[#This Row],[Fecha Baja]])&amp;"/"&amp;YEAR(Tabla1[[#This Row],[Fecha Baja]])))</f>
        <v>43252</v>
      </c>
      <c r="AS548" s="42">
        <f>IF(Tabla1[[#This Row],[Fecha Ingreso Plataforma]]="","",VALUE(1&amp;"/"&amp;MONTH(Tabla1[[#This Row],[Fecha Ingreso Plataforma]])&amp;"/"&amp;YEAR(Tabla1[[#This Row],[Fecha Ingreso Plataforma]])))</f>
        <v>43191</v>
      </c>
      <c r="AT548" s="41" t="str">
        <f ca="1">+IF(AND(Tabla1[[#This Row],[dias]]&gt;=135,Tabla1[[#This Row],[Estado]]="Vigente"),"Si","No")</f>
        <v>No</v>
      </c>
      <c r="AU548" s="37" t="str">
        <f>+IF(COUNTIF('PLAN EMPLEADO'!I:I,Tabla1[[#This Row],[Mail]])=0,"No","Si")</f>
        <v>No</v>
      </c>
      <c r="AV548" s="89" t="s">
        <v>709</v>
      </c>
      <c r="AW548" s="194"/>
    </row>
    <row r="549" spans="1:49" x14ac:dyDescent="0.2">
      <c r="A549" s="37" t="s">
        <v>27</v>
      </c>
      <c r="B549" s="37" t="s">
        <v>3115</v>
      </c>
      <c r="C549" s="37" t="s">
        <v>28</v>
      </c>
      <c r="D549" s="37" t="s">
        <v>30</v>
      </c>
      <c r="E549" s="193" t="str">
        <f>+LEFT(Tabla1[[#This Row],[RutDV]],8)</f>
        <v>15909198</v>
      </c>
      <c r="F549" s="193" t="str">
        <f>+RIGHT(Tabla1[[#This Row],[RutDV]],1)</f>
        <v>8</v>
      </c>
      <c r="G549" s="37" t="s">
        <v>574</v>
      </c>
      <c r="H549" s="37" t="s">
        <v>1191</v>
      </c>
      <c r="I549" s="37" t="str">
        <f>+TRIM(Tabla1[[#This Row],[Nombres]]&amp;" "&amp;Tabla1[[#This Row],[Apellidos]])</f>
        <v>ROXANA ANDREA VEGA CAMPUSANO</v>
      </c>
      <c r="J549" s="37" t="s">
        <v>2287</v>
      </c>
      <c r="K549" s="37" t="s">
        <v>2288</v>
      </c>
      <c r="L549" s="37" t="s">
        <v>2494</v>
      </c>
      <c r="M549" s="37" t="s">
        <v>2493</v>
      </c>
      <c r="N549" s="37" t="s">
        <v>2495</v>
      </c>
      <c r="O549" s="37" t="s">
        <v>3107</v>
      </c>
      <c r="P549" s="40">
        <v>43525</v>
      </c>
      <c r="Q549" s="37"/>
      <c r="V549" s="40">
        <v>30995</v>
      </c>
      <c r="W549" s="37" t="s">
        <v>5411</v>
      </c>
      <c r="X549" s="37" t="s">
        <v>2512</v>
      </c>
      <c r="Y549" s="37" t="str">
        <f>+IFERROR(VLOOKUP(Tabla1[[#This Row],[Supervisor]],STAFF!E:H,4,0),"")</f>
        <v>ULISES LA ROSA PEREZ</v>
      </c>
      <c r="Z549" s="40">
        <v>43178</v>
      </c>
      <c r="AA549" s="40">
        <v>43199</v>
      </c>
      <c r="AB549" s="37" t="s">
        <v>2516</v>
      </c>
      <c r="AC549" s="40">
        <v>43203</v>
      </c>
      <c r="AD549" s="37" t="s">
        <v>1191</v>
      </c>
      <c r="AE549" s="37" t="s">
        <v>1191</v>
      </c>
      <c r="AF549" s="37">
        <v>19003</v>
      </c>
      <c r="AG549" s="37" t="s">
        <v>2995</v>
      </c>
      <c r="AJ549" s="37">
        <v>25</v>
      </c>
      <c r="AK549" s="37" t="s">
        <v>3085</v>
      </c>
      <c r="AL549" s="37">
        <v>30</v>
      </c>
      <c r="AM549" s="37" t="s">
        <v>3519</v>
      </c>
      <c r="AN549" s="37" t="str">
        <f>+IF(AL549=45,1,"")</f>
        <v/>
      </c>
      <c r="AO549" s="40">
        <f ca="1">+TODAY()</f>
        <v>44256</v>
      </c>
      <c r="AP549" s="41">
        <f ca="1">+IF(Tabla1[[#This Row],[Fecha Ingreso Plataforma]]="","",AO549-AC549)</f>
        <v>1053</v>
      </c>
      <c r="AQ549" s="40"/>
      <c r="AR549" s="42">
        <f>+IF(Tabla1[[#This Row],[Fecha Baja]]="","",VALUE(1&amp;"/"&amp;MONTH(Tabla1[[#This Row],[Fecha Baja]])&amp;"/"&amp;YEAR(Tabla1[[#This Row],[Fecha Baja]])))</f>
        <v>43525</v>
      </c>
      <c r="AS549" s="42">
        <f>IF(Tabla1[[#This Row],[Fecha Ingreso Plataforma]]="","",VALUE(1&amp;"/"&amp;MONTH(Tabla1[[#This Row],[Fecha Ingreso Plataforma]])&amp;"/"&amp;YEAR(Tabla1[[#This Row],[Fecha Ingreso Plataforma]])))</f>
        <v>43191</v>
      </c>
      <c r="AT549" s="41" t="str">
        <f ca="1">+IF(AND(Tabla1[[#This Row],[dias]]&gt;=135,Tabla1[[#This Row],[Estado]]="Vigente"),"Si","No")</f>
        <v>No</v>
      </c>
      <c r="AU549" s="37" t="str">
        <f>+IF(COUNTIF('PLAN EMPLEADO'!I:I,Tabla1[[#This Row],[Mail]])=0,"No","Si")</f>
        <v>Si</v>
      </c>
      <c r="AV549" s="89" t="s">
        <v>709</v>
      </c>
      <c r="AW549" s="194"/>
    </row>
    <row r="550" spans="1:49" x14ac:dyDescent="0.2">
      <c r="A550" s="37" t="s">
        <v>27</v>
      </c>
      <c r="B550" s="37" t="s">
        <v>3115</v>
      </c>
      <c r="C550" s="37" t="s">
        <v>28</v>
      </c>
      <c r="D550" s="37" t="s">
        <v>30</v>
      </c>
      <c r="E550" s="193" t="str">
        <f>+LEFT(Tabla1[[#This Row],[RutDV]],8)</f>
        <v>18757421</v>
      </c>
      <c r="F550" s="193" t="str">
        <f>+RIGHT(Tabla1[[#This Row],[RutDV]],1)</f>
        <v>8</v>
      </c>
      <c r="G550" s="37" t="s">
        <v>269</v>
      </c>
      <c r="H550" s="37" t="s">
        <v>892</v>
      </c>
      <c r="I550" s="37" t="str">
        <f>+TRIM(Tabla1[[#This Row],[Nombres]]&amp;" "&amp;Tabla1[[#This Row],[Apellidos]])</f>
        <v>STEFANIA ALEJANDRA CASTILLO GARAY</v>
      </c>
      <c r="J550" s="37" t="s">
        <v>1774</v>
      </c>
      <c r="K550" s="37" t="s">
        <v>1775</v>
      </c>
      <c r="L550" s="37" t="s">
        <v>2494</v>
      </c>
      <c r="M550" s="37" t="s">
        <v>2493</v>
      </c>
      <c r="N550" s="37" t="s">
        <v>2496</v>
      </c>
      <c r="O550" s="37" t="s">
        <v>3533</v>
      </c>
      <c r="P550" s="40">
        <v>43304</v>
      </c>
      <c r="Q550" s="37"/>
      <c r="V550" s="40">
        <v>34433</v>
      </c>
      <c r="W550" s="37" t="s">
        <v>5411</v>
      </c>
      <c r="X550" s="37" t="s">
        <v>2512</v>
      </c>
      <c r="Y550" s="37" t="str">
        <f>+IFERROR(VLOOKUP(Tabla1[[#This Row],[Supervisor]],STAFF!E:H,4,0),"")</f>
        <v>ULISES LA ROSA PEREZ</v>
      </c>
      <c r="Z550" s="40">
        <v>43178</v>
      </c>
      <c r="AA550" s="40">
        <v>43199</v>
      </c>
      <c r="AB550" s="37" t="s">
        <v>2516</v>
      </c>
      <c r="AC550" s="40">
        <v>43200</v>
      </c>
      <c r="AD550" s="37" t="s">
        <v>892</v>
      </c>
      <c r="AE550" s="37" t="s">
        <v>892</v>
      </c>
      <c r="AF550" s="37">
        <v>19070</v>
      </c>
      <c r="AG550" s="37" t="s">
        <v>2702</v>
      </c>
      <c r="AJ550" s="37">
        <v>25</v>
      </c>
      <c r="AK550" s="37" t="s">
        <v>3085</v>
      </c>
      <c r="AL550" s="37">
        <v>30</v>
      </c>
      <c r="AM550" s="37" t="s">
        <v>3519</v>
      </c>
      <c r="AN550" s="37" t="str">
        <f>+IF(AL550=45,1,"")</f>
        <v/>
      </c>
      <c r="AO550" s="40">
        <f ca="1">+TODAY()</f>
        <v>44256</v>
      </c>
      <c r="AP550" s="41">
        <f ca="1">+IF(Tabla1[[#This Row],[Fecha Ingreso Plataforma]]="","",AO550-AC550)</f>
        <v>1056</v>
      </c>
      <c r="AQ550" s="40"/>
      <c r="AR550" s="42">
        <f>+IF(Tabla1[[#This Row],[Fecha Baja]]="","",VALUE(1&amp;"/"&amp;MONTH(Tabla1[[#This Row],[Fecha Baja]])&amp;"/"&amp;YEAR(Tabla1[[#This Row],[Fecha Baja]])))</f>
        <v>43282</v>
      </c>
      <c r="AS550" s="42">
        <f>IF(Tabla1[[#This Row],[Fecha Ingreso Plataforma]]="","",VALUE(1&amp;"/"&amp;MONTH(Tabla1[[#This Row],[Fecha Ingreso Plataforma]])&amp;"/"&amp;YEAR(Tabla1[[#This Row],[Fecha Ingreso Plataforma]])))</f>
        <v>43191</v>
      </c>
      <c r="AT550" s="41" t="str">
        <f ca="1">+IF(AND(Tabla1[[#This Row],[dias]]&gt;=135,Tabla1[[#This Row],[Estado]]="Vigente"),"Si","No")</f>
        <v>No</v>
      </c>
      <c r="AU550" s="37" t="str">
        <f>+IF(COUNTIF('PLAN EMPLEADO'!I:I,Tabla1[[#This Row],[Mail]])=0,"No","Si")</f>
        <v>No</v>
      </c>
      <c r="AV550" s="89" t="s">
        <v>709</v>
      </c>
      <c r="AW550" s="194"/>
    </row>
    <row r="551" spans="1:49" x14ac:dyDescent="0.2">
      <c r="A551" s="37" t="s">
        <v>27</v>
      </c>
      <c r="B551" s="37" t="s">
        <v>3115</v>
      </c>
      <c r="C551" s="37" t="s">
        <v>28</v>
      </c>
      <c r="D551" s="37" t="s">
        <v>30</v>
      </c>
      <c r="E551" s="193" t="str">
        <f>+LEFT(Tabla1[[#This Row],[RutDV]],8)</f>
        <v>20051301</v>
      </c>
      <c r="F551" s="193" t="str">
        <f>+RIGHT(Tabla1[[#This Row],[RutDV]],1)</f>
        <v>0</v>
      </c>
      <c r="G551" s="37" t="s">
        <v>178</v>
      </c>
      <c r="H551" s="37" t="s">
        <v>825</v>
      </c>
      <c r="I551" s="37" t="str">
        <f>+TRIM(Tabla1[[#This Row],[Nombres]]&amp;" "&amp;Tabla1[[#This Row],[Apellidos]])</f>
        <v>VALENTINA FERNANDA AREVALO ROJAS</v>
      </c>
      <c r="J551" s="37" t="s">
        <v>1600</v>
      </c>
      <c r="K551" s="37" t="s">
        <v>1601</v>
      </c>
      <c r="L551" s="37" t="s">
        <v>2494</v>
      </c>
      <c r="M551" s="37" t="s">
        <v>2493</v>
      </c>
      <c r="N551" s="37" t="s">
        <v>2496</v>
      </c>
      <c r="P551" s="40">
        <v>43212</v>
      </c>
      <c r="Q551" s="37"/>
      <c r="V551" s="40">
        <v>36066</v>
      </c>
      <c r="W551" s="37" t="s">
        <v>5411</v>
      </c>
      <c r="X551" s="37" t="s">
        <v>2512</v>
      </c>
      <c r="Y551" s="37" t="str">
        <f>+IFERROR(VLOOKUP(Tabla1[[#This Row],[Supervisor]],STAFF!E:H,4,0),"")</f>
        <v>ULISES LA ROSA PEREZ</v>
      </c>
      <c r="Z551" s="40">
        <v>43178</v>
      </c>
      <c r="AA551" s="40">
        <v>43199</v>
      </c>
      <c r="AB551" s="37" t="s">
        <v>2516</v>
      </c>
      <c r="AC551" s="40">
        <v>43200</v>
      </c>
      <c r="AD551" s="37" t="s">
        <v>825</v>
      </c>
      <c r="AE551" s="37" t="s">
        <v>825</v>
      </c>
      <c r="AF551" s="37">
        <v>19042</v>
      </c>
      <c r="AG551" s="37" t="s">
        <v>2635</v>
      </c>
      <c r="AJ551" s="37">
        <v>25</v>
      </c>
      <c r="AK551" s="37" t="s">
        <v>3085</v>
      </c>
      <c r="AL551" s="37">
        <v>45</v>
      </c>
      <c r="AN551" s="37">
        <f>+IF(AL551=45,1,"")</f>
        <v>1</v>
      </c>
      <c r="AO551" s="40">
        <f ca="1">+TODAY()</f>
        <v>44256</v>
      </c>
      <c r="AP551" s="41">
        <f ca="1">+IF(Tabla1[[#This Row],[Fecha Ingreso Plataforma]]="","",AO551-AC551)</f>
        <v>1056</v>
      </c>
      <c r="AQ551" s="40"/>
      <c r="AR551" s="42">
        <f>+IF(Tabla1[[#This Row],[Fecha Baja]]="","",VALUE(1&amp;"/"&amp;MONTH(Tabla1[[#This Row],[Fecha Baja]])&amp;"/"&amp;YEAR(Tabla1[[#This Row],[Fecha Baja]])))</f>
        <v>43191</v>
      </c>
      <c r="AS551" s="42">
        <f>IF(Tabla1[[#This Row],[Fecha Ingreso Plataforma]]="","",VALUE(1&amp;"/"&amp;MONTH(Tabla1[[#This Row],[Fecha Ingreso Plataforma]])&amp;"/"&amp;YEAR(Tabla1[[#This Row],[Fecha Ingreso Plataforma]])))</f>
        <v>43191</v>
      </c>
      <c r="AT551" s="41" t="str">
        <f ca="1">+IF(AND(Tabla1[[#This Row],[dias]]&gt;=135,Tabla1[[#This Row],[Estado]]="Vigente"),"Si","No")</f>
        <v>No</v>
      </c>
      <c r="AU551" s="37" t="str">
        <f>+IF(COUNTIF('PLAN EMPLEADO'!I:I,Tabla1[[#This Row],[Mail]])=0,"No","Si")</f>
        <v>No</v>
      </c>
      <c r="AV551" s="89" t="s">
        <v>709</v>
      </c>
      <c r="AW551" s="194"/>
    </row>
    <row r="552" spans="1:49" x14ac:dyDescent="0.2">
      <c r="A552" s="37" t="s">
        <v>27</v>
      </c>
      <c r="B552" s="37" t="s">
        <v>3115</v>
      </c>
      <c r="C552" s="37" t="s">
        <v>28</v>
      </c>
      <c r="D552" s="37" t="s">
        <v>30</v>
      </c>
      <c r="E552" s="193" t="str">
        <f>+LEFT(Tabla1[[#This Row],[RutDV]],8)</f>
        <v>17723591</v>
      </c>
      <c r="F552" s="193" t="str">
        <f>+RIGHT(Tabla1[[#This Row],[RutDV]],1)</f>
        <v>1</v>
      </c>
      <c r="G552" s="37" t="s">
        <v>589</v>
      </c>
      <c r="H552" s="37" t="s">
        <v>1205</v>
      </c>
      <c r="I552" s="37" t="str">
        <f>+TRIM(Tabla1[[#This Row],[Nombres]]&amp;" "&amp;Tabla1[[#This Row],[Apellidos]])</f>
        <v>ANDRES ISAAC RIVERA VEGA</v>
      </c>
      <c r="J552" s="37" t="s">
        <v>4504</v>
      </c>
      <c r="K552" s="37" t="s">
        <v>2312</v>
      </c>
      <c r="L552" s="37" t="s">
        <v>2494</v>
      </c>
      <c r="M552" s="37" t="s">
        <v>2493</v>
      </c>
      <c r="N552" s="37" t="s">
        <v>2496</v>
      </c>
      <c r="O552" s="37" t="s">
        <v>3533</v>
      </c>
      <c r="P552" s="40">
        <v>43304</v>
      </c>
      <c r="Q552" s="37"/>
      <c r="V552" s="40">
        <v>33144</v>
      </c>
      <c r="W552" s="37" t="s">
        <v>5411</v>
      </c>
      <c r="X552" s="37" t="s">
        <v>2512</v>
      </c>
      <c r="Y552" s="37" t="str">
        <f>+IFERROR(VLOOKUP(Tabla1[[#This Row],[Supervisor]],STAFF!E:H,4,0),"")</f>
        <v>ULISES LA ROSA PEREZ</v>
      </c>
      <c r="Z552" s="40">
        <v>43193</v>
      </c>
      <c r="AA552" s="40">
        <v>43213</v>
      </c>
      <c r="AB552" s="37" t="s">
        <v>2516</v>
      </c>
      <c r="AC552" s="40">
        <v>43215</v>
      </c>
      <c r="AD552" s="37" t="s">
        <v>1205</v>
      </c>
      <c r="AE552" s="37" t="s">
        <v>1205</v>
      </c>
      <c r="AF552" s="37">
        <v>19022</v>
      </c>
      <c r="AG552" s="37" t="s">
        <v>3009</v>
      </c>
      <c r="AJ552" s="37">
        <v>26</v>
      </c>
      <c r="AK552" s="37" t="s">
        <v>3084</v>
      </c>
      <c r="AL552" s="37">
        <v>45</v>
      </c>
      <c r="AM552" s="37" t="s">
        <v>3519</v>
      </c>
      <c r="AN552" s="37">
        <f>+IF(AL552=45,1,"")</f>
        <v>1</v>
      </c>
      <c r="AO552" s="40">
        <f ca="1">+TODAY()</f>
        <v>44256</v>
      </c>
      <c r="AP552" s="41">
        <f ca="1">+IF(Tabla1[[#This Row],[Fecha Ingreso Plataforma]]="","",AO552-AC552)</f>
        <v>1041</v>
      </c>
      <c r="AQ552" s="40"/>
      <c r="AR552" s="42">
        <f>+IF(Tabla1[[#This Row],[Fecha Baja]]="","",VALUE(1&amp;"/"&amp;MONTH(Tabla1[[#This Row],[Fecha Baja]])&amp;"/"&amp;YEAR(Tabla1[[#This Row],[Fecha Baja]])))</f>
        <v>43282</v>
      </c>
      <c r="AS552" s="42">
        <f>IF(Tabla1[[#This Row],[Fecha Ingreso Plataforma]]="","",VALUE(1&amp;"/"&amp;MONTH(Tabla1[[#This Row],[Fecha Ingreso Plataforma]])&amp;"/"&amp;YEAR(Tabla1[[#This Row],[Fecha Ingreso Plataforma]])))</f>
        <v>43191</v>
      </c>
      <c r="AT552" s="41" t="str">
        <f ca="1">+IF(AND(Tabla1[[#This Row],[dias]]&gt;=135,Tabla1[[#This Row],[Estado]]="Vigente"),"Si","No")</f>
        <v>No</v>
      </c>
      <c r="AU552" s="37" t="str">
        <f>+IF(COUNTIF('PLAN EMPLEADO'!I:I,Tabla1[[#This Row],[Mail]])=0,"No","Si")</f>
        <v>No</v>
      </c>
      <c r="AV552" s="89" t="s">
        <v>709</v>
      </c>
      <c r="AW552" s="194"/>
    </row>
    <row r="553" spans="1:49" x14ac:dyDescent="0.2">
      <c r="A553" s="37" t="s">
        <v>27</v>
      </c>
      <c r="B553" s="37" t="s">
        <v>3115</v>
      </c>
      <c r="C553" s="37" t="s">
        <v>28</v>
      </c>
      <c r="D553" s="37" t="s">
        <v>30</v>
      </c>
      <c r="E553" s="193" t="str">
        <f>+LEFT(Tabla1[[#This Row],[RutDV]],8)</f>
        <v>21389969</v>
      </c>
      <c r="F553" s="193" t="str">
        <f>+RIGHT(Tabla1[[#This Row],[RutDV]],1)</f>
        <v>4</v>
      </c>
      <c r="G553" s="37" t="s">
        <v>588</v>
      </c>
      <c r="H553" s="37" t="s">
        <v>1204</v>
      </c>
      <c r="I553" s="37" t="str">
        <f>+TRIM(Tabla1[[#This Row],[Nombres]]&amp;" "&amp;Tabla1[[#This Row],[Apellidos]])</f>
        <v>ALEJANDRA MARCELA PIZARRO OLIVARES</v>
      </c>
      <c r="J553" s="37" t="s">
        <v>4480</v>
      </c>
      <c r="K553" s="37" t="s">
        <v>2311</v>
      </c>
      <c r="L553" s="37" t="s">
        <v>2494</v>
      </c>
      <c r="M553" s="37" t="s">
        <v>2493</v>
      </c>
      <c r="N553" s="37" t="s">
        <v>2495</v>
      </c>
      <c r="O553" s="37" t="s">
        <v>3107</v>
      </c>
      <c r="P553" s="40">
        <v>43432</v>
      </c>
      <c r="Q553" s="37"/>
      <c r="V553" s="40">
        <v>28597</v>
      </c>
      <c r="W553" s="37" t="s">
        <v>5411</v>
      </c>
      <c r="X553" s="37" t="s">
        <v>2512</v>
      </c>
      <c r="Y553" s="37" t="str">
        <f>+IFERROR(VLOOKUP(Tabla1[[#This Row],[Supervisor]],STAFF!E:H,4,0),"")</f>
        <v>ULISES LA ROSA PEREZ</v>
      </c>
      <c r="Z553" s="40">
        <v>43193</v>
      </c>
      <c r="AA553" s="40">
        <v>43213</v>
      </c>
      <c r="AB553" s="37" t="s">
        <v>2516</v>
      </c>
      <c r="AC553" s="40">
        <v>43215</v>
      </c>
      <c r="AD553" s="37" t="s">
        <v>1204</v>
      </c>
      <c r="AE553" s="37" t="s">
        <v>1204</v>
      </c>
      <c r="AF553" s="37">
        <v>19016</v>
      </c>
      <c r="AG553" s="37" t="s">
        <v>3008</v>
      </c>
      <c r="AJ553" s="37">
        <v>26</v>
      </c>
      <c r="AK553" s="37" t="s">
        <v>3084</v>
      </c>
      <c r="AL553" s="37">
        <v>30</v>
      </c>
      <c r="AM553" s="37" t="s">
        <v>3519</v>
      </c>
      <c r="AN553" s="37" t="str">
        <f>+IF(AL553=45,1,"")</f>
        <v/>
      </c>
      <c r="AO553" s="40">
        <f ca="1">+TODAY()</f>
        <v>44256</v>
      </c>
      <c r="AP553" s="41">
        <f ca="1">+IF(Tabla1[[#This Row],[Fecha Ingreso Plataforma]]="","",AO553-AC553)</f>
        <v>1041</v>
      </c>
      <c r="AQ553" s="40"/>
      <c r="AR553" s="42">
        <f>+IF(Tabla1[[#This Row],[Fecha Baja]]="","",VALUE(1&amp;"/"&amp;MONTH(Tabla1[[#This Row],[Fecha Baja]])&amp;"/"&amp;YEAR(Tabla1[[#This Row],[Fecha Baja]])))</f>
        <v>43405</v>
      </c>
      <c r="AS553" s="42">
        <f>IF(Tabla1[[#This Row],[Fecha Ingreso Plataforma]]="","",VALUE(1&amp;"/"&amp;MONTH(Tabla1[[#This Row],[Fecha Ingreso Plataforma]])&amp;"/"&amp;YEAR(Tabla1[[#This Row],[Fecha Ingreso Plataforma]])))</f>
        <v>43191</v>
      </c>
      <c r="AT553" s="41" t="str">
        <f ca="1">+IF(AND(Tabla1[[#This Row],[dias]]&gt;=135,Tabla1[[#This Row],[Estado]]="Vigente"),"Si","No")</f>
        <v>No</v>
      </c>
      <c r="AU553" s="37" t="str">
        <f>+IF(COUNTIF('PLAN EMPLEADO'!I:I,Tabla1[[#This Row],[Mail]])=0,"No","Si")</f>
        <v>No</v>
      </c>
      <c r="AV553" s="89" t="s">
        <v>709</v>
      </c>
      <c r="AW553" s="194"/>
    </row>
    <row r="554" spans="1:49" x14ac:dyDescent="0.2">
      <c r="A554" s="37" t="s">
        <v>27</v>
      </c>
      <c r="B554" s="37" t="s">
        <v>3115</v>
      </c>
      <c r="C554" s="37" t="s">
        <v>28</v>
      </c>
      <c r="D554" s="37" t="s">
        <v>30</v>
      </c>
      <c r="E554" s="193" t="str">
        <f>+LEFT(Tabla1[[#This Row],[RutDV]],8)</f>
        <v>18474639</v>
      </c>
      <c r="F554" s="193" t="str">
        <f>+RIGHT(Tabla1[[#This Row],[RutDV]],1)</f>
        <v>5</v>
      </c>
      <c r="G554" s="37" t="s">
        <v>593</v>
      </c>
      <c r="H554" s="37" t="s">
        <v>1209</v>
      </c>
      <c r="I554" s="37" t="str">
        <f>+TRIM(Tabla1[[#This Row],[Nombres]]&amp;" "&amp;Tabla1[[#This Row],[Apellidos]])</f>
        <v>CATALINA ALEJANDRA REBOLLEDO REBOLLEDO</v>
      </c>
      <c r="J554" s="37" t="s">
        <v>2315</v>
      </c>
      <c r="K554" s="37" t="s">
        <v>2316</v>
      </c>
      <c r="L554" s="37" t="s">
        <v>2494</v>
      </c>
      <c r="M554" s="37" t="s">
        <v>2493</v>
      </c>
      <c r="N554" s="37" t="s">
        <v>2496</v>
      </c>
      <c r="P554" s="40">
        <v>43249</v>
      </c>
      <c r="Q554" s="37"/>
      <c r="V554" s="40">
        <v>34013</v>
      </c>
      <c r="W554" s="37" t="s">
        <v>5411</v>
      </c>
      <c r="X554" s="37" t="s">
        <v>2512</v>
      </c>
      <c r="Y554" s="37" t="str">
        <f>+IFERROR(VLOOKUP(Tabla1[[#This Row],[Supervisor]],STAFF!E:H,4,0),"")</f>
        <v>ULISES LA ROSA PEREZ</v>
      </c>
      <c r="Z554" s="40">
        <v>43193</v>
      </c>
      <c r="AA554" s="40">
        <v>43213</v>
      </c>
      <c r="AB554" s="37" t="s">
        <v>2516</v>
      </c>
      <c r="AC554" s="40">
        <v>43215</v>
      </c>
      <c r="AD554" s="37" t="s">
        <v>1209</v>
      </c>
      <c r="AE554" s="37" t="s">
        <v>1209</v>
      </c>
      <c r="AF554" s="37">
        <v>19092</v>
      </c>
      <c r="AG554" s="37" t="s">
        <v>3012</v>
      </c>
      <c r="AJ554" s="37">
        <v>26</v>
      </c>
      <c r="AK554" s="37" t="s">
        <v>3084</v>
      </c>
      <c r="AL554" s="37" t="s">
        <v>709</v>
      </c>
      <c r="AN554" s="37" t="str">
        <f>+IF(AL554=45,1,"")</f>
        <v/>
      </c>
      <c r="AO554" s="40">
        <f ca="1">+TODAY()</f>
        <v>44256</v>
      </c>
      <c r="AP554" s="41">
        <f ca="1">+IF(Tabla1[[#This Row],[Fecha Ingreso Plataforma]]="","",AO554-AC554)</f>
        <v>1041</v>
      </c>
      <c r="AQ554" s="40"/>
      <c r="AR554" s="42">
        <f>+IF(Tabla1[[#This Row],[Fecha Baja]]="","",VALUE(1&amp;"/"&amp;MONTH(Tabla1[[#This Row],[Fecha Baja]])&amp;"/"&amp;YEAR(Tabla1[[#This Row],[Fecha Baja]])))</f>
        <v>43221</v>
      </c>
      <c r="AS554" s="42">
        <f>IF(Tabla1[[#This Row],[Fecha Ingreso Plataforma]]="","",VALUE(1&amp;"/"&amp;MONTH(Tabla1[[#This Row],[Fecha Ingreso Plataforma]])&amp;"/"&amp;YEAR(Tabla1[[#This Row],[Fecha Ingreso Plataforma]])))</f>
        <v>43191</v>
      </c>
      <c r="AT554" s="41" t="str">
        <f ca="1">+IF(AND(Tabla1[[#This Row],[dias]]&gt;=135,Tabla1[[#This Row],[Estado]]="Vigente"),"Si","No")</f>
        <v>No</v>
      </c>
      <c r="AU554" s="37" t="str">
        <f>+IF(COUNTIF('PLAN EMPLEADO'!I:I,Tabla1[[#This Row],[Mail]])=0,"No","Si")</f>
        <v>No</v>
      </c>
      <c r="AV554" s="89" t="s">
        <v>709</v>
      </c>
      <c r="AW554" s="194"/>
    </row>
    <row r="555" spans="1:49" x14ac:dyDescent="0.2">
      <c r="A555" s="37" t="s">
        <v>27</v>
      </c>
      <c r="B555" s="37" t="s">
        <v>3115</v>
      </c>
      <c r="C555" s="37" t="s">
        <v>28</v>
      </c>
      <c r="D555" s="37" t="s">
        <v>30</v>
      </c>
      <c r="E555" s="193" t="str">
        <f>+LEFT(Tabla1[[#This Row],[RutDV]],8)</f>
        <v>17626846</v>
      </c>
      <c r="F555" s="193" t="str">
        <f>+RIGHT(Tabla1[[#This Row],[RutDV]],1)</f>
        <v>8</v>
      </c>
      <c r="G555" s="37" t="s">
        <v>592</v>
      </c>
      <c r="H555" s="37" t="s">
        <v>1208</v>
      </c>
      <c r="I555" s="37" t="str">
        <f>+TRIM(Tabla1[[#This Row],[Nombres]]&amp;" "&amp;Tabla1[[#This Row],[Apellidos]])</f>
        <v>CAROLINA FERNANDA GALVEZ CONTRERAS</v>
      </c>
      <c r="J555" s="37" t="s">
        <v>4507</v>
      </c>
      <c r="K555" s="37" t="s">
        <v>2314</v>
      </c>
      <c r="L555" s="37" t="s">
        <v>2494</v>
      </c>
      <c r="M555" s="37" t="s">
        <v>2493</v>
      </c>
      <c r="N555" s="37" t="s">
        <v>2495</v>
      </c>
      <c r="O555" s="37" t="s">
        <v>3107</v>
      </c>
      <c r="P555" s="40">
        <v>43230</v>
      </c>
      <c r="Q555" s="37"/>
      <c r="V555" s="40">
        <v>33369</v>
      </c>
      <c r="W555" s="37" t="s">
        <v>5411</v>
      </c>
      <c r="X555" s="37" t="s">
        <v>2512</v>
      </c>
      <c r="Y555" s="37" t="str">
        <f>+IFERROR(VLOOKUP(Tabla1[[#This Row],[Supervisor]],STAFF!E:H,4,0),"")</f>
        <v>ULISES LA ROSA PEREZ</v>
      </c>
      <c r="Z555" s="40">
        <v>43193</v>
      </c>
      <c r="AA555" s="40">
        <v>43213</v>
      </c>
      <c r="AB555" s="37" t="s">
        <v>2516</v>
      </c>
      <c r="AC555" s="40">
        <v>43215</v>
      </c>
      <c r="AD555" s="37" t="s">
        <v>1208</v>
      </c>
      <c r="AE555" s="37" t="s">
        <v>1208</v>
      </c>
      <c r="AF555" s="37">
        <v>19059</v>
      </c>
      <c r="AG555" s="37" t="s">
        <v>3011</v>
      </c>
      <c r="AJ555" s="37">
        <v>26</v>
      </c>
      <c r="AK555" s="37" t="s">
        <v>3084</v>
      </c>
      <c r="AL555" s="37" t="s">
        <v>709</v>
      </c>
      <c r="AN555" s="37" t="str">
        <f>+IF(AL555=45,1,"")</f>
        <v/>
      </c>
      <c r="AO555" s="40">
        <f ca="1">+TODAY()</f>
        <v>44256</v>
      </c>
      <c r="AP555" s="41">
        <f ca="1">+IF(Tabla1[[#This Row],[Fecha Ingreso Plataforma]]="","",AO555-AC555)</f>
        <v>1041</v>
      </c>
      <c r="AQ555" s="40"/>
      <c r="AR555" s="42">
        <f>+IF(Tabla1[[#This Row],[Fecha Baja]]="","",VALUE(1&amp;"/"&amp;MONTH(Tabla1[[#This Row],[Fecha Baja]])&amp;"/"&amp;YEAR(Tabla1[[#This Row],[Fecha Baja]])))</f>
        <v>43221</v>
      </c>
      <c r="AS555" s="42">
        <f>IF(Tabla1[[#This Row],[Fecha Ingreso Plataforma]]="","",VALUE(1&amp;"/"&amp;MONTH(Tabla1[[#This Row],[Fecha Ingreso Plataforma]])&amp;"/"&amp;YEAR(Tabla1[[#This Row],[Fecha Ingreso Plataforma]])))</f>
        <v>43191</v>
      </c>
      <c r="AT555" s="41" t="str">
        <f ca="1">+IF(AND(Tabla1[[#This Row],[dias]]&gt;=135,Tabla1[[#This Row],[Estado]]="Vigente"),"Si","No")</f>
        <v>No</v>
      </c>
      <c r="AU555" s="37" t="str">
        <f>+IF(COUNTIF('PLAN EMPLEADO'!I:I,Tabla1[[#This Row],[Mail]])=0,"No","Si")</f>
        <v>No</v>
      </c>
      <c r="AV555" s="89" t="s">
        <v>709</v>
      </c>
      <c r="AW555" s="194"/>
    </row>
    <row r="556" spans="1:49" x14ac:dyDescent="0.2">
      <c r="A556" s="37" t="s">
        <v>27</v>
      </c>
      <c r="B556" s="37" t="s">
        <v>3115</v>
      </c>
      <c r="C556" s="37" t="s">
        <v>28</v>
      </c>
      <c r="D556" s="37" t="s">
        <v>30</v>
      </c>
      <c r="E556" s="193" t="str">
        <f>+LEFT(Tabla1[[#This Row],[RutDV]],8)</f>
        <v>19077298</v>
      </c>
      <c r="F556" s="193" t="str">
        <f>+RIGHT(Tabla1[[#This Row],[RutDV]],1)</f>
        <v>5</v>
      </c>
      <c r="G556" s="37" t="s">
        <v>595</v>
      </c>
      <c r="H556" s="37" t="s">
        <v>1211</v>
      </c>
      <c r="I556" s="37" t="str">
        <f>+TRIM(Tabla1[[#This Row],[Nombres]]&amp;" "&amp;Tabla1[[#This Row],[Apellidos]])</f>
        <v>CRISTOBAL MIGUEL ARAYA REQUENA</v>
      </c>
      <c r="J556" s="37" t="s">
        <v>4505</v>
      </c>
      <c r="K556" s="37" t="s">
        <v>2319</v>
      </c>
      <c r="L556" s="37" t="s">
        <v>2494</v>
      </c>
      <c r="M556" s="37" t="s">
        <v>2493</v>
      </c>
      <c r="N556" s="37" t="s">
        <v>2496</v>
      </c>
      <c r="O556" s="37" t="s">
        <v>3533</v>
      </c>
      <c r="P556" s="40">
        <v>43257</v>
      </c>
      <c r="Q556" s="37"/>
      <c r="V556" s="40">
        <v>34738</v>
      </c>
      <c r="W556" s="37" t="s">
        <v>5411</v>
      </c>
      <c r="X556" s="37" t="s">
        <v>2512</v>
      </c>
      <c r="Y556" s="37" t="str">
        <f>+IFERROR(VLOOKUP(Tabla1[[#This Row],[Supervisor]],STAFF!E:H,4,0),"")</f>
        <v>ULISES LA ROSA PEREZ</v>
      </c>
      <c r="Z556" s="40">
        <v>43193</v>
      </c>
      <c r="AA556" s="40">
        <v>43213</v>
      </c>
      <c r="AB556" s="37" t="s">
        <v>2516</v>
      </c>
      <c r="AC556" s="40">
        <v>43215</v>
      </c>
      <c r="AD556" s="37" t="s">
        <v>1211</v>
      </c>
      <c r="AE556" s="37" t="s">
        <v>1211</v>
      </c>
      <c r="AF556" s="37">
        <v>19101</v>
      </c>
      <c r="AG556" s="37" t="s">
        <v>3014</v>
      </c>
      <c r="AJ556" s="37">
        <v>26</v>
      </c>
      <c r="AK556" s="37" t="s">
        <v>3084</v>
      </c>
      <c r="AL556" s="37">
        <v>45</v>
      </c>
      <c r="AM556" s="37" t="s">
        <v>3519</v>
      </c>
      <c r="AN556" s="37">
        <f>+IF(AL556=45,1,"")</f>
        <v>1</v>
      </c>
      <c r="AO556" s="40">
        <f ca="1">+TODAY()</f>
        <v>44256</v>
      </c>
      <c r="AP556" s="41">
        <f ca="1">+IF(Tabla1[[#This Row],[Fecha Ingreso Plataforma]]="","",AO556-AC556)</f>
        <v>1041</v>
      </c>
      <c r="AQ556" s="40"/>
      <c r="AR556" s="42">
        <f>+IF(Tabla1[[#This Row],[Fecha Baja]]="","",VALUE(1&amp;"/"&amp;MONTH(Tabla1[[#This Row],[Fecha Baja]])&amp;"/"&amp;YEAR(Tabla1[[#This Row],[Fecha Baja]])))</f>
        <v>43252</v>
      </c>
      <c r="AS556" s="42">
        <f>IF(Tabla1[[#This Row],[Fecha Ingreso Plataforma]]="","",VALUE(1&amp;"/"&amp;MONTH(Tabla1[[#This Row],[Fecha Ingreso Plataforma]])&amp;"/"&amp;YEAR(Tabla1[[#This Row],[Fecha Ingreso Plataforma]])))</f>
        <v>43191</v>
      </c>
      <c r="AT556" s="41" t="str">
        <f ca="1">+IF(AND(Tabla1[[#This Row],[dias]]&gt;=135,Tabla1[[#This Row],[Estado]]="Vigente"),"Si","No")</f>
        <v>No</v>
      </c>
      <c r="AU556" s="37" t="str">
        <f>+IF(COUNTIF('PLAN EMPLEADO'!I:I,Tabla1[[#This Row],[Mail]])=0,"No","Si")</f>
        <v>No</v>
      </c>
      <c r="AV556" s="89" t="s">
        <v>709</v>
      </c>
      <c r="AW556" s="194"/>
    </row>
    <row r="557" spans="1:49" x14ac:dyDescent="0.2">
      <c r="A557" s="37" t="s">
        <v>27</v>
      </c>
      <c r="B557" s="37" t="s">
        <v>3115</v>
      </c>
      <c r="C557" s="37" t="s">
        <v>28</v>
      </c>
      <c r="D557" s="37" t="s">
        <v>30</v>
      </c>
      <c r="E557" s="193" t="str">
        <f>+LEFT(Tabla1[[#This Row],[RutDV]],8)</f>
        <v>19771554</v>
      </c>
      <c r="F557" s="193" t="str">
        <f>+RIGHT(Tabla1[[#This Row],[RutDV]],1)</f>
        <v>5</v>
      </c>
      <c r="G557" s="37" t="s">
        <v>601</v>
      </c>
      <c r="H557" s="37" t="s">
        <v>1217</v>
      </c>
      <c r="I557" s="37" t="str">
        <f>+TRIM(Tabla1[[#This Row],[Nombres]]&amp;" "&amp;Tabla1[[#This Row],[Apellidos]])</f>
        <v>JEANS FRANCO PAINEMAL GUTIERREZ</v>
      </c>
      <c r="J557" s="37" t="s">
        <v>4506</v>
      </c>
      <c r="K557" s="37" t="s">
        <v>2327</v>
      </c>
      <c r="L557" s="37" t="s">
        <v>2494</v>
      </c>
      <c r="M557" s="37" t="s">
        <v>2493</v>
      </c>
      <c r="N557" s="37" t="s">
        <v>2495</v>
      </c>
      <c r="O557" s="177" t="s">
        <v>8681</v>
      </c>
      <c r="P557" s="40">
        <v>43266</v>
      </c>
      <c r="Q557" s="37"/>
      <c r="V557" s="40">
        <v>35966</v>
      </c>
      <c r="W557" s="37" t="s">
        <v>5408</v>
      </c>
      <c r="X557" s="37" t="s">
        <v>4599</v>
      </c>
      <c r="Y557" s="37" t="str">
        <f>+IFERROR(VLOOKUP(Tabla1[[#This Row],[Supervisor]],STAFF!E:H,4,0),"")</f>
        <v>WILLIAMS ENRIQUE DOMINGUEZ BARRADA</v>
      </c>
      <c r="Z557" s="40">
        <v>43193</v>
      </c>
      <c r="AA557" s="40">
        <v>43213</v>
      </c>
      <c r="AB557" s="37" t="s">
        <v>2516</v>
      </c>
      <c r="AC557" s="40">
        <v>43215</v>
      </c>
      <c r="AD557" s="37" t="s">
        <v>1217</v>
      </c>
      <c r="AE557" s="37" t="s">
        <v>1217</v>
      </c>
      <c r="AF557" s="37">
        <v>19117</v>
      </c>
      <c r="AG557" s="37" t="s">
        <v>3020</v>
      </c>
      <c r="AJ557" s="37">
        <v>26</v>
      </c>
      <c r="AK557" s="37" t="s">
        <v>3084</v>
      </c>
      <c r="AL557" s="37">
        <v>45</v>
      </c>
      <c r="AM557" s="37" t="s">
        <v>3519</v>
      </c>
      <c r="AN557" s="37">
        <f>+IF(AL557=45,1,"")</f>
        <v>1</v>
      </c>
      <c r="AO557" s="40">
        <f ca="1">+TODAY()</f>
        <v>44256</v>
      </c>
      <c r="AP557" s="41">
        <f ca="1">+IF(Tabla1[[#This Row],[Fecha Ingreso Plataforma]]="","",AO557-AC557)</f>
        <v>1041</v>
      </c>
      <c r="AQ557" s="40"/>
      <c r="AR557" s="42">
        <f>+IF(Tabla1[[#This Row],[Fecha Baja]]="","",VALUE(1&amp;"/"&amp;MONTH(Tabla1[[#This Row],[Fecha Baja]])&amp;"/"&amp;YEAR(Tabla1[[#This Row],[Fecha Baja]])))</f>
        <v>43252</v>
      </c>
      <c r="AS557" s="42">
        <f>IF(Tabla1[[#This Row],[Fecha Ingreso Plataforma]]="","",VALUE(1&amp;"/"&amp;MONTH(Tabla1[[#This Row],[Fecha Ingreso Plataforma]])&amp;"/"&amp;YEAR(Tabla1[[#This Row],[Fecha Ingreso Plataforma]])))</f>
        <v>43191</v>
      </c>
      <c r="AT557" s="41" t="str">
        <f ca="1">+IF(AND(Tabla1[[#This Row],[dias]]&gt;=135,Tabla1[[#This Row],[Estado]]="Vigente"),"Si","No")</f>
        <v>No</v>
      </c>
      <c r="AU557" s="37" t="str">
        <f>+IF(COUNTIF('PLAN EMPLEADO'!I:I,Tabla1[[#This Row],[Mail]])=0,"No","Si")</f>
        <v>No</v>
      </c>
      <c r="AV557" s="89" t="s">
        <v>709</v>
      </c>
      <c r="AW557" s="194"/>
    </row>
    <row r="558" spans="1:49" x14ac:dyDescent="0.2">
      <c r="A558" s="37" t="s">
        <v>27</v>
      </c>
      <c r="B558" s="37" t="s">
        <v>3115</v>
      </c>
      <c r="C558" s="37" t="s">
        <v>28</v>
      </c>
      <c r="D558" s="37" t="s">
        <v>30</v>
      </c>
      <c r="E558" s="193" t="str">
        <f>+LEFT(Tabla1[[#This Row],[RutDV]],8)</f>
        <v>13974176</v>
      </c>
      <c r="F558" s="193" t="str">
        <f>+RIGHT(Tabla1[[#This Row],[RutDV]],1)</f>
        <v>5</v>
      </c>
      <c r="G558" s="37" t="s">
        <v>609</v>
      </c>
      <c r="H558" s="37" t="s">
        <v>1225</v>
      </c>
      <c r="I558" s="37" t="str">
        <f>+TRIM(Tabla1[[#This Row],[Nombres]]&amp;" "&amp;Tabla1[[#This Row],[Apellidos]])</f>
        <v>MYNLA ALEXANDRA ROJAS GRLICA</v>
      </c>
      <c r="J558" s="37" t="s">
        <v>2338</v>
      </c>
      <c r="K558" s="37" t="s">
        <v>2339</v>
      </c>
      <c r="L558" s="37" t="s">
        <v>2494</v>
      </c>
      <c r="M558" s="37" t="s">
        <v>2493</v>
      </c>
      <c r="N558" s="37" t="s">
        <v>2495</v>
      </c>
      <c r="O558" s="37" t="s">
        <v>3107</v>
      </c>
      <c r="P558" s="40">
        <v>43236</v>
      </c>
      <c r="Q558" s="37"/>
      <c r="V558" s="40">
        <v>29839</v>
      </c>
      <c r="W558" s="37" t="s">
        <v>5409</v>
      </c>
      <c r="X558" s="37" t="s">
        <v>2511</v>
      </c>
      <c r="Y558" s="37" t="str">
        <f>+IFERROR(VLOOKUP(Tabla1[[#This Row],[Supervisor]],STAFF!E:H,4,0),"")</f>
        <v>ULISES LA ROSA PEREZ</v>
      </c>
      <c r="Z558" s="40">
        <v>43193</v>
      </c>
      <c r="AA558" s="40">
        <v>43213</v>
      </c>
      <c r="AB558" s="37" t="s">
        <v>2516</v>
      </c>
      <c r="AC558" s="40">
        <v>43215</v>
      </c>
      <c r="AD558" s="37" t="s">
        <v>1225</v>
      </c>
      <c r="AE558" s="37" t="s">
        <v>1225</v>
      </c>
      <c r="AF558" s="37">
        <v>19134</v>
      </c>
      <c r="AG558" s="37" t="s">
        <v>3028</v>
      </c>
      <c r="AJ558" s="37">
        <v>26</v>
      </c>
      <c r="AK558" s="37" t="s">
        <v>3084</v>
      </c>
      <c r="AL558" s="37" t="s">
        <v>709</v>
      </c>
      <c r="AN558" s="37" t="str">
        <f>+IF(AL558=45,1,"")</f>
        <v/>
      </c>
      <c r="AO558" s="40">
        <f ca="1">+TODAY()</f>
        <v>44256</v>
      </c>
      <c r="AP558" s="41">
        <f ca="1">+IF(Tabla1[[#This Row],[Fecha Ingreso Plataforma]]="","",AO558-AC558)</f>
        <v>1041</v>
      </c>
      <c r="AQ558" s="40"/>
      <c r="AR558" s="42">
        <f>+IF(Tabla1[[#This Row],[Fecha Baja]]="","",VALUE(1&amp;"/"&amp;MONTH(Tabla1[[#This Row],[Fecha Baja]])&amp;"/"&amp;YEAR(Tabla1[[#This Row],[Fecha Baja]])))</f>
        <v>43221</v>
      </c>
      <c r="AS558" s="42">
        <f>IF(Tabla1[[#This Row],[Fecha Ingreso Plataforma]]="","",VALUE(1&amp;"/"&amp;MONTH(Tabla1[[#This Row],[Fecha Ingreso Plataforma]])&amp;"/"&amp;YEAR(Tabla1[[#This Row],[Fecha Ingreso Plataforma]])))</f>
        <v>43191</v>
      </c>
      <c r="AT558" s="41" t="str">
        <f ca="1">+IF(AND(Tabla1[[#This Row],[dias]]&gt;=135,Tabla1[[#This Row],[Estado]]="Vigente"),"Si","No")</f>
        <v>No</v>
      </c>
      <c r="AU558" s="37" t="str">
        <f>+IF(COUNTIF('PLAN EMPLEADO'!I:I,Tabla1[[#This Row],[Mail]])=0,"No","Si")</f>
        <v>No</v>
      </c>
      <c r="AV558" s="89" t="s">
        <v>709</v>
      </c>
      <c r="AW558" s="194"/>
    </row>
    <row r="559" spans="1:49" x14ac:dyDescent="0.2">
      <c r="A559" s="37" t="s">
        <v>27</v>
      </c>
      <c r="B559" s="37" t="s">
        <v>3115</v>
      </c>
      <c r="C559" s="37" t="s">
        <v>28</v>
      </c>
      <c r="D559" s="37" t="s">
        <v>30</v>
      </c>
      <c r="E559" s="193" t="str">
        <f>+LEFT(Tabla1[[#This Row],[RutDV]],8)</f>
        <v>19771139</v>
      </c>
      <c r="F559" s="193" t="str">
        <f>+RIGHT(Tabla1[[#This Row],[RutDV]],1)</f>
        <v>6</v>
      </c>
      <c r="G559" s="37" t="s">
        <v>614</v>
      </c>
      <c r="H559" s="37" t="s">
        <v>1230</v>
      </c>
      <c r="I559" s="37" t="str">
        <f>+TRIM(Tabla1[[#This Row],[Nombres]]&amp;" "&amp;Tabla1[[#This Row],[Apellidos]])</f>
        <v>VICTOR ARIEL VALDIVIA DIAZ</v>
      </c>
      <c r="J559" s="37" t="s">
        <v>4481</v>
      </c>
      <c r="K559" s="37" t="s">
        <v>2345</v>
      </c>
      <c r="L559" s="37" t="s">
        <v>2494</v>
      </c>
      <c r="M559" s="37" t="s">
        <v>2493</v>
      </c>
      <c r="N559" s="37" t="s">
        <v>2496</v>
      </c>
      <c r="O559" s="37" t="s">
        <v>3089</v>
      </c>
      <c r="P559" s="40">
        <v>43461</v>
      </c>
      <c r="Q559" s="37"/>
      <c r="V559" s="40">
        <v>35904</v>
      </c>
      <c r="W559" s="37" t="s">
        <v>5414</v>
      </c>
      <c r="X559" s="37" t="s">
        <v>2508</v>
      </c>
      <c r="Y559" s="37" t="str">
        <f>+IFERROR(VLOOKUP(Tabla1[[#This Row],[Supervisor]],STAFF!E:H,4,0),"")</f>
        <v>ULISES LA ROSA PEREZ</v>
      </c>
      <c r="Z559" s="40">
        <v>43193</v>
      </c>
      <c r="AA559" s="40">
        <v>43213</v>
      </c>
      <c r="AB559" s="37" t="s">
        <v>2516</v>
      </c>
      <c r="AC559" s="40">
        <v>43215</v>
      </c>
      <c r="AD559" s="37" t="s">
        <v>1230</v>
      </c>
      <c r="AE559" s="37" t="s">
        <v>1230</v>
      </c>
      <c r="AF559" s="37">
        <v>19145</v>
      </c>
      <c r="AG559" s="37" t="s">
        <v>3033</v>
      </c>
      <c r="AJ559" s="37">
        <v>26</v>
      </c>
      <c r="AK559" s="37" t="s">
        <v>3084</v>
      </c>
      <c r="AL559" s="37">
        <v>45</v>
      </c>
      <c r="AM559" s="37" t="s">
        <v>3519</v>
      </c>
      <c r="AN559" s="37">
        <f>+IF(AL559=45,1,"")</f>
        <v>1</v>
      </c>
      <c r="AO559" s="40">
        <f ca="1">+TODAY()</f>
        <v>44256</v>
      </c>
      <c r="AP559" s="41">
        <f ca="1">+IF(Tabla1[[#This Row],[Fecha Ingreso Plataforma]]="","",AO559-AC559)</f>
        <v>1041</v>
      </c>
      <c r="AQ559" s="40"/>
      <c r="AR559" s="42">
        <f>+IF(Tabla1[[#This Row],[Fecha Baja]]="","",VALUE(1&amp;"/"&amp;MONTH(Tabla1[[#This Row],[Fecha Baja]])&amp;"/"&amp;YEAR(Tabla1[[#This Row],[Fecha Baja]])))</f>
        <v>43435</v>
      </c>
      <c r="AS559" s="42">
        <f>IF(Tabla1[[#This Row],[Fecha Ingreso Plataforma]]="","",VALUE(1&amp;"/"&amp;MONTH(Tabla1[[#This Row],[Fecha Ingreso Plataforma]])&amp;"/"&amp;YEAR(Tabla1[[#This Row],[Fecha Ingreso Plataforma]])))</f>
        <v>43191</v>
      </c>
      <c r="AT559" s="41" t="str">
        <f ca="1">+IF(AND(Tabla1[[#This Row],[dias]]&gt;=135,Tabla1[[#This Row],[Estado]]="Vigente"),"Si","No")</f>
        <v>No</v>
      </c>
      <c r="AU559" s="37" t="str">
        <f>+IF(COUNTIF('PLAN EMPLEADO'!I:I,Tabla1[[#This Row],[Mail]])=0,"No","Si")</f>
        <v>Si</v>
      </c>
      <c r="AV559" s="89" t="s">
        <v>709</v>
      </c>
      <c r="AW559" s="194"/>
    </row>
    <row r="560" spans="1:49" x14ac:dyDescent="0.2">
      <c r="A560" s="37" t="s">
        <v>27</v>
      </c>
      <c r="B560" s="37" t="s">
        <v>3115</v>
      </c>
      <c r="C560" s="37" t="s">
        <v>28</v>
      </c>
      <c r="D560" s="37" t="s">
        <v>30</v>
      </c>
      <c r="E560" s="193" t="str">
        <f>+LEFT(Tabla1[[#This Row],[RutDV]],8)</f>
        <v>19347446</v>
      </c>
      <c r="F560" s="193" t="str">
        <f>+RIGHT(Tabla1[[#This Row],[RutDV]],1)</f>
        <v>2</v>
      </c>
      <c r="G560" s="37" t="s">
        <v>615</v>
      </c>
      <c r="H560" s="37" t="s">
        <v>1231</v>
      </c>
      <c r="I560" s="37" t="str">
        <f>+TRIM(Tabla1[[#This Row],[Nombres]]&amp;" "&amp;Tabla1[[#This Row],[Apellidos]])</f>
        <v>VICTORIA SOLEDAD CONTRERAS ARANCIBIA</v>
      </c>
      <c r="J560" s="37" t="s">
        <v>4503</v>
      </c>
      <c r="K560" s="37" t="s">
        <v>2346</v>
      </c>
      <c r="L560" s="37" t="s">
        <v>2494</v>
      </c>
      <c r="M560" s="37" t="s">
        <v>2493</v>
      </c>
      <c r="N560" s="37" t="s">
        <v>2496</v>
      </c>
      <c r="O560" s="37" t="s">
        <v>3533</v>
      </c>
      <c r="P560" s="40">
        <v>43320</v>
      </c>
      <c r="Q560" s="37"/>
      <c r="V560" s="40">
        <v>35077</v>
      </c>
      <c r="W560" s="37" t="s">
        <v>5419</v>
      </c>
      <c r="X560" s="37" t="s">
        <v>2513</v>
      </c>
      <c r="Y560" s="37">
        <f>+IFERROR(VLOOKUP(Tabla1[[#This Row],[Supervisor]],STAFF!E:H,4,0),"")</f>
        <v>0</v>
      </c>
      <c r="Z560" s="40">
        <v>43193</v>
      </c>
      <c r="AA560" s="40">
        <v>43213</v>
      </c>
      <c r="AB560" s="37" t="s">
        <v>2516</v>
      </c>
      <c r="AC560" s="40">
        <v>43215</v>
      </c>
      <c r="AD560" s="37" t="s">
        <v>1231</v>
      </c>
      <c r="AE560" s="37" t="s">
        <v>1231</v>
      </c>
      <c r="AF560" s="37">
        <v>19147</v>
      </c>
      <c r="AG560" s="37" t="s">
        <v>3034</v>
      </c>
      <c r="AJ560" s="37">
        <v>26</v>
      </c>
      <c r="AK560" s="37" t="s">
        <v>3084</v>
      </c>
      <c r="AL560" s="37">
        <v>45</v>
      </c>
      <c r="AM560" s="37" t="s">
        <v>3519</v>
      </c>
      <c r="AN560" s="37">
        <f>+IF(AL560=45,1,"")</f>
        <v>1</v>
      </c>
      <c r="AO560" s="40">
        <f ca="1">+TODAY()</f>
        <v>44256</v>
      </c>
      <c r="AP560" s="41">
        <f ca="1">+IF(Tabla1[[#This Row],[Fecha Ingreso Plataforma]]="","",AO560-AC560)</f>
        <v>1041</v>
      </c>
      <c r="AQ560" s="40"/>
      <c r="AR560" s="42">
        <f>+IF(Tabla1[[#This Row],[Fecha Baja]]="","",VALUE(1&amp;"/"&amp;MONTH(Tabla1[[#This Row],[Fecha Baja]])&amp;"/"&amp;YEAR(Tabla1[[#This Row],[Fecha Baja]])))</f>
        <v>43313</v>
      </c>
      <c r="AS560" s="42">
        <f>IF(Tabla1[[#This Row],[Fecha Ingreso Plataforma]]="","",VALUE(1&amp;"/"&amp;MONTH(Tabla1[[#This Row],[Fecha Ingreso Plataforma]])&amp;"/"&amp;YEAR(Tabla1[[#This Row],[Fecha Ingreso Plataforma]])))</f>
        <v>43191</v>
      </c>
      <c r="AT560" s="41" t="str">
        <f ca="1">+IF(AND(Tabla1[[#This Row],[dias]]&gt;=135,Tabla1[[#This Row],[Estado]]="Vigente"),"Si","No")</f>
        <v>No</v>
      </c>
      <c r="AU560" s="37" t="str">
        <f>+IF(COUNTIF('PLAN EMPLEADO'!I:I,Tabla1[[#This Row],[Mail]])=0,"No","Si")</f>
        <v>No</v>
      </c>
      <c r="AV560" s="89" t="s">
        <v>709</v>
      </c>
      <c r="AW560" s="194"/>
    </row>
    <row r="561" spans="1:49" x14ac:dyDescent="0.2">
      <c r="A561" s="37" t="s">
        <v>27</v>
      </c>
      <c r="B561" s="37" t="s">
        <v>3115</v>
      </c>
      <c r="C561" s="37" t="s">
        <v>28</v>
      </c>
      <c r="D561" s="37" t="s">
        <v>30</v>
      </c>
      <c r="E561" s="193" t="str">
        <f>+LEFT(Tabla1[[#This Row],[RutDV]],8)</f>
        <v>19042281</v>
      </c>
      <c r="F561" s="193" t="str">
        <f>+RIGHT(Tabla1[[#This Row],[RutDV]],1)</f>
        <v>K</v>
      </c>
      <c r="G561" s="37" t="s">
        <v>132</v>
      </c>
      <c r="H561" s="37" t="s">
        <v>709</v>
      </c>
      <c r="I561" s="37" t="str">
        <f>+TRIM(Tabla1[[#This Row],[Nombres]]&amp;" "&amp;Tabla1[[#This Row],[Apellidos]])</f>
        <v>KATHERINE BELEN ARAYA ARDILES</v>
      </c>
      <c r="J561" s="37" t="s">
        <v>1509</v>
      </c>
      <c r="K561" s="37" t="s">
        <v>1510</v>
      </c>
      <c r="L561" s="37" t="s">
        <v>2494</v>
      </c>
      <c r="M561" s="37" t="s">
        <v>2493</v>
      </c>
      <c r="N561" s="37" t="s">
        <v>2496</v>
      </c>
      <c r="P561" s="40">
        <v>43208</v>
      </c>
      <c r="Q561" s="37"/>
      <c r="V561" s="40">
        <v>35031</v>
      </c>
      <c r="W561" s="37"/>
      <c r="Y561" s="37" t="str">
        <f>+IFERROR(VLOOKUP(Tabla1[[#This Row],[Supervisor]],STAFF!E:H,4,0),"")</f>
        <v/>
      </c>
      <c r="Z561" s="40">
        <v>43199</v>
      </c>
      <c r="AA561" s="40">
        <v>43216</v>
      </c>
      <c r="AB561" s="37" t="s">
        <v>2516</v>
      </c>
      <c r="AC561" s="40">
        <v>43220</v>
      </c>
      <c r="AD561" s="37" t="s">
        <v>709</v>
      </c>
      <c r="AE561" s="37" t="s">
        <v>709</v>
      </c>
      <c r="AG561" s="37" t="s">
        <v>3035</v>
      </c>
      <c r="AJ561" s="37">
        <v>27</v>
      </c>
      <c r="AK561" s="37" t="s">
        <v>2515</v>
      </c>
      <c r="AL561" s="37" t="s">
        <v>709</v>
      </c>
      <c r="AN561" s="37" t="str">
        <f>+IF(AL561=45,1,"")</f>
        <v/>
      </c>
      <c r="AO561" s="40">
        <f ca="1">+TODAY()</f>
        <v>44256</v>
      </c>
      <c r="AP561" s="41">
        <f ca="1">+IF(Tabla1[[#This Row],[Fecha Ingreso Plataforma]]="","",AO561-AC561)</f>
        <v>1036</v>
      </c>
      <c r="AQ561" s="40"/>
      <c r="AR561" s="42">
        <f>+IF(Tabla1[[#This Row],[Fecha Baja]]="","",VALUE(1&amp;"/"&amp;MONTH(Tabla1[[#This Row],[Fecha Baja]])&amp;"/"&amp;YEAR(Tabla1[[#This Row],[Fecha Baja]])))</f>
        <v>43191</v>
      </c>
      <c r="AS561" s="42">
        <f>IF(Tabla1[[#This Row],[Fecha Ingreso Plataforma]]="","",VALUE(1&amp;"/"&amp;MONTH(Tabla1[[#This Row],[Fecha Ingreso Plataforma]])&amp;"/"&amp;YEAR(Tabla1[[#This Row],[Fecha Ingreso Plataforma]])))</f>
        <v>43191</v>
      </c>
      <c r="AT561" s="41" t="str">
        <f ca="1">+IF(AND(Tabla1[[#This Row],[dias]]&gt;=135,Tabla1[[#This Row],[Estado]]="Vigente"),"Si","No")</f>
        <v>No</v>
      </c>
      <c r="AU561" s="37" t="str">
        <f>+IF(COUNTIF('PLAN EMPLEADO'!I:I,Tabla1[[#This Row],[Mail]])=0,"No","Si")</f>
        <v>No</v>
      </c>
      <c r="AV561" s="89" t="s">
        <v>709</v>
      </c>
      <c r="AW561" s="194"/>
    </row>
    <row r="562" spans="1:49" x14ac:dyDescent="0.2">
      <c r="A562" s="37" t="s">
        <v>27</v>
      </c>
      <c r="B562" s="37" t="s">
        <v>3115</v>
      </c>
      <c r="C562" s="37" t="s">
        <v>28</v>
      </c>
      <c r="D562" s="37" t="s">
        <v>30</v>
      </c>
      <c r="E562" s="193" t="str">
        <f>+LEFT(Tabla1[[#This Row],[RutDV]],8)</f>
        <v>15673994</v>
      </c>
      <c r="F562" s="193" t="str">
        <f>+RIGHT(Tabla1[[#This Row],[RutDV]],1)</f>
        <v>4</v>
      </c>
      <c r="G562" s="37" t="s">
        <v>634</v>
      </c>
      <c r="H562" s="37" t="s">
        <v>1242</v>
      </c>
      <c r="I562" s="37" t="str">
        <f>+TRIM(Tabla1[[#This Row],[Nombres]]&amp;" "&amp;Tabla1[[#This Row],[Apellidos]])</f>
        <v>DANIELA ANDREA CARMONA TAMAYO</v>
      </c>
      <c r="J562" s="37" t="s">
        <v>1659</v>
      </c>
      <c r="K562" s="37" t="s">
        <v>2379</v>
      </c>
      <c r="L562" s="37" t="s">
        <v>2494</v>
      </c>
      <c r="M562" s="37" t="s">
        <v>2493</v>
      </c>
      <c r="N562" s="37" t="s">
        <v>2496</v>
      </c>
      <c r="O562" s="37" t="s">
        <v>3533</v>
      </c>
      <c r="P562" s="40">
        <v>43279</v>
      </c>
      <c r="Q562" s="37"/>
      <c r="V562" s="40">
        <v>30683</v>
      </c>
      <c r="W562" s="37" t="s">
        <v>5408</v>
      </c>
      <c r="X562" s="37" t="s">
        <v>4599</v>
      </c>
      <c r="Y562" s="37" t="str">
        <f>+IFERROR(VLOOKUP(Tabla1[[#This Row],[Supervisor]],STAFF!E:H,4,0),"")</f>
        <v>WILLIAMS ENRIQUE DOMINGUEZ BARRADA</v>
      </c>
      <c r="Z562" s="40">
        <v>43199</v>
      </c>
      <c r="AA562" s="40">
        <v>43216</v>
      </c>
      <c r="AB562" s="37" t="s">
        <v>2516</v>
      </c>
      <c r="AC562" s="40">
        <v>43221</v>
      </c>
      <c r="AD562" s="37" t="s">
        <v>1242</v>
      </c>
      <c r="AE562" s="37" t="s">
        <v>1242</v>
      </c>
      <c r="AF562" s="37">
        <v>19169</v>
      </c>
      <c r="AG562" s="37" t="s">
        <v>3256</v>
      </c>
      <c r="AJ562" s="37">
        <v>27</v>
      </c>
      <c r="AK562" s="37" t="s">
        <v>2515</v>
      </c>
      <c r="AL562" s="37">
        <v>30</v>
      </c>
      <c r="AM562" s="37" t="s">
        <v>3519</v>
      </c>
      <c r="AN562" s="37" t="str">
        <f>+IF(AL562=45,1,"")</f>
        <v/>
      </c>
      <c r="AO562" s="40">
        <f ca="1">+TODAY()</f>
        <v>44256</v>
      </c>
      <c r="AP562" s="41">
        <f ca="1">+IF(Tabla1[[#This Row],[Fecha Ingreso Plataforma]]="","",AO562-AC562)</f>
        <v>1035</v>
      </c>
      <c r="AQ562" s="40"/>
      <c r="AR562" s="42">
        <f>+IF(Tabla1[[#This Row],[Fecha Baja]]="","",VALUE(1&amp;"/"&amp;MONTH(Tabla1[[#This Row],[Fecha Baja]])&amp;"/"&amp;YEAR(Tabla1[[#This Row],[Fecha Baja]])))</f>
        <v>43252</v>
      </c>
      <c r="AS562" s="42">
        <f>IF(Tabla1[[#This Row],[Fecha Ingreso Plataforma]]="","",VALUE(1&amp;"/"&amp;MONTH(Tabla1[[#This Row],[Fecha Ingreso Plataforma]])&amp;"/"&amp;YEAR(Tabla1[[#This Row],[Fecha Ingreso Plataforma]])))</f>
        <v>43221</v>
      </c>
      <c r="AT562" s="41" t="str">
        <f ca="1">+IF(AND(Tabla1[[#This Row],[dias]]&gt;=135,Tabla1[[#This Row],[Estado]]="Vigente"),"Si","No")</f>
        <v>No</v>
      </c>
      <c r="AU562" s="37" t="str">
        <f>+IF(COUNTIF('PLAN EMPLEADO'!I:I,Tabla1[[#This Row],[Mail]])=0,"No","Si")</f>
        <v>No</v>
      </c>
      <c r="AV562" s="89" t="s">
        <v>709</v>
      </c>
      <c r="AW562" s="194"/>
    </row>
    <row r="563" spans="1:49" x14ac:dyDescent="0.2">
      <c r="A563" s="37" t="s">
        <v>27</v>
      </c>
      <c r="B563" s="37" t="s">
        <v>3115</v>
      </c>
      <c r="C563" s="37" t="s">
        <v>7302</v>
      </c>
      <c r="D563" s="37" t="s">
        <v>30</v>
      </c>
      <c r="E563" s="193" t="str">
        <f>+LEFT(Tabla1[[#This Row],[RutDV]],8)</f>
        <v>20006233</v>
      </c>
      <c r="F563" s="193" t="str">
        <f>+RIGHT(Tabla1[[#This Row],[RutDV]],1)</f>
        <v>7</v>
      </c>
      <c r="G563" s="37" t="s">
        <v>621</v>
      </c>
      <c r="H563" s="37" t="s">
        <v>1234</v>
      </c>
      <c r="I563" s="37" t="str">
        <f>+TRIM(Tabla1[[#This Row],[Nombres]]&amp;" "&amp;Tabla1[[#This Row],[Apellidos]])</f>
        <v>DARIO ALFONSO ROJAS VALDEBENITO</v>
      </c>
      <c r="J563" s="37" t="s">
        <v>2356</v>
      </c>
      <c r="K563" s="37" t="s">
        <v>2357</v>
      </c>
      <c r="L563" s="189" t="s">
        <v>2494</v>
      </c>
      <c r="M563" s="189" t="s">
        <v>2493</v>
      </c>
      <c r="N563" s="189" t="s">
        <v>2495</v>
      </c>
      <c r="O563" s="189" t="s">
        <v>8681</v>
      </c>
      <c r="P563" s="40">
        <v>44021</v>
      </c>
      <c r="Q563" s="37"/>
      <c r="V563" s="40">
        <v>36266</v>
      </c>
      <c r="W563" s="37" t="s">
        <v>5416</v>
      </c>
      <c r="X563" s="37" t="s">
        <v>2505</v>
      </c>
      <c r="Y563" s="37" t="str">
        <f>+IFERROR(VLOOKUP(Tabla1[[#This Row],[Supervisor]],STAFF!E:H,4,0),"")</f>
        <v>FRANCISCO JAVIER SUAREZ VEGA</v>
      </c>
      <c r="Z563" s="40">
        <v>43199</v>
      </c>
      <c r="AA563" s="40">
        <v>43216</v>
      </c>
      <c r="AB563" s="37" t="s">
        <v>2516</v>
      </c>
      <c r="AC563" s="40">
        <v>43221</v>
      </c>
      <c r="AD563" s="37" t="s">
        <v>1234</v>
      </c>
      <c r="AE563" s="37" t="s">
        <v>1234</v>
      </c>
      <c r="AF563" s="37">
        <v>19083</v>
      </c>
      <c r="AG563" s="37" t="s">
        <v>3263</v>
      </c>
      <c r="AJ563" s="37">
        <v>27</v>
      </c>
      <c r="AK563" s="37" t="s">
        <v>2515</v>
      </c>
      <c r="AL563" s="37">
        <v>45</v>
      </c>
      <c r="AM563" s="37" t="s">
        <v>3519</v>
      </c>
      <c r="AN563" s="37">
        <f>+IF(AL563=45,1,"")</f>
        <v>1</v>
      </c>
      <c r="AO563" s="40">
        <f ca="1">+TODAY()</f>
        <v>44256</v>
      </c>
      <c r="AP563" s="41">
        <f ca="1">+IF(Tabla1[[#This Row],[Fecha Ingreso Plataforma]]="","",AO563-AC563)</f>
        <v>1035</v>
      </c>
      <c r="AQ563" s="40"/>
      <c r="AR563" s="42">
        <f>+IF(Tabla1[[#This Row],[Fecha Baja]]="","",VALUE(1&amp;"/"&amp;MONTH(Tabla1[[#This Row],[Fecha Baja]])&amp;"/"&amp;YEAR(Tabla1[[#This Row],[Fecha Baja]])))</f>
        <v>44013</v>
      </c>
      <c r="AS563" s="42">
        <f>IF(Tabla1[[#This Row],[Fecha Ingreso Plataforma]]="","",VALUE(1&amp;"/"&amp;MONTH(Tabla1[[#This Row],[Fecha Ingreso Plataforma]])&amp;"/"&amp;YEAR(Tabla1[[#This Row],[Fecha Ingreso Plataforma]])))</f>
        <v>43221</v>
      </c>
      <c r="AT563" s="41" t="str">
        <f ca="1">+IF(AND(Tabla1[[#This Row],[dias]]&gt;=135,Tabla1[[#This Row],[Estado]]="Vigente"),"Si","No")</f>
        <v>No</v>
      </c>
      <c r="AU563" s="37" t="str">
        <f>+IF(COUNTIF('PLAN EMPLEADO'!I:I,Tabla1[[#This Row],[Mail]])=0,"No","Si")</f>
        <v>Si</v>
      </c>
      <c r="AV563" s="89" t="s">
        <v>709</v>
      </c>
      <c r="AW563" s="194"/>
    </row>
    <row r="564" spans="1:49" x14ac:dyDescent="0.2">
      <c r="A564" s="37" t="s">
        <v>27</v>
      </c>
      <c r="B564" s="37" t="s">
        <v>3115</v>
      </c>
      <c r="C564" s="37" t="s">
        <v>28</v>
      </c>
      <c r="D564" s="37" t="s">
        <v>30</v>
      </c>
      <c r="E564" s="193" t="str">
        <f>+LEFT(Tabla1[[#This Row],[RutDV]],8)</f>
        <v>19349068</v>
      </c>
      <c r="F564" s="193" t="str">
        <f>+RIGHT(Tabla1[[#This Row],[RutDV]],1)</f>
        <v>9</v>
      </c>
      <c r="G564" s="37" t="s">
        <v>630</v>
      </c>
      <c r="H564" s="37" t="s">
        <v>1241</v>
      </c>
      <c r="I564" s="37" t="str">
        <f>+TRIM(Tabla1[[#This Row],[Nombres]]&amp;" "&amp;Tabla1[[#This Row],[Apellidos]])</f>
        <v>JUAN CRISTOBAL VENEGAS PORTILLA</v>
      </c>
      <c r="J564" s="37" t="s">
        <v>2372</v>
      </c>
      <c r="K564" s="37" t="s">
        <v>2373</v>
      </c>
      <c r="L564" s="37" t="s">
        <v>2494</v>
      </c>
      <c r="M564" s="37" t="s">
        <v>2493</v>
      </c>
      <c r="N564" s="37" t="s">
        <v>2495</v>
      </c>
      <c r="O564" s="37" t="s">
        <v>3240</v>
      </c>
      <c r="P564" s="40">
        <v>43252</v>
      </c>
      <c r="Q564" s="37"/>
      <c r="V564" s="40">
        <v>35311</v>
      </c>
      <c r="W564" s="37" t="s">
        <v>5413</v>
      </c>
      <c r="X564" s="37" t="s">
        <v>2510</v>
      </c>
      <c r="Y564" s="37" t="str">
        <f>+IFERROR(VLOOKUP(Tabla1[[#This Row],[Supervisor]],STAFF!E:H,4,0),"")</f>
        <v>FRANCISCO JAVIER SUAREZ VEGA</v>
      </c>
      <c r="Z564" s="40">
        <v>43199</v>
      </c>
      <c r="AA564" s="40">
        <v>43216</v>
      </c>
      <c r="AB564" s="37" t="s">
        <v>2516</v>
      </c>
      <c r="AC564" s="40">
        <v>43220</v>
      </c>
      <c r="AD564" s="37" t="s">
        <v>1241</v>
      </c>
      <c r="AE564" s="37" t="s">
        <v>1241</v>
      </c>
      <c r="AF564" s="37">
        <v>19157</v>
      </c>
      <c r="AG564" s="37" t="s">
        <v>3035</v>
      </c>
      <c r="AJ564" s="37">
        <v>27</v>
      </c>
      <c r="AK564" s="37" t="s">
        <v>2515</v>
      </c>
      <c r="AL564" s="37" t="s">
        <v>709</v>
      </c>
      <c r="AN564" s="37" t="str">
        <f>+IF(AL564=45,1,"")</f>
        <v/>
      </c>
      <c r="AO564" s="40">
        <f ca="1">+TODAY()</f>
        <v>44256</v>
      </c>
      <c r="AP564" s="41">
        <f ca="1">+IF(Tabla1[[#This Row],[Fecha Ingreso Plataforma]]="","",AO564-AC564)</f>
        <v>1036</v>
      </c>
      <c r="AQ564" s="40"/>
      <c r="AR564" s="42">
        <f>+IF(Tabla1[[#This Row],[Fecha Baja]]="","",VALUE(1&amp;"/"&amp;MONTH(Tabla1[[#This Row],[Fecha Baja]])&amp;"/"&amp;YEAR(Tabla1[[#This Row],[Fecha Baja]])))</f>
        <v>43252</v>
      </c>
      <c r="AS564" s="42">
        <f>IF(Tabla1[[#This Row],[Fecha Ingreso Plataforma]]="","",VALUE(1&amp;"/"&amp;MONTH(Tabla1[[#This Row],[Fecha Ingreso Plataforma]])&amp;"/"&amp;YEAR(Tabla1[[#This Row],[Fecha Ingreso Plataforma]])))</f>
        <v>43191</v>
      </c>
      <c r="AT564" s="41" t="str">
        <f ca="1">+IF(AND(Tabla1[[#This Row],[dias]]&gt;=135,Tabla1[[#This Row],[Estado]]="Vigente"),"Si","No")</f>
        <v>No</v>
      </c>
      <c r="AU564" s="37" t="str">
        <f>+IF(COUNTIF('PLAN EMPLEADO'!I:I,Tabla1[[#This Row],[Mail]])=0,"No","Si")</f>
        <v>No</v>
      </c>
      <c r="AV564" s="89" t="s">
        <v>709</v>
      </c>
      <c r="AW564" s="194"/>
    </row>
    <row r="565" spans="1:49" x14ac:dyDescent="0.2">
      <c r="A565" s="37" t="s">
        <v>27</v>
      </c>
      <c r="B565" s="37" t="s">
        <v>3115</v>
      </c>
      <c r="C565" s="37" t="s">
        <v>28</v>
      </c>
      <c r="D565" s="37" t="s">
        <v>30</v>
      </c>
      <c r="E565" s="193" t="str">
        <f>+LEFT(Tabla1[[#This Row],[RutDV]],8)</f>
        <v>17938251</v>
      </c>
      <c r="F565" s="193" t="str">
        <f>+RIGHT(Tabla1[[#This Row],[RutDV]],1)</f>
        <v>2</v>
      </c>
      <c r="G565" s="37" t="s">
        <v>625</v>
      </c>
      <c r="H565" s="37" t="s">
        <v>1237</v>
      </c>
      <c r="I565" s="37" t="str">
        <f>+TRIM(Tabla1[[#This Row],[Nombres]]&amp;" "&amp;Tabla1[[#This Row],[Apellidos]])</f>
        <v>JUAN IGNACIO GUERRERO ANDRADES</v>
      </c>
      <c r="J565" s="37" t="s">
        <v>2364</v>
      </c>
      <c r="K565" s="37" t="s">
        <v>2365</v>
      </c>
      <c r="L565" s="37" t="s">
        <v>2494</v>
      </c>
      <c r="M565" s="37" t="s">
        <v>2493</v>
      </c>
      <c r="N565" s="37" t="s">
        <v>2496</v>
      </c>
      <c r="O565" s="37" t="s">
        <v>3533</v>
      </c>
      <c r="P565" s="40">
        <v>43291</v>
      </c>
      <c r="Q565" s="37"/>
      <c r="V565" s="40">
        <v>33566</v>
      </c>
      <c r="W565" s="37" t="s">
        <v>5414</v>
      </c>
      <c r="X565" s="37" t="s">
        <v>2508</v>
      </c>
      <c r="Y565" s="37" t="str">
        <f>+IFERROR(VLOOKUP(Tabla1[[#This Row],[Supervisor]],STAFF!E:H,4,0),"")</f>
        <v>ULISES LA ROSA PEREZ</v>
      </c>
      <c r="Z565" s="40">
        <v>43199</v>
      </c>
      <c r="AA565" s="40">
        <v>43216</v>
      </c>
      <c r="AB565" s="37" t="s">
        <v>2516</v>
      </c>
      <c r="AC565" s="40">
        <v>43221</v>
      </c>
      <c r="AD565" s="37" t="s">
        <v>1237</v>
      </c>
      <c r="AE565" s="37" t="s">
        <v>1237</v>
      </c>
      <c r="AF565" s="37">
        <v>19123</v>
      </c>
      <c r="AG565" s="37" t="s">
        <v>3260</v>
      </c>
      <c r="AJ565" s="37">
        <v>27</v>
      </c>
      <c r="AK565" s="37" t="s">
        <v>2515</v>
      </c>
      <c r="AL565" s="37">
        <v>30</v>
      </c>
      <c r="AM565" s="37" t="s">
        <v>3519</v>
      </c>
      <c r="AN565" s="37" t="str">
        <f>+IF(AL565=45,1,"")</f>
        <v/>
      </c>
      <c r="AO565" s="40">
        <f ca="1">+TODAY()</f>
        <v>44256</v>
      </c>
      <c r="AP565" s="41">
        <f ca="1">+IF(Tabla1[[#This Row],[Fecha Ingreso Plataforma]]="","",AO565-AC565)</f>
        <v>1035</v>
      </c>
      <c r="AQ565" s="40"/>
      <c r="AR565" s="42">
        <f>+IF(Tabla1[[#This Row],[Fecha Baja]]="","",VALUE(1&amp;"/"&amp;MONTH(Tabla1[[#This Row],[Fecha Baja]])&amp;"/"&amp;YEAR(Tabla1[[#This Row],[Fecha Baja]])))</f>
        <v>43282</v>
      </c>
      <c r="AS565" s="42">
        <f>IF(Tabla1[[#This Row],[Fecha Ingreso Plataforma]]="","",VALUE(1&amp;"/"&amp;MONTH(Tabla1[[#This Row],[Fecha Ingreso Plataforma]])&amp;"/"&amp;YEAR(Tabla1[[#This Row],[Fecha Ingreso Plataforma]])))</f>
        <v>43221</v>
      </c>
      <c r="AT565" s="41" t="str">
        <f ca="1">+IF(AND(Tabla1[[#This Row],[dias]]&gt;=135,Tabla1[[#This Row],[Estado]]="Vigente"),"Si","No")</f>
        <v>No</v>
      </c>
      <c r="AU565" s="37" t="str">
        <f>+IF(COUNTIF('PLAN EMPLEADO'!I:I,Tabla1[[#This Row],[Mail]])=0,"No","Si")</f>
        <v>No</v>
      </c>
      <c r="AV565" s="89" t="s">
        <v>709</v>
      </c>
      <c r="AW565" s="194"/>
    </row>
    <row r="566" spans="1:49" x14ac:dyDescent="0.2">
      <c r="A566" s="37" t="s">
        <v>27</v>
      </c>
      <c r="B566" s="37" t="s">
        <v>3115</v>
      </c>
      <c r="C566" s="37" t="s">
        <v>28</v>
      </c>
      <c r="D566" s="37" t="s">
        <v>30</v>
      </c>
      <c r="E566" s="193" t="str">
        <f>+LEFT(Tabla1[[#This Row],[RutDV]],8)</f>
        <v>19491795</v>
      </c>
      <c r="F566" s="193" t="str">
        <f>+RIGHT(Tabla1[[#This Row],[RutDV]],1)</f>
        <v>3</v>
      </c>
      <c r="G566" s="37" t="s">
        <v>629</v>
      </c>
      <c r="H566" s="37" t="s">
        <v>1240</v>
      </c>
      <c r="I566" s="37" t="str">
        <f>+TRIM(Tabla1[[#This Row],[Nombres]]&amp;" "&amp;Tabla1[[#This Row],[Apellidos]])</f>
        <v>MATIAS ALBERTO AVILES VELIZ</v>
      </c>
      <c r="J566" s="37" t="s">
        <v>2370</v>
      </c>
      <c r="K566" s="37" t="s">
        <v>2371</v>
      </c>
      <c r="L566" s="37" t="s">
        <v>2494</v>
      </c>
      <c r="M566" s="37" t="s">
        <v>2493</v>
      </c>
      <c r="N566" s="37" t="s">
        <v>2496</v>
      </c>
      <c r="P566" s="40">
        <v>43256</v>
      </c>
      <c r="Q566" s="37"/>
      <c r="V566" s="40">
        <v>35307</v>
      </c>
      <c r="W566" s="37" t="s">
        <v>5411</v>
      </c>
      <c r="X566" s="37" t="s">
        <v>2512</v>
      </c>
      <c r="Y566" s="37" t="str">
        <f>+IFERROR(VLOOKUP(Tabla1[[#This Row],[Supervisor]],STAFF!E:H,4,0),"")</f>
        <v>ULISES LA ROSA PEREZ</v>
      </c>
      <c r="Z566" s="40">
        <v>43199</v>
      </c>
      <c r="AA566" s="40">
        <v>43216</v>
      </c>
      <c r="AB566" s="37" t="s">
        <v>2516</v>
      </c>
      <c r="AC566" s="40">
        <v>43221</v>
      </c>
      <c r="AD566" s="37" t="s">
        <v>1240</v>
      </c>
      <c r="AE566" s="37" t="s">
        <v>1240</v>
      </c>
      <c r="AF566" s="37">
        <v>19155</v>
      </c>
      <c r="AG566" s="37" t="s">
        <v>3255</v>
      </c>
      <c r="AJ566" s="37">
        <v>27</v>
      </c>
      <c r="AK566" s="37" t="s">
        <v>2515</v>
      </c>
      <c r="AL566" s="37">
        <v>45</v>
      </c>
      <c r="AM566" s="37" t="s">
        <v>3519</v>
      </c>
      <c r="AN566" s="37">
        <f>+IF(AL566=45,1,"")</f>
        <v>1</v>
      </c>
      <c r="AO566" s="40">
        <f ca="1">+TODAY()</f>
        <v>44256</v>
      </c>
      <c r="AP566" s="41">
        <f ca="1">+IF(Tabla1[[#This Row],[Fecha Ingreso Plataforma]]="","",AO566-AC566)</f>
        <v>1035</v>
      </c>
      <c r="AQ566" s="40"/>
      <c r="AR566" s="42">
        <f>+IF(Tabla1[[#This Row],[Fecha Baja]]="","",VALUE(1&amp;"/"&amp;MONTH(Tabla1[[#This Row],[Fecha Baja]])&amp;"/"&amp;YEAR(Tabla1[[#This Row],[Fecha Baja]])))</f>
        <v>43252</v>
      </c>
      <c r="AS566" s="42">
        <f>IF(Tabla1[[#This Row],[Fecha Ingreso Plataforma]]="","",VALUE(1&amp;"/"&amp;MONTH(Tabla1[[#This Row],[Fecha Ingreso Plataforma]])&amp;"/"&amp;YEAR(Tabla1[[#This Row],[Fecha Ingreso Plataforma]])))</f>
        <v>43221</v>
      </c>
      <c r="AT566" s="41" t="str">
        <f ca="1">+IF(AND(Tabla1[[#This Row],[dias]]&gt;=135,Tabla1[[#This Row],[Estado]]="Vigente"),"Si","No")</f>
        <v>No</v>
      </c>
      <c r="AU566" s="37" t="str">
        <f>+IF(COUNTIF('PLAN EMPLEADO'!I:I,Tabla1[[#This Row],[Mail]])=0,"No","Si")</f>
        <v>No</v>
      </c>
      <c r="AV566" s="89" t="s">
        <v>709</v>
      </c>
      <c r="AW566" s="194"/>
    </row>
    <row r="567" spans="1:49" x14ac:dyDescent="0.2">
      <c r="A567" s="37" t="s">
        <v>27</v>
      </c>
      <c r="B567" s="37" t="s">
        <v>3115</v>
      </c>
      <c r="C567" s="37" t="s">
        <v>28</v>
      </c>
      <c r="D567" s="37" t="s">
        <v>30</v>
      </c>
      <c r="E567" s="193" t="str">
        <f>+LEFT(Tabla1[[#This Row],[RutDV]],8)</f>
        <v>19507192</v>
      </c>
      <c r="F567" s="193" t="str">
        <f>+RIGHT(Tabla1[[#This Row],[RutDV]],1)</f>
        <v>6</v>
      </c>
      <c r="G567" s="37" t="s">
        <v>617</v>
      </c>
      <c r="H567" s="37" t="s">
        <v>1232</v>
      </c>
      <c r="I567" s="37" t="str">
        <f>+TRIM(Tabla1[[#This Row],[Nombres]]&amp;" "&amp;Tabla1[[#This Row],[Apellidos]])</f>
        <v>NESTOR ANTONIO MATIAS FIGUEROA ARAYA</v>
      </c>
      <c r="J567" s="37" t="s">
        <v>2349</v>
      </c>
      <c r="K567" s="37" t="s">
        <v>2350</v>
      </c>
      <c r="L567" s="37" t="s">
        <v>2494</v>
      </c>
      <c r="M567" s="37" t="s">
        <v>2493</v>
      </c>
      <c r="N567" s="37" t="s">
        <v>2495</v>
      </c>
      <c r="O567" s="37" t="s">
        <v>3240</v>
      </c>
      <c r="P567" s="40">
        <v>43252</v>
      </c>
      <c r="Q567" s="37"/>
      <c r="V567" s="40">
        <v>35675</v>
      </c>
      <c r="W567" s="37" t="s">
        <v>5411</v>
      </c>
      <c r="X567" s="37" t="s">
        <v>2512</v>
      </c>
      <c r="Y567" s="37" t="str">
        <f>+IFERROR(VLOOKUP(Tabla1[[#This Row],[Supervisor]],STAFF!E:H,4,0),"")</f>
        <v>ULISES LA ROSA PEREZ</v>
      </c>
      <c r="Z567" s="40">
        <v>43199</v>
      </c>
      <c r="AA567" s="40">
        <v>43216</v>
      </c>
      <c r="AB567" s="37" t="s">
        <v>2516</v>
      </c>
      <c r="AC567" s="40">
        <v>43220</v>
      </c>
      <c r="AD567" s="37" t="s">
        <v>1232</v>
      </c>
      <c r="AE567" s="37" t="s">
        <v>1232</v>
      </c>
      <c r="AF567" s="37">
        <v>19026</v>
      </c>
      <c r="AG567" s="37" t="s">
        <v>3035</v>
      </c>
      <c r="AJ567" s="37">
        <v>27</v>
      </c>
      <c r="AK567" s="37" t="s">
        <v>2515</v>
      </c>
      <c r="AL567" s="37" t="s">
        <v>709</v>
      </c>
      <c r="AN567" s="37" t="str">
        <f>+IF(AL567=45,1,"")</f>
        <v/>
      </c>
      <c r="AO567" s="40">
        <f ca="1">+TODAY()</f>
        <v>44256</v>
      </c>
      <c r="AP567" s="41">
        <f ca="1">+IF(Tabla1[[#This Row],[Fecha Ingreso Plataforma]]="","",AO567-AC567)</f>
        <v>1036</v>
      </c>
      <c r="AQ567" s="40"/>
      <c r="AR567" s="42">
        <f>+IF(Tabla1[[#This Row],[Fecha Baja]]="","",VALUE(1&amp;"/"&amp;MONTH(Tabla1[[#This Row],[Fecha Baja]])&amp;"/"&amp;YEAR(Tabla1[[#This Row],[Fecha Baja]])))</f>
        <v>43252</v>
      </c>
      <c r="AS567" s="42">
        <f>IF(Tabla1[[#This Row],[Fecha Ingreso Plataforma]]="","",VALUE(1&amp;"/"&amp;MONTH(Tabla1[[#This Row],[Fecha Ingreso Plataforma]])&amp;"/"&amp;YEAR(Tabla1[[#This Row],[Fecha Ingreso Plataforma]])))</f>
        <v>43191</v>
      </c>
      <c r="AT567" s="41" t="str">
        <f ca="1">+IF(AND(Tabla1[[#This Row],[dias]]&gt;=135,Tabla1[[#This Row],[Estado]]="Vigente"),"Si","No")</f>
        <v>No</v>
      </c>
      <c r="AU567" s="37" t="str">
        <f>+IF(COUNTIF('PLAN EMPLEADO'!I:I,Tabla1[[#This Row],[Mail]])=0,"No","Si")</f>
        <v>No</v>
      </c>
      <c r="AV567" s="89" t="s">
        <v>709</v>
      </c>
      <c r="AW567" s="194"/>
    </row>
    <row r="568" spans="1:49" x14ac:dyDescent="0.2">
      <c r="A568" s="37" t="s">
        <v>27</v>
      </c>
      <c r="B568" s="37" t="s">
        <v>3115</v>
      </c>
      <c r="C568" s="37" t="s">
        <v>28</v>
      </c>
      <c r="D568" s="37" t="s">
        <v>30</v>
      </c>
      <c r="E568" s="193" t="str">
        <f>+LEFT(Tabla1[[#This Row],[RutDV]],8)</f>
        <v>19507053</v>
      </c>
      <c r="F568" s="193" t="str">
        <f>+RIGHT(Tabla1[[#This Row],[RutDV]],1)</f>
        <v>9</v>
      </c>
      <c r="G568" s="37" t="s">
        <v>620</v>
      </c>
      <c r="H568" s="37" t="s">
        <v>1233</v>
      </c>
      <c r="I568" s="37" t="str">
        <f>+TRIM(Tabla1[[#This Row],[Nombres]]&amp;" "&amp;Tabla1[[#This Row],[Apellidos]])</f>
        <v>STEFFI DARLING ARANCIBIA CORTES</v>
      </c>
      <c r="J568" s="37" t="s">
        <v>2354</v>
      </c>
      <c r="K568" s="37" t="s">
        <v>2355</v>
      </c>
      <c r="L568" s="37" t="s">
        <v>2494</v>
      </c>
      <c r="M568" s="37" t="s">
        <v>2493</v>
      </c>
      <c r="N568" s="37" t="s">
        <v>2495</v>
      </c>
      <c r="O568" s="37" t="s">
        <v>3107</v>
      </c>
      <c r="P568" s="40">
        <v>43377</v>
      </c>
      <c r="Q568" s="37"/>
      <c r="V568" s="40">
        <v>35646</v>
      </c>
      <c r="W568" s="37" t="s">
        <v>5408</v>
      </c>
      <c r="X568" s="37" t="s">
        <v>4599</v>
      </c>
      <c r="Y568" s="37" t="str">
        <f>+IFERROR(VLOOKUP(Tabla1[[#This Row],[Supervisor]],STAFF!E:H,4,0),"")</f>
        <v>WILLIAMS ENRIQUE DOMINGUEZ BARRADA</v>
      </c>
      <c r="Z568" s="40">
        <v>43199</v>
      </c>
      <c r="AA568" s="40">
        <v>43216</v>
      </c>
      <c r="AB568" s="37" t="s">
        <v>2516</v>
      </c>
      <c r="AC568" s="40">
        <v>43221</v>
      </c>
      <c r="AD568" s="37" t="s">
        <v>1233</v>
      </c>
      <c r="AE568" s="37" t="s">
        <v>1233</v>
      </c>
      <c r="AF568" s="37">
        <v>19080</v>
      </c>
      <c r="AG568" s="37" t="s">
        <v>3254</v>
      </c>
      <c r="AJ568" s="37">
        <v>27</v>
      </c>
      <c r="AK568" s="37" t="s">
        <v>2515</v>
      </c>
      <c r="AL568" s="37">
        <v>45</v>
      </c>
      <c r="AM568" s="37" t="s">
        <v>3519</v>
      </c>
      <c r="AN568" s="37">
        <f>+IF(AL568=45,1,"")</f>
        <v>1</v>
      </c>
      <c r="AO568" s="40">
        <f ca="1">+TODAY()</f>
        <v>44256</v>
      </c>
      <c r="AP568" s="41">
        <f ca="1">+IF(Tabla1[[#This Row],[Fecha Ingreso Plataforma]]="","",AO568-AC568)</f>
        <v>1035</v>
      </c>
      <c r="AQ568" s="40"/>
      <c r="AR568" s="42">
        <f>+IF(Tabla1[[#This Row],[Fecha Baja]]="","",VALUE(1&amp;"/"&amp;MONTH(Tabla1[[#This Row],[Fecha Baja]])&amp;"/"&amp;YEAR(Tabla1[[#This Row],[Fecha Baja]])))</f>
        <v>43374</v>
      </c>
      <c r="AS568" s="42">
        <f>IF(Tabla1[[#This Row],[Fecha Ingreso Plataforma]]="","",VALUE(1&amp;"/"&amp;MONTH(Tabla1[[#This Row],[Fecha Ingreso Plataforma]])&amp;"/"&amp;YEAR(Tabla1[[#This Row],[Fecha Ingreso Plataforma]])))</f>
        <v>43221</v>
      </c>
      <c r="AT568" s="41" t="str">
        <f ca="1">+IF(AND(Tabla1[[#This Row],[dias]]&gt;=135,Tabla1[[#This Row],[Estado]]="Vigente"),"Si","No")</f>
        <v>No</v>
      </c>
      <c r="AU568" s="37" t="str">
        <f>+IF(COUNTIF('PLAN EMPLEADO'!I:I,Tabla1[[#This Row],[Mail]])=0,"No","Si")</f>
        <v>Si</v>
      </c>
      <c r="AV568" s="89" t="s">
        <v>709</v>
      </c>
      <c r="AW568" s="194"/>
    </row>
    <row r="569" spans="1:49" x14ac:dyDescent="0.2">
      <c r="A569" s="37" t="s">
        <v>27</v>
      </c>
      <c r="B569" s="37" t="s">
        <v>3115</v>
      </c>
      <c r="C569" s="37" t="s">
        <v>28</v>
      </c>
      <c r="D569" s="37" t="s">
        <v>30</v>
      </c>
      <c r="E569" s="193" t="str">
        <f>+LEFT(Tabla1[[#This Row],[RutDV]],8)</f>
        <v>19436455</v>
      </c>
      <c r="F569" s="193" t="str">
        <f>+RIGHT(Tabla1[[#This Row],[RutDV]],1)</f>
        <v>5</v>
      </c>
      <c r="G569" s="37" t="s">
        <v>624</v>
      </c>
      <c r="H569" s="37" t="s">
        <v>1236</v>
      </c>
      <c r="I569" s="37" t="str">
        <f>+TRIM(Tabla1[[#This Row],[Nombres]]&amp;" "&amp;Tabla1[[#This Row],[Apellidos]])</f>
        <v>SCARLET YASMIN HUERTA ESPINOZA</v>
      </c>
      <c r="J569" s="37" t="s">
        <v>2362</v>
      </c>
      <c r="K569" s="37" t="s">
        <v>2363</v>
      </c>
      <c r="L569" s="37" t="s">
        <v>2494</v>
      </c>
      <c r="M569" s="37" t="s">
        <v>2493</v>
      </c>
      <c r="N569" s="37" t="s">
        <v>2496</v>
      </c>
      <c r="O569" s="37" t="s">
        <v>3533</v>
      </c>
      <c r="P569" s="40">
        <v>43284</v>
      </c>
      <c r="Q569" s="37"/>
      <c r="V569" s="40">
        <v>35544</v>
      </c>
      <c r="W569" s="37" t="s">
        <v>5410</v>
      </c>
      <c r="X569" s="37" t="s">
        <v>2506</v>
      </c>
      <c r="Y569" s="37" t="str">
        <f>+IFERROR(VLOOKUP(Tabla1[[#This Row],[Supervisor]],STAFF!E:H,4,0),"")</f>
        <v>ULISES LA ROSA PEREZ</v>
      </c>
      <c r="Z569" s="40">
        <v>43199</v>
      </c>
      <c r="AA569" s="40">
        <v>43216</v>
      </c>
      <c r="AB569" s="37" t="s">
        <v>2516</v>
      </c>
      <c r="AC569" s="40">
        <v>43221</v>
      </c>
      <c r="AD569" s="37" t="s">
        <v>1236</v>
      </c>
      <c r="AE569" s="37" t="s">
        <v>1236</v>
      </c>
      <c r="AF569" s="37">
        <v>19108</v>
      </c>
      <c r="AG569" s="37" t="s">
        <v>3261</v>
      </c>
      <c r="AJ569" s="37">
        <v>27</v>
      </c>
      <c r="AK569" s="37" t="s">
        <v>2515</v>
      </c>
      <c r="AL569" s="37">
        <v>45</v>
      </c>
      <c r="AM569" s="37" t="s">
        <v>3519</v>
      </c>
      <c r="AN569" s="37">
        <f>+IF(AL569=45,1,"")</f>
        <v>1</v>
      </c>
      <c r="AO569" s="40">
        <f ca="1">+TODAY()</f>
        <v>44256</v>
      </c>
      <c r="AP569" s="41">
        <f ca="1">+IF(Tabla1[[#This Row],[Fecha Ingreso Plataforma]]="","",AO569-AC569)</f>
        <v>1035</v>
      </c>
      <c r="AQ569" s="40"/>
      <c r="AR569" s="42">
        <f>+IF(Tabla1[[#This Row],[Fecha Baja]]="","",VALUE(1&amp;"/"&amp;MONTH(Tabla1[[#This Row],[Fecha Baja]])&amp;"/"&amp;YEAR(Tabla1[[#This Row],[Fecha Baja]])))</f>
        <v>43282</v>
      </c>
      <c r="AS569" s="42">
        <f>IF(Tabla1[[#This Row],[Fecha Ingreso Plataforma]]="","",VALUE(1&amp;"/"&amp;MONTH(Tabla1[[#This Row],[Fecha Ingreso Plataforma]])&amp;"/"&amp;YEAR(Tabla1[[#This Row],[Fecha Ingreso Plataforma]])))</f>
        <v>43221</v>
      </c>
      <c r="AT569" s="41" t="str">
        <f ca="1">+IF(AND(Tabla1[[#This Row],[dias]]&gt;=135,Tabla1[[#This Row],[Estado]]="Vigente"),"Si","No")</f>
        <v>No</v>
      </c>
      <c r="AU569" s="37" t="str">
        <f>+IF(COUNTIF('PLAN EMPLEADO'!I:I,Tabla1[[#This Row],[Mail]])=0,"No","Si")</f>
        <v>No</v>
      </c>
      <c r="AV569" s="89" t="s">
        <v>709</v>
      </c>
      <c r="AW569" s="194"/>
    </row>
    <row r="570" spans="1:49" x14ac:dyDescent="0.2">
      <c r="A570" s="37" t="s">
        <v>27</v>
      </c>
      <c r="B570" s="37" t="s">
        <v>3115</v>
      </c>
      <c r="C570" s="37" t="s">
        <v>28</v>
      </c>
      <c r="D570" s="37" t="s">
        <v>30</v>
      </c>
      <c r="E570" s="193" t="str">
        <f>+LEFT(Tabla1[[#This Row],[RutDV]],8)</f>
        <v>18690060</v>
      </c>
      <c r="F570" s="193" t="str">
        <f>+RIGHT(Tabla1[[#This Row],[RutDV]],1)</f>
        <v>k</v>
      </c>
      <c r="G570" s="37" t="s">
        <v>623</v>
      </c>
      <c r="H570" s="37" t="s">
        <v>1235</v>
      </c>
      <c r="I570" s="37" t="str">
        <f>+TRIM(Tabla1[[#This Row],[Nombres]]&amp;" "&amp;Tabla1[[#This Row],[Apellidos]])</f>
        <v>YESSENIA ANDREINA DIAZ MICHEA</v>
      </c>
      <c r="J570" s="37" t="s">
        <v>2360</v>
      </c>
      <c r="K570" s="37" t="s">
        <v>2361</v>
      </c>
      <c r="L570" s="37" t="s">
        <v>2494</v>
      </c>
      <c r="M570" s="37" t="s">
        <v>2493</v>
      </c>
      <c r="N570" s="37" t="s">
        <v>2496</v>
      </c>
      <c r="O570" s="37" t="s">
        <v>3533</v>
      </c>
      <c r="P570" s="40">
        <v>43286</v>
      </c>
      <c r="Q570" s="37"/>
      <c r="V570" s="40">
        <v>34466</v>
      </c>
      <c r="W570" s="37" t="s">
        <v>5409</v>
      </c>
      <c r="X570" s="37" t="s">
        <v>2511</v>
      </c>
      <c r="Y570" s="37" t="str">
        <f>+IFERROR(VLOOKUP(Tabla1[[#This Row],[Supervisor]],STAFF!E:H,4,0),"")</f>
        <v>ULISES LA ROSA PEREZ</v>
      </c>
      <c r="Z570" s="40">
        <v>43199</v>
      </c>
      <c r="AA570" s="40">
        <v>43216</v>
      </c>
      <c r="AB570" s="37" t="s">
        <v>2516</v>
      </c>
      <c r="AC570" s="40">
        <v>43221</v>
      </c>
      <c r="AD570" s="37" t="s">
        <v>1235</v>
      </c>
      <c r="AE570" s="37" t="s">
        <v>1235</v>
      </c>
      <c r="AF570" s="37">
        <v>19091</v>
      </c>
      <c r="AG570" s="37" t="s">
        <v>3258</v>
      </c>
      <c r="AJ570" s="37">
        <v>27</v>
      </c>
      <c r="AK570" s="37" t="s">
        <v>2515</v>
      </c>
      <c r="AL570" s="37">
        <v>45</v>
      </c>
      <c r="AM570" s="37" t="s">
        <v>3519</v>
      </c>
      <c r="AN570" s="37">
        <f>+IF(AL570=45,1,"")</f>
        <v>1</v>
      </c>
      <c r="AO570" s="40">
        <f ca="1">+TODAY()</f>
        <v>44256</v>
      </c>
      <c r="AP570" s="41">
        <f ca="1">+IF(Tabla1[[#This Row],[Fecha Ingreso Plataforma]]="","",AO570-AC570)</f>
        <v>1035</v>
      </c>
      <c r="AQ570" s="40"/>
      <c r="AR570" s="42">
        <f>+IF(Tabla1[[#This Row],[Fecha Baja]]="","",VALUE(1&amp;"/"&amp;MONTH(Tabla1[[#This Row],[Fecha Baja]])&amp;"/"&amp;YEAR(Tabla1[[#This Row],[Fecha Baja]])))</f>
        <v>43282</v>
      </c>
      <c r="AS570" s="42">
        <f>IF(Tabla1[[#This Row],[Fecha Ingreso Plataforma]]="","",VALUE(1&amp;"/"&amp;MONTH(Tabla1[[#This Row],[Fecha Ingreso Plataforma]])&amp;"/"&amp;YEAR(Tabla1[[#This Row],[Fecha Ingreso Plataforma]])))</f>
        <v>43221</v>
      </c>
      <c r="AT570" s="41" t="str">
        <f ca="1">+IF(AND(Tabla1[[#This Row],[dias]]&gt;=135,Tabla1[[#This Row],[Estado]]="Vigente"),"Si","No")</f>
        <v>No</v>
      </c>
      <c r="AU570" s="37" t="str">
        <f>+IF(COUNTIF('PLAN EMPLEADO'!I:I,Tabla1[[#This Row],[Mail]])=0,"No","Si")</f>
        <v>No</v>
      </c>
      <c r="AV570" s="89" t="s">
        <v>709</v>
      </c>
      <c r="AW570" s="194"/>
    </row>
    <row r="571" spans="1:49" x14ac:dyDescent="0.2">
      <c r="A571" s="37" t="s">
        <v>27</v>
      </c>
      <c r="B571" s="37" t="s">
        <v>3115</v>
      </c>
      <c r="C571" s="37" t="s">
        <v>28</v>
      </c>
      <c r="D571" s="37" t="s">
        <v>30</v>
      </c>
      <c r="E571" s="193" t="str">
        <f>+LEFT(Tabla1[[#This Row],[RutDV]],8)</f>
        <v>20306130</v>
      </c>
      <c r="F571" s="193" t="str">
        <f>+RIGHT(Tabla1[[#This Row],[RutDV]],1)</f>
        <v>7</v>
      </c>
      <c r="G571" s="37" t="s">
        <v>656</v>
      </c>
      <c r="H571" s="37" t="s">
        <v>1259</v>
      </c>
      <c r="I571" s="37" t="str">
        <f>+TRIM(Tabla1[[#This Row],[Nombres]]&amp;" "&amp;Tabla1[[#This Row],[Apellidos]])</f>
        <v>ANDRES SEBASTIAN CAMPOS OÑATE</v>
      </c>
      <c r="J571" s="37" t="s">
        <v>4482</v>
      </c>
      <c r="K571" s="37" t="s">
        <v>2414</v>
      </c>
      <c r="L571" s="37" t="s">
        <v>2494</v>
      </c>
      <c r="M571" s="37" t="s">
        <v>2493</v>
      </c>
      <c r="N571" s="37" t="s">
        <v>2496</v>
      </c>
      <c r="P571" s="40">
        <v>43467</v>
      </c>
      <c r="Q571" s="37"/>
      <c r="W571" s="37" t="s">
        <v>5413</v>
      </c>
      <c r="X571" s="37" t="s">
        <v>2510</v>
      </c>
      <c r="Y571" s="37" t="str">
        <f>+IFERROR(VLOOKUP(Tabla1[[#This Row],[Supervisor]],STAFF!E:H,4,0),"")</f>
        <v>FRANCISCO JAVIER SUAREZ VEGA</v>
      </c>
      <c r="Z571" s="40">
        <v>43216</v>
      </c>
      <c r="AA571" s="40">
        <v>43237</v>
      </c>
      <c r="AB571" s="37" t="s">
        <v>2516</v>
      </c>
      <c r="AC571" s="40">
        <v>43239</v>
      </c>
      <c r="AD571" s="37" t="s">
        <v>1259</v>
      </c>
      <c r="AE571" s="37" t="s">
        <v>1259</v>
      </c>
      <c r="AF571" s="37">
        <v>19186</v>
      </c>
      <c r="AG571" s="37" t="s">
        <v>3247</v>
      </c>
      <c r="AJ571" s="37">
        <v>28</v>
      </c>
      <c r="AK571" s="37" t="s">
        <v>3087</v>
      </c>
      <c r="AL571" s="37">
        <v>30</v>
      </c>
      <c r="AM571" s="37" t="s">
        <v>3519</v>
      </c>
      <c r="AN571" s="37" t="str">
        <f>+IF(AL571=45,1,"")</f>
        <v/>
      </c>
      <c r="AO571" s="40">
        <f ca="1">+TODAY()</f>
        <v>44256</v>
      </c>
      <c r="AP571" s="41">
        <f ca="1">+IF(Tabla1[[#This Row],[Fecha Ingreso Plataforma]]="","",AO571-AC571)</f>
        <v>1017</v>
      </c>
      <c r="AQ571" s="40"/>
      <c r="AR571" s="42">
        <f>+IF(Tabla1[[#This Row],[Fecha Baja]]="","",VALUE(1&amp;"/"&amp;MONTH(Tabla1[[#This Row],[Fecha Baja]])&amp;"/"&amp;YEAR(Tabla1[[#This Row],[Fecha Baja]])))</f>
        <v>43466</v>
      </c>
      <c r="AS571" s="42">
        <f>IF(Tabla1[[#This Row],[Fecha Ingreso Plataforma]]="","",VALUE(1&amp;"/"&amp;MONTH(Tabla1[[#This Row],[Fecha Ingreso Plataforma]])&amp;"/"&amp;YEAR(Tabla1[[#This Row],[Fecha Ingreso Plataforma]])))</f>
        <v>43221</v>
      </c>
      <c r="AT571" s="41" t="str">
        <f ca="1">+IF(AND(Tabla1[[#This Row],[dias]]&gt;=135,Tabla1[[#This Row],[Estado]]="Vigente"),"Si","No")</f>
        <v>No</v>
      </c>
      <c r="AU571" s="37" t="str">
        <f>+IF(COUNTIF('PLAN EMPLEADO'!I:I,Tabla1[[#This Row],[Mail]])=0,"No","Si")</f>
        <v>Si</v>
      </c>
      <c r="AV571" s="89" t="s">
        <v>709</v>
      </c>
      <c r="AW571" s="194"/>
    </row>
    <row r="572" spans="1:49" x14ac:dyDescent="0.2">
      <c r="A572" s="37" t="s">
        <v>27</v>
      </c>
      <c r="B572" s="37" t="s">
        <v>3115</v>
      </c>
      <c r="C572" s="37" t="s">
        <v>28</v>
      </c>
      <c r="D572" s="37" t="s">
        <v>30</v>
      </c>
      <c r="E572" s="193" t="str">
        <f>+LEFT(Tabla1[[#This Row],[RutDV]],8)</f>
        <v>18002615</v>
      </c>
      <c r="F572" s="193" t="str">
        <f>+RIGHT(Tabla1[[#This Row],[RutDV]],1)</f>
        <v>0</v>
      </c>
      <c r="G572" s="37" t="s">
        <v>590</v>
      </c>
      <c r="H572" s="37" t="s">
        <v>1206</v>
      </c>
      <c r="I572" s="37" t="str">
        <f>+TRIM(Tabla1[[#This Row],[Nombres]]&amp;" "&amp;Tabla1[[#This Row],[Apellidos]])</f>
        <v>BIANKA CAROLINA ARDILES ZEPEDA</v>
      </c>
      <c r="J572" s="37" t="s">
        <v>3114</v>
      </c>
      <c r="K572" s="37" t="s">
        <v>2313</v>
      </c>
      <c r="L572" s="37" t="s">
        <v>2494</v>
      </c>
      <c r="M572" s="37" t="s">
        <v>2493</v>
      </c>
      <c r="N572" s="37" t="s">
        <v>2495</v>
      </c>
      <c r="O572" s="37" t="s">
        <v>3107</v>
      </c>
      <c r="P572" s="40">
        <v>43538</v>
      </c>
      <c r="Q572" s="37"/>
      <c r="W572" s="37" t="s">
        <v>5413</v>
      </c>
      <c r="X572" s="37" t="s">
        <v>2510</v>
      </c>
      <c r="Y572" s="37" t="str">
        <f>+IFERROR(VLOOKUP(Tabla1[[#This Row],[Supervisor]],STAFF!E:H,4,0),"")</f>
        <v>FRANCISCO JAVIER SUAREZ VEGA</v>
      </c>
      <c r="Z572" s="40">
        <v>43216</v>
      </c>
      <c r="AA572" s="40">
        <v>43237</v>
      </c>
      <c r="AB572" s="37" t="s">
        <v>2516</v>
      </c>
      <c r="AC572" s="40">
        <v>43239</v>
      </c>
      <c r="AD572" s="37" t="s">
        <v>1206</v>
      </c>
      <c r="AE572" s="37" t="s">
        <v>1206</v>
      </c>
      <c r="AF572" s="37">
        <v>19032</v>
      </c>
      <c r="AG572" s="37" t="s">
        <v>3246</v>
      </c>
      <c r="AJ572" s="37">
        <v>28</v>
      </c>
      <c r="AK572" s="37" t="s">
        <v>3087</v>
      </c>
      <c r="AL572" s="37">
        <v>30</v>
      </c>
      <c r="AM572" s="37" t="s">
        <v>3519</v>
      </c>
      <c r="AN572" s="37" t="str">
        <f>+IF(AL572=45,1,"")</f>
        <v/>
      </c>
      <c r="AO572" s="40">
        <f ca="1">+TODAY()</f>
        <v>44256</v>
      </c>
      <c r="AP572" s="41">
        <f ca="1">+IF(Tabla1[[#This Row],[Fecha Ingreso Plataforma]]="","",AO572-AC572)</f>
        <v>1017</v>
      </c>
      <c r="AQ572" s="40"/>
      <c r="AR572" s="42">
        <f>+IF(Tabla1[[#This Row],[Fecha Baja]]="","",VALUE(1&amp;"/"&amp;MONTH(Tabla1[[#This Row],[Fecha Baja]])&amp;"/"&amp;YEAR(Tabla1[[#This Row],[Fecha Baja]])))</f>
        <v>43525</v>
      </c>
      <c r="AS572" s="42">
        <f>IF(Tabla1[[#This Row],[Fecha Ingreso Plataforma]]="","",VALUE(1&amp;"/"&amp;MONTH(Tabla1[[#This Row],[Fecha Ingreso Plataforma]])&amp;"/"&amp;YEAR(Tabla1[[#This Row],[Fecha Ingreso Plataforma]])))</f>
        <v>43221</v>
      </c>
      <c r="AT572" s="41" t="str">
        <f ca="1">+IF(AND(Tabla1[[#This Row],[dias]]&gt;=135,Tabla1[[#This Row],[Estado]]="Vigente"),"Si","No")</f>
        <v>No</v>
      </c>
      <c r="AU572" s="37" t="str">
        <f>+IF(COUNTIF('PLAN EMPLEADO'!I:I,Tabla1[[#This Row],[Mail]])=0,"No","Si")</f>
        <v>Si</v>
      </c>
      <c r="AV572" s="89" t="s">
        <v>709</v>
      </c>
      <c r="AW572" s="194"/>
    </row>
    <row r="573" spans="1:49" x14ac:dyDescent="0.2">
      <c r="A573" s="37" t="s">
        <v>27</v>
      </c>
      <c r="B573" s="37" t="s">
        <v>3115</v>
      </c>
      <c r="C573" s="37" t="s">
        <v>29</v>
      </c>
      <c r="D573" s="37" t="s">
        <v>30</v>
      </c>
      <c r="E573" s="193" t="str">
        <f>+LEFT(Tabla1[[#This Row],[RutDV]],8)</f>
        <v>16027545</v>
      </c>
      <c r="F573" s="193" t="str">
        <f>+RIGHT(Tabla1[[#This Row],[RutDV]],1)</f>
        <v>6</v>
      </c>
      <c r="G573" s="37" t="s">
        <v>650</v>
      </c>
      <c r="H573" s="37" t="s">
        <v>1253</v>
      </c>
      <c r="I573" s="37" t="str">
        <f>+TRIM(Tabla1[[#This Row],[Nombres]]&amp;" "&amp;Tabla1[[#This Row],[Apellidos]])</f>
        <v>GIANINNA FRANCISCA CUBILLOS ROJAS</v>
      </c>
      <c r="J573" s="37" t="s">
        <v>2407</v>
      </c>
      <c r="K573" s="37" t="s">
        <v>2408</v>
      </c>
      <c r="L573" s="37" t="s">
        <v>2494</v>
      </c>
      <c r="M573" s="37" t="s">
        <v>2493</v>
      </c>
      <c r="N573" s="37" t="s">
        <v>2495</v>
      </c>
      <c r="O573" s="37" t="s">
        <v>3108</v>
      </c>
      <c r="P573" s="40">
        <v>43767</v>
      </c>
      <c r="Q573" s="37"/>
      <c r="W573" s="37" t="s">
        <v>5411</v>
      </c>
      <c r="X573" s="37" t="s">
        <v>2512</v>
      </c>
      <c r="Y573" s="37" t="str">
        <f>+IFERROR(VLOOKUP(Tabla1[[#This Row],[Supervisor]],STAFF!E:H,4,0),"")</f>
        <v>ULISES LA ROSA PEREZ</v>
      </c>
      <c r="Z573" s="40">
        <v>43216</v>
      </c>
      <c r="AA573" s="40">
        <v>43237</v>
      </c>
      <c r="AB573" s="37" t="s">
        <v>2516</v>
      </c>
      <c r="AC573" s="40">
        <v>43238</v>
      </c>
      <c r="AD573" s="37" t="s">
        <v>1253</v>
      </c>
      <c r="AE573" s="37" t="s">
        <v>1253</v>
      </c>
      <c r="AF573" s="37">
        <v>19008</v>
      </c>
      <c r="AG573" s="37" t="s">
        <v>3895</v>
      </c>
      <c r="AJ573" s="37">
        <v>28</v>
      </c>
      <c r="AK573" s="37" t="s">
        <v>3087</v>
      </c>
      <c r="AL573" s="37">
        <v>30</v>
      </c>
      <c r="AM573" s="37" t="s">
        <v>3519</v>
      </c>
      <c r="AN573" s="37" t="str">
        <f>+IF(AL573=45,1,"")</f>
        <v/>
      </c>
      <c r="AO573" s="40">
        <f ca="1">+TODAY()</f>
        <v>44256</v>
      </c>
      <c r="AP573" s="41">
        <f ca="1">+IF(Tabla1[[#This Row],[Fecha Ingreso Plataforma]]="","",AO573-AC573)</f>
        <v>1018</v>
      </c>
      <c r="AQ573" s="40"/>
      <c r="AR573" s="42">
        <f>+IF(Tabla1[[#This Row],[Fecha Baja]]="","",VALUE(1&amp;"/"&amp;MONTH(Tabla1[[#This Row],[Fecha Baja]])&amp;"/"&amp;YEAR(Tabla1[[#This Row],[Fecha Baja]])))</f>
        <v>43739</v>
      </c>
      <c r="AS573" s="42">
        <f>IF(Tabla1[[#This Row],[Fecha Ingreso Plataforma]]="","",VALUE(1&amp;"/"&amp;MONTH(Tabla1[[#This Row],[Fecha Ingreso Plataforma]])&amp;"/"&amp;YEAR(Tabla1[[#This Row],[Fecha Ingreso Plataforma]])))</f>
        <v>43221</v>
      </c>
      <c r="AT573" s="41" t="str">
        <f ca="1">+IF(AND(Tabla1[[#This Row],[dias]]&gt;=135,Tabla1[[#This Row],[Estado]]="Vigente"),"Si","No")</f>
        <v>No</v>
      </c>
      <c r="AU573" s="37" t="str">
        <f>+IF(COUNTIF('PLAN EMPLEADO'!I:I,Tabla1[[#This Row],[Mail]])=0,"No","Si")</f>
        <v>Si</v>
      </c>
      <c r="AV573" s="89" t="s">
        <v>709</v>
      </c>
      <c r="AW573" s="194"/>
    </row>
    <row r="574" spans="1:49" x14ac:dyDescent="0.2">
      <c r="A574" s="37" t="s">
        <v>27</v>
      </c>
      <c r="B574" s="37" t="s">
        <v>3115</v>
      </c>
      <c r="C574" s="37" t="s">
        <v>28</v>
      </c>
      <c r="D574" s="37" t="s">
        <v>30</v>
      </c>
      <c r="E574" s="193" t="str">
        <f>+LEFT(Tabla1[[#This Row],[RutDV]],8)</f>
        <v>17515229</v>
      </c>
      <c r="F574" s="193" t="str">
        <f>+RIGHT(Tabla1[[#This Row],[RutDV]],1)</f>
        <v>6</v>
      </c>
      <c r="G574" s="37" t="s">
        <v>640</v>
      </c>
      <c r="H574" s="37" t="s">
        <v>1245</v>
      </c>
      <c r="I574" s="37" t="str">
        <f>+TRIM(Tabla1[[#This Row],[Nombres]]&amp;" "&amp;Tabla1[[#This Row],[Apellidos]])</f>
        <v>JACQUELINE ANDREA CORTES RIQUELME</v>
      </c>
      <c r="J574" s="37" t="s">
        <v>1413</v>
      </c>
      <c r="K574" s="37" t="s">
        <v>2389</v>
      </c>
      <c r="L574" s="37" t="s">
        <v>2494</v>
      </c>
      <c r="M574" s="37" t="s">
        <v>2493</v>
      </c>
      <c r="N574" s="37" t="s">
        <v>2495</v>
      </c>
      <c r="O574" s="37" t="s">
        <v>3107</v>
      </c>
      <c r="P574" s="40">
        <v>43251</v>
      </c>
      <c r="Q574" s="37"/>
      <c r="W574" s="37" t="s">
        <v>5409</v>
      </c>
      <c r="X574" s="37" t="s">
        <v>2511</v>
      </c>
      <c r="Y574" s="37" t="str">
        <f>+IFERROR(VLOOKUP(Tabla1[[#This Row],[Supervisor]],STAFF!E:H,4,0),"")</f>
        <v>ULISES LA ROSA PEREZ</v>
      </c>
      <c r="Z574" s="40">
        <v>43216</v>
      </c>
      <c r="AA574" s="40">
        <v>43237</v>
      </c>
      <c r="AB574" s="37" t="s">
        <v>2516</v>
      </c>
      <c r="AC574" s="40">
        <v>43238</v>
      </c>
      <c r="AD574" s="37" t="s">
        <v>1245</v>
      </c>
      <c r="AE574" s="37" t="s">
        <v>1245</v>
      </c>
      <c r="AF574" s="37">
        <v>19210</v>
      </c>
      <c r="AJ574" s="37">
        <v>28</v>
      </c>
      <c r="AK574" s="37" t="s">
        <v>3087</v>
      </c>
      <c r="AL574" s="37" t="s">
        <v>709</v>
      </c>
      <c r="AN574" s="37" t="str">
        <f>+IF(AL574=45,1,"")</f>
        <v/>
      </c>
      <c r="AO574" s="40">
        <f ca="1">+TODAY()</f>
        <v>44256</v>
      </c>
      <c r="AP574" s="41">
        <f ca="1">+IF(Tabla1[[#This Row],[Fecha Ingreso Plataforma]]="","",AO574-AC574)</f>
        <v>1018</v>
      </c>
      <c r="AQ574" s="40"/>
      <c r="AR574" s="42">
        <f>+IF(Tabla1[[#This Row],[Fecha Baja]]="","",VALUE(1&amp;"/"&amp;MONTH(Tabla1[[#This Row],[Fecha Baja]])&amp;"/"&amp;YEAR(Tabla1[[#This Row],[Fecha Baja]])))</f>
        <v>43221</v>
      </c>
      <c r="AS574" s="42">
        <f>IF(Tabla1[[#This Row],[Fecha Ingreso Plataforma]]="","",VALUE(1&amp;"/"&amp;MONTH(Tabla1[[#This Row],[Fecha Ingreso Plataforma]])&amp;"/"&amp;YEAR(Tabla1[[#This Row],[Fecha Ingreso Plataforma]])))</f>
        <v>43221</v>
      </c>
      <c r="AT574" s="41" t="str">
        <f ca="1">+IF(AND(Tabla1[[#This Row],[dias]]&gt;=135,Tabla1[[#This Row],[Estado]]="Vigente"),"Si","No")</f>
        <v>No</v>
      </c>
      <c r="AU574" s="37" t="str">
        <f>+IF(COUNTIF('PLAN EMPLEADO'!I:I,Tabla1[[#This Row],[Mail]])=0,"No","Si")</f>
        <v>No</v>
      </c>
      <c r="AV574" s="89" t="s">
        <v>709</v>
      </c>
      <c r="AW574" s="194"/>
    </row>
    <row r="575" spans="1:49" x14ac:dyDescent="0.2">
      <c r="A575" s="37" t="s">
        <v>27</v>
      </c>
      <c r="B575" s="37" t="s">
        <v>3115</v>
      </c>
      <c r="C575" s="37" t="s">
        <v>28</v>
      </c>
      <c r="D575" s="37" t="s">
        <v>30</v>
      </c>
      <c r="E575" s="193" t="str">
        <f>+LEFT(Tabla1[[#This Row],[RutDV]],8)</f>
        <v>11806877</v>
      </c>
      <c r="F575" s="193" t="str">
        <f>+RIGHT(Tabla1[[#This Row],[RutDV]],1)</f>
        <v>7</v>
      </c>
      <c r="G575" s="37" t="s">
        <v>637</v>
      </c>
      <c r="H575" s="37" t="s">
        <v>1244</v>
      </c>
      <c r="I575" s="37" t="str">
        <f>+TRIM(Tabla1[[#This Row],[Nombres]]&amp;" "&amp;Tabla1[[#This Row],[Apellidos]])</f>
        <v>JASNA FABIOLA YAVAR LOBOS</v>
      </c>
      <c r="J575" s="37" t="s">
        <v>2383</v>
      </c>
      <c r="K575" s="37" t="s">
        <v>2384</v>
      </c>
      <c r="L575" s="37" t="s">
        <v>2494</v>
      </c>
      <c r="M575" s="37" t="s">
        <v>2493</v>
      </c>
      <c r="N575" s="37" t="s">
        <v>2495</v>
      </c>
      <c r="O575" s="37" t="s">
        <v>3107</v>
      </c>
      <c r="P575" s="40">
        <v>43251</v>
      </c>
      <c r="Q575" s="37"/>
      <c r="W575" s="37" t="s">
        <v>5408</v>
      </c>
      <c r="X575" s="37" t="s">
        <v>4599</v>
      </c>
      <c r="Y575" s="37" t="str">
        <f>+IFERROR(VLOOKUP(Tabla1[[#This Row],[Supervisor]],STAFF!E:H,4,0),"")</f>
        <v>WILLIAMS ENRIQUE DOMINGUEZ BARRADA</v>
      </c>
      <c r="Z575" s="40">
        <v>43216</v>
      </c>
      <c r="AA575" s="40">
        <v>43237</v>
      </c>
      <c r="AB575" s="37" t="s">
        <v>2516</v>
      </c>
      <c r="AC575" s="40">
        <v>43238</v>
      </c>
      <c r="AD575" s="37" t="s">
        <v>1244</v>
      </c>
      <c r="AE575" s="37" t="s">
        <v>1244</v>
      </c>
      <c r="AF575" s="37">
        <v>19199</v>
      </c>
      <c r="AJ575" s="37">
        <v>28</v>
      </c>
      <c r="AK575" s="37" t="s">
        <v>3087</v>
      </c>
      <c r="AL575" s="37" t="s">
        <v>709</v>
      </c>
      <c r="AN575" s="37" t="str">
        <f>+IF(AL575=45,1,"")</f>
        <v/>
      </c>
      <c r="AO575" s="40">
        <f ca="1">+TODAY()</f>
        <v>44256</v>
      </c>
      <c r="AP575" s="41">
        <f ca="1">+IF(Tabla1[[#This Row],[Fecha Ingreso Plataforma]]="","",AO575-AC575)</f>
        <v>1018</v>
      </c>
      <c r="AQ575" s="40"/>
      <c r="AR575" s="42">
        <f>+IF(Tabla1[[#This Row],[Fecha Baja]]="","",VALUE(1&amp;"/"&amp;MONTH(Tabla1[[#This Row],[Fecha Baja]])&amp;"/"&amp;YEAR(Tabla1[[#This Row],[Fecha Baja]])))</f>
        <v>43221</v>
      </c>
      <c r="AS575" s="42">
        <f>IF(Tabla1[[#This Row],[Fecha Ingreso Plataforma]]="","",VALUE(1&amp;"/"&amp;MONTH(Tabla1[[#This Row],[Fecha Ingreso Plataforma]])&amp;"/"&amp;YEAR(Tabla1[[#This Row],[Fecha Ingreso Plataforma]])))</f>
        <v>43221</v>
      </c>
      <c r="AT575" s="41" t="str">
        <f ca="1">+IF(AND(Tabla1[[#This Row],[dias]]&gt;=135,Tabla1[[#This Row],[Estado]]="Vigente"),"Si","No")</f>
        <v>No</v>
      </c>
      <c r="AU575" s="37" t="str">
        <f>+IF(COUNTIF('PLAN EMPLEADO'!I:I,Tabla1[[#This Row],[Mail]])=0,"No","Si")</f>
        <v>No</v>
      </c>
      <c r="AV575" s="89" t="s">
        <v>709</v>
      </c>
      <c r="AW575" s="194"/>
    </row>
    <row r="576" spans="1:49" x14ac:dyDescent="0.2">
      <c r="A576" s="37" t="s">
        <v>27</v>
      </c>
      <c r="B576" s="37" t="s">
        <v>3115</v>
      </c>
      <c r="C576" s="37" t="s">
        <v>28</v>
      </c>
      <c r="D576" s="37" t="s">
        <v>30</v>
      </c>
      <c r="E576" s="193" t="str">
        <f>+LEFT(Tabla1[[#This Row],[RutDV]],8)</f>
        <v>16272914</v>
      </c>
      <c r="F576" s="193" t="str">
        <f>+RIGHT(Tabla1[[#This Row],[RutDV]],1)</f>
        <v>4</v>
      </c>
      <c r="G576" s="37" t="s">
        <v>659</v>
      </c>
      <c r="H576" s="37" t="s">
        <v>1262</v>
      </c>
      <c r="I576" s="37" t="str">
        <f>+TRIM(Tabla1[[#This Row],[Nombres]]&amp;" "&amp;Tabla1[[#This Row],[Apellidos]])</f>
        <v>JAVIERA SOLEDAD SALINAS ORTEGA</v>
      </c>
      <c r="J576" s="37" t="s">
        <v>4509</v>
      </c>
      <c r="K576" s="37" t="s">
        <v>2417</v>
      </c>
      <c r="L576" s="37" t="s">
        <v>2494</v>
      </c>
      <c r="M576" s="37" t="s">
        <v>2493</v>
      </c>
      <c r="N576" s="37" t="s">
        <v>2496</v>
      </c>
      <c r="P576" s="40">
        <v>43249</v>
      </c>
      <c r="Q576" s="37"/>
      <c r="W576" s="37" t="s">
        <v>5414</v>
      </c>
      <c r="X576" s="37" t="s">
        <v>2508</v>
      </c>
      <c r="Y576" s="37" t="str">
        <f>+IFERROR(VLOOKUP(Tabla1[[#This Row],[Supervisor]],STAFF!E:H,4,0),"")</f>
        <v>ULISES LA ROSA PEREZ</v>
      </c>
      <c r="Z576" s="40">
        <v>43216</v>
      </c>
      <c r="AA576" s="40">
        <v>43237</v>
      </c>
      <c r="AB576" s="37" t="s">
        <v>2516</v>
      </c>
      <c r="AC576" s="40">
        <v>43238</v>
      </c>
      <c r="AD576" s="37" t="s">
        <v>1262</v>
      </c>
      <c r="AE576" s="37" t="s">
        <v>1262</v>
      </c>
      <c r="AF576" s="37">
        <v>19196</v>
      </c>
      <c r="AJ576" s="37">
        <v>28</v>
      </c>
      <c r="AK576" s="37" t="s">
        <v>3087</v>
      </c>
      <c r="AL576" s="37" t="s">
        <v>709</v>
      </c>
      <c r="AN576" s="37" t="str">
        <f>+IF(AL576=45,1,"")</f>
        <v/>
      </c>
      <c r="AO576" s="40">
        <f ca="1">+TODAY()</f>
        <v>44256</v>
      </c>
      <c r="AP576" s="41">
        <f ca="1">+IF(Tabla1[[#This Row],[Fecha Ingreso Plataforma]]="","",AO576-AC576)</f>
        <v>1018</v>
      </c>
      <c r="AQ576" s="40"/>
      <c r="AR576" s="42">
        <f>+IF(Tabla1[[#This Row],[Fecha Baja]]="","",VALUE(1&amp;"/"&amp;MONTH(Tabla1[[#This Row],[Fecha Baja]])&amp;"/"&amp;YEAR(Tabla1[[#This Row],[Fecha Baja]])))</f>
        <v>43221</v>
      </c>
      <c r="AS576" s="42">
        <f>IF(Tabla1[[#This Row],[Fecha Ingreso Plataforma]]="","",VALUE(1&amp;"/"&amp;MONTH(Tabla1[[#This Row],[Fecha Ingreso Plataforma]])&amp;"/"&amp;YEAR(Tabla1[[#This Row],[Fecha Ingreso Plataforma]])))</f>
        <v>43221</v>
      </c>
      <c r="AT576" s="41" t="str">
        <f ca="1">+IF(AND(Tabla1[[#This Row],[dias]]&gt;=135,Tabla1[[#This Row],[Estado]]="Vigente"),"Si","No")</f>
        <v>No</v>
      </c>
      <c r="AU576" s="37" t="str">
        <f>+IF(COUNTIF('PLAN EMPLEADO'!I:I,Tabla1[[#This Row],[Mail]])=0,"No","Si")</f>
        <v>No</v>
      </c>
      <c r="AV576" s="89" t="s">
        <v>709</v>
      </c>
      <c r="AW576" s="194"/>
    </row>
    <row r="577" spans="1:49" x14ac:dyDescent="0.2">
      <c r="A577" s="37" t="s">
        <v>27</v>
      </c>
      <c r="B577" s="37" t="s">
        <v>3115</v>
      </c>
      <c r="C577" s="37" t="s">
        <v>28</v>
      </c>
      <c r="D577" s="37" t="s">
        <v>30</v>
      </c>
      <c r="E577" s="193" t="str">
        <f>+LEFT(Tabla1[[#This Row],[RutDV]],8)</f>
        <v>19710791</v>
      </c>
      <c r="F577" s="193" t="str">
        <f>+RIGHT(Tabla1[[#This Row],[RutDV]],1)</f>
        <v>K</v>
      </c>
      <c r="G577" s="37" t="s">
        <v>649</v>
      </c>
      <c r="H577" s="37" t="s">
        <v>1252</v>
      </c>
      <c r="I577" s="37" t="str">
        <f>+TRIM(Tabla1[[#This Row],[Nombres]]&amp;" "&amp;Tabla1[[#This Row],[Apellidos]])</f>
        <v>KATHALINA MACKARENA PERALTA OYANADEL</v>
      </c>
      <c r="J577" s="37" t="s">
        <v>2405</v>
      </c>
      <c r="K577" s="37" t="s">
        <v>2406</v>
      </c>
      <c r="L577" s="37" t="s">
        <v>2494</v>
      </c>
      <c r="M577" s="37" t="s">
        <v>2493</v>
      </c>
      <c r="N577" s="37" t="s">
        <v>2496</v>
      </c>
      <c r="O577" s="37" t="s">
        <v>3533</v>
      </c>
      <c r="P577" s="40">
        <v>43399</v>
      </c>
      <c r="Q577" s="37"/>
      <c r="W577" s="37" t="s">
        <v>5408</v>
      </c>
      <c r="X577" s="37" t="s">
        <v>4599</v>
      </c>
      <c r="Y577" s="37" t="str">
        <f>+IFERROR(VLOOKUP(Tabla1[[#This Row],[Supervisor]],STAFF!E:H,4,0),"")</f>
        <v>WILLIAMS ENRIQUE DOMINGUEZ BARRADA</v>
      </c>
      <c r="Z577" s="40">
        <v>43216</v>
      </c>
      <c r="AA577" s="40">
        <v>43237</v>
      </c>
      <c r="AB577" s="37" t="s">
        <v>2516</v>
      </c>
      <c r="AC577" s="40">
        <v>43239</v>
      </c>
      <c r="AD577" s="37" t="s">
        <v>1252</v>
      </c>
      <c r="AE577" s="37" t="s">
        <v>1252</v>
      </c>
      <c r="AF577" s="37">
        <v>19152</v>
      </c>
      <c r="AG577" s="37" t="s">
        <v>3252</v>
      </c>
      <c r="AJ577" s="37">
        <v>28</v>
      </c>
      <c r="AK577" s="37" t="s">
        <v>3087</v>
      </c>
      <c r="AL577" s="37">
        <v>45</v>
      </c>
      <c r="AM577" s="37" t="s">
        <v>3519</v>
      </c>
      <c r="AN577" s="37">
        <f>+IF(AL577=45,1,"")</f>
        <v>1</v>
      </c>
      <c r="AO577" s="40">
        <f ca="1">+TODAY()</f>
        <v>44256</v>
      </c>
      <c r="AP577" s="41">
        <f ca="1">+IF(Tabla1[[#This Row],[Fecha Ingreso Plataforma]]="","",AO577-AC577)</f>
        <v>1017</v>
      </c>
      <c r="AQ577" s="40"/>
      <c r="AR577" s="42">
        <f>+IF(Tabla1[[#This Row],[Fecha Baja]]="","",VALUE(1&amp;"/"&amp;MONTH(Tabla1[[#This Row],[Fecha Baja]])&amp;"/"&amp;YEAR(Tabla1[[#This Row],[Fecha Baja]])))</f>
        <v>43374</v>
      </c>
      <c r="AS577" s="42">
        <f>IF(Tabla1[[#This Row],[Fecha Ingreso Plataforma]]="","",VALUE(1&amp;"/"&amp;MONTH(Tabla1[[#This Row],[Fecha Ingreso Plataforma]])&amp;"/"&amp;YEAR(Tabla1[[#This Row],[Fecha Ingreso Plataforma]])))</f>
        <v>43221</v>
      </c>
      <c r="AT577" s="41" t="str">
        <f ca="1">+IF(AND(Tabla1[[#This Row],[dias]]&gt;=135,Tabla1[[#This Row],[Estado]]="Vigente"),"Si","No")</f>
        <v>No</v>
      </c>
      <c r="AU577" s="37" t="str">
        <f>+IF(COUNTIF('PLAN EMPLEADO'!I:I,Tabla1[[#This Row],[Mail]])=0,"No","Si")</f>
        <v>No</v>
      </c>
      <c r="AV577" s="89" t="s">
        <v>709</v>
      </c>
      <c r="AW577" s="194"/>
    </row>
    <row r="578" spans="1:49" x14ac:dyDescent="0.2">
      <c r="A578" s="37" t="s">
        <v>27</v>
      </c>
      <c r="B578" s="37" t="s">
        <v>3115</v>
      </c>
      <c r="C578" s="37" t="s">
        <v>28</v>
      </c>
      <c r="D578" s="37" t="s">
        <v>30</v>
      </c>
      <c r="E578" s="193" t="str">
        <f>+LEFT(Tabla1[[#This Row],[RutDV]],8)</f>
        <v>16443683</v>
      </c>
      <c r="F578" s="193" t="str">
        <f>+RIGHT(Tabla1[[#This Row],[RutDV]],1)</f>
        <v>7</v>
      </c>
      <c r="G578" s="37" t="s">
        <v>655</v>
      </c>
      <c r="H578" s="37" t="s">
        <v>1258</v>
      </c>
      <c r="I578" s="37" t="str">
        <f>+TRIM(Tabla1[[#This Row],[Nombres]]&amp;" "&amp;Tabla1[[#This Row],[Apellidos]])</f>
        <v>RENEE ANDREA SILVA CASTELLON</v>
      </c>
      <c r="J578" s="37" t="s">
        <v>4508</v>
      </c>
      <c r="K578" s="37" t="s">
        <v>2413</v>
      </c>
      <c r="L578" s="37" t="s">
        <v>2494</v>
      </c>
      <c r="M578" s="37" t="s">
        <v>2493</v>
      </c>
      <c r="N578" s="37" t="s">
        <v>2495</v>
      </c>
      <c r="O578" s="37" t="s">
        <v>3241</v>
      </c>
      <c r="P578" s="40">
        <v>43238</v>
      </c>
      <c r="Q578" s="37"/>
      <c r="W578" s="37" t="s">
        <v>5419</v>
      </c>
      <c r="X578" s="37" t="s">
        <v>2513</v>
      </c>
      <c r="Y578" s="37">
        <f>+IFERROR(VLOOKUP(Tabla1[[#This Row],[Supervisor]],STAFF!E:H,4,0),"")</f>
        <v>0</v>
      </c>
      <c r="Z578" s="40">
        <v>43216</v>
      </c>
      <c r="AA578" s="40">
        <v>43237</v>
      </c>
      <c r="AB578" s="37" t="s">
        <v>2516</v>
      </c>
      <c r="AC578" s="40">
        <v>43238</v>
      </c>
      <c r="AD578" s="37" t="s">
        <v>1258</v>
      </c>
      <c r="AE578" s="37" t="s">
        <v>1258</v>
      </c>
      <c r="AF578" s="37">
        <v>19179</v>
      </c>
      <c r="AJ578" s="37">
        <v>28</v>
      </c>
      <c r="AK578" s="37" t="s">
        <v>3087</v>
      </c>
      <c r="AL578" s="37" t="s">
        <v>709</v>
      </c>
      <c r="AN578" s="37" t="str">
        <f>+IF(AL578=45,1,"")</f>
        <v/>
      </c>
      <c r="AO578" s="40">
        <f ca="1">+TODAY()</f>
        <v>44256</v>
      </c>
      <c r="AP578" s="41">
        <f ca="1">+IF(Tabla1[[#This Row],[Fecha Ingreso Plataforma]]="","",AO578-AC578)</f>
        <v>1018</v>
      </c>
      <c r="AQ578" s="40"/>
      <c r="AR578" s="42">
        <f>+IF(Tabla1[[#This Row],[Fecha Baja]]="","",VALUE(1&amp;"/"&amp;MONTH(Tabla1[[#This Row],[Fecha Baja]])&amp;"/"&amp;YEAR(Tabla1[[#This Row],[Fecha Baja]])))</f>
        <v>43221</v>
      </c>
      <c r="AS578" s="42">
        <f>IF(Tabla1[[#This Row],[Fecha Ingreso Plataforma]]="","",VALUE(1&amp;"/"&amp;MONTH(Tabla1[[#This Row],[Fecha Ingreso Plataforma]])&amp;"/"&amp;YEAR(Tabla1[[#This Row],[Fecha Ingreso Plataforma]])))</f>
        <v>43221</v>
      </c>
      <c r="AT578" s="41" t="str">
        <f ca="1">+IF(AND(Tabla1[[#This Row],[dias]]&gt;=135,Tabla1[[#This Row],[Estado]]="Vigente"),"Si","No")</f>
        <v>No</v>
      </c>
      <c r="AU578" s="37" t="str">
        <f>+IF(COUNTIF('PLAN EMPLEADO'!I:I,Tabla1[[#This Row],[Mail]])=0,"No","Si")</f>
        <v>No</v>
      </c>
      <c r="AV578" s="89" t="s">
        <v>709</v>
      </c>
      <c r="AW578" s="194"/>
    </row>
    <row r="579" spans="1:49" x14ac:dyDescent="0.2">
      <c r="A579" s="37" t="s">
        <v>27</v>
      </c>
      <c r="B579" s="37" t="s">
        <v>3115</v>
      </c>
      <c r="C579" s="37" t="s">
        <v>28</v>
      </c>
      <c r="D579" s="37" t="s">
        <v>30</v>
      </c>
      <c r="E579" s="193" t="str">
        <f>+LEFT(Tabla1[[#This Row],[RutDV]],8)</f>
        <v>17182095</v>
      </c>
      <c r="F579" s="193" t="str">
        <f>+RIGHT(Tabla1[[#This Row],[RutDV]],1)</f>
        <v>2</v>
      </c>
      <c r="G579" s="37" t="s">
        <v>646</v>
      </c>
      <c r="H579" s="37" t="s">
        <v>1250</v>
      </c>
      <c r="I579" s="37" t="str">
        <f>+TRIM(Tabla1[[#This Row],[Nombres]]&amp;" "&amp;Tabla1[[#This Row],[Apellidos]])</f>
        <v>SEBASTIAN ALBERTO ARAYA PINTO</v>
      </c>
      <c r="J579" s="37" t="s">
        <v>2400</v>
      </c>
      <c r="K579" s="37" t="s">
        <v>2401</v>
      </c>
      <c r="L579" s="37" t="s">
        <v>2494</v>
      </c>
      <c r="M579" s="37" t="s">
        <v>2493</v>
      </c>
      <c r="N579" s="37" t="s">
        <v>2495</v>
      </c>
      <c r="O579" s="177" t="s">
        <v>8681</v>
      </c>
      <c r="P579" s="40">
        <v>43326</v>
      </c>
      <c r="Q579" s="37"/>
      <c r="W579" s="37" t="s">
        <v>5419</v>
      </c>
      <c r="X579" s="37" t="s">
        <v>2513</v>
      </c>
      <c r="Y579" s="37">
        <f>+IFERROR(VLOOKUP(Tabla1[[#This Row],[Supervisor]],STAFF!E:H,4,0),"")</f>
        <v>0</v>
      </c>
      <c r="Z579" s="40">
        <v>43216</v>
      </c>
      <c r="AA579" s="40">
        <v>43237</v>
      </c>
      <c r="AB579" s="37" t="s">
        <v>2516</v>
      </c>
      <c r="AC579" s="40">
        <v>43239</v>
      </c>
      <c r="AD579" s="37" t="s">
        <v>1250</v>
      </c>
      <c r="AE579" s="37" t="s">
        <v>1250</v>
      </c>
      <c r="AF579" s="37">
        <v>19234</v>
      </c>
      <c r="AG579" s="37" t="s">
        <v>3245</v>
      </c>
      <c r="AJ579" s="37">
        <v>28</v>
      </c>
      <c r="AK579" s="37" t="s">
        <v>3087</v>
      </c>
      <c r="AL579" s="37">
        <v>30</v>
      </c>
      <c r="AM579" s="37" t="s">
        <v>3519</v>
      </c>
      <c r="AN579" s="37" t="str">
        <f>+IF(AL579=45,1,"")</f>
        <v/>
      </c>
      <c r="AO579" s="40">
        <f ca="1">+TODAY()</f>
        <v>44256</v>
      </c>
      <c r="AP579" s="41">
        <f ca="1">+IF(Tabla1[[#This Row],[Fecha Ingreso Plataforma]]="","",AO579-AC579)</f>
        <v>1017</v>
      </c>
      <c r="AQ579" s="40"/>
      <c r="AR579" s="42">
        <f>+IF(Tabla1[[#This Row],[Fecha Baja]]="","",VALUE(1&amp;"/"&amp;MONTH(Tabla1[[#This Row],[Fecha Baja]])&amp;"/"&amp;YEAR(Tabla1[[#This Row],[Fecha Baja]])))</f>
        <v>43313</v>
      </c>
      <c r="AS579" s="42">
        <f>IF(Tabla1[[#This Row],[Fecha Ingreso Plataforma]]="","",VALUE(1&amp;"/"&amp;MONTH(Tabla1[[#This Row],[Fecha Ingreso Plataforma]])&amp;"/"&amp;YEAR(Tabla1[[#This Row],[Fecha Ingreso Plataforma]])))</f>
        <v>43221</v>
      </c>
      <c r="AT579" s="41" t="str">
        <f ca="1">+IF(AND(Tabla1[[#This Row],[dias]]&gt;=135,Tabla1[[#This Row],[Estado]]="Vigente"),"Si","No")</f>
        <v>No</v>
      </c>
      <c r="AU579" s="37" t="str">
        <f>+IF(COUNTIF('PLAN EMPLEADO'!I:I,Tabla1[[#This Row],[Mail]])=0,"No","Si")</f>
        <v>No</v>
      </c>
      <c r="AV579" s="89" t="s">
        <v>709</v>
      </c>
      <c r="AW579" s="194"/>
    </row>
    <row r="580" spans="1:49" x14ac:dyDescent="0.2">
      <c r="A580" s="37" t="s">
        <v>27</v>
      </c>
      <c r="B580" s="37" t="s">
        <v>3115</v>
      </c>
      <c r="C580" s="37" t="s">
        <v>28</v>
      </c>
      <c r="D580" s="37" t="s">
        <v>30</v>
      </c>
      <c r="E580" s="193" t="str">
        <f>+LEFT(Tabla1[[#This Row],[RutDV]],8)</f>
        <v>14475949</v>
      </c>
      <c r="F580" s="193" t="str">
        <f>+RIGHT(Tabla1[[#This Row],[RutDV]],1)</f>
        <v>4</v>
      </c>
      <c r="G580" s="37" t="s">
        <v>668</v>
      </c>
      <c r="H580" s="37" t="s">
        <v>1270</v>
      </c>
      <c r="I580" s="37" t="str">
        <f>+TRIM(Tabla1[[#This Row],[Nombres]]&amp;" "&amp;Tabla1[[#This Row],[Apellidos]])</f>
        <v>BEATRIZ ALEJANDRA VALLADARES ROJAS</v>
      </c>
      <c r="J580" s="37" t="s">
        <v>2429</v>
      </c>
      <c r="K580" s="37" t="s">
        <v>2430</v>
      </c>
      <c r="L580" s="37" t="s">
        <v>2494</v>
      </c>
      <c r="M580" s="37" t="s">
        <v>2493</v>
      </c>
      <c r="N580" s="37" t="s">
        <v>2495</v>
      </c>
      <c r="O580" s="37" t="s">
        <v>3107</v>
      </c>
      <c r="P580" s="40">
        <v>43297</v>
      </c>
      <c r="Q580" s="37"/>
      <c r="V580" s="40">
        <v>26974</v>
      </c>
      <c r="W580" s="37" t="s">
        <v>5417</v>
      </c>
      <c r="X580" s="37" t="s">
        <v>2514</v>
      </c>
      <c r="Y580" s="37" t="str">
        <f>+IFERROR(VLOOKUP(Tabla1[[#This Row],[Supervisor]],STAFF!E:H,4,0),"")</f>
        <v>WILLIAMS ENRIQUE DOMINGUEZ BARRADA</v>
      </c>
      <c r="Z580" s="40">
        <v>43229</v>
      </c>
      <c r="AA580" s="40">
        <v>43249</v>
      </c>
      <c r="AB580" s="37" t="s">
        <v>2516</v>
      </c>
      <c r="AC580" s="40">
        <v>43252</v>
      </c>
      <c r="AD580" s="37" t="s">
        <v>1270</v>
      </c>
      <c r="AE580" s="37" t="s">
        <v>1270</v>
      </c>
      <c r="AF580" s="37">
        <v>19253</v>
      </c>
      <c r="AG580" s="37" t="s">
        <v>3043</v>
      </c>
      <c r="AJ580" s="37">
        <v>29</v>
      </c>
      <c r="AK580" s="37" t="s">
        <v>2515</v>
      </c>
      <c r="AL580" s="37">
        <v>45</v>
      </c>
      <c r="AM580" s="37" t="s">
        <v>3519</v>
      </c>
      <c r="AN580" s="37">
        <f>+IF(AL580=45,1,"")</f>
        <v>1</v>
      </c>
      <c r="AO580" s="40">
        <f ca="1">+TODAY()</f>
        <v>44256</v>
      </c>
      <c r="AP580" s="41">
        <f ca="1">+IF(Tabla1[[#This Row],[Fecha Ingreso Plataforma]]="","",AO580-AC580)</f>
        <v>1004</v>
      </c>
      <c r="AQ580" s="40"/>
      <c r="AR580" s="42">
        <f>+IF(Tabla1[[#This Row],[Fecha Baja]]="","",VALUE(1&amp;"/"&amp;MONTH(Tabla1[[#This Row],[Fecha Baja]])&amp;"/"&amp;YEAR(Tabla1[[#This Row],[Fecha Baja]])))</f>
        <v>43282</v>
      </c>
      <c r="AS580" s="42">
        <f>IF(Tabla1[[#This Row],[Fecha Ingreso Plataforma]]="","",VALUE(1&amp;"/"&amp;MONTH(Tabla1[[#This Row],[Fecha Ingreso Plataforma]])&amp;"/"&amp;YEAR(Tabla1[[#This Row],[Fecha Ingreso Plataforma]])))</f>
        <v>43252</v>
      </c>
      <c r="AT580" s="41" t="str">
        <f ca="1">+IF(AND(Tabla1[[#This Row],[dias]]&gt;=135,Tabla1[[#This Row],[Estado]]="Vigente"),"Si","No")</f>
        <v>No</v>
      </c>
      <c r="AU580" s="37" t="str">
        <f>+IF(COUNTIF('PLAN EMPLEADO'!I:I,Tabla1[[#This Row],[Mail]])=0,"No","Si")</f>
        <v>No</v>
      </c>
      <c r="AV580" s="89" t="s">
        <v>709</v>
      </c>
      <c r="AW580" s="194"/>
    </row>
    <row r="581" spans="1:49" x14ac:dyDescent="0.2">
      <c r="A581" s="37" t="s">
        <v>27</v>
      </c>
      <c r="B581" s="37" t="s">
        <v>3115</v>
      </c>
      <c r="C581" s="37" t="s">
        <v>28</v>
      </c>
      <c r="D581" s="37" t="s">
        <v>30</v>
      </c>
      <c r="E581" s="193" t="str">
        <f>+LEFT(Tabla1[[#This Row],[RutDV]],8)</f>
        <v>19772087</v>
      </c>
      <c r="F581" s="193" t="str">
        <f>+RIGHT(Tabla1[[#This Row],[RutDV]],1)</f>
        <v>5</v>
      </c>
      <c r="G581" s="37" t="s">
        <v>675</v>
      </c>
      <c r="H581" s="37" t="s">
        <v>1277</v>
      </c>
      <c r="I581" s="37" t="str">
        <f>+TRIM(Tabla1[[#This Row],[Nombres]]&amp;" "&amp;Tabla1[[#This Row],[Apellidos]])</f>
        <v>CAMILA FERNANDA ROJAS AGUILERA</v>
      </c>
      <c r="J581" s="37" t="s">
        <v>2440</v>
      </c>
      <c r="K581" s="37" t="s">
        <v>2441</v>
      </c>
      <c r="L581" s="37" t="s">
        <v>2494</v>
      </c>
      <c r="M581" s="37" t="s">
        <v>2493</v>
      </c>
      <c r="N581" s="37" t="s">
        <v>2495</v>
      </c>
      <c r="O581" s="37" t="s">
        <v>3107</v>
      </c>
      <c r="P581" s="40">
        <v>43266</v>
      </c>
      <c r="Q581" s="37"/>
      <c r="V581" s="40">
        <v>36066</v>
      </c>
      <c r="W581" s="37" t="s">
        <v>5417</v>
      </c>
      <c r="X581" s="37" t="s">
        <v>2514</v>
      </c>
      <c r="Y581" s="37" t="str">
        <f>+IFERROR(VLOOKUP(Tabla1[[#This Row],[Supervisor]],STAFF!E:H,4,0),"")</f>
        <v>WILLIAMS ENRIQUE DOMINGUEZ BARRADA</v>
      </c>
      <c r="Z581" s="40">
        <v>43229</v>
      </c>
      <c r="AA581" s="40">
        <v>43249</v>
      </c>
      <c r="AB581" s="37" t="s">
        <v>2516</v>
      </c>
      <c r="AC581" s="40">
        <v>43255</v>
      </c>
      <c r="AD581" s="37" t="s">
        <v>1277</v>
      </c>
      <c r="AE581" s="37" t="s">
        <v>1277</v>
      </c>
      <c r="AF581" s="37">
        <v>19269</v>
      </c>
      <c r="AG581" s="37" t="s">
        <v>3050</v>
      </c>
      <c r="AJ581" s="37">
        <v>29</v>
      </c>
      <c r="AK581" s="37" t="s">
        <v>2515</v>
      </c>
      <c r="AL581" s="37">
        <v>45</v>
      </c>
      <c r="AM581" s="37" t="s">
        <v>3519</v>
      </c>
      <c r="AN581" s="37">
        <f>+IF(AL581=45,1,"")</f>
        <v>1</v>
      </c>
      <c r="AO581" s="40">
        <f ca="1">+TODAY()</f>
        <v>44256</v>
      </c>
      <c r="AP581" s="41">
        <f ca="1">+IF(Tabla1[[#This Row],[Fecha Ingreso Plataforma]]="","",AO581-AC581)</f>
        <v>1001</v>
      </c>
      <c r="AQ581" s="40"/>
      <c r="AR581" s="42">
        <f>+IF(Tabla1[[#This Row],[Fecha Baja]]="","",VALUE(1&amp;"/"&amp;MONTH(Tabla1[[#This Row],[Fecha Baja]])&amp;"/"&amp;YEAR(Tabla1[[#This Row],[Fecha Baja]])))</f>
        <v>43252</v>
      </c>
      <c r="AS581" s="42">
        <f>IF(Tabla1[[#This Row],[Fecha Ingreso Plataforma]]="","",VALUE(1&amp;"/"&amp;MONTH(Tabla1[[#This Row],[Fecha Ingreso Plataforma]])&amp;"/"&amp;YEAR(Tabla1[[#This Row],[Fecha Ingreso Plataforma]])))</f>
        <v>43252</v>
      </c>
      <c r="AT581" s="41" t="str">
        <f ca="1">+IF(AND(Tabla1[[#This Row],[dias]]&gt;=135,Tabla1[[#This Row],[Estado]]="Vigente"),"Si","No")</f>
        <v>No</v>
      </c>
      <c r="AU581" s="37" t="str">
        <f>+IF(COUNTIF('PLAN EMPLEADO'!I:I,Tabla1[[#This Row],[Mail]])=0,"No","Si")</f>
        <v>No</v>
      </c>
      <c r="AV581" s="89" t="s">
        <v>709</v>
      </c>
      <c r="AW581" s="194"/>
    </row>
    <row r="582" spans="1:49" x14ac:dyDescent="0.2">
      <c r="A582" s="37" t="s">
        <v>27</v>
      </c>
      <c r="B582" s="37" t="s">
        <v>3115</v>
      </c>
      <c r="C582" s="37" t="s">
        <v>28</v>
      </c>
      <c r="D582" s="37" t="s">
        <v>30</v>
      </c>
      <c r="E582" s="193" t="str">
        <f>+LEFT(Tabla1[[#This Row],[RutDV]],8)</f>
        <v>19780562</v>
      </c>
      <c r="F582" s="193" t="str">
        <f>+RIGHT(Tabla1[[#This Row],[RutDV]],1)</f>
        <v>5</v>
      </c>
      <c r="G582" s="37" t="s">
        <v>669</v>
      </c>
      <c r="H582" s="37" t="s">
        <v>1271</v>
      </c>
      <c r="I582" s="37" t="str">
        <f>+TRIM(Tabla1[[#This Row],[Nombres]]&amp;" "&amp;Tabla1[[#This Row],[Apellidos]])</f>
        <v>EDUARDO ANTONIO GODOY ORTIZ</v>
      </c>
      <c r="J582" s="37" t="s">
        <v>2431</v>
      </c>
      <c r="K582" s="37" t="s">
        <v>4575</v>
      </c>
      <c r="L582" s="37" t="s">
        <v>2494</v>
      </c>
      <c r="M582" s="37" t="s">
        <v>2493</v>
      </c>
      <c r="N582" s="37" t="s">
        <v>2495</v>
      </c>
      <c r="O582" s="37" t="s">
        <v>3240</v>
      </c>
      <c r="P582" s="40">
        <v>43344</v>
      </c>
      <c r="Q582" s="37"/>
      <c r="V582" s="40">
        <v>35811</v>
      </c>
      <c r="W582" s="37" t="s">
        <v>5417</v>
      </c>
      <c r="X582" s="37" t="s">
        <v>2514</v>
      </c>
      <c r="Y582" s="37" t="str">
        <f>+IFERROR(VLOOKUP(Tabla1[[#This Row],[Supervisor]],STAFF!E:H,4,0),"")</f>
        <v>WILLIAMS ENRIQUE DOMINGUEZ BARRADA</v>
      </c>
      <c r="Z582" s="40">
        <v>43229</v>
      </c>
      <c r="AA582" s="40">
        <v>43249</v>
      </c>
      <c r="AB582" s="37" t="s">
        <v>2516</v>
      </c>
      <c r="AC582" s="40">
        <v>43252</v>
      </c>
      <c r="AD582" s="37" t="s">
        <v>1271</v>
      </c>
      <c r="AE582" s="37" t="s">
        <v>1271</v>
      </c>
      <c r="AF582" s="37">
        <v>19256</v>
      </c>
      <c r="AG582" s="37" t="s">
        <v>3044</v>
      </c>
      <c r="AJ582" s="37">
        <v>29</v>
      </c>
      <c r="AK582" s="37" t="s">
        <v>2515</v>
      </c>
      <c r="AL582" s="37">
        <v>45</v>
      </c>
      <c r="AM582" s="37" t="s">
        <v>3519</v>
      </c>
      <c r="AN582" s="37">
        <f>+IF(AL582=45,1,"")</f>
        <v>1</v>
      </c>
      <c r="AO582" s="40">
        <f ca="1">+TODAY()</f>
        <v>44256</v>
      </c>
      <c r="AP582" s="41">
        <f ca="1">+IF(Tabla1[[#This Row],[Fecha Ingreso Plataforma]]="","",AO582-AC582)</f>
        <v>1004</v>
      </c>
      <c r="AQ582" s="40"/>
      <c r="AR582" s="42">
        <f>+IF(Tabla1[[#This Row],[Fecha Baja]]="","",VALUE(1&amp;"/"&amp;MONTH(Tabla1[[#This Row],[Fecha Baja]])&amp;"/"&amp;YEAR(Tabla1[[#This Row],[Fecha Baja]])))</f>
        <v>43344</v>
      </c>
      <c r="AS582" s="42">
        <f>IF(Tabla1[[#This Row],[Fecha Ingreso Plataforma]]="","",VALUE(1&amp;"/"&amp;MONTH(Tabla1[[#This Row],[Fecha Ingreso Plataforma]])&amp;"/"&amp;YEAR(Tabla1[[#This Row],[Fecha Ingreso Plataforma]])))</f>
        <v>43252</v>
      </c>
      <c r="AT582" s="41" t="str">
        <f ca="1">+IF(AND(Tabla1[[#This Row],[dias]]&gt;=135,Tabla1[[#This Row],[Estado]]="Vigente"),"Si","No")</f>
        <v>No</v>
      </c>
      <c r="AU582" s="37" t="str">
        <f>+IF(COUNTIF('PLAN EMPLEADO'!I:I,Tabla1[[#This Row],[Mail]])=0,"No","Si")</f>
        <v>No</v>
      </c>
      <c r="AV582" s="89" t="s">
        <v>709</v>
      </c>
      <c r="AW582" s="194"/>
    </row>
    <row r="583" spans="1:49" x14ac:dyDescent="0.2">
      <c r="A583" s="37" t="s">
        <v>27</v>
      </c>
      <c r="B583" s="37" t="s">
        <v>3115</v>
      </c>
      <c r="C583" s="37" t="s">
        <v>28</v>
      </c>
      <c r="D583" s="37" t="s">
        <v>30</v>
      </c>
      <c r="E583" s="193" t="str">
        <f>+LEFT(Tabla1[[#This Row],[RutDV]],8)</f>
        <v>19315634</v>
      </c>
      <c r="F583" s="193" t="str">
        <f>+RIGHT(Tabla1[[#This Row],[RutDV]],1)</f>
        <v>7</v>
      </c>
      <c r="G583" s="37" t="s">
        <v>664</v>
      </c>
      <c r="H583" s="37" t="s">
        <v>1266</v>
      </c>
      <c r="I583" s="37" t="str">
        <f>+TRIM(Tabla1[[#This Row],[Nombres]]&amp;" "&amp;Tabla1[[#This Row],[Apellidos]])</f>
        <v>FERNANDA DANIELA FUENTES DIAZ</v>
      </c>
      <c r="J583" s="37" t="s">
        <v>2422</v>
      </c>
      <c r="K583" s="37" t="s">
        <v>2423</v>
      </c>
      <c r="L583" s="37" t="s">
        <v>2494</v>
      </c>
      <c r="M583" s="37" t="s">
        <v>2493</v>
      </c>
      <c r="N583" s="37" t="s">
        <v>2496</v>
      </c>
      <c r="P583" s="40">
        <v>43581</v>
      </c>
      <c r="Q583" s="37"/>
      <c r="V583" s="40">
        <v>35263</v>
      </c>
      <c r="W583" s="37" t="s">
        <v>5417</v>
      </c>
      <c r="X583" s="37" t="s">
        <v>2514</v>
      </c>
      <c r="Y583" s="37" t="str">
        <f>+IFERROR(VLOOKUP(Tabla1[[#This Row],[Supervisor]],STAFF!E:H,4,0),"")</f>
        <v>WILLIAMS ENRIQUE DOMINGUEZ BARRADA</v>
      </c>
      <c r="Z583" s="40">
        <v>43229</v>
      </c>
      <c r="AA583" s="40">
        <v>43249</v>
      </c>
      <c r="AB583" s="37" t="s">
        <v>2516</v>
      </c>
      <c r="AC583" s="40">
        <v>43252</v>
      </c>
      <c r="AD583" s="37" t="s">
        <v>1266</v>
      </c>
      <c r="AE583" s="37" t="s">
        <v>1266</v>
      </c>
      <c r="AF583" s="37">
        <v>19241</v>
      </c>
      <c r="AG583" s="37" t="s">
        <v>3039</v>
      </c>
      <c r="AJ583" s="37">
        <v>29</v>
      </c>
      <c r="AK583" s="37" t="s">
        <v>2515</v>
      </c>
      <c r="AL583" s="37">
        <v>45</v>
      </c>
      <c r="AM583" s="37" t="s">
        <v>3519</v>
      </c>
      <c r="AN583" s="37">
        <f>+IF(AL583=45,1,"")</f>
        <v>1</v>
      </c>
      <c r="AO583" s="40">
        <f ca="1">+TODAY()</f>
        <v>44256</v>
      </c>
      <c r="AP583" s="41">
        <f ca="1">+IF(Tabla1[[#This Row],[Fecha Ingreso Plataforma]]="","",AO583-AC583)</f>
        <v>1004</v>
      </c>
      <c r="AQ583" s="40"/>
      <c r="AR583" s="42">
        <f>+IF(Tabla1[[#This Row],[Fecha Baja]]="","",VALUE(1&amp;"/"&amp;MONTH(Tabla1[[#This Row],[Fecha Baja]])&amp;"/"&amp;YEAR(Tabla1[[#This Row],[Fecha Baja]])))</f>
        <v>43556</v>
      </c>
      <c r="AS583" s="42">
        <f>IF(Tabla1[[#This Row],[Fecha Ingreso Plataforma]]="","",VALUE(1&amp;"/"&amp;MONTH(Tabla1[[#This Row],[Fecha Ingreso Plataforma]])&amp;"/"&amp;YEAR(Tabla1[[#This Row],[Fecha Ingreso Plataforma]])))</f>
        <v>43252</v>
      </c>
      <c r="AT583" s="41" t="str">
        <f ca="1">+IF(AND(Tabla1[[#This Row],[dias]]&gt;=135,Tabla1[[#This Row],[Estado]]="Vigente"),"Si","No")</f>
        <v>No</v>
      </c>
      <c r="AU583" s="37" t="str">
        <f>+IF(COUNTIF('PLAN EMPLEADO'!I:I,Tabla1[[#This Row],[Mail]])=0,"No","Si")</f>
        <v>Si</v>
      </c>
      <c r="AV583" s="89" t="s">
        <v>709</v>
      </c>
      <c r="AW583" s="194"/>
    </row>
    <row r="584" spans="1:49" x14ac:dyDescent="0.2">
      <c r="A584" s="37" t="s">
        <v>27</v>
      </c>
      <c r="B584" s="37" t="s">
        <v>3115</v>
      </c>
      <c r="C584" s="37" t="s">
        <v>28</v>
      </c>
      <c r="D584" s="37" t="s">
        <v>30</v>
      </c>
      <c r="E584" s="193" t="str">
        <f>+LEFT(Tabla1[[#This Row],[RutDV]],8)</f>
        <v>19770882</v>
      </c>
      <c r="F584" s="193" t="str">
        <f>+RIGHT(Tabla1[[#This Row],[RutDV]],1)</f>
        <v>4</v>
      </c>
      <c r="G584" s="37" t="s">
        <v>672</v>
      </c>
      <c r="H584" s="37" t="s">
        <v>1274</v>
      </c>
      <c r="I584" s="37" t="str">
        <f>+TRIM(Tabla1[[#This Row],[Nombres]]&amp;" "&amp;Tabla1[[#This Row],[Apellidos]])</f>
        <v>KELLY BELEN LEPEZ SARMIENTO</v>
      </c>
      <c r="J584" s="37" t="s">
        <v>2436</v>
      </c>
      <c r="K584" s="37" t="s">
        <v>2437</v>
      </c>
      <c r="L584" s="37" t="s">
        <v>2494</v>
      </c>
      <c r="M584" s="37" t="s">
        <v>2493</v>
      </c>
      <c r="N584" s="37" t="s">
        <v>2495</v>
      </c>
      <c r="O584" s="37" t="s">
        <v>3240</v>
      </c>
      <c r="P584" s="40">
        <v>43313</v>
      </c>
      <c r="Q584" s="37"/>
      <c r="V584" s="40">
        <v>35857</v>
      </c>
      <c r="W584" s="37" t="s">
        <v>5417</v>
      </c>
      <c r="X584" s="37" t="s">
        <v>2514</v>
      </c>
      <c r="Y584" s="37" t="str">
        <f>+IFERROR(VLOOKUP(Tabla1[[#This Row],[Supervisor]],STAFF!E:H,4,0),"")</f>
        <v>WILLIAMS ENRIQUE DOMINGUEZ BARRADA</v>
      </c>
      <c r="Z584" s="40">
        <v>43229</v>
      </c>
      <c r="AA584" s="40">
        <v>43249</v>
      </c>
      <c r="AB584" s="37" t="s">
        <v>2516</v>
      </c>
      <c r="AC584" s="40">
        <v>43255</v>
      </c>
      <c r="AD584" s="37" t="s">
        <v>1274</v>
      </c>
      <c r="AE584" s="37" t="s">
        <v>1274</v>
      </c>
      <c r="AF584" s="37">
        <v>19260</v>
      </c>
      <c r="AG584" s="37" t="s">
        <v>3047</v>
      </c>
      <c r="AJ584" s="37">
        <v>29</v>
      </c>
      <c r="AK584" s="37" t="s">
        <v>2515</v>
      </c>
      <c r="AL584" s="37">
        <v>45</v>
      </c>
      <c r="AM584" s="37" t="s">
        <v>3519</v>
      </c>
      <c r="AN584" s="37">
        <f>+IF(AL584=45,1,"")</f>
        <v>1</v>
      </c>
      <c r="AO584" s="40">
        <f ca="1">+TODAY()</f>
        <v>44256</v>
      </c>
      <c r="AP584" s="41">
        <f ca="1">+IF(Tabla1[[#This Row],[Fecha Ingreso Plataforma]]="","",AO584-AC584)</f>
        <v>1001</v>
      </c>
      <c r="AQ584" s="40"/>
      <c r="AR584" s="42">
        <f>+IF(Tabla1[[#This Row],[Fecha Baja]]="","",VALUE(1&amp;"/"&amp;MONTH(Tabla1[[#This Row],[Fecha Baja]])&amp;"/"&amp;YEAR(Tabla1[[#This Row],[Fecha Baja]])))</f>
        <v>43313</v>
      </c>
      <c r="AS584" s="42">
        <f>IF(Tabla1[[#This Row],[Fecha Ingreso Plataforma]]="","",VALUE(1&amp;"/"&amp;MONTH(Tabla1[[#This Row],[Fecha Ingreso Plataforma]])&amp;"/"&amp;YEAR(Tabla1[[#This Row],[Fecha Ingreso Plataforma]])))</f>
        <v>43252</v>
      </c>
      <c r="AT584" s="41" t="str">
        <f ca="1">+IF(AND(Tabla1[[#This Row],[dias]]&gt;=135,Tabla1[[#This Row],[Estado]]="Vigente"),"Si","No")</f>
        <v>No</v>
      </c>
      <c r="AU584" s="37" t="str">
        <f>+IF(COUNTIF('PLAN EMPLEADO'!I:I,Tabla1[[#This Row],[Mail]])=0,"No","Si")</f>
        <v>No</v>
      </c>
      <c r="AV584" s="89" t="s">
        <v>709</v>
      </c>
      <c r="AW584" s="194"/>
    </row>
    <row r="585" spans="1:49" x14ac:dyDescent="0.2">
      <c r="A585" s="37" t="s">
        <v>27</v>
      </c>
      <c r="B585" s="37" t="s">
        <v>3115</v>
      </c>
      <c r="C585" s="37" t="s">
        <v>28</v>
      </c>
      <c r="D585" s="37" t="s">
        <v>30</v>
      </c>
      <c r="E585" s="193" t="str">
        <f>+LEFT(Tabla1[[#This Row],[RutDV]],8)</f>
        <v>17810854</v>
      </c>
      <c r="F585" s="193" t="str">
        <f>+RIGHT(Tabla1[[#This Row],[RutDV]],1)</f>
        <v>9</v>
      </c>
      <c r="G585" s="37" t="s">
        <v>670</v>
      </c>
      <c r="H585" s="37" t="s">
        <v>1272</v>
      </c>
      <c r="I585" s="37" t="str">
        <f>+TRIM(Tabla1[[#This Row],[Nombres]]&amp;" "&amp;Tabla1[[#This Row],[Apellidos]])</f>
        <v>NICOLAS ANTONIO GONZALEZ CORNEJO</v>
      </c>
      <c r="J585" s="37" t="s">
        <v>2432</v>
      </c>
      <c r="K585" s="37" t="s">
        <v>2433</v>
      </c>
      <c r="L585" s="37" t="s">
        <v>2494</v>
      </c>
      <c r="M585" s="37" t="s">
        <v>2493</v>
      </c>
      <c r="N585" s="37" t="s">
        <v>2496</v>
      </c>
      <c r="O585" s="37" t="s">
        <v>3533</v>
      </c>
      <c r="P585" s="45">
        <v>43638</v>
      </c>
      <c r="Q585" s="37"/>
      <c r="V585" s="40">
        <v>33421</v>
      </c>
      <c r="W585" s="37" t="s">
        <v>5417</v>
      </c>
      <c r="X585" s="37" t="s">
        <v>2514</v>
      </c>
      <c r="Y585" s="37" t="str">
        <f>+IFERROR(VLOOKUP(Tabla1[[#This Row],[Supervisor]],STAFF!E:H,4,0),"")</f>
        <v>WILLIAMS ENRIQUE DOMINGUEZ BARRADA</v>
      </c>
      <c r="Z585" s="40">
        <v>43229</v>
      </c>
      <c r="AA585" s="40">
        <v>43249</v>
      </c>
      <c r="AB585" s="37" t="s">
        <v>2516</v>
      </c>
      <c r="AC585" s="40">
        <v>43252</v>
      </c>
      <c r="AD585" s="37" t="s">
        <v>1272</v>
      </c>
      <c r="AE585" s="37" t="s">
        <v>1272</v>
      </c>
      <c r="AF585" s="37">
        <v>19254</v>
      </c>
      <c r="AG585" s="37" t="s">
        <v>3045</v>
      </c>
      <c r="AJ585" s="37">
        <v>29</v>
      </c>
      <c r="AK585" s="37" t="s">
        <v>2515</v>
      </c>
      <c r="AL585" s="37">
        <v>45</v>
      </c>
      <c r="AM585" s="37" t="s">
        <v>3519</v>
      </c>
      <c r="AN585" s="37">
        <f>+IF(AL585=45,1,"")</f>
        <v>1</v>
      </c>
      <c r="AO585" s="40">
        <f ca="1">+TODAY()</f>
        <v>44256</v>
      </c>
      <c r="AP585" s="41">
        <f ca="1">+IF(Tabla1[[#This Row],[Fecha Ingreso Plataforma]]="","",AO585-AC585)</f>
        <v>1004</v>
      </c>
      <c r="AQ585" s="40"/>
      <c r="AR585" s="42">
        <f>+IF(Tabla1[[#This Row],[Fecha Baja]]="","",VALUE(1&amp;"/"&amp;MONTH(Tabla1[[#This Row],[Fecha Baja]])&amp;"/"&amp;YEAR(Tabla1[[#This Row],[Fecha Baja]])))</f>
        <v>43617</v>
      </c>
      <c r="AS585" s="42">
        <f>IF(Tabla1[[#This Row],[Fecha Ingreso Plataforma]]="","",VALUE(1&amp;"/"&amp;MONTH(Tabla1[[#This Row],[Fecha Ingreso Plataforma]])&amp;"/"&amp;YEAR(Tabla1[[#This Row],[Fecha Ingreso Plataforma]])))</f>
        <v>43252</v>
      </c>
      <c r="AT585" s="41" t="str">
        <f ca="1">+IF(AND(Tabla1[[#This Row],[dias]]&gt;=135,Tabla1[[#This Row],[Estado]]="Vigente"),"Si","No")</f>
        <v>No</v>
      </c>
      <c r="AU585" s="37" t="str">
        <f>+IF(COUNTIF('PLAN EMPLEADO'!I:I,Tabla1[[#This Row],[Mail]])=0,"No","Si")</f>
        <v>Si</v>
      </c>
      <c r="AV585" s="89" t="s">
        <v>709</v>
      </c>
      <c r="AW585" s="194"/>
    </row>
    <row r="586" spans="1:49" x14ac:dyDescent="0.2">
      <c r="A586" s="37" t="s">
        <v>27</v>
      </c>
      <c r="B586" s="37" t="s">
        <v>3115</v>
      </c>
      <c r="C586" s="37" t="s">
        <v>28</v>
      </c>
      <c r="D586" s="37" t="s">
        <v>30</v>
      </c>
      <c r="E586" s="193" t="str">
        <f>+LEFT(Tabla1[[#This Row],[RutDV]],8)</f>
        <v>19711588</v>
      </c>
      <c r="F586" s="193" t="str">
        <f>+RIGHT(Tabla1[[#This Row],[RutDV]],1)</f>
        <v>2</v>
      </c>
      <c r="G586" s="37" t="s">
        <v>676</v>
      </c>
      <c r="H586" s="37" t="s">
        <v>1278</v>
      </c>
      <c r="I586" s="37" t="str">
        <f>+TRIM(Tabla1[[#This Row],[Nombres]]&amp;" "&amp;Tabla1[[#This Row],[Apellidos]])</f>
        <v>NATALIA MACARENA VALBUENA GUTIERREZ</v>
      </c>
      <c r="J586" s="37" t="s">
        <v>2442</v>
      </c>
      <c r="K586" s="37" t="s">
        <v>2443</v>
      </c>
      <c r="L586" s="37" t="s">
        <v>2494</v>
      </c>
      <c r="M586" s="37" t="s">
        <v>2493</v>
      </c>
      <c r="N586" s="37" t="s">
        <v>2496</v>
      </c>
      <c r="O586" s="37" t="s">
        <v>3089</v>
      </c>
      <c r="P586" s="40">
        <v>43467</v>
      </c>
      <c r="Q586" s="37"/>
      <c r="V586" s="40">
        <v>35712</v>
      </c>
      <c r="W586" s="37" t="s">
        <v>5417</v>
      </c>
      <c r="X586" s="37" t="s">
        <v>2514</v>
      </c>
      <c r="Y586" s="37" t="str">
        <f>+IFERROR(VLOOKUP(Tabla1[[#This Row],[Supervisor]],STAFF!E:H,4,0),"")</f>
        <v>WILLIAMS ENRIQUE DOMINGUEZ BARRADA</v>
      </c>
      <c r="Z586" s="40">
        <v>43229</v>
      </c>
      <c r="AA586" s="40">
        <v>43249</v>
      </c>
      <c r="AB586" s="37" t="s">
        <v>2516</v>
      </c>
      <c r="AC586" s="40">
        <v>43252</v>
      </c>
      <c r="AD586" s="37" t="s">
        <v>1278</v>
      </c>
      <c r="AE586" s="37" t="s">
        <v>1278</v>
      </c>
      <c r="AF586" s="37">
        <v>19267</v>
      </c>
      <c r="AG586" s="37" t="s">
        <v>3051</v>
      </c>
      <c r="AJ586" s="37">
        <v>29</v>
      </c>
      <c r="AK586" s="37" t="s">
        <v>2515</v>
      </c>
      <c r="AL586" s="37">
        <v>30</v>
      </c>
      <c r="AM586" s="37" t="s">
        <v>3519</v>
      </c>
      <c r="AN586" s="37" t="str">
        <f>+IF(AL586=45,1,"")</f>
        <v/>
      </c>
      <c r="AO586" s="40">
        <f ca="1">+TODAY()</f>
        <v>44256</v>
      </c>
      <c r="AP586" s="41">
        <f ca="1">+IF(Tabla1[[#This Row],[Fecha Ingreso Plataforma]]="","",AO586-AC586)</f>
        <v>1004</v>
      </c>
      <c r="AQ586" s="40"/>
      <c r="AR586" s="42">
        <f>+IF(Tabla1[[#This Row],[Fecha Baja]]="","",VALUE(1&amp;"/"&amp;MONTH(Tabla1[[#This Row],[Fecha Baja]])&amp;"/"&amp;YEAR(Tabla1[[#This Row],[Fecha Baja]])))</f>
        <v>43466</v>
      </c>
      <c r="AS586" s="42">
        <f>IF(Tabla1[[#This Row],[Fecha Ingreso Plataforma]]="","",VALUE(1&amp;"/"&amp;MONTH(Tabla1[[#This Row],[Fecha Ingreso Plataforma]])&amp;"/"&amp;YEAR(Tabla1[[#This Row],[Fecha Ingreso Plataforma]])))</f>
        <v>43252</v>
      </c>
      <c r="AT586" s="41" t="str">
        <f ca="1">+IF(AND(Tabla1[[#This Row],[dias]]&gt;=135,Tabla1[[#This Row],[Estado]]="Vigente"),"Si","No")</f>
        <v>No</v>
      </c>
      <c r="AU586" s="37" t="str">
        <f>+IF(COUNTIF('PLAN EMPLEADO'!I:I,Tabla1[[#This Row],[Mail]])=0,"No","Si")</f>
        <v>Si</v>
      </c>
      <c r="AV586" s="89" t="s">
        <v>709</v>
      </c>
      <c r="AW586" s="194"/>
    </row>
    <row r="587" spans="1:49" x14ac:dyDescent="0.2">
      <c r="A587" s="37" t="s">
        <v>27</v>
      </c>
      <c r="B587" s="37" t="s">
        <v>3115</v>
      </c>
      <c r="C587" s="37" t="s">
        <v>28</v>
      </c>
      <c r="D587" s="37" t="s">
        <v>30</v>
      </c>
      <c r="E587" s="193" t="str">
        <f>+LEFT(Tabla1[[#This Row],[RutDV]],8)</f>
        <v>18495788</v>
      </c>
      <c r="F587" s="193" t="str">
        <f>+RIGHT(Tabla1[[#This Row],[RutDV]],1)</f>
        <v>4</v>
      </c>
      <c r="G587" s="37" t="s">
        <v>663</v>
      </c>
      <c r="H587" s="37" t="s">
        <v>1265</v>
      </c>
      <c r="I587" s="37" t="str">
        <f>+TRIM(Tabla1[[#This Row],[Nombres]]&amp;" "&amp;Tabla1[[#This Row],[Apellidos]])</f>
        <v>THALIA MAKARENA LOPEZ GOMEZ</v>
      </c>
      <c r="J587" s="37" t="s">
        <v>2420</v>
      </c>
      <c r="K587" s="37" t="s">
        <v>2421</v>
      </c>
      <c r="L587" s="37" t="s">
        <v>2494</v>
      </c>
      <c r="M587" s="37" t="s">
        <v>2493</v>
      </c>
      <c r="N587" s="37" t="s">
        <v>2496</v>
      </c>
      <c r="O587" s="37" t="s">
        <v>3089</v>
      </c>
      <c r="P587" s="40">
        <v>43416</v>
      </c>
      <c r="Q587" s="37"/>
      <c r="V587" s="40">
        <v>34333</v>
      </c>
      <c r="W587" s="37" t="s">
        <v>5417</v>
      </c>
      <c r="X587" s="37" t="s">
        <v>2514</v>
      </c>
      <c r="Y587" s="37" t="str">
        <f>+IFERROR(VLOOKUP(Tabla1[[#This Row],[Supervisor]],STAFF!E:H,4,0),"")</f>
        <v>WILLIAMS ENRIQUE DOMINGUEZ BARRADA</v>
      </c>
      <c r="Z587" s="40">
        <v>43229</v>
      </c>
      <c r="AA587" s="40">
        <v>43249</v>
      </c>
      <c r="AB587" s="37" t="s">
        <v>2516</v>
      </c>
      <c r="AC587" s="40">
        <v>43252</v>
      </c>
      <c r="AD587" s="37" t="s">
        <v>1265</v>
      </c>
      <c r="AE587" s="37" t="s">
        <v>1265</v>
      </c>
      <c r="AF587" s="37">
        <v>19239</v>
      </c>
      <c r="AG587" s="37" t="s">
        <v>3038</v>
      </c>
      <c r="AJ587" s="37">
        <v>29</v>
      </c>
      <c r="AK587" s="37" t="s">
        <v>2515</v>
      </c>
      <c r="AL587" s="37">
        <v>45</v>
      </c>
      <c r="AM587" s="37" t="s">
        <v>3519</v>
      </c>
      <c r="AN587" s="37">
        <f>+IF(AL587=45,1,"")</f>
        <v>1</v>
      </c>
      <c r="AO587" s="40">
        <f ca="1">+TODAY()</f>
        <v>44256</v>
      </c>
      <c r="AP587" s="41">
        <f ca="1">+IF(Tabla1[[#This Row],[Fecha Ingreso Plataforma]]="","",AO587-AC587)</f>
        <v>1004</v>
      </c>
      <c r="AQ587" s="40"/>
      <c r="AR587" s="42">
        <f>+IF(Tabla1[[#This Row],[Fecha Baja]]="","",VALUE(1&amp;"/"&amp;MONTH(Tabla1[[#This Row],[Fecha Baja]])&amp;"/"&amp;YEAR(Tabla1[[#This Row],[Fecha Baja]])))</f>
        <v>43405</v>
      </c>
      <c r="AS587" s="42">
        <f>IF(Tabla1[[#This Row],[Fecha Ingreso Plataforma]]="","",VALUE(1&amp;"/"&amp;MONTH(Tabla1[[#This Row],[Fecha Ingreso Plataforma]])&amp;"/"&amp;YEAR(Tabla1[[#This Row],[Fecha Ingreso Plataforma]])))</f>
        <v>43252</v>
      </c>
      <c r="AT587" s="41" t="str">
        <f ca="1">+IF(AND(Tabla1[[#This Row],[dias]]&gt;=135,Tabla1[[#This Row],[Estado]]="Vigente"),"Si","No")</f>
        <v>No</v>
      </c>
      <c r="AU587" s="37" t="str">
        <f>+IF(COUNTIF('PLAN EMPLEADO'!I:I,Tabla1[[#This Row],[Mail]])=0,"No","Si")</f>
        <v>No</v>
      </c>
      <c r="AV587" s="89" t="s">
        <v>709</v>
      </c>
      <c r="AW587" s="194"/>
    </row>
    <row r="588" spans="1:49" x14ac:dyDescent="0.2">
      <c r="A588" s="37" t="s">
        <v>27</v>
      </c>
      <c r="B588" s="37" t="s">
        <v>3115</v>
      </c>
      <c r="C588" s="37" t="s">
        <v>7302</v>
      </c>
      <c r="D588" s="37" t="s">
        <v>30</v>
      </c>
      <c r="E588" s="193" t="str">
        <f>+LEFT(Tabla1[[#This Row],[RutDV]],8)</f>
        <v>12485224</v>
      </c>
      <c r="F588" s="193" t="str">
        <f>+RIGHT(Tabla1[[#This Row],[RutDV]],1)</f>
        <v>2</v>
      </c>
      <c r="G588" s="37" t="s">
        <v>697</v>
      </c>
      <c r="H588" s="37" t="s">
        <v>1297</v>
      </c>
      <c r="I588" s="37" t="str">
        <f>+TRIM(Tabla1[[#This Row],[Nombres]]&amp;" "&amp;Tabla1[[#This Row],[Apellidos]])</f>
        <v>SEBASTIAN PATRICIO CARRASCO VALDES</v>
      </c>
      <c r="J588" s="37" t="s">
        <v>2477</v>
      </c>
      <c r="K588" s="37" t="s">
        <v>7126</v>
      </c>
      <c r="L588" s="193" t="s">
        <v>2494</v>
      </c>
      <c r="M588" s="193" t="s">
        <v>2493</v>
      </c>
      <c r="N588" s="193" t="s">
        <v>2495</v>
      </c>
      <c r="O588" s="193" t="s">
        <v>3107</v>
      </c>
      <c r="P588" s="40">
        <v>44237</v>
      </c>
      <c r="Q588" s="37"/>
      <c r="V588" s="40">
        <v>26835</v>
      </c>
      <c r="W588" s="193" t="s">
        <v>5411</v>
      </c>
      <c r="X588" s="37" t="s">
        <v>2512</v>
      </c>
      <c r="Y588" s="37" t="str">
        <f>+IFERROR(VLOOKUP(Tabla1[[#This Row],[Supervisor]],STAFF!E:H,4,0),"")</f>
        <v>ULISES LA ROSA PEREZ</v>
      </c>
      <c r="Z588" s="40">
        <v>43231</v>
      </c>
      <c r="AA588" s="40">
        <v>43251</v>
      </c>
      <c r="AB588" s="37" t="s">
        <v>2516</v>
      </c>
      <c r="AC588" s="40">
        <v>43255</v>
      </c>
      <c r="AD588" s="37" t="s">
        <v>1297</v>
      </c>
      <c r="AE588" s="37" t="s">
        <v>1297</v>
      </c>
      <c r="AF588" s="37">
        <v>19185</v>
      </c>
      <c r="AG588" s="37" t="s">
        <v>3071</v>
      </c>
      <c r="AJ588" s="37">
        <v>30</v>
      </c>
      <c r="AK588" s="37" t="s">
        <v>3082</v>
      </c>
      <c r="AL588" s="37">
        <v>45</v>
      </c>
      <c r="AM588" s="37" t="s">
        <v>3519</v>
      </c>
      <c r="AN588" s="37">
        <f>+IF(AL588=45,1,"")</f>
        <v>1</v>
      </c>
      <c r="AO588" s="40">
        <f ca="1">+TODAY()</f>
        <v>44256</v>
      </c>
      <c r="AP588" s="41">
        <f ca="1">+IF(Tabla1[[#This Row],[Fecha Ingreso Plataforma]]="","",AO588-AC588)</f>
        <v>1001</v>
      </c>
      <c r="AQ588" s="40"/>
      <c r="AR588" s="42">
        <f>+IF(Tabla1[[#This Row],[Fecha Baja]]="","",VALUE(1&amp;"/"&amp;MONTH(Tabla1[[#This Row],[Fecha Baja]])&amp;"/"&amp;YEAR(Tabla1[[#This Row],[Fecha Baja]])))</f>
        <v>44228</v>
      </c>
      <c r="AS588" s="42">
        <f>IF(Tabla1[[#This Row],[Fecha Ingreso Plataforma]]="","",VALUE(1&amp;"/"&amp;MONTH(Tabla1[[#This Row],[Fecha Ingreso Plataforma]])&amp;"/"&amp;YEAR(Tabla1[[#This Row],[Fecha Ingreso Plataforma]])))</f>
        <v>43252</v>
      </c>
      <c r="AT588" s="41" t="str">
        <f ca="1">+IF(AND(Tabla1[[#This Row],[dias]]&gt;=135,Tabla1[[#This Row],[Estado]]="Vigente"),"Si","No")</f>
        <v>No</v>
      </c>
      <c r="AU588" s="37" t="str">
        <f>+IF(COUNTIF('PLAN EMPLEADO'!I:I,Tabla1[[#This Row],[Mail]])=0,"No","Si")</f>
        <v>Si</v>
      </c>
      <c r="AV588" s="89" t="s">
        <v>8322</v>
      </c>
      <c r="AW588" s="194"/>
    </row>
    <row r="589" spans="1:49" x14ac:dyDescent="0.2">
      <c r="A589" s="37" t="s">
        <v>27</v>
      </c>
      <c r="B589" s="37" t="s">
        <v>3115</v>
      </c>
      <c r="C589" s="37" t="s">
        <v>28</v>
      </c>
      <c r="D589" s="37" t="s">
        <v>30</v>
      </c>
      <c r="E589" s="193" t="str">
        <f>+LEFT(Tabla1[[#This Row],[RutDV]],8)</f>
        <v>17865176</v>
      </c>
      <c r="F589" s="193" t="str">
        <f>+RIGHT(Tabla1[[#This Row],[RutDV]],1)</f>
        <v>5</v>
      </c>
      <c r="G589" s="37" t="s">
        <v>699</v>
      </c>
      <c r="H589" s="37" t="s">
        <v>1299</v>
      </c>
      <c r="I589" s="37" t="str">
        <f>+TRIM(Tabla1[[#This Row],[Nombres]]&amp;" "&amp;Tabla1[[#This Row],[Apellidos]])</f>
        <v>DIEGO ANDRES CARMONA ORQUETA</v>
      </c>
      <c r="J589" s="37" t="s">
        <v>2479</v>
      </c>
      <c r="K589" s="37" t="s">
        <v>2480</v>
      </c>
      <c r="L589" s="37" t="s">
        <v>2494</v>
      </c>
      <c r="M589" s="37" t="s">
        <v>2493</v>
      </c>
      <c r="N589" s="37" t="s">
        <v>2496</v>
      </c>
      <c r="P589" s="40">
        <v>43256</v>
      </c>
      <c r="Q589" s="37"/>
      <c r="V589" s="40">
        <v>33189</v>
      </c>
      <c r="W589" s="37" t="s">
        <v>5408</v>
      </c>
      <c r="X589" s="37" t="s">
        <v>4599</v>
      </c>
      <c r="Y589" s="37" t="str">
        <f>+IFERROR(VLOOKUP(Tabla1[[#This Row],[Supervisor]],STAFF!E:H,4,0),"")</f>
        <v>WILLIAMS ENRIQUE DOMINGUEZ BARRADA</v>
      </c>
      <c r="Z589" s="40">
        <v>43231</v>
      </c>
      <c r="AA589" s="40">
        <v>43251</v>
      </c>
      <c r="AB589" s="37" t="s">
        <v>2516</v>
      </c>
      <c r="AC589" s="40">
        <v>43255</v>
      </c>
      <c r="AD589" s="37" t="s">
        <v>1299</v>
      </c>
      <c r="AE589" s="37" t="s">
        <v>1299</v>
      </c>
      <c r="AF589" s="37">
        <v>19195</v>
      </c>
      <c r="AG589" s="37" t="s">
        <v>3073</v>
      </c>
      <c r="AJ589" s="37">
        <v>30</v>
      </c>
      <c r="AK589" s="37" t="s">
        <v>3082</v>
      </c>
      <c r="AL589" s="37">
        <v>45</v>
      </c>
      <c r="AM589" s="37" t="s">
        <v>3519</v>
      </c>
      <c r="AN589" s="37">
        <f>+IF(AL589=45,1,"")</f>
        <v>1</v>
      </c>
      <c r="AO589" s="40">
        <f ca="1">+TODAY()</f>
        <v>44256</v>
      </c>
      <c r="AP589" s="41">
        <f ca="1">+IF(Tabla1[[#This Row],[Fecha Ingreso Plataforma]]="","",AO589-AC589)</f>
        <v>1001</v>
      </c>
      <c r="AQ589" s="40"/>
      <c r="AR589" s="42">
        <f>+IF(Tabla1[[#This Row],[Fecha Baja]]="","",VALUE(1&amp;"/"&amp;MONTH(Tabla1[[#This Row],[Fecha Baja]])&amp;"/"&amp;YEAR(Tabla1[[#This Row],[Fecha Baja]])))</f>
        <v>43252</v>
      </c>
      <c r="AS589" s="42">
        <f>IF(Tabla1[[#This Row],[Fecha Ingreso Plataforma]]="","",VALUE(1&amp;"/"&amp;MONTH(Tabla1[[#This Row],[Fecha Ingreso Plataforma]])&amp;"/"&amp;YEAR(Tabla1[[#This Row],[Fecha Ingreso Plataforma]])))</f>
        <v>43252</v>
      </c>
      <c r="AT589" s="41" t="str">
        <f ca="1">+IF(AND(Tabla1[[#This Row],[dias]]&gt;=135,Tabla1[[#This Row],[Estado]]="Vigente"),"Si","No")</f>
        <v>No</v>
      </c>
      <c r="AU589" s="37" t="str">
        <f>+IF(COUNTIF('PLAN EMPLEADO'!I:I,Tabla1[[#This Row],[Mail]])=0,"No","Si")</f>
        <v>No</v>
      </c>
      <c r="AV589" s="89" t="s">
        <v>709</v>
      </c>
      <c r="AW589" s="194"/>
    </row>
    <row r="590" spans="1:49" x14ac:dyDescent="0.2">
      <c r="A590" s="37" t="s">
        <v>27</v>
      </c>
      <c r="B590" s="37" t="s">
        <v>3115</v>
      </c>
      <c r="C590" s="37" t="s">
        <v>28</v>
      </c>
      <c r="D590" s="37" t="s">
        <v>30</v>
      </c>
      <c r="E590" s="193" t="str">
        <f>+LEFT(Tabla1[[#This Row],[RutDV]],8)</f>
        <v>17363630</v>
      </c>
      <c r="F590" s="193" t="str">
        <f>+RIGHT(Tabla1[[#This Row],[RutDV]],1)</f>
        <v>K</v>
      </c>
      <c r="G590" s="37" t="s">
        <v>700</v>
      </c>
      <c r="H590" s="37" t="s">
        <v>1300</v>
      </c>
      <c r="I590" s="37" t="str">
        <f>+TRIM(Tabla1[[#This Row],[Nombres]]&amp;" "&amp;Tabla1[[#This Row],[Apellidos]])</f>
        <v>FABIAN ALEJANDRO JULIO VILLALOBOS</v>
      </c>
      <c r="J590" s="37" t="s">
        <v>2481</v>
      </c>
      <c r="K590" s="37" t="s">
        <v>2482</v>
      </c>
      <c r="L590" s="37" t="s">
        <v>2494</v>
      </c>
      <c r="M590" s="37" t="s">
        <v>2493</v>
      </c>
      <c r="N590" s="37" t="s">
        <v>2496</v>
      </c>
      <c r="O590" s="37" t="s">
        <v>3089</v>
      </c>
      <c r="P590" s="40">
        <v>43448</v>
      </c>
      <c r="Q590" s="37"/>
      <c r="V590" s="40">
        <v>32895</v>
      </c>
      <c r="W590" s="37" t="s">
        <v>5409</v>
      </c>
      <c r="X590" s="37" t="s">
        <v>2511</v>
      </c>
      <c r="Y590" s="37" t="str">
        <f>+IFERROR(VLOOKUP(Tabla1[[#This Row],[Supervisor]],STAFF!E:H,4,0),"")</f>
        <v>ULISES LA ROSA PEREZ</v>
      </c>
      <c r="Z590" s="40">
        <v>43231</v>
      </c>
      <c r="AA590" s="40">
        <v>43251</v>
      </c>
      <c r="AB590" s="37" t="s">
        <v>2516</v>
      </c>
      <c r="AC590" s="40">
        <v>43255</v>
      </c>
      <c r="AD590" s="37" t="s">
        <v>1300</v>
      </c>
      <c r="AE590" s="37" t="s">
        <v>1300</v>
      </c>
      <c r="AF590" s="37">
        <v>19211</v>
      </c>
      <c r="AG590" s="37" t="s">
        <v>3074</v>
      </c>
      <c r="AJ590" s="37">
        <v>30</v>
      </c>
      <c r="AK590" s="37" t="s">
        <v>3082</v>
      </c>
      <c r="AL590" s="37">
        <v>45</v>
      </c>
      <c r="AM590" s="37" t="s">
        <v>3519</v>
      </c>
      <c r="AN590" s="37">
        <f>+IF(AL590=45,1,"")</f>
        <v>1</v>
      </c>
      <c r="AO590" s="40">
        <f ca="1">+TODAY()</f>
        <v>44256</v>
      </c>
      <c r="AP590" s="41">
        <f ca="1">+IF(Tabla1[[#This Row],[Fecha Ingreso Plataforma]]="","",AO590-AC590)</f>
        <v>1001</v>
      </c>
      <c r="AQ590" s="40"/>
      <c r="AR590" s="42">
        <f>+IF(Tabla1[[#This Row],[Fecha Baja]]="","",VALUE(1&amp;"/"&amp;MONTH(Tabla1[[#This Row],[Fecha Baja]])&amp;"/"&amp;YEAR(Tabla1[[#This Row],[Fecha Baja]])))</f>
        <v>43435</v>
      </c>
      <c r="AS590" s="42">
        <f>IF(Tabla1[[#This Row],[Fecha Ingreso Plataforma]]="","",VALUE(1&amp;"/"&amp;MONTH(Tabla1[[#This Row],[Fecha Ingreso Plataforma]])&amp;"/"&amp;YEAR(Tabla1[[#This Row],[Fecha Ingreso Plataforma]])))</f>
        <v>43252</v>
      </c>
      <c r="AT590" s="41" t="str">
        <f ca="1">+IF(AND(Tabla1[[#This Row],[dias]]&gt;=135,Tabla1[[#This Row],[Estado]]="Vigente"),"Si","No")</f>
        <v>No</v>
      </c>
      <c r="AU590" s="37" t="str">
        <f>+IF(COUNTIF('PLAN EMPLEADO'!I:I,Tabla1[[#This Row],[Mail]])=0,"No","Si")</f>
        <v>Si</v>
      </c>
      <c r="AV590" s="89" t="s">
        <v>709</v>
      </c>
      <c r="AW590" s="194"/>
    </row>
    <row r="591" spans="1:49" x14ac:dyDescent="0.2">
      <c r="A591" s="37" t="s">
        <v>27</v>
      </c>
      <c r="B591" s="37" t="s">
        <v>3115</v>
      </c>
      <c r="C591" s="37" t="s">
        <v>28</v>
      </c>
      <c r="D591" s="37" t="s">
        <v>30</v>
      </c>
      <c r="E591" s="193" t="str">
        <f>+LEFT(Tabla1[[#This Row],[RutDV]],8)</f>
        <v>18633159</v>
      </c>
      <c r="F591" s="193" t="str">
        <f>+RIGHT(Tabla1[[#This Row],[RutDV]],1)</f>
        <v>1</v>
      </c>
      <c r="G591" s="37" t="s">
        <v>698</v>
      </c>
      <c r="H591" s="37" t="s">
        <v>1298</v>
      </c>
      <c r="I591" s="37" t="str">
        <f>+TRIM(Tabla1[[#This Row],[Nombres]]&amp;" "&amp;Tabla1[[#This Row],[Apellidos]])</f>
        <v>FELIPE IGNACIO MELLADO QUEVEDO</v>
      </c>
      <c r="J591" s="37" t="s">
        <v>1996</v>
      </c>
      <c r="K591" s="37" t="s">
        <v>2478</v>
      </c>
      <c r="L591" s="37" t="s">
        <v>2494</v>
      </c>
      <c r="M591" s="37" t="s">
        <v>2493</v>
      </c>
      <c r="N591" s="37" t="s">
        <v>2496</v>
      </c>
      <c r="O591" s="37" t="s">
        <v>3533</v>
      </c>
      <c r="P591" s="40">
        <v>43311</v>
      </c>
      <c r="Q591" s="37"/>
      <c r="V591" s="40">
        <v>34420</v>
      </c>
      <c r="W591" s="37" t="s">
        <v>5417</v>
      </c>
      <c r="X591" s="37" t="s">
        <v>2514</v>
      </c>
      <c r="Y591" s="37" t="str">
        <f>+IFERROR(VLOOKUP(Tabla1[[#This Row],[Supervisor]],STAFF!E:H,4,0),"")</f>
        <v>WILLIAMS ENRIQUE DOMINGUEZ BARRADA</v>
      </c>
      <c r="Z591" s="40">
        <v>43231</v>
      </c>
      <c r="AA591" s="40">
        <v>43251</v>
      </c>
      <c r="AB591" s="37" t="s">
        <v>2516</v>
      </c>
      <c r="AC591" s="40">
        <v>43255</v>
      </c>
      <c r="AD591" s="37" t="s">
        <v>1298</v>
      </c>
      <c r="AE591" s="37" t="s">
        <v>1298</v>
      </c>
      <c r="AF591" s="37">
        <v>19190</v>
      </c>
      <c r="AG591" s="37" t="s">
        <v>3072</v>
      </c>
      <c r="AJ591" s="37">
        <v>30</v>
      </c>
      <c r="AK591" s="37" t="s">
        <v>3082</v>
      </c>
      <c r="AL591" s="37">
        <v>30</v>
      </c>
      <c r="AM591" s="37" t="s">
        <v>3519</v>
      </c>
      <c r="AN591" s="37" t="str">
        <f>+IF(AL591=45,1,"")</f>
        <v/>
      </c>
      <c r="AO591" s="40">
        <f ca="1">+TODAY()</f>
        <v>44256</v>
      </c>
      <c r="AP591" s="41">
        <f ca="1">+IF(Tabla1[[#This Row],[Fecha Ingreso Plataforma]]="","",AO591-AC591)</f>
        <v>1001</v>
      </c>
      <c r="AQ591" s="40"/>
      <c r="AR591" s="42">
        <f>+IF(Tabla1[[#This Row],[Fecha Baja]]="","",VALUE(1&amp;"/"&amp;MONTH(Tabla1[[#This Row],[Fecha Baja]])&amp;"/"&amp;YEAR(Tabla1[[#This Row],[Fecha Baja]])))</f>
        <v>43282</v>
      </c>
      <c r="AS591" s="42">
        <f>IF(Tabla1[[#This Row],[Fecha Ingreso Plataforma]]="","",VALUE(1&amp;"/"&amp;MONTH(Tabla1[[#This Row],[Fecha Ingreso Plataforma]])&amp;"/"&amp;YEAR(Tabla1[[#This Row],[Fecha Ingreso Plataforma]])))</f>
        <v>43252</v>
      </c>
      <c r="AT591" s="41" t="str">
        <f ca="1">+IF(AND(Tabla1[[#This Row],[dias]]&gt;=135,Tabla1[[#This Row],[Estado]]="Vigente"),"Si","No")</f>
        <v>No</v>
      </c>
      <c r="AU591" s="37" t="str">
        <f>+IF(COUNTIF('PLAN EMPLEADO'!I:I,Tabla1[[#This Row],[Mail]])=0,"No","Si")</f>
        <v>No</v>
      </c>
      <c r="AV591" s="89" t="s">
        <v>709</v>
      </c>
      <c r="AW591" s="194"/>
    </row>
    <row r="592" spans="1:49" x14ac:dyDescent="0.2">
      <c r="A592" s="37" t="s">
        <v>27</v>
      </c>
      <c r="B592" s="37" t="s">
        <v>3115</v>
      </c>
      <c r="C592" s="37" t="s">
        <v>28</v>
      </c>
      <c r="D592" s="37" t="s">
        <v>30</v>
      </c>
      <c r="E592" s="193" t="str">
        <f>+LEFT(Tabla1[[#This Row],[RutDV]],8)</f>
        <v>15955703</v>
      </c>
      <c r="F592" s="193" t="str">
        <f>+RIGHT(Tabla1[[#This Row],[RutDV]],1)</f>
        <v>0</v>
      </c>
      <c r="G592" s="37" t="s">
        <v>707</v>
      </c>
      <c r="H592" s="37" t="s">
        <v>1307</v>
      </c>
      <c r="I592" s="37" t="str">
        <f>+TRIM(Tabla1[[#This Row],[Nombres]]&amp;" "&amp;Tabla1[[#This Row],[Apellidos]])</f>
        <v>JESSICA ANDREA OLMOS CORREA</v>
      </c>
      <c r="J592" s="37" t="s">
        <v>2490</v>
      </c>
      <c r="K592" s="37" t="s">
        <v>2491</v>
      </c>
      <c r="L592" s="37" t="s">
        <v>2494</v>
      </c>
      <c r="M592" s="37" t="s">
        <v>2493</v>
      </c>
      <c r="N592" s="37" t="s">
        <v>2495</v>
      </c>
      <c r="O592" s="37" t="s">
        <v>3107</v>
      </c>
      <c r="P592" s="40">
        <v>43263</v>
      </c>
      <c r="Q592" s="37"/>
      <c r="V592" s="40">
        <v>31153</v>
      </c>
      <c r="W592" s="37" t="s">
        <v>5416</v>
      </c>
      <c r="X592" s="37" t="s">
        <v>2505</v>
      </c>
      <c r="Y592" s="37" t="str">
        <f>+IFERROR(VLOOKUP(Tabla1[[#This Row],[Supervisor]],STAFF!E:H,4,0),"")</f>
        <v>FRANCISCO JAVIER SUAREZ VEGA</v>
      </c>
      <c r="Z592" s="40">
        <v>43231</v>
      </c>
      <c r="AA592" s="40">
        <v>43251</v>
      </c>
      <c r="AB592" s="37" t="s">
        <v>2516</v>
      </c>
      <c r="AC592" s="40">
        <v>43255</v>
      </c>
      <c r="AD592" s="37" t="s">
        <v>1307</v>
      </c>
      <c r="AE592" s="37" t="s">
        <v>1307</v>
      </c>
      <c r="AF592" s="37">
        <v>19283</v>
      </c>
      <c r="AG592" s="37" t="s">
        <v>3080</v>
      </c>
      <c r="AJ592" s="37">
        <v>30</v>
      </c>
      <c r="AK592" s="37" t="s">
        <v>3082</v>
      </c>
      <c r="AL592" s="37">
        <v>45</v>
      </c>
      <c r="AM592" s="37" t="s">
        <v>3519</v>
      </c>
      <c r="AN592" s="37">
        <f>+IF(AL592=45,1,"")</f>
        <v>1</v>
      </c>
      <c r="AO592" s="40">
        <f ca="1">+TODAY()</f>
        <v>44256</v>
      </c>
      <c r="AP592" s="41">
        <f ca="1">+IF(Tabla1[[#This Row],[Fecha Ingreso Plataforma]]="","",AO592-AC592)</f>
        <v>1001</v>
      </c>
      <c r="AQ592" s="40"/>
      <c r="AR592" s="42">
        <f>+IF(Tabla1[[#This Row],[Fecha Baja]]="","",VALUE(1&amp;"/"&amp;MONTH(Tabla1[[#This Row],[Fecha Baja]])&amp;"/"&amp;YEAR(Tabla1[[#This Row],[Fecha Baja]])))</f>
        <v>43252</v>
      </c>
      <c r="AS592" s="42">
        <f>IF(Tabla1[[#This Row],[Fecha Ingreso Plataforma]]="","",VALUE(1&amp;"/"&amp;MONTH(Tabla1[[#This Row],[Fecha Ingreso Plataforma]])&amp;"/"&amp;YEAR(Tabla1[[#This Row],[Fecha Ingreso Plataforma]])))</f>
        <v>43252</v>
      </c>
      <c r="AT592" s="41" t="str">
        <f ca="1">+IF(AND(Tabla1[[#This Row],[dias]]&gt;=135,Tabla1[[#This Row],[Estado]]="Vigente"),"Si","No")</f>
        <v>No</v>
      </c>
      <c r="AU592" s="37" t="str">
        <f>+IF(COUNTIF('PLAN EMPLEADO'!I:I,Tabla1[[#This Row],[Mail]])=0,"No","Si")</f>
        <v>No</v>
      </c>
      <c r="AV592" s="89" t="s">
        <v>709</v>
      </c>
      <c r="AW592" s="194"/>
    </row>
    <row r="593" spans="1:49" x14ac:dyDescent="0.2">
      <c r="A593" s="37" t="s">
        <v>27</v>
      </c>
      <c r="B593" s="37" t="s">
        <v>3115</v>
      </c>
      <c r="C593" s="37" t="s">
        <v>28</v>
      </c>
      <c r="D593" s="37" t="s">
        <v>30</v>
      </c>
      <c r="E593" s="193" t="str">
        <f>+LEFT(Tabla1[[#This Row],[RutDV]],8)</f>
        <v>18311452</v>
      </c>
      <c r="F593" s="193" t="str">
        <f>+RIGHT(Tabla1[[#This Row],[RutDV]],1)</f>
        <v>2</v>
      </c>
      <c r="G593" s="37" t="s">
        <v>691</v>
      </c>
      <c r="H593" s="37" t="s">
        <v>1291</v>
      </c>
      <c r="I593" s="37" t="str">
        <f>+TRIM(Tabla1[[#This Row],[Nombres]]&amp;" "&amp;Tabla1[[#This Row],[Apellidos]])</f>
        <v>JORGE ENRIQUE PIZARRO AGUIRRE</v>
      </c>
      <c r="J593" s="37" t="s">
        <v>2466</v>
      </c>
      <c r="K593" s="37" t="s">
        <v>2467</v>
      </c>
      <c r="L593" s="37" t="s">
        <v>2494</v>
      </c>
      <c r="M593" s="37" t="s">
        <v>2493</v>
      </c>
      <c r="N593" s="37" t="s">
        <v>2496</v>
      </c>
      <c r="O593" s="37" t="s">
        <v>3533</v>
      </c>
      <c r="P593" s="40">
        <v>43262</v>
      </c>
      <c r="Q593" s="37"/>
      <c r="V593" s="40">
        <v>33899</v>
      </c>
      <c r="W593" s="37" t="s">
        <v>5417</v>
      </c>
      <c r="X593" s="37" t="s">
        <v>2514</v>
      </c>
      <c r="Y593" s="37" t="str">
        <f>+IFERROR(VLOOKUP(Tabla1[[#This Row],[Supervisor]],STAFF!E:H,4,0),"")</f>
        <v>WILLIAMS ENRIQUE DOMINGUEZ BARRADA</v>
      </c>
      <c r="Z593" s="40">
        <v>43231</v>
      </c>
      <c r="AA593" s="40">
        <v>43251</v>
      </c>
      <c r="AB593" s="37" t="s">
        <v>2516</v>
      </c>
      <c r="AC593" s="40">
        <v>43255</v>
      </c>
      <c r="AD593" s="37" t="s">
        <v>1291</v>
      </c>
      <c r="AE593" s="37" t="s">
        <v>1291</v>
      </c>
      <c r="AF593" s="37">
        <v>19255</v>
      </c>
      <c r="AG593" s="37" t="s">
        <v>3065</v>
      </c>
      <c r="AJ593" s="37">
        <v>30</v>
      </c>
      <c r="AK593" s="37" t="s">
        <v>3082</v>
      </c>
      <c r="AL593" s="37">
        <v>30</v>
      </c>
      <c r="AM593" s="37" t="s">
        <v>3519</v>
      </c>
      <c r="AN593" s="37" t="str">
        <f>+IF(AL593=45,1,"")</f>
        <v/>
      </c>
      <c r="AO593" s="40">
        <f ca="1">+TODAY()</f>
        <v>44256</v>
      </c>
      <c r="AP593" s="41">
        <f ca="1">+IF(Tabla1[[#This Row],[Fecha Ingreso Plataforma]]="","",AO593-AC593)</f>
        <v>1001</v>
      </c>
      <c r="AQ593" s="40"/>
      <c r="AR593" s="42">
        <f>+IF(Tabla1[[#This Row],[Fecha Baja]]="","",VALUE(1&amp;"/"&amp;MONTH(Tabla1[[#This Row],[Fecha Baja]])&amp;"/"&amp;YEAR(Tabla1[[#This Row],[Fecha Baja]])))</f>
        <v>43252</v>
      </c>
      <c r="AS593" s="42">
        <f>IF(Tabla1[[#This Row],[Fecha Ingreso Plataforma]]="","",VALUE(1&amp;"/"&amp;MONTH(Tabla1[[#This Row],[Fecha Ingreso Plataforma]])&amp;"/"&amp;YEAR(Tabla1[[#This Row],[Fecha Ingreso Plataforma]])))</f>
        <v>43252</v>
      </c>
      <c r="AT593" s="41" t="str">
        <f ca="1">+IF(AND(Tabla1[[#This Row],[dias]]&gt;=135,Tabla1[[#This Row],[Estado]]="Vigente"),"Si","No")</f>
        <v>No</v>
      </c>
      <c r="AU593" s="37" t="str">
        <f>+IF(COUNTIF('PLAN EMPLEADO'!I:I,Tabla1[[#This Row],[Mail]])=0,"No","Si")</f>
        <v>No</v>
      </c>
      <c r="AV593" s="89" t="s">
        <v>709</v>
      </c>
      <c r="AW593" s="194"/>
    </row>
    <row r="594" spans="1:49" x14ac:dyDescent="0.2">
      <c r="A594" s="37" t="s">
        <v>27</v>
      </c>
      <c r="B594" s="37" t="s">
        <v>3115</v>
      </c>
      <c r="C594" s="37" t="s">
        <v>28</v>
      </c>
      <c r="D594" s="37" t="s">
        <v>30</v>
      </c>
      <c r="E594" s="193" t="str">
        <f>+LEFT(Tabla1[[#This Row],[RutDV]],8)</f>
        <v>19771597</v>
      </c>
      <c r="F594" s="193" t="str">
        <f>+RIGHT(Tabla1[[#This Row],[RutDV]],1)</f>
        <v>9</v>
      </c>
      <c r="G594" s="37" t="s">
        <v>692</v>
      </c>
      <c r="H594" s="37" t="s">
        <v>1292</v>
      </c>
      <c r="I594" s="37" t="str">
        <f>+TRIM(Tabla1[[#This Row],[Nombres]]&amp;" "&amp;Tabla1[[#This Row],[Apellidos]])</f>
        <v>JAVIERA FERNANDA LEIVA GOMEZ</v>
      </c>
      <c r="J594" s="37" t="s">
        <v>2468</v>
      </c>
      <c r="K594" s="37" t="s">
        <v>2469</v>
      </c>
      <c r="L594" s="37" t="s">
        <v>2494</v>
      </c>
      <c r="M594" s="37" t="s">
        <v>2493</v>
      </c>
      <c r="N594" s="37" t="s">
        <v>2496</v>
      </c>
      <c r="O594" s="37" t="s">
        <v>3533</v>
      </c>
      <c r="P594" s="40">
        <v>43298</v>
      </c>
      <c r="Q594" s="37"/>
      <c r="V594" s="40">
        <v>35986</v>
      </c>
      <c r="W594" s="37" t="s">
        <v>5417</v>
      </c>
      <c r="X594" s="37" t="s">
        <v>2514</v>
      </c>
      <c r="Y594" s="37" t="str">
        <f>+IFERROR(VLOOKUP(Tabla1[[#This Row],[Supervisor]],STAFF!E:H,4,0),"")</f>
        <v>WILLIAMS ENRIQUE DOMINGUEZ BARRADA</v>
      </c>
      <c r="Z594" s="40">
        <v>43231</v>
      </c>
      <c r="AA594" s="40">
        <v>43251</v>
      </c>
      <c r="AB594" s="37" t="s">
        <v>2516</v>
      </c>
      <c r="AC594" s="40">
        <v>43255</v>
      </c>
      <c r="AD594" s="37" t="s">
        <v>1292</v>
      </c>
      <c r="AE594" s="37" t="s">
        <v>1292</v>
      </c>
      <c r="AF594" s="37">
        <v>19285</v>
      </c>
      <c r="AG594" s="37" t="s">
        <v>3066</v>
      </c>
      <c r="AJ594" s="37">
        <v>30</v>
      </c>
      <c r="AK594" s="37" t="s">
        <v>3082</v>
      </c>
      <c r="AL594" s="37">
        <v>30</v>
      </c>
      <c r="AM594" s="37" t="s">
        <v>3519</v>
      </c>
      <c r="AN594" s="37" t="str">
        <f>+IF(AL594=45,1,"")</f>
        <v/>
      </c>
      <c r="AO594" s="40">
        <f ca="1">+TODAY()</f>
        <v>44256</v>
      </c>
      <c r="AP594" s="41">
        <f ca="1">+IF(Tabla1[[#This Row],[Fecha Ingreso Plataforma]]="","",AO594-AC594)</f>
        <v>1001</v>
      </c>
      <c r="AQ594" s="40"/>
      <c r="AR594" s="42">
        <f>+IF(Tabla1[[#This Row],[Fecha Baja]]="","",VALUE(1&amp;"/"&amp;MONTH(Tabla1[[#This Row],[Fecha Baja]])&amp;"/"&amp;YEAR(Tabla1[[#This Row],[Fecha Baja]])))</f>
        <v>43282</v>
      </c>
      <c r="AS594" s="42">
        <f>IF(Tabla1[[#This Row],[Fecha Ingreso Plataforma]]="","",VALUE(1&amp;"/"&amp;MONTH(Tabla1[[#This Row],[Fecha Ingreso Plataforma]])&amp;"/"&amp;YEAR(Tabla1[[#This Row],[Fecha Ingreso Plataforma]])))</f>
        <v>43252</v>
      </c>
      <c r="AT594" s="41" t="str">
        <f ca="1">+IF(AND(Tabla1[[#This Row],[dias]]&gt;=135,Tabla1[[#This Row],[Estado]]="Vigente"),"Si","No")</f>
        <v>No</v>
      </c>
      <c r="AU594" s="37" t="str">
        <f>+IF(COUNTIF('PLAN EMPLEADO'!I:I,Tabla1[[#This Row],[Mail]])=0,"No","Si")</f>
        <v>No</v>
      </c>
      <c r="AV594" s="89" t="s">
        <v>709</v>
      </c>
      <c r="AW594" s="194"/>
    </row>
    <row r="595" spans="1:49" x14ac:dyDescent="0.2">
      <c r="A595" s="37" t="s">
        <v>27</v>
      </c>
      <c r="B595" s="37" t="s">
        <v>3115</v>
      </c>
      <c r="C595" s="37" t="s">
        <v>28</v>
      </c>
      <c r="D595" s="37" t="s">
        <v>30</v>
      </c>
      <c r="E595" s="193" t="str">
        <f>+LEFT(Tabla1[[#This Row],[RutDV]],8)</f>
        <v>17277537</v>
      </c>
      <c r="F595" s="193" t="str">
        <f>+RIGHT(Tabla1[[#This Row],[RutDV]],1)</f>
        <v>3</v>
      </c>
      <c r="G595" s="37" t="s">
        <v>706</v>
      </c>
      <c r="H595" s="37" t="s">
        <v>1306</v>
      </c>
      <c r="I595" s="37" t="str">
        <f>+TRIM(Tabla1[[#This Row],[Nombres]]&amp;" "&amp;Tabla1[[#This Row],[Apellidos]])</f>
        <v>TAMARA VALENTINA AGUIRRE CARCAMO</v>
      </c>
      <c r="J595" s="37" t="s">
        <v>4486</v>
      </c>
      <c r="K595" s="37" t="s">
        <v>2489</v>
      </c>
      <c r="L595" s="193" t="s">
        <v>2494</v>
      </c>
      <c r="M595" s="193" t="s">
        <v>2493</v>
      </c>
      <c r="N595" s="193" t="s">
        <v>2495</v>
      </c>
      <c r="O595" s="193" t="s">
        <v>3107</v>
      </c>
      <c r="P595" s="40">
        <v>44165</v>
      </c>
      <c r="Q595" s="37"/>
      <c r="V595" s="40">
        <v>32923</v>
      </c>
      <c r="W595" s="37" t="s">
        <v>5417</v>
      </c>
      <c r="X595" s="37" t="s">
        <v>2514</v>
      </c>
      <c r="Y595" s="37" t="str">
        <f>+IFERROR(VLOOKUP(Tabla1[[#This Row],[Supervisor]],STAFF!E:H,4,0),"")</f>
        <v>WILLIAMS ENRIQUE DOMINGUEZ BARRADA</v>
      </c>
      <c r="Z595" s="40">
        <v>43231</v>
      </c>
      <c r="AA595" s="40">
        <v>43251</v>
      </c>
      <c r="AB595" s="37" t="s">
        <v>2516</v>
      </c>
      <c r="AC595" s="40">
        <v>43255</v>
      </c>
      <c r="AD595" s="37" t="s">
        <v>1306</v>
      </c>
      <c r="AE595" s="37" t="s">
        <v>1306</v>
      </c>
      <c r="AF595" s="37">
        <v>19042</v>
      </c>
      <c r="AG595" s="37" t="s">
        <v>3079</v>
      </c>
      <c r="AJ595" s="37">
        <v>30</v>
      </c>
      <c r="AK595" s="37" t="s">
        <v>3082</v>
      </c>
      <c r="AL595" s="37">
        <v>30</v>
      </c>
      <c r="AM595" s="37" t="s">
        <v>3519</v>
      </c>
      <c r="AN595" s="37" t="str">
        <f>+IF(AL595=45,1,"")</f>
        <v/>
      </c>
      <c r="AO595" s="40">
        <f ca="1">+TODAY()</f>
        <v>44256</v>
      </c>
      <c r="AP595" s="41">
        <f ca="1">+IF(Tabla1[[#This Row],[Fecha Ingreso Plataforma]]="","",AO595-AC595)</f>
        <v>1001</v>
      </c>
      <c r="AQ595" s="40"/>
      <c r="AR595" s="42">
        <f>+IF(Tabla1[[#This Row],[Fecha Baja]]="","",VALUE(1&amp;"/"&amp;MONTH(Tabla1[[#This Row],[Fecha Baja]])&amp;"/"&amp;YEAR(Tabla1[[#This Row],[Fecha Baja]])))</f>
        <v>44136</v>
      </c>
      <c r="AS595" s="42">
        <f>IF(Tabla1[[#This Row],[Fecha Ingreso Plataforma]]="","",VALUE(1&amp;"/"&amp;MONTH(Tabla1[[#This Row],[Fecha Ingreso Plataforma]])&amp;"/"&amp;YEAR(Tabla1[[#This Row],[Fecha Ingreso Plataforma]])))</f>
        <v>43252</v>
      </c>
      <c r="AT595" s="41" t="str">
        <f ca="1">+IF(AND(Tabla1[[#This Row],[dias]]&gt;=135,Tabla1[[#This Row],[Estado]]="Vigente"),"Si","No")</f>
        <v>No</v>
      </c>
      <c r="AU595" s="37" t="str">
        <f>+IF(COUNTIF('PLAN EMPLEADO'!I:I,Tabla1[[#This Row],[Mail]])=0,"No","Si")</f>
        <v>Si</v>
      </c>
      <c r="AV595" s="89" t="s">
        <v>709</v>
      </c>
      <c r="AW595" s="194"/>
    </row>
    <row r="596" spans="1:49" x14ac:dyDescent="0.2">
      <c r="A596" s="37" t="s">
        <v>27</v>
      </c>
      <c r="B596" s="193" t="s">
        <v>3115</v>
      </c>
      <c r="C596" s="193" t="s">
        <v>28</v>
      </c>
      <c r="D596" s="37" t="s">
        <v>30</v>
      </c>
      <c r="E596" s="193" t="str">
        <f>+LEFT(Tabla1[[#This Row],[RutDV]],8)</f>
        <v>19950563</v>
      </c>
      <c r="F596" s="193" t="str">
        <f>+RIGHT(Tabla1[[#This Row],[RutDV]],1)</f>
        <v>7</v>
      </c>
      <c r="G596" s="37" t="s">
        <v>3266</v>
      </c>
      <c r="H596" s="37" t="s">
        <v>3544</v>
      </c>
      <c r="I596" s="37" t="str">
        <f>+TRIM(Tabla1[[#This Row],[Nombres]]&amp;" "&amp;Tabla1[[#This Row],[Apellidos]])</f>
        <v>ALEXANDRA FRANCISCA LEVERT CERDA</v>
      </c>
      <c r="J596" s="37" t="s">
        <v>3294</v>
      </c>
      <c r="K596" s="37" t="s">
        <v>3295</v>
      </c>
      <c r="L596" s="193" t="s">
        <v>2494</v>
      </c>
      <c r="M596" s="193" t="s">
        <v>2493</v>
      </c>
      <c r="N596" s="193" t="s">
        <v>2495</v>
      </c>
      <c r="O596" s="193" t="s">
        <v>3242</v>
      </c>
      <c r="P596" s="40">
        <v>44240</v>
      </c>
      <c r="Q596" s="37"/>
      <c r="S596" s="195"/>
      <c r="V596" s="40">
        <v>35920</v>
      </c>
      <c r="W596" s="195" t="s">
        <v>5413</v>
      </c>
      <c r="X596" s="37" t="s">
        <v>2510</v>
      </c>
      <c r="Y596" s="37" t="str">
        <f>+IFERROR(VLOOKUP(Tabla1[[#This Row],[Supervisor]],STAFF!E:H,4,0),"")</f>
        <v>FRANCISCO JAVIER SUAREZ VEGA</v>
      </c>
      <c r="Z596" s="40">
        <v>42890</v>
      </c>
      <c r="AA596" s="40">
        <v>43276</v>
      </c>
      <c r="AC596" s="40">
        <v>43278</v>
      </c>
      <c r="AD596" s="37" t="s">
        <v>3544</v>
      </c>
      <c r="AE596" s="37" t="s">
        <v>3544</v>
      </c>
      <c r="AF596" s="37">
        <v>19026</v>
      </c>
      <c r="AG596" s="37" t="s">
        <v>3545</v>
      </c>
      <c r="AJ596" s="37">
        <v>31</v>
      </c>
      <c r="AK596" s="37" t="s">
        <v>3342</v>
      </c>
      <c r="AL596" s="37">
        <v>45</v>
      </c>
      <c r="AM596" s="193" t="s">
        <v>3519</v>
      </c>
      <c r="AN596" s="37">
        <f>+IF(AL596=45,1,"")</f>
        <v>1</v>
      </c>
      <c r="AO596" s="40">
        <f ca="1">+TODAY()</f>
        <v>44256</v>
      </c>
      <c r="AP596" s="41">
        <f ca="1">+IF(Tabla1[[#This Row],[Fecha Ingreso Plataforma]]="","",AO596-AC596)</f>
        <v>978</v>
      </c>
      <c r="AQ596" s="40">
        <v>44174</v>
      </c>
      <c r="AR596" s="42">
        <f>+IF(Tabla1[[#This Row],[Fecha Baja]]="","",VALUE(1&amp;"/"&amp;MONTH(Tabla1[[#This Row],[Fecha Baja]])&amp;"/"&amp;YEAR(Tabla1[[#This Row],[Fecha Baja]])))</f>
        <v>44228</v>
      </c>
      <c r="AS596" s="42">
        <f>IF(Tabla1[[#This Row],[Fecha Ingreso Plataforma]]="","",VALUE(1&amp;"/"&amp;MONTH(Tabla1[[#This Row],[Fecha Ingreso Plataforma]])&amp;"/"&amp;YEAR(Tabla1[[#This Row],[Fecha Ingreso Plataforma]])))</f>
        <v>43252</v>
      </c>
      <c r="AT596" s="41" t="str">
        <f ca="1">+IF(AND(Tabla1[[#This Row],[dias]]&gt;=135,Tabla1[[#This Row],[Estado]]="Vigente"),"Si","No")</f>
        <v>No</v>
      </c>
      <c r="AU596" s="37" t="str">
        <f>+IF(COUNTIF('PLAN EMPLEADO'!I:I,Tabla1[[#This Row],[Mail]])=0,"No","Si")</f>
        <v>Si</v>
      </c>
      <c r="AV596" s="154" t="s">
        <v>8321</v>
      </c>
      <c r="AW596" s="194" t="s">
        <v>9010</v>
      </c>
    </row>
    <row r="597" spans="1:49" x14ac:dyDescent="0.2">
      <c r="A597" s="37" t="s">
        <v>27</v>
      </c>
      <c r="B597" s="37" t="s">
        <v>3115</v>
      </c>
      <c r="C597" s="37" t="s">
        <v>28</v>
      </c>
      <c r="D597" s="37" t="s">
        <v>30</v>
      </c>
      <c r="E597" s="193" t="str">
        <f>+LEFT(Tabla1[[#This Row],[RutDV]],8)</f>
        <v>19040916</v>
      </c>
      <c r="F597" s="193" t="str">
        <f>+RIGHT(Tabla1[[#This Row],[RutDV]],1)</f>
        <v>3</v>
      </c>
      <c r="G597" s="37" t="s">
        <v>3292</v>
      </c>
      <c r="H597" s="37" t="s">
        <v>3556</v>
      </c>
      <c r="I597" s="37" t="str">
        <f>+TRIM(Tabla1[[#This Row],[Nombres]]&amp;" "&amp;Tabla1[[#This Row],[Apellidos]])</f>
        <v>CAMILA YARITZA PEREZ MARTINEZ</v>
      </c>
      <c r="J597" s="37" t="s">
        <v>3532</v>
      </c>
      <c r="K597" s="37" t="s">
        <v>3341</v>
      </c>
      <c r="L597" s="37" t="s">
        <v>2494</v>
      </c>
      <c r="M597" s="37" t="s">
        <v>2493</v>
      </c>
      <c r="N597" s="37" t="s">
        <v>2495</v>
      </c>
      <c r="O597" s="37" t="s">
        <v>3107</v>
      </c>
      <c r="P597" s="40">
        <v>43529</v>
      </c>
      <c r="Q597" s="37"/>
      <c r="V597" s="40">
        <v>34857</v>
      </c>
      <c r="W597" s="37" t="s">
        <v>5416</v>
      </c>
      <c r="X597" s="37" t="s">
        <v>2505</v>
      </c>
      <c r="Y597" s="37" t="str">
        <f>+IFERROR(VLOOKUP(Tabla1[[#This Row],[Supervisor]],STAFF!E:H,4,0),"")</f>
        <v>FRANCISCO JAVIER SUAREZ VEGA</v>
      </c>
      <c r="Z597" s="40">
        <v>42890</v>
      </c>
      <c r="AA597" s="40">
        <v>43276</v>
      </c>
      <c r="AC597" s="40">
        <v>43278</v>
      </c>
      <c r="AD597" s="37" t="s">
        <v>3556</v>
      </c>
      <c r="AE597" s="37" t="s">
        <v>3556</v>
      </c>
      <c r="AF597" s="37">
        <v>19195</v>
      </c>
      <c r="AG597" s="37" t="s">
        <v>3557</v>
      </c>
      <c r="AJ597" s="37">
        <v>31</v>
      </c>
      <c r="AK597" s="37" t="s">
        <v>3342</v>
      </c>
      <c r="AL597" s="37">
        <v>30</v>
      </c>
      <c r="AM597" s="37" t="s">
        <v>3519</v>
      </c>
      <c r="AN597" s="37" t="str">
        <f>+IF(AL597=45,1,"")</f>
        <v/>
      </c>
      <c r="AO597" s="40">
        <f ca="1">+TODAY()</f>
        <v>44256</v>
      </c>
      <c r="AP597" s="41">
        <f ca="1">+IF(Tabla1[[#This Row],[Fecha Ingreso Plataforma]]="","",AO597-AC597)</f>
        <v>978</v>
      </c>
      <c r="AQ597" s="40"/>
      <c r="AR597" s="42">
        <f>+IF(Tabla1[[#This Row],[Fecha Baja]]="","",VALUE(1&amp;"/"&amp;MONTH(Tabla1[[#This Row],[Fecha Baja]])&amp;"/"&amp;YEAR(Tabla1[[#This Row],[Fecha Baja]])))</f>
        <v>43525</v>
      </c>
      <c r="AS597" s="42">
        <f>IF(Tabla1[[#This Row],[Fecha Ingreso Plataforma]]="","",VALUE(1&amp;"/"&amp;MONTH(Tabla1[[#This Row],[Fecha Ingreso Plataforma]])&amp;"/"&amp;YEAR(Tabla1[[#This Row],[Fecha Ingreso Plataforma]])))</f>
        <v>43252</v>
      </c>
      <c r="AT597" s="41" t="str">
        <f ca="1">+IF(AND(Tabla1[[#This Row],[dias]]&gt;=135,Tabla1[[#This Row],[Estado]]="Vigente"),"Si","No")</f>
        <v>No</v>
      </c>
      <c r="AU597" s="37" t="str">
        <f>+IF(COUNTIF('PLAN EMPLEADO'!I:I,Tabla1[[#This Row],[Mail]])=0,"No","Si")</f>
        <v>Si</v>
      </c>
      <c r="AV597" s="89" t="s">
        <v>709</v>
      </c>
      <c r="AW597" s="194"/>
    </row>
    <row r="598" spans="1:49" x14ac:dyDescent="0.2">
      <c r="A598" s="37" t="s">
        <v>27</v>
      </c>
      <c r="B598" s="37" t="s">
        <v>3115</v>
      </c>
      <c r="C598" s="37" t="s">
        <v>28</v>
      </c>
      <c r="D598" s="37" t="s">
        <v>30</v>
      </c>
      <c r="E598" s="193" t="str">
        <f>+LEFT(Tabla1[[#This Row],[RutDV]],8)</f>
        <v>18568403</v>
      </c>
      <c r="F598" s="193" t="str">
        <f>+RIGHT(Tabla1[[#This Row],[RutDV]],1)</f>
        <v>2</v>
      </c>
      <c r="G598" s="37" t="s">
        <v>3265</v>
      </c>
      <c r="H598" s="37" t="s">
        <v>3548</v>
      </c>
      <c r="I598" s="37" t="str">
        <f>+TRIM(Tabla1[[#This Row],[Nombres]]&amp;" "&amp;Tabla1[[#This Row],[Apellidos]])</f>
        <v>GABRIEL FELIPE ROJAS VALLADARES</v>
      </c>
      <c r="J598" s="37" t="s">
        <v>3293</v>
      </c>
      <c r="K598" s="37" t="s">
        <v>2399</v>
      </c>
      <c r="L598" s="37" t="s">
        <v>2494</v>
      </c>
      <c r="M598" s="37" t="s">
        <v>2493</v>
      </c>
      <c r="N598" s="37" t="s">
        <v>2495</v>
      </c>
      <c r="O598" s="37" t="s">
        <v>3240</v>
      </c>
      <c r="P598" s="40">
        <v>43308</v>
      </c>
      <c r="Q598" s="37"/>
      <c r="V598" s="40">
        <v>34468</v>
      </c>
      <c r="W598" s="37" t="s">
        <v>5411</v>
      </c>
      <c r="X598" s="37" t="s">
        <v>2512</v>
      </c>
      <c r="Y598" s="37" t="str">
        <f>+IFERROR(VLOOKUP(Tabla1[[#This Row],[Supervisor]],STAFF!E:H,4,0),"")</f>
        <v>ULISES LA ROSA PEREZ</v>
      </c>
      <c r="Z598" s="40">
        <v>42890</v>
      </c>
      <c r="AA598" s="40">
        <v>43276</v>
      </c>
      <c r="AC598" s="40">
        <v>43278</v>
      </c>
      <c r="AD598" s="37" t="s">
        <v>3548</v>
      </c>
      <c r="AE598" s="37" t="s">
        <v>3548</v>
      </c>
      <c r="AF598" s="37">
        <v>19053</v>
      </c>
      <c r="AG598" s="37" t="s">
        <v>3549</v>
      </c>
      <c r="AJ598" s="37">
        <v>31</v>
      </c>
      <c r="AK598" s="37" t="s">
        <v>3342</v>
      </c>
      <c r="AL598" s="37">
        <v>45</v>
      </c>
      <c r="AM598" s="37" t="s">
        <v>3519</v>
      </c>
      <c r="AN598" s="37">
        <f>+IF(AL598=45,1,"")</f>
        <v>1</v>
      </c>
      <c r="AO598" s="40">
        <f ca="1">+TODAY()</f>
        <v>44256</v>
      </c>
      <c r="AP598" s="41">
        <f ca="1">+IF(Tabla1[[#This Row],[Fecha Ingreso Plataforma]]="","",AO598-AC598)</f>
        <v>978</v>
      </c>
      <c r="AQ598" s="40"/>
      <c r="AR598" s="42">
        <f>+IF(Tabla1[[#This Row],[Fecha Baja]]="","",VALUE(1&amp;"/"&amp;MONTH(Tabla1[[#This Row],[Fecha Baja]])&amp;"/"&amp;YEAR(Tabla1[[#This Row],[Fecha Baja]])))</f>
        <v>43282</v>
      </c>
      <c r="AS598" s="42">
        <f>IF(Tabla1[[#This Row],[Fecha Ingreso Plataforma]]="","",VALUE(1&amp;"/"&amp;MONTH(Tabla1[[#This Row],[Fecha Ingreso Plataforma]])&amp;"/"&amp;YEAR(Tabla1[[#This Row],[Fecha Ingreso Plataforma]])))</f>
        <v>43252</v>
      </c>
      <c r="AT598" s="41" t="str">
        <f ca="1">+IF(AND(Tabla1[[#This Row],[dias]]&gt;=135,Tabla1[[#This Row],[Estado]]="Vigente"),"Si","No")</f>
        <v>No</v>
      </c>
      <c r="AU598" s="37" t="str">
        <f>+IF(COUNTIF('PLAN EMPLEADO'!I:I,Tabla1[[#This Row],[Mail]])=0,"No","Si")</f>
        <v>No</v>
      </c>
      <c r="AV598" s="89" t="s">
        <v>709</v>
      </c>
      <c r="AW598" s="194"/>
    </row>
    <row r="599" spans="1:49" x14ac:dyDescent="0.2">
      <c r="A599" s="37" t="s">
        <v>27</v>
      </c>
      <c r="B599" s="37" t="s">
        <v>3115</v>
      </c>
      <c r="C599" s="37" t="s">
        <v>28</v>
      </c>
      <c r="D599" s="37" t="s">
        <v>30</v>
      </c>
      <c r="E599" s="193" t="str">
        <f>+LEFT(Tabla1[[#This Row],[RutDV]],8)</f>
        <v>13643078</v>
      </c>
      <c r="F599" s="193" t="str">
        <f>+RIGHT(Tabla1[[#This Row],[RutDV]],1)</f>
        <v>5</v>
      </c>
      <c r="G599" s="37" t="s">
        <v>3269</v>
      </c>
      <c r="H599" s="37" t="s">
        <v>3578</v>
      </c>
      <c r="I599" s="37" t="str">
        <f>+TRIM(Tabla1[[#This Row],[Nombres]]&amp;" "&amp;Tabla1[[#This Row],[Apellidos]])</f>
        <v>ISABEL EMPERATRIZ FUENTES GONZALEZ</v>
      </c>
      <c r="J599" s="37" t="s">
        <v>3300</v>
      </c>
      <c r="K599" s="37" t="s">
        <v>3301</v>
      </c>
      <c r="L599" s="37" t="s">
        <v>2494</v>
      </c>
      <c r="M599" s="37" t="s">
        <v>2493</v>
      </c>
      <c r="N599" s="37" t="s">
        <v>2495</v>
      </c>
      <c r="O599" s="37" t="s">
        <v>3107</v>
      </c>
      <c r="P599" s="40">
        <v>43299</v>
      </c>
      <c r="Q599" s="37"/>
      <c r="V599" s="40">
        <v>28796</v>
      </c>
      <c r="W599" s="37" t="s">
        <v>5411</v>
      </c>
      <c r="X599" s="37" t="s">
        <v>2512</v>
      </c>
      <c r="Y599" s="37" t="str">
        <f>+IFERROR(VLOOKUP(Tabla1[[#This Row],[Supervisor]],STAFF!E:H,4,0),"")</f>
        <v>ULISES LA ROSA PEREZ</v>
      </c>
      <c r="Z599" s="40">
        <v>42890</v>
      </c>
      <c r="AA599" s="40">
        <v>43276</v>
      </c>
      <c r="AC599" s="40">
        <v>43278</v>
      </c>
      <c r="AD599" s="37" t="s">
        <v>3578</v>
      </c>
      <c r="AE599" s="37" t="s">
        <v>3578</v>
      </c>
      <c r="AF599" s="37">
        <v>19272</v>
      </c>
      <c r="AG599" s="37" t="s">
        <v>3579</v>
      </c>
      <c r="AJ599" s="37">
        <v>31</v>
      </c>
      <c r="AK599" s="37" t="s">
        <v>3342</v>
      </c>
      <c r="AL599" s="37">
        <v>45</v>
      </c>
      <c r="AM599" s="37" t="s">
        <v>3519</v>
      </c>
      <c r="AN599" s="37">
        <f>+IF(AL599=45,1,"")</f>
        <v>1</v>
      </c>
      <c r="AO599" s="40">
        <f ca="1">+TODAY()</f>
        <v>44256</v>
      </c>
      <c r="AP599" s="41">
        <f ca="1">+IF(Tabla1[[#This Row],[Fecha Ingreso Plataforma]]="","",AO599-AC599)</f>
        <v>978</v>
      </c>
      <c r="AQ599" s="40"/>
      <c r="AR599" s="42">
        <f>+IF(Tabla1[[#This Row],[Fecha Baja]]="","",VALUE(1&amp;"/"&amp;MONTH(Tabla1[[#This Row],[Fecha Baja]])&amp;"/"&amp;YEAR(Tabla1[[#This Row],[Fecha Baja]])))</f>
        <v>43282</v>
      </c>
      <c r="AS599" s="42">
        <f>IF(Tabla1[[#This Row],[Fecha Ingreso Plataforma]]="","",VALUE(1&amp;"/"&amp;MONTH(Tabla1[[#This Row],[Fecha Ingreso Plataforma]])&amp;"/"&amp;YEAR(Tabla1[[#This Row],[Fecha Ingreso Plataforma]])))</f>
        <v>43252</v>
      </c>
      <c r="AT599" s="41" t="str">
        <f ca="1">+IF(AND(Tabla1[[#This Row],[dias]]&gt;=135,Tabla1[[#This Row],[Estado]]="Vigente"),"Si","No")</f>
        <v>No</v>
      </c>
      <c r="AU599" s="37" t="str">
        <f>+IF(COUNTIF('PLAN EMPLEADO'!I:I,Tabla1[[#This Row],[Mail]])=0,"No","Si")</f>
        <v>No</v>
      </c>
      <c r="AV599" s="89" t="s">
        <v>709</v>
      </c>
      <c r="AW599" s="194"/>
    </row>
    <row r="600" spans="1:49" x14ac:dyDescent="0.2">
      <c r="A600" s="37" t="s">
        <v>27</v>
      </c>
      <c r="B600" s="37" t="s">
        <v>3115</v>
      </c>
      <c r="C600" s="37" t="s">
        <v>28</v>
      </c>
      <c r="D600" s="37" t="s">
        <v>30</v>
      </c>
      <c r="E600" s="193" t="str">
        <f>+LEFT(Tabla1[[#This Row],[RutDV]],8)</f>
        <v>18317909</v>
      </c>
      <c r="F600" s="193" t="str">
        <f>+RIGHT(Tabla1[[#This Row],[RutDV]],1)</f>
        <v>8</v>
      </c>
      <c r="G600" s="37" t="s">
        <v>3281</v>
      </c>
      <c r="H600" s="37" t="s">
        <v>3590</v>
      </c>
      <c r="I600" s="37" t="str">
        <f>+TRIM(Tabla1[[#This Row],[Nombres]]&amp;" "&amp;Tabla1[[#This Row],[Apellidos]])</f>
        <v>VALENTINA ALEJANDRA CAMPUSANO CORTES</v>
      </c>
      <c r="J600" s="37" t="s">
        <v>3320</v>
      </c>
      <c r="K600" s="37" t="s">
        <v>3321</v>
      </c>
      <c r="L600" s="37" t="s">
        <v>2494</v>
      </c>
      <c r="M600" s="37" t="s">
        <v>2493</v>
      </c>
      <c r="N600" s="37" t="s">
        <v>2495</v>
      </c>
      <c r="O600" s="37" t="s">
        <v>3107</v>
      </c>
      <c r="P600" s="40">
        <v>43462</v>
      </c>
      <c r="Q600" s="37"/>
      <c r="V600" s="40">
        <v>34117</v>
      </c>
      <c r="W600" s="37" t="s">
        <v>5409</v>
      </c>
      <c r="X600" s="37" t="s">
        <v>2511</v>
      </c>
      <c r="Y600" s="37" t="str">
        <f>+IFERROR(VLOOKUP(Tabla1[[#This Row],[Supervisor]],STAFF!E:H,4,0),"")</f>
        <v>ULISES LA ROSA PEREZ</v>
      </c>
      <c r="Z600" s="40">
        <v>42890</v>
      </c>
      <c r="AA600" s="40">
        <v>43276</v>
      </c>
      <c r="AC600" s="40">
        <v>43278</v>
      </c>
      <c r="AD600" s="37" t="s">
        <v>3590</v>
      </c>
      <c r="AE600" s="37" t="s">
        <v>3590</v>
      </c>
      <c r="AF600" s="37">
        <v>19288</v>
      </c>
      <c r="AG600" s="37" t="s">
        <v>3591</v>
      </c>
      <c r="AJ600" s="37">
        <v>31</v>
      </c>
      <c r="AK600" s="37" t="s">
        <v>3342</v>
      </c>
      <c r="AL600" s="37">
        <v>30</v>
      </c>
      <c r="AM600" s="37" t="s">
        <v>3519</v>
      </c>
      <c r="AN600" s="37" t="str">
        <f>+IF(AL600=45,1,"")</f>
        <v/>
      </c>
      <c r="AO600" s="40">
        <f ca="1">+TODAY()</f>
        <v>44256</v>
      </c>
      <c r="AP600" s="41">
        <f ca="1">+IF(Tabla1[[#This Row],[Fecha Ingreso Plataforma]]="","",AO600-AC600)</f>
        <v>978</v>
      </c>
      <c r="AQ600" s="40"/>
      <c r="AR600" s="42">
        <f>+IF(Tabla1[[#This Row],[Fecha Baja]]="","",VALUE(1&amp;"/"&amp;MONTH(Tabla1[[#This Row],[Fecha Baja]])&amp;"/"&amp;YEAR(Tabla1[[#This Row],[Fecha Baja]])))</f>
        <v>43435</v>
      </c>
      <c r="AS600" s="42">
        <f>IF(Tabla1[[#This Row],[Fecha Ingreso Plataforma]]="","",VALUE(1&amp;"/"&amp;MONTH(Tabla1[[#This Row],[Fecha Ingreso Plataforma]])&amp;"/"&amp;YEAR(Tabla1[[#This Row],[Fecha Ingreso Plataforma]])))</f>
        <v>43252</v>
      </c>
      <c r="AT600" s="41" t="str">
        <f ca="1">+IF(AND(Tabla1[[#This Row],[dias]]&gt;=135,Tabla1[[#This Row],[Estado]]="Vigente"),"Si","No")</f>
        <v>No</v>
      </c>
      <c r="AU600" s="37" t="str">
        <f>+IF(COUNTIF('PLAN EMPLEADO'!I:I,Tabla1[[#This Row],[Mail]])=0,"No","Si")</f>
        <v>Si</v>
      </c>
      <c r="AV600" s="89" t="s">
        <v>709</v>
      </c>
      <c r="AW600" s="194"/>
    </row>
    <row r="601" spans="1:49" x14ac:dyDescent="0.2">
      <c r="A601" s="37" t="s">
        <v>27</v>
      </c>
      <c r="B601" s="37" t="s">
        <v>3115</v>
      </c>
      <c r="C601" s="37" t="s">
        <v>28</v>
      </c>
      <c r="D601" s="37" t="s">
        <v>30</v>
      </c>
      <c r="E601" s="193" t="str">
        <f>+LEFT(Tabla1[[#This Row],[RutDV]],8)</f>
        <v>17364451</v>
      </c>
      <c r="F601" s="193" t="str">
        <f>+RIGHT(Tabla1[[#This Row],[RutDV]],1)</f>
        <v>5</v>
      </c>
      <c r="G601" s="37" t="s">
        <v>3648</v>
      </c>
      <c r="H601" s="37" t="s">
        <v>3726</v>
      </c>
      <c r="I601" s="37" t="str">
        <f>+TRIM(Tabla1[[#This Row],[Nombres]]&amp;" "&amp;Tabla1[[#This Row],[Apellidos]])</f>
        <v>KATHERINE ANDREA FLORES VEGA</v>
      </c>
      <c r="J601" s="37" t="s">
        <v>3608</v>
      </c>
      <c r="K601" s="37" t="s">
        <v>3609</v>
      </c>
      <c r="L601" s="37" t="s">
        <v>2494</v>
      </c>
      <c r="M601" s="37" t="s">
        <v>2493</v>
      </c>
      <c r="N601" s="37" t="s">
        <v>2495</v>
      </c>
      <c r="O601" s="37" t="s">
        <v>3108</v>
      </c>
      <c r="P601" s="40">
        <v>43538</v>
      </c>
      <c r="Q601" s="37"/>
      <c r="V601" s="40">
        <v>33001</v>
      </c>
      <c r="W601" s="37" t="s">
        <v>5408</v>
      </c>
      <c r="X601" s="37" t="s">
        <v>4599</v>
      </c>
      <c r="Y601" s="37" t="str">
        <f>+IFERROR(VLOOKUP(Tabla1[[#This Row],[Supervisor]],STAFF!E:H,4,0),"")</f>
        <v>WILLIAMS ENRIQUE DOMINGUEZ BARRADA</v>
      </c>
      <c r="Z601" s="40">
        <v>43279</v>
      </c>
      <c r="AA601" s="40">
        <v>43301</v>
      </c>
      <c r="AB601" s="37" t="s">
        <v>2516</v>
      </c>
      <c r="AC601" s="40">
        <v>43305</v>
      </c>
      <c r="AD601" s="37" t="s">
        <v>3726</v>
      </c>
      <c r="AE601" s="37" t="s">
        <v>3726</v>
      </c>
      <c r="AF601" s="37">
        <v>19069</v>
      </c>
      <c r="AG601" s="37" t="s">
        <v>3727</v>
      </c>
      <c r="AJ601" s="37">
        <v>33</v>
      </c>
      <c r="AK601" s="37" t="s">
        <v>3084</v>
      </c>
      <c r="AL601" s="37">
        <v>30</v>
      </c>
      <c r="AM601" s="37" t="s">
        <v>3519</v>
      </c>
      <c r="AN601" s="37" t="str">
        <f>+IF(AL601=45,1,"")</f>
        <v/>
      </c>
      <c r="AO601" s="40">
        <f ca="1">+TODAY()</f>
        <v>44256</v>
      </c>
      <c r="AP601" s="41">
        <f ca="1">+IF(Tabla1[[#This Row],[Fecha Ingreso Plataforma]]="","",AO601-AC601)</f>
        <v>951</v>
      </c>
      <c r="AQ601" s="40"/>
      <c r="AR601" s="42">
        <f>+IF(Tabla1[[#This Row],[Fecha Baja]]="","",VALUE(1&amp;"/"&amp;MONTH(Tabla1[[#This Row],[Fecha Baja]])&amp;"/"&amp;YEAR(Tabla1[[#This Row],[Fecha Baja]])))</f>
        <v>43525</v>
      </c>
      <c r="AS601" s="42">
        <f>IF(Tabla1[[#This Row],[Fecha Ingreso Plataforma]]="","",VALUE(1&amp;"/"&amp;MONTH(Tabla1[[#This Row],[Fecha Ingreso Plataforma]])&amp;"/"&amp;YEAR(Tabla1[[#This Row],[Fecha Ingreso Plataforma]])))</f>
        <v>43282</v>
      </c>
      <c r="AT601" s="41" t="str">
        <f ca="1">+IF(AND(Tabla1[[#This Row],[dias]]&gt;=135,Tabla1[[#This Row],[Estado]]="Vigente"),"Si","No")</f>
        <v>No</v>
      </c>
      <c r="AU601" s="37" t="str">
        <f>+IF(COUNTIF('PLAN EMPLEADO'!I:I,Tabla1[[#This Row],[Mail]])=0,"No","Si")</f>
        <v>Si</v>
      </c>
      <c r="AV601" s="89" t="s">
        <v>709</v>
      </c>
      <c r="AW601" s="194"/>
    </row>
    <row r="602" spans="1:49" x14ac:dyDescent="0.2">
      <c r="A602" s="37" t="s">
        <v>27</v>
      </c>
      <c r="B602" s="37" t="s">
        <v>3115</v>
      </c>
      <c r="C602" s="37" t="s">
        <v>28</v>
      </c>
      <c r="D602" s="37" t="s">
        <v>30</v>
      </c>
      <c r="E602" s="193" t="str">
        <f>+LEFT(Tabla1[[#This Row],[RutDV]],8)</f>
        <v>18493781</v>
      </c>
      <c r="F602" s="193" t="str">
        <f>+RIGHT(Tabla1[[#This Row],[RutDV]],1)</f>
        <v>6</v>
      </c>
      <c r="G602" s="37" t="s">
        <v>3664</v>
      </c>
      <c r="H602" s="37" t="s">
        <v>3734</v>
      </c>
      <c r="I602" s="37" t="str">
        <f>+TRIM(Tabla1[[#This Row],[Nombres]]&amp;" "&amp;Tabla1[[#This Row],[Apellidos]])</f>
        <v>NELSON EDUARDO MIRANDA TELLO</v>
      </c>
      <c r="J602" s="37" t="s">
        <v>3642</v>
      </c>
      <c r="K602" s="37" t="s">
        <v>3643</v>
      </c>
      <c r="L602" s="37" t="s">
        <v>2494</v>
      </c>
      <c r="M602" s="37" t="s">
        <v>2493</v>
      </c>
      <c r="N602" s="37" t="s">
        <v>2495</v>
      </c>
      <c r="O602" s="37" t="s">
        <v>4954</v>
      </c>
      <c r="P602" s="40">
        <v>43467</v>
      </c>
      <c r="Q602" s="37"/>
      <c r="V602" s="40">
        <v>34058</v>
      </c>
      <c r="W602" s="37" t="s">
        <v>5413</v>
      </c>
      <c r="X602" s="37" t="s">
        <v>2510</v>
      </c>
      <c r="Y602" s="37" t="str">
        <f>+IFERROR(VLOOKUP(Tabla1[[#This Row],[Supervisor]],STAFF!E:H,4,0),"")</f>
        <v>FRANCISCO JAVIER SUAREZ VEGA</v>
      </c>
      <c r="Z602" s="40">
        <v>43279</v>
      </c>
      <c r="AA602" s="40">
        <v>43301</v>
      </c>
      <c r="AB602" s="37" t="s">
        <v>2516</v>
      </c>
      <c r="AC602" s="40">
        <v>43305</v>
      </c>
      <c r="AD602" s="37" t="s">
        <v>3734</v>
      </c>
      <c r="AE602" s="37" t="s">
        <v>3734</v>
      </c>
      <c r="AF602" s="37">
        <v>19048</v>
      </c>
      <c r="AG602" s="37" t="s">
        <v>3735</v>
      </c>
      <c r="AJ602" s="37">
        <v>33</v>
      </c>
      <c r="AK602" s="37" t="s">
        <v>3084</v>
      </c>
      <c r="AL602" s="37">
        <v>30</v>
      </c>
      <c r="AM602" s="37" t="s">
        <v>3519</v>
      </c>
      <c r="AN602" s="37" t="str">
        <f>+IF(AL602=45,1,"")</f>
        <v/>
      </c>
      <c r="AO602" s="40">
        <f ca="1">+TODAY()</f>
        <v>44256</v>
      </c>
      <c r="AP602" s="41">
        <f ca="1">+IF(Tabla1[[#This Row],[Fecha Ingreso Plataforma]]="","",AO602-AC602)</f>
        <v>951</v>
      </c>
      <c r="AQ602" s="40"/>
      <c r="AR602" s="42">
        <f>+IF(Tabla1[[#This Row],[Fecha Baja]]="","",VALUE(1&amp;"/"&amp;MONTH(Tabla1[[#This Row],[Fecha Baja]])&amp;"/"&amp;YEAR(Tabla1[[#This Row],[Fecha Baja]])))</f>
        <v>43466</v>
      </c>
      <c r="AS602" s="42">
        <f>IF(Tabla1[[#This Row],[Fecha Ingreso Plataforma]]="","",VALUE(1&amp;"/"&amp;MONTH(Tabla1[[#This Row],[Fecha Ingreso Plataforma]])&amp;"/"&amp;YEAR(Tabla1[[#This Row],[Fecha Ingreso Plataforma]])))</f>
        <v>43282</v>
      </c>
      <c r="AT602" s="41" t="str">
        <f ca="1">+IF(AND(Tabla1[[#This Row],[dias]]&gt;=135,Tabla1[[#This Row],[Estado]]="Vigente"),"Si","No")</f>
        <v>No</v>
      </c>
      <c r="AU602" s="37" t="str">
        <f>+IF(COUNTIF('PLAN EMPLEADO'!I:I,Tabla1[[#This Row],[Mail]])=0,"No","Si")</f>
        <v>Si</v>
      </c>
      <c r="AV602" s="89" t="s">
        <v>709</v>
      </c>
      <c r="AW602" s="194"/>
    </row>
    <row r="603" spans="1:49" x14ac:dyDescent="0.2">
      <c r="A603" s="37" t="s">
        <v>27</v>
      </c>
      <c r="B603" s="37" t="s">
        <v>3115</v>
      </c>
      <c r="C603" s="37" t="s">
        <v>28</v>
      </c>
      <c r="D603" s="37" t="s">
        <v>30</v>
      </c>
      <c r="E603" s="193" t="str">
        <f>+LEFT(Tabla1[[#This Row],[RutDV]],8)</f>
        <v>13942887</v>
      </c>
      <c r="F603" s="193" t="str">
        <f>+RIGHT(Tabla1[[#This Row],[RutDV]],1)</f>
        <v>0</v>
      </c>
      <c r="G603" s="37" t="s">
        <v>294</v>
      </c>
      <c r="H603" s="37" t="s">
        <v>917</v>
      </c>
      <c r="I603" s="37" t="str">
        <f>+TRIM(Tabla1[[#This Row],[Nombres]]&amp;" "&amp;Tabla1[[#This Row],[Apellidos]])</f>
        <v>PAULA ESTER CORTES ACEVEDO</v>
      </c>
      <c r="J603" s="37" t="s">
        <v>1820</v>
      </c>
      <c r="K603" s="37" t="s">
        <v>1821</v>
      </c>
      <c r="L603" s="37" t="s">
        <v>2494</v>
      </c>
      <c r="M603" s="37" t="s">
        <v>2493</v>
      </c>
      <c r="N603" s="37" t="s">
        <v>2495</v>
      </c>
      <c r="O603" s="37" t="s">
        <v>3240</v>
      </c>
      <c r="P603" s="40">
        <v>43335</v>
      </c>
      <c r="Q603" s="37"/>
      <c r="V603" s="40">
        <v>29517</v>
      </c>
      <c r="W603" s="37" t="s">
        <v>5419</v>
      </c>
      <c r="X603" s="37" t="s">
        <v>2513</v>
      </c>
      <c r="Y603" s="37">
        <f>+IFERROR(VLOOKUP(Tabla1[[#This Row],[Supervisor]],STAFF!E:H,4,0),"")</f>
        <v>0</v>
      </c>
      <c r="Z603" s="40">
        <v>43279</v>
      </c>
      <c r="AA603" s="40">
        <v>43301</v>
      </c>
      <c r="AB603" s="37" t="s">
        <v>2516</v>
      </c>
      <c r="AC603" s="40">
        <v>43305</v>
      </c>
      <c r="AD603" s="37" t="s">
        <v>917</v>
      </c>
      <c r="AE603" s="37" t="s">
        <v>917</v>
      </c>
      <c r="AF603" s="37">
        <v>19018</v>
      </c>
      <c r="AG603" s="37" t="s">
        <v>2726</v>
      </c>
      <c r="AJ603" s="37">
        <v>33</v>
      </c>
      <c r="AK603" s="37" t="s">
        <v>3084</v>
      </c>
      <c r="AL603" s="37">
        <v>30</v>
      </c>
      <c r="AN603" s="37" t="str">
        <f>+IF(AL603=45,1,"")</f>
        <v/>
      </c>
      <c r="AO603" s="40">
        <f ca="1">+TODAY()</f>
        <v>44256</v>
      </c>
      <c r="AP603" s="41">
        <f ca="1">+IF(Tabla1[[#This Row],[Fecha Ingreso Plataforma]]="","",AO603-AC603)</f>
        <v>951</v>
      </c>
      <c r="AQ603" s="40"/>
      <c r="AR603" s="42">
        <f>+IF(Tabla1[[#This Row],[Fecha Baja]]="","",VALUE(1&amp;"/"&amp;MONTH(Tabla1[[#This Row],[Fecha Baja]])&amp;"/"&amp;YEAR(Tabla1[[#This Row],[Fecha Baja]])))</f>
        <v>43313</v>
      </c>
      <c r="AS603" s="42">
        <f>IF(Tabla1[[#This Row],[Fecha Ingreso Plataforma]]="","",VALUE(1&amp;"/"&amp;MONTH(Tabla1[[#This Row],[Fecha Ingreso Plataforma]])&amp;"/"&amp;YEAR(Tabla1[[#This Row],[Fecha Ingreso Plataforma]])))</f>
        <v>43282</v>
      </c>
      <c r="AT603" s="41" t="str">
        <f ca="1">+IF(AND(Tabla1[[#This Row],[dias]]&gt;=135,Tabla1[[#This Row],[Estado]]="Vigente"),"Si","No")</f>
        <v>No</v>
      </c>
      <c r="AU603" s="37" t="str">
        <f>+IF(COUNTIF('PLAN EMPLEADO'!I:I,Tabla1[[#This Row],[Mail]])=0,"No","Si")</f>
        <v>No</v>
      </c>
      <c r="AV603" s="89" t="s">
        <v>709</v>
      </c>
      <c r="AW603" s="194"/>
    </row>
    <row r="604" spans="1:49" x14ac:dyDescent="0.2">
      <c r="A604" s="37" t="s">
        <v>27</v>
      </c>
      <c r="B604" s="37" t="s">
        <v>3115</v>
      </c>
      <c r="C604" s="37" t="s">
        <v>28</v>
      </c>
      <c r="D604" s="37" t="s">
        <v>30</v>
      </c>
      <c r="E604" s="193" t="str">
        <f>+LEFT(Tabla1[[#This Row],[RutDV]],8)</f>
        <v>19507119</v>
      </c>
      <c r="F604" s="193" t="str">
        <f>+RIGHT(Tabla1[[#This Row],[RutDV]],1)</f>
        <v>5</v>
      </c>
      <c r="G604" s="37" t="s">
        <v>3712</v>
      </c>
      <c r="H604" s="37" t="s">
        <v>3750</v>
      </c>
      <c r="I604" s="37" t="str">
        <f>+TRIM(Tabla1[[#This Row],[Nombres]]&amp;" "&amp;Tabla1[[#This Row],[Apellidos]])</f>
        <v>ANA MARIA JIMENEZ GAETA</v>
      </c>
      <c r="J604" s="37" t="s">
        <v>2046</v>
      </c>
      <c r="K604" s="37" t="s">
        <v>3682</v>
      </c>
      <c r="L604" s="37" t="s">
        <v>2494</v>
      </c>
      <c r="M604" s="37" t="s">
        <v>2493</v>
      </c>
      <c r="N604" s="37" t="s">
        <v>2495</v>
      </c>
      <c r="O604" s="37" t="s">
        <v>3107</v>
      </c>
      <c r="P604" s="40">
        <v>43529</v>
      </c>
      <c r="Q604" s="37"/>
      <c r="V604" s="40">
        <v>35647</v>
      </c>
      <c r="W604" s="37" t="s">
        <v>5415</v>
      </c>
      <c r="X604" s="37" t="s">
        <v>2509</v>
      </c>
      <c r="Y604" s="37" t="str">
        <f>+IFERROR(VLOOKUP(Tabla1[[#This Row],[Supervisor]],STAFF!E:H,4,0),"")</f>
        <v>ULISES LA ROSA PEREZ</v>
      </c>
      <c r="Z604" s="40">
        <v>43300</v>
      </c>
      <c r="AA604" s="40">
        <v>43312</v>
      </c>
      <c r="AB604" s="37" t="s">
        <v>2516</v>
      </c>
      <c r="AC604" s="40">
        <v>43313</v>
      </c>
      <c r="AD604" s="37" t="s">
        <v>3750</v>
      </c>
      <c r="AE604" s="37" t="s">
        <v>3750</v>
      </c>
      <c r="AF604" s="37">
        <v>19113</v>
      </c>
      <c r="AG604" s="37" t="s">
        <v>3749</v>
      </c>
      <c r="AJ604" s="37">
        <v>34</v>
      </c>
      <c r="AK604" s="37" t="s">
        <v>3082</v>
      </c>
      <c r="AL604" s="37">
        <v>30</v>
      </c>
      <c r="AM604" s="37" t="s">
        <v>3519</v>
      </c>
      <c r="AN604" s="37" t="str">
        <f>+IF(AL604=45,1,"")</f>
        <v/>
      </c>
      <c r="AO604" s="40">
        <f ca="1">+TODAY()</f>
        <v>44256</v>
      </c>
      <c r="AP604" s="41">
        <f ca="1">+IF(Tabla1[[#This Row],[Fecha Ingreso Plataforma]]="","",AO604-AC604)</f>
        <v>943</v>
      </c>
      <c r="AQ604" s="40"/>
      <c r="AR604" s="42">
        <f>+IF(Tabla1[[#This Row],[Fecha Baja]]="","",VALUE(1&amp;"/"&amp;MONTH(Tabla1[[#This Row],[Fecha Baja]])&amp;"/"&amp;YEAR(Tabla1[[#This Row],[Fecha Baja]])))</f>
        <v>43525</v>
      </c>
      <c r="AS604" s="42">
        <f>IF(Tabla1[[#This Row],[Fecha Ingreso Plataforma]]="","",VALUE(1&amp;"/"&amp;MONTH(Tabla1[[#This Row],[Fecha Ingreso Plataforma]])&amp;"/"&amp;YEAR(Tabla1[[#This Row],[Fecha Ingreso Plataforma]])))</f>
        <v>43313</v>
      </c>
      <c r="AT604" s="41" t="str">
        <f ca="1">+IF(AND(Tabla1[[#This Row],[dias]]&gt;=135,Tabla1[[#This Row],[Estado]]="Vigente"),"Si","No")</f>
        <v>No</v>
      </c>
      <c r="AU604" s="37" t="str">
        <f>+IF(COUNTIF('PLAN EMPLEADO'!I:I,Tabla1[[#This Row],[Mail]])=0,"No","Si")</f>
        <v>Si</v>
      </c>
      <c r="AV604" s="89" t="s">
        <v>709</v>
      </c>
      <c r="AW604" s="194"/>
    </row>
    <row r="605" spans="1:49" x14ac:dyDescent="0.2">
      <c r="A605" s="37" t="s">
        <v>27</v>
      </c>
      <c r="B605" s="37" t="s">
        <v>3115</v>
      </c>
      <c r="C605" s="37" t="s">
        <v>28</v>
      </c>
      <c r="D605" s="37" t="s">
        <v>30</v>
      </c>
      <c r="E605" s="193" t="str">
        <f>+LEFT(Tabla1[[#This Row],[RutDV]],8)</f>
        <v>19321187</v>
      </c>
      <c r="F605" s="193" t="str">
        <f>+RIGHT(Tabla1[[#This Row],[RutDV]],1)</f>
        <v>9</v>
      </c>
      <c r="G605" s="37" t="s">
        <v>3716</v>
      </c>
      <c r="H605" s="37" t="s">
        <v>3754</v>
      </c>
      <c r="I605" s="37" t="str">
        <f>+TRIM(Tabla1[[#This Row],[Nombres]]&amp;" "&amp;Tabla1[[#This Row],[Apellidos]])</f>
        <v>CAMILA JESUS MANCILLA CARDENAS</v>
      </c>
      <c r="J605" s="37" t="s">
        <v>3687</v>
      </c>
      <c r="K605" s="37" t="s">
        <v>3688</v>
      </c>
      <c r="L605" s="37" t="s">
        <v>2494</v>
      </c>
      <c r="M605" s="37" t="s">
        <v>2493</v>
      </c>
      <c r="N605" s="37" t="s">
        <v>2495</v>
      </c>
      <c r="O605" s="37" t="s">
        <v>3107</v>
      </c>
      <c r="P605" s="40">
        <v>43322</v>
      </c>
      <c r="Q605" s="37"/>
      <c r="V605" s="40">
        <v>35220</v>
      </c>
      <c r="W605" s="37" t="s">
        <v>5408</v>
      </c>
      <c r="X605" s="37" t="s">
        <v>4599</v>
      </c>
      <c r="Y605" s="37" t="str">
        <f>+IFERROR(VLOOKUP(Tabla1[[#This Row],[Supervisor]],STAFF!E:H,4,0),"")</f>
        <v>WILLIAMS ENRIQUE DOMINGUEZ BARRADA</v>
      </c>
      <c r="Z605" s="40">
        <v>43304</v>
      </c>
      <c r="AA605" s="40">
        <v>43312</v>
      </c>
      <c r="AB605" s="37" t="s">
        <v>2516</v>
      </c>
      <c r="AC605" s="40">
        <v>43313</v>
      </c>
      <c r="AD605" s="37" t="s">
        <v>3754</v>
      </c>
      <c r="AE605" s="37" t="s">
        <v>3754</v>
      </c>
      <c r="AF605" s="37">
        <v>19101</v>
      </c>
      <c r="AG605" s="37" t="s">
        <v>3753</v>
      </c>
      <c r="AJ605" s="37">
        <v>34</v>
      </c>
      <c r="AK605" s="37" t="s">
        <v>3082</v>
      </c>
      <c r="AL605" s="37">
        <v>30</v>
      </c>
      <c r="AN605" s="37" t="str">
        <f>+IF(AL605=45,1,"")</f>
        <v/>
      </c>
      <c r="AO605" s="40">
        <f ca="1">+TODAY()</f>
        <v>44256</v>
      </c>
      <c r="AP605" s="41">
        <f ca="1">+IF(Tabla1[[#This Row],[Fecha Ingreso Plataforma]]="","",AO605-AC605)</f>
        <v>943</v>
      </c>
      <c r="AQ605" s="40"/>
      <c r="AR605" s="42">
        <f>+IF(Tabla1[[#This Row],[Fecha Baja]]="","",VALUE(1&amp;"/"&amp;MONTH(Tabla1[[#This Row],[Fecha Baja]])&amp;"/"&amp;YEAR(Tabla1[[#This Row],[Fecha Baja]])))</f>
        <v>43313</v>
      </c>
      <c r="AS605" s="42">
        <f>IF(Tabla1[[#This Row],[Fecha Ingreso Plataforma]]="","",VALUE(1&amp;"/"&amp;MONTH(Tabla1[[#This Row],[Fecha Ingreso Plataforma]])&amp;"/"&amp;YEAR(Tabla1[[#This Row],[Fecha Ingreso Plataforma]])))</f>
        <v>43313</v>
      </c>
      <c r="AT605" s="41" t="str">
        <f ca="1">+IF(AND(Tabla1[[#This Row],[dias]]&gt;=135,Tabla1[[#This Row],[Estado]]="Vigente"),"Si","No")</f>
        <v>No</v>
      </c>
      <c r="AU605" s="37" t="str">
        <f>+IF(COUNTIF('PLAN EMPLEADO'!I:I,Tabla1[[#This Row],[Mail]])=0,"No","Si")</f>
        <v>No</v>
      </c>
      <c r="AV605" s="89" t="s">
        <v>709</v>
      </c>
      <c r="AW605" s="194"/>
    </row>
    <row r="606" spans="1:49" x14ac:dyDescent="0.2">
      <c r="A606" s="37" t="s">
        <v>27</v>
      </c>
      <c r="B606" s="37" t="s">
        <v>3115</v>
      </c>
      <c r="C606" s="37" t="s">
        <v>28</v>
      </c>
      <c r="D606" s="37" t="s">
        <v>30</v>
      </c>
      <c r="E606" s="193" t="str">
        <f>+LEFT(Tabla1[[#This Row],[RutDV]],8)</f>
        <v>18200920</v>
      </c>
      <c r="F606" s="193" t="str">
        <f>+RIGHT(Tabla1[[#This Row],[RutDV]],1)</f>
        <v>2</v>
      </c>
      <c r="G606" s="37" t="s">
        <v>3706</v>
      </c>
      <c r="H606" s="37" t="s">
        <v>3762</v>
      </c>
      <c r="I606" s="37" t="str">
        <f>+TRIM(Tabla1[[#This Row],[Nombres]]&amp;" "&amp;Tabla1[[#This Row],[Apellidos]])</f>
        <v>LUCAS EDUARDO LAZCANO FARIAS</v>
      </c>
      <c r="J606" s="37" t="s">
        <v>4510</v>
      </c>
      <c r="K606" s="37" t="s">
        <v>3673</v>
      </c>
      <c r="L606" s="37" t="s">
        <v>2494</v>
      </c>
      <c r="M606" s="37" t="s">
        <v>2493</v>
      </c>
      <c r="N606" s="37" t="s">
        <v>2495</v>
      </c>
      <c r="O606" s="37" t="s">
        <v>3107</v>
      </c>
      <c r="P606" s="40">
        <v>43356</v>
      </c>
      <c r="Q606" s="37"/>
      <c r="V606" s="40">
        <v>33987</v>
      </c>
      <c r="W606" s="37" t="s">
        <v>5411</v>
      </c>
      <c r="X606" s="37" t="s">
        <v>2512</v>
      </c>
      <c r="Y606" s="37" t="str">
        <f>+IFERROR(VLOOKUP(Tabla1[[#This Row],[Supervisor]],STAFF!E:H,4,0),"")</f>
        <v>ULISES LA ROSA PEREZ</v>
      </c>
      <c r="Z606" s="40">
        <v>43294</v>
      </c>
      <c r="AA606" s="40">
        <v>43312</v>
      </c>
      <c r="AB606" s="37" t="s">
        <v>2516</v>
      </c>
      <c r="AC606" s="40">
        <v>43314</v>
      </c>
      <c r="AD606" s="37" t="s">
        <v>3762</v>
      </c>
      <c r="AE606" s="37" t="s">
        <v>3762</v>
      </c>
      <c r="AF606" s="37">
        <v>19127</v>
      </c>
      <c r="AG606" s="37" t="s">
        <v>3763</v>
      </c>
      <c r="AJ606" s="37">
        <v>34</v>
      </c>
      <c r="AK606" s="37" t="s">
        <v>3082</v>
      </c>
      <c r="AL606" s="37">
        <v>30</v>
      </c>
      <c r="AN606" s="37" t="str">
        <f>+IF(AL606=45,1,"")</f>
        <v/>
      </c>
      <c r="AO606" s="40">
        <f ca="1">+TODAY()</f>
        <v>44256</v>
      </c>
      <c r="AP606" s="41">
        <f ca="1">+IF(Tabla1[[#This Row],[Fecha Ingreso Plataforma]]="","",AO606-AC606)</f>
        <v>942</v>
      </c>
      <c r="AQ606" s="40"/>
      <c r="AR606" s="42">
        <f>+IF(Tabla1[[#This Row],[Fecha Baja]]="","",VALUE(1&amp;"/"&amp;MONTH(Tabla1[[#This Row],[Fecha Baja]])&amp;"/"&amp;YEAR(Tabla1[[#This Row],[Fecha Baja]])))</f>
        <v>43344</v>
      </c>
      <c r="AS606" s="42">
        <f>IF(Tabla1[[#This Row],[Fecha Ingreso Plataforma]]="","",VALUE(1&amp;"/"&amp;MONTH(Tabla1[[#This Row],[Fecha Ingreso Plataforma]])&amp;"/"&amp;YEAR(Tabla1[[#This Row],[Fecha Ingreso Plataforma]])))</f>
        <v>43313</v>
      </c>
      <c r="AT606" s="41" t="str">
        <f ca="1">+IF(AND(Tabla1[[#This Row],[dias]]&gt;=135,Tabla1[[#This Row],[Estado]]="Vigente"),"Si","No")</f>
        <v>No</v>
      </c>
      <c r="AU606" s="37" t="str">
        <f>+IF(COUNTIF('PLAN EMPLEADO'!I:I,Tabla1[[#This Row],[Mail]])=0,"No","Si")</f>
        <v>No</v>
      </c>
      <c r="AV606" s="89" t="s">
        <v>709</v>
      </c>
      <c r="AW606" s="194"/>
    </row>
    <row r="607" spans="1:49" x14ac:dyDescent="0.2">
      <c r="A607" s="37" t="s">
        <v>27</v>
      </c>
      <c r="B607" s="37" t="s">
        <v>3115</v>
      </c>
      <c r="C607" s="37" t="s">
        <v>28</v>
      </c>
      <c r="D607" s="37" t="s">
        <v>30</v>
      </c>
      <c r="E607" s="193" t="str">
        <f>+LEFT(Tabla1[[#This Row],[RutDV]],8)</f>
        <v>12244246</v>
      </c>
      <c r="F607" s="193" t="str">
        <f>+RIGHT(Tabla1[[#This Row],[RutDV]],1)</f>
        <v>2</v>
      </c>
      <c r="G607" s="37" t="s">
        <v>3722</v>
      </c>
      <c r="H607" s="37" t="s">
        <v>3767</v>
      </c>
      <c r="I607" s="37" t="str">
        <f>+TRIM(Tabla1[[#This Row],[Nombres]]&amp;" "&amp;Tabla1[[#This Row],[Apellidos]])</f>
        <v>MARCELA DEL CARMEN ORTIZ BUSTAMANTE</v>
      </c>
      <c r="J607" s="37" t="s">
        <v>4511</v>
      </c>
      <c r="K607" s="37" t="s">
        <v>3698</v>
      </c>
      <c r="L607" s="37" t="s">
        <v>2494</v>
      </c>
      <c r="M607" s="37" t="s">
        <v>2493</v>
      </c>
      <c r="N607" s="37" t="s">
        <v>2495</v>
      </c>
      <c r="O607" s="37" t="s">
        <v>3107</v>
      </c>
      <c r="P607" s="40">
        <v>43322</v>
      </c>
      <c r="Q607" s="37"/>
      <c r="V607" s="40">
        <v>26428</v>
      </c>
      <c r="W607" s="37" t="s">
        <v>5417</v>
      </c>
      <c r="X607" s="37" t="s">
        <v>2514</v>
      </c>
      <c r="Y607" s="37" t="str">
        <f>+IFERROR(VLOOKUP(Tabla1[[#This Row],[Supervisor]],STAFF!E:H,4,0),"")</f>
        <v>WILLIAMS ENRIQUE DOMINGUEZ BARRADA</v>
      </c>
      <c r="Z607" s="40">
        <v>43310</v>
      </c>
      <c r="AA607" s="40">
        <v>43312</v>
      </c>
      <c r="AB607" s="37" t="s">
        <v>2516</v>
      </c>
      <c r="AC607" s="40">
        <v>43314</v>
      </c>
      <c r="AD607" s="37" t="s">
        <v>3767</v>
      </c>
      <c r="AE607" s="37" t="s">
        <v>3767</v>
      </c>
      <c r="AF607" s="37">
        <v>19030</v>
      </c>
      <c r="AG607" s="37" t="s">
        <v>3768</v>
      </c>
      <c r="AJ607" s="37">
        <v>34</v>
      </c>
      <c r="AK607" s="37" t="s">
        <v>3082</v>
      </c>
      <c r="AL607" s="37">
        <v>30</v>
      </c>
      <c r="AN607" s="37" t="str">
        <f>+IF(AL607=45,1,"")</f>
        <v/>
      </c>
      <c r="AO607" s="40">
        <f ca="1">+TODAY()</f>
        <v>44256</v>
      </c>
      <c r="AP607" s="41">
        <f ca="1">+IF(Tabla1[[#This Row],[Fecha Ingreso Plataforma]]="","",AO607-AC607)</f>
        <v>942</v>
      </c>
      <c r="AQ607" s="40"/>
      <c r="AR607" s="42">
        <f>+IF(Tabla1[[#This Row],[Fecha Baja]]="","",VALUE(1&amp;"/"&amp;MONTH(Tabla1[[#This Row],[Fecha Baja]])&amp;"/"&amp;YEAR(Tabla1[[#This Row],[Fecha Baja]])))</f>
        <v>43313</v>
      </c>
      <c r="AS607" s="42">
        <f>IF(Tabla1[[#This Row],[Fecha Ingreso Plataforma]]="","",VALUE(1&amp;"/"&amp;MONTH(Tabla1[[#This Row],[Fecha Ingreso Plataforma]])&amp;"/"&amp;YEAR(Tabla1[[#This Row],[Fecha Ingreso Plataforma]])))</f>
        <v>43313</v>
      </c>
      <c r="AT607" s="41" t="str">
        <f ca="1">+IF(AND(Tabla1[[#This Row],[dias]]&gt;=135,Tabla1[[#This Row],[Estado]]="Vigente"),"Si","No")</f>
        <v>No</v>
      </c>
      <c r="AU607" s="37" t="str">
        <f>+IF(COUNTIF('PLAN EMPLEADO'!I:I,Tabla1[[#This Row],[Mail]])=0,"No","Si")</f>
        <v>No</v>
      </c>
      <c r="AV607" s="89" t="s">
        <v>709</v>
      </c>
      <c r="AW607" s="194"/>
    </row>
    <row r="608" spans="1:49" x14ac:dyDescent="0.2">
      <c r="A608" s="37" t="s">
        <v>27</v>
      </c>
      <c r="B608" s="37" t="s">
        <v>3115</v>
      </c>
      <c r="C608" s="37" t="s">
        <v>28</v>
      </c>
      <c r="D608" s="37" t="s">
        <v>30</v>
      </c>
      <c r="E608" s="193" t="str">
        <f>+LEFT(Tabla1[[#This Row],[RutDV]],8)</f>
        <v>19010773</v>
      </c>
      <c r="F608" s="193" t="str">
        <f>+RIGHT(Tabla1[[#This Row],[RutDV]],1)</f>
        <v>6</v>
      </c>
      <c r="G608" s="37" t="s">
        <v>3703</v>
      </c>
      <c r="H608" s="37" t="s">
        <v>3759</v>
      </c>
      <c r="I608" s="37" t="str">
        <f>+TRIM(Tabla1[[#This Row],[Nombres]]&amp;" "&amp;Tabla1[[#This Row],[Apellidos]])</f>
        <v>MARISABELA LOPEZ SANTANDER</v>
      </c>
      <c r="J608" s="37" t="s">
        <v>3667</v>
      </c>
      <c r="K608" s="37" t="s">
        <v>3668</v>
      </c>
      <c r="L608" s="37" t="s">
        <v>2494</v>
      </c>
      <c r="M608" s="37" t="s">
        <v>2493</v>
      </c>
      <c r="N608" s="37" t="s">
        <v>2495</v>
      </c>
      <c r="O608" s="177" t="s">
        <v>8681</v>
      </c>
      <c r="P608" s="40">
        <v>43434</v>
      </c>
      <c r="Q608" s="37"/>
      <c r="V608" s="40">
        <v>35201</v>
      </c>
      <c r="W608" s="37" t="s">
        <v>5411</v>
      </c>
      <c r="X608" s="37" t="s">
        <v>2512</v>
      </c>
      <c r="Y608" s="37" t="str">
        <f>+IFERROR(VLOOKUP(Tabla1[[#This Row],[Supervisor]],STAFF!E:H,4,0),"")</f>
        <v>ULISES LA ROSA PEREZ</v>
      </c>
      <c r="Z608" s="40">
        <v>43291</v>
      </c>
      <c r="AA608" s="40">
        <v>43312</v>
      </c>
      <c r="AB608" s="37" t="s">
        <v>2516</v>
      </c>
      <c r="AC608" s="40">
        <v>43314</v>
      </c>
      <c r="AD608" s="37" t="s">
        <v>3759</v>
      </c>
      <c r="AE608" s="37" t="s">
        <v>3759</v>
      </c>
      <c r="AF608" s="37">
        <v>19140</v>
      </c>
      <c r="AG608" s="37" t="s">
        <v>3758</v>
      </c>
      <c r="AJ608" s="37">
        <v>34</v>
      </c>
      <c r="AK608" s="37" t="s">
        <v>3082</v>
      </c>
      <c r="AL608" s="37">
        <v>30</v>
      </c>
      <c r="AM608" s="37" t="s">
        <v>3519</v>
      </c>
      <c r="AN608" s="37" t="str">
        <f>+IF(AL608=45,1,"")</f>
        <v/>
      </c>
      <c r="AO608" s="40">
        <f ca="1">+TODAY()</f>
        <v>44256</v>
      </c>
      <c r="AP608" s="41">
        <f ca="1">+IF(Tabla1[[#This Row],[Fecha Ingreso Plataforma]]="","",AO608-AC608)</f>
        <v>942</v>
      </c>
      <c r="AQ608" s="40"/>
      <c r="AR608" s="42">
        <f>+IF(Tabla1[[#This Row],[Fecha Baja]]="","",VALUE(1&amp;"/"&amp;MONTH(Tabla1[[#This Row],[Fecha Baja]])&amp;"/"&amp;YEAR(Tabla1[[#This Row],[Fecha Baja]])))</f>
        <v>43405</v>
      </c>
      <c r="AS608" s="42">
        <f>IF(Tabla1[[#This Row],[Fecha Ingreso Plataforma]]="","",VALUE(1&amp;"/"&amp;MONTH(Tabla1[[#This Row],[Fecha Ingreso Plataforma]])&amp;"/"&amp;YEAR(Tabla1[[#This Row],[Fecha Ingreso Plataforma]])))</f>
        <v>43313</v>
      </c>
      <c r="AT608" s="41" t="str">
        <f ca="1">+IF(AND(Tabla1[[#This Row],[dias]]&gt;=135,Tabla1[[#This Row],[Estado]]="Vigente"),"Si","No")</f>
        <v>No</v>
      </c>
      <c r="AU608" s="37" t="str">
        <f>+IF(COUNTIF('PLAN EMPLEADO'!I:I,Tabla1[[#This Row],[Mail]])=0,"No","Si")</f>
        <v>No</v>
      </c>
      <c r="AV608" s="89" t="s">
        <v>709</v>
      </c>
      <c r="AW608" s="194"/>
    </row>
    <row r="609" spans="1:49" x14ac:dyDescent="0.2">
      <c r="A609" s="37" t="s">
        <v>27</v>
      </c>
      <c r="B609" s="37" t="s">
        <v>3115</v>
      </c>
      <c r="C609" s="37" t="s">
        <v>28</v>
      </c>
      <c r="D609" s="37" t="s">
        <v>30</v>
      </c>
      <c r="E609" s="193" t="str">
        <f>+LEFT(Tabla1[[#This Row],[RutDV]],8)</f>
        <v>19257164</v>
      </c>
      <c r="F609" s="193" t="str">
        <f>+RIGHT(Tabla1[[#This Row],[RutDV]],1)</f>
        <v>2</v>
      </c>
      <c r="G609" s="37" t="s">
        <v>3719</v>
      </c>
      <c r="H609" s="37" t="s">
        <v>3756</v>
      </c>
      <c r="I609" s="37" t="str">
        <f>+TRIM(Tabla1[[#This Row],[Nombres]]&amp;" "&amp;Tabla1[[#This Row],[Apellidos]])</f>
        <v>SOLANGE ESTEFANIA RIOS CASTILLO</v>
      </c>
      <c r="J609" s="37" t="s">
        <v>3693</v>
      </c>
      <c r="K609" s="37" t="s">
        <v>3694</v>
      </c>
      <c r="L609" s="37" t="s">
        <v>2494</v>
      </c>
      <c r="M609" s="37" t="s">
        <v>2493</v>
      </c>
      <c r="N609" s="37" t="s">
        <v>2496</v>
      </c>
      <c r="O609" s="37" t="s">
        <v>3089</v>
      </c>
      <c r="P609" s="40">
        <v>43371</v>
      </c>
      <c r="Q609" s="37"/>
      <c r="V609" s="40">
        <v>35125</v>
      </c>
      <c r="W609" s="37" t="s">
        <v>5408</v>
      </c>
      <c r="X609" s="37" t="s">
        <v>4599</v>
      </c>
      <c r="Y609" s="37" t="str">
        <f>+IFERROR(VLOOKUP(Tabla1[[#This Row],[Supervisor]],STAFF!E:H,4,0),"")</f>
        <v>WILLIAMS ENRIQUE DOMINGUEZ BARRADA</v>
      </c>
      <c r="Z609" s="40">
        <v>43307</v>
      </c>
      <c r="AA609" s="40">
        <v>43312</v>
      </c>
      <c r="AB609" s="37" t="s">
        <v>2516</v>
      </c>
      <c r="AC609" s="40">
        <v>43313</v>
      </c>
      <c r="AD609" s="37" t="s">
        <v>3756</v>
      </c>
      <c r="AE609" s="37" t="s">
        <v>3756</v>
      </c>
      <c r="AF609" s="37">
        <v>19067</v>
      </c>
      <c r="AG609" s="37" t="s">
        <v>3755</v>
      </c>
      <c r="AJ609" s="37">
        <v>34</v>
      </c>
      <c r="AK609" s="37" t="s">
        <v>3082</v>
      </c>
      <c r="AL609" s="37">
        <v>30</v>
      </c>
      <c r="AN609" s="37" t="str">
        <f>+IF(AL609=45,1,"")</f>
        <v/>
      </c>
      <c r="AO609" s="40">
        <f ca="1">+TODAY()</f>
        <v>44256</v>
      </c>
      <c r="AP609" s="41">
        <f ca="1">+IF(Tabla1[[#This Row],[Fecha Ingreso Plataforma]]="","",AO609-AC609)</f>
        <v>943</v>
      </c>
      <c r="AQ609" s="40"/>
      <c r="AR609" s="42">
        <f>+IF(Tabla1[[#This Row],[Fecha Baja]]="","",VALUE(1&amp;"/"&amp;MONTH(Tabla1[[#This Row],[Fecha Baja]])&amp;"/"&amp;YEAR(Tabla1[[#This Row],[Fecha Baja]])))</f>
        <v>43344</v>
      </c>
      <c r="AS609" s="42">
        <f>IF(Tabla1[[#This Row],[Fecha Ingreso Plataforma]]="","",VALUE(1&amp;"/"&amp;MONTH(Tabla1[[#This Row],[Fecha Ingreso Plataforma]])&amp;"/"&amp;YEAR(Tabla1[[#This Row],[Fecha Ingreso Plataforma]])))</f>
        <v>43313</v>
      </c>
      <c r="AT609" s="41" t="str">
        <f ca="1">+IF(AND(Tabla1[[#This Row],[dias]]&gt;=135,Tabla1[[#This Row],[Estado]]="Vigente"),"Si","No")</f>
        <v>No</v>
      </c>
      <c r="AU609" s="37" t="str">
        <f>+IF(COUNTIF('PLAN EMPLEADO'!I:I,Tabla1[[#This Row],[Mail]])=0,"No","Si")</f>
        <v>No</v>
      </c>
      <c r="AV609" s="89" t="s">
        <v>709</v>
      </c>
      <c r="AW609" s="194"/>
    </row>
    <row r="610" spans="1:49" x14ac:dyDescent="0.2">
      <c r="A610" s="37" t="s">
        <v>27</v>
      </c>
      <c r="B610" s="37" t="s">
        <v>3115</v>
      </c>
      <c r="C610" s="37" t="s">
        <v>28</v>
      </c>
      <c r="D610" s="37" t="s">
        <v>30</v>
      </c>
      <c r="E610" s="193" t="str">
        <f>+LEFT(Tabla1[[#This Row],[RutDV]],8)</f>
        <v>18003437</v>
      </c>
      <c r="F610" s="193" t="str">
        <f>+RIGHT(Tabla1[[#This Row],[RutDV]],1)</f>
        <v>4</v>
      </c>
      <c r="G610" s="37" t="s">
        <v>3826</v>
      </c>
      <c r="H610" s="37" t="s">
        <v>3827</v>
      </c>
      <c r="I610" s="37" t="str">
        <f>+TRIM(Tabla1[[#This Row],[Nombres]]&amp;" "&amp;Tabla1[[#This Row],[Apellidos]])</f>
        <v>ALEX LUIS HERIBERTO CONCHA MUÑOZ</v>
      </c>
      <c r="J610" s="37" t="s">
        <v>3800</v>
      </c>
      <c r="K610" s="37" t="s">
        <v>3801</v>
      </c>
      <c r="L610" s="37" t="s">
        <v>2494</v>
      </c>
      <c r="M610" s="37" t="s">
        <v>2493</v>
      </c>
      <c r="N610" s="37" t="s">
        <v>2496</v>
      </c>
      <c r="O610" s="37" t="s">
        <v>3089</v>
      </c>
      <c r="P610" s="40">
        <v>43447</v>
      </c>
      <c r="Q610" s="37"/>
      <c r="V610" s="40">
        <v>33756</v>
      </c>
      <c r="W610" s="37" t="s">
        <v>5409</v>
      </c>
      <c r="X610" s="37" t="s">
        <v>2511</v>
      </c>
      <c r="Y610" s="37" t="str">
        <f>+IFERROR(VLOOKUP(Tabla1[[#This Row],[Supervisor]],STAFF!E:H,4,0),"")</f>
        <v>ULISES LA ROSA PEREZ</v>
      </c>
      <c r="Z610" s="40">
        <v>43311</v>
      </c>
      <c r="AA610" s="40">
        <v>43325</v>
      </c>
      <c r="AB610" s="37" t="s">
        <v>2516</v>
      </c>
      <c r="AC610" s="40">
        <v>43326</v>
      </c>
      <c r="AD610" s="37" t="s">
        <v>3827</v>
      </c>
      <c r="AE610" s="37" t="s">
        <v>3827</v>
      </c>
      <c r="AF610" s="37">
        <v>19089</v>
      </c>
      <c r="AG610" s="37" t="s">
        <v>3828</v>
      </c>
      <c r="AJ610" s="37">
        <v>35</v>
      </c>
      <c r="AK610" s="37" t="s">
        <v>3087</v>
      </c>
      <c r="AL610" s="37">
        <v>30</v>
      </c>
      <c r="AM610" s="37" t="s">
        <v>3519</v>
      </c>
      <c r="AN610" s="37" t="str">
        <f>+IF(AL610=45,1,"")</f>
        <v/>
      </c>
      <c r="AO610" s="40">
        <f ca="1">+TODAY()</f>
        <v>44256</v>
      </c>
      <c r="AP610" s="41">
        <f ca="1">+IF(Tabla1[[#This Row],[Fecha Ingreso Plataforma]]="","",AO610-AC610)</f>
        <v>930</v>
      </c>
      <c r="AQ610" s="40">
        <v>43371</v>
      </c>
      <c r="AR610" s="42">
        <f>+IF(Tabla1[[#This Row],[Fecha Baja]]="","",VALUE(1&amp;"/"&amp;MONTH(Tabla1[[#This Row],[Fecha Baja]])&amp;"/"&amp;YEAR(Tabla1[[#This Row],[Fecha Baja]])))</f>
        <v>43435</v>
      </c>
      <c r="AS610" s="42">
        <f>IF(Tabla1[[#This Row],[Fecha Ingreso Plataforma]]="","",VALUE(1&amp;"/"&amp;MONTH(Tabla1[[#This Row],[Fecha Ingreso Plataforma]])&amp;"/"&amp;YEAR(Tabla1[[#This Row],[Fecha Ingreso Plataforma]])))</f>
        <v>43313</v>
      </c>
      <c r="AT610" s="41" t="str">
        <f ca="1">+IF(AND(Tabla1[[#This Row],[dias]]&gt;=135,Tabla1[[#This Row],[Estado]]="Vigente"),"Si","No")</f>
        <v>No</v>
      </c>
      <c r="AU610" s="37" t="str">
        <f>+IF(COUNTIF('PLAN EMPLEADO'!I:I,Tabla1[[#This Row],[Mail]])=0,"No","Si")</f>
        <v>Si</v>
      </c>
      <c r="AV610" s="89" t="s">
        <v>709</v>
      </c>
      <c r="AW610" s="194"/>
    </row>
    <row r="611" spans="1:49" x14ac:dyDescent="0.2">
      <c r="A611" s="37" t="s">
        <v>27</v>
      </c>
      <c r="B611" s="37" t="s">
        <v>3115</v>
      </c>
      <c r="C611" s="37" t="s">
        <v>29</v>
      </c>
      <c r="D611" s="37" t="s">
        <v>30</v>
      </c>
      <c r="E611" s="193" t="str">
        <f>+LEFT(Tabla1[[#This Row],[RutDV]],8)</f>
        <v>16732416</v>
      </c>
      <c r="F611" s="193" t="str">
        <f>+RIGHT(Tabla1[[#This Row],[RutDV]],1)</f>
        <v>9</v>
      </c>
      <c r="G611" s="37" t="s">
        <v>3829</v>
      </c>
      <c r="H611" s="37" t="s">
        <v>3830</v>
      </c>
      <c r="I611" s="37" t="str">
        <f>+TRIM(Tabla1[[#This Row],[Nombres]]&amp;" "&amp;Tabla1[[#This Row],[Apellidos]])</f>
        <v>CESAR OSVALDO MEDEL VERA</v>
      </c>
      <c r="J611" s="37" t="s">
        <v>3787</v>
      </c>
      <c r="K611" s="37" t="s">
        <v>3788</v>
      </c>
      <c r="L611" s="37" t="s">
        <v>2494</v>
      </c>
      <c r="M611" s="37" t="s">
        <v>2493</v>
      </c>
      <c r="N611" s="37" t="s">
        <v>2495</v>
      </c>
      <c r="O611" s="37" t="s">
        <v>3107</v>
      </c>
      <c r="P611" s="40">
        <v>43341</v>
      </c>
      <c r="Q611" s="37"/>
      <c r="V611" s="40">
        <v>31881</v>
      </c>
      <c r="W611" s="37" t="s">
        <v>5417</v>
      </c>
      <c r="X611" s="37" t="s">
        <v>2514</v>
      </c>
      <c r="Y611" s="37" t="str">
        <f>+IFERROR(VLOOKUP(Tabla1[[#This Row],[Supervisor]],STAFF!E:H,4,0),"")</f>
        <v>WILLIAMS ENRIQUE DOMINGUEZ BARRADA</v>
      </c>
      <c r="Z611" s="40">
        <v>43311</v>
      </c>
      <c r="AA611" s="40">
        <v>43325</v>
      </c>
      <c r="AB611" s="37" t="s">
        <v>2516</v>
      </c>
      <c r="AC611" s="40">
        <v>43326</v>
      </c>
      <c r="AD611" s="37" t="s">
        <v>3830</v>
      </c>
      <c r="AE611" s="37" t="s">
        <v>3830</v>
      </c>
      <c r="AF611" s="37">
        <v>19029</v>
      </c>
      <c r="AG611" s="37" t="s">
        <v>3831</v>
      </c>
      <c r="AJ611" s="37">
        <v>35</v>
      </c>
      <c r="AK611" s="37" t="s">
        <v>3087</v>
      </c>
      <c r="AL611" s="37">
        <v>30</v>
      </c>
      <c r="AN611" s="37" t="str">
        <f>+IF(AL611=45,1,"")</f>
        <v/>
      </c>
      <c r="AO611" s="40">
        <f ca="1">+TODAY()</f>
        <v>44256</v>
      </c>
      <c r="AP611" s="41">
        <f ca="1">+IF(Tabla1[[#This Row],[Fecha Ingreso Plataforma]]="","",AO611-AC611)</f>
        <v>930</v>
      </c>
      <c r="AQ611" s="40"/>
      <c r="AR611" s="42">
        <f>+IF(Tabla1[[#This Row],[Fecha Baja]]="","",VALUE(1&amp;"/"&amp;MONTH(Tabla1[[#This Row],[Fecha Baja]])&amp;"/"&amp;YEAR(Tabla1[[#This Row],[Fecha Baja]])))</f>
        <v>43313</v>
      </c>
      <c r="AS611" s="42">
        <f>IF(Tabla1[[#This Row],[Fecha Ingreso Plataforma]]="","",VALUE(1&amp;"/"&amp;MONTH(Tabla1[[#This Row],[Fecha Ingreso Plataforma]])&amp;"/"&amp;YEAR(Tabla1[[#This Row],[Fecha Ingreso Plataforma]])))</f>
        <v>43313</v>
      </c>
      <c r="AT611" s="41" t="str">
        <f ca="1">+IF(AND(Tabla1[[#This Row],[dias]]&gt;=135,Tabla1[[#This Row],[Estado]]="Vigente"),"Si","No")</f>
        <v>No</v>
      </c>
      <c r="AU611" s="37" t="str">
        <f>+IF(COUNTIF('PLAN EMPLEADO'!I:I,Tabla1[[#This Row],[Mail]])=0,"No","Si")</f>
        <v>No</v>
      </c>
      <c r="AV611" s="89" t="s">
        <v>709</v>
      </c>
      <c r="AW611" s="194"/>
    </row>
    <row r="612" spans="1:49" x14ac:dyDescent="0.2">
      <c r="A612" s="37" t="s">
        <v>27</v>
      </c>
      <c r="B612" s="37" t="s">
        <v>3115</v>
      </c>
      <c r="C612" s="37" t="s">
        <v>28</v>
      </c>
      <c r="D612" s="37" t="s">
        <v>30</v>
      </c>
      <c r="E612" s="193" t="str">
        <f>+LEFT(Tabla1[[#This Row],[RutDV]],8)</f>
        <v>13875289</v>
      </c>
      <c r="F612" s="193" t="str">
        <f>+RIGHT(Tabla1[[#This Row],[RutDV]],1)</f>
        <v>5</v>
      </c>
      <c r="G612" s="37" t="s">
        <v>3832</v>
      </c>
      <c r="H612" s="37" t="s">
        <v>3833</v>
      </c>
      <c r="I612" s="37" t="str">
        <f>+TRIM(Tabla1[[#This Row],[Nombres]]&amp;" "&amp;Tabla1[[#This Row],[Apellidos]])</f>
        <v>CHERYL STEFANIE WERNER ARAYA</v>
      </c>
      <c r="J612" s="37" t="s">
        <v>3791</v>
      </c>
      <c r="K612" s="37" t="s">
        <v>3792</v>
      </c>
      <c r="L612" s="37" t="s">
        <v>2494</v>
      </c>
      <c r="M612" s="37" t="s">
        <v>2493</v>
      </c>
      <c r="N612" s="37" t="s">
        <v>2496</v>
      </c>
      <c r="O612" s="37" t="s">
        <v>3089</v>
      </c>
      <c r="P612" s="40">
        <v>43383</v>
      </c>
      <c r="Q612" s="37"/>
      <c r="V612" s="40">
        <v>29374</v>
      </c>
      <c r="W612" s="37" t="s">
        <v>5417</v>
      </c>
      <c r="X612" s="37" t="s">
        <v>2514</v>
      </c>
      <c r="Y612" s="37" t="str">
        <f>+IFERROR(VLOOKUP(Tabla1[[#This Row],[Supervisor]],STAFF!E:H,4,0),"")</f>
        <v>WILLIAMS ENRIQUE DOMINGUEZ BARRADA</v>
      </c>
      <c r="Z612" s="40">
        <v>43311</v>
      </c>
      <c r="AA612" s="40">
        <v>43325</v>
      </c>
      <c r="AB612" s="37" t="s">
        <v>2516</v>
      </c>
      <c r="AC612" s="40">
        <v>43326</v>
      </c>
      <c r="AD612" s="37" t="s">
        <v>3833</v>
      </c>
      <c r="AE612" s="37" t="s">
        <v>3833</v>
      </c>
      <c r="AF612" s="37">
        <v>19062</v>
      </c>
      <c r="AG612" s="37" t="s">
        <v>3834</v>
      </c>
      <c r="AJ612" s="37">
        <v>35</v>
      </c>
      <c r="AK612" s="37" t="s">
        <v>3087</v>
      </c>
      <c r="AL612" s="37">
        <v>30</v>
      </c>
      <c r="AN612" s="37" t="str">
        <f>+IF(AL612=45,1,"")</f>
        <v/>
      </c>
      <c r="AO612" s="40">
        <f ca="1">+TODAY()</f>
        <v>44256</v>
      </c>
      <c r="AP612" s="41">
        <f ca="1">+IF(Tabla1[[#This Row],[Fecha Ingreso Plataforma]]="","",AO612-AC612)</f>
        <v>930</v>
      </c>
      <c r="AQ612" s="40"/>
      <c r="AR612" s="42">
        <f>+IF(Tabla1[[#This Row],[Fecha Baja]]="","",VALUE(1&amp;"/"&amp;MONTH(Tabla1[[#This Row],[Fecha Baja]])&amp;"/"&amp;YEAR(Tabla1[[#This Row],[Fecha Baja]])))</f>
        <v>43374</v>
      </c>
      <c r="AS612" s="42">
        <f>IF(Tabla1[[#This Row],[Fecha Ingreso Plataforma]]="","",VALUE(1&amp;"/"&amp;MONTH(Tabla1[[#This Row],[Fecha Ingreso Plataforma]])&amp;"/"&amp;YEAR(Tabla1[[#This Row],[Fecha Ingreso Plataforma]])))</f>
        <v>43313</v>
      </c>
      <c r="AT612" s="41" t="str">
        <f ca="1">+IF(AND(Tabla1[[#This Row],[dias]]&gt;=135,Tabla1[[#This Row],[Estado]]="Vigente"),"Si","No")</f>
        <v>No</v>
      </c>
      <c r="AU612" s="37" t="str">
        <f>+IF(COUNTIF('PLAN EMPLEADO'!I:I,Tabla1[[#This Row],[Mail]])=0,"No","Si")</f>
        <v>No</v>
      </c>
      <c r="AV612" s="89" t="s">
        <v>709</v>
      </c>
      <c r="AW612" s="194"/>
    </row>
    <row r="613" spans="1:49" x14ac:dyDescent="0.2">
      <c r="A613" s="37" t="s">
        <v>27</v>
      </c>
      <c r="B613" s="37" t="s">
        <v>3115</v>
      </c>
      <c r="C613" s="37" t="s">
        <v>28</v>
      </c>
      <c r="D613" s="37" t="s">
        <v>30</v>
      </c>
      <c r="E613" s="193" t="str">
        <f>+LEFT(Tabla1[[#This Row],[RutDV]],8)</f>
        <v>17626370</v>
      </c>
      <c r="F613" s="193" t="str">
        <f>+RIGHT(Tabla1[[#This Row],[RutDV]],1)</f>
        <v>9</v>
      </c>
      <c r="G613" s="37" t="s">
        <v>3844</v>
      </c>
      <c r="H613" s="37" t="s">
        <v>3845</v>
      </c>
      <c r="I613" s="37" t="str">
        <f>+TRIM(Tabla1[[#This Row],[Nombres]]&amp;" "&amp;Tabla1[[#This Row],[Apellidos]])</f>
        <v>FABIAN ALEJANDRO GUTIERREZ ARAYA</v>
      </c>
      <c r="J613" s="37" t="s">
        <v>2481</v>
      </c>
      <c r="K613" s="37" t="s">
        <v>3802</v>
      </c>
      <c r="L613" s="37" t="s">
        <v>2494</v>
      </c>
      <c r="M613" s="37" t="s">
        <v>2493</v>
      </c>
      <c r="N613" s="37" t="s">
        <v>2496</v>
      </c>
      <c r="O613" s="37" t="s">
        <v>3089</v>
      </c>
      <c r="P613" s="40">
        <v>43383</v>
      </c>
      <c r="Q613" s="37"/>
      <c r="V613" s="40">
        <v>33297</v>
      </c>
      <c r="W613" s="37" t="s">
        <v>5416</v>
      </c>
      <c r="X613" s="37" t="s">
        <v>2505</v>
      </c>
      <c r="Y613" s="37" t="str">
        <f>+IFERROR(VLOOKUP(Tabla1[[#This Row],[Supervisor]],STAFF!E:H,4,0),"")</f>
        <v>FRANCISCO JAVIER SUAREZ VEGA</v>
      </c>
      <c r="Z613" s="40">
        <v>43311</v>
      </c>
      <c r="AA613" s="40">
        <v>43325</v>
      </c>
      <c r="AB613" s="37" t="s">
        <v>2516</v>
      </c>
      <c r="AC613" s="40">
        <v>43326</v>
      </c>
      <c r="AD613" s="37" t="s">
        <v>3845</v>
      </c>
      <c r="AE613" s="37" t="s">
        <v>3845</v>
      </c>
      <c r="AF613" s="37">
        <v>19090</v>
      </c>
      <c r="AG613" s="37" t="s">
        <v>3846</v>
      </c>
      <c r="AJ613" s="37">
        <v>35</v>
      </c>
      <c r="AK613" s="37" t="s">
        <v>3087</v>
      </c>
      <c r="AL613" s="37">
        <v>30</v>
      </c>
      <c r="AN613" s="37" t="str">
        <f>+IF(AL613=45,1,"")</f>
        <v/>
      </c>
      <c r="AO613" s="40">
        <f ca="1">+TODAY()</f>
        <v>44256</v>
      </c>
      <c r="AP613" s="41">
        <f ca="1">+IF(Tabla1[[#This Row],[Fecha Ingreso Plataforma]]="","",AO613-AC613)</f>
        <v>930</v>
      </c>
      <c r="AQ613" s="40">
        <v>43371</v>
      </c>
      <c r="AR613" s="42">
        <f>+IF(Tabla1[[#This Row],[Fecha Baja]]="","",VALUE(1&amp;"/"&amp;MONTH(Tabla1[[#This Row],[Fecha Baja]])&amp;"/"&amp;YEAR(Tabla1[[#This Row],[Fecha Baja]])))</f>
        <v>43374</v>
      </c>
      <c r="AS613" s="42">
        <f>IF(Tabla1[[#This Row],[Fecha Ingreso Plataforma]]="","",VALUE(1&amp;"/"&amp;MONTH(Tabla1[[#This Row],[Fecha Ingreso Plataforma]])&amp;"/"&amp;YEAR(Tabla1[[#This Row],[Fecha Ingreso Plataforma]])))</f>
        <v>43313</v>
      </c>
      <c r="AT613" s="41" t="str">
        <f ca="1">+IF(AND(Tabla1[[#This Row],[dias]]&gt;=135,Tabla1[[#This Row],[Estado]]="Vigente"),"Si","No")</f>
        <v>No</v>
      </c>
      <c r="AU613" s="37" t="str">
        <f>+IF(COUNTIF('PLAN EMPLEADO'!I:I,Tabla1[[#This Row],[Mail]])=0,"No","Si")</f>
        <v>No</v>
      </c>
      <c r="AV613" s="89" t="s">
        <v>709</v>
      </c>
      <c r="AW613" s="194"/>
    </row>
    <row r="614" spans="1:49" x14ac:dyDescent="0.2">
      <c r="A614" s="37" t="s">
        <v>27</v>
      </c>
      <c r="B614" s="37" t="s">
        <v>3115</v>
      </c>
      <c r="C614" s="37" t="s">
        <v>28</v>
      </c>
      <c r="D614" s="37" t="s">
        <v>30</v>
      </c>
      <c r="E614" s="193" t="str">
        <f>+LEFT(Tabla1[[#This Row],[RutDV]],8)</f>
        <v>17100807</v>
      </c>
      <c r="F614" s="193" t="str">
        <f>+RIGHT(Tabla1[[#This Row],[RutDV]],1)</f>
        <v>7</v>
      </c>
      <c r="G614" s="37" t="s">
        <v>3847</v>
      </c>
      <c r="H614" s="37" t="s">
        <v>3848</v>
      </c>
      <c r="I614" s="37" t="str">
        <f>+TRIM(Tabla1[[#This Row],[Nombres]]&amp;" "&amp;Tabla1[[#This Row],[Apellidos]])</f>
        <v>GABRIELA AMANDA PINTO OROZCO</v>
      </c>
      <c r="J614" s="37" t="s">
        <v>3783</v>
      </c>
      <c r="K614" s="37" t="s">
        <v>3784</v>
      </c>
      <c r="L614" s="37" t="s">
        <v>2494</v>
      </c>
      <c r="M614" s="37" t="s">
        <v>2493</v>
      </c>
      <c r="N614" s="37" t="s">
        <v>2496</v>
      </c>
      <c r="O614" s="37" t="s">
        <v>3089</v>
      </c>
      <c r="P614" s="40">
        <v>43383</v>
      </c>
      <c r="Q614" s="37"/>
      <c r="V614" s="40">
        <v>32365</v>
      </c>
      <c r="W614" s="37" t="s">
        <v>5413</v>
      </c>
      <c r="X614" s="37" t="s">
        <v>2510</v>
      </c>
      <c r="Y614" s="37" t="str">
        <f>+IFERROR(VLOOKUP(Tabla1[[#This Row],[Supervisor]],STAFF!E:H,4,0),"")</f>
        <v>FRANCISCO JAVIER SUAREZ VEGA</v>
      </c>
      <c r="Z614" s="40">
        <v>43311</v>
      </c>
      <c r="AA614" s="40">
        <v>43325</v>
      </c>
      <c r="AB614" s="37" t="s">
        <v>2516</v>
      </c>
      <c r="AC614" s="40">
        <v>43326</v>
      </c>
      <c r="AD614" s="37" t="s">
        <v>3848</v>
      </c>
      <c r="AE614" s="37" t="s">
        <v>3848</v>
      </c>
      <c r="AF614" s="37">
        <v>19017</v>
      </c>
      <c r="AG614" s="37" t="s">
        <v>2557</v>
      </c>
      <c r="AJ614" s="37">
        <v>35</v>
      </c>
      <c r="AK614" s="37" t="s">
        <v>3087</v>
      </c>
      <c r="AL614" s="37">
        <v>30</v>
      </c>
      <c r="AN614" s="37" t="str">
        <f>+IF(AL614=45,1,"")</f>
        <v/>
      </c>
      <c r="AO614" s="40">
        <f ca="1">+TODAY()</f>
        <v>44256</v>
      </c>
      <c r="AP614" s="41">
        <f ca="1">+IF(Tabla1[[#This Row],[Fecha Ingreso Plataforma]]="","",AO614-AC614)</f>
        <v>930</v>
      </c>
      <c r="AQ614" s="40"/>
      <c r="AR614" s="42">
        <f>+IF(Tabla1[[#This Row],[Fecha Baja]]="","",VALUE(1&amp;"/"&amp;MONTH(Tabla1[[#This Row],[Fecha Baja]])&amp;"/"&amp;YEAR(Tabla1[[#This Row],[Fecha Baja]])))</f>
        <v>43374</v>
      </c>
      <c r="AS614" s="42">
        <f>IF(Tabla1[[#This Row],[Fecha Ingreso Plataforma]]="","",VALUE(1&amp;"/"&amp;MONTH(Tabla1[[#This Row],[Fecha Ingreso Plataforma]])&amp;"/"&amp;YEAR(Tabla1[[#This Row],[Fecha Ingreso Plataforma]])))</f>
        <v>43313</v>
      </c>
      <c r="AT614" s="41" t="str">
        <f ca="1">+IF(AND(Tabla1[[#This Row],[dias]]&gt;=135,Tabla1[[#This Row],[Estado]]="Vigente"),"Si","No")</f>
        <v>No</v>
      </c>
      <c r="AU614" s="37" t="str">
        <f>+IF(COUNTIF('PLAN EMPLEADO'!I:I,Tabla1[[#This Row],[Mail]])=0,"No","Si")</f>
        <v>No</v>
      </c>
      <c r="AV614" s="89" t="s">
        <v>709</v>
      </c>
      <c r="AW614" s="194"/>
    </row>
    <row r="615" spans="1:49" x14ac:dyDescent="0.2">
      <c r="A615" s="37" t="s">
        <v>27</v>
      </c>
      <c r="B615" s="37" t="s">
        <v>3115</v>
      </c>
      <c r="C615" s="37" t="s">
        <v>28</v>
      </c>
      <c r="D615" s="37" t="s">
        <v>30</v>
      </c>
      <c r="E615" s="193" t="str">
        <f>+LEFT(Tabla1[[#This Row],[RutDV]],8)</f>
        <v>18241112</v>
      </c>
      <c r="F615" s="193" t="str">
        <f>+RIGHT(Tabla1[[#This Row],[RutDV]],1)</f>
        <v>4</v>
      </c>
      <c r="G615" s="37" t="s">
        <v>3849</v>
      </c>
      <c r="H615" s="37" t="s">
        <v>3850</v>
      </c>
      <c r="I615" s="37" t="str">
        <f>+TRIM(Tabla1[[#This Row],[Nombres]]&amp;" "&amp;Tabla1[[#This Row],[Apellidos]])</f>
        <v>JAVIER IGNACIO MARTINEZ GUTHRIE</v>
      </c>
      <c r="J615" s="37" t="s">
        <v>3803</v>
      </c>
      <c r="K615" s="37" t="s">
        <v>3804</v>
      </c>
      <c r="L615" s="37" t="s">
        <v>2494</v>
      </c>
      <c r="M615" s="37" t="s">
        <v>2493</v>
      </c>
      <c r="N615" s="37" t="s">
        <v>2496</v>
      </c>
      <c r="P615" s="40">
        <v>43453</v>
      </c>
      <c r="Q615" s="37"/>
      <c r="V615" s="40">
        <v>33984</v>
      </c>
      <c r="W615" s="37" t="s">
        <v>5414</v>
      </c>
      <c r="X615" s="37" t="s">
        <v>2508</v>
      </c>
      <c r="Y615" s="37" t="str">
        <f>+IFERROR(VLOOKUP(Tabla1[[#This Row],[Supervisor]],STAFF!E:H,4,0),"")</f>
        <v>ULISES LA ROSA PEREZ</v>
      </c>
      <c r="Z615" s="40">
        <v>43311</v>
      </c>
      <c r="AA615" s="40">
        <v>43325</v>
      </c>
      <c r="AB615" s="37" t="s">
        <v>2516</v>
      </c>
      <c r="AC615" s="40">
        <v>43326</v>
      </c>
      <c r="AD615" s="37" t="s">
        <v>3850</v>
      </c>
      <c r="AE615" s="37" t="s">
        <v>3850</v>
      </c>
      <c r="AF615" s="37">
        <v>19091</v>
      </c>
      <c r="AG615" s="37" t="s">
        <v>3851</v>
      </c>
      <c r="AJ615" s="37">
        <v>35</v>
      </c>
      <c r="AK615" s="37" t="s">
        <v>3087</v>
      </c>
      <c r="AL615" s="37">
        <v>30</v>
      </c>
      <c r="AM615" s="37" t="s">
        <v>3519</v>
      </c>
      <c r="AN615" s="37" t="str">
        <f>+IF(AL615=45,1,"")</f>
        <v/>
      </c>
      <c r="AO615" s="40">
        <f ca="1">+TODAY()</f>
        <v>44256</v>
      </c>
      <c r="AP615" s="41">
        <f ca="1">+IF(Tabla1[[#This Row],[Fecha Ingreso Plataforma]]="","",AO615-AC615)</f>
        <v>930</v>
      </c>
      <c r="AQ615" s="40">
        <v>43371</v>
      </c>
      <c r="AR615" s="42">
        <f>+IF(Tabla1[[#This Row],[Fecha Baja]]="","",VALUE(1&amp;"/"&amp;MONTH(Tabla1[[#This Row],[Fecha Baja]])&amp;"/"&amp;YEAR(Tabla1[[#This Row],[Fecha Baja]])))</f>
        <v>43435</v>
      </c>
      <c r="AS615" s="42">
        <f>IF(Tabla1[[#This Row],[Fecha Ingreso Plataforma]]="","",VALUE(1&amp;"/"&amp;MONTH(Tabla1[[#This Row],[Fecha Ingreso Plataforma]])&amp;"/"&amp;YEAR(Tabla1[[#This Row],[Fecha Ingreso Plataforma]])))</f>
        <v>43313</v>
      </c>
      <c r="AT615" s="41" t="str">
        <f ca="1">+IF(AND(Tabla1[[#This Row],[dias]]&gt;=135,Tabla1[[#This Row],[Estado]]="Vigente"),"Si","No")</f>
        <v>No</v>
      </c>
      <c r="AU615" s="37" t="str">
        <f>+IF(COUNTIF('PLAN EMPLEADO'!I:I,Tabla1[[#This Row],[Mail]])=0,"No","Si")</f>
        <v>Si</v>
      </c>
      <c r="AV615" s="89" t="s">
        <v>709</v>
      </c>
      <c r="AW615" s="194"/>
    </row>
    <row r="616" spans="1:49" x14ac:dyDescent="0.2">
      <c r="A616" s="37" t="s">
        <v>27</v>
      </c>
      <c r="B616" s="37" t="s">
        <v>3115</v>
      </c>
      <c r="C616" s="37" t="s">
        <v>28</v>
      </c>
      <c r="D616" s="37" t="s">
        <v>30</v>
      </c>
      <c r="E616" s="193" t="str">
        <f>+LEFT(Tabla1[[#This Row],[RutDV]],8)</f>
        <v>18081670</v>
      </c>
      <c r="F616" s="193" t="str">
        <f>+RIGHT(Tabla1[[#This Row],[RutDV]],1)</f>
        <v>4</v>
      </c>
      <c r="G616" s="37" t="s">
        <v>3858</v>
      </c>
      <c r="H616" s="37" t="s">
        <v>3859</v>
      </c>
      <c r="I616" s="37" t="str">
        <f>+TRIM(Tabla1[[#This Row],[Nombres]]&amp;" "&amp;Tabla1[[#This Row],[Apellidos]])</f>
        <v>KARLA SOFIA COLLANTE FARIAS</v>
      </c>
      <c r="J616" s="37" t="s">
        <v>3796</v>
      </c>
      <c r="K616" s="37" t="s">
        <v>3797</v>
      </c>
      <c r="L616" s="37" t="s">
        <v>2494</v>
      </c>
      <c r="M616" s="37" t="s">
        <v>2493</v>
      </c>
      <c r="N616" s="37" t="s">
        <v>2496</v>
      </c>
      <c r="O616" s="37" t="s">
        <v>4955</v>
      </c>
      <c r="P616" s="40">
        <v>43472</v>
      </c>
      <c r="Q616" s="37"/>
      <c r="V616" s="40">
        <v>33829</v>
      </c>
      <c r="W616" s="37" t="s">
        <v>5414</v>
      </c>
      <c r="X616" s="37" t="s">
        <v>2508</v>
      </c>
      <c r="Y616" s="37" t="str">
        <f>+IFERROR(VLOOKUP(Tabla1[[#This Row],[Supervisor]],STAFF!E:H,4,0),"")</f>
        <v>ULISES LA ROSA PEREZ</v>
      </c>
      <c r="Z616" s="40">
        <v>43311</v>
      </c>
      <c r="AA616" s="40">
        <v>43325</v>
      </c>
      <c r="AB616" s="37" t="s">
        <v>2516</v>
      </c>
      <c r="AC616" s="40">
        <v>43326</v>
      </c>
      <c r="AD616" s="37" t="s">
        <v>3859</v>
      </c>
      <c r="AE616" s="37" t="s">
        <v>3859</v>
      </c>
      <c r="AF616" s="37">
        <v>19078</v>
      </c>
      <c r="AG616" s="37" t="s">
        <v>3860</v>
      </c>
      <c r="AJ616" s="37">
        <v>35</v>
      </c>
      <c r="AK616" s="37" t="s">
        <v>3087</v>
      </c>
      <c r="AL616" s="37">
        <v>30</v>
      </c>
      <c r="AM616" s="37" t="s">
        <v>3519</v>
      </c>
      <c r="AN616" s="37" t="str">
        <f>+IF(AL616=45,1,"")</f>
        <v/>
      </c>
      <c r="AO616" s="40">
        <f ca="1">+TODAY()</f>
        <v>44256</v>
      </c>
      <c r="AP616" s="41">
        <f ca="1">+IF(Tabla1[[#This Row],[Fecha Ingreso Plataforma]]="","",AO616-AC616)</f>
        <v>930</v>
      </c>
      <c r="AQ616" s="40">
        <v>43371</v>
      </c>
      <c r="AR616" s="42">
        <f>+IF(Tabla1[[#This Row],[Fecha Baja]]="","",VALUE(1&amp;"/"&amp;MONTH(Tabla1[[#This Row],[Fecha Baja]])&amp;"/"&amp;YEAR(Tabla1[[#This Row],[Fecha Baja]])))</f>
        <v>43466</v>
      </c>
      <c r="AS616" s="42">
        <f>IF(Tabla1[[#This Row],[Fecha Ingreso Plataforma]]="","",VALUE(1&amp;"/"&amp;MONTH(Tabla1[[#This Row],[Fecha Ingreso Plataforma]])&amp;"/"&amp;YEAR(Tabla1[[#This Row],[Fecha Ingreso Plataforma]])))</f>
        <v>43313</v>
      </c>
      <c r="AT616" s="41" t="str">
        <f ca="1">+IF(AND(Tabla1[[#This Row],[dias]]&gt;=135,Tabla1[[#This Row],[Estado]]="Vigente"),"Si","No")</f>
        <v>No</v>
      </c>
      <c r="AU616" s="37" t="str">
        <f>+IF(COUNTIF('PLAN EMPLEADO'!I:I,Tabla1[[#This Row],[Mail]])=0,"No","Si")</f>
        <v>Si</v>
      </c>
      <c r="AV616" s="89" t="s">
        <v>709</v>
      </c>
      <c r="AW616" s="194"/>
    </row>
    <row r="617" spans="1:49" x14ac:dyDescent="0.2">
      <c r="A617" s="37" t="s">
        <v>27</v>
      </c>
      <c r="B617" s="37" t="s">
        <v>3115</v>
      </c>
      <c r="C617" s="37" t="s">
        <v>28</v>
      </c>
      <c r="D617" s="37" t="s">
        <v>30</v>
      </c>
      <c r="E617" s="193" t="str">
        <f>+LEFT(Tabla1[[#This Row],[RutDV]],8)</f>
        <v>19205378</v>
      </c>
      <c r="F617" s="193" t="str">
        <f>+RIGHT(Tabla1[[#This Row],[RutDV]],1)</f>
        <v>1</v>
      </c>
      <c r="G617" s="37" t="s">
        <v>3867</v>
      </c>
      <c r="H617" s="37" t="s">
        <v>3868</v>
      </c>
      <c r="I617" s="37" t="str">
        <f>+TRIM(Tabla1[[#This Row],[Nombres]]&amp;" "&amp;Tabla1[[#This Row],[Apellidos]])</f>
        <v>LUIS ANTONIO GODOY ARANCIBIA</v>
      </c>
      <c r="J617" s="37" t="s">
        <v>3794</v>
      </c>
      <c r="K617" s="37" t="s">
        <v>3795</v>
      </c>
      <c r="L617" s="37" t="s">
        <v>2494</v>
      </c>
      <c r="M617" s="37" t="s">
        <v>2493</v>
      </c>
      <c r="N617" s="37" t="s">
        <v>2495</v>
      </c>
      <c r="O617" s="37" t="s">
        <v>3107</v>
      </c>
      <c r="P617" s="40">
        <v>43416</v>
      </c>
      <c r="Q617" s="37"/>
      <c r="V617" s="40">
        <v>35039</v>
      </c>
      <c r="W617" s="37" t="s">
        <v>5411</v>
      </c>
      <c r="X617" s="37" t="s">
        <v>2512</v>
      </c>
      <c r="Y617" s="37" t="str">
        <f>+IFERROR(VLOOKUP(Tabla1[[#This Row],[Supervisor]],STAFF!E:H,4,0),"")</f>
        <v>ULISES LA ROSA PEREZ</v>
      </c>
      <c r="Z617" s="40">
        <v>43311</v>
      </c>
      <c r="AA617" s="40">
        <v>43325</v>
      </c>
      <c r="AB617" s="37" t="s">
        <v>2516</v>
      </c>
      <c r="AC617" s="40">
        <v>43326</v>
      </c>
      <c r="AD617" s="37" t="s">
        <v>3868</v>
      </c>
      <c r="AE617" s="37" t="s">
        <v>3868</v>
      </c>
      <c r="AF617" s="37">
        <v>19070</v>
      </c>
      <c r="AG617" s="37" t="s">
        <v>3869</v>
      </c>
      <c r="AJ617" s="37">
        <v>35</v>
      </c>
      <c r="AK617" s="37" t="s">
        <v>3087</v>
      </c>
      <c r="AL617" s="37">
        <v>30</v>
      </c>
      <c r="AN617" s="37" t="str">
        <f>+IF(AL617=45,1,"")</f>
        <v/>
      </c>
      <c r="AO617" s="40">
        <f ca="1">+TODAY()</f>
        <v>44256</v>
      </c>
      <c r="AP617" s="41">
        <f ca="1">+IF(Tabla1[[#This Row],[Fecha Ingreso Plataforma]]="","",AO617-AC617)</f>
        <v>930</v>
      </c>
      <c r="AQ617" s="40">
        <v>43371</v>
      </c>
      <c r="AR617" s="42">
        <f>+IF(Tabla1[[#This Row],[Fecha Baja]]="","",VALUE(1&amp;"/"&amp;MONTH(Tabla1[[#This Row],[Fecha Baja]])&amp;"/"&amp;YEAR(Tabla1[[#This Row],[Fecha Baja]])))</f>
        <v>43405</v>
      </c>
      <c r="AS617" s="42">
        <f>IF(Tabla1[[#This Row],[Fecha Ingreso Plataforma]]="","",VALUE(1&amp;"/"&amp;MONTH(Tabla1[[#This Row],[Fecha Ingreso Plataforma]])&amp;"/"&amp;YEAR(Tabla1[[#This Row],[Fecha Ingreso Plataforma]])))</f>
        <v>43313</v>
      </c>
      <c r="AT617" s="41" t="str">
        <f ca="1">+IF(AND(Tabla1[[#This Row],[dias]]&gt;=135,Tabla1[[#This Row],[Estado]]="Vigente"),"Si","No")</f>
        <v>No</v>
      </c>
      <c r="AU617" s="37" t="str">
        <f>+IF(COUNTIF('PLAN EMPLEADO'!I:I,Tabla1[[#This Row],[Mail]])=0,"No","Si")</f>
        <v>No</v>
      </c>
      <c r="AV617" s="89" t="s">
        <v>709</v>
      </c>
      <c r="AW617" s="194"/>
    </row>
    <row r="618" spans="1:49" x14ac:dyDescent="0.2">
      <c r="A618" s="37" t="s">
        <v>27</v>
      </c>
      <c r="B618" s="37" t="s">
        <v>3115</v>
      </c>
      <c r="C618" s="37" t="s">
        <v>29</v>
      </c>
      <c r="D618" s="37" t="s">
        <v>30</v>
      </c>
      <c r="E618" s="193" t="str">
        <f>+LEFT(Tabla1[[#This Row],[RutDV]],8)</f>
        <v>16017575</v>
      </c>
      <c r="F618" s="193" t="str">
        <f>+RIGHT(Tabla1[[#This Row],[RutDV]],1)</f>
        <v>3</v>
      </c>
      <c r="G618" s="37" t="s">
        <v>3875</v>
      </c>
      <c r="H618" s="37" t="s">
        <v>3876</v>
      </c>
      <c r="I618" s="37" t="str">
        <f>+TRIM(Tabla1[[#This Row],[Nombres]]&amp;" "&amp;Tabla1[[#This Row],[Apellidos]])</f>
        <v>MARIA JESUS LEON VALENZUELA</v>
      </c>
      <c r="J618" s="37" t="s">
        <v>4512</v>
      </c>
      <c r="K618" s="37" t="s">
        <v>3793</v>
      </c>
      <c r="L618" s="37" t="s">
        <v>2494</v>
      </c>
      <c r="M618" s="37" t="s">
        <v>2493</v>
      </c>
      <c r="N618" s="37" t="s">
        <v>2495</v>
      </c>
      <c r="O618" s="37" t="s">
        <v>3240</v>
      </c>
      <c r="P618" s="40">
        <v>43387</v>
      </c>
      <c r="Q618" s="37"/>
      <c r="V618" s="40">
        <v>31199</v>
      </c>
      <c r="W618" s="37" t="s">
        <v>5413</v>
      </c>
      <c r="X618" s="37" t="s">
        <v>2510</v>
      </c>
      <c r="Y618" s="37" t="str">
        <f>+IFERROR(VLOOKUP(Tabla1[[#This Row],[Supervisor]],STAFF!E:H,4,0),"")</f>
        <v>FRANCISCO JAVIER SUAREZ VEGA</v>
      </c>
      <c r="Z618" s="40">
        <v>43311</v>
      </c>
      <c r="AA618" s="40">
        <v>43325</v>
      </c>
      <c r="AB618" s="37" t="s">
        <v>2516</v>
      </c>
      <c r="AC618" s="40">
        <v>43326</v>
      </c>
      <c r="AD618" s="37" t="s">
        <v>3876</v>
      </c>
      <c r="AE618" s="37" t="s">
        <v>3876</v>
      </c>
      <c r="AF618" s="37">
        <v>19063</v>
      </c>
      <c r="AG618" s="37" t="s">
        <v>3877</v>
      </c>
      <c r="AJ618" s="37">
        <v>35</v>
      </c>
      <c r="AK618" s="37" t="s">
        <v>3087</v>
      </c>
      <c r="AL618" s="37">
        <v>30</v>
      </c>
      <c r="AN618" s="37" t="str">
        <f>+IF(AL618=45,1,"")</f>
        <v/>
      </c>
      <c r="AO618" s="40">
        <f ca="1">+TODAY()</f>
        <v>44256</v>
      </c>
      <c r="AP618" s="41">
        <f ca="1">+IF(Tabla1[[#This Row],[Fecha Ingreso Plataforma]]="","",AO618-AC618)</f>
        <v>930</v>
      </c>
      <c r="AQ618" s="40"/>
      <c r="AR618" s="42">
        <f>+IF(Tabla1[[#This Row],[Fecha Baja]]="","",VALUE(1&amp;"/"&amp;MONTH(Tabla1[[#This Row],[Fecha Baja]])&amp;"/"&amp;YEAR(Tabla1[[#This Row],[Fecha Baja]])))</f>
        <v>43374</v>
      </c>
      <c r="AS618" s="42">
        <f>IF(Tabla1[[#This Row],[Fecha Ingreso Plataforma]]="","",VALUE(1&amp;"/"&amp;MONTH(Tabla1[[#This Row],[Fecha Ingreso Plataforma]])&amp;"/"&amp;YEAR(Tabla1[[#This Row],[Fecha Ingreso Plataforma]])))</f>
        <v>43313</v>
      </c>
      <c r="AT618" s="41" t="str">
        <f ca="1">+IF(AND(Tabla1[[#This Row],[dias]]&gt;=135,Tabla1[[#This Row],[Estado]]="Vigente"),"Si","No")</f>
        <v>No</v>
      </c>
      <c r="AU618" s="37" t="str">
        <f>+IF(COUNTIF('PLAN EMPLEADO'!I:I,Tabla1[[#This Row],[Mail]])=0,"No","Si")</f>
        <v>No</v>
      </c>
      <c r="AV618" s="89" t="s">
        <v>709</v>
      </c>
      <c r="AW618" s="194"/>
    </row>
    <row r="619" spans="1:49" x14ac:dyDescent="0.2">
      <c r="A619" s="37" t="s">
        <v>27</v>
      </c>
      <c r="B619" s="37" t="s">
        <v>3115</v>
      </c>
      <c r="C619" s="37" t="s">
        <v>29</v>
      </c>
      <c r="D619" s="37" t="s">
        <v>30</v>
      </c>
      <c r="E619" s="193" t="str">
        <f>+LEFT(Tabla1[[#This Row],[RutDV]],8)</f>
        <v>15423202</v>
      </c>
      <c r="F619" s="193" t="str">
        <f>+RIGHT(Tabla1[[#This Row],[RutDV]],1)</f>
        <v>8</v>
      </c>
      <c r="G619" s="37" t="s">
        <v>3878</v>
      </c>
      <c r="H619" s="37" t="s">
        <v>3879</v>
      </c>
      <c r="I619" s="37" t="str">
        <f>+TRIM(Tabla1[[#This Row],[Nombres]]&amp;" "&amp;Tabla1[[#This Row],[Apellidos]])</f>
        <v>RICARDO ANTONIO MATURANA BAEZA</v>
      </c>
      <c r="J619" s="37" t="s">
        <v>1742</v>
      </c>
      <c r="K619" s="37" t="s">
        <v>3782</v>
      </c>
      <c r="L619" s="37" t="s">
        <v>2494</v>
      </c>
      <c r="M619" s="37" t="s">
        <v>2493</v>
      </c>
      <c r="N619" s="37" t="s">
        <v>2496</v>
      </c>
      <c r="O619" s="37" t="s">
        <v>3533</v>
      </c>
      <c r="P619" s="40">
        <v>43373</v>
      </c>
      <c r="Q619" s="37"/>
      <c r="V619" s="40">
        <v>30164</v>
      </c>
      <c r="W619" s="37" t="s">
        <v>5408</v>
      </c>
      <c r="X619" s="37" t="s">
        <v>4599</v>
      </c>
      <c r="Y619" s="37" t="str">
        <f>+IFERROR(VLOOKUP(Tabla1[[#This Row],[Supervisor]],STAFF!E:H,4,0),"")</f>
        <v>WILLIAMS ENRIQUE DOMINGUEZ BARRADA</v>
      </c>
      <c r="Z619" s="40">
        <v>43311</v>
      </c>
      <c r="AA619" s="40">
        <v>43325</v>
      </c>
      <c r="AB619" s="37" t="s">
        <v>2516</v>
      </c>
      <c r="AC619" s="40">
        <v>43326</v>
      </c>
      <c r="AD619" s="37" t="s">
        <v>3879</v>
      </c>
      <c r="AE619" s="37" t="s">
        <v>3879</v>
      </c>
      <c r="AF619" s="37">
        <v>19118</v>
      </c>
      <c r="AG619" s="37" t="s">
        <v>3880</v>
      </c>
      <c r="AJ619" s="37">
        <v>35</v>
      </c>
      <c r="AK619" s="37" t="s">
        <v>3087</v>
      </c>
      <c r="AL619" s="37">
        <v>30</v>
      </c>
      <c r="AN619" s="37" t="str">
        <f>+IF(AL619=45,1,"")</f>
        <v/>
      </c>
      <c r="AO619" s="40">
        <f ca="1">+TODAY()</f>
        <v>44256</v>
      </c>
      <c r="AP619" s="41">
        <f ca="1">+IF(Tabla1[[#This Row],[Fecha Ingreso Plataforma]]="","",AO619-AC619)</f>
        <v>930</v>
      </c>
      <c r="AQ619" s="40"/>
      <c r="AR619" s="42">
        <f>+IF(Tabla1[[#This Row],[Fecha Baja]]="","",VALUE(1&amp;"/"&amp;MONTH(Tabla1[[#This Row],[Fecha Baja]])&amp;"/"&amp;YEAR(Tabla1[[#This Row],[Fecha Baja]])))</f>
        <v>43344</v>
      </c>
      <c r="AS619" s="42">
        <f>IF(Tabla1[[#This Row],[Fecha Ingreso Plataforma]]="","",VALUE(1&amp;"/"&amp;MONTH(Tabla1[[#This Row],[Fecha Ingreso Plataforma]])&amp;"/"&amp;YEAR(Tabla1[[#This Row],[Fecha Ingreso Plataforma]])))</f>
        <v>43313</v>
      </c>
      <c r="AT619" s="41" t="str">
        <f ca="1">+IF(AND(Tabla1[[#This Row],[dias]]&gt;=135,Tabla1[[#This Row],[Estado]]="Vigente"),"Si","No")</f>
        <v>No</v>
      </c>
      <c r="AU619" s="37" t="str">
        <f>+IF(COUNTIF('PLAN EMPLEADO'!I:I,Tabla1[[#This Row],[Mail]])=0,"No","Si")</f>
        <v>No</v>
      </c>
      <c r="AV619" s="89" t="s">
        <v>709</v>
      </c>
      <c r="AW619" s="194"/>
    </row>
    <row r="620" spans="1:49" x14ac:dyDescent="0.2">
      <c r="A620" s="37" t="s">
        <v>27</v>
      </c>
      <c r="B620" s="37" t="s">
        <v>3115</v>
      </c>
      <c r="C620" s="37" t="s">
        <v>29</v>
      </c>
      <c r="D620" s="37" t="s">
        <v>30</v>
      </c>
      <c r="E620" s="193" t="str">
        <f>+LEFT(Tabla1[[#This Row],[RutDV]],8)</f>
        <v>18316414</v>
      </c>
      <c r="F620" s="193" t="str">
        <f>+RIGHT(Tabla1[[#This Row],[RutDV]],1)</f>
        <v>7</v>
      </c>
      <c r="G620" s="37" t="s">
        <v>3883</v>
      </c>
      <c r="H620" s="37" t="s">
        <v>3884</v>
      </c>
      <c r="I620" s="37" t="str">
        <f>+TRIM(Tabla1[[#This Row],[Nombres]]&amp;" "&amp;Tabla1[[#This Row],[Apellidos]])</f>
        <v>YAMIL YERAL ARAYA ALVAREZ</v>
      </c>
      <c r="J620" s="37" t="s">
        <v>3798</v>
      </c>
      <c r="K620" s="37" t="s">
        <v>3799</v>
      </c>
      <c r="L620" s="37" t="s">
        <v>2494</v>
      </c>
      <c r="M620" s="37" t="s">
        <v>2493</v>
      </c>
      <c r="N620" s="37" t="s">
        <v>2496</v>
      </c>
      <c r="O620" s="37" t="s">
        <v>3533</v>
      </c>
      <c r="P620" s="40">
        <v>43374</v>
      </c>
      <c r="Q620" s="37"/>
      <c r="V620" s="40">
        <v>33879</v>
      </c>
      <c r="W620" s="37" t="s">
        <v>5408</v>
      </c>
      <c r="X620" s="37" t="s">
        <v>4599</v>
      </c>
      <c r="Y620" s="37" t="str">
        <f>+IFERROR(VLOOKUP(Tabla1[[#This Row],[Supervisor]],STAFF!E:H,4,0),"")</f>
        <v>WILLIAMS ENRIQUE DOMINGUEZ BARRADA</v>
      </c>
      <c r="Z620" s="40">
        <v>43311</v>
      </c>
      <c r="AA620" s="40">
        <v>43325</v>
      </c>
      <c r="AB620" s="37" t="s">
        <v>2516</v>
      </c>
      <c r="AC620" s="40">
        <v>43326</v>
      </c>
      <c r="AD620" s="37" t="s">
        <v>3884</v>
      </c>
      <c r="AE620" s="37" t="s">
        <v>3884</v>
      </c>
      <c r="AF620" s="37">
        <v>19088</v>
      </c>
      <c r="AG620" s="37" t="s">
        <v>3885</v>
      </c>
      <c r="AJ620" s="37">
        <v>35</v>
      </c>
      <c r="AK620" s="37" t="s">
        <v>3087</v>
      </c>
      <c r="AL620" s="37">
        <v>30</v>
      </c>
      <c r="AN620" s="37" t="str">
        <f>+IF(AL620=45,1,"")</f>
        <v/>
      </c>
      <c r="AO620" s="40">
        <f ca="1">+TODAY()</f>
        <v>44256</v>
      </c>
      <c r="AP620" s="41">
        <f ca="1">+IF(Tabla1[[#This Row],[Fecha Ingreso Plataforma]]="","",AO620-AC620)</f>
        <v>930</v>
      </c>
      <c r="AQ620" s="40"/>
      <c r="AR620" s="42">
        <f>+IF(Tabla1[[#This Row],[Fecha Baja]]="","",VALUE(1&amp;"/"&amp;MONTH(Tabla1[[#This Row],[Fecha Baja]])&amp;"/"&amp;YEAR(Tabla1[[#This Row],[Fecha Baja]])))</f>
        <v>43374</v>
      </c>
      <c r="AS620" s="42">
        <f>IF(Tabla1[[#This Row],[Fecha Ingreso Plataforma]]="","",VALUE(1&amp;"/"&amp;MONTH(Tabla1[[#This Row],[Fecha Ingreso Plataforma]])&amp;"/"&amp;YEAR(Tabla1[[#This Row],[Fecha Ingreso Plataforma]])))</f>
        <v>43313</v>
      </c>
      <c r="AT620" s="41" t="str">
        <f ca="1">+IF(AND(Tabla1[[#This Row],[dias]]&gt;=135,Tabla1[[#This Row],[Estado]]="Vigente"),"Si","No")</f>
        <v>No</v>
      </c>
      <c r="AU620" s="37" t="str">
        <f>+IF(COUNTIF('PLAN EMPLEADO'!I:I,Tabla1[[#This Row],[Mail]])=0,"No","Si")</f>
        <v>No</v>
      </c>
      <c r="AV620" s="89" t="s">
        <v>709</v>
      </c>
      <c r="AW620" s="194"/>
    </row>
    <row r="621" spans="1:49" x14ac:dyDescent="0.2">
      <c r="A621" s="37" t="s">
        <v>27</v>
      </c>
      <c r="B621" s="37" t="s">
        <v>3115</v>
      </c>
      <c r="C621" s="37" t="s">
        <v>28</v>
      </c>
      <c r="D621" s="37" t="s">
        <v>30</v>
      </c>
      <c r="E621" s="193" t="str">
        <f>+LEFT(Tabla1[[#This Row],[RutDV]],8)</f>
        <v>16688732</v>
      </c>
      <c r="F621" s="193" t="str">
        <f>+RIGHT(Tabla1[[#This Row],[RutDV]],1)</f>
        <v>1</v>
      </c>
      <c r="G621" s="37" t="s">
        <v>3931</v>
      </c>
      <c r="H621" s="37" t="s">
        <v>3947</v>
      </c>
      <c r="I621" s="37" t="str">
        <f>+TRIM(Tabla1[[#This Row],[Nombres]]&amp;" "&amp;Tabla1[[#This Row],[Apellidos]])</f>
        <v>ANDREA FERNANDA NAVARRETE ESCUDERO</v>
      </c>
      <c r="J621" s="37" t="s">
        <v>3901</v>
      </c>
      <c r="K621" s="37" t="s">
        <v>3504</v>
      </c>
      <c r="L621" s="193" t="s">
        <v>2494</v>
      </c>
      <c r="M621" s="193" t="s">
        <v>2493</v>
      </c>
      <c r="N621" s="193" t="s">
        <v>2496</v>
      </c>
      <c r="O621" s="193" t="s">
        <v>3533</v>
      </c>
      <c r="P621" s="40">
        <v>44237</v>
      </c>
      <c r="Q621" s="37"/>
      <c r="V621" s="40">
        <v>32243</v>
      </c>
      <c r="W621" s="37" t="s">
        <v>5415</v>
      </c>
      <c r="X621" s="37" t="s">
        <v>2509</v>
      </c>
      <c r="Y621" s="37" t="str">
        <f>+IFERROR(VLOOKUP(Tabla1[[#This Row],[Supervisor]],STAFF!E:H,4,0),"")</f>
        <v>ULISES LA ROSA PEREZ</v>
      </c>
      <c r="Z621" s="40">
        <v>43320</v>
      </c>
      <c r="AA621" s="40">
        <v>43341</v>
      </c>
      <c r="AB621" s="37" t="s">
        <v>2516</v>
      </c>
      <c r="AC621" s="40">
        <v>43346</v>
      </c>
      <c r="AD621" s="37" t="s">
        <v>3947</v>
      </c>
      <c r="AE621" s="37" t="s">
        <v>3947</v>
      </c>
      <c r="AF621" s="37">
        <v>19040</v>
      </c>
      <c r="AG621" s="37" t="s">
        <v>3965</v>
      </c>
      <c r="AJ621" s="37">
        <v>36</v>
      </c>
      <c r="AK621" s="37" t="s">
        <v>2515</v>
      </c>
      <c r="AL621" s="37">
        <v>45</v>
      </c>
      <c r="AM621" s="37" t="s">
        <v>3519</v>
      </c>
      <c r="AN621" s="37">
        <f>+IF(AL621=45,1,"")</f>
        <v>1</v>
      </c>
      <c r="AO621" s="40">
        <f ca="1">+TODAY()</f>
        <v>44256</v>
      </c>
      <c r="AP621" s="41">
        <f ca="1">+IF(Tabla1[[#This Row],[Fecha Ingreso Plataforma]]="","",AO621-AC621)</f>
        <v>910</v>
      </c>
      <c r="AQ621" s="40"/>
      <c r="AR621" s="42">
        <f>+IF(Tabla1[[#This Row],[Fecha Baja]]="","",VALUE(1&amp;"/"&amp;MONTH(Tabla1[[#This Row],[Fecha Baja]])&amp;"/"&amp;YEAR(Tabla1[[#This Row],[Fecha Baja]])))</f>
        <v>44228</v>
      </c>
      <c r="AS621" s="42">
        <f>IF(Tabla1[[#This Row],[Fecha Ingreso Plataforma]]="","",VALUE(1&amp;"/"&amp;MONTH(Tabla1[[#This Row],[Fecha Ingreso Plataforma]])&amp;"/"&amp;YEAR(Tabla1[[#This Row],[Fecha Ingreso Plataforma]])))</f>
        <v>43344</v>
      </c>
      <c r="AT621" s="41" t="str">
        <f ca="1">+IF(AND(Tabla1[[#This Row],[dias]]&gt;=135,Tabla1[[#This Row],[Estado]]="Vigente"),"Si","No")</f>
        <v>No</v>
      </c>
      <c r="AU621" s="37" t="str">
        <f>+IF(COUNTIF('PLAN EMPLEADO'!I:I,Tabla1[[#This Row],[Mail]])=0,"No","Si")</f>
        <v>Si</v>
      </c>
      <c r="AV621" s="89" t="s">
        <v>11310</v>
      </c>
      <c r="AW621" s="194"/>
    </row>
    <row r="622" spans="1:49" x14ac:dyDescent="0.2">
      <c r="A622" s="37" t="s">
        <v>27</v>
      </c>
      <c r="B622" s="37" t="s">
        <v>3115</v>
      </c>
      <c r="C622" s="37" t="s">
        <v>28</v>
      </c>
      <c r="D622" s="37" t="s">
        <v>30</v>
      </c>
      <c r="E622" s="193" t="str">
        <f>+LEFT(Tabla1[[#This Row],[RutDV]],8)</f>
        <v>18495594</v>
      </c>
      <c r="F622" s="193" t="str">
        <f>+RIGHT(Tabla1[[#This Row],[RutDV]],1)</f>
        <v>6</v>
      </c>
      <c r="G622" s="37" t="s">
        <v>3936</v>
      </c>
      <c r="H622" s="37" t="s">
        <v>3952</v>
      </c>
      <c r="I622" s="37" t="str">
        <f>+TRIM(Tabla1[[#This Row],[Nombres]]&amp;" "&amp;Tabla1[[#This Row],[Apellidos]])</f>
        <v>CINTYA SCARLET ZAMBRA ALCAYAGA</v>
      </c>
      <c r="J622" s="37" t="s">
        <v>4491</v>
      </c>
      <c r="K622" s="37" t="s">
        <v>3909</v>
      </c>
      <c r="L622" s="37" t="s">
        <v>2494</v>
      </c>
      <c r="M622" s="37" t="s">
        <v>2493</v>
      </c>
      <c r="N622" s="37" t="s">
        <v>2495</v>
      </c>
      <c r="O622" s="37" t="s">
        <v>3107</v>
      </c>
      <c r="P622" s="40">
        <v>43845</v>
      </c>
      <c r="Q622" s="37"/>
      <c r="V622" s="40">
        <v>34320</v>
      </c>
      <c r="W622" s="37" t="s">
        <v>5415</v>
      </c>
      <c r="X622" s="37" t="s">
        <v>2509</v>
      </c>
      <c r="Y622" s="37" t="str">
        <f>+IFERROR(VLOOKUP(Tabla1[[#This Row],[Supervisor]],STAFF!E:H,4,0),"")</f>
        <v>ULISES LA ROSA PEREZ</v>
      </c>
      <c r="Z622" s="40">
        <v>43320</v>
      </c>
      <c r="AA622" s="40">
        <v>43341</v>
      </c>
      <c r="AB622" s="37" t="s">
        <v>2516</v>
      </c>
      <c r="AC622" s="40">
        <v>43346</v>
      </c>
      <c r="AD622" s="37" t="s">
        <v>3952</v>
      </c>
      <c r="AE622" s="37" t="s">
        <v>3952</v>
      </c>
      <c r="AF622" s="37">
        <v>19142</v>
      </c>
      <c r="AG622" s="37" t="s">
        <v>3970</v>
      </c>
      <c r="AJ622" s="37">
        <v>36</v>
      </c>
      <c r="AK622" s="37" t="s">
        <v>2515</v>
      </c>
      <c r="AL622" s="37">
        <v>30</v>
      </c>
      <c r="AM622" s="37" t="s">
        <v>3519</v>
      </c>
      <c r="AN622" s="37" t="str">
        <f>+IF(AL622=45,1,"")</f>
        <v/>
      </c>
      <c r="AO622" s="40">
        <f ca="1">+TODAY()</f>
        <v>44256</v>
      </c>
      <c r="AP622" s="41">
        <f ca="1">+IF(Tabla1[[#This Row],[Fecha Ingreso Plataforma]]="","",AO622-AC622)</f>
        <v>910</v>
      </c>
      <c r="AQ622" s="40"/>
      <c r="AR622" s="42">
        <f>+IF(Tabla1[[#This Row],[Fecha Baja]]="","",VALUE(1&amp;"/"&amp;MONTH(Tabla1[[#This Row],[Fecha Baja]])&amp;"/"&amp;YEAR(Tabla1[[#This Row],[Fecha Baja]])))</f>
        <v>43831</v>
      </c>
      <c r="AS622" s="42">
        <f>IF(Tabla1[[#This Row],[Fecha Ingreso Plataforma]]="","",VALUE(1&amp;"/"&amp;MONTH(Tabla1[[#This Row],[Fecha Ingreso Plataforma]])&amp;"/"&amp;YEAR(Tabla1[[#This Row],[Fecha Ingreso Plataforma]])))</f>
        <v>43344</v>
      </c>
      <c r="AT622" s="41" t="str">
        <f ca="1">+IF(AND(Tabla1[[#This Row],[dias]]&gt;=135,Tabla1[[#This Row],[Estado]]="Vigente"),"Si","No")</f>
        <v>No</v>
      </c>
      <c r="AU622" s="37" t="str">
        <f>+IF(COUNTIF('PLAN EMPLEADO'!I:I,Tabla1[[#This Row],[Mail]])=0,"No","Si")</f>
        <v>Si</v>
      </c>
      <c r="AV622" s="89" t="s">
        <v>709</v>
      </c>
      <c r="AW622" s="194"/>
    </row>
    <row r="623" spans="1:49" x14ac:dyDescent="0.2">
      <c r="A623" s="37" t="s">
        <v>27</v>
      </c>
      <c r="B623" s="37" t="s">
        <v>3115</v>
      </c>
      <c r="C623" s="37" t="s">
        <v>28</v>
      </c>
      <c r="D623" s="37" t="s">
        <v>30</v>
      </c>
      <c r="E623" s="193" t="str">
        <f>+LEFT(Tabla1[[#This Row],[RutDV]],8)</f>
        <v>16470854</v>
      </c>
      <c r="F623" s="193" t="str">
        <f>+RIGHT(Tabla1[[#This Row],[RutDV]],1)</f>
        <v>3</v>
      </c>
      <c r="G623" s="37" t="s">
        <v>3944</v>
      </c>
      <c r="H623" s="37" t="s">
        <v>3961</v>
      </c>
      <c r="I623" s="37" t="str">
        <f>+TRIM(Tabla1[[#This Row],[Nombres]]&amp;" "&amp;Tabla1[[#This Row],[Apellidos]])</f>
        <v>FABIAN EDGARDO OLIVARES LAGOS</v>
      </c>
      <c r="J623" s="37" t="s">
        <v>3926</v>
      </c>
      <c r="K623" s="37" t="s">
        <v>3927</v>
      </c>
      <c r="L623" s="37" t="s">
        <v>2494</v>
      </c>
      <c r="M623" s="37" t="s">
        <v>2493</v>
      </c>
      <c r="N623" s="37" t="s">
        <v>2496</v>
      </c>
      <c r="O623" s="37" t="s">
        <v>3533</v>
      </c>
      <c r="P623" s="40">
        <v>43395</v>
      </c>
      <c r="Q623" s="37"/>
      <c r="V623" s="40">
        <v>31650</v>
      </c>
      <c r="W623" s="37" t="s">
        <v>5415</v>
      </c>
      <c r="X623" s="37" t="s">
        <v>2509</v>
      </c>
      <c r="Y623" s="37" t="str">
        <f>+IFERROR(VLOOKUP(Tabla1[[#This Row],[Supervisor]],STAFF!E:H,4,0),"")</f>
        <v>ULISES LA ROSA PEREZ</v>
      </c>
      <c r="Z623" s="40">
        <v>43320</v>
      </c>
      <c r="AA623" s="40">
        <v>43341</v>
      </c>
      <c r="AB623" s="37" t="s">
        <v>2516</v>
      </c>
      <c r="AC623" s="40">
        <v>43346</v>
      </c>
      <c r="AD623" s="37" t="s">
        <v>3961</v>
      </c>
      <c r="AE623" s="37" t="s">
        <v>3961</v>
      </c>
      <c r="AF623" s="37">
        <v>19172</v>
      </c>
      <c r="AG623" s="37" t="s">
        <v>3979</v>
      </c>
      <c r="AJ623" s="37">
        <v>36</v>
      </c>
      <c r="AK623" s="37" t="s">
        <v>2515</v>
      </c>
      <c r="AL623" s="37">
        <v>45</v>
      </c>
      <c r="AN623" s="37">
        <f>+IF(AL623=45,1,"")</f>
        <v>1</v>
      </c>
      <c r="AO623" s="40">
        <f ca="1">+TODAY()</f>
        <v>44256</v>
      </c>
      <c r="AP623" s="41">
        <f ca="1">+IF(Tabla1[[#This Row],[Fecha Ingreso Plataforma]]="","",AO623-AC623)</f>
        <v>910</v>
      </c>
      <c r="AQ623" s="40"/>
      <c r="AR623" s="42">
        <f>+IF(Tabla1[[#This Row],[Fecha Baja]]="","",VALUE(1&amp;"/"&amp;MONTH(Tabla1[[#This Row],[Fecha Baja]])&amp;"/"&amp;YEAR(Tabla1[[#This Row],[Fecha Baja]])))</f>
        <v>43374</v>
      </c>
      <c r="AS623" s="42">
        <f>IF(Tabla1[[#This Row],[Fecha Ingreso Plataforma]]="","",VALUE(1&amp;"/"&amp;MONTH(Tabla1[[#This Row],[Fecha Ingreso Plataforma]])&amp;"/"&amp;YEAR(Tabla1[[#This Row],[Fecha Ingreso Plataforma]])))</f>
        <v>43344</v>
      </c>
      <c r="AT623" s="41" t="str">
        <f ca="1">+IF(AND(Tabla1[[#This Row],[dias]]&gt;=135,Tabla1[[#This Row],[Estado]]="Vigente"),"Si","No")</f>
        <v>No</v>
      </c>
      <c r="AU623" s="37" t="str">
        <f>+IF(COUNTIF('PLAN EMPLEADO'!I:I,Tabla1[[#This Row],[Mail]])=0,"No","Si")</f>
        <v>No</v>
      </c>
      <c r="AV623" s="89" t="s">
        <v>709</v>
      </c>
      <c r="AW623" s="194"/>
    </row>
    <row r="624" spans="1:49" x14ac:dyDescent="0.2">
      <c r="A624" s="37" t="s">
        <v>27</v>
      </c>
      <c r="B624" s="37" t="s">
        <v>3115</v>
      </c>
      <c r="C624" s="37" t="s">
        <v>28</v>
      </c>
      <c r="D624" s="37" t="s">
        <v>30</v>
      </c>
      <c r="E624" s="193" t="str">
        <f>+LEFT(Tabla1[[#This Row],[RutDV]],8)</f>
        <v>19207563</v>
      </c>
      <c r="F624" s="193" t="str">
        <f>+RIGHT(Tabla1[[#This Row],[RutDV]],1)</f>
        <v>7</v>
      </c>
      <c r="G624" s="37" t="s">
        <v>3938</v>
      </c>
      <c r="H624" s="37" t="s">
        <v>3954</v>
      </c>
      <c r="I624" s="37" t="str">
        <f>+TRIM(Tabla1[[#This Row],[Nombres]]&amp;" "&amp;Tabla1[[#This Row],[Apellidos]])</f>
        <v>ISABEL STEPHANY VIVEROS CASTILLO</v>
      </c>
      <c r="J624" s="37" t="s">
        <v>3912</v>
      </c>
      <c r="K624" s="37" t="s">
        <v>3913</v>
      </c>
      <c r="L624" s="37" t="s">
        <v>2494</v>
      </c>
      <c r="M624" s="37" t="s">
        <v>2493</v>
      </c>
      <c r="N624" s="37" t="s">
        <v>2495</v>
      </c>
      <c r="O624" s="37" t="s">
        <v>3107</v>
      </c>
      <c r="P624" s="40">
        <v>43385</v>
      </c>
      <c r="Q624" s="37"/>
      <c r="V624" s="40">
        <v>35218</v>
      </c>
      <c r="W624" s="37" t="s">
        <v>5415</v>
      </c>
      <c r="X624" s="37" t="s">
        <v>2509</v>
      </c>
      <c r="Y624" s="37" t="str">
        <f>+IFERROR(VLOOKUP(Tabla1[[#This Row],[Supervisor]],STAFF!E:H,4,0),"")</f>
        <v>ULISES LA ROSA PEREZ</v>
      </c>
      <c r="Z624" s="40">
        <v>43320</v>
      </c>
      <c r="AA624" s="40">
        <v>43341</v>
      </c>
      <c r="AB624" s="37" t="s">
        <v>2516</v>
      </c>
      <c r="AC624" s="40">
        <v>43346</v>
      </c>
      <c r="AD624" s="37" t="s">
        <v>3954</v>
      </c>
      <c r="AE624" s="37" t="s">
        <v>3954</v>
      </c>
      <c r="AF624" s="37">
        <v>19150</v>
      </c>
      <c r="AG624" s="37" t="s">
        <v>3972</v>
      </c>
      <c r="AJ624" s="37">
        <v>36</v>
      </c>
      <c r="AK624" s="37" t="s">
        <v>2515</v>
      </c>
      <c r="AL624" s="37">
        <v>45</v>
      </c>
      <c r="AN624" s="37">
        <f>+IF(AL624=45,1,"")</f>
        <v>1</v>
      </c>
      <c r="AO624" s="40">
        <f ca="1">+TODAY()</f>
        <v>44256</v>
      </c>
      <c r="AP624" s="41">
        <f ca="1">+IF(Tabla1[[#This Row],[Fecha Ingreso Plataforma]]="","",AO624-AC624)</f>
        <v>910</v>
      </c>
      <c r="AQ624" s="40"/>
      <c r="AR624" s="42">
        <f>+IF(Tabla1[[#This Row],[Fecha Baja]]="","",VALUE(1&amp;"/"&amp;MONTH(Tabla1[[#This Row],[Fecha Baja]])&amp;"/"&amp;YEAR(Tabla1[[#This Row],[Fecha Baja]])))</f>
        <v>43374</v>
      </c>
      <c r="AS624" s="42">
        <f>IF(Tabla1[[#This Row],[Fecha Ingreso Plataforma]]="","",VALUE(1&amp;"/"&amp;MONTH(Tabla1[[#This Row],[Fecha Ingreso Plataforma]])&amp;"/"&amp;YEAR(Tabla1[[#This Row],[Fecha Ingreso Plataforma]])))</f>
        <v>43344</v>
      </c>
      <c r="AT624" s="41" t="str">
        <f ca="1">+IF(AND(Tabla1[[#This Row],[dias]]&gt;=135,Tabla1[[#This Row],[Estado]]="Vigente"),"Si","No")</f>
        <v>No</v>
      </c>
      <c r="AU624" s="37" t="str">
        <f>+IF(COUNTIF('PLAN EMPLEADO'!I:I,Tabla1[[#This Row],[Mail]])=0,"No","Si")</f>
        <v>No</v>
      </c>
      <c r="AV624" s="89" t="s">
        <v>709</v>
      </c>
      <c r="AW624" s="194"/>
    </row>
    <row r="625" spans="1:49" x14ac:dyDescent="0.2">
      <c r="A625" s="37" t="s">
        <v>27</v>
      </c>
      <c r="B625" s="37" t="s">
        <v>3115</v>
      </c>
      <c r="C625" s="37" t="s">
        <v>28</v>
      </c>
      <c r="D625" s="37" t="s">
        <v>30</v>
      </c>
      <c r="E625" s="193" t="str">
        <f>+LEFT(Tabla1[[#This Row],[RutDV]],8)</f>
        <v>15824257</v>
      </c>
      <c r="F625" s="193" t="str">
        <f>+RIGHT(Tabla1[[#This Row],[RutDV]],1)</f>
        <v>5</v>
      </c>
      <c r="G625" s="37" t="s">
        <v>3930</v>
      </c>
      <c r="H625" s="37" t="s">
        <v>3946</v>
      </c>
      <c r="I625" s="37" t="str">
        <f>+TRIM(Tabla1[[#This Row],[Nombres]]&amp;" "&amp;Tabla1[[#This Row],[Apellidos]])</f>
        <v>JENNY ALEJANDRA FLEMING FLEMING</v>
      </c>
      <c r="J625" s="37" t="s">
        <v>4513</v>
      </c>
      <c r="K625" s="37" t="s">
        <v>4576</v>
      </c>
      <c r="L625" s="37" t="s">
        <v>2494</v>
      </c>
      <c r="M625" s="37" t="s">
        <v>2493</v>
      </c>
      <c r="N625" s="37" t="s">
        <v>2495</v>
      </c>
      <c r="O625" s="37" t="s">
        <v>3107</v>
      </c>
      <c r="P625" s="40">
        <v>43377</v>
      </c>
      <c r="Q625" s="37"/>
      <c r="V625" s="40">
        <v>30167</v>
      </c>
      <c r="W625" s="37" t="s">
        <v>5415</v>
      </c>
      <c r="X625" s="37" t="s">
        <v>2509</v>
      </c>
      <c r="Y625" s="37" t="str">
        <f>+IFERROR(VLOOKUP(Tabla1[[#This Row],[Supervisor]],STAFF!E:H,4,0),"")</f>
        <v>ULISES LA ROSA PEREZ</v>
      </c>
      <c r="Z625" s="40">
        <v>43320</v>
      </c>
      <c r="AA625" s="40">
        <v>43341</v>
      </c>
      <c r="AB625" s="37" t="s">
        <v>2516</v>
      </c>
      <c r="AC625" s="40">
        <v>43346</v>
      </c>
      <c r="AD625" s="37" t="s">
        <v>3946</v>
      </c>
      <c r="AE625" s="37" t="s">
        <v>3946</v>
      </c>
      <c r="AF625" s="37">
        <v>19030</v>
      </c>
      <c r="AG625" s="37" t="s">
        <v>3964</v>
      </c>
      <c r="AJ625" s="37">
        <v>36</v>
      </c>
      <c r="AK625" s="37" t="s">
        <v>2515</v>
      </c>
      <c r="AL625" s="37">
        <v>30</v>
      </c>
      <c r="AN625" s="37" t="str">
        <f>+IF(AL625=45,1,"")</f>
        <v/>
      </c>
      <c r="AO625" s="40">
        <f ca="1">+TODAY()</f>
        <v>44256</v>
      </c>
      <c r="AP625" s="41">
        <f ca="1">+IF(Tabla1[[#This Row],[Fecha Ingreso Plataforma]]="","",AO625-AC625)</f>
        <v>910</v>
      </c>
      <c r="AQ625" s="40"/>
      <c r="AR625" s="42">
        <f>+IF(Tabla1[[#This Row],[Fecha Baja]]="","",VALUE(1&amp;"/"&amp;MONTH(Tabla1[[#This Row],[Fecha Baja]])&amp;"/"&amp;YEAR(Tabla1[[#This Row],[Fecha Baja]])))</f>
        <v>43374</v>
      </c>
      <c r="AS625" s="42">
        <f>IF(Tabla1[[#This Row],[Fecha Ingreso Plataforma]]="","",VALUE(1&amp;"/"&amp;MONTH(Tabla1[[#This Row],[Fecha Ingreso Plataforma]])&amp;"/"&amp;YEAR(Tabla1[[#This Row],[Fecha Ingreso Plataforma]])))</f>
        <v>43344</v>
      </c>
      <c r="AT625" s="41" t="str">
        <f ca="1">+IF(AND(Tabla1[[#This Row],[dias]]&gt;=135,Tabla1[[#This Row],[Estado]]="Vigente"),"Si","No")</f>
        <v>No</v>
      </c>
      <c r="AU625" s="37" t="str">
        <f>+IF(COUNTIF('PLAN EMPLEADO'!I:I,Tabla1[[#This Row],[Mail]])=0,"No","Si")</f>
        <v>No</v>
      </c>
      <c r="AV625" s="89" t="s">
        <v>709</v>
      </c>
      <c r="AW625" s="194"/>
    </row>
    <row r="626" spans="1:49" x14ac:dyDescent="0.2">
      <c r="A626" s="37" t="s">
        <v>27</v>
      </c>
      <c r="B626" s="37" t="s">
        <v>3115</v>
      </c>
      <c r="C626" s="37" t="s">
        <v>7302</v>
      </c>
      <c r="D626" s="37" t="s">
        <v>30</v>
      </c>
      <c r="E626" s="193" t="str">
        <f>+LEFT(Tabla1[[#This Row],[RutDV]],8)</f>
        <v>16325146</v>
      </c>
      <c r="F626" s="193" t="str">
        <f>+RIGHT(Tabla1[[#This Row],[RutDV]],1)</f>
        <v>9</v>
      </c>
      <c r="G626" s="37" t="s">
        <v>3943</v>
      </c>
      <c r="H626" s="37" t="s">
        <v>3959</v>
      </c>
      <c r="I626" s="37" t="str">
        <f>+TRIM(Tabla1[[#This Row],[Nombres]]&amp;" "&amp;Tabla1[[#This Row],[Apellidos]])</f>
        <v>LORENA MANUELA CASTILLO ALZAMORA</v>
      </c>
      <c r="J626" s="37" t="s">
        <v>3922</v>
      </c>
      <c r="K626" s="37" t="s">
        <v>3923</v>
      </c>
      <c r="L626" s="37" t="s">
        <v>2494</v>
      </c>
      <c r="M626" s="37" t="s">
        <v>2493</v>
      </c>
      <c r="N626" s="37" t="s">
        <v>2496</v>
      </c>
      <c r="O626" s="37" t="s">
        <v>3533</v>
      </c>
      <c r="P626" s="40">
        <v>43795</v>
      </c>
      <c r="Q626" s="37"/>
      <c r="V626" s="40">
        <v>31612</v>
      </c>
      <c r="W626" s="37" t="s">
        <v>5415</v>
      </c>
      <c r="X626" s="37" t="s">
        <v>2509</v>
      </c>
      <c r="Y626" s="37" t="str">
        <f>+IFERROR(VLOOKUP(Tabla1[[#This Row],[Supervisor]],STAFF!E:H,4,0),"")</f>
        <v>ULISES LA ROSA PEREZ</v>
      </c>
      <c r="Z626" s="40">
        <v>43320</v>
      </c>
      <c r="AA626" s="40">
        <v>43341</v>
      </c>
      <c r="AB626" s="37" t="s">
        <v>2516</v>
      </c>
      <c r="AC626" s="40">
        <v>43346</v>
      </c>
      <c r="AD626" s="37" t="s">
        <v>3959</v>
      </c>
      <c r="AE626" s="37" t="s">
        <v>3959</v>
      </c>
      <c r="AF626" s="37">
        <v>19169</v>
      </c>
      <c r="AG626" s="37" t="s">
        <v>3977</v>
      </c>
      <c r="AJ626" s="37">
        <v>36</v>
      </c>
      <c r="AK626" s="37" t="s">
        <v>2515</v>
      </c>
      <c r="AL626" s="37">
        <v>45</v>
      </c>
      <c r="AM626" s="37" t="s">
        <v>3519</v>
      </c>
      <c r="AN626" s="37">
        <f>+IF(AL626=45,1,"")</f>
        <v>1</v>
      </c>
      <c r="AO626" s="40">
        <f ca="1">+TODAY()</f>
        <v>44256</v>
      </c>
      <c r="AP626" s="41">
        <f ca="1">+IF(Tabla1[[#This Row],[Fecha Ingreso Plataforma]]="","",AO626-AC626)</f>
        <v>910</v>
      </c>
      <c r="AQ626" s="40"/>
      <c r="AR626" s="42">
        <f>+IF(Tabla1[[#This Row],[Fecha Baja]]="","",VALUE(1&amp;"/"&amp;MONTH(Tabla1[[#This Row],[Fecha Baja]])&amp;"/"&amp;YEAR(Tabla1[[#This Row],[Fecha Baja]])))</f>
        <v>43770</v>
      </c>
      <c r="AS626" s="42">
        <f>IF(Tabla1[[#This Row],[Fecha Ingreso Plataforma]]="","",VALUE(1&amp;"/"&amp;MONTH(Tabla1[[#This Row],[Fecha Ingreso Plataforma]])&amp;"/"&amp;YEAR(Tabla1[[#This Row],[Fecha Ingreso Plataforma]])))</f>
        <v>43344</v>
      </c>
      <c r="AT626" s="41" t="str">
        <f ca="1">+IF(AND(Tabla1[[#This Row],[dias]]&gt;=135,Tabla1[[#This Row],[Estado]]="Vigente"),"Si","No")</f>
        <v>No</v>
      </c>
      <c r="AU626" s="37" t="str">
        <f>+IF(COUNTIF('PLAN EMPLEADO'!I:I,Tabla1[[#This Row],[Mail]])=0,"No","Si")</f>
        <v>Si</v>
      </c>
      <c r="AV626" s="89" t="s">
        <v>709</v>
      </c>
      <c r="AW626" s="194"/>
    </row>
    <row r="627" spans="1:49" x14ac:dyDescent="0.2">
      <c r="A627" s="37" t="s">
        <v>27</v>
      </c>
      <c r="B627" s="37" t="s">
        <v>3115</v>
      </c>
      <c r="C627" s="37" t="s">
        <v>28</v>
      </c>
      <c r="D627" s="37" t="s">
        <v>30</v>
      </c>
      <c r="E627" s="193" t="str">
        <f>+LEFT(Tabla1[[#This Row],[RutDV]],8)</f>
        <v>13011136</v>
      </c>
      <c r="F627" s="193" t="str">
        <f>+RIGHT(Tabla1[[#This Row],[RutDV]],1)</f>
        <v>K</v>
      </c>
      <c r="G627" s="37" t="s">
        <v>3942</v>
      </c>
      <c r="H627" s="37" t="s">
        <v>3958</v>
      </c>
      <c r="I627" s="37" t="str">
        <f>+TRIM(Tabla1[[#This Row],[Nombres]]&amp;" "&amp;Tabla1[[#This Row],[Apellidos]])</f>
        <v>MARLENE DEL CARMEN VALDES VALDES</v>
      </c>
      <c r="J627" s="37" t="s">
        <v>3920</v>
      </c>
      <c r="K627" s="37" t="s">
        <v>3921</v>
      </c>
      <c r="L627" s="37" t="s">
        <v>2494</v>
      </c>
      <c r="M627" s="37" t="s">
        <v>2493</v>
      </c>
      <c r="N627" s="37" t="s">
        <v>2495</v>
      </c>
      <c r="O627" s="37" t="s">
        <v>3107</v>
      </c>
      <c r="P627" s="40">
        <v>43487</v>
      </c>
      <c r="Q627" s="37"/>
      <c r="V627" s="40">
        <v>28065</v>
      </c>
      <c r="W627" s="37" t="s">
        <v>5415</v>
      </c>
      <c r="X627" s="37" t="s">
        <v>2509</v>
      </c>
      <c r="Y627" s="37" t="str">
        <f>+IFERROR(VLOOKUP(Tabla1[[#This Row],[Supervisor]],STAFF!E:H,4,0),"")</f>
        <v>ULISES LA ROSA PEREZ</v>
      </c>
      <c r="Z627" s="40">
        <v>43320</v>
      </c>
      <c r="AA627" s="40">
        <v>43341</v>
      </c>
      <c r="AB627" s="37" t="s">
        <v>2516</v>
      </c>
      <c r="AC627" s="40">
        <v>43346</v>
      </c>
      <c r="AD627" s="37" t="s">
        <v>3958</v>
      </c>
      <c r="AE627" s="37" t="s">
        <v>3958</v>
      </c>
      <c r="AF627" s="37">
        <v>19168</v>
      </c>
      <c r="AG627" s="37" t="s">
        <v>3976</v>
      </c>
      <c r="AJ627" s="37">
        <v>36</v>
      </c>
      <c r="AK627" s="37" t="s">
        <v>2515</v>
      </c>
      <c r="AL627" s="37">
        <v>30</v>
      </c>
      <c r="AM627" s="37" t="s">
        <v>3519</v>
      </c>
      <c r="AN627" s="37" t="str">
        <f>+IF(AL627=45,1,"")</f>
        <v/>
      </c>
      <c r="AO627" s="40">
        <f ca="1">+TODAY()</f>
        <v>44256</v>
      </c>
      <c r="AP627" s="41">
        <f ca="1">+IF(Tabla1[[#This Row],[Fecha Ingreso Plataforma]]="","",AO627-AC627)</f>
        <v>910</v>
      </c>
      <c r="AQ627" s="40"/>
      <c r="AR627" s="42">
        <f>+IF(Tabla1[[#This Row],[Fecha Baja]]="","",VALUE(1&amp;"/"&amp;MONTH(Tabla1[[#This Row],[Fecha Baja]])&amp;"/"&amp;YEAR(Tabla1[[#This Row],[Fecha Baja]])))</f>
        <v>43466</v>
      </c>
      <c r="AS627" s="42">
        <f>IF(Tabla1[[#This Row],[Fecha Ingreso Plataforma]]="","",VALUE(1&amp;"/"&amp;MONTH(Tabla1[[#This Row],[Fecha Ingreso Plataforma]])&amp;"/"&amp;YEAR(Tabla1[[#This Row],[Fecha Ingreso Plataforma]])))</f>
        <v>43344</v>
      </c>
      <c r="AT627" s="41" t="str">
        <f ca="1">+IF(AND(Tabla1[[#This Row],[dias]]&gt;=135,Tabla1[[#This Row],[Estado]]="Vigente"),"Si","No")</f>
        <v>No</v>
      </c>
      <c r="AU627" s="37" t="str">
        <f>+IF(COUNTIF('PLAN EMPLEADO'!I:I,Tabla1[[#This Row],[Mail]])=0,"No","Si")</f>
        <v>Si</v>
      </c>
      <c r="AV627" s="89" t="s">
        <v>709</v>
      </c>
      <c r="AW627" s="194"/>
    </row>
    <row r="628" spans="1:49" x14ac:dyDescent="0.2">
      <c r="A628" s="37" t="s">
        <v>27</v>
      </c>
      <c r="B628" s="37" t="s">
        <v>3115</v>
      </c>
      <c r="C628" s="37" t="s">
        <v>28</v>
      </c>
      <c r="D628" s="37" t="s">
        <v>30</v>
      </c>
      <c r="E628" s="193" t="str">
        <f>+LEFT(Tabla1[[#This Row],[RutDV]],8)</f>
        <v>20126864</v>
      </c>
      <c r="F628" s="193" t="str">
        <f>+RIGHT(Tabla1[[#This Row],[RutDV]],1)</f>
        <v>8</v>
      </c>
      <c r="G628" s="37" t="s">
        <v>3937</v>
      </c>
      <c r="H628" s="37" t="s">
        <v>3953</v>
      </c>
      <c r="I628" s="37" t="str">
        <f>+TRIM(Tabla1[[#This Row],[Nombres]]&amp;" "&amp;Tabla1[[#This Row],[Apellidos]])</f>
        <v>VALENTINA CAMILA BELEN COLLAO TRUJILLO</v>
      </c>
      <c r="J628" s="37" t="s">
        <v>3910</v>
      </c>
      <c r="K628" s="37" t="s">
        <v>3911</v>
      </c>
      <c r="L628" s="37" t="s">
        <v>2494</v>
      </c>
      <c r="M628" s="37" t="s">
        <v>2493</v>
      </c>
      <c r="N628" s="37" t="s">
        <v>2496</v>
      </c>
      <c r="O628" s="37" t="s">
        <v>3533</v>
      </c>
      <c r="P628" s="40">
        <v>43357</v>
      </c>
      <c r="Q628" s="37"/>
      <c r="V628" s="40">
        <v>36216</v>
      </c>
      <c r="W628" s="37" t="s">
        <v>5415</v>
      </c>
      <c r="X628" s="37" t="s">
        <v>2509</v>
      </c>
      <c r="Y628" s="37" t="str">
        <f>+IFERROR(VLOOKUP(Tabla1[[#This Row],[Supervisor]],STAFF!E:H,4,0),"")</f>
        <v>ULISES LA ROSA PEREZ</v>
      </c>
      <c r="Z628" s="40">
        <v>43320</v>
      </c>
      <c r="AA628" s="40">
        <v>43341</v>
      </c>
      <c r="AB628" s="37" t="s">
        <v>2516</v>
      </c>
      <c r="AC628" s="40">
        <v>43346</v>
      </c>
      <c r="AD628" s="37" t="s">
        <v>3953</v>
      </c>
      <c r="AE628" s="37" t="s">
        <v>3953</v>
      </c>
      <c r="AF628" s="37">
        <v>19149</v>
      </c>
      <c r="AG628" s="37" t="s">
        <v>3971</v>
      </c>
      <c r="AJ628" s="37">
        <v>36</v>
      </c>
      <c r="AK628" s="37" t="s">
        <v>2515</v>
      </c>
      <c r="AL628" s="37" t="s">
        <v>709</v>
      </c>
      <c r="AN628" s="37" t="str">
        <f>+IF(AL628=45,1,"")</f>
        <v/>
      </c>
      <c r="AO628" s="40">
        <f ca="1">+TODAY()</f>
        <v>44256</v>
      </c>
      <c r="AP628" s="41">
        <f ca="1">+IF(Tabla1[[#This Row],[Fecha Ingreso Plataforma]]="","",AO628-AC628)</f>
        <v>910</v>
      </c>
      <c r="AQ628" s="40"/>
      <c r="AR628" s="42">
        <f>+IF(Tabla1[[#This Row],[Fecha Baja]]="","",VALUE(1&amp;"/"&amp;MONTH(Tabla1[[#This Row],[Fecha Baja]])&amp;"/"&amp;YEAR(Tabla1[[#This Row],[Fecha Baja]])))</f>
        <v>43344</v>
      </c>
      <c r="AS628" s="42">
        <f>IF(Tabla1[[#This Row],[Fecha Ingreso Plataforma]]="","",VALUE(1&amp;"/"&amp;MONTH(Tabla1[[#This Row],[Fecha Ingreso Plataforma]])&amp;"/"&amp;YEAR(Tabla1[[#This Row],[Fecha Ingreso Plataforma]])))</f>
        <v>43344</v>
      </c>
      <c r="AT628" s="41" t="str">
        <f ca="1">+IF(AND(Tabla1[[#This Row],[dias]]&gt;=135,Tabla1[[#This Row],[Estado]]="Vigente"),"Si","No")</f>
        <v>No</v>
      </c>
      <c r="AU628" s="37" t="str">
        <f>+IF(COUNTIF('PLAN EMPLEADO'!I:I,Tabla1[[#This Row],[Mail]])=0,"No","Si")</f>
        <v>No</v>
      </c>
      <c r="AV628" s="89" t="s">
        <v>709</v>
      </c>
      <c r="AW628" s="194"/>
    </row>
    <row r="629" spans="1:49" x14ac:dyDescent="0.2">
      <c r="A629" s="37" t="s">
        <v>27</v>
      </c>
      <c r="B629" s="37" t="s">
        <v>3115</v>
      </c>
      <c r="C629" s="37" t="s">
        <v>28</v>
      </c>
      <c r="D629" s="37" t="s">
        <v>30</v>
      </c>
      <c r="E629" s="193" t="str">
        <f>+LEFT(Tabla1[[#This Row],[RutDV]],8)</f>
        <v>18924069</v>
      </c>
      <c r="F629" s="193" t="str">
        <f>+RIGHT(Tabla1[[#This Row],[RutDV]],1)</f>
        <v>4</v>
      </c>
      <c r="G629" s="37" t="s">
        <v>4033</v>
      </c>
      <c r="H629" s="37" t="s">
        <v>4060</v>
      </c>
      <c r="I629" s="37" t="str">
        <f>+TRIM(Tabla1[[#This Row],[Nombres]]&amp;" "&amp;Tabla1[[#This Row],[Apellidos]])</f>
        <v>ALEJANDRA DE LOS ANGELES SEGURA CONTRERAS</v>
      </c>
      <c r="J629" s="37" t="s">
        <v>3985</v>
      </c>
      <c r="K629" s="37" t="s">
        <v>3986</v>
      </c>
      <c r="L629" s="37" t="s">
        <v>2494</v>
      </c>
      <c r="M629" s="37" t="s">
        <v>2493</v>
      </c>
      <c r="N629" s="37" t="s">
        <v>2495</v>
      </c>
      <c r="O629" s="37" t="s">
        <v>3107</v>
      </c>
      <c r="P629" s="40">
        <v>43454</v>
      </c>
      <c r="Q629" s="37"/>
      <c r="V629" s="40">
        <v>34872</v>
      </c>
      <c r="W629" s="37" t="s">
        <v>5415</v>
      </c>
      <c r="X629" s="37" t="s">
        <v>2509</v>
      </c>
      <c r="Y629" s="37" t="str">
        <f>+IFERROR(VLOOKUP(Tabla1[[#This Row],[Supervisor]],STAFF!E:H,4,0),"")</f>
        <v>ULISES LA ROSA PEREZ</v>
      </c>
      <c r="Z629" s="40">
        <v>43333</v>
      </c>
      <c r="AA629" s="40">
        <v>43353</v>
      </c>
      <c r="AB629" s="37" t="s">
        <v>2516</v>
      </c>
      <c r="AC629" s="40">
        <v>43354</v>
      </c>
      <c r="AD629" s="37" t="s">
        <v>4060</v>
      </c>
      <c r="AE629" s="37" t="s">
        <v>4060</v>
      </c>
      <c r="AF629" s="37">
        <v>19111</v>
      </c>
      <c r="AG629" s="37" t="s">
        <v>4087</v>
      </c>
      <c r="AJ629" s="37">
        <v>37</v>
      </c>
      <c r="AK629" s="37" t="s">
        <v>3087</v>
      </c>
      <c r="AL629" s="37">
        <v>30</v>
      </c>
      <c r="AM629" s="37" t="s">
        <v>3519</v>
      </c>
      <c r="AN629" s="37" t="str">
        <f>+IF(AL629=45,1,"")</f>
        <v/>
      </c>
      <c r="AO629" s="40">
        <f ca="1">+TODAY()</f>
        <v>44256</v>
      </c>
      <c r="AP629" s="41">
        <f ca="1">+IF(Tabla1[[#This Row],[Fecha Ingreso Plataforma]]="","",AO629-AC629)</f>
        <v>902</v>
      </c>
      <c r="AQ629" s="40"/>
      <c r="AR629" s="42">
        <f>+IF(Tabla1[[#This Row],[Fecha Baja]]="","",VALUE(1&amp;"/"&amp;MONTH(Tabla1[[#This Row],[Fecha Baja]])&amp;"/"&amp;YEAR(Tabla1[[#This Row],[Fecha Baja]])))</f>
        <v>43435</v>
      </c>
      <c r="AS629" s="42">
        <f>IF(Tabla1[[#This Row],[Fecha Ingreso Plataforma]]="","",VALUE(1&amp;"/"&amp;MONTH(Tabla1[[#This Row],[Fecha Ingreso Plataforma]])&amp;"/"&amp;YEAR(Tabla1[[#This Row],[Fecha Ingreso Plataforma]])))</f>
        <v>43344</v>
      </c>
      <c r="AT629" s="41" t="str">
        <f ca="1">+IF(AND(Tabla1[[#This Row],[dias]]&gt;=135,Tabla1[[#This Row],[Estado]]="Vigente"),"Si","No")</f>
        <v>No</v>
      </c>
      <c r="AU629" s="37" t="str">
        <f>+IF(COUNTIF('PLAN EMPLEADO'!I:I,Tabla1[[#This Row],[Mail]])=0,"No","Si")</f>
        <v>No</v>
      </c>
      <c r="AV629" s="89" t="s">
        <v>709</v>
      </c>
      <c r="AW629" s="194"/>
    </row>
    <row r="630" spans="1:49" x14ac:dyDescent="0.2">
      <c r="A630" s="37" t="s">
        <v>27</v>
      </c>
      <c r="B630" s="37" t="s">
        <v>3115</v>
      </c>
      <c r="C630" s="37" t="s">
        <v>28</v>
      </c>
      <c r="D630" s="37" t="s">
        <v>30</v>
      </c>
      <c r="E630" s="193" t="str">
        <f>+LEFT(Tabla1[[#This Row],[RutDV]],8)</f>
        <v>18209873</v>
      </c>
      <c r="F630" s="193" t="str">
        <f>+RIGHT(Tabla1[[#This Row],[RutDV]],1)</f>
        <v>6</v>
      </c>
      <c r="G630" s="37" t="s">
        <v>4039</v>
      </c>
      <c r="H630" s="37" t="s">
        <v>4066</v>
      </c>
      <c r="I630" s="37" t="str">
        <f>+TRIM(Tabla1[[#This Row],[Nombres]]&amp;" "&amp;Tabla1[[#This Row],[Apellidos]])</f>
        <v>ADAMS LORENS MILLER MONTOYA</v>
      </c>
      <c r="J630" s="37" t="s">
        <v>3997</v>
      </c>
      <c r="K630" s="37" t="s">
        <v>3998</v>
      </c>
      <c r="L630" s="37" t="s">
        <v>2494</v>
      </c>
      <c r="M630" s="37" t="s">
        <v>2493</v>
      </c>
      <c r="N630" s="37" t="s">
        <v>2496</v>
      </c>
      <c r="O630" s="37" t="s">
        <v>3089</v>
      </c>
      <c r="P630" s="40">
        <v>43384</v>
      </c>
      <c r="Q630" s="37"/>
      <c r="V630" s="40">
        <v>33688</v>
      </c>
      <c r="W630" s="37" t="s">
        <v>5408</v>
      </c>
      <c r="X630" s="37" t="s">
        <v>4599</v>
      </c>
      <c r="Y630" s="37" t="str">
        <f>+IFERROR(VLOOKUP(Tabla1[[#This Row],[Supervisor]],STAFF!E:H,4,0),"")</f>
        <v>WILLIAMS ENRIQUE DOMINGUEZ BARRADA</v>
      </c>
      <c r="Z630" s="40">
        <v>43333</v>
      </c>
      <c r="AA630" s="40">
        <v>43353</v>
      </c>
      <c r="AB630" s="37" t="s">
        <v>2516</v>
      </c>
      <c r="AC630" s="40">
        <v>43354</v>
      </c>
      <c r="AD630" s="37" t="s">
        <v>4066</v>
      </c>
      <c r="AE630" s="37" t="s">
        <v>4066</v>
      </c>
      <c r="AF630" s="37">
        <v>19188</v>
      </c>
      <c r="AG630" s="37" t="s">
        <v>4093</v>
      </c>
      <c r="AJ630" s="37">
        <v>37</v>
      </c>
      <c r="AK630" s="37" t="s">
        <v>3087</v>
      </c>
      <c r="AL630" s="37">
        <v>30</v>
      </c>
      <c r="AN630" s="37" t="str">
        <f>+IF(AL630=45,1,"")</f>
        <v/>
      </c>
      <c r="AO630" s="40">
        <f ca="1">+TODAY()</f>
        <v>44256</v>
      </c>
      <c r="AP630" s="41">
        <f ca="1">+IF(Tabla1[[#This Row],[Fecha Ingreso Plataforma]]="","",AO630-AC630)</f>
        <v>902</v>
      </c>
      <c r="AQ630" s="40"/>
      <c r="AR630" s="42">
        <f>+IF(Tabla1[[#This Row],[Fecha Baja]]="","",VALUE(1&amp;"/"&amp;MONTH(Tabla1[[#This Row],[Fecha Baja]])&amp;"/"&amp;YEAR(Tabla1[[#This Row],[Fecha Baja]])))</f>
        <v>43374</v>
      </c>
      <c r="AS630" s="42">
        <f>IF(Tabla1[[#This Row],[Fecha Ingreso Plataforma]]="","",VALUE(1&amp;"/"&amp;MONTH(Tabla1[[#This Row],[Fecha Ingreso Plataforma]])&amp;"/"&amp;YEAR(Tabla1[[#This Row],[Fecha Ingreso Plataforma]])))</f>
        <v>43344</v>
      </c>
      <c r="AT630" s="41" t="str">
        <f ca="1">+IF(AND(Tabla1[[#This Row],[dias]]&gt;=135,Tabla1[[#This Row],[Estado]]="Vigente"),"Si","No")</f>
        <v>No</v>
      </c>
      <c r="AU630" s="37" t="str">
        <f>+IF(COUNTIF('PLAN EMPLEADO'!I:I,Tabla1[[#This Row],[Mail]])=0,"No","Si")</f>
        <v>No</v>
      </c>
      <c r="AV630" s="89" t="s">
        <v>709</v>
      </c>
      <c r="AW630" s="194"/>
    </row>
    <row r="631" spans="1:49" x14ac:dyDescent="0.2">
      <c r="A631" s="37" t="s">
        <v>27</v>
      </c>
      <c r="B631" s="37" t="s">
        <v>3115</v>
      </c>
      <c r="C631" s="37" t="s">
        <v>28</v>
      </c>
      <c r="D631" s="37" t="s">
        <v>30</v>
      </c>
      <c r="E631" s="193" t="str">
        <f>+LEFT(Tabla1[[#This Row],[RutDV]],8)</f>
        <v>16054386</v>
      </c>
      <c r="F631" s="193" t="str">
        <f>+RIGHT(Tabla1[[#This Row],[RutDV]],1)</f>
        <v>8</v>
      </c>
      <c r="G631" s="37" t="s">
        <v>4041</v>
      </c>
      <c r="H631" s="37" t="s">
        <v>4068</v>
      </c>
      <c r="I631" s="37" t="str">
        <f>+TRIM(Tabla1[[#This Row],[Nombres]]&amp;" "&amp;Tabla1[[#This Row],[Apellidos]])</f>
        <v>CRISTIAN ALBERTO MARIN GONZALEZ</v>
      </c>
      <c r="J631" s="37" t="s">
        <v>4001</v>
      </c>
      <c r="K631" s="37" t="s">
        <v>4002</v>
      </c>
      <c r="L631" s="37" t="s">
        <v>2494</v>
      </c>
      <c r="M631" s="37" t="s">
        <v>2493</v>
      </c>
      <c r="N631" s="37" t="s">
        <v>2496</v>
      </c>
      <c r="P631" s="40">
        <v>43599</v>
      </c>
      <c r="Q631" s="37"/>
      <c r="V631" s="40">
        <v>31369</v>
      </c>
      <c r="W631" s="37" t="s">
        <v>5408</v>
      </c>
      <c r="X631" s="37" t="s">
        <v>4599</v>
      </c>
      <c r="Y631" s="37" t="str">
        <f>+IFERROR(VLOOKUP(Tabla1[[#This Row],[Supervisor]],STAFF!E:H,4,0),"")</f>
        <v>WILLIAMS ENRIQUE DOMINGUEZ BARRADA</v>
      </c>
      <c r="Z631" s="40">
        <v>43333</v>
      </c>
      <c r="AA631" s="40">
        <v>43353</v>
      </c>
      <c r="AB631" s="37" t="s">
        <v>2516</v>
      </c>
      <c r="AC631" s="40">
        <v>43354</v>
      </c>
      <c r="AD631" s="37" t="s">
        <v>4068</v>
      </c>
      <c r="AE631" s="37" t="s">
        <v>4068</v>
      </c>
      <c r="AF631" s="37">
        <v>19191</v>
      </c>
      <c r="AG631" s="37" t="s">
        <v>4095</v>
      </c>
      <c r="AJ631" s="37">
        <v>37</v>
      </c>
      <c r="AK631" s="37" t="s">
        <v>3087</v>
      </c>
      <c r="AL631" s="37">
        <v>30</v>
      </c>
      <c r="AM631" s="37" t="s">
        <v>3519</v>
      </c>
      <c r="AN631" s="37" t="str">
        <f>+IF(AL631=45,1,"")</f>
        <v/>
      </c>
      <c r="AO631" s="40">
        <f ca="1">+TODAY()</f>
        <v>44256</v>
      </c>
      <c r="AP631" s="41">
        <f ca="1">+IF(Tabla1[[#This Row],[Fecha Ingreso Plataforma]]="","",AO631-AC631)</f>
        <v>902</v>
      </c>
      <c r="AQ631" s="40"/>
      <c r="AR631" s="42">
        <f>+IF(Tabla1[[#This Row],[Fecha Baja]]="","",VALUE(1&amp;"/"&amp;MONTH(Tabla1[[#This Row],[Fecha Baja]])&amp;"/"&amp;YEAR(Tabla1[[#This Row],[Fecha Baja]])))</f>
        <v>43586</v>
      </c>
      <c r="AS631" s="42">
        <f>IF(Tabla1[[#This Row],[Fecha Ingreso Plataforma]]="","",VALUE(1&amp;"/"&amp;MONTH(Tabla1[[#This Row],[Fecha Ingreso Plataforma]])&amp;"/"&amp;YEAR(Tabla1[[#This Row],[Fecha Ingreso Plataforma]])))</f>
        <v>43344</v>
      </c>
      <c r="AT631" s="41" t="str">
        <f ca="1">+IF(AND(Tabla1[[#This Row],[dias]]&gt;=135,Tabla1[[#This Row],[Estado]]="Vigente"),"Si","No")</f>
        <v>No</v>
      </c>
      <c r="AU631" s="37" t="str">
        <f>+IF(COUNTIF('PLAN EMPLEADO'!I:I,Tabla1[[#This Row],[Mail]])=0,"No","Si")</f>
        <v>Si</v>
      </c>
      <c r="AV631" s="89" t="s">
        <v>709</v>
      </c>
      <c r="AW631" s="194"/>
    </row>
    <row r="632" spans="1:49" x14ac:dyDescent="0.2">
      <c r="A632" s="37" t="s">
        <v>27</v>
      </c>
      <c r="B632" s="37" t="s">
        <v>3115</v>
      </c>
      <c r="C632" s="37" t="s">
        <v>28</v>
      </c>
      <c r="D632" s="37" t="s">
        <v>30</v>
      </c>
      <c r="E632" s="193" t="str">
        <f>+LEFT(Tabla1[[#This Row],[RutDV]],8)</f>
        <v>18709486</v>
      </c>
      <c r="F632" s="193" t="str">
        <f>+RIGHT(Tabla1[[#This Row],[RutDV]],1)</f>
        <v>0</v>
      </c>
      <c r="G632" s="37" t="s">
        <v>4035</v>
      </c>
      <c r="H632" s="37" t="s">
        <v>4062</v>
      </c>
      <c r="I632" s="37" t="str">
        <f>+TRIM(Tabla1[[#This Row],[Nombres]]&amp;" "&amp;Tabla1[[#This Row],[Apellidos]])</f>
        <v>CAMILA ALEJANDRA RIVEROS LOPEZ</v>
      </c>
      <c r="J632" s="37" t="s">
        <v>3989</v>
      </c>
      <c r="K632" s="37" t="s">
        <v>3990</v>
      </c>
      <c r="L632" s="37" t="s">
        <v>2494</v>
      </c>
      <c r="M632" s="37" t="s">
        <v>2493</v>
      </c>
      <c r="N632" s="37" t="s">
        <v>2495</v>
      </c>
      <c r="O632" s="37" t="s">
        <v>3107</v>
      </c>
      <c r="P632" s="40">
        <v>43385</v>
      </c>
      <c r="Q632" s="37"/>
      <c r="V632" s="40">
        <v>34303</v>
      </c>
      <c r="W632" s="37" t="s">
        <v>5410</v>
      </c>
      <c r="X632" s="37" t="s">
        <v>2506</v>
      </c>
      <c r="Y632" s="37" t="str">
        <f>+IFERROR(VLOOKUP(Tabla1[[#This Row],[Supervisor]],STAFF!E:H,4,0),"")</f>
        <v>ULISES LA ROSA PEREZ</v>
      </c>
      <c r="Z632" s="40">
        <v>43333</v>
      </c>
      <c r="AA632" s="40">
        <v>43353</v>
      </c>
      <c r="AB632" s="37" t="s">
        <v>2516</v>
      </c>
      <c r="AC632" s="40">
        <v>43354</v>
      </c>
      <c r="AD632" s="37" t="s">
        <v>4062</v>
      </c>
      <c r="AE632" s="37" t="s">
        <v>4062</v>
      </c>
      <c r="AF632" s="37">
        <v>19095</v>
      </c>
      <c r="AG632" s="37" t="s">
        <v>4089</v>
      </c>
      <c r="AJ632" s="37">
        <v>37</v>
      </c>
      <c r="AK632" s="37" t="s">
        <v>3087</v>
      </c>
      <c r="AL632" s="37">
        <v>30</v>
      </c>
      <c r="AN632" s="37" t="str">
        <f>+IF(AL632=45,1,"")</f>
        <v/>
      </c>
      <c r="AO632" s="40">
        <f ca="1">+TODAY()</f>
        <v>44256</v>
      </c>
      <c r="AP632" s="41">
        <f ca="1">+IF(Tabla1[[#This Row],[Fecha Ingreso Plataforma]]="","",AO632-AC632)</f>
        <v>902</v>
      </c>
      <c r="AQ632" s="40"/>
      <c r="AR632" s="42">
        <f>+IF(Tabla1[[#This Row],[Fecha Baja]]="","",VALUE(1&amp;"/"&amp;MONTH(Tabla1[[#This Row],[Fecha Baja]])&amp;"/"&amp;YEAR(Tabla1[[#This Row],[Fecha Baja]])))</f>
        <v>43374</v>
      </c>
      <c r="AS632" s="42">
        <f>IF(Tabla1[[#This Row],[Fecha Ingreso Plataforma]]="","",VALUE(1&amp;"/"&amp;MONTH(Tabla1[[#This Row],[Fecha Ingreso Plataforma]])&amp;"/"&amp;YEAR(Tabla1[[#This Row],[Fecha Ingreso Plataforma]])))</f>
        <v>43344</v>
      </c>
      <c r="AT632" s="41" t="str">
        <f ca="1">+IF(AND(Tabla1[[#This Row],[dias]]&gt;=135,Tabla1[[#This Row],[Estado]]="Vigente"),"Si","No")</f>
        <v>No</v>
      </c>
      <c r="AU632" s="37" t="str">
        <f>+IF(COUNTIF('PLAN EMPLEADO'!I:I,Tabla1[[#This Row],[Mail]])=0,"No","Si")</f>
        <v>No</v>
      </c>
      <c r="AV632" s="89" t="s">
        <v>709</v>
      </c>
      <c r="AW632" s="194"/>
    </row>
    <row r="633" spans="1:49" x14ac:dyDescent="0.2">
      <c r="A633" s="37" t="s">
        <v>27</v>
      </c>
      <c r="B633" s="37" t="s">
        <v>3115</v>
      </c>
      <c r="C633" s="37" t="s">
        <v>28</v>
      </c>
      <c r="D633" s="37" t="s">
        <v>30</v>
      </c>
      <c r="E633" s="193" t="str">
        <f>+LEFT(Tabla1[[#This Row],[RutDV]],8)</f>
        <v>16188064</v>
      </c>
      <c r="F633" s="193" t="str">
        <f>+RIGHT(Tabla1[[#This Row],[RutDV]],1)</f>
        <v>7</v>
      </c>
      <c r="G633" s="37" t="s">
        <v>4051</v>
      </c>
      <c r="H633" s="37" t="s">
        <v>4078</v>
      </c>
      <c r="I633" s="37" t="str">
        <f>+TRIM(Tabla1[[#This Row],[Nombres]]&amp;" "&amp;Tabla1[[#This Row],[Apellidos]])</f>
        <v>FABIANA DE LOS ANGELES ARDILES SALAZAR</v>
      </c>
      <c r="J633" s="37" t="s">
        <v>4019</v>
      </c>
      <c r="K633" s="37" t="s">
        <v>4020</v>
      </c>
      <c r="L633" s="37" t="s">
        <v>2494</v>
      </c>
      <c r="M633" s="37" t="s">
        <v>2493</v>
      </c>
      <c r="N633" s="37" t="s">
        <v>2496</v>
      </c>
      <c r="O633" s="37" t="s">
        <v>3533</v>
      </c>
      <c r="P633" s="40">
        <v>43562</v>
      </c>
      <c r="Q633" s="37"/>
      <c r="V633" s="40">
        <v>31331</v>
      </c>
      <c r="W633" s="37" t="s">
        <v>5410</v>
      </c>
      <c r="X633" s="37" t="s">
        <v>2506</v>
      </c>
      <c r="Y633" s="37" t="str">
        <f>+IFERROR(VLOOKUP(Tabla1[[#This Row],[Supervisor]],STAFF!E:H,4,0),"")</f>
        <v>ULISES LA ROSA PEREZ</v>
      </c>
      <c r="Z633" s="40">
        <v>43333</v>
      </c>
      <c r="AA633" s="40">
        <v>43353</v>
      </c>
      <c r="AB633" s="37" t="s">
        <v>2516</v>
      </c>
      <c r="AC633" s="40">
        <v>43354</v>
      </c>
      <c r="AD633" s="37" t="s">
        <v>4078</v>
      </c>
      <c r="AE633" s="37" t="s">
        <v>4078</v>
      </c>
      <c r="AF633" s="37">
        <v>19215</v>
      </c>
      <c r="AG633" s="37" t="s">
        <v>4105</v>
      </c>
      <c r="AJ633" s="37">
        <v>37</v>
      </c>
      <c r="AK633" s="37" t="s">
        <v>3087</v>
      </c>
      <c r="AL633" s="37">
        <v>30</v>
      </c>
      <c r="AM633" s="37" t="s">
        <v>3519</v>
      </c>
      <c r="AN633" s="37" t="str">
        <f>+IF(AL633=45,1,"")</f>
        <v/>
      </c>
      <c r="AO633" s="40">
        <f ca="1">+TODAY()</f>
        <v>44256</v>
      </c>
      <c r="AP633" s="41">
        <f ca="1">+IF(Tabla1[[#This Row],[Fecha Ingreso Plataforma]]="","",AO633-AC633)</f>
        <v>902</v>
      </c>
      <c r="AQ633" s="40"/>
      <c r="AR633" s="42">
        <f>+IF(Tabla1[[#This Row],[Fecha Baja]]="","",VALUE(1&amp;"/"&amp;MONTH(Tabla1[[#This Row],[Fecha Baja]])&amp;"/"&amp;YEAR(Tabla1[[#This Row],[Fecha Baja]])))</f>
        <v>43556</v>
      </c>
      <c r="AS633" s="42">
        <f>IF(Tabla1[[#This Row],[Fecha Ingreso Plataforma]]="","",VALUE(1&amp;"/"&amp;MONTH(Tabla1[[#This Row],[Fecha Ingreso Plataforma]])&amp;"/"&amp;YEAR(Tabla1[[#This Row],[Fecha Ingreso Plataforma]])))</f>
        <v>43344</v>
      </c>
      <c r="AT633" s="41" t="str">
        <f ca="1">+IF(AND(Tabla1[[#This Row],[dias]]&gt;=135,Tabla1[[#This Row],[Estado]]="Vigente"),"Si","No")</f>
        <v>No</v>
      </c>
      <c r="AU633" s="37" t="str">
        <f>+IF(COUNTIF('PLAN EMPLEADO'!I:I,Tabla1[[#This Row],[Mail]])=0,"No","Si")</f>
        <v>Si</v>
      </c>
      <c r="AV633" s="89" t="s">
        <v>709</v>
      </c>
      <c r="AW633" s="194"/>
    </row>
    <row r="634" spans="1:49" x14ac:dyDescent="0.2">
      <c r="A634" s="37" t="s">
        <v>27</v>
      </c>
      <c r="B634" s="37" t="s">
        <v>3115</v>
      </c>
      <c r="C634" s="37" t="s">
        <v>28</v>
      </c>
      <c r="D634" s="37" t="s">
        <v>30</v>
      </c>
      <c r="E634" s="193" t="str">
        <f>+LEFT(Tabla1[[#This Row],[RutDV]],8)</f>
        <v>18757258</v>
      </c>
      <c r="F634" s="193" t="str">
        <f>+RIGHT(Tabla1[[#This Row],[RutDV]],1)</f>
        <v>4</v>
      </c>
      <c r="G634" s="37" t="s">
        <v>4040</v>
      </c>
      <c r="H634" s="37" t="s">
        <v>4067</v>
      </c>
      <c r="I634" s="37" t="str">
        <f>+TRIM(Tabla1[[#This Row],[Nombres]]&amp;" "&amp;Tabla1[[#This Row],[Apellidos]])</f>
        <v>JHEAN SEBASTIAN PASTEN CUELLAR</v>
      </c>
      <c r="J634" s="37" t="s">
        <v>3999</v>
      </c>
      <c r="K634" s="37" t="s">
        <v>4000</v>
      </c>
      <c r="L634" s="37" t="s">
        <v>2494</v>
      </c>
      <c r="M634" s="37" t="s">
        <v>2493</v>
      </c>
      <c r="N634" s="37" t="s">
        <v>2495</v>
      </c>
      <c r="O634" s="37" t="s">
        <v>3107</v>
      </c>
      <c r="P634" s="40">
        <v>43567</v>
      </c>
      <c r="Q634" s="37"/>
      <c r="V634" s="40">
        <v>34398</v>
      </c>
      <c r="W634" s="37" t="s">
        <v>5417</v>
      </c>
      <c r="X634" s="37" t="s">
        <v>2514</v>
      </c>
      <c r="Y634" s="37" t="str">
        <f>+IFERROR(VLOOKUP(Tabla1[[#This Row],[Supervisor]],STAFF!E:H,4,0),"")</f>
        <v>WILLIAMS ENRIQUE DOMINGUEZ BARRADA</v>
      </c>
      <c r="Z634" s="40">
        <v>43333</v>
      </c>
      <c r="AA634" s="40">
        <v>43353</v>
      </c>
      <c r="AB634" s="37" t="s">
        <v>2516</v>
      </c>
      <c r="AC634" s="40">
        <v>43354</v>
      </c>
      <c r="AD634" s="37" t="s">
        <v>4067</v>
      </c>
      <c r="AE634" s="37" t="s">
        <v>4067</v>
      </c>
      <c r="AF634" s="37">
        <v>19190</v>
      </c>
      <c r="AG634" s="37" t="s">
        <v>4094</v>
      </c>
      <c r="AJ634" s="37">
        <v>37</v>
      </c>
      <c r="AK634" s="37" t="s">
        <v>3087</v>
      </c>
      <c r="AL634" s="37">
        <v>30</v>
      </c>
      <c r="AM634" s="37" t="s">
        <v>3519</v>
      </c>
      <c r="AN634" s="37" t="str">
        <f>+IF(AL634=45,1,"")</f>
        <v/>
      </c>
      <c r="AO634" s="40">
        <f ca="1">+TODAY()</f>
        <v>44256</v>
      </c>
      <c r="AP634" s="41">
        <f ca="1">+IF(Tabla1[[#This Row],[Fecha Ingreso Plataforma]]="","",AO634-AC634)</f>
        <v>902</v>
      </c>
      <c r="AQ634" s="40"/>
      <c r="AR634" s="42">
        <f>+IF(Tabla1[[#This Row],[Fecha Baja]]="","",VALUE(1&amp;"/"&amp;MONTH(Tabla1[[#This Row],[Fecha Baja]])&amp;"/"&amp;YEAR(Tabla1[[#This Row],[Fecha Baja]])))</f>
        <v>43556</v>
      </c>
      <c r="AS634" s="42">
        <f>IF(Tabla1[[#This Row],[Fecha Ingreso Plataforma]]="","",VALUE(1&amp;"/"&amp;MONTH(Tabla1[[#This Row],[Fecha Ingreso Plataforma]])&amp;"/"&amp;YEAR(Tabla1[[#This Row],[Fecha Ingreso Plataforma]])))</f>
        <v>43344</v>
      </c>
      <c r="AT634" s="41" t="str">
        <f ca="1">+IF(AND(Tabla1[[#This Row],[dias]]&gt;=135,Tabla1[[#This Row],[Estado]]="Vigente"),"Si","No")</f>
        <v>No</v>
      </c>
      <c r="AU634" s="37" t="str">
        <f>+IF(COUNTIF('PLAN EMPLEADO'!I:I,Tabla1[[#This Row],[Mail]])=0,"No","Si")</f>
        <v>Si</v>
      </c>
      <c r="AV634" s="89" t="s">
        <v>709</v>
      </c>
      <c r="AW634" s="194"/>
    </row>
    <row r="635" spans="1:49" x14ac:dyDescent="0.2">
      <c r="A635" s="37" t="s">
        <v>27</v>
      </c>
      <c r="B635" s="37" t="s">
        <v>3115</v>
      </c>
      <c r="C635" s="37" t="s">
        <v>28</v>
      </c>
      <c r="D635" s="37" t="s">
        <v>30</v>
      </c>
      <c r="E635" s="193" t="str">
        <f>+LEFT(Tabla1[[#This Row],[RutDV]],8)</f>
        <v>16504814</v>
      </c>
      <c r="F635" s="193" t="str">
        <f>+RIGHT(Tabla1[[#This Row],[RutDV]],1)</f>
        <v>8</v>
      </c>
      <c r="G635" s="37" t="s">
        <v>4036</v>
      </c>
      <c r="H635" s="37" t="s">
        <v>4063</v>
      </c>
      <c r="I635" s="37" t="str">
        <f>+TRIM(Tabla1[[#This Row],[Nombres]]&amp;" "&amp;Tabla1[[#This Row],[Apellidos]])</f>
        <v>LORETO ANDREA CORTES TRIGO</v>
      </c>
      <c r="J635" s="37" t="s">
        <v>3991</v>
      </c>
      <c r="K635" s="37" t="s">
        <v>3992</v>
      </c>
      <c r="L635" s="37" t="s">
        <v>2494</v>
      </c>
      <c r="M635" s="37" t="s">
        <v>2493</v>
      </c>
      <c r="N635" s="37" t="s">
        <v>2495</v>
      </c>
      <c r="O635" s="37" t="s">
        <v>3107</v>
      </c>
      <c r="P635" s="40">
        <v>43363</v>
      </c>
      <c r="Q635" s="37"/>
      <c r="V635" s="40">
        <v>31649</v>
      </c>
      <c r="W635" s="37" t="s">
        <v>5413</v>
      </c>
      <c r="X635" s="37" t="s">
        <v>2510</v>
      </c>
      <c r="Y635" s="37" t="str">
        <f>+IFERROR(VLOOKUP(Tabla1[[#This Row],[Supervisor]],STAFF!E:H,4,0),"")</f>
        <v>FRANCISCO JAVIER SUAREZ VEGA</v>
      </c>
      <c r="Z635" s="40">
        <v>43333</v>
      </c>
      <c r="AA635" s="40">
        <v>43353</v>
      </c>
      <c r="AB635" s="37" t="s">
        <v>2516</v>
      </c>
      <c r="AC635" s="40">
        <v>43354</v>
      </c>
      <c r="AD635" s="37" t="s">
        <v>4063</v>
      </c>
      <c r="AE635" s="37" t="s">
        <v>4063</v>
      </c>
      <c r="AF635" s="37">
        <v>19112</v>
      </c>
      <c r="AG635" s="37" t="s">
        <v>4090</v>
      </c>
      <c r="AJ635" s="37">
        <v>37</v>
      </c>
      <c r="AK635" s="37" t="s">
        <v>3087</v>
      </c>
      <c r="AL635" s="37" t="s">
        <v>709</v>
      </c>
      <c r="AN635" s="37" t="str">
        <f>+IF(AL635=45,1,"")</f>
        <v/>
      </c>
      <c r="AO635" s="40">
        <f ca="1">+TODAY()</f>
        <v>44256</v>
      </c>
      <c r="AP635" s="41">
        <f ca="1">+IF(Tabla1[[#This Row],[Fecha Ingreso Plataforma]]="","",AO635-AC635)</f>
        <v>902</v>
      </c>
      <c r="AQ635" s="40"/>
      <c r="AR635" s="42">
        <f>+IF(Tabla1[[#This Row],[Fecha Baja]]="","",VALUE(1&amp;"/"&amp;MONTH(Tabla1[[#This Row],[Fecha Baja]])&amp;"/"&amp;YEAR(Tabla1[[#This Row],[Fecha Baja]])))</f>
        <v>43344</v>
      </c>
      <c r="AS635" s="42">
        <f>IF(Tabla1[[#This Row],[Fecha Ingreso Plataforma]]="","",VALUE(1&amp;"/"&amp;MONTH(Tabla1[[#This Row],[Fecha Ingreso Plataforma]])&amp;"/"&amp;YEAR(Tabla1[[#This Row],[Fecha Ingreso Plataforma]])))</f>
        <v>43344</v>
      </c>
      <c r="AT635" s="41" t="str">
        <f ca="1">+IF(AND(Tabla1[[#This Row],[dias]]&gt;=135,Tabla1[[#This Row],[Estado]]="Vigente"),"Si","No")</f>
        <v>No</v>
      </c>
      <c r="AU635" s="37" t="str">
        <f>+IF(COUNTIF('PLAN EMPLEADO'!I:I,Tabla1[[#This Row],[Mail]])=0,"No","Si")</f>
        <v>No</v>
      </c>
      <c r="AV635" s="89" t="s">
        <v>709</v>
      </c>
      <c r="AW635" s="194"/>
    </row>
    <row r="636" spans="1:49" x14ac:dyDescent="0.2">
      <c r="A636" s="37" t="s">
        <v>27</v>
      </c>
      <c r="B636" s="37" t="s">
        <v>3115</v>
      </c>
      <c r="C636" s="37" t="s">
        <v>28</v>
      </c>
      <c r="D636" s="37" t="s">
        <v>30</v>
      </c>
      <c r="E636" s="193" t="str">
        <f>+LEFT(Tabla1[[#This Row],[RutDV]],8)</f>
        <v>19698125</v>
      </c>
      <c r="F636" s="193" t="str">
        <f>+RIGHT(Tabla1[[#This Row],[RutDV]],1)</f>
        <v>K</v>
      </c>
      <c r="G636" s="37" t="s">
        <v>4056</v>
      </c>
      <c r="H636" s="37" t="s">
        <v>4083</v>
      </c>
      <c r="I636" s="37" t="str">
        <f>+TRIM(Tabla1[[#This Row],[Nombres]]&amp;" "&amp;Tabla1[[#This Row],[Apellidos]])</f>
        <v>NATANIEL ALEJANDRO ALVAREZ COX</v>
      </c>
      <c r="J636" s="37" t="s">
        <v>4028</v>
      </c>
      <c r="K636" s="37" t="s">
        <v>4029</v>
      </c>
      <c r="L636" s="37" t="s">
        <v>2494</v>
      </c>
      <c r="M636" s="37" t="s">
        <v>2493</v>
      </c>
      <c r="N636" s="37" t="s">
        <v>2495</v>
      </c>
      <c r="O636" s="37" t="s">
        <v>3107</v>
      </c>
      <c r="P636" s="40">
        <v>43411</v>
      </c>
      <c r="Q636" s="37"/>
      <c r="V636" s="40">
        <v>35361</v>
      </c>
      <c r="W636" s="37" t="s">
        <v>5416</v>
      </c>
      <c r="X636" s="37" t="s">
        <v>2505</v>
      </c>
      <c r="Y636" s="37" t="str">
        <f>+IFERROR(VLOOKUP(Tabla1[[#This Row],[Supervisor]],STAFF!E:H,4,0),"")</f>
        <v>FRANCISCO JAVIER SUAREZ VEGA</v>
      </c>
      <c r="Z636" s="40">
        <v>43333</v>
      </c>
      <c r="AA636" s="40">
        <v>43353</v>
      </c>
      <c r="AB636" s="37" t="s">
        <v>2516</v>
      </c>
      <c r="AC636" s="40">
        <v>43354</v>
      </c>
      <c r="AD636" s="37" t="s">
        <v>4083</v>
      </c>
      <c r="AE636" s="37" t="s">
        <v>4083</v>
      </c>
      <c r="AF636" s="37">
        <v>19227</v>
      </c>
      <c r="AG636" s="37" t="s">
        <v>4111</v>
      </c>
      <c r="AJ636" s="37">
        <v>37</v>
      </c>
      <c r="AK636" s="37" t="s">
        <v>3087</v>
      </c>
      <c r="AL636" s="37">
        <v>30</v>
      </c>
      <c r="AN636" s="37" t="str">
        <f>+IF(AL636=45,1,"")</f>
        <v/>
      </c>
      <c r="AO636" s="40">
        <f ca="1">+TODAY()</f>
        <v>44256</v>
      </c>
      <c r="AP636" s="41">
        <f ca="1">+IF(Tabla1[[#This Row],[Fecha Ingreso Plataforma]]="","",AO636-AC636)</f>
        <v>902</v>
      </c>
      <c r="AQ636" s="40"/>
      <c r="AR636" s="42">
        <f>+IF(Tabla1[[#This Row],[Fecha Baja]]="","",VALUE(1&amp;"/"&amp;MONTH(Tabla1[[#This Row],[Fecha Baja]])&amp;"/"&amp;YEAR(Tabla1[[#This Row],[Fecha Baja]])))</f>
        <v>43405</v>
      </c>
      <c r="AS636" s="42">
        <f>IF(Tabla1[[#This Row],[Fecha Ingreso Plataforma]]="","",VALUE(1&amp;"/"&amp;MONTH(Tabla1[[#This Row],[Fecha Ingreso Plataforma]])&amp;"/"&amp;YEAR(Tabla1[[#This Row],[Fecha Ingreso Plataforma]])))</f>
        <v>43344</v>
      </c>
      <c r="AT636" s="41" t="str">
        <f ca="1">+IF(AND(Tabla1[[#This Row],[dias]]&gt;=135,Tabla1[[#This Row],[Estado]]="Vigente"),"Si","No")</f>
        <v>No</v>
      </c>
      <c r="AU636" s="37" t="str">
        <f>+IF(COUNTIF('PLAN EMPLEADO'!I:I,Tabla1[[#This Row],[Mail]])=0,"No","Si")</f>
        <v>No</v>
      </c>
      <c r="AV636" s="89" t="s">
        <v>709</v>
      </c>
      <c r="AW636" s="194"/>
    </row>
    <row r="637" spans="1:49" x14ac:dyDescent="0.2">
      <c r="A637" s="37" t="s">
        <v>27</v>
      </c>
      <c r="B637" s="37" t="s">
        <v>3115</v>
      </c>
      <c r="C637" s="37" t="s">
        <v>28</v>
      </c>
      <c r="D637" s="37" t="s">
        <v>30</v>
      </c>
      <c r="E637" s="193" t="str">
        <f>+LEFT(Tabla1[[#This Row],[RutDV]],8)</f>
        <v>15052210</v>
      </c>
      <c r="F637" s="193" t="str">
        <f>+RIGHT(Tabla1[[#This Row],[RutDV]],1)</f>
        <v>2</v>
      </c>
      <c r="G637" s="37" t="s">
        <v>4034</v>
      </c>
      <c r="H637" s="37" t="s">
        <v>4061</v>
      </c>
      <c r="I637" s="37" t="str">
        <f>+TRIM(Tabla1[[#This Row],[Nombres]]&amp;" "&amp;Tabla1[[#This Row],[Apellidos]])</f>
        <v>PATRICIA CAROLINA AGUILAR CASTRO</v>
      </c>
      <c r="J637" s="37" t="s">
        <v>3987</v>
      </c>
      <c r="K637" s="37" t="s">
        <v>3988</v>
      </c>
      <c r="L637" s="37" t="s">
        <v>2494</v>
      </c>
      <c r="M637" s="37" t="s">
        <v>2493</v>
      </c>
      <c r="N637" s="37" t="s">
        <v>2495</v>
      </c>
      <c r="O637" s="37" t="s">
        <v>3107</v>
      </c>
      <c r="P637" s="40">
        <v>43371</v>
      </c>
      <c r="Q637" s="37"/>
      <c r="V637" s="40">
        <v>30228</v>
      </c>
      <c r="W637" s="37" t="s">
        <v>5410</v>
      </c>
      <c r="X637" s="37" t="s">
        <v>2506</v>
      </c>
      <c r="Y637" s="37" t="str">
        <f>+IFERROR(VLOOKUP(Tabla1[[#This Row],[Supervisor]],STAFF!E:H,4,0),"")</f>
        <v>ULISES LA ROSA PEREZ</v>
      </c>
      <c r="Z637" s="40">
        <v>43333</v>
      </c>
      <c r="AA637" s="40">
        <v>43353</v>
      </c>
      <c r="AB637" s="37" t="s">
        <v>2516</v>
      </c>
      <c r="AC637" s="40">
        <v>43354</v>
      </c>
      <c r="AD637" s="37" t="s">
        <v>4061</v>
      </c>
      <c r="AE637" s="37" t="s">
        <v>4061</v>
      </c>
      <c r="AF637" s="37">
        <v>19071</v>
      </c>
      <c r="AG637" s="37" t="s">
        <v>4088</v>
      </c>
      <c r="AJ637" s="37">
        <v>37</v>
      </c>
      <c r="AK637" s="37" t="s">
        <v>3087</v>
      </c>
      <c r="AL637" s="37" t="s">
        <v>709</v>
      </c>
      <c r="AN637" s="37" t="str">
        <f>+IF(AL637=45,1,"")</f>
        <v/>
      </c>
      <c r="AO637" s="40">
        <f ca="1">+TODAY()</f>
        <v>44256</v>
      </c>
      <c r="AP637" s="41">
        <f ca="1">+IF(Tabla1[[#This Row],[Fecha Ingreso Plataforma]]="","",AO637-AC637)</f>
        <v>902</v>
      </c>
      <c r="AQ637" s="40"/>
      <c r="AR637" s="42">
        <f>+IF(Tabla1[[#This Row],[Fecha Baja]]="","",VALUE(1&amp;"/"&amp;MONTH(Tabla1[[#This Row],[Fecha Baja]])&amp;"/"&amp;YEAR(Tabla1[[#This Row],[Fecha Baja]])))</f>
        <v>43344</v>
      </c>
      <c r="AS637" s="42">
        <f>IF(Tabla1[[#This Row],[Fecha Ingreso Plataforma]]="","",VALUE(1&amp;"/"&amp;MONTH(Tabla1[[#This Row],[Fecha Ingreso Plataforma]])&amp;"/"&amp;YEAR(Tabla1[[#This Row],[Fecha Ingreso Plataforma]])))</f>
        <v>43344</v>
      </c>
      <c r="AT637" s="41" t="str">
        <f ca="1">+IF(AND(Tabla1[[#This Row],[dias]]&gt;=135,Tabla1[[#This Row],[Estado]]="Vigente"),"Si","No")</f>
        <v>No</v>
      </c>
      <c r="AU637" s="37" t="str">
        <f>+IF(COUNTIF('PLAN EMPLEADO'!I:I,Tabla1[[#This Row],[Mail]])=0,"No","Si")</f>
        <v>No</v>
      </c>
      <c r="AV637" s="89" t="s">
        <v>709</v>
      </c>
      <c r="AW637" s="194"/>
    </row>
    <row r="638" spans="1:49" x14ac:dyDescent="0.2">
      <c r="A638" s="37" t="s">
        <v>27</v>
      </c>
      <c r="B638" s="37" t="s">
        <v>3115</v>
      </c>
      <c r="C638" s="37" t="s">
        <v>28</v>
      </c>
      <c r="D638" s="37" t="s">
        <v>30</v>
      </c>
      <c r="E638" s="193" t="str">
        <f>+LEFT(Tabla1[[#This Row],[RutDV]],8)</f>
        <v>18892090</v>
      </c>
      <c r="F638" s="193" t="str">
        <f>+RIGHT(Tabla1[[#This Row],[RutDV]],1)</f>
        <v>K</v>
      </c>
      <c r="G638" s="37" t="s">
        <v>3881</v>
      </c>
      <c r="H638" s="37" t="s">
        <v>3882</v>
      </c>
      <c r="I638" s="37" t="str">
        <f>+TRIM(Tabla1[[#This Row],[Nombres]]&amp;" "&amp;Tabla1[[#This Row],[Apellidos]])</f>
        <v>SUSANA DEL PILAR ARRIAGADA BROWN</v>
      </c>
      <c r="J638" s="37" t="s">
        <v>3812</v>
      </c>
      <c r="K638" s="37" t="s">
        <v>3813</v>
      </c>
      <c r="L638" s="37" t="s">
        <v>2494</v>
      </c>
      <c r="M638" s="37" t="s">
        <v>2493</v>
      </c>
      <c r="N638" s="37" t="s">
        <v>2496</v>
      </c>
      <c r="P638" s="40">
        <v>43481</v>
      </c>
      <c r="Q638" s="37"/>
      <c r="V638" s="40">
        <v>34619</v>
      </c>
      <c r="W638" s="37" t="s">
        <v>5409</v>
      </c>
      <c r="X638" s="37" t="s">
        <v>2511</v>
      </c>
      <c r="Y638" s="37" t="str">
        <f>+IFERROR(VLOOKUP(Tabla1[[#This Row],[Supervisor]],STAFF!E:H,4,0),"")</f>
        <v>ULISES LA ROSA PEREZ</v>
      </c>
      <c r="Z638" s="40">
        <v>43333</v>
      </c>
      <c r="AA638" s="40">
        <v>43353</v>
      </c>
      <c r="AB638" s="37" t="s">
        <v>2516</v>
      </c>
      <c r="AC638" s="40">
        <v>43354</v>
      </c>
      <c r="AD638" s="37" t="s">
        <v>3882</v>
      </c>
      <c r="AE638" s="37" t="s">
        <v>3882</v>
      </c>
      <c r="AF638" s="37">
        <v>19226</v>
      </c>
      <c r="AG638" s="37" t="s">
        <v>4110</v>
      </c>
      <c r="AJ638" s="37">
        <v>37</v>
      </c>
      <c r="AK638" s="37" t="s">
        <v>3087</v>
      </c>
      <c r="AL638" s="37">
        <v>30</v>
      </c>
      <c r="AM638" s="37" t="s">
        <v>3519</v>
      </c>
      <c r="AN638" s="37" t="str">
        <f>+IF(AL638=45,1,"")</f>
        <v/>
      </c>
      <c r="AO638" s="40">
        <f ca="1">+TODAY()</f>
        <v>44256</v>
      </c>
      <c r="AP638" s="41">
        <f ca="1">+IF(Tabla1[[#This Row],[Fecha Ingreso Plataforma]]="","",AO638-AC638)</f>
        <v>902</v>
      </c>
      <c r="AQ638" s="40"/>
      <c r="AR638" s="42">
        <f>+IF(Tabla1[[#This Row],[Fecha Baja]]="","",VALUE(1&amp;"/"&amp;MONTH(Tabla1[[#This Row],[Fecha Baja]])&amp;"/"&amp;YEAR(Tabla1[[#This Row],[Fecha Baja]])))</f>
        <v>43466</v>
      </c>
      <c r="AS638" s="42">
        <f>IF(Tabla1[[#This Row],[Fecha Ingreso Plataforma]]="","",VALUE(1&amp;"/"&amp;MONTH(Tabla1[[#This Row],[Fecha Ingreso Plataforma]])&amp;"/"&amp;YEAR(Tabla1[[#This Row],[Fecha Ingreso Plataforma]])))</f>
        <v>43344</v>
      </c>
      <c r="AT638" s="41" t="str">
        <f ca="1">+IF(AND(Tabla1[[#This Row],[dias]]&gt;=135,Tabla1[[#This Row],[Estado]]="Vigente"),"Si","No")</f>
        <v>No</v>
      </c>
      <c r="AU638" s="37" t="str">
        <f>+IF(COUNTIF('PLAN EMPLEADO'!I:I,Tabla1[[#This Row],[Mail]])=0,"No","Si")</f>
        <v>No</v>
      </c>
      <c r="AV638" s="89" t="s">
        <v>709</v>
      </c>
      <c r="AW638" s="194"/>
    </row>
    <row r="639" spans="1:49" x14ac:dyDescent="0.2">
      <c r="A639" s="37" t="s">
        <v>27</v>
      </c>
      <c r="B639" s="37" t="s">
        <v>3115</v>
      </c>
      <c r="C639" s="37" t="s">
        <v>28</v>
      </c>
      <c r="D639" s="37" t="s">
        <v>30</v>
      </c>
      <c r="E639" s="193" t="str">
        <f>+LEFT(Tabla1[[#This Row],[RutDV]],8)</f>
        <v>18403823</v>
      </c>
      <c r="F639" s="193" t="str">
        <f>+RIGHT(Tabla1[[#This Row],[RutDV]],1)</f>
        <v>4</v>
      </c>
      <c r="G639" s="37" t="s">
        <v>575</v>
      </c>
      <c r="H639" s="37" t="s">
        <v>1192</v>
      </c>
      <c r="I639" s="37" t="str">
        <f>+TRIM(Tabla1[[#This Row],[Nombres]]&amp;" "&amp;Tabla1[[#This Row],[Apellidos]])</f>
        <v>SONIA JENESIS CAMPBELL ARAYA</v>
      </c>
      <c r="J639" s="37" t="s">
        <v>2289</v>
      </c>
      <c r="K639" s="37" t="s">
        <v>2290</v>
      </c>
      <c r="L639" s="37" t="s">
        <v>2494</v>
      </c>
      <c r="M639" s="37" t="s">
        <v>2493</v>
      </c>
      <c r="N639" s="37" t="s">
        <v>2495</v>
      </c>
      <c r="O639" s="37" t="s">
        <v>3107</v>
      </c>
      <c r="P639" s="40">
        <v>43395</v>
      </c>
      <c r="Q639" s="37"/>
      <c r="V639" s="40">
        <v>34036</v>
      </c>
      <c r="W639" s="37" t="s">
        <v>5411</v>
      </c>
      <c r="X639" s="37" t="s">
        <v>2512</v>
      </c>
      <c r="Y639" s="37" t="str">
        <f>+IFERROR(VLOOKUP(Tabla1[[#This Row],[Supervisor]],STAFF!E:H,4,0),"")</f>
        <v>ULISES LA ROSA PEREZ</v>
      </c>
      <c r="Z639" s="40">
        <v>43333</v>
      </c>
      <c r="AA639" s="40">
        <v>43353</v>
      </c>
      <c r="AB639" s="37" t="s">
        <v>2516</v>
      </c>
      <c r="AC639" s="40">
        <v>43354</v>
      </c>
      <c r="AD639" s="37" t="s">
        <v>1192</v>
      </c>
      <c r="AE639" s="37" t="s">
        <v>1192</v>
      </c>
      <c r="AF639" s="37">
        <v>19180</v>
      </c>
      <c r="AG639" s="37" t="s">
        <v>2996</v>
      </c>
      <c r="AJ639" s="37">
        <v>37</v>
      </c>
      <c r="AK639" s="37" t="s">
        <v>3087</v>
      </c>
      <c r="AL639" s="37">
        <v>30</v>
      </c>
      <c r="AN639" s="37" t="str">
        <f>+IF(AL639=45,1,"")</f>
        <v/>
      </c>
      <c r="AO639" s="40">
        <f ca="1">+TODAY()</f>
        <v>44256</v>
      </c>
      <c r="AP639" s="41">
        <f ca="1">+IF(Tabla1[[#This Row],[Fecha Ingreso Plataforma]]="","",AO639-AC639)</f>
        <v>902</v>
      </c>
      <c r="AQ639" s="40"/>
      <c r="AR639" s="42">
        <f>+IF(Tabla1[[#This Row],[Fecha Baja]]="","",VALUE(1&amp;"/"&amp;MONTH(Tabla1[[#This Row],[Fecha Baja]])&amp;"/"&amp;YEAR(Tabla1[[#This Row],[Fecha Baja]])))</f>
        <v>43374</v>
      </c>
      <c r="AS639" s="42">
        <f>IF(Tabla1[[#This Row],[Fecha Ingreso Plataforma]]="","",VALUE(1&amp;"/"&amp;MONTH(Tabla1[[#This Row],[Fecha Ingreso Plataforma]])&amp;"/"&amp;YEAR(Tabla1[[#This Row],[Fecha Ingreso Plataforma]])))</f>
        <v>43344</v>
      </c>
      <c r="AT639" s="41" t="str">
        <f ca="1">+IF(AND(Tabla1[[#This Row],[dias]]&gt;=135,Tabla1[[#This Row],[Estado]]="Vigente"),"Si","No")</f>
        <v>No</v>
      </c>
      <c r="AU639" s="37" t="str">
        <f>+IF(COUNTIF('PLAN EMPLEADO'!I:I,Tabla1[[#This Row],[Mail]])=0,"No","Si")</f>
        <v>No</v>
      </c>
      <c r="AV639" s="89" t="s">
        <v>709</v>
      </c>
      <c r="AW639" s="194"/>
    </row>
    <row r="640" spans="1:49" x14ac:dyDescent="0.2">
      <c r="A640" s="37" t="s">
        <v>27</v>
      </c>
      <c r="B640" s="37" t="s">
        <v>3115</v>
      </c>
      <c r="C640" s="37" t="s">
        <v>28</v>
      </c>
      <c r="D640" s="37" t="s">
        <v>30</v>
      </c>
      <c r="E640" s="193" t="str">
        <f>+LEFT(Tabla1[[#This Row],[RutDV]],8)</f>
        <v>19040505</v>
      </c>
      <c r="F640" s="193" t="str">
        <f>+RIGHT(Tabla1[[#This Row],[RutDV]],1)</f>
        <v>2</v>
      </c>
      <c r="G640" s="37" t="s">
        <v>4031</v>
      </c>
      <c r="H640" s="37" t="s">
        <v>4058</v>
      </c>
      <c r="I640" s="37" t="str">
        <f>+TRIM(Tabla1[[#This Row],[Nombres]]&amp;" "&amp;Tabla1[[#This Row],[Apellidos]])</f>
        <v>SCARLETT SABINA ESPINOZA DIAZ</v>
      </c>
      <c r="J640" s="37" t="s">
        <v>3981</v>
      </c>
      <c r="K640" s="37" t="s">
        <v>3982</v>
      </c>
      <c r="L640" s="37" t="s">
        <v>2494</v>
      </c>
      <c r="M640" s="37" t="s">
        <v>2493</v>
      </c>
      <c r="N640" s="37" t="s">
        <v>2496</v>
      </c>
      <c r="P640" s="40">
        <v>43465</v>
      </c>
      <c r="Q640" s="37"/>
      <c r="V640" s="40">
        <v>34796</v>
      </c>
      <c r="W640" s="37" t="s">
        <v>5410</v>
      </c>
      <c r="X640" s="37" t="s">
        <v>2506</v>
      </c>
      <c r="Y640" s="37" t="str">
        <f>+IFERROR(VLOOKUP(Tabla1[[#This Row],[Supervisor]],STAFF!E:H,4,0),"")</f>
        <v>ULISES LA ROSA PEREZ</v>
      </c>
      <c r="Z640" s="40">
        <v>43333</v>
      </c>
      <c r="AA640" s="40">
        <v>43353</v>
      </c>
      <c r="AB640" s="37" t="s">
        <v>2516</v>
      </c>
      <c r="AC640" s="40">
        <v>43354</v>
      </c>
      <c r="AD640" s="37" t="s">
        <v>4058</v>
      </c>
      <c r="AE640" s="37" t="s">
        <v>4058</v>
      </c>
      <c r="AF640" s="37">
        <v>19094</v>
      </c>
      <c r="AG640" s="37" t="s">
        <v>4085</v>
      </c>
      <c r="AJ640" s="37">
        <v>37</v>
      </c>
      <c r="AK640" s="37" t="s">
        <v>3087</v>
      </c>
      <c r="AL640" s="37">
        <v>30</v>
      </c>
      <c r="AM640" s="37" t="s">
        <v>3519</v>
      </c>
      <c r="AN640" s="37" t="str">
        <f>+IF(AL640=45,1,"")</f>
        <v/>
      </c>
      <c r="AO640" s="40">
        <f ca="1">+TODAY()</f>
        <v>44256</v>
      </c>
      <c r="AP640" s="41">
        <f ca="1">+IF(Tabla1[[#This Row],[Fecha Ingreso Plataforma]]="","",AO640-AC640)</f>
        <v>902</v>
      </c>
      <c r="AQ640" s="40"/>
      <c r="AR640" s="42">
        <f>+IF(Tabla1[[#This Row],[Fecha Baja]]="","",VALUE(1&amp;"/"&amp;MONTH(Tabla1[[#This Row],[Fecha Baja]])&amp;"/"&amp;YEAR(Tabla1[[#This Row],[Fecha Baja]])))</f>
        <v>43435</v>
      </c>
      <c r="AS640" s="42">
        <f>IF(Tabla1[[#This Row],[Fecha Ingreso Plataforma]]="","",VALUE(1&amp;"/"&amp;MONTH(Tabla1[[#This Row],[Fecha Ingreso Plataforma]])&amp;"/"&amp;YEAR(Tabla1[[#This Row],[Fecha Ingreso Plataforma]])))</f>
        <v>43344</v>
      </c>
      <c r="AT640" s="41" t="str">
        <f ca="1">+IF(AND(Tabla1[[#This Row],[dias]]&gt;=135,Tabla1[[#This Row],[Estado]]="Vigente"),"Si","No")</f>
        <v>No</v>
      </c>
      <c r="AU640" s="37" t="str">
        <f>+IF(COUNTIF('PLAN EMPLEADO'!I:I,Tabla1[[#This Row],[Mail]])=0,"No","Si")</f>
        <v>No</v>
      </c>
      <c r="AV640" s="89" t="s">
        <v>709</v>
      </c>
      <c r="AW640" s="194"/>
    </row>
    <row r="641" spans="1:49" x14ac:dyDescent="0.2">
      <c r="A641" s="37" t="s">
        <v>27</v>
      </c>
      <c r="B641" s="37" t="s">
        <v>3115</v>
      </c>
      <c r="C641" s="37" t="s">
        <v>28</v>
      </c>
      <c r="D641" s="37" t="s">
        <v>30</v>
      </c>
      <c r="E641" s="193" t="str">
        <f>+LEFT(Tabla1[[#This Row],[RutDV]],8)</f>
        <v>19587205</v>
      </c>
      <c r="F641" s="193" t="str">
        <f>+RIGHT(Tabla1[[#This Row],[RutDV]],1)</f>
        <v>8</v>
      </c>
      <c r="G641" s="37" t="s">
        <v>4047</v>
      </c>
      <c r="H641" s="37" t="s">
        <v>4074</v>
      </c>
      <c r="I641" s="37" t="str">
        <f>+TRIM(Tabla1[[#This Row],[Nombres]]&amp;" "&amp;Tabla1[[#This Row],[Apellidos]])</f>
        <v>VALESKA ALEJANDRA VILLA HERRERA</v>
      </c>
      <c r="J641" s="37" t="s">
        <v>4011</v>
      </c>
      <c r="K641" s="37" t="s">
        <v>4012</v>
      </c>
      <c r="L641" s="37" t="s">
        <v>2494</v>
      </c>
      <c r="M641" s="37" t="s">
        <v>2493</v>
      </c>
      <c r="N641" s="37" t="s">
        <v>2495</v>
      </c>
      <c r="O641" s="37" t="s">
        <v>3107</v>
      </c>
      <c r="P641" s="40">
        <v>43404</v>
      </c>
      <c r="Q641" s="37"/>
      <c r="V641" s="40">
        <v>35719</v>
      </c>
      <c r="W641" s="37" t="s">
        <v>5416</v>
      </c>
      <c r="X641" s="37" t="s">
        <v>2505</v>
      </c>
      <c r="Y641" s="37" t="str">
        <f>+IFERROR(VLOOKUP(Tabla1[[#This Row],[Supervisor]],STAFF!E:H,4,0),"")</f>
        <v>FRANCISCO JAVIER SUAREZ VEGA</v>
      </c>
      <c r="Z641" s="40">
        <v>43333</v>
      </c>
      <c r="AA641" s="40">
        <v>43353</v>
      </c>
      <c r="AB641" s="37" t="s">
        <v>2516</v>
      </c>
      <c r="AC641" s="40">
        <v>43354</v>
      </c>
      <c r="AD641" s="37" t="s">
        <v>4074</v>
      </c>
      <c r="AE641" s="37" t="s">
        <v>4074</v>
      </c>
      <c r="AF641" s="37">
        <v>19206</v>
      </c>
      <c r="AG641" s="37" t="s">
        <v>4101</v>
      </c>
      <c r="AJ641" s="37">
        <v>37</v>
      </c>
      <c r="AK641" s="37" t="s">
        <v>3087</v>
      </c>
      <c r="AL641" s="37">
        <v>30</v>
      </c>
      <c r="AN641" s="37" t="str">
        <f>+IF(AL641=45,1,"")</f>
        <v/>
      </c>
      <c r="AO641" s="40">
        <f ca="1">+TODAY()</f>
        <v>44256</v>
      </c>
      <c r="AP641" s="41">
        <f ca="1">+IF(Tabla1[[#This Row],[Fecha Ingreso Plataforma]]="","",AO641-AC641)</f>
        <v>902</v>
      </c>
      <c r="AQ641" s="40"/>
      <c r="AR641" s="42">
        <f>+IF(Tabla1[[#This Row],[Fecha Baja]]="","",VALUE(1&amp;"/"&amp;MONTH(Tabla1[[#This Row],[Fecha Baja]])&amp;"/"&amp;YEAR(Tabla1[[#This Row],[Fecha Baja]])))</f>
        <v>43374</v>
      </c>
      <c r="AS641" s="42">
        <f>IF(Tabla1[[#This Row],[Fecha Ingreso Plataforma]]="","",VALUE(1&amp;"/"&amp;MONTH(Tabla1[[#This Row],[Fecha Ingreso Plataforma]])&amp;"/"&amp;YEAR(Tabla1[[#This Row],[Fecha Ingreso Plataforma]])))</f>
        <v>43344</v>
      </c>
      <c r="AT641" s="41" t="str">
        <f ca="1">+IF(AND(Tabla1[[#This Row],[dias]]&gt;=135,Tabla1[[#This Row],[Estado]]="Vigente"),"Si","No")</f>
        <v>No</v>
      </c>
      <c r="AU641" s="37" t="str">
        <f>+IF(COUNTIF('PLAN EMPLEADO'!I:I,Tabla1[[#This Row],[Mail]])=0,"No","Si")</f>
        <v>No</v>
      </c>
      <c r="AV641" s="89" t="s">
        <v>709</v>
      </c>
      <c r="AW641" s="194"/>
    </row>
    <row r="642" spans="1:49" x14ac:dyDescent="0.2">
      <c r="A642" s="37" t="s">
        <v>27</v>
      </c>
      <c r="B642" s="37" t="s">
        <v>3115</v>
      </c>
      <c r="C642" s="37" t="s">
        <v>28</v>
      </c>
      <c r="D642" s="37" t="s">
        <v>30</v>
      </c>
      <c r="E642" s="193" t="str">
        <f>+LEFT(Tabla1[[#This Row],[RutDV]],8)</f>
        <v>15416440</v>
      </c>
      <c r="F642" s="193" t="str">
        <f>+RIGHT(Tabla1[[#This Row],[RutDV]],1)</f>
        <v>5</v>
      </c>
      <c r="G642" s="37" t="s">
        <v>4054</v>
      </c>
      <c r="H642" s="37" t="s">
        <v>4081</v>
      </c>
      <c r="I642" s="37" t="str">
        <f>+TRIM(Tabla1[[#This Row],[Nombres]]&amp;" "&amp;Tabla1[[#This Row],[Apellidos]])</f>
        <v>VALESKA IVONNE BENAVIDES HUMERES</v>
      </c>
      <c r="J642" s="37" t="s">
        <v>4024</v>
      </c>
      <c r="K642" s="37" t="s">
        <v>4025</v>
      </c>
      <c r="L642" s="37" t="s">
        <v>2494</v>
      </c>
      <c r="M642" s="37" t="s">
        <v>2493</v>
      </c>
      <c r="N642" s="37" t="s">
        <v>2495</v>
      </c>
      <c r="O642" s="37" t="s">
        <v>3108</v>
      </c>
      <c r="P642" s="40">
        <v>43712</v>
      </c>
      <c r="Q642" s="37"/>
      <c r="V642" s="40">
        <v>30650</v>
      </c>
      <c r="W642" s="37" t="s">
        <v>5411</v>
      </c>
      <c r="X642" s="37" t="s">
        <v>2512</v>
      </c>
      <c r="Y642" s="37" t="str">
        <f>+IFERROR(VLOOKUP(Tabla1[[#This Row],[Supervisor]],STAFF!E:H,4,0),"")</f>
        <v>ULISES LA ROSA PEREZ</v>
      </c>
      <c r="Z642" s="40">
        <v>43333</v>
      </c>
      <c r="AA642" s="40">
        <v>43353</v>
      </c>
      <c r="AB642" s="37" t="s">
        <v>2516</v>
      </c>
      <c r="AC642" s="40">
        <v>43354</v>
      </c>
      <c r="AD642" s="37" t="s">
        <v>4081</v>
      </c>
      <c r="AE642" s="37" t="s">
        <v>4081</v>
      </c>
      <c r="AF642" s="37">
        <v>19222</v>
      </c>
      <c r="AG642" s="37" t="s">
        <v>4108</v>
      </c>
      <c r="AJ642" s="37">
        <v>37</v>
      </c>
      <c r="AK642" s="37" t="s">
        <v>3087</v>
      </c>
      <c r="AL642" s="37">
        <v>30</v>
      </c>
      <c r="AM642" s="37" t="s">
        <v>3519</v>
      </c>
      <c r="AN642" s="37" t="str">
        <f>+IF(AL642=45,1,"")</f>
        <v/>
      </c>
      <c r="AO642" s="40">
        <f ca="1">+TODAY()</f>
        <v>44256</v>
      </c>
      <c r="AP642" s="41">
        <f ca="1">+IF(Tabla1[[#This Row],[Fecha Ingreso Plataforma]]="","",AO642-AC642)</f>
        <v>902</v>
      </c>
      <c r="AQ642" s="40"/>
      <c r="AR642" s="42">
        <f>+IF(Tabla1[[#This Row],[Fecha Baja]]="","",VALUE(1&amp;"/"&amp;MONTH(Tabla1[[#This Row],[Fecha Baja]])&amp;"/"&amp;YEAR(Tabla1[[#This Row],[Fecha Baja]])))</f>
        <v>43709</v>
      </c>
      <c r="AS642" s="42">
        <f>IF(Tabla1[[#This Row],[Fecha Ingreso Plataforma]]="","",VALUE(1&amp;"/"&amp;MONTH(Tabla1[[#This Row],[Fecha Ingreso Plataforma]])&amp;"/"&amp;YEAR(Tabla1[[#This Row],[Fecha Ingreso Plataforma]])))</f>
        <v>43344</v>
      </c>
      <c r="AT642" s="41" t="str">
        <f ca="1">+IF(AND(Tabla1[[#This Row],[dias]]&gt;=135,Tabla1[[#This Row],[Estado]]="Vigente"),"Si","No")</f>
        <v>No</v>
      </c>
      <c r="AU642" s="37" t="str">
        <f>+IF(COUNTIF('PLAN EMPLEADO'!I:I,Tabla1[[#This Row],[Mail]])=0,"No","Si")</f>
        <v>Si</v>
      </c>
      <c r="AV642" s="89" t="s">
        <v>709</v>
      </c>
      <c r="AW642" s="194"/>
    </row>
    <row r="643" spans="1:49" x14ac:dyDescent="0.2">
      <c r="A643" s="37" t="s">
        <v>27</v>
      </c>
      <c r="B643" s="37" t="s">
        <v>3115</v>
      </c>
      <c r="C643" s="37" t="s">
        <v>28</v>
      </c>
      <c r="D643" s="37" t="s">
        <v>30</v>
      </c>
      <c r="E643" s="193" t="str">
        <f>+LEFT(Tabla1[[#This Row],[RutDV]],8)</f>
        <v>18889442</v>
      </c>
      <c r="F643" s="193" t="str">
        <f>+RIGHT(Tabla1[[#This Row],[RutDV]],1)</f>
        <v>9</v>
      </c>
      <c r="G643" s="37" t="s">
        <v>4234</v>
      </c>
      <c r="H643" s="37" t="s">
        <v>4235</v>
      </c>
      <c r="I643" s="37" t="str">
        <f>+TRIM(Tabla1[[#This Row],[Nombres]]&amp;" "&amp;Tabla1[[#This Row],[Apellidos]])</f>
        <v>ALVARO ANDRES TAPIA CASTILLO</v>
      </c>
      <c r="J643" s="37" t="s">
        <v>4232</v>
      </c>
      <c r="K643" s="37" t="s">
        <v>4233</v>
      </c>
      <c r="L643" s="37" t="s">
        <v>2494</v>
      </c>
      <c r="M643" s="37" t="s">
        <v>2493</v>
      </c>
      <c r="N643" s="37" t="s">
        <v>2495</v>
      </c>
      <c r="O643" s="37" t="s">
        <v>3108</v>
      </c>
      <c r="P643" s="40">
        <v>43588</v>
      </c>
      <c r="Q643" s="37"/>
      <c r="V643" s="40">
        <v>34540</v>
      </c>
      <c r="W643" s="37" t="s">
        <v>5416</v>
      </c>
      <c r="X643" s="37" t="s">
        <v>2505</v>
      </c>
      <c r="Y643" s="37" t="str">
        <f>+IFERROR(VLOOKUP(Tabla1[[#This Row],[Supervisor]],STAFF!E:H,4,0),"")</f>
        <v>FRANCISCO JAVIER SUAREZ VEGA</v>
      </c>
      <c r="Z643" s="40">
        <v>43374</v>
      </c>
      <c r="AA643" s="40">
        <v>43392</v>
      </c>
      <c r="AC643" s="40">
        <v>43395</v>
      </c>
      <c r="AD643" s="37" t="s">
        <v>4235</v>
      </c>
      <c r="AE643" s="37" t="s">
        <v>4235</v>
      </c>
      <c r="AF643" s="37">
        <v>19198</v>
      </c>
      <c r="AG643" s="37" t="s">
        <v>4236</v>
      </c>
      <c r="AJ643" s="37">
        <v>40</v>
      </c>
      <c r="AK643" s="37" t="s">
        <v>2515</v>
      </c>
      <c r="AL643" s="37">
        <v>30</v>
      </c>
      <c r="AM643" s="37" t="s">
        <v>3519</v>
      </c>
      <c r="AN643" s="37" t="str">
        <f>+IF(AL643=45,1,"")</f>
        <v/>
      </c>
      <c r="AO643" s="40">
        <f ca="1">+TODAY()</f>
        <v>44256</v>
      </c>
      <c r="AP643" s="41">
        <f ca="1">+IF(Tabla1[[#This Row],[Fecha Ingreso Plataforma]]="","",AO643-AC643)</f>
        <v>861</v>
      </c>
      <c r="AQ643" s="40"/>
      <c r="AR643" s="42">
        <f>+IF(Tabla1[[#This Row],[Fecha Baja]]="","",VALUE(1&amp;"/"&amp;MONTH(Tabla1[[#This Row],[Fecha Baja]])&amp;"/"&amp;YEAR(Tabla1[[#This Row],[Fecha Baja]])))</f>
        <v>43586</v>
      </c>
      <c r="AS643" s="42">
        <f>IF(Tabla1[[#This Row],[Fecha Ingreso Plataforma]]="","",VALUE(1&amp;"/"&amp;MONTH(Tabla1[[#This Row],[Fecha Ingreso Plataforma]])&amp;"/"&amp;YEAR(Tabla1[[#This Row],[Fecha Ingreso Plataforma]])))</f>
        <v>43374</v>
      </c>
      <c r="AT643" s="41" t="str">
        <f ca="1">+IF(AND(Tabla1[[#This Row],[dias]]&gt;=135,Tabla1[[#This Row],[Estado]]="Vigente"),"Si","No")</f>
        <v>No</v>
      </c>
      <c r="AU643" s="37" t="str">
        <f>+IF(COUNTIF('PLAN EMPLEADO'!I:I,Tabla1[[#This Row],[Mail]])=0,"No","Si")</f>
        <v>Si</v>
      </c>
      <c r="AV643" s="89" t="s">
        <v>709</v>
      </c>
      <c r="AW643" s="194"/>
    </row>
    <row r="644" spans="1:49" x14ac:dyDescent="0.2">
      <c r="A644" s="37" t="s">
        <v>27</v>
      </c>
      <c r="B644" s="37" t="s">
        <v>3115</v>
      </c>
      <c r="C644" s="37" t="s">
        <v>28</v>
      </c>
      <c r="D644" s="37" t="s">
        <v>30</v>
      </c>
      <c r="E644" s="193" t="str">
        <f>+LEFT(Tabla1[[#This Row],[RutDV]],8)</f>
        <v>17189478</v>
      </c>
      <c r="F644" s="193" t="str">
        <f>+RIGHT(Tabla1[[#This Row],[RutDV]],1)</f>
        <v>6</v>
      </c>
      <c r="G644" s="37" t="s">
        <v>4282</v>
      </c>
      <c r="H644" s="37" t="s">
        <v>4351</v>
      </c>
      <c r="I644" s="37" t="str">
        <f>+TRIM(Tabla1[[#This Row],[Nombres]]&amp;" "&amp;Tabla1[[#This Row],[Apellidos]])</f>
        <v>CHRISTOPHER FABIAN JESUS BARRA RIQUELME</v>
      </c>
      <c r="J644" s="37" t="s">
        <v>4248</v>
      </c>
      <c r="K644" s="37" t="s">
        <v>4249</v>
      </c>
      <c r="L644" s="37" t="s">
        <v>2494</v>
      </c>
      <c r="M644" s="37" t="s">
        <v>2493</v>
      </c>
      <c r="N644" s="37" t="s">
        <v>2496</v>
      </c>
      <c r="O644" s="37" t="s">
        <v>3533</v>
      </c>
      <c r="P644" s="40">
        <v>43454</v>
      </c>
      <c r="Q644" s="37"/>
      <c r="V644" s="40">
        <v>32655</v>
      </c>
      <c r="W644" s="37" t="s">
        <v>5415</v>
      </c>
      <c r="X644" s="37" t="s">
        <v>2509</v>
      </c>
      <c r="Y644" s="37" t="str">
        <f>+IFERROR(VLOOKUP(Tabla1[[#This Row],[Supervisor]],STAFF!E:H,4,0),"")</f>
        <v>ULISES LA ROSA PEREZ</v>
      </c>
      <c r="Z644" s="40">
        <v>43374</v>
      </c>
      <c r="AA644" s="40">
        <v>43392</v>
      </c>
      <c r="AC644" s="40">
        <v>43395</v>
      </c>
      <c r="AD644" s="37" t="s">
        <v>4351</v>
      </c>
      <c r="AE644" s="37" t="s">
        <v>4351</v>
      </c>
      <c r="AF644" s="37">
        <v>19202</v>
      </c>
      <c r="AG644" s="37" t="s">
        <v>4354</v>
      </c>
      <c r="AJ644" s="37">
        <v>40</v>
      </c>
      <c r="AK644" s="37" t="s">
        <v>2515</v>
      </c>
      <c r="AL644" s="37">
        <v>45</v>
      </c>
      <c r="AM644" s="37" t="s">
        <v>3519</v>
      </c>
      <c r="AN644" s="37">
        <f>+IF(AL644=45,1,"")</f>
        <v>1</v>
      </c>
      <c r="AO644" s="40">
        <f ca="1">+TODAY()</f>
        <v>44256</v>
      </c>
      <c r="AP644" s="41">
        <f ca="1">+IF(Tabla1[[#This Row],[Fecha Ingreso Plataforma]]="","",AO644-AC644)</f>
        <v>861</v>
      </c>
      <c r="AQ644" s="40"/>
      <c r="AR644" s="42">
        <f>+IF(Tabla1[[#This Row],[Fecha Baja]]="","",VALUE(1&amp;"/"&amp;MONTH(Tabla1[[#This Row],[Fecha Baja]])&amp;"/"&amp;YEAR(Tabla1[[#This Row],[Fecha Baja]])))</f>
        <v>43435</v>
      </c>
      <c r="AS644" s="42">
        <f>IF(Tabla1[[#This Row],[Fecha Ingreso Plataforma]]="","",VALUE(1&amp;"/"&amp;MONTH(Tabla1[[#This Row],[Fecha Ingreso Plataforma]])&amp;"/"&amp;YEAR(Tabla1[[#This Row],[Fecha Ingreso Plataforma]])))</f>
        <v>43374</v>
      </c>
      <c r="AT644" s="41" t="str">
        <f ca="1">+IF(AND(Tabla1[[#This Row],[dias]]&gt;=135,Tabla1[[#This Row],[Estado]]="Vigente"),"Si","No")</f>
        <v>No</v>
      </c>
      <c r="AU644" s="37" t="str">
        <f>+IF(COUNTIF('PLAN EMPLEADO'!I:I,Tabla1[[#This Row],[Mail]])=0,"No","Si")</f>
        <v>No</v>
      </c>
      <c r="AV644" s="89" t="s">
        <v>709</v>
      </c>
      <c r="AW644" s="194"/>
    </row>
    <row r="645" spans="1:49" x14ac:dyDescent="0.2">
      <c r="A645" s="37" t="s">
        <v>27</v>
      </c>
      <c r="B645" s="37" t="s">
        <v>3115</v>
      </c>
      <c r="C645" s="37" t="s">
        <v>5954</v>
      </c>
      <c r="D645" s="37" t="s">
        <v>30</v>
      </c>
      <c r="E645" s="193" t="str">
        <f>+LEFT(Tabla1[[#This Row],[RutDV]],8)</f>
        <v>16501213</v>
      </c>
      <c r="F645" s="193" t="str">
        <f>+RIGHT(Tabla1[[#This Row],[RutDV]],1)</f>
        <v>5</v>
      </c>
      <c r="G645" s="37" t="s">
        <v>4290</v>
      </c>
      <c r="H645" s="37" t="s">
        <v>4361</v>
      </c>
      <c r="I645" s="37" t="str">
        <f>+TRIM(Tabla1[[#This Row],[Nombres]]&amp;" "&amp;Tabla1[[#This Row],[Apellidos]])</f>
        <v>GREGORIO ALEJANDRO RIVERA MONCADA</v>
      </c>
      <c r="J645" s="37" t="s">
        <v>4263</v>
      </c>
      <c r="K645" s="37" t="s">
        <v>4264</v>
      </c>
      <c r="L645" s="37" t="s">
        <v>2494</v>
      </c>
      <c r="M645" s="37" t="s">
        <v>2493</v>
      </c>
      <c r="N645" s="37" t="s">
        <v>2496</v>
      </c>
      <c r="P645" s="45">
        <v>43601</v>
      </c>
      <c r="Q645" s="37"/>
      <c r="V645" s="40">
        <v>31745</v>
      </c>
      <c r="W645" s="37" t="s">
        <v>5847</v>
      </c>
      <c r="X645" s="37" t="s">
        <v>662</v>
      </c>
      <c r="Y645" s="37" t="str">
        <f>+IFERROR(VLOOKUP(Tabla1[[#This Row],[Supervisor]],STAFF!E:H,4,0),"")</f>
        <v xml:space="preserve">YORMAN JOSE HERNANDEZ USECHE </v>
      </c>
      <c r="Z645" s="40">
        <v>43374</v>
      </c>
      <c r="AA645" s="40">
        <v>43392</v>
      </c>
      <c r="AC645" s="40">
        <v>43395</v>
      </c>
      <c r="AD645" s="37" t="s">
        <v>4361</v>
      </c>
      <c r="AE645" s="37" t="s">
        <v>4361</v>
      </c>
      <c r="AF645" s="37">
        <v>19112</v>
      </c>
      <c r="AG645" s="37" t="s">
        <v>4371</v>
      </c>
      <c r="AJ645" s="37">
        <v>40</v>
      </c>
      <c r="AK645" s="37" t="s">
        <v>2515</v>
      </c>
      <c r="AL645" s="37">
        <v>45</v>
      </c>
      <c r="AM645" s="37" t="s">
        <v>3519</v>
      </c>
      <c r="AN645" s="37">
        <f>+IF(AL645=45,1,"")</f>
        <v>1</v>
      </c>
      <c r="AO645" s="40">
        <f ca="1">+TODAY()</f>
        <v>44256</v>
      </c>
      <c r="AP645" s="41">
        <f ca="1">+IF(Tabla1[[#This Row],[Fecha Ingreso Plataforma]]="","",AO645-AC645)</f>
        <v>861</v>
      </c>
      <c r="AQ645" s="40"/>
      <c r="AR645" s="42">
        <f>+IF(Tabla1[[#This Row],[Fecha Baja]]="","",VALUE(1&amp;"/"&amp;MONTH(Tabla1[[#This Row],[Fecha Baja]])&amp;"/"&amp;YEAR(Tabla1[[#This Row],[Fecha Baja]])))</f>
        <v>43586</v>
      </c>
      <c r="AS645" s="42">
        <f>IF(Tabla1[[#This Row],[Fecha Ingreso Plataforma]]="","",VALUE(1&amp;"/"&amp;MONTH(Tabla1[[#This Row],[Fecha Ingreso Plataforma]])&amp;"/"&amp;YEAR(Tabla1[[#This Row],[Fecha Ingreso Plataforma]])))</f>
        <v>43374</v>
      </c>
      <c r="AT645" s="41" t="str">
        <f ca="1">+IF(AND(Tabla1[[#This Row],[dias]]&gt;=135,Tabla1[[#This Row],[Estado]]="Vigente"),"Si","No")</f>
        <v>No</v>
      </c>
      <c r="AU645" s="37" t="str">
        <f>+IF(COUNTIF('PLAN EMPLEADO'!I:I,Tabla1[[#This Row],[Mail]])=0,"No","Si")</f>
        <v>Si</v>
      </c>
      <c r="AV645" s="89" t="s">
        <v>8321</v>
      </c>
      <c r="AW645" s="194"/>
    </row>
    <row r="646" spans="1:49" x14ac:dyDescent="0.2">
      <c r="A646" s="37" t="s">
        <v>27</v>
      </c>
      <c r="B646" s="37" t="s">
        <v>3115</v>
      </c>
      <c r="C646" s="37" t="s">
        <v>28</v>
      </c>
      <c r="D646" s="37" t="s">
        <v>30</v>
      </c>
      <c r="E646" s="193" t="str">
        <f>+LEFT(Tabla1[[#This Row],[RutDV]],8)</f>
        <v>20006130</v>
      </c>
      <c r="F646" s="193" t="str">
        <f>+RIGHT(Tabla1[[#This Row],[RutDV]],1)</f>
        <v>6</v>
      </c>
      <c r="G646" s="37" t="s">
        <v>4281</v>
      </c>
      <c r="H646" s="37" t="s">
        <v>4350</v>
      </c>
      <c r="I646" s="37" t="str">
        <f>+TRIM(Tabla1[[#This Row],[Nombres]]&amp;" "&amp;Tabla1[[#This Row],[Apellidos]])</f>
        <v>GABRIELA ALEJANDRA ROJAS TAPIA</v>
      </c>
      <c r="J646" s="37" t="s">
        <v>3469</v>
      </c>
      <c r="K646" s="37" t="s">
        <v>1804</v>
      </c>
      <c r="L646" s="37" t="s">
        <v>2494</v>
      </c>
      <c r="M646" s="37" t="s">
        <v>2493</v>
      </c>
      <c r="N646" s="37" t="s">
        <v>2495</v>
      </c>
      <c r="O646" s="37" t="s">
        <v>3240</v>
      </c>
      <c r="P646" s="40">
        <v>43488</v>
      </c>
      <c r="Q646" s="37"/>
      <c r="V646" s="40">
        <v>36242</v>
      </c>
      <c r="W646" s="37" t="s">
        <v>5415</v>
      </c>
      <c r="X646" s="37" t="s">
        <v>2509</v>
      </c>
      <c r="Y646" s="37" t="str">
        <f>+IFERROR(VLOOKUP(Tabla1[[#This Row],[Supervisor]],STAFF!E:H,4,0),"")</f>
        <v>ULISES LA ROSA PEREZ</v>
      </c>
      <c r="Z646" s="40">
        <v>43374</v>
      </c>
      <c r="AA646" s="40">
        <v>43392</v>
      </c>
      <c r="AC646" s="40">
        <v>43395</v>
      </c>
      <c r="AD646" s="37" t="s">
        <v>4350</v>
      </c>
      <c r="AE646" s="37" t="s">
        <v>4350</v>
      </c>
      <c r="AF646" s="37">
        <v>19200</v>
      </c>
      <c r="AG646" s="37" t="s">
        <v>4353</v>
      </c>
      <c r="AJ646" s="37">
        <v>40</v>
      </c>
      <c r="AK646" s="37" t="s">
        <v>2515</v>
      </c>
      <c r="AL646" s="37">
        <v>30</v>
      </c>
      <c r="AM646" s="37" t="s">
        <v>3519</v>
      </c>
      <c r="AN646" s="37" t="str">
        <f>+IF(AL646=45,1,"")</f>
        <v/>
      </c>
      <c r="AO646" s="40">
        <f ca="1">+TODAY()</f>
        <v>44256</v>
      </c>
      <c r="AP646" s="41">
        <f ca="1">+IF(Tabla1[[#This Row],[Fecha Ingreso Plataforma]]="","",AO646-AC646)</f>
        <v>861</v>
      </c>
      <c r="AQ646" s="40"/>
      <c r="AR646" s="42">
        <f>+IF(Tabla1[[#This Row],[Fecha Baja]]="","",VALUE(1&amp;"/"&amp;MONTH(Tabla1[[#This Row],[Fecha Baja]])&amp;"/"&amp;YEAR(Tabla1[[#This Row],[Fecha Baja]])))</f>
        <v>43466</v>
      </c>
      <c r="AS646" s="42">
        <f>IF(Tabla1[[#This Row],[Fecha Ingreso Plataforma]]="","",VALUE(1&amp;"/"&amp;MONTH(Tabla1[[#This Row],[Fecha Ingreso Plataforma]])&amp;"/"&amp;YEAR(Tabla1[[#This Row],[Fecha Ingreso Plataforma]])))</f>
        <v>43374</v>
      </c>
      <c r="AT646" s="41" t="str">
        <f ca="1">+IF(AND(Tabla1[[#This Row],[dias]]&gt;=135,Tabla1[[#This Row],[Estado]]="Vigente"),"Si","No")</f>
        <v>No</v>
      </c>
      <c r="AU646" s="37" t="str">
        <f>+IF(COUNTIF('PLAN EMPLEADO'!I:I,Tabla1[[#This Row],[Mail]])=0,"No","Si")</f>
        <v>No</v>
      </c>
      <c r="AV646" s="89" t="s">
        <v>709</v>
      </c>
      <c r="AW646" s="194"/>
    </row>
    <row r="647" spans="1:49" x14ac:dyDescent="0.2">
      <c r="A647" s="37" t="s">
        <v>27</v>
      </c>
      <c r="B647" s="37" t="s">
        <v>3115</v>
      </c>
      <c r="C647" s="37" t="s">
        <v>28</v>
      </c>
      <c r="D647" s="37" t="s">
        <v>30</v>
      </c>
      <c r="E647" s="193" t="str">
        <f>+LEFT(Tabla1[[#This Row],[RutDV]],8)</f>
        <v>10609429</v>
      </c>
      <c r="F647" s="193" t="str">
        <f>+RIGHT(Tabla1[[#This Row],[RutDV]],1)</f>
        <v>2</v>
      </c>
      <c r="G647" s="37" t="s">
        <v>4286</v>
      </c>
      <c r="H647" s="37" t="s">
        <v>4357</v>
      </c>
      <c r="I647" s="37" t="str">
        <f>+TRIM(Tabla1[[#This Row],[Nombres]]&amp;" "&amp;Tabla1[[#This Row],[Apellidos]])</f>
        <v>JAVIER ANTONIO GARCES ROSALES</v>
      </c>
      <c r="J647" s="37" t="s">
        <v>4256</v>
      </c>
      <c r="K647" s="37" t="s">
        <v>4257</v>
      </c>
      <c r="L647" s="37" t="s">
        <v>2494</v>
      </c>
      <c r="M647" s="37" t="s">
        <v>2493</v>
      </c>
      <c r="N647" s="37" t="s">
        <v>2495</v>
      </c>
      <c r="O647" s="37" t="s">
        <v>3108</v>
      </c>
      <c r="P647" s="40">
        <v>43671</v>
      </c>
      <c r="Q647" s="37"/>
      <c r="V647" s="40">
        <v>29143</v>
      </c>
      <c r="W647" s="37" t="s">
        <v>5410</v>
      </c>
      <c r="X647" s="37" t="s">
        <v>2506</v>
      </c>
      <c r="Y647" s="37" t="str">
        <f>+IFERROR(VLOOKUP(Tabla1[[#This Row],[Supervisor]],STAFF!E:H,4,0),"")</f>
        <v>ULISES LA ROSA PEREZ</v>
      </c>
      <c r="Z647" s="40">
        <v>43374</v>
      </c>
      <c r="AA647" s="40">
        <v>43392</v>
      </c>
      <c r="AC647" s="40">
        <v>43395</v>
      </c>
      <c r="AD647" s="37" t="s">
        <v>4357</v>
      </c>
      <c r="AE647" s="37" t="s">
        <v>4357</v>
      </c>
      <c r="AF647" s="37">
        <v>19234</v>
      </c>
      <c r="AG647" s="37" t="s">
        <v>4367</v>
      </c>
      <c r="AJ647" s="37">
        <v>40</v>
      </c>
      <c r="AK647" s="37" t="s">
        <v>2515</v>
      </c>
      <c r="AL647" s="37">
        <v>45</v>
      </c>
      <c r="AM647" s="37" t="s">
        <v>3519</v>
      </c>
      <c r="AN647" s="37">
        <f>+IF(AL647=45,1,"")</f>
        <v>1</v>
      </c>
      <c r="AO647" s="40">
        <f ca="1">+TODAY()</f>
        <v>44256</v>
      </c>
      <c r="AP647" s="41">
        <f ca="1">+IF(Tabla1[[#This Row],[Fecha Ingreso Plataforma]]="","",AO647-AC647)</f>
        <v>861</v>
      </c>
      <c r="AQ647" s="40"/>
      <c r="AR647" s="42">
        <f>+IF(Tabla1[[#This Row],[Fecha Baja]]="","",VALUE(1&amp;"/"&amp;MONTH(Tabla1[[#This Row],[Fecha Baja]])&amp;"/"&amp;YEAR(Tabla1[[#This Row],[Fecha Baja]])))</f>
        <v>43647</v>
      </c>
      <c r="AS647" s="42">
        <f>IF(Tabla1[[#This Row],[Fecha Ingreso Plataforma]]="","",VALUE(1&amp;"/"&amp;MONTH(Tabla1[[#This Row],[Fecha Ingreso Plataforma]])&amp;"/"&amp;YEAR(Tabla1[[#This Row],[Fecha Ingreso Plataforma]])))</f>
        <v>43374</v>
      </c>
      <c r="AT647" s="41" t="str">
        <f ca="1">+IF(AND(Tabla1[[#This Row],[dias]]&gt;=135,Tabla1[[#This Row],[Estado]]="Vigente"),"Si","No")</f>
        <v>No</v>
      </c>
      <c r="AU647" s="37" t="str">
        <f>+IF(COUNTIF('PLAN EMPLEADO'!I:I,Tabla1[[#This Row],[Mail]])=0,"No","Si")</f>
        <v>Si</v>
      </c>
      <c r="AV647" s="89" t="s">
        <v>709</v>
      </c>
      <c r="AW647" s="194"/>
    </row>
    <row r="648" spans="1:49" x14ac:dyDescent="0.2">
      <c r="A648" s="37" t="s">
        <v>27</v>
      </c>
      <c r="B648" s="37" t="s">
        <v>3115</v>
      </c>
      <c r="C648" s="37" t="s">
        <v>28</v>
      </c>
      <c r="D648" s="37" t="s">
        <v>30</v>
      </c>
      <c r="E648" s="193" t="str">
        <f>+LEFT(Tabla1[[#This Row],[RutDV]],8)</f>
        <v>19301029</v>
      </c>
      <c r="F648" s="193" t="str">
        <f>+RIGHT(Tabla1[[#This Row],[RutDV]],1)</f>
        <v>6</v>
      </c>
      <c r="G648" s="37" t="s">
        <v>4298</v>
      </c>
      <c r="H648" s="37" t="s">
        <v>4376</v>
      </c>
      <c r="I648" s="37" t="str">
        <f>+TRIM(Tabla1[[#This Row],[Nombres]]&amp;" "&amp;Tabla1[[#This Row],[Apellidos]])</f>
        <v>JORGE ALEJANDRO MUÑOZ LEON</v>
      </c>
      <c r="J648" s="37" t="s">
        <v>4275</v>
      </c>
      <c r="K648" s="37" t="s">
        <v>4276</v>
      </c>
      <c r="L648" s="37" t="s">
        <v>2494</v>
      </c>
      <c r="M648" s="37" t="s">
        <v>2493</v>
      </c>
      <c r="N648" s="37" t="s">
        <v>2496</v>
      </c>
      <c r="O648" s="37" t="s">
        <v>3107</v>
      </c>
      <c r="P648" s="40">
        <v>43444</v>
      </c>
      <c r="Q648" s="37"/>
      <c r="V648" s="40">
        <v>35111</v>
      </c>
      <c r="W648" s="37" t="s">
        <v>5413</v>
      </c>
      <c r="X648" s="37" t="s">
        <v>2510</v>
      </c>
      <c r="Y648" s="37" t="str">
        <f>+IFERROR(VLOOKUP(Tabla1[[#This Row],[Supervisor]],STAFF!E:H,4,0),"")</f>
        <v>FRANCISCO JAVIER SUAREZ VEGA</v>
      </c>
      <c r="Z648" s="40">
        <v>43374</v>
      </c>
      <c r="AA648" s="40">
        <v>43392</v>
      </c>
      <c r="AC648" s="40">
        <v>43395</v>
      </c>
      <c r="AD648" s="37" t="s">
        <v>4376</v>
      </c>
      <c r="AE648" s="37" t="s">
        <v>4376</v>
      </c>
      <c r="AF648" s="37">
        <v>19251</v>
      </c>
      <c r="AG648" s="37" t="s">
        <v>4378</v>
      </c>
      <c r="AJ648" s="37">
        <v>40</v>
      </c>
      <c r="AK648" s="37" t="s">
        <v>2515</v>
      </c>
      <c r="AL648" s="37">
        <v>45</v>
      </c>
      <c r="AM648" s="37" t="s">
        <v>3519</v>
      </c>
      <c r="AN648" s="37">
        <f>+IF(AL648=45,1,"")</f>
        <v>1</v>
      </c>
      <c r="AO648" s="40">
        <f ca="1">+TODAY()</f>
        <v>44256</v>
      </c>
      <c r="AP648" s="41">
        <f ca="1">+IF(Tabla1[[#This Row],[Fecha Ingreso Plataforma]]="","",AO648-AC648)</f>
        <v>861</v>
      </c>
      <c r="AQ648" s="40"/>
      <c r="AR648" s="42">
        <f>+IF(Tabla1[[#This Row],[Fecha Baja]]="","",VALUE(1&amp;"/"&amp;MONTH(Tabla1[[#This Row],[Fecha Baja]])&amp;"/"&amp;YEAR(Tabla1[[#This Row],[Fecha Baja]])))</f>
        <v>43435</v>
      </c>
      <c r="AS648" s="42">
        <f>IF(Tabla1[[#This Row],[Fecha Ingreso Plataforma]]="","",VALUE(1&amp;"/"&amp;MONTH(Tabla1[[#This Row],[Fecha Ingreso Plataforma]])&amp;"/"&amp;YEAR(Tabla1[[#This Row],[Fecha Ingreso Plataforma]])))</f>
        <v>43374</v>
      </c>
      <c r="AT648" s="41" t="str">
        <f ca="1">+IF(AND(Tabla1[[#This Row],[dias]]&gt;=135,Tabla1[[#This Row],[Estado]]="Vigente"),"Si","No")</f>
        <v>No</v>
      </c>
      <c r="AU648" s="37" t="str">
        <f>+IF(COUNTIF('PLAN EMPLEADO'!I:I,Tabla1[[#This Row],[Mail]])=0,"No","Si")</f>
        <v>No</v>
      </c>
      <c r="AV648" s="89" t="s">
        <v>709</v>
      </c>
      <c r="AW648" s="194"/>
    </row>
    <row r="649" spans="1:49" x14ac:dyDescent="0.2">
      <c r="A649" s="37" t="s">
        <v>27</v>
      </c>
      <c r="B649" s="37" t="s">
        <v>3115</v>
      </c>
      <c r="C649" s="37" t="s">
        <v>28</v>
      </c>
      <c r="D649" s="37" t="s">
        <v>30</v>
      </c>
      <c r="E649" s="193" t="str">
        <f>+LEFT(Tabla1[[#This Row],[RutDV]],8)</f>
        <v>15908966</v>
      </c>
      <c r="F649" s="193" t="str">
        <f>+RIGHT(Tabla1[[#This Row],[RutDV]],1)</f>
        <v>5</v>
      </c>
      <c r="G649" s="37" t="s">
        <v>4289</v>
      </c>
      <c r="H649" s="37" t="s">
        <v>4360</v>
      </c>
      <c r="I649" s="37" t="str">
        <f>+TRIM(Tabla1[[#This Row],[Nombres]]&amp;" "&amp;Tabla1[[#This Row],[Apellidos]])</f>
        <v>MITSUKO ANGELICA KANAZAWA ROJAS</v>
      </c>
      <c r="J649" s="37" t="s">
        <v>4261</v>
      </c>
      <c r="K649" s="37" t="s">
        <v>4262</v>
      </c>
      <c r="L649" s="37" t="s">
        <v>2494</v>
      </c>
      <c r="M649" s="37" t="s">
        <v>2493</v>
      </c>
      <c r="N649" s="37" t="s">
        <v>2495</v>
      </c>
      <c r="O649" s="37" t="s">
        <v>3107</v>
      </c>
      <c r="P649" s="40">
        <v>43416</v>
      </c>
      <c r="Q649" s="37"/>
      <c r="V649" s="40">
        <v>31012</v>
      </c>
      <c r="W649" s="37" t="s">
        <v>5408</v>
      </c>
      <c r="X649" s="37" t="s">
        <v>4599</v>
      </c>
      <c r="Y649" s="37" t="str">
        <f>+IFERROR(VLOOKUP(Tabla1[[#This Row],[Supervisor]],STAFF!E:H,4,0),"")</f>
        <v>WILLIAMS ENRIQUE DOMINGUEZ BARRADA</v>
      </c>
      <c r="Z649" s="40">
        <v>43374</v>
      </c>
      <c r="AA649" s="40">
        <v>43392</v>
      </c>
      <c r="AC649" s="40">
        <v>43395</v>
      </c>
      <c r="AD649" s="37" t="s">
        <v>4360</v>
      </c>
      <c r="AE649" s="37" t="s">
        <v>4360</v>
      </c>
      <c r="AF649" s="37">
        <v>19097</v>
      </c>
      <c r="AG649" s="37" t="s">
        <v>4370</v>
      </c>
      <c r="AJ649" s="37">
        <v>40</v>
      </c>
      <c r="AK649" s="37" t="s">
        <v>2515</v>
      </c>
      <c r="AL649" s="37">
        <v>30</v>
      </c>
      <c r="AM649" s="37" t="s">
        <v>3519</v>
      </c>
      <c r="AN649" s="37" t="str">
        <f>+IF(AL649=45,1,"")</f>
        <v/>
      </c>
      <c r="AO649" s="40">
        <f ca="1">+TODAY()</f>
        <v>44256</v>
      </c>
      <c r="AP649" s="41">
        <f ca="1">+IF(Tabla1[[#This Row],[Fecha Ingreso Plataforma]]="","",AO649-AC649)</f>
        <v>861</v>
      </c>
      <c r="AQ649" s="40"/>
      <c r="AR649" s="42">
        <f>+IF(Tabla1[[#This Row],[Fecha Baja]]="","",VALUE(1&amp;"/"&amp;MONTH(Tabla1[[#This Row],[Fecha Baja]])&amp;"/"&amp;YEAR(Tabla1[[#This Row],[Fecha Baja]])))</f>
        <v>43405</v>
      </c>
      <c r="AS649" s="42">
        <f>IF(Tabla1[[#This Row],[Fecha Ingreso Plataforma]]="","",VALUE(1&amp;"/"&amp;MONTH(Tabla1[[#This Row],[Fecha Ingreso Plataforma]])&amp;"/"&amp;YEAR(Tabla1[[#This Row],[Fecha Ingreso Plataforma]])))</f>
        <v>43374</v>
      </c>
      <c r="AT649" s="41" t="str">
        <f ca="1">+IF(AND(Tabla1[[#This Row],[dias]]&gt;=135,Tabla1[[#This Row],[Estado]]="Vigente"),"Si","No")</f>
        <v>No</v>
      </c>
      <c r="AU649" s="37" t="str">
        <f>+IF(COUNTIF('PLAN EMPLEADO'!I:I,Tabla1[[#This Row],[Mail]])=0,"No","Si")</f>
        <v>No</v>
      </c>
      <c r="AV649" s="89" t="s">
        <v>709</v>
      </c>
      <c r="AW649" s="194"/>
    </row>
    <row r="650" spans="1:49" x14ac:dyDescent="0.2">
      <c r="A650" s="37" t="s">
        <v>27</v>
      </c>
      <c r="B650" s="37" t="s">
        <v>3115</v>
      </c>
      <c r="C650" s="37" t="s">
        <v>28</v>
      </c>
      <c r="D650" s="37" t="s">
        <v>30</v>
      </c>
      <c r="E650" s="193" t="str">
        <f>+LEFT(Tabla1[[#This Row],[RutDV]],8)</f>
        <v>15480296</v>
      </c>
      <c r="F650" s="193" t="str">
        <f>+RIGHT(Tabla1[[#This Row],[RutDV]],1)</f>
        <v>7</v>
      </c>
      <c r="G650" s="37" t="s">
        <v>4280</v>
      </c>
      <c r="H650" s="37" t="s">
        <v>4349</v>
      </c>
      <c r="I650" s="37" t="str">
        <f>+TRIM(Tabla1[[#This Row],[Nombres]]&amp;" "&amp;Tabla1[[#This Row],[Apellidos]])</f>
        <v>MARCELA CATALINA SAAVEDRA AVILA</v>
      </c>
      <c r="J650" s="37" t="s">
        <v>4246</v>
      </c>
      <c r="K650" s="37" t="s">
        <v>4247</v>
      </c>
      <c r="L650" s="37" t="s">
        <v>2494</v>
      </c>
      <c r="M650" s="37" t="s">
        <v>2493</v>
      </c>
      <c r="N650" s="37" t="s">
        <v>2495</v>
      </c>
      <c r="O650" s="37" t="s">
        <v>3107</v>
      </c>
      <c r="P650" s="40">
        <v>43416</v>
      </c>
      <c r="Q650" s="37"/>
      <c r="V650" s="40">
        <v>29957</v>
      </c>
      <c r="W650" s="37" t="s">
        <v>5416</v>
      </c>
      <c r="X650" s="37" t="s">
        <v>2505</v>
      </c>
      <c r="Y650" s="37" t="str">
        <f>+IFERROR(VLOOKUP(Tabla1[[#This Row],[Supervisor]],STAFF!E:H,4,0),"")</f>
        <v>FRANCISCO JAVIER SUAREZ VEGA</v>
      </c>
      <c r="Z650" s="40">
        <v>43374</v>
      </c>
      <c r="AA650" s="40">
        <v>43392</v>
      </c>
      <c r="AC650" s="40">
        <v>43395</v>
      </c>
      <c r="AD650" s="37" t="s">
        <v>4349</v>
      </c>
      <c r="AE650" s="37" t="s">
        <v>4349</v>
      </c>
      <c r="AF650" s="37">
        <v>19199</v>
      </c>
      <c r="AG650" s="37" t="s">
        <v>4352</v>
      </c>
      <c r="AJ650" s="37">
        <v>40</v>
      </c>
      <c r="AK650" s="37" t="s">
        <v>2515</v>
      </c>
      <c r="AL650" s="37">
        <v>45</v>
      </c>
      <c r="AM650" s="37" t="s">
        <v>3519</v>
      </c>
      <c r="AN650" s="37">
        <f>+IF(AL650=45,1,"")</f>
        <v>1</v>
      </c>
      <c r="AO650" s="40">
        <f ca="1">+TODAY()</f>
        <v>44256</v>
      </c>
      <c r="AP650" s="41">
        <f ca="1">+IF(Tabla1[[#This Row],[Fecha Ingreso Plataforma]]="","",AO650-AC650)</f>
        <v>861</v>
      </c>
      <c r="AQ650" s="40"/>
      <c r="AR650" s="42">
        <f>+IF(Tabla1[[#This Row],[Fecha Baja]]="","",VALUE(1&amp;"/"&amp;MONTH(Tabla1[[#This Row],[Fecha Baja]])&amp;"/"&amp;YEAR(Tabla1[[#This Row],[Fecha Baja]])))</f>
        <v>43405</v>
      </c>
      <c r="AS650" s="42">
        <f>IF(Tabla1[[#This Row],[Fecha Ingreso Plataforma]]="","",VALUE(1&amp;"/"&amp;MONTH(Tabla1[[#This Row],[Fecha Ingreso Plataforma]])&amp;"/"&amp;YEAR(Tabla1[[#This Row],[Fecha Ingreso Plataforma]])))</f>
        <v>43374</v>
      </c>
      <c r="AT650" s="41" t="str">
        <f ca="1">+IF(AND(Tabla1[[#This Row],[dias]]&gt;=135,Tabla1[[#This Row],[Estado]]="Vigente"),"Si","No")</f>
        <v>No</v>
      </c>
      <c r="AU650" s="37" t="str">
        <f>+IF(COUNTIF('PLAN EMPLEADO'!I:I,Tabla1[[#This Row],[Mail]])=0,"No","Si")</f>
        <v>No</v>
      </c>
      <c r="AV650" s="89" t="s">
        <v>709</v>
      </c>
      <c r="AW650" s="194"/>
    </row>
    <row r="651" spans="1:49" x14ac:dyDescent="0.2">
      <c r="A651" s="37" t="s">
        <v>27</v>
      </c>
      <c r="B651" s="37" t="s">
        <v>3115</v>
      </c>
      <c r="C651" s="37" t="s">
        <v>28</v>
      </c>
      <c r="D651" s="37" t="s">
        <v>30</v>
      </c>
      <c r="E651" s="193" t="str">
        <f>+LEFT(Tabla1[[#This Row],[RutDV]],8)</f>
        <v>19864444</v>
      </c>
      <c r="F651" s="193" t="str">
        <f>+RIGHT(Tabla1[[#This Row],[RutDV]],1)</f>
        <v>7</v>
      </c>
      <c r="G651" s="37" t="s">
        <v>4284</v>
      </c>
      <c r="H651" s="37" t="s">
        <v>4355</v>
      </c>
      <c r="I651" s="37" t="str">
        <f>+TRIM(Tabla1[[#This Row],[Nombres]]&amp;" "&amp;Tabla1[[#This Row],[Apellidos]])</f>
        <v>VICENTE ANDRES SCHADER RIVERA</v>
      </c>
      <c r="J651" s="37" t="s">
        <v>4252</v>
      </c>
      <c r="K651" s="37" t="s">
        <v>4253</v>
      </c>
      <c r="L651" s="37" t="s">
        <v>2494</v>
      </c>
      <c r="M651" s="37" t="s">
        <v>2493</v>
      </c>
      <c r="N651" s="37" t="s">
        <v>2495</v>
      </c>
      <c r="O651" s="37" t="s">
        <v>3240</v>
      </c>
      <c r="P651" s="40">
        <v>43462</v>
      </c>
      <c r="Q651" s="37"/>
      <c r="V651" s="40">
        <v>36060</v>
      </c>
      <c r="W651" s="37" t="s">
        <v>5410</v>
      </c>
      <c r="X651" s="37" t="s">
        <v>2506</v>
      </c>
      <c r="Y651" s="37" t="str">
        <f>+IFERROR(VLOOKUP(Tabla1[[#This Row],[Supervisor]],STAFF!E:H,4,0),"")</f>
        <v>ULISES LA ROSA PEREZ</v>
      </c>
      <c r="Z651" s="40">
        <v>43374</v>
      </c>
      <c r="AA651" s="40">
        <v>43392</v>
      </c>
      <c r="AC651" s="40">
        <v>43395</v>
      </c>
      <c r="AD651" s="37" t="s">
        <v>4355</v>
      </c>
      <c r="AE651" s="37" t="s">
        <v>4355</v>
      </c>
      <c r="AF651" s="37">
        <v>19213</v>
      </c>
      <c r="AG651" s="37" t="s">
        <v>4365</v>
      </c>
      <c r="AJ651" s="37">
        <v>40</v>
      </c>
      <c r="AK651" s="37" t="s">
        <v>2515</v>
      </c>
      <c r="AL651" s="37">
        <v>45</v>
      </c>
      <c r="AM651" s="37" t="s">
        <v>3519</v>
      </c>
      <c r="AN651" s="37">
        <f>+IF(AL651=45,1,"")</f>
        <v>1</v>
      </c>
      <c r="AO651" s="40">
        <f ca="1">+TODAY()</f>
        <v>44256</v>
      </c>
      <c r="AP651" s="41">
        <f ca="1">+IF(Tabla1[[#This Row],[Fecha Ingreso Plataforma]]="","",AO651-AC651)</f>
        <v>861</v>
      </c>
      <c r="AQ651" s="40"/>
      <c r="AR651" s="42">
        <f>+IF(Tabla1[[#This Row],[Fecha Baja]]="","",VALUE(1&amp;"/"&amp;MONTH(Tabla1[[#This Row],[Fecha Baja]])&amp;"/"&amp;YEAR(Tabla1[[#This Row],[Fecha Baja]])))</f>
        <v>43435</v>
      </c>
      <c r="AS651" s="42">
        <f>IF(Tabla1[[#This Row],[Fecha Ingreso Plataforma]]="","",VALUE(1&amp;"/"&amp;MONTH(Tabla1[[#This Row],[Fecha Ingreso Plataforma]])&amp;"/"&amp;YEAR(Tabla1[[#This Row],[Fecha Ingreso Plataforma]])))</f>
        <v>43374</v>
      </c>
      <c r="AT651" s="41" t="str">
        <f ca="1">+IF(AND(Tabla1[[#This Row],[dias]]&gt;=135,Tabla1[[#This Row],[Estado]]="Vigente"),"Si","No")</f>
        <v>No</v>
      </c>
      <c r="AU651" s="37" t="str">
        <f>+IF(COUNTIF('PLAN EMPLEADO'!I:I,Tabla1[[#This Row],[Mail]])=0,"No","Si")</f>
        <v>No</v>
      </c>
      <c r="AV651" s="89" t="s">
        <v>709</v>
      </c>
      <c r="AW651" s="194"/>
    </row>
    <row r="652" spans="1:49" x14ac:dyDescent="0.2">
      <c r="A652" s="37" t="s">
        <v>27</v>
      </c>
      <c r="B652" s="37" t="s">
        <v>3115</v>
      </c>
      <c r="C652" s="37" t="s">
        <v>28</v>
      </c>
      <c r="D652" s="37" t="s">
        <v>30</v>
      </c>
      <c r="E652" s="193" t="str">
        <f>+LEFT(Tabla1[[#This Row],[RutDV]],8)</f>
        <v>12770133</v>
      </c>
      <c r="F652" s="193" t="str">
        <f>+RIGHT(Tabla1[[#This Row],[RutDV]],1)</f>
        <v>4</v>
      </c>
      <c r="G652" s="37" t="s">
        <v>4340</v>
      </c>
      <c r="H652" s="37" t="s">
        <v>4389</v>
      </c>
      <c r="I652" s="37" t="str">
        <f>+TRIM(Tabla1[[#This Row],[Nombres]]&amp;" "&amp;Tabla1[[#This Row],[Apellidos]])</f>
        <v>ANDREA PAOLA ROJAS CHAMBERLAIN</v>
      </c>
      <c r="J652" s="37" t="s">
        <v>4319</v>
      </c>
      <c r="K652" s="37" t="s">
        <v>4320</v>
      </c>
      <c r="L652" s="37" t="s">
        <v>2494</v>
      </c>
      <c r="M652" s="37" t="s">
        <v>2493</v>
      </c>
      <c r="N652" s="37" t="s">
        <v>2495</v>
      </c>
      <c r="O652" s="37" t="s">
        <v>3107</v>
      </c>
      <c r="P652" s="40">
        <v>43465</v>
      </c>
      <c r="Q652" s="37"/>
      <c r="V652" s="40">
        <v>27402</v>
      </c>
      <c r="W652" s="37" t="s">
        <v>5416</v>
      </c>
      <c r="X652" s="37" t="s">
        <v>2505</v>
      </c>
      <c r="Y652" s="37" t="str">
        <f>+IFERROR(VLOOKUP(Tabla1[[#This Row],[Supervisor]],STAFF!E:H,4,0),"")</f>
        <v>FRANCISCO JAVIER SUAREZ VEGA</v>
      </c>
      <c r="Z652" s="40">
        <v>43381</v>
      </c>
      <c r="AA652" s="40">
        <v>43398</v>
      </c>
      <c r="AC652" s="40">
        <v>43399</v>
      </c>
      <c r="AD652" s="37" t="s">
        <v>4389</v>
      </c>
      <c r="AE652" s="37" t="s">
        <v>4389</v>
      </c>
      <c r="AF652" s="37">
        <v>19255</v>
      </c>
      <c r="AG652" s="37" t="s">
        <v>4598</v>
      </c>
      <c r="AJ652" s="37">
        <v>41</v>
      </c>
      <c r="AK652" s="37" t="s">
        <v>3087</v>
      </c>
      <c r="AL652" s="37">
        <v>45</v>
      </c>
      <c r="AM652" s="37" t="s">
        <v>3519</v>
      </c>
      <c r="AN652" s="37">
        <f>+IF(AL652=45,1,"")</f>
        <v>1</v>
      </c>
      <c r="AO652" s="40">
        <f ca="1">+TODAY()</f>
        <v>44256</v>
      </c>
      <c r="AP652" s="41">
        <f ca="1">+IF(Tabla1[[#This Row],[Fecha Ingreso Plataforma]]="","",AO652-AC652)</f>
        <v>857</v>
      </c>
      <c r="AQ652" s="40"/>
      <c r="AR652" s="42">
        <f>+IF(Tabla1[[#This Row],[Fecha Baja]]="","",VALUE(1&amp;"/"&amp;MONTH(Tabla1[[#This Row],[Fecha Baja]])&amp;"/"&amp;YEAR(Tabla1[[#This Row],[Fecha Baja]])))</f>
        <v>43435</v>
      </c>
      <c r="AS652" s="42">
        <f>IF(Tabla1[[#This Row],[Fecha Ingreso Plataforma]]="","",VALUE(1&amp;"/"&amp;MONTH(Tabla1[[#This Row],[Fecha Ingreso Plataforma]])&amp;"/"&amp;YEAR(Tabla1[[#This Row],[Fecha Ingreso Plataforma]])))</f>
        <v>43374</v>
      </c>
      <c r="AT652" s="41" t="str">
        <f ca="1">+IF(AND(Tabla1[[#This Row],[dias]]&gt;=135,Tabla1[[#This Row],[Estado]]="Vigente"),"Si","No")</f>
        <v>No</v>
      </c>
      <c r="AU652" s="37" t="str">
        <f>+IF(COUNTIF('PLAN EMPLEADO'!I:I,Tabla1[[#This Row],[Mail]])=0,"No","Si")</f>
        <v>No</v>
      </c>
      <c r="AV652" s="89" t="s">
        <v>709</v>
      </c>
      <c r="AW652" s="194"/>
    </row>
    <row r="653" spans="1:49" x14ac:dyDescent="0.2">
      <c r="A653" s="37" t="s">
        <v>27</v>
      </c>
      <c r="B653" s="37" t="s">
        <v>3115</v>
      </c>
      <c r="C653" s="37" t="s">
        <v>28</v>
      </c>
      <c r="D653" s="37" t="s">
        <v>30</v>
      </c>
      <c r="E653" s="193" t="str">
        <f>+LEFT(Tabla1[[#This Row],[RutDV]],8)</f>
        <v>19346852</v>
      </c>
      <c r="F653" s="193" t="str">
        <f>+RIGHT(Tabla1[[#This Row],[RutDV]],1)</f>
        <v>7</v>
      </c>
      <c r="G653" s="37" t="s">
        <v>4330</v>
      </c>
      <c r="H653" s="37" t="s">
        <v>4380</v>
      </c>
      <c r="I653" s="37" t="str">
        <f>+TRIM(Tabla1[[#This Row],[Nombres]]&amp;" "&amp;Tabla1[[#This Row],[Apellidos]])</f>
        <v>FABIAN ANDRES MUÑOZ ROCO</v>
      </c>
      <c r="J653" s="37" t="s">
        <v>4302</v>
      </c>
      <c r="K653" s="37" t="s">
        <v>4303</v>
      </c>
      <c r="L653" s="37" t="s">
        <v>2494</v>
      </c>
      <c r="M653" s="37" t="s">
        <v>2493</v>
      </c>
      <c r="N653" s="37" t="s">
        <v>2495</v>
      </c>
      <c r="O653" s="37" t="s">
        <v>3107</v>
      </c>
      <c r="P653" s="45">
        <v>43605</v>
      </c>
      <c r="Q653" s="37"/>
      <c r="V653" s="40">
        <v>35303</v>
      </c>
      <c r="W653" s="37" t="s">
        <v>5411</v>
      </c>
      <c r="X653" s="37" t="s">
        <v>2512</v>
      </c>
      <c r="Y653" s="37" t="str">
        <f>+IFERROR(VLOOKUP(Tabla1[[#This Row],[Supervisor]],STAFF!E:H,4,0),"")</f>
        <v>ULISES LA ROSA PEREZ</v>
      </c>
      <c r="Z653" s="40">
        <v>43381</v>
      </c>
      <c r="AA653" s="40">
        <v>43398</v>
      </c>
      <c r="AC653" s="40">
        <v>43399</v>
      </c>
      <c r="AD653" s="37" t="s">
        <v>4380</v>
      </c>
      <c r="AE653" s="37" t="s">
        <v>4380</v>
      </c>
      <c r="AF653" s="37">
        <v>19118</v>
      </c>
      <c r="AG653" s="37" t="s">
        <v>4594</v>
      </c>
      <c r="AJ653" s="37">
        <v>41</v>
      </c>
      <c r="AK653" s="37" t="s">
        <v>3087</v>
      </c>
      <c r="AL653" s="37">
        <v>45</v>
      </c>
      <c r="AM653" s="37" t="s">
        <v>3519</v>
      </c>
      <c r="AN653" s="37">
        <f>+IF(AL653=45,1,"")</f>
        <v>1</v>
      </c>
      <c r="AO653" s="40">
        <f ca="1">+TODAY()</f>
        <v>44256</v>
      </c>
      <c r="AP653" s="41">
        <f ca="1">+IF(Tabla1[[#This Row],[Fecha Ingreso Plataforma]]="","",AO653-AC653)</f>
        <v>857</v>
      </c>
      <c r="AQ653" s="40"/>
      <c r="AR653" s="42">
        <f>+IF(Tabla1[[#This Row],[Fecha Baja]]="","",VALUE(1&amp;"/"&amp;MONTH(Tabla1[[#This Row],[Fecha Baja]])&amp;"/"&amp;YEAR(Tabla1[[#This Row],[Fecha Baja]])))</f>
        <v>43586</v>
      </c>
      <c r="AS653" s="42">
        <f>IF(Tabla1[[#This Row],[Fecha Ingreso Plataforma]]="","",VALUE(1&amp;"/"&amp;MONTH(Tabla1[[#This Row],[Fecha Ingreso Plataforma]])&amp;"/"&amp;YEAR(Tabla1[[#This Row],[Fecha Ingreso Plataforma]])))</f>
        <v>43374</v>
      </c>
      <c r="AT653" s="41" t="str">
        <f ca="1">+IF(AND(Tabla1[[#This Row],[dias]]&gt;=135,Tabla1[[#This Row],[Estado]]="Vigente"),"Si","No")</f>
        <v>No</v>
      </c>
      <c r="AU653" s="37" t="str">
        <f>+IF(COUNTIF('PLAN EMPLEADO'!I:I,Tabla1[[#This Row],[Mail]])=0,"No","Si")</f>
        <v>Si</v>
      </c>
      <c r="AV653" s="89" t="s">
        <v>709</v>
      </c>
      <c r="AW653" s="194"/>
    </row>
    <row r="654" spans="1:49" x14ac:dyDescent="0.2">
      <c r="A654" s="37" t="s">
        <v>27</v>
      </c>
      <c r="B654" s="37" t="s">
        <v>3115</v>
      </c>
      <c r="C654" s="37" t="s">
        <v>28</v>
      </c>
      <c r="D654" s="37" t="s">
        <v>30</v>
      </c>
      <c r="E654" s="193" t="str">
        <f>+LEFT(Tabla1[[#This Row],[RutDV]],8)</f>
        <v>18633871</v>
      </c>
      <c r="F654" s="193" t="str">
        <f>+RIGHT(Tabla1[[#This Row],[RutDV]],1)</f>
        <v>5</v>
      </c>
      <c r="G654" s="37" t="s">
        <v>4334</v>
      </c>
      <c r="H654" s="37" t="s">
        <v>4384</v>
      </c>
      <c r="I654" s="37" t="str">
        <f>+TRIM(Tabla1[[#This Row],[Nombres]]&amp;" "&amp;Tabla1[[#This Row],[Apellidos]])</f>
        <v>FERNANDA CAROLA GONZALEZ ARAYA</v>
      </c>
      <c r="J654" s="37" t="s">
        <v>4309</v>
      </c>
      <c r="K654" s="37" t="s">
        <v>4310</v>
      </c>
      <c r="L654" s="37" t="s">
        <v>2494</v>
      </c>
      <c r="M654" s="37" t="s">
        <v>2493</v>
      </c>
      <c r="N654" s="37" t="s">
        <v>2495</v>
      </c>
      <c r="O654" s="37" t="s">
        <v>3107</v>
      </c>
      <c r="P654" s="40">
        <v>43423</v>
      </c>
      <c r="Q654" s="37"/>
      <c r="V654" s="40">
        <v>34541</v>
      </c>
      <c r="W654" s="37" t="s">
        <v>5411</v>
      </c>
      <c r="X654" s="37" t="s">
        <v>2512</v>
      </c>
      <c r="Y654" s="37" t="str">
        <f>+IFERROR(VLOOKUP(Tabla1[[#This Row],[Supervisor]],STAFF!E:H,4,0),"")</f>
        <v>ULISES LA ROSA PEREZ</v>
      </c>
      <c r="Z654" s="40">
        <v>43381</v>
      </c>
      <c r="AA654" s="40">
        <v>43398</v>
      </c>
      <c r="AC654" s="40">
        <v>43399</v>
      </c>
      <c r="AD654" s="37" t="s">
        <v>4384</v>
      </c>
      <c r="AE654" s="37" t="s">
        <v>4384</v>
      </c>
      <c r="AF654" s="37">
        <v>19235</v>
      </c>
      <c r="AG654" s="37" t="s">
        <v>4595</v>
      </c>
      <c r="AJ654" s="37">
        <v>41</v>
      </c>
      <c r="AK654" s="37" t="s">
        <v>3087</v>
      </c>
      <c r="AL654" s="37">
        <v>45</v>
      </c>
      <c r="AM654" s="37" t="s">
        <v>3519</v>
      </c>
      <c r="AN654" s="37">
        <f>+IF(AL654=45,1,"")</f>
        <v>1</v>
      </c>
      <c r="AO654" s="40">
        <f ca="1">+TODAY()</f>
        <v>44256</v>
      </c>
      <c r="AP654" s="41">
        <f ca="1">+IF(Tabla1[[#This Row],[Fecha Ingreso Plataforma]]="","",AO654-AC654)</f>
        <v>857</v>
      </c>
      <c r="AQ654" s="40"/>
      <c r="AR654" s="42">
        <f>+IF(Tabla1[[#This Row],[Fecha Baja]]="","",VALUE(1&amp;"/"&amp;MONTH(Tabla1[[#This Row],[Fecha Baja]])&amp;"/"&amp;YEAR(Tabla1[[#This Row],[Fecha Baja]])))</f>
        <v>43405</v>
      </c>
      <c r="AS654" s="42">
        <f>IF(Tabla1[[#This Row],[Fecha Ingreso Plataforma]]="","",VALUE(1&amp;"/"&amp;MONTH(Tabla1[[#This Row],[Fecha Ingreso Plataforma]])&amp;"/"&amp;YEAR(Tabla1[[#This Row],[Fecha Ingreso Plataforma]])))</f>
        <v>43374</v>
      </c>
      <c r="AT654" s="41" t="str">
        <f ca="1">+IF(AND(Tabla1[[#This Row],[dias]]&gt;=135,Tabla1[[#This Row],[Estado]]="Vigente"),"Si","No")</f>
        <v>No</v>
      </c>
      <c r="AU654" s="37" t="str">
        <f>+IF(COUNTIF('PLAN EMPLEADO'!I:I,Tabla1[[#This Row],[Mail]])=0,"No","Si")</f>
        <v>No</v>
      </c>
      <c r="AV654" s="89" t="s">
        <v>709</v>
      </c>
      <c r="AW654" s="194"/>
    </row>
    <row r="655" spans="1:49" x14ac:dyDescent="0.2">
      <c r="A655" s="37" t="s">
        <v>27</v>
      </c>
      <c r="B655" s="37" t="s">
        <v>3115</v>
      </c>
      <c r="C655" s="37" t="s">
        <v>28</v>
      </c>
      <c r="D655" s="37" t="s">
        <v>30</v>
      </c>
      <c r="E655" s="193" t="str">
        <f>+LEFT(Tabla1[[#This Row],[RutDV]],8)</f>
        <v>19295830</v>
      </c>
      <c r="F655" s="193" t="str">
        <f>+RIGHT(Tabla1[[#This Row],[RutDV]],1)</f>
        <v>K</v>
      </c>
      <c r="G655" s="37" t="s">
        <v>4344</v>
      </c>
      <c r="H655" s="37" t="s">
        <v>4593</v>
      </c>
      <c r="I655" s="37" t="str">
        <f>+TRIM(Tabla1[[#This Row],[Nombres]]&amp;" "&amp;Tabla1[[#This Row],[Apellidos]])</f>
        <v>JHONNY ANTONIO TRIGO OLIVARES</v>
      </c>
      <c r="J655" s="37" t="s">
        <v>4327</v>
      </c>
      <c r="K655" s="37" t="s">
        <v>4328</v>
      </c>
      <c r="L655" s="37" t="s">
        <v>2494</v>
      </c>
      <c r="M655" s="37" t="s">
        <v>2493</v>
      </c>
      <c r="N655" s="37" t="s">
        <v>2496</v>
      </c>
      <c r="O655" s="37" t="s">
        <v>3089</v>
      </c>
      <c r="P655" s="40">
        <v>43521</v>
      </c>
      <c r="Q655" s="37"/>
      <c r="V655" s="40">
        <v>32862</v>
      </c>
      <c r="W655" s="37" t="s">
        <v>5415</v>
      </c>
      <c r="X655" s="37" t="s">
        <v>2509</v>
      </c>
      <c r="Y655" s="37" t="str">
        <f>+IFERROR(VLOOKUP(Tabla1[[#This Row],[Supervisor]],STAFF!E:H,4,0),"")</f>
        <v>ULISES LA ROSA PEREZ</v>
      </c>
      <c r="Z655" s="40">
        <v>43381</v>
      </c>
      <c r="AA655" s="40">
        <v>43398</v>
      </c>
      <c r="AC655" s="40">
        <v>43399</v>
      </c>
      <c r="AD655" s="37" t="s">
        <v>4593</v>
      </c>
      <c r="AE655" s="37" t="s">
        <v>4593</v>
      </c>
      <c r="AF655" s="37">
        <v>19260</v>
      </c>
      <c r="AG655" s="37" t="s">
        <v>4592</v>
      </c>
      <c r="AJ655" s="37">
        <v>41</v>
      </c>
      <c r="AK655" s="37" t="s">
        <v>3087</v>
      </c>
      <c r="AL655" s="37">
        <v>45</v>
      </c>
      <c r="AM655" s="37" t="s">
        <v>3519</v>
      </c>
      <c r="AN655" s="37">
        <f>+IF(AL655=45,1,"")</f>
        <v>1</v>
      </c>
      <c r="AO655" s="40">
        <f ca="1">+TODAY()</f>
        <v>44256</v>
      </c>
      <c r="AP655" s="41">
        <f ca="1">+IF(Tabla1[[#This Row],[Fecha Ingreso Plataforma]]="","",AO655-AC655)</f>
        <v>857</v>
      </c>
      <c r="AQ655" s="40"/>
      <c r="AR655" s="42">
        <f>+IF(Tabla1[[#This Row],[Fecha Baja]]="","",VALUE(1&amp;"/"&amp;MONTH(Tabla1[[#This Row],[Fecha Baja]])&amp;"/"&amp;YEAR(Tabla1[[#This Row],[Fecha Baja]])))</f>
        <v>43497</v>
      </c>
      <c r="AS655" s="42">
        <f>IF(Tabla1[[#This Row],[Fecha Ingreso Plataforma]]="","",VALUE(1&amp;"/"&amp;MONTH(Tabla1[[#This Row],[Fecha Ingreso Plataforma]])&amp;"/"&amp;YEAR(Tabla1[[#This Row],[Fecha Ingreso Plataforma]])))</f>
        <v>43374</v>
      </c>
      <c r="AT655" s="41" t="str">
        <f ca="1">+IF(AND(Tabla1[[#This Row],[dias]]&gt;=135,Tabla1[[#This Row],[Estado]]="Vigente"),"Si","No")</f>
        <v>No</v>
      </c>
      <c r="AU655" s="37" t="str">
        <f>+IF(COUNTIF('PLAN EMPLEADO'!I:I,Tabla1[[#This Row],[Mail]])=0,"No","Si")</f>
        <v>Si</v>
      </c>
      <c r="AV655" s="89" t="s">
        <v>709</v>
      </c>
      <c r="AW655" s="194"/>
    </row>
    <row r="656" spans="1:49" x14ac:dyDescent="0.2">
      <c r="A656" s="37" t="s">
        <v>27</v>
      </c>
      <c r="B656" s="37" t="s">
        <v>3115</v>
      </c>
      <c r="C656" s="37" t="s">
        <v>28</v>
      </c>
      <c r="D656" s="37" t="s">
        <v>30</v>
      </c>
      <c r="E656" s="193" t="str">
        <f>+LEFT(Tabla1[[#This Row],[RutDV]],8)</f>
        <v>20126821</v>
      </c>
      <c r="F656" s="193" t="str">
        <f>+RIGHT(Tabla1[[#This Row],[RutDV]],1)</f>
        <v>4</v>
      </c>
      <c r="G656" s="37" t="s">
        <v>4336</v>
      </c>
      <c r="H656" s="37" t="s">
        <v>4591</v>
      </c>
      <c r="I656" s="37" t="str">
        <f>+TRIM(Tabla1[[#This Row],[Nombres]]&amp;" "&amp;Tabla1[[#This Row],[Apellidos]])</f>
        <v>VALENTINA RAFAELA SANCHEZ GARCIA</v>
      </c>
      <c r="J656" s="37" t="s">
        <v>4312</v>
      </c>
      <c r="K656" s="37" t="s">
        <v>4313</v>
      </c>
      <c r="L656" s="37" t="s">
        <v>2494</v>
      </c>
      <c r="M656" s="37" t="s">
        <v>2493</v>
      </c>
      <c r="N656" s="37" t="s">
        <v>2495</v>
      </c>
      <c r="O656" s="37" t="s">
        <v>3107</v>
      </c>
      <c r="P656" s="40">
        <v>43419</v>
      </c>
      <c r="Q656" s="37"/>
      <c r="V656" s="40">
        <v>36101</v>
      </c>
      <c r="W656" s="37" t="s">
        <v>5411</v>
      </c>
      <c r="X656" s="37" t="s">
        <v>2512</v>
      </c>
      <c r="Y656" s="37" t="str">
        <f>+IFERROR(VLOOKUP(Tabla1[[#This Row],[Supervisor]],STAFF!E:H,4,0),"")</f>
        <v>ULISES LA ROSA PEREZ</v>
      </c>
      <c r="Z656" s="40">
        <v>43381</v>
      </c>
      <c r="AA656" s="40">
        <v>43398</v>
      </c>
      <c r="AC656" s="40">
        <v>43399</v>
      </c>
      <c r="AD656" s="37" t="s">
        <v>4591</v>
      </c>
      <c r="AE656" s="37" t="s">
        <v>4591</v>
      </c>
      <c r="AF656" s="37">
        <v>19017</v>
      </c>
      <c r="AG656" s="37" t="s">
        <v>4590</v>
      </c>
      <c r="AJ656" s="37">
        <v>41</v>
      </c>
      <c r="AK656" s="37" t="s">
        <v>3087</v>
      </c>
      <c r="AL656" s="37">
        <v>45</v>
      </c>
      <c r="AM656" s="37" t="s">
        <v>3519</v>
      </c>
      <c r="AN656" s="37">
        <f>+IF(AL656=45,1,"")</f>
        <v>1</v>
      </c>
      <c r="AO656" s="40">
        <f ca="1">+TODAY()</f>
        <v>44256</v>
      </c>
      <c r="AP656" s="41">
        <f ca="1">+IF(Tabla1[[#This Row],[Fecha Ingreso Plataforma]]="","",AO656-AC656)</f>
        <v>857</v>
      </c>
      <c r="AQ656" s="40"/>
      <c r="AR656" s="42">
        <f>+IF(Tabla1[[#This Row],[Fecha Baja]]="","",VALUE(1&amp;"/"&amp;MONTH(Tabla1[[#This Row],[Fecha Baja]])&amp;"/"&amp;YEAR(Tabla1[[#This Row],[Fecha Baja]])))</f>
        <v>43405</v>
      </c>
      <c r="AS656" s="42">
        <f>IF(Tabla1[[#This Row],[Fecha Ingreso Plataforma]]="","",VALUE(1&amp;"/"&amp;MONTH(Tabla1[[#This Row],[Fecha Ingreso Plataforma]])&amp;"/"&amp;YEAR(Tabla1[[#This Row],[Fecha Ingreso Plataforma]])))</f>
        <v>43374</v>
      </c>
      <c r="AT656" s="41" t="str">
        <f ca="1">+IF(AND(Tabla1[[#This Row],[dias]]&gt;=135,Tabla1[[#This Row],[Estado]]="Vigente"),"Si","No")</f>
        <v>No</v>
      </c>
      <c r="AU656" s="37" t="str">
        <f>+IF(COUNTIF('PLAN EMPLEADO'!I:I,Tabla1[[#This Row],[Mail]])=0,"No","Si")</f>
        <v>No</v>
      </c>
      <c r="AV656" s="89" t="s">
        <v>709</v>
      </c>
      <c r="AW656" s="194"/>
    </row>
    <row r="657" spans="1:49" x14ac:dyDescent="0.2">
      <c r="A657" s="37" t="s">
        <v>27</v>
      </c>
      <c r="B657" s="37" t="s">
        <v>3115</v>
      </c>
      <c r="C657" s="37" t="s">
        <v>28</v>
      </c>
      <c r="D657" s="37" t="s">
        <v>30</v>
      </c>
      <c r="E657" s="193" t="str">
        <f>+LEFT(Tabla1[[#This Row],[RutDV]],8)</f>
        <v>18952731</v>
      </c>
      <c r="F657" s="193" t="str">
        <f>+RIGHT(Tabla1[[#This Row],[RutDV]],1)</f>
        <v>4</v>
      </c>
      <c r="G657" s="37" t="s">
        <v>4338</v>
      </c>
      <c r="H657" s="37" t="s">
        <v>4387</v>
      </c>
      <c r="I657" s="37" t="str">
        <f>+TRIM(Tabla1[[#This Row],[Nombres]]&amp;" "&amp;Tabla1[[#This Row],[Apellidos]])</f>
        <v>YENILETH MARIA CAMUS FREZ</v>
      </c>
      <c r="J657" s="37" t="s">
        <v>4315</v>
      </c>
      <c r="K657" s="37" t="s">
        <v>4316</v>
      </c>
      <c r="L657" s="37" t="s">
        <v>2494</v>
      </c>
      <c r="M657" s="37" t="s">
        <v>2493</v>
      </c>
      <c r="N657" s="37" t="s">
        <v>2496</v>
      </c>
      <c r="O657" s="37" t="s">
        <v>3089</v>
      </c>
      <c r="P657" s="40">
        <v>43446</v>
      </c>
      <c r="Q657" s="37"/>
      <c r="V657" s="40">
        <v>34903</v>
      </c>
      <c r="W657" s="37" t="s">
        <v>5408</v>
      </c>
      <c r="X657" s="37" t="s">
        <v>4599</v>
      </c>
      <c r="Y657" s="37" t="str">
        <f>+IFERROR(VLOOKUP(Tabla1[[#This Row],[Supervisor]],STAFF!E:H,4,0),"")</f>
        <v>WILLIAMS ENRIQUE DOMINGUEZ BARRADA</v>
      </c>
      <c r="Z657" s="40">
        <v>43381</v>
      </c>
      <c r="AA657" s="40">
        <v>43398</v>
      </c>
      <c r="AC657" s="40">
        <v>43399</v>
      </c>
      <c r="AD657" s="37" t="s">
        <v>4387</v>
      </c>
      <c r="AE657" s="37" t="s">
        <v>4387</v>
      </c>
      <c r="AF657" s="37">
        <v>19252</v>
      </c>
      <c r="AG657" s="37" t="s">
        <v>4596</v>
      </c>
      <c r="AJ657" s="37">
        <v>41</v>
      </c>
      <c r="AK657" s="37" t="s">
        <v>3087</v>
      </c>
      <c r="AL657" s="37">
        <v>45</v>
      </c>
      <c r="AM657" s="37" t="s">
        <v>3519</v>
      </c>
      <c r="AN657" s="37">
        <f>+IF(AL657=45,1,"")</f>
        <v>1</v>
      </c>
      <c r="AO657" s="40">
        <f ca="1">+TODAY()</f>
        <v>44256</v>
      </c>
      <c r="AP657" s="41">
        <f ca="1">+IF(Tabla1[[#This Row],[Fecha Ingreso Plataforma]]="","",AO657-AC657)</f>
        <v>857</v>
      </c>
      <c r="AQ657" s="40"/>
      <c r="AR657" s="42">
        <f>+IF(Tabla1[[#This Row],[Fecha Baja]]="","",VALUE(1&amp;"/"&amp;MONTH(Tabla1[[#This Row],[Fecha Baja]])&amp;"/"&amp;YEAR(Tabla1[[#This Row],[Fecha Baja]])))</f>
        <v>43435</v>
      </c>
      <c r="AS657" s="42">
        <f>IF(Tabla1[[#This Row],[Fecha Ingreso Plataforma]]="","",VALUE(1&amp;"/"&amp;MONTH(Tabla1[[#This Row],[Fecha Ingreso Plataforma]])&amp;"/"&amp;YEAR(Tabla1[[#This Row],[Fecha Ingreso Plataforma]])))</f>
        <v>43374</v>
      </c>
      <c r="AT657" s="41" t="str">
        <f ca="1">+IF(AND(Tabla1[[#This Row],[dias]]&gt;=135,Tabla1[[#This Row],[Estado]]="Vigente"),"Si","No")</f>
        <v>No</v>
      </c>
      <c r="AU657" s="37" t="str">
        <f>+IF(COUNTIF('PLAN EMPLEADO'!I:I,Tabla1[[#This Row],[Mail]])=0,"No","Si")</f>
        <v>No</v>
      </c>
      <c r="AV657" s="89" t="s">
        <v>709</v>
      </c>
      <c r="AW657" s="194"/>
    </row>
    <row r="658" spans="1:49" x14ac:dyDescent="0.2">
      <c r="A658" s="37" t="s">
        <v>27</v>
      </c>
      <c r="B658" s="37" t="s">
        <v>3115</v>
      </c>
      <c r="C658" s="37" t="s">
        <v>28</v>
      </c>
      <c r="D658" s="37" t="s">
        <v>30</v>
      </c>
      <c r="E658" s="193" t="str">
        <f>+LEFT(Tabla1[[#This Row],[RutDV]],8)</f>
        <v>12947742</v>
      </c>
      <c r="F658" s="193" t="str">
        <f>+RIGHT(Tabla1[[#This Row],[RutDV]],1)</f>
        <v>3</v>
      </c>
      <c r="G658" s="43" t="s">
        <v>4449</v>
      </c>
      <c r="H658" s="37" t="s">
        <v>4657</v>
      </c>
      <c r="I658" s="37" t="str">
        <f>+TRIM(Tabla1[[#This Row],[Nombres]]&amp;" "&amp;Tabla1[[#This Row],[Apellidos]])</f>
        <v>ASTRID DEL ROSARIO ARENAS FERNANDEZ</v>
      </c>
      <c r="J658" s="37" t="s">
        <v>4403</v>
      </c>
      <c r="K658" s="37" t="s">
        <v>4404</v>
      </c>
      <c r="L658" s="37" t="s">
        <v>2494</v>
      </c>
      <c r="M658" s="37" t="s">
        <v>2493</v>
      </c>
      <c r="N658" s="37" t="s">
        <v>2496</v>
      </c>
      <c r="O658" s="37" t="s">
        <v>3107</v>
      </c>
      <c r="P658" s="40">
        <v>43430</v>
      </c>
      <c r="Q658" s="37"/>
      <c r="V658" s="40">
        <v>27892</v>
      </c>
      <c r="W658" s="37" t="s">
        <v>5416</v>
      </c>
      <c r="X658" s="37" t="s">
        <v>2505</v>
      </c>
      <c r="Y658" s="37" t="str">
        <f>+IFERROR(VLOOKUP(Tabla1[[#This Row],[Supervisor]],STAFF!E:H,4,0),"")</f>
        <v>FRANCISCO JAVIER SUAREZ VEGA</v>
      </c>
      <c r="Z658" s="40">
        <v>43395</v>
      </c>
      <c r="AA658" s="40">
        <v>43417</v>
      </c>
      <c r="AB658" s="37" t="s">
        <v>2516</v>
      </c>
      <c r="AC658" s="40">
        <v>43418</v>
      </c>
      <c r="AD658" s="37" t="s">
        <v>4657</v>
      </c>
      <c r="AE658" s="37" t="s">
        <v>4657</v>
      </c>
      <c r="AF658" s="37">
        <v>19062</v>
      </c>
      <c r="AG658" s="37" t="s">
        <v>4658</v>
      </c>
      <c r="AJ658" s="37">
        <v>42</v>
      </c>
      <c r="AL658" s="37">
        <v>45</v>
      </c>
      <c r="AM658" s="37" t="s">
        <v>3519</v>
      </c>
      <c r="AN658" s="37">
        <f>+IF(AL658=45,1,"")</f>
        <v>1</v>
      </c>
      <c r="AO658" s="40">
        <f ca="1">+TODAY()</f>
        <v>44256</v>
      </c>
      <c r="AP658" s="41">
        <f ca="1">+IF(Tabla1[[#This Row],[Fecha Ingreso Plataforma]]="","",AO658-AC658)</f>
        <v>838</v>
      </c>
      <c r="AQ658" s="40"/>
      <c r="AR658" s="42">
        <f>+IF(Tabla1[[#This Row],[Fecha Baja]]="","",VALUE(1&amp;"/"&amp;MONTH(Tabla1[[#This Row],[Fecha Baja]])&amp;"/"&amp;YEAR(Tabla1[[#This Row],[Fecha Baja]])))</f>
        <v>43405</v>
      </c>
      <c r="AS658" s="42">
        <f>IF(Tabla1[[#This Row],[Fecha Ingreso Plataforma]]="","",VALUE(1&amp;"/"&amp;MONTH(Tabla1[[#This Row],[Fecha Ingreso Plataforma]])&amp;"/"&amp;YEAR(Tabla1[[#This Row],[Fecha Ingreso Plataforma]])))</f>
        <v>43405</v>
      </c>
      <c r="AT658" s="41" t="str">
        <f ca="1">+IF(AND(Tabla1[[#This Row],[dias]]&gt;=135,Tabla1[[#This Row],[Estado]]="Vigente"),"Si","No")</f>
        <v>No</v>
      </c>
      <c r="AU658" s="37" t="str">
        <f>+IF(COUNTIF('PLAN EMPLEADO'!I:I,Tabla1[[#This Row],[Mail]])=0,"No","Si")</f>
        <v>No</v>
      </c>
      <c r="AV658" s="89" t="s">
        <v>709</v>
      </c>
      <c r="AW658" s="194"/>
    </row>
    <row r="659" spans="1:49" x14ac:dyDescent="0.2">
      <c r="A659" s="37" t="s">
        <v>27</v>
      </c>
      <c r="B659" s="37" t="s">
        <v>3115</v>
      </c>
      <c r="C659" s="37" t="s">
        <v>28</v>
      </c>
      <c r="D659" s="37" t="s">
        <v>30</v>
      </c>
      <c r="E659" s="193" t="str">
        <f>+LEFT(Tabla1[[#This Row],[RutDV]],8)</f>
        <v>18922877</v>
      </c>
      <c r="F659" s="193" t="str">
        <f>+RIGHT(Tabla1[[#This Row],[RutDV]],1)</f>
        <v>5</v>
      </c>
      <c r="G659" s="43" t="s">
        <v>4465</v>
      </c>
      <c r="H659" s="37" t="s">
        <v>4669</v>
      </c>
      <c r="I659" s="37" t="str">
        <f>+TRIM(Tabla1[[#This Row],[Nombres]]&amp;" "&amp;Tabla1[[#This Row],[Apellidos]])</f>
        <v>CONSUELO ANDREA IRIARTE MILLA</v>
      </c>
      <c r="J659" s="37" t="s">
        <v>4432</v>
      </c>
      <c r="K659" s="37" t="s">
        <v>4433</v>
      </c>
      <c r="L659" s="37" t="s">
        <v>2494</v>
      </c>
      <c r="M659" s="37" t="s">
        <v>2493</v>
      </c>
      <c r="N659" s="37" t="s">
        <v>2496</v>
      </c>
      <c r="P659" s="40">
        <v>43453</v>
      </c>
      <c r="Q659" s="37"/>
      <c r="V659" s="40">
        <v>34627</v>
      </c>
      <c r="W659" s="37" t="s">
        <v>5408</v>
      </c>
      <c r="X659" s="37" t="s">
        <v>4599</v>
      </c>
      <c r="Y659" s="37" t="str">
        <f>+IFERROR(VLOOKUP(Tabla1[[#This Row],[Supervisor]],STAFF!E:H,4,0),"")</f>
        <v>WILLIAMS ENRIQUE DOMINGUEZ BARRADA</v>
      </c>
      <c r="Z659" s="40">
        <v>43395</v>
      </c>
      <c r="AA659" s="40">
        <v>43417</v>
      </c>
      <c r="AB659" s="37" t="s">
        <v>2516</v>
      </c>
      <c r="AC659" s="40">
        <v>43418</v>
      </c>
      <c r="AD659" s="37" t="s">
        <v>4669</v>
      </c>
      <c r="AE659" s="37" t="s">
        <v>4669</v>
      </c>
      <c r="AF659" s="37">
        <v>19278</v>
      </c>
      <c r="AG659" s="37" t="s">
        <v>4670</v>
      </c>
      <c r="AJ659" s="37">
        <v>42</v>
      </c>
      <c r="AL659" s="37">
        <v>30</v>
      </c>
      <c r="AM659" s="37" t="s">
        <v>3519</v>
      </c>
      <c r="AN659" s="37" t="str">
        <f>+IF(AL659=45,1,"")</f>
        <v/>
      </c>
      <c r="AO659" s="40">
        <f ca="1">+TODAY()</f>
        <v>44256</v>
      </c>
      <c r="AP659" s="41">
        <f ca="1">+IF(Tabla1[[#This Row],[Fecha Ingreso Plataforma]]="","",AO659-AC659)</f>
        <v>838</v>
      </c>
      <c r="AQ659" s="40"/>
      <c r="AR659" s="42">
        <f>+IF(Tabla1[[#This Row],[Fecha Baja]]="","",VALUE(1&amp;"/"&amp;MONTH(Tabla1[[#This Row],[Fecha Baja]])&amp;"/"&amp;YEAR(Tabla1[[#This Row],[Fecha Baja]])))</f>
        <v>43435</v>
      </c>
      <c r="AS659" s="42">
        <f>IF(Tabla1[[#This Row],[Fecha Ingreso Plataforma]]="","",VALUE(1&amp;"/"&amp;MONTH(Tabla1[[#This Row],[Fecha Ingreso Plataforma]])&amp;"/"&amp;YEAR(Tabla1[[#This Row],[Fecha Ingreso Plataforma]])))</f>
        <v>43405</v>
      </c>
      <c r="AT659" s="41" t="str">
        <f ca="1">+IF(AND(Tabla1[[#This Row],[dias]]&gt;=135,Tabla1[[#This Row],[Estado]]="Vigente"),"Si","No")</f>
        <v>No</v>
      </c>
      <c r="AU659" s="37" t="str">
        <f>+IF(COUNTIF('PLAN EMPLEADO'!I:I,Tabla1[[#This Row],[Mail]])=0,"No","Si")</f>
        <v>No</v>
      </c>
      <c r="AV659" s="89" t="s">
        <v>709</v>
      </c>
      <c r="AW659" s="194"/>
    </row>
    <row r="660" spans="1:49" x14ac:dyDescent="0.2">
      <c r="A660" s="37" t="s">
        <v>27</v>
      </c>
      <c r="B660" s="37" t="s">
        <v>3115</v>
      </c>
      <c r="C660" s="37" t="s">
        <v>28</v>
      </c>
      <c r="D660" s="37" t="s">
        <v>30</v>
      </c>
      <c r="E660" s="193" t="str">
        <f>+LEFT(Tabla1[[#This Row],[RutDV]],8)</f>
        <v>18180172</v>
      </c>
      <c r="F660" s="193" t="str">
        <f>+RIGHT(Tabla1[[#This Row],[RutDV]],1)</f>
        <v>7</v>
      </c>
      <c r="G660" s="43" t="s">
        <v>4458</v>
      </c>
      <c r="H660" s="37" t="s">
        <v>4661</v>
      </c>
      <c r="I660" s="37" t="str">
        <f>+TRIM(Tabla1[[#This Row],[Nombres]]&amp;" "&amp;Tabla1[[#This Row],[Apellidos]])</f>
        <v>CONSTANZA DANIELA RIVERA CORREA</v>
      </c>
      <c r="J660" s="37" t="s">
        <v>4420</v>
      </c>
      <c r="K660" s="37" t="s">
        <v>4421</v>
      </c>
      <c r="L660" s="37" t="s">
        <v>2494</v>
      </c>
      <c r="M660" s="37" t="s">
        <v>2493</v>
      </c>
      <c r="N660" s="37" t="s">
        <v>2495</v>
      </c>
      <c r="O660" s="37" t="s">
        <v>3107</v>
      </c>
      <c r="P660" s="40">
        <v>43440</v>
      </c>
      <c r="Q660" s="37"/>
      <c r="V660" s="40">
        <v>33992</v>
      </c>
      <c r="W660" s="37" t="s">
        <v>5408</v>
      </c>
      <c r="X660" s="37" t="s">
        <v>4599</v>
      </c>
      <c r="Y660" s="37" t="str">
        <f>+IFERROR(VLOOKUP(Tabla1[[#This Row],[Supervisor]],STAFF!E:H,4,0),"")</f>
        <v>WILLIAMS ENRIQUE DOMINGUEZ BARRADA</v>
      </c>
      <c r="Z660" s="40">
        <v>43395</v>
      </c>
      <c r="AA660" s="40">
        <v>43417</v>
      </c>
      <c r="AB660" s="37" t="s">
        <v>2516</v>
      </c>
      <c r="AC660" s="40">
        <v>43418</v>
      </c>
      <c r="AD660" s="37" t="s">
        <v>4661</v>
      </c>
      <c r="AE660" s="37" t="s">
        <v>4661</v>
      </c>
      <c r="AF660" s="37">
        <v>19179</v>
      </c>
      <c r="AG660" s="37" t="s">
        <v>4662</v>
      </c>
      <c r="AJ660" s="37">
        <v>42</v>
      </c>
      <c r="AL660" s="37">
        <v>30</v>
      </c>
      <c r="AM660" s="37" t="s">
        <v>3519</v>
      </c>
      <c r="AN660" s="37" t="str">
        <f>+IF(AL660=45,1,"")</f>
        <v/>
      </c>
      <c r="AO660" s="40">
        <f ca="1">+TODAY()</f>
        <v>44256</v>
      </c>
      <c r="AP660" s="41">
        <f ca="1">+IF(Tabla1[[#This Row],[Fecha Ingreso Plataforma]]="","",AO660-AC660)</f>
        <v>838</v>
      </c>
      <c r="AQ660" s="40"/>
      <c r="AR660" s="42">
        <f>+IF(Tabla1[[#This Row],[Fecha Baja]]="","",VALUE(1&amp;"/"&amp;MONTH(Tabla1[[#This Row],[Fecha Baja]])&amp;"/"&amp;YEAR(Tabla1[[#This Row],[Fecha Baja]])))</f>
        <v>43435</v>
      </c>
      <c r="AS660" s="42">
        <f>IF(Tabla1[[#This Row],[Fecha Ingreso Plataforma]]="","",VALUE(1&amp;"/"&amp;MONTH(Tabla1[[#This Row],[Fecha Ingreso Plataforma]])&amp;"/"&amp;YEAR(Tabla1[[#This Row],[Fecha Ingreso Plataforma]])))</f>
        <v>43405</v>
      </c>
      <c r="AT660" s="41" t="str">
        <f ca="1">+IF(AND(Tabla1[[#This Row],[dias]]&gt;=135,Tabla1[[#This Row],[Estado]]="Vigente"),"Si","No")</f>
        <v>No</v>
      </c>
      <c r="AU660" s="37" t="str">
        <f>+IF(COUNTIF('PLAN EMPLEADO'!I:I,Tabla1[[#This Row],[Mail]])=0,"No","Si")</f>
        <v>No</v>
      </c>
      <c r="AV660" s="89" t="s">
        <v>709</v>
      </c>
      <c r="AW660" s="194"/>
    </row>
    <row r="661" spans="1:49" x14ac:dyDescent="0.2">
      <c r="A661" s="37" t="s">
        <v>27</v>
      </c>
      <c r="B661" s="37" t="s">
        <v>3115</v>
      </c>
      <c r="C661" s="37" t="s">
        <v>28</v>
      </c>
      <c r="D661" s="37" t="s">
        <v>30</v>
      </c>
      <c r="E661" s="193" t="str">
        <f>+LEFT(Tabla1[[#This Row],[RutDV]],8)</f>
        <v>15028840</v>
      </c>
      <c r="F661" s="193" t="str">
        <f>+RIGHT(Tabla1[[#This Row],[RutDV]],1)</f>
        <v>1</v>
      </c>
      <c r="G661" s="43" t="s">
        <v>4445</v>
      </c>
      <c r="H661" s="37" t="s">
        <v>4653</v>
      </c>
      <c r="I661" s="37" t="str">
        <f>+TRIM(Tabla1[[#This Row],[Nombres]]&amp;" "&amp;Tabla1[[#This Row],[Apellidos]])</f>
        <v>FRANCISCO ALEXIS PICON MEDINA</v>
      </c>
      <c r="J661" s="37" t="s">
        <v>4395</v>
      </c>
      <c r="K661" s="37" t="s">
        <v>4396</v>
      </c>
      <c r="L661" s="37" t="s">
        <v>2494</v>
      </c>
      <c r="M661" s="37" t="s">
        <v>2493</v>
      </c>
      <c r="N661" s="37" t="s">
        <v>2496</v>
      </c>
      <c r="O661" s="37" t="s">
        <v>4739</v>
      </c>
      <c r="P661" s="40">
        <v>43425</v>
      </c>
      <c r="Q661" s="37"/>
      <c r="V661" s="40">
        <v>31389</v>
      </c>
      <c r="W661" s="37" t="s">
        <v>5411</v>
      </c>
      <c r="X661" s="37" t="s">
        <v>2512</v>
      </c>
      <c r="Y661" s="37" t="str">
        <f>+IFERROR(VLOOKUP(Tabla1[[#This Row],[Supervisor]],STAFF!E:H,4,0),"")</f>
        <v>ULISES LA ROSA PEREZ</v>
      </c>
      <c r="Z661" s="40">
        <v>43395</v>
      </c>
      <c r="AA661" s="40">
        <v>43417</v>
      </c>
      <c r="AB661" s="37" t="s">
        <v>2516</v>
      </c>
      <c r="AC661" s="40">
        <v>43418</v>
      </c>
      <c r="AD661" s="37" t="s">
        <v>4653</v>
      </c>
      <c r="AE661" s="37" t="s">
        <v>4653</v>
      </c>
      <c r="AF661" s="37">
        <v>19237</v>
      </c>
      <c r="AG661" s="37" t="s">
        <v>4654</v>
      </c>
      <c r="AJ661" s="37">
        <v>42</v>
      </c>
      <c r="AL661" s="37">
        <v>45</v>
      </c>
      <c r="AM661" s="37" t="s">
        <v>3519</v>
      </c>
      <c r="AN661" s="37">
        <f>+IF(AL661=45,1,"")</f>
        <v>1</v>
      </c>
      <c r="AO661" s="40">
        <f ca="1">+TODAY()</f>
        <v>44256</v>
      </c>
      <c r="AP661" s="41">
        <f ca="1">+IF(Tabla1[[#This Row],[Fecha Ingreso Plataforma]]="","",AO661-AC661)</f>
        <v>838</v>
      </c>
      <c r="AQ661" s="40"/>
      <c r="AR661" s="42">
        <f>+IF(Tabla1[[#This Row],[Fecha Baja]]="","",VALUE(1&amp;"/"&amp;MONTH(Tabla1[[#This Row],[Fecha Baja]])&amp;"/"&amp;YEAR(Tabla1[[#This Row],[Fecha Baja]])))</f>
        <v>43405</v>
      </c>
      <c r="AS661" s="42">
        <f>IF(Tabla1[[#This Row],[Fecha Ingreso Plataforma]]="","",VALUE(1&amp;"/"&amp;MONTH(Tabla1[[#This Row],[Fecha Ingreso Plataforma]])&amp;"/"&amp;YEAR(Tabla1[[#This Row],[Fecha Ingreso Plataforma]])))</f>
        <v>43405</v>
      </c>
      <c r="AT661" s="41" t="str">
        <f ca="1">+IF(AND(Tabla1[[#This Row],[dias]]&gt;=135,Tabla1[[#This Row],[Estado]]="Vigente"),"Si","No")</f>
        <v>No</v>
      </c>
      <c r="AU661" s="37" t="str">
        <f>+IF(COUNTIF('PLAN EMPLEADO'!I:I,Tabla1[[#This Row],[Mail]])=0,"No","Si")</f>
        <v>No</v>
      </c>
      <c r="AV661" s="89" t="s">
        <v>709</v>
      </c>
      <c r="AW661" s="194"/>
    </row>
    <row r="662" spans="1:49" x14ac:dyDescent="0.2">
      <c r="A662" s="37" t="s">
        <v>27</v>
      </c>
      <c r="B662" s="37" t="s">
        <v>3115</v>
      </c>
      <c r="C662" s="37" t="s">
        <v>28</v>
      </c>
      <c r="D662" s="37" t="s">
        <v>30</v>
      </c>
      <c r="E662" s="193" t="str">
        <f>+LEFT(Tabla1[[#This Row],[RutDV]],8)</f>
        <v>19352640</v>
      </c>
      <c r="F662" s="193" t="str">
        <f>+RIGHT(Tabla1[[#This Row],[RutDV]],1)</f>
        <v>3</v>
      </c>
      <c r="G662" s="43" t="s">
        <v>4446</v>
      </c>
      <c r="H662" s="37" t="s">
        <v>4655</v>
      </c>
      <c r="I662" s="37" t="str">
        <f>+TRIM(Tabla1[[#This Row],[Nombres]]&amp;" "&amp;Tabla1[[#This Row],[Apellidos]])</f>
        <v>FRANCISCA CHERIE IDEILA ESPEJO ARENAS</v>
      </c>
      <c r="J662" s="37" t="s">
        <v>4397</v>
      </c>
      <c r="K662" s="37" t="s">
        <v>4398</v>
      </c>
      <c r="L662" s="37" t="s">
        <v>2494</v>
      </c>
      <c r="M662" s="37" t="s">
        <v>2493</v>
      </c>
      <c r="N662" s="37" t="s">
        <v>2495</v>
      </c>
      <c r="O662" s="37" t="s">
        <v>3107</v>
      </c>
      <c r="P662" s="40">
        <v>43419</v>
      </c>
      <c r="Q662" s="37"/>
      <c r="V662" s="40">
        <v>35131</v>
      </c>
      <c r="W662" s="37" t="s">
        <v>5411</v>
      </c>
      <c r="X662" s="37" t="s">
        <v>2512</v>
      </c>
      <c r="Y662" s="37" t="str">
        <f>+IFERROR(VLOOKUP(Tabla1[[#This Row],[Supervisor]],STAFF!E:H,4,0),"")</f>
        <v>ULISES LA ROSA PEREZ</v>
      </c>
      <c r="Z662" s="40">
        <v>43395</v>
      </c>
      <c r="AA662" s="40">
        <v>43417</v>
      </c>
      <c r="AB662" s="37" t="s">
        <v>2516</v>
      </c>
      <c r="AC662" s="40">
        <v>43418</v>
      </c>
      <c r="AD662" s="37" t="s">
        <v>4655</v>
      </c>
      <c r="AE662" s="37" t="s">
        <v>4655</v>
      </c>
      <c r="AF662" s="37">
        <v>19240</v>
      </c>
      <c r="AG662" s="37" t="s">
        <v>4656</v>
      </c>
      <c r="AJ662" s="37">
        <v>42</v>
      </c>
      <c r="AL662" s="37">
        <v>45</v>
      </c>
      <c r="AM662" s="37" t="s">
        <v>3519</v>
      </c>
      <c r="AN662" s="37">
        <f>+IF(AL662=45,1,"")</f>
        <v>1</v>
      </c>
      <c r="AO662" s="40">
        <f ca="1">+TODAY()</f>
        <v>44256</v>
      </c>
      <c r="AP662" s="41">
        <f ca="1">+IF(Tabla1[[#This Row],[Fecha Ingreso Plataforma]]="","",AO662-AC662)</f>
        <v>838</v>
      </c>
      <c r="AQ662" s="40"/>
      <c r="AR662" s="42">
        <f>+IF(Tabla1[[#This Row],[Fecha Baja]]="","",VALUE(1&amp;"/"&amp;MONTH(Tabla1[[#This Row],[Fecha Baja]])&amp;"/"&amp;YEAR(Tabla1[[#This Row],[Fecha Baja]])))</f>
        <v>43405</v>
      </c>
      <c r="AS662" s="42">
        <f>IF(Tabla1[[#This Row],[Fecha Ingreso Plataforma]]="","",VALUE(1&amp;"/"&amp;MONTH(Tabla1[[#This Row],[Fecha Ingreso Plataforma]])&amp;"/"&amp;YEAR(Tabla1[[#This Row],[Fecha Ingreso Plataforma]])))</f>
        <v>43405</v>
      </c>
      <c r="AT662" s="41" t="str">
        <f ca="1">+IF(AND(Tabla1[[#This Row],[dias]]&gt;=135,Tabla1[[#This Row],[Estado]]="Vigente"),"Si","No")</f>
        <v>No</v>
      </c>
      <c r="AU662" s="37" t="str">
        <f>+IF(COUNTIF('PLAN EMPLEADO'!I:I,Tabla1[[#This Row],[Mail]])=0,"No","Si")</f>
        <v>No</v>
      </c>
      <c r="AV662" s="89" t="s">
        <v>709</v>
      </c>
      <c r="AW662" s="194"/>
    </row>
    <row r="663" spans="1:49" x14ac:dyDescent="0.2">
      <c r="A663" s="37" t="s">
        <v>27</v>
      </c>
      <c r="B663" s="37" t="s">
        <v>3115</v>
      </c>
      <c r="C663" s="37" t="s">
        <v>28</v>
      </c>
      <c r="D663" s="37" t="s">
        <v>30</v>
      </c>
      <c r="E663" s="193" t="str">
        <f>+LEFT(Tabla1[[#This Row],[RutDV]],8)</f>
        <v>19061206</v>
      </c>
      <c r="F663" s="193" t="str">
        <f>+RIGHT(Tabla1[[#This Row],[RutDV]],1)</f>
        <v>6</v>
      </c>
      <c r="G663" s="43" t="s">
        <v>4471</v>
      </c>
      <c r="H663" s="37" t="s">
        <v>4677</v>
      </c>
      <c r="I663" s="37" t="str">
        <f>+TRIM(Tabla1[[#This Row],[Nombres]]&amp;" "&amp;Tabla1[[#This Row],[Apellidos]])</f>
        <v>GERALDINE ALESSANDRA SALLONI BAHAMONDES</v>
      </c>
      <c r="J663" s="37" t="s">
        <v>4440</v>
      </c>
      <c r="K663" s="37" t="s">
        <v>4441</v>
      </c>
      <c r="L663" s="37" t="s">
        <v>2494</v>
      </c>
      <c r="M663" s="37" t="s">
        <v>2493</v>
      </c>
      <c r="N663" s="37" t="s">
        <v>2496</v>
      </c>
      <c r="O663" s="37" t="s">
        <v>3089</v>
      </c>
      <c r="P663" s="40">
        <v>43523</v>
      </c>
      <c r="Q663" s="37"/>
      <c r="V663" s="40">
        <v>34754</v>
      </c>
      <c r="W663" s="37" t="s">
        <v>5417</v>
      </c>
      <c r="X663" s="37" t="s">
        <v>2514</v>
      </c>
      <c r="Y663" s="37" t="str">
        <f>+IFERROR(VLOOKUP(Tabla1[[#This Row],[Supervisor]],STAFF!E:H,4,0),"")</f>
        <v>WILLIAMS ENRIQUE DOMINGUEZ BARRADA</v>
      </c>
      <c r="Z663" s="40">
        <v>43395</v>
      </c>
      <c r="AA663" s="40">
        <v>43417</v>
      </c>
      <c r="AB663" s="37" t="s">
        <v>2516</v>
      </c>
      <c r="AC663" s="40">
        <v>43418</v>
      </c>
      <c r="AD663" s="37" t="s">
        <v>4677</v>
      </c>
      <c r="AE663" s="37" t="s">
        <v>4677</v>
      </c>
      <c r="AF663" s="37">
        <v>19270</v>
      </c>
      <c r="AG663" s="37" t="s">
        <v>4678</v>
      </c>
      <c r="AJ663" s="37">
        <v>42</v>
      </c>
      <c r="AL663" s="37">
        <v>45</v>
      </c>
      <c r="AM663" s="37" t="s">
        <v>3519</v>
      </c>
      <c r="AN663" s="37">
        <f>+IF(AL663=45,1,"")</f>
        <v>1</v>
      </c>
      <c r="AO663" s="40">
        <f ca="1">+TODAY()</f>
        <v>44256</v>
      </c>
      <c r="AP663" s="41">
        <f ca="1">+IF(Tabla1[[#This Row],[Fecha Ingreso Plataforma]]="","",AO663-AC663)</f>
        <v>838</v>
      </c>
      <c r="AQ663" s="40"/>
      <c r="AR663" s="42">
        <f>+IF(Tabla1[[#This Row],[Fecha Baja]]="","",VALUE(1&amp;"/"&amp;MONTH(Tabla1[[#This Row],[Fecha Baja]])&amp;"/"&amp;YEAR(Tabla1[[#This Row],[Fecha Baja]])))</f>
        <v>43497</v>
      </c>
      <c r="AS663" s="42">
        <f>IF(Tabla1[[#This Row],[Fecha Ingreso Plataforma]]="","",VALUE(1&amp;"/"&amp;MONTH(Tabla1[[#This Row],[Fecha Ingreso Plataforma]])&amp;"/"&amp;YEAR(Tabla1[[#This Row],[Fecha Ingreso Plataforma]])))</f>
        <v>43405</v>
      </c>
      <c r="AT663" s="41" t="str">
        <f ca="1">+IF(AND(Tabla1[[#This Row],[dias]]&gt;=135,Tabla1[[#This Row],[Estado]]="Vigente"),"Si","No")</f>
        <v>No</v>
      </c>
      <c r="AU663" s="37" t="str">
        <f>+IF(COUNTIF('PLAN EMPLEADO'!I:I,Tabla1[[#This Row],[Mail]])=0,"No","Si")</f>
        <v>No</v>
      </c>
      <c r="AV663" s="89" t="s">
        <v>709</v>
      </c>
      <c r="AW663" s="194"/>
    </row>
    <row r="664" spans="1:49" x14ac:dyDescent="0.2">
      <c r="A664" s="37" t="s">
        <v>27</v>
      </c>
      <c r="B664" s="37" t="s">
        <v>3115</v>
      </c>
      <c r="C664" s="37" t="s">
        <v>28</v>
      </c>
      <c r="D664" s="37" t="s">
        <v>30</v>
      </c>
      <c r="E664" s="193" t="str">
        <f>+LEFT(Tabla1[[#This Row],[RutDV]],8)</f>
        <v>19736992</v>
      </c>
      <c r="F664" s="193" t="str">
        <f>+RIGHT(Tabla1[[#This Row],[RutDV]],1)</f>
        <v>2</v>
      </c>
      <c r="G664" s="43" t="s">
        <v>4469</v>
      </c>
      <c r="H664" s="37" t="s">
        <v>4673</v>
      </c>
      <c r="I664" s="37" t="str">
        <f>+TRIM(Tabla1[[#This Row],[Nombres]]&amp;" "&amp;Tabla1[[#This Row],[Apellidos]])</f>
        <v>JOCELYN CAROLINA PADILLA SOTO</v>
      </c>
      <c r="J664" s="37" t="s">
        <v>4436</v>
      </c>
      <c r="K664" s="37" t="s">
        <v>4437</v>
      </c>
      <c r="L664" s="37" t="s">
        <v>2494</v>
      </c>
      <c r="M664" s="37" t="s">
        <v>2493</v>
      </c>
      <c r="N664" s="37" t="s">
        <v>2495</v>
      </c>
      <c r="O664" s="37" t="s">
        <v>3107</v>
      </c>
      <c r="P664" s="40">
        <v>43472</v>
      </c>
      <c r="Q664" s="37"/>
      <c r="V664" s="40">
        <v>35749</v>
      </c>
      <c r="W664" s="37" t="s">
        <v>5413</v>
      </c>
      <c r="X664" s="37" t="s">
        <v>2510</v>
      </c>
      <c r="Y664" s="37" t="str">
        <f>+IFERROR(VLOOKUP(Tabla1[[#This Row],[Supervisor]],STAFF!E:H,4,0),"")</f>
        <v>FRANCISCO JAVIER SUAREZ VEGA</v>
      </c>
      <c r="Z664" s="40">
        <v>43395</v>
      </c>
      <c r="AA664" s="40">
        <v>43417</v>
      </c>
      <c r="AB664" s="37" t="s">
        <v>2516</v>
      </c>
      <c r="AC664" s="40">
        <v>43418</v>
      </c>
      <c r="AD664" s="37" t="s">
        <v>4673</v>
      </c>
      <c r="AE664" s="37" t="s">
        <v>4673</v>
      </c>
      <c r="AF664" s="37">
        <v>19273</v>
      </c>
      <c r="AG664" s="37" t="s">
        <v>4674</v>
      </c>
      <c r="AJ664" s="37">
        <v>42</v>
      </c>
      <c r="AL664" s="37">
        <v>30</v>
      </c>
      <c r="AM664" s="37" t="s">
        <v>3519</v>
      </c>
      <c r="AN664" s="37" t="str">
        <f>+IF(AL664=45,1,"")</f>
        <v/>
      </c>
      <c r="AO664" s="40">
        <f ca="1">+TODAY()</f>
        <v>44256</v>
      </c>
      <c r="AP664" s="41">
        <f ca="1">+IF(Tabla1[[#This Row],[Fecha Ingreso Plataforma]]="","",AO664-AC664)</f>
        <v>838</v>
      </c>
      <c r="AQ664" s="40"/>
      <c r="AR664" s="42">
        <f>+IF(Tabla1[[#This Row],[Fecha Baja]]="","",VALUE(1&amp;"/"&amp;MONTH(Tabla1[[#This Row],[Fecha Baja]])&amp;"/"&amp;YEAR(Tabla1[[#This Row],[Fecha Baja]])))</f>
        <v>43466</v>
      </c>
      <c r="AS664" s="42">
        <f>IF(Tabla1[[#This Row],[Fecha Ingreso Plataforma]]="","",VALUE(1&amp;"/"&amp;MONTH(Tabla1[[#This Row],[Fecha Ingreso Plataforma]])&amp;"/"&amp;YEAR(Tabla1[[#This Row],[Fecha Ingreso Plataforma]])))</f>
        <v>43405</v>
      </c>
      <c r="AT664" s="41" t="str">
        <f ca="1">+IF(AND(Tabla1[[#This Row],[dias]]&gt;=135,Tabla1[[#This Row],[Estado]]="Vigente"),"Si","No")</f>
        <v>No</v>
      </c>
      <c r="AU664" s="37" t="str">
        <f>+IF(COUNTIF('PLAN EMPLEADO'!I:I,Tabla1[[#This Row],[Mail]])=0,"No","Si")</f>
        <v>No</v>
      </c>
      <c r="AV664" s="89" t="s">
        <v>709</v>
      </c>
      <c r="AW664" s="194"/>
    </row>
    <row r="665" spans="1:49" x14ac:dyDescent="0.2">
      <c r="A665" s="37" t="s">
        <v>27</v>
      </c>
      <c r="B665" s="37" t="s">
        <v>3115</v>
      </c>
      <c r="C665" s="37" t="s">
        <v>28</v>
      </c>
      <c r="D665" s="37" t="s">
        <v>30</v>
      </c>
      <c r="E665" s="193" t="str">
        <f>+LEFT(Tabla1[[#This Row],[RutDV]],8)</f>
        <v>18255462</v>
      </c>
      <c r="F665" s="193" t="str">
        <f>+RIGHT(Tabla1[[#This Row],[RutDV]],1)</f>
        <v>6</v>
      </c>
      <c r="G665" s="43" t="s">
        <v>4460</v>
      </c>
      <c r="H665" s="37" t="s">
        <v>4665</v>
      </c>
      <c r="I665" s="37" t="str">
        <f>+TRIM(Tabla1[[#This Row],[Nombres]]&amp;" "&amp;Tabla1[[#This Row],[Apellidos]])</f>
        <v>JENIFER EVELYN OYANEDEL BARRERA</v>
      </c>
      <c r="J665" s="37" t="s">
        <v>4423</v>
      </c>
      <c r="K665" s="37" t="s">
        <v>4424</v>
      </c>
      <c r="L665" s="37" t="s">
        <v>2494</v>
      </c>
      <c r="M665" s="37" t="s">
        <v>2493</v>
      </c>
      <c r="N665" s="37" t="s">
        <v>2496</v>
      </c>
      <c r="P665" s="40">
        <v>43458</v>
      </c>
      <c r="Q665" s="37"/>
      <c r="V665" s="40">
        <v>34037</v>
      </c>
      <c r="W665" s="37" t="s">
        <v>5416</v>
      </c>
      <c r="X665" s="37" t="s">
        <v>2505</v>
      </c>
      <c r="Y665" s="37" t="str">
        <f>+IFERROR(VLOOKUP(Tabla1[[#This Row],[Supervisor]],STAFF!E:H,4,0),"")</f>
        <v>FRANCISCO JAVIER SUAREZ VEGA</v>
      </c>
      <c r="Z665" s="40">
        <v>43395</v>
      </c>
      <c r="AA665" s="40">
        <v>43417</v>
      </c>
      <c r="AB665" s="37" t="s">
        <v>2516</v>
      </c>
      <c r="AC665" s="40">
        <v>43418</v>
      </c>
      <c r="AD665" s="37" t="s">
        <v>4665</v>
      </c>
      <c r="AE665" s="37" t="s">
        <v>4665</v>
      </c>
      <c r="AF665" s="37">
        <v>19208</v>
      </c>
      <c r="AG665" s="37" t="s">
        <v>4666</v>
      </c>
      <c r="AJ665" s="37">
        <v>42</v>
      </c>
      <c r="AL665" s="37">
        <v>45</v>
      </c>
      <c r="AM665" s="37" t="s">
        <v>3519</v>
      </c>
      <c r="AN665" s="37">
        <f>+IF(AL665=45,1,"")</f>
        <v>1</v>
      </c>
      <c r="AO665" s="40">
        <f ca="1">+TODAY()</f>
        <v>44256</v>
      </c>
      <c r="AP665" s="41">
        <f ca="1">+IF(Tabla1[[#This Row],[Fecha Ingreso Plataforma]]="","",AO665-AC665)</f>
        <v>838</v>
      </c>
      <c r="AQ665" s="40"/>
      <c r="AR665" s="42">
        <f>+IF(Tabla1[[#This Row],[Fecha Baja]]="","",VALUE(1&amp;"/"&amp;MONTH(Tabla1[[#This Row],[Fecha Baja]])&amp;"/"&amp;YEAR(Tabla1[[#This Row],[Fecha Baja]])))</f>
        <v>43435</v>
      </c>
      <c r="AS665" s="42">
        <f>IF(Tabla1[[#This Row],[Fecha Ingreso Plataforma]]="","",VALUE(1&amp;"/"&amp;MONTH(Tabla1[[#This Row],[Fecha Ingreso Plataforma]])&amp;"/"&amp;YEAR(Tabla1[[#This Row],[Fecha Ingreso Plataforma]])))</f>
        <v>43405</v>
      </c>
      <c r="AT665" s="41" t="str">
        <f ca="1">+IF(AND(Tabla1[[#This Row],[dias]]&gt;=135,Tabla1[[#This Row],[Estado]]="Vigente"),"Si","No")</f>
        <v>No</v>
      </c>
      <c r="AU665" s="37" t="str">
        <f>+IF(COUNTIF('PLAN EMPLEADO'!I:I,Tabla1[[#This Row],[Mail]])=0,"No","Si")</f>
        <v>No</v>
      </c>
      <c r="AV665" s="89" t="s">
        <v>709</v>
      </c>
      <c r="AW665" s="194"/>
    </row>
    <row r="666" spans="1:49" x14ac:dyDescent="0.2">
      <c r="A666" s="37" t="s">
        <v>27</v>
      </c>
      <c r="B666" s="37" t="s">
        <v>3115</v>
      </c>
      <c r="C666" s="37" t="s">
        <v>28</v>
      </c>
      <c r="D666" s="37" t="s">
        <v>30</v>
      </c>
      <c r="E666" s="193" t="str">
        <f>+LEFT(Tabla1[[#This Row],[RutDV]],8)</f>
        <v>14192725</v>
      </c>
      <c r="F666" s="193" t="str">
        <f>+RIGHT(Tabla1[[#This Row],[RutDV]],1)</f>
        <v>6</v>
      </c>
      <c r="G666" s="43" t="s">
        <v>4459</v>
      </c>
      <c r="H666" s="37" t="s">
        <v>4663</v>
      </c>
      <c r="I666" s="37" t="str">
        <f>+TRIM(Tabla1[[#This Row],[Nombres]]&amp;" "&amp;Tabla1[[#This Row],[Apellidos]])</f>
        <v>NATALIA FRANCISCA CHANDIA BERRIOS</v>
      </c>
      <c r="J666" s="37" t="s">
        <v>2185</v>
      </c>
      <c r="K666" s="37" t="s">
        <v>4422</v>
      </c>
      <c r="L666" s="37" t="s">
        <v>2494</v>
      </c>
      <c r="M666" s="37" t="s">
        <v>2493</v>
      </c>
      <c r="N666" s="37" t="s">
        <v>2496</v>
      </c>
      <c r="O666" s="37" t="s">
        <v>3089</v>
      </c>
      <c r="P666" s="40">
        <v>43444</v>
      </c>
      <c r="Q666" s="37"/>
      <c r="V666" s="40">
        <v>29657</v>
      </c>
      <c r="W666" s="37" t="s">
        <v>5411</v>
      </c>
      <c r="X666" s="37" t="s">
        <v>2512</v>
      </c>
      <c r="Y666" s="37" t="str">
        <f>+IFERROR(VLOOKUP(Tabla1[[#This Row],[Supervisor]],STAFF!E:H,4,0),"")</f>
        <v>ULISES LA ROSA PEREZ</v>
      </c>
      <c r="Z666" s="40">
        <v>43395</v>
      </c>
      <c r="AA666" s="40">
        <v>43417</v>
      </c>
      <c r="AB666" s="37" t="s">
        <v>2516</v>
      </c>
      <c r="AC666" s="40">
        <v>43418</v>
      </c>
      <c r="AD666" s="37" t="s">
        <v>4663</v>
      </c>
      <c r="AE666" s="37" t="s">
        <v>4663</v>
      </c>
      <c r="AF666" s="37">
        <v>19188</v>
      </c>
      <c r="AG666" s="37" t="s">
        <v>4664</v>
      </c>
      <c r="AJ666" s="37">
        <v>42</v>
      </c>
      <c r="AL666" s="37">
        <v>45</v>
      </c>
      <c r="AM666" s="37" t="s">
        <v>3519</v>
      </c>
      <c r="AN666" s="37">
        <f>+IF(AL666=45,1,"")</f>
        <v>1</v>
      </c>
      <c r="AO666" s="40">
        <f ca="1">+TODAY()</f>
        <v>44256</v>
      </c>
      <c r="AP666" s="41">
        <f ca="1">+IF(Tabla1[[#This Row],[Fecha Ingreso Plataforma]]="","",AO666-AC666)</f>
        <v>838</v>
      </c>
      <c r="AQ666" s="40"/>
      <c r="AR666" s="42">
        <f>+IF(Tabla1[[#This Row],[Fecha Baja]]="","",VALUE(1&amp;"/"&amp;MONTH(Tabla1[[#This Row],[Fecha Baja]])&amp;"/"&amp;YEAR(Tabla1[[#This Row],[Fecha Baja]])))</f>
        <v>43435</v>
      </c>
      <c r="AS666" s="42">
        <f>IF(Tabla1[[#This Row],[Fecha Ingreso Plataforma]]="","",VALUE(1&amp;"/"&amp;MONTH(Tabla1[[#This Row],[Fecha Ingreso Plataforma]])&amp;"/"&amp;YEAR(Tabla1[[#This Row],[Fecha Ingreso Plataforma]])))</f>
        <v>43405</v>
      </c>
      <c r="AT666" s="41" t="str">
        <f ca="1">+IF(AND(Tabla1[[#This Row],[dias]]&gt;=135,Tabla1[[#This Row],[Estado]]="Vigente"),"Si","No")</f>
        <v>No</v>
      </c>
      <c r="AU666" s="37" t="str">
        <f>+IF(COUNTIF('PLAN EMPLEADO'!I:I,Tabla1[[#This Row],[Mail]])=0,"No","Si")</f>
        <v>No</v>
      </c>
      <c r="AV666" s="89" t="s">
        <v>709</v>
      </c>
      <c r="AW666" s="194"/>
    </row>
    <row r="667" spans="1:49" x14ac:dyDescent="0.2">
      <c r="A667" s="37" t="s">
        <v>27</v>
      </c>
      <c r="B667" s="37" t="s">
        <v>3115</v>
      </c>
      <c r="C667" s="37" t="s">
        <v>28</v>
      </c>
      <c r="D667" s="37" t="s">
        <v>30</v>
      </c>
      <c r="E667" s="193" t="str">
        <f>+LEFT(Tabla1[[#This Row],[RutDV]],8)</f>
        <v>19468417</v>
      </c>
      <c r="F667" s="193" t="str">
        <f>+RIGHT(Tabla1[[#This Row],[RutDV]],1)</f>
        <v>7</v>
      </c>
      <c r="G667" s="43" t="s">
        <v>4470</v>
      </c>
      <c r="H667" s="37" t="s">
        <v>4675</v>
      </c>
      <c r="I667" s="37" t="str">
        <f>+TRIM(Tabla1[[#This Row],[Nombres]]&amp;" "&amp;Tabla1[[#This Row],[Apellidos]])</f>
        <v>NICOLAS HERIBERTO RIVERA ORTIZ</v>
      </c>
      <c r="J667" s="37" t="s">
        <v>4438</v>
      </c>
      <c r="K667" s="37" t="s">
        <v>4439</v>
      </c>
      <c r="L667" s="37" t="s">
        <v>2494</v>
      </c>
      <c r="M667" s="37" t="s">
        <v>2493</v>
      </c>
      <c r="N667" s="37" t="s">
        <v>2496</v>
      </c>
      <c r="O667" s="37" t="s">
        <v>3533</v>
      </c>
      <c r="P667" s="40">
        <v>43549</v>
      </c>
      <c r="Q667" s="37"/>
      <c r="V667" s="40">
        <v>35307</v>
      </c>
      <c r="W667" s="37" t="s">
        <v>5414</v>
      </c>
      <c r="X667" s="37" t="s">
        <v>2508</v>
      </c>
      <c r="Y667" s="37" t="str">
        <f>+IFERROR(VLOOKUP(Tabla1[[#This Row],[Supervisor]],STAFF!E:H,4,0),"")</f>
        <v>ULISES LA ROSA PEREZ</v>
      </c>
      <c r="Z667" s="40">
        <v>43395</v>
      </c>
      <c r="AA667" s="40">
        <v>43417</v>
      </c>
      <c r="AB667" s="37" t="s">
        <v>2516</v>
      </c>
      <c r="AC667" s="40">
        <v>43418</v>
      </c>
      <c r="AD667" s="37" t="s">
        <v>4675</v>
      </c>
      <c r="AE667" s="37" t="s">
        <v>4675</v>
      </c>
      <c r="AF667" s="37">
        <v>19272</v>
      </c>
      <c r="AG667" s="37" t="s">
        <v>4676</v>
      </c>
      <c r="AJ667" s="37">
        <v>42</v>
      </c>
      <c r="AL667" s="37">
        <v>45</v>
      </c>
      <c r="AM667" s="37" t="s">
        <v>3519</v>
      </c>
      <c r="AN667" s="37">
        <f>+IF(AL667=45,1,"")</f>
        <v>1</v>
      </c>
      <c r="AO667" s="40">
        <f ca="1">+TODAY()</f>
        <v>44256</v>
      </c>
      <c r="AP667" s="41">
        <f ca="1">+IF(Tabla1[[#This Row],[Fecha Ingreso Plataforma]]="","",AO667-AC667)</f>
        <v>838</v>
      </c>
      <c r="AQ667" s="40"/>
      <c r="AR667" s="42">
        <f>+IF(Tabla1[[#This Row],[Fecha Baja]]="","",VALUE(1&amp;"/"&amp;MONTH(Tabla1[[#This Row],[Fecha Baja]])&amp;"/"&amp;YEAR(Tabla1[[#This Row],[Fecha Baja]])))</f>
        <v>43525</v>
      </c>
      <c r="AS667" s="42">
        <f>IF(Tabla1[[#This Row],[Fecha Ingreso Plataforma]]="","",VALUE(1&amp;"/"&amp;MONTH(Tabla1[[#This Row],[Fecha Ingreso Plataforma]])&amp;"/"&amp;YEAR(Tabla1[[#This Row],[Fecha Ingreso Plataforma]])))</f>
        <v>43405</v>
      </c>
      <c r="AT667" s="41" t="str">
        <f ca="1">+IF(AND(Tabla1[[#This Row],[dias]]&gt;=135,Tabla1[[#This Row],[Estado]]="Vigente"),"Si","No")</f>
        <v>No</v>
      </c>
      <c r="AU667" s="37" t="str">
        <f>+IF(COUNTIF('PLAN EMPLEADO'!I:I,Tabla1[[#This Row],[Mail]])=0,"No","Si")</f>
        <v>No</v>
      </c>
      <c r="AV667" s="89" t="s">
        <v>709</v>
      </c>
      <c r="AW667" s="194"/>
    </row>
    <row r="668" spans="1:49" x14ac:dyDescent="0.2">
      <c r="A668" s="37" t="s">
        <v>27</v>
      </c>
      <c r="B668" s="37" t="s">
        <v>3115</v>
      </c>
      <c r="C668" s="37" t="s">
        <v>5954</v>
      </c>
      <c r="D668" s="37" t="s">
        <v>30</v>
      </c>
      <c r="E668" s="193" t="str">
        <f>+LEFT(Tabla1[[#This Row],[RutDV]],8)</f>
        <v>15673317</v>
      </c>
      <c r="F668" s="193" t="str">
        <f>+RIGHT(Tabla1[[#This Row],[RutDV]],1)</f>
        <v>2</v>
      </c>
      <c r="G668" s="43" t="s">
        <v>446</v>
      </c>
      <c r="H668" s="37" t="s">
        <v>1082</v>
      </c>
      <c r="I668" s="37" t="str">
        <f>+TRIM(Tabla1[[#This Row],[Nombres]]&amp;" "&amp;Tabla1[[#This Row],[Apellidos]])</f>
        <v>SEBASTIAN ANDRES GERTOSIO CONCHA</v>
      </c>
      <c r="J668" s="37" t="s">
        <v>1780</v>
      </c>
      <c r="K668" s="37" t="s">
        <v>2061</v>
      </c>
      <c r="L668" s="37" t="s">
        <v>2494</v>
      </c>
      <c r="M668" s="37" t="s">
        <v>2493</v>
      </c>
      <c r="N668" s="37" t="s">
        <v>2495</v>
      </c>
      <c r="O668" s="37" t="s">
        <v>7298</v>
      </c>
      <c r="P668" s="40">
        <v>43748</v>
      </c>
      <c r="Q668" s="37"/>
      <c r="V668" s="40">
        <v>30567</v>
      </c>
      <c r="W668" s="37" t="s">
        <v>5847</v>
      </c>
      <c r="X668" s="37" t="s">
        <v>662</v>
      </c>
      <c r="Y668" s="37" t="str">
        <f>+IFERROR(VLOOKUP(Tabla1[[#This Row],[Supervisor]],STAFF!E:H,4,0),"")</f>
        <v xml:space="preserve">YORMAN JOSE HERNANDEZ USECHE </v>
      </c>
      <c r="Z668" s="40">
        <v>43395</v>
      </c>
      <c r="AA668" s="40">
        <v>43417</v>
      </c>
      <c r="AB668" s="37" t="s">
        <v>2516</v>
      </c>
      <c r="AC668" s="40">
        <v>43418</v>
      </c>
      <c r="AD668" s="37" t="s">
        <v>1082</v>
      </c>
      <c r="AE668" s="37" t="s">
        <v>1082</v>
      </c>
      <c r="AF668" s="37">
        <v>19280</v>
      </c>
      <c r="AG668" s="37" t="s">
        <v>2887</v>
      </c>
      <c r="AJ668" s="37">
        <v>42</v>
      </c>
      <c r="AL668" s="37">
        <v>45</v>
      </c>
      <c r="AM668" s="37" t="s">
        <v>3519</v>
      </c>
      <c r="AN668" s="37">
        <f>+IF(AL668=45,1,"")</f>
        <v>1</v>
      </c>
      <c r="AO668" s="40">
        <f ca="1">+TODAY()</f>
        <v>44256</v>
      </c>
      <c r="AP668" s="41">
        <f ca="1">+IF(Tabla1[[#This Row],[Fecha Ingreso Plataforma]]="","",AO668-AC668)</f>
        <v>838</v>
      </c>
      <c r="AQ668" s="40"/>
      <c r="AR668" s="42">
        <f>+IF(Tabla1[[#This Row],[Fecha Baja]]="","",VALUE(1&amp;"/"&amp;MONTH(Tabla1[[#This Row],[Fecha Baja]])&amp;"/"&amp;YEAR(Tabla1[[#This Row],[Fecha Baja]])))</f>
        <v>43739</v>
      </c>
      <c r="AS668" s="42">
        <f>IF(Tabla1[[#This Row],[Fecha Ingreso Plataforma]]="","",VALUE(1&amp;"/"&amp;MONTH(Tabla1[[#This Row],[Fecha Ingreso Plataforma]])&amp;"/"&amp;YEAR(Tabla1[[#This Row],[Fecha Ingreso Plataforma]])))</f>
        <v>43405</v>
      </c>
      <c r="AT668" s="41" t="str">
        <f ca="1">+IF(AND(Tabla1[[#This Row],[dias]]&gt;=135,Tabla1[[#This Row],[Estado]]="Vigente"),"Si","No")</f>
        <v>No</v>
      </c>
      <c r="AU668" s="37" t="str">
        <f>+IF(COUNTIF('PLAN EMPLEADO'!I:I,Tabla1[[#This Row],[Mail]])=0,"No","Si")</f>
        <v>Si</v>
      </c>
      <c r="AV668" s="89" t="s">
        <v>709</v>
      </c>
      <c r="AW668" s="194"/>
    </row>
    <row r="669" spans="1:49" x14ac:dyDescent="0.2">
      <c r="A669" s="37" t="s">
        <v>27</v>
      </c>
      <c r="B669" s="37" t="s">
        <v>3115</v>
      </c>
      <c r="C669" s="37" t="s">
        <v>28</v>
      </c>
      <c r="D669" s="37" t="s">
        <v>30</v>
      </c>
      <c r="E669" s="193" t="str">
        <f>+LEFT(Tabla1[[#This Row],[RutDV]],8)</f>
        <v>18125503</v>
      </c>
      <c r="F669" s="193" t="str">
        <f>+RIGHT(Tabla1[[#This Row],[RutDV]],1)</f>
        <v>K</v>
      </c>
      <c r="G669" s="43" t="s">
        <v>4457</v>
      </c>
      <c r="H669" s="37" t="s">
        <v>4659</v>
      </c>
      <c r="I669" s="37" t="str">
        <f>+TRIM(Tabla1[[#This Row],[Nombres]]&amp;" "&amp;Tabla1[[#This Row],[Apellidos]])</f>
        <v>YASNA PAOLA PAZ CORTES</v>
      </c>
      <c r="J669" s="37" t="s">
        <v>4418</v>
      </c>
      <c r="K669" s="37" t="s">
        <v>4419</v>
      </c>
      <c r="L669" s="37" t="s">
        <v>2494</v>
      </c>
      <c r="M669" s="37" t="s">
        <v>2493</v>
      </c>
      <c r="N669" s="37" t="s">
        <v>2495</v>
      </c>
      <c r="O669" s="37" t="s">
        <v>3107</v>
      </c>
      <c r="P669" s="40">
        <v>43434</v>
      </c>
      <c r="Q669" s="37"/>
      <c r="V669" s="40">
        <v>33162</v>
      </c>
      <c r="W669" s="37" t="s">
        <v>5416</v>
      </c>
      <c r="X669" s="37" t="s">
        <v>2505</v>
      </c>
      <c r="Y669" s="37" t="str">
        <f>+IFERROR(VLOOKUP(Tabla1[[#This Row],[Supervisor]],STAFF!E:H,4,0),"")</f>
        <v>FRANCISCO JAVIER SUAREZ VEGA</v>
      </c>
      <c r="Z669" s="40">
        <v>43395</v>
      </c>
      <c r="AA669" s="40">
        <v>43417</v>
      </c>
      <c r="AB669" s="37" t="s">
        <v>2516</v>
      </c>
      <c r="AC669" s="40">
        <v>43418</v>
      </c>
      <c r="AD669" s="37" t="s">
        <v>4659</v>
      </c>
      <c r="AE669" s="37" t="s">
        <v>4659</v>
      </c>
      <c r="AF669" s="37">
        <v>19150</v>
      </c>
      <c r="AG669" s="37" t="s">
        <v>4660</v>
      </c>
      <c r="AJ669" s="37">
        <v>42</v>
      </c>
      <c r="AL669" s="37">
        <v>30</v>
      </c>
      <c r="AM669" s="37" t="s">
        <v>3519</v>
      </c>
      <c r="AN669" s="37" t="str">
        <f>+IF(AL669=45,1,"")</f>
        <v/>
      </c>
      <c r="AO669" s="40">
        <f ca="1">+TODAY()</f>
        <v>44256</v>
      </c>
      <c r="AP669" s="41">
        <f ca="1">+IF(Tabla1[[#This Row],[Fecha Ingreso Plataforma]]="","",AO669-AC669)</f>
        <v>838</v>
      </c>
      <c r="AQ669" s="40"/>
      <c r="AR669" s="42">
        <f>+IF(Tabla1[[#This Row],[Fecha Baja]]="","",VALUE(1&amp;"/"&amp;MONTH(Tabla1[[#This Row],[Fecha Baja]])&amp;"/"&amp;YEAR(Tabla1[[#This Row],[Fecha Baja]])))</f>
        <v>43405</v>
      </c>
      <c r="AS669" s="42">
        <f>IF(Tabla1[[#This Row],[Fecha Ingreso Plataforma]]="","",VALUE(1&amp;"/"&amp;MONTH(Tabla1[[#This Row],[Fecha Ingreso Plataforma]])&amp;"/"&amp;YEAR(Tabla1[[#This Row],[Fecha Ingreso Plataforma]])))</f>
        <v>43405</v>
      </c>
      <c r="AT669" s="41" t="str">
        <f ca="1">+IF(AND(Tabla1[[#This Row],[dias]]&gt;=135,Tabla1[[#This Row],[Estado]]="Vigente"),"Si","No")</f>
        <v>No</v>
      </c>
      <c r="AU669" s="37" t="str">
        <f>+IF(COUNTIF('PLAN EMPLEADO'!I:I,Tabla1[[#This Row],[Mail]])=0,"No","Si")</f>
        <v>No</v>
      </c>
      <c r="AV669" s="89" t="s">
        <v>709</v>
      </c>
      <c r="AW669" s="194"/>
    </row>
    <row r="670" spans="1:49" x14ac:dyDescent="0.2">
      <c r="A670" s="37" t="s">
        <v>27</v>
      </c>
      <c r="B670" s="37" t="s">
        <v>3115</v>
      </c>
      <c r="C670" s="37" t="s">
        <v>28</v>
      </c>
      <c r="D670" s="37" t="s">
        <v>30</v>
      </c>
      <c r="E670" s="193" t="str">
        <f>+LEFT(Tabla1[[#This Row],[RutDV]],8)</f>
        <v>22453395</v>
      </c>
      <c r="F670" s="193" t="str">
        <f>+RIGHT(Tabla1[[#This Row],[RutDV]],1)</f>
        <v>0</v>
      </c>
      <c r="G670" s="37" t="s">
        <v>4639</v>
      </c>
      <c r="H670" s="37" t="s">
        <v>4719</v>
      </c>
      <c r="I670" s="37" t="str">
        <f>+TRIM(Tabla1[[#This Row],[Nombres]]&amp;" "&amp;Tabla1[[#This Row],[Apellidos]])</f>
        <v>BELEN EMELINA SANHUEZA LIZAMA</v>
      </c>
      <c r="J670" s="37" t="s">
        <v>4713</v>
      </c>
      <c r="K670" s="37" t="s">
        <v>4616</v>
      </c>
      <c r="L670" s="37" t="s">
        <v>2494</v>
      </c>
      <c r="M670" s="37" t="s">
        <v>2493</v>
      </c>
      <c r="N670" s="37" t="s">
        <v>2495</v>
      </c>
      <c r="O670" s="37" t="s">
        <v>3107</v>
      </c>
      <c r="P670" s="40">
        <v>43448</v>
      </c>
      <c r="Q670" s="37"/>
      <c r="V670" s="40">
        <v>35454</v>
      </c>
      <c r="W670" s="37" t="s">
        <v>5411</v>
      </c>
      <c r="X670" s="37" t="s">
        <v>2512</v>
      </c>
      <c r="Y670" s="37" t="str">
        <f>+IFERROR(VLOOKUP(Tabla1[[#This Row],[Supervisor]],STAFF!E:H,4,0),"")</f>
        <v>ULISES LA ROSA PEREZ</v>
      </c>
      <c r="Z670" s="40">
        <v>43409</v>
      </c>
      <c r="AA670" s="40">
        <v>43427</v>
      </c>
      <c r="AB670" s="37" t="s">
        <v>2516</v>
      </c>
      <c r="AC670" s="40">
        <v>43431</v>
      </c>
      <c r="AD670" s="37" t="s">
        <v>4719</v>
      </c>
      <c r="AE670" s="37" t="s">
        <v>4719</v>
      </c>
      <c r="AF670" s="37">
        <v>19257</v>
      </c>
      <c r="AG670" s="37" t="s">
        <v>4729</v>
      </c>
      <c r="AJ670" s="37">
        <v>43</v>
      </c>
      <c r="AL670" s="37">
        <v>45</v>
      </c>
      <c r="AM670" s="37" t="s">
        <v>3519</v>
      </c>
      <c r="AN670" s="37">
        <f>+IF(AL670=45,1,"")</f>
        <v>1</v>
      </c>
      <c r="AO670" s="40">
        <f ca="1">+TODAY()</f>
        <v>44256</v>
      </c>
      <c r="AP670" s="41">
        <f ca="1">+IF(Tabla1[[#This Row],[Fecha Ingreso Plataforma]]="","",AO670-AC670)</f>
        <v>825</v>
      </c>
      <c r="AQ670" s="40"/>
      <c r="AR670" s="42">
        <f>+IF(Tabla1[[#This Row],[Fecha Baja]]="","",VALUE(1&amp;"/"&amp;MONTH(Tabla1[[#This Row],[Fecha Baja]])&amp;"/"&amp;YEAR(Tabla1[[#This Row],[Fecha Baja]])))</f>
        <v>43435</v>
      </c>
      <c r="AS670" s="42">
        <f>IF(Tabla1[[#This Row],[Fecha Ingreso Plataforma]]="","",VALUE(1&amp;"/"&amp;MONTH(Tabla1[[#This Row],[Fecha Ingreso Plataforma]])&amp;"/"&amp;YEAR(Tabla1[[#This Row],[Fecha Ingreso Plataforma]])))</f>
        <v>43405</v>
      </c>
      <c r="AT670" s="41" t="str">
        <f ca="1">+IF(AND(Tabla1[[#This Row],[dias]]&gt;=135,Tabla1[[#This Row],[Estado]]="Vigente"),"Si","No")</f>
        <v>No</v>
      </c>
      <c r="AU670" s="37" t="str">
        <f>+IF(COUNTIF('PLAN EMPLEADO'!I:I,Tabla1[[#This Row],[Mail]])=0,"No","Si")</f>
        <v>No</v>
      </c>
      <c r="AV670" s="89" t="s">
        <v>709</v>
      </c>
      <c r="AW670" s="194"/>
    </row>
    <row r="671" spans="1:49" x14ac:dyDescent="0.2">
      <c r="A671" s="37" t="s">
        <v>27</v>
      </c>
      <c r="B671" s="37" t="s">
        <v>3115</v>
      </c>
      <c r="C671" s="37" t="s">
        <v>28</v>
      </c>
      <c r="D671" s="37" t="s">
        <v>30</v>
      </c>
      <c r="E671" s="193" t="str">
        <f>+LEFT(Tabla1[[#This Row],[RutDV]],8)</f>
        <v>18012665</v>
      </c>
      <c r="F671" s="193" t="str">
        <f>+RIGHT(Tabla1[[#This Row],[RutDV]],1)</f>
        <v>1</v>
      </c>
      <c r="G671" s="37" t="s">
        <v>4640</v>
      </c>
      <c r="H671" s="37" t="s">
        <v>4720</v>
      </c>
      <c r="I671" s="37" t="str">
        <f>+TRIM(Tabla1[[#This Row],[Nombres]]&amp;" "&amp;Tabla1[[#This Row],[Apellidos]])</f>
        <v>CRISTIAN EDUARDO ABARCA FLORES</v>
      </c>
      <c r="J671" s="37" t="s">
        <v>4617</v>
      </c>
      <c r="K671" s="37" t="s">
        <v>4618</v>
      </c>
      <c r="L671" s="37" t="s">
        <v>2494</v>
      </c>
      <c r="M671" s="37" t="s">
        <v>2493</v>
      </c>
      <c r="N671" s="37" t="s">
        <v>2495</v>
      </c>
      <c r="O671" s="37" t="s">
        <v>3108</v>
      </c>
      <c r="P671" s="40">
        <v>43783</v>
      </c>
      <c r="Q671" s="37"/>
      <c r="V671" s="40">
        <v>33851</v>
      </c>
      <c r="W671" s="37" t="s">
        <v>7301</v>
      </c>
      <c r="X671" s="37" t="s">
        <v>689</v>
      </c>
      <c r="Y671" s="37" t="str">
        <f>+IFERROR(VLOOKUP(Tabla1[[#This Row],[Supervisor]],STAFF!E:H,4,0),"")</f>
        <v>FRANCISCO JAVIER SUAREZ VEGA</v>
      </c>
      <c r="Z671" s="40">
        <v>43409</v>
      </c>
      <c r="AA671" s="40">
        <v>43427</v>
      </c>
      <c r="AB671" s="37" t="s">
        <v>2516</v>
      </c>
      <c r="AC671" s="40">
        <v>43431</v>
      </c>
      <c r="AD671" s="37" t="s">
        <v>4720</v>
      </c>
      <c r="AE671" s="37" t="s">
        <v>4720</v>
      </c>
      <c r="AF671" s="37">
        <v>19119</v>
      </c>
      <c r="AG671" s="37" t="s">
        <v>4730</v>
      </c>
      <c r="AJ671" s="37">
        <v>43</v>
      </c>
      <c r="AL671" s="37">
        <v>30</v>
      </c>
      <c r="AM671" s="37" t="s">
        <v>3519</v>
      </c>
      <c r="AN671" s="37" t="str">
        <f>+IF(AL671=45,1,"")</f>
        <v/>
      </c>
      <c r="AO671" s="40">
        <f ca="1">+TODAY()</f>
        <v>44256</v>
      </c>
      <c r="AP671" s="41">
        <f ca="1">+IF(Tabla1[[#This Row],[Fecha Ingreso Plataforma]]="","",AO671-AC671)</f>
        <v>825</v>
      </c>
      <c r="AQ671" s="40"/>
      <c r="AR671" s="42">
        <f>+IF(Tabla1[[#This Row],[Fecha Baja]]="","",VALUE(1&amp;"/"&amp;MONTH(Tabla1[[#This Row],[Fecha Baja]])&amp;"/"&amp;YEAR(Tabla1[[#This Row],[Fecha Baja]])))</f>
        <v>43770</v>
      </c>
      <c r="AS671" s="42">
        <f>IF(Tabla1[[#This Row],[Fecha Ingreso Plataforma]]="","",VALUE(1&amp;"/"&amp;MONTH(Tabla1[[#This Row],[Fecha Ingreso Plataforma]])&amp;"/"&amp;YEAR(Tabla1[[#This Row],[Fecha Ingreso Plataforma]])))</f>
        <v>43405</v>
      </c>
      <c r="AT671" s="41" t="str">
        <f ca="1">+IF(AND(Tabla1[[#This Row],[dias]]&gt;=135,Tabla1[[#This Row],[Estado]]="Vigente"),"Si","No")</f>
        <v>No</v>
      </c>
      <c r="AU671" s="37" t="str">
        <f>+IF(COUNTIF('PLAN EMPLEADO'!I:I,Tabla1[[#This Row],[Mail]])=0,"No","Si")</f>
        <v>Si</v>
      </c>
      <c r="AV671" s="89" t="s">
        <v>709</v>
      </c>
      <c r="AW671" s="194"/>
    </row>
    <row r="672" spans="1:49" x14ac:dyDescent="0.2">
      <c r="A672" s="37" t="s">
        <v>27</v>
      </c>
      <c r="B672" s="37" t="s">
        <v>3115</v>
      </c>
      <c r="C672" s="37" t="s">
        <v>28</v>
      </c>
      <c r="D672" s="37" t="s">
        <v>30</v>
      </c>
      <c r="E672" s="193" t="str">
        <f>+LEFT(Tabla1[[#This Row],[RutDV]],8)</f>
        <v>17062548</v>
      </c>
      <c r="F672" s="193" t="str">
        <f>+RIGHT(Tabla1[[#This Row],[RutDV]],1)</f>
        <v>K</v>
      </c>
      <c r="G672" s="37" t="s">
        <v>4632</v>
      </c>
      <c r="H672" s="37" t="s">
        <v>4711</v>
      </c>
      <c r="I672" s="37" t="str">
        <f>+TRIM(Tabla1[[#This Row],[Nombres]]&amp;" "&amp;Tabla1[[#This Row],[Apellidos]])</f>
        <v>FELIPE ANDRES QUEZADA DIAZ</v>
      </c>
      <c r="J672" s="37" t="s">
        <v>1912</v>
      </c>
      <c r="K672" s="37" t="s">
        <v>4604</v>
      </c>
      <c r="L672" s="37" t="s">
        <v>2494</v>
      </c>
      <c r="M672" s="37" t="s">
        <v>2493</v>
      </c>
      <c r="N672" s="37" t="s">
        <v>2495</v>
      </c>
      <c r="O672" s="37" t="s">
        <v>3107</v>
      </c>
      <c r="P672" s="40">
        <v>43474</v>
      </c>
      <c r="Q672" s="37"/>
      <c r="V672" s="40">
        <v>32636</v>
      </c>
      <c r="W672" s="37" t="s">
        <v>5411</v>
      </c>
      <c r="X672" s="37" t="s">
        <v>2512</v>
      </c>
      <c r="Y672" s="37" t="str">
        <f>+IFERROR(VLOOKUP(Tabla1[[#This Row],[Supervisor]],STAFF!E:H,4,0),"")</f>
        <v>ULISES LA ROSA PEREZ</v>
      </c>
      <c r="Z672" s="40">
        <v>43409</v>
      </c>
      <c r="AA672" s="40">
        <v>43427</v>
      </c>
      <c r="AB672" s="37" t="s">
        <v>2516</v>
      </c>
      <c r="AC672" s="40">
        <v>43430</v>
      </c>
      <c r="AD672" s="37" t="s">
        <v>4711</v>
      </c>
      <c r="AE672" s="37" t="s">
        <v>4711</v>
      </c>
      <c r="AF672" s="37">
        <v>19088</v>
      </c>
      <c r="AG672" s="37" t="s">
        <v>4716</v>
      </c>
      <c r="AJ672" s="37">
        <v>43</v>
      </c>
      <c r="AL672" s="37">
        <v>45</v>
      </c>
      <c r="AM672" s="37" t="s">
        <v>3519</v>
      </c>
      <c r="AN672" s="37">
        <f>+IF(AL672=45,1,"")</f>
        <v>1</v>
      </c>
      <c r="AO672" s="40">
        <f ca="1">+TODAY()</f>
        <v>44256</v>
      </c>
      <c r="AP672" s="41">
        <f ca="1">+IF(Tabla1[[#This Row],[Fecha Ingreso Plataforma]]="","",AO672-AC672)</f>
        <v>826</v>
      </c>
      <c r="AQ672" s="40"/>
      <c r="AR672" s="42">
        <f>+IF(Tabla1[[#This Row],[Fecha Baja]]="","",VALUE(1&amp;"/"&amp;MONTH(Tabla1[[#This Row],[Fecha Baja]])&amp;"/"&amp;YEAR(Tabla1[[#This Row],[Fecha Baja]])))</f>
        <v>43466</v>
      </c>
      <c r="AS672" s="42">
        <f>IF(Tabla1[[#This Row],[Fecha Ingreso Plataforma]]="","",VALUE(1&amp;"/"&amp;MONTH(Tabla1[[#This Row],[Fecha Ingreso Plataforma]])&amp;"/"&amp;YEAR(Tabla1[[#This Row],[Fecha Ingreso Plataforma]])))</f>
        <v>43405</v>
      </c>
      <c r="AT672" s="41" t="str">
        <f ca="1">+IF(AND(Tabla1[[#This Row],[dias]]&gt;=135,Tabla1[[#This Row],[Estado]]="Vigente"),"Si","No")</f>
        <v>No</v>
      </c>
      <c r="AU672" s="37" t="str">
        <f>+IF(COUNTIF('PLAN EMPLEADO'!I:I,Tabla1[[#This Row],[Mail]])=0,"No","Si")</f>
        <v>No</v>
      </c>
      <c r="AV672" s="89" t="s">
        <v>709</v>
      </c>
      <c r="AW672" s="194"/>
    </row>
    <row r="673" spans="1:49" x14ac:dyDescent="0.2">
      <c r="A673" s="37" t="s">
        <v>27</v>
      </c>
      <c r="B673" s="37" t="s">
        <v>3115</v>
      </c>
      <c r="C673" s="37" t="s">
        <v>28</v>
      </c>
      <c r="D673" s="37" t="s">
        <v>30</v>
      </c>
      <c r="E673" s="193" t="str">
        <f>+LEFT(Tabla1[[#This Row],[RutDV]],8)</f>
        <v>12447568</v>
      </c>
      <c r="F673" s="193" t="str">
        <f>+RIGHT(Tabla1[[#This Row],[RutDV]],1)</f>
        <v>6</v>
      </c>
      <c r="G673" s="37" t="s">
        <v>4637</v>
      </c>
      <c r="H673" s="37" t="s">
        <v>4818</v>
      </c>
      <c r="I673" s="37" t="str">
        <f>+TRIM(Tabla1[[#This Row],[Nombres]]&amp;" "&amp;Tabla1[[#This Row],[Apellidos]])</f>
        <v>MARIA SOLEDAD GONZALEZ BUSTOS</v>
      </c>
      <c r="J673" s="37" t="s">
        <v>1663</v>
      </c>
      <c r="K673" s="37" t="s">
        <v>4613</v>
      </c>
      <c r="L673" s="37" t="s">
        <v>2494</v>
      </c>
      <c r="M673" s="37" t="s">
        <v>2493</v>
      </c>
      <c r="N673" s="37" t="s">
        <v>2495</v>
      </c>
      <c r="O673" s="37" t="s">
        <v>3108</v>
      </c>
      <c r="P673" s="40">
        <v>43720</v>
      </c>
      <c r="Q673" s="37"/>
      <c r="V673" s="40">
        <v>26942</v>
      </c>
      <c r="W673" s="37" t="s">
        <v>5415</v>
      </c>
      <c r="X673" s="37" t="s">
        <v>2509</v>
      </c>
      <c r="Y673" s="37" t="str">
        <f>+IFERROR(VLOOKUP(Tabla1[[#This Row],[Supervisor]],STAFF!E:H,4,0),"")</f>
        <v>ULISES LA ROSA PEREZ</v>
      </c>
      <c r="Z673" s="40">
        <v>43409</v>
      </c>
      <c r="AA673" s="40">
        <v>43427</v>
      </c>
      <c r="AB673" s="37" t="s">
        <v>2516</v>
      </c>
      <c r="AC673" s="40">
        <v>43430</v>
      </c>
      <c r="AD673" s="37" t="s">
        <v>4818</v>
      </c>
      <c r="AE673" s="37" t="s">
        <v>4818</v>
      </c>
      <c r="AF673" s="37">
        <v>19284</v>
      </c>
      <c r="AG673" s="37" t="s">
        <v>4819</v>
      </c>
      <c r="AJ673" s="37">
        <v>43</v>
      </c>
      <c r="AL673" s="37">
        <v>30</v>
      </c>
      <c r="AM673" s="37" t="s">
        <v>3519</v>
      </c>
      <c r="AN673" s="37" t="str">
        <f>+IF(AL673=45,1,"")</f>
        <v/>
      </c>
      <c r="AO673" s="40">
        <f ca="1">+TODAY()</f>
        <v>44256</v>
      </c>
      <c r="AP673" s="41">
        <f ca="1">+IF(Tabla1[[#This Row],[Fecha Ingreso Plataforma]]="","",AO673-AC673)</f>
        <v>826</v>
      </c>
      <c r="AQ673" s="40"/>
      <c r="AR673" s="42">
        <f>+IF(Tabla1[[#This Row],[Fecha Baja]]="","",VALUE(1&amp;"/"&amp;MONTH(Tabla1[[#This Row],[Fecha Baja]])&amp;"/"&amp;YEAR(Tabla1[[#This Row],[Fecha Baja]])))</f>
        <v>43709</v>
      </c>
      <c r="AS673" s="42">
        <f>IF(Tabla1[[#This Row],[Fecha Ingreso Plataforma]]="","",VALUE(1&amp;"/"&amp;MONTH(Tabla1[[#This Row],[Fecha Ingreso Plataforma]])&amp;"/"&amp;YEAR(Tabla1[[#This Row],[Fecha Ingreso Plataforma]])))</f>
        <v>43405</v>
      </c>
      <c r="AT673" s="41" t="str">
        <f ca="1">+IF(AND(Tabla1[[#This Row],[dias]]&gt;=135,Tabla1[[#This Row],[Estado]]="Vigente"),"Si","No")</f>
        <v>No</v>
      </c>
      <c r="AU673" s="37" t="str">
        <f>+IF(COUNTIF('PLAN EMPLEADO'!I:I,Tabla1[[#This Row],[Mail]])=0,"No","Si")</f>
        <v>Si</v>
      </c>
      <c r="AV673" s="89" t="s">
        <v>709</v>
      </c>
      <c r="AW673" s="194"/>
    </row>
    <row r="674" spans="1:49" x14ac:dyDescent="0.2">
      <c r="A674" s="37" t="s">
        <v>27</v>
      </c>
      <c r="B674" s="37" t="s">
        <v>3115</v>
      </c>
      <c r="C674" s="37" t="s">
        <v>28</v>
      </c>
      <c r="D674" s="37" t="s">
        <v>30</v>
      </c>
      <c r="E674" s="193" t="str">
        <f>+LEFT(Tabla1[[#This Row],[RutDV]],8)</f>
        <v>12485608</v>
      </c>
      <c r="F674" s="193" t="str">
        <f>+RIGHT(Tabla1[[#This Row],[RutDV]],1)</f>
        <v>6</v>
      </c>
      <c r="G674" s="37" t="s">
        <v>4635</v>
      </c>
      <c r="H674" s="37" t="s">
        <v>4814</v>
      </c>
      <c r="I674" s="37" t="str">
        <f>+TRIM(Tabla1[[#This Row],[Nombres]]&amp;" "&amp;Tabla1[[#This Row],[Apellidos]])</f>
        <v>PATRICIO RODRIGO HUILIPAN NAVARRO</v>
      </c>
      <c r="J674" s="37" t="s">
        <v>4609</v>
      </c>
      <c r="K674" s="37" t="s">
        <v>4610</v>
      </c>
      <c r="L674" s="37" t="s">
        <v>2494</v>
      </c>
      <c r="M674" s="37" t="s">
        <v>2493</v>
      </c>
      <c r="N674" s="37" t="s">
        <v>2495</v>
      </c>
      <c r="O674" s="37" t="s">
        <v>3240</v>
      </c>
      <c r="P674" s="40">
        <v>43462</v>
      </c>
      <c r="Q674" s="37"/>
      <c r="V674" s="40">
        <v>26936</v>
      </c>
      <c r="W674" s="37" t="s">
        <v>5414</v>
      </c>
      <c r="X674" s="37" t="s">
        <v>2508</v>
      </c>
      <c r="Y674" s="37" t="str">
        <f>+IFERROR(VLOOKUP(Tabla1[[#This Row],[Supervisor]],STAFF!E:H,4,0),"")</f>
        <v>ULISES LA ROSA PEREZ</v>
      </c>
      <c r="Z674" s="40">
        <v>43409</v>
      </c>
      <c r="AA674" s="40">
        <v>43427</v>
      </c>
      <c r="AB674" s="37" t="s">
        <v>2516</v>
      </c>
      <c r="AC674" s="40">
        <v>43431</v>
      </c>
      <c r="AD674" s="37" t="s">
        <v>4814</v>
      </c>
      <c r="AE674" s="37" t="s">
        <v>4814</v>
      </c>
      <c r="AF674" s="37">
        <v>19282</v>
      </c>
      <c r="AG674" s="37" t="s">
        <v>4815</v>
      </c>
      <c r="AJ674" s="37">
        <v>43</v>
      </c>
      <c r="AL674" s="37">
        <v>45</v>
      </c>
      <c r="AM674" s="37" t="s">
        <v>3519</v>
      </c>
      <c r="AN674" s="37">
        <f>+IF(AL674=45,1,"")</f>
        <v>1</v>
      </c>
      <c r="AO674" s="40">
        <f ca="1">+TODAY()</f>
        <v>44256</v>
      </c>
      <c r="AP674" s="41">
        <f ca="1">+IF(Tabla1[[#This Row],[Fecha Ingreso Plataforma]]="","",AO674-AC674)</f>
        <v>825</v>
      </c>
      <c r="AQ674" s="40"/>
      <c r="AR674" s="42">
        <f>+IF(Tabla1[[#This Row],[Fecha Baja]]="","",VALUE(1&amp;"/"&amp;MONTH(Tabla1[[#This Row],[Fecha Baja]])&amp;"/"&amp;YEAR(Tabla1[[#This Row],[Fecha Baja]])))</f>
        <v>43435</v>
      </c>
      <c r="AS674" s="42">
        <f>IF(Tabla1[[#This Row],[Fecha Ingreso Plataforma]]="","",VALUE(1&amp;"/"&amp;MONTH(Tabla1[[#This Row],[Fecha Ingreso Plataforma]])&amp;"/"&amp;YEAR(Tabla1[[#This Row],[Fecha Ingreso Plataforma]])))</f>
        <v>43405</v>
      </c>
      <c r="AT674" s="41" t="str">
        <f ca="1">+IF(AND(Tabla1[[#This Row],[dias]]&gt;=135,Tabla1[[#This Row],[Estado]]="Vigente"),"Si","No")</f>
        <v>No</v>
      </c>
      <c r="AU674" s="37" t="str">
        <f>+IF(COUNTIF('PLAN EMPLEADO'!I:I,Tabla1[[#This Row],[Mail]])=0,"No","Si")</f>
        <v>No</v>
      </c>
      <c r="AV674" s="89" t="s">
        <v>709</v>
      </c>
      <c r="AW674" s="194"/>
    </row>
    <row r="675" spans="1:49" x14ac:dyDescent="0.2">
      <c r="A675" s="37" t="s">
        <v>27</v>
      </c>
      <c r="B675" s="37" t="s">
        <v>3115</v>
      </c>
      <c r="C675" s="37" t="s">
        <v>28</v>
      </c>
      <c r="D675" s="37" t="s">
        <v>30</v>
      </c>
      <c r="E675" s="193" t="str">
        <f>+LEFT(Tabla1[[#This Row],[RutDV]],8)</f>
        <v>18840627</v>
      </c>
      <c r="F675" s="193" t="str">
        <f>+RIGHT(Tabla1[[#This Row],[RutDV]],1)</f>
        <v>0</v>
      </c>
      <c r="G675" s="37" t="s">
        <v>4644</v>
      </c>
      <c r="H675" s="37" t="s">
        <v>4724</v>
      </c>
      <c r="I675" s="37" t="str">
        <f>+TRIM(Tabla1[[#This Row],[Nombres]]&amp;" "&amp;Tabla1[[#This Row],[Apellidos]])</f>
        <v>PABLO SIMON MARTINEZ VILLALOBOS</v>
      </c>
      <c r="J675" s="37" t="s">
        <v>4623</v>
      </c>
      <c r="K675" s="37" t="s">
        <v>4624</v>
      </c>
      <c r="L675" s="37" t="s">
        <v>2494</v>
      </c>
      <c r="M675" s="37" t="s">
        <v>2493</v>
      </c>
      <c r="N675" s="37" t="s">
        <v>2495</v>
      </c>
      <c r="O675" s="37" t="s">
        <v>3240</v>
      </c>
      <c r="P675" s="40">
        <v>43522</v>
      </c>
      <c r="Q675" s="37"/>
      <c r="V675" s="40">
        <v>34628</v>
      </c>
      <c r="W675" s="37" t="s">
        <v>5413</v>
      </c>
      <c r="X675" s="37" t="s">
        <v>2510</v>
      </c>
      <c r="Y675" s="37" t="str">
        <f>+IFERROR(VLOOKUP(Tabla1[[#This Row],[Supervisor]],STAFF!E:H,4,0),"")</f>
        <v>FRANCISCO JAVIER SUAREZ VEGA</v>
      </c>
      <c r="Z675" s="40">
        <v>43409</v>
      </c>
      <c r="AA675" s="40">
        <v>43427</v>
      </c>
      <c r="AB675" s="37" t="s">
        <v>2516</v>
      </c>
      <c r="AC675" s="40">
        <v>43431</v>
      </c>
      <c r="AD675" s="37" t="s">
        <v>4724</v>
      </c>
      <c r="AE675" s="37" t="s">
        <v>4724</v>
      </c>
      <c r="AF675" s="37">
        <v>19228</v>
      </c>
      <c r="AG675" s="37" t="s">
        <v>4734</v>
      </c>
      <c r="AJ675" s="37">
        <v>43</v>
      </c>
      <c r="AL675" s="37">
        <v>45</v>
      </c>
      <c r="AM675" s="37" t="s">
        <v>3519</v>
      </c>
      <c r="AN675" s="37">
        <f>+IF(AL675=45,1,"")</f>
        <v>1</v>
      </c>
      <c r="AO675" s="40">
        <f ca="1">+TODAY()</f>
        <v>44256</v>
      </c>
      <c r="AP675" s="41">
        <f ca="1">+IF(Tabla1[[#This Row],[Fecha Ingreso Plataforma]]="","",AO675-AC675)</f>
        <v>825</v>
      </c>
      <c r="AQ675" s="40"/>
      <c r="AR675" s="42">
        <f>+IF(Tabla1[[#This Row],[Fecha Baja]]="","",VALUE(1&amp;"/"&amp;MONTH(Tabla1[[#This Row],[Fecha Baja]])&amp;"/"&amp;YEAR(Tabla1[[#This Row],[Fecha Baja]])))</f>
        <v>43497</v>
      </c>
      <c r="AS675" s="42">
        <f>IF(Tabla1[[#This Row],[Fecha Ingreso Plataforma]]="","",VALUE(1&amp;"/"&amp;MONTH(Tabla1[[#This Row],[Fecha Ingreso Plataforma]])&amp;"/"&amp;YEAR(Tabla1[[#This Row],[Fecha Ingreso Plataforma]])))</f>
        <v>43405</v>
      </c>
      <c r="AT675" s="41" t="str">
        <f ca="1">+IF(AND(Tabla1[[#This Row],[dias]]&gt;=135,Tabla1[[#This Row],[Estado]]="Vigente"),"Si","No")</f>
        <v>No</v>
      </c>
      <c r="AU675" s="37" t="str">
        <f>+IF(COUNTIF('PLAN EMPLEADO'!I:I,Tabla1[[#This Row],[Mail]])=0,"No","Si")</f>
        <v>No</v>
      </c>
      <c r="AV675" s="89" t="s">
        <v>709</v>
      </c>
      <c r="AW675" s="194"/>
    </row>
    <row r="676" spans="1:49" x14ac:dyDescent="0.2">
      <c r="A676" s="37" t="s">
        <v>27</v>
      </c>
      <c r="B676" s="37" t="s">
        <v>3115</v>
      </c>
      <c r="C676" s="37" t="s">
        <v>28</v>
      </c>
      <c r="D676" s="37" t="s">
        <v>30</v>
      </c>
      <c r="E676" s="193" t="str">
        <f>+LEFT(Tabla1[[#This Row],[RutDV]],8)</f>
        <v>16687488</v>
      </c>
      <c r="F676" s="193" t="str">
        <f>+RIGHT(Tabla1[[#This Row],[RutDV]],1)</f>
        <v>2</v>
      </c>
      <c r="G676" s="37" t="s">
        <v>4631</v>
      </c>
      <c r="H676" s="37" t="s">
        <v>4710</v>
      </c>
      <c r="I676" s="37" t="str">
        <f>+TRIM(Tabla1[[#This Row],[Nombres]]&amp;" "&amp;Tabla1[[#This Row],[Apellidos]])</f>
        <v>RICARDO CRISTOBAL CASTILLO VELASQUEZ</v>
      </c>
      <c r="J676" s="37" t="s">
        <v>4602</v>
      </c>
      <c r="K676" s="37" t="s">
        <v>4603</v>
      </c>
      <c r="L676" s="37" t="s">
        <v>2494</v>
      </c>
      <c r="M676" s="37" t="s">
        <v>2493</v>
      </c>
      <c r="N676" s="37" t="s">
        <v>2496</v>
      </c>
      <c r="O676" s="37" t="s">
        <v>3533</v>
      </c>
      <c r="P676" s="40">
        <v>43556</v>
      </c>
      <c r="Q676" s="37"/>
      <c r="V676" s="40">
        <v>32043</v>
      </c>
      <c r="W676" s="37" t="s">
        <v>5411</v>
      </c>
      <c r="X676" s="37" t="s">
        <v>2512</v>
      </c>
      <c r="Y676" s="37" t="str">
        <f>+IFERROR(VLOOKUP(Tabla1[[#This Row],[Supervisor]],STAFF!E:H,4,0),"")</f>
        <v>ULISES LA ROSA PEREZ</v>
      </c>
      <c r="Z676" s="40">
        <v>43409</v>
      </c>
      <c r="AA676" s="40">
        <v>43427</v>
      </c>
      <c r="AB676" s="37" t="s">
        <v>2516</v>
      </c>
      <c r="AC676" s="40">
        <v>43430</v>
      </c>
      <c r="AD676" s="37" t="s">
        <v>4710</v>
      </c>
      <c r="AE676" s="37" t="s">
        <v>4710</v>
      </c>
      <c r="AF676" s="37">
        <v>19051</v>
      </c>
      <c r="AG676" s="37" t="s">
        <v>4715</v>
      </c>
      <c r="AJ676" s="37">
        <v>43</v>
      </c>
      <c r="AL676" s="37">
        <v>45</v>
      </c>
      <c r="AM676" s="37" t="s">
        <v>3519</v>
      </c>
      <c r="AN676" s="37">
        <f>+IF(AL676=45,1,"")</f>
        <v>1</v>
      </c>
      <c r="AO676" s="40">
        <f ca="1">+TODAY()</f>
        <v>44256</v>
      </c>
      <c r="AP676" s="41">
        <f ca="1">+IF(Tabla1[[#This Row],[Fecha Ingreso Plataforma]]="","",AO676-AC676)</f>
        <v>826</v>
      </c>
      <c r="AQ676" s="40"/>
      <c r="AR676" s="42">
        <f>+IF(Tabla1[[#This Row],[Fecha Baja]]="","",VALUE(1&amp;"/"&amp;MONTH(Tabla1[[#This Row],[Fecha Baja]])&amp;"/"&amp;YEAR(Tabla1[[#This Row],[Fecha Baja]])))</f>
        <v>43556</v>
      </c>
      <c r="AS676" s="42">
        <f>IF(Tabla1[[#This Row],[Fecha Ingreso Plataforma]]="","",VALUE(1&amp;"/"&amp;MONTH(Tabla1[[#This Row],[Fecha Ingreso Plataforma]])&amp;"/"&amp;YEAR(Tabla1[[#This Row],[Fecha Ingreso Plataforma]])))</f>
        <v>43405</v>
      </c>
      <c r="AT676" s="41" t="str">
        <f ca="1">+IF(AND(Tabla1[[#This Row],[dias]]&gt;=135,Tabla1[[#This Row],[Estado]]="Vigente"),"Si","No")</f>
        <v>No</v>
      </c>
      <c r="AU676" s="37" t="str">
        <f>+IF(COUNTIF('PLAN EMPLEADO'!I:I,Tabla1[[#This Row],[Mail]])=0,"No","Si")</f>
        <v>No</v>
      </c>
      <c r="AV676" s="89" t="s">
        <v>709</v>
      </c>
      <c r="AW676" s="194"/>
    </row>
    <row r="677" spans="1:49" x14ac:dyDescent="0.2">
      <c r="A677" s="37" t="s">
        <v>27</v>
      </c>
      <c r="B677" s="37" t="s">
        <v>3115</v>
      </c>
      <c r="C677" s="37" t="s">
        <v>28</v>
      </c>
      <c r="D677" s="37" t="s">
        <v>30</v>
      </c>
      <c r="E677" s="193" t="str">
        <f>+LEFT(Tabla1[[#This Row],[RutDV]],8)</f>
        <v>17436041</v>
      </c>
      <c r="F677" s="193" t="str">
        <f>+RIGHT(Tabla1[[#This Row],[RutDV]],1)</f>
        <v>3</v>
      </c>
      <c r="G677" s="37" t="s">
        <v>4794</v>
      </c>
      <c r="H677" s="37" t="s">
        <v>4880</v>
      </c>
      <c r="I677" s="37" t="str">
        <f>+TRIM(Tabla1[[#This Row],[Nombres]]&amp;" "&amp;Tabla1[[#This Row],[Apellidos]])</f>
        <v>CAROLINA FERNANDA PLAZA SUZARTE</v>
      </c>
      <c r="J677" s="37" t="s">
        <v>4507</v>
      </c>
      <c r="K677" s="37" t="s">
        <v>4757</v>
      </c>
      <c r="L677" s="37" t="s">
        <v>2494</v>
      </c>
      <c r="M677" s="37" t="s">
        <v>2493</v>
      </c>
      <c r="N677" s="37" t="s">
        <v>2496</v>
      </c>
      <c r="P677" s="40">
        <v>43485</v>
      </c>
      <c r="Q677" s="37"/>
      <c r="V677" s="40">
        <v>32814</v>
      </c>
      <c r="W677" s="37" t="s">
        <v>5411</v>
      </c>
      <c r="X677" s="37" t="s">
        <v>2512</v>
      </c>
      <c r="Y677" s="37" t="str">
        <f>+IFERROR(VLOOKUP(Tabla1[[#This Row],[Supervisor]],STAFF!E:H,4,0),"")</f>
        <v>ULISES LA ROSA PEREZ</v>
      </c>
      <c r="Z677" s="40">
        <v>43426</v>
      </c>
      <c r="AA677" s="40">
        <v>43446</v>
      </c>
      <c r="AC677" s="40">
        <v>43448</v>
      </c>
      <c r="AD677" s="37" t="s">
        <v>4880</v>
      </c>
      <c r="AE677" s="37" t="s">
        <v>4880</v>
      </c>
      <c r="AF677" s="37">
        <v>19146</v>
      </c>
      <c r="AG677" s="37" t="s">
        <v>4902</v>
      </c>
      <c r="AJ677" s="37">
        <v>44</v>
      </c>
      <c r="AK677" s="37" t="s">
        <v>4474</v>
      </c>
      <c r="AL677" s="37">
        <v>45</v>
      </c>
      <c r="AM677" s="37" t="s">
        <v>3519</v>
      </c>
      <c r="AN677" s="37">
        <f>+IF(AL677=45,1,"")</f>
        <v>1</v>
      </c>
      <c r="AO677" s="40">
        <f ca="1">+TODAY()</f>
        <v>44256</v>
      </c>
      <c r="AP677" s="41">
        <f ca="1">+IF(Tabla1[[#This Row],[Fecha Ingreso Plataforma]]="","",AO677-AC677)</f>
        <v>808</v>
      </c>
      <c r="AQ677" s="40"/>
      <c r="AR677" s="42">
        <f>+IF(Tabla1[[#This Row],[Fecha Baja]]="","",VALUE(1&amp;"/"&amp;MONTH(Tabla1[[#This Row],[Fecha Baja]])&amp;"/"&amp;YEAR(Tabla1[[#This Row],[Fecha Baja]])))</f>
        <v>43466</v>
      </c>
      <c r="AS677" s="42">
        <f>IF(Tabla1[[#This Row],[Fecha Ingreso Plataforma]]="","",VALUE(1&amp;"/"&amp;MONTH(Tabla1[[#This Row],[Fecha Ingreso Plataforma]])&amp;"/"&amp;YEAR(Tabla1[[#This Row],[Fecha Ingreso Plataforma]])))</f>
        <v>43435</v>
      </c>
      <c r="AT677" s="41" t="str">
        <f ca="1">+IF(AND(Tabla1[[#This Row],[dias]]&gt;=135,Tabla1[[#This Row],[Estado]]="Vigente"),"Si","No")</f>
        <v>No</v>
      </c>
      <c r="AU677" s="37" t="str">
        <f>+IF(COUNTIF('PLAN EMPLEADO'!I:I,Tabla1[[#This Row],[Mail]])=0,"No","Si")</f>
        <v>No</v>
      </c>
      <c r="AV677" s="89" t="s">
        <v>709</v>
      </c>
      <c r="AW677" s="194"/>
    </row>
    <row r="678" spans="1:49" x14ac:dyDescent="0.2">
      <c r="A678" s="37" t="s">
        <v>27</v>
      </c>
      <c r="B678" s="37" t="s">
        <v>3115</v>
      </c>
      <c r="C678" s="37" t="s">
        <v>28</v>
      </c>
      <c r="D678" s="37" t="s">
        <v>30</v>
      </c>
      <c r="E678" s="193" t="str">
        <f>+LEFT(Tabla1[[#This Row],[RutDV]],8)</f>
        <v>16698564</v>
      </c>
      <c r="F678" s="193" t="str">
        <f>+RIGHT(Tabla1[[#This Row],[RutDV]],1)</f>
        <v>1</v>
      </c>
      <c r="G678" s="37" t="s">
        <v>4800</v>
      </c>
      <c r="H678" s="37" t="s">
        <v>4886</v>
      </c>
      <c r="I678" s="37" t="str">
        <f>+TRIM(Tabla1[[#This Row],[Nombres]]&amp;" "&amp;Tabla1[[#This Row],[Apellidos]])</f>
        <v>FABIAN ANDRES GONZALEZ CARRANZA</v>
      </c>
      <c r="J678" s="37" t="s">
        <v>4302</v>
      </c>
      <c r="K678" s="37" t="s">
        <v>4765</v>
      </c>
      <c r="L678" s="37" t="s">
        <v>2494</v>
      </c>
      <c r="M678" s="37" t="s">
        <v>2493</v>
      </c>
      <c r="N678" s="37" t="s">
        <v>2496</v>
      </c>
      <c r="P678" s="40">
        <v>43447</v>
      </c>
      <c r="Q678" s="37"/>
      <c r="V678" s="40">
        <v>32221</v>
      </c>
      <c r="W678" s="37" t="s">
        <v>5409</v>
      </c>
      <c r="X678" s="37" t="s">
        <v>2511</v>
      </c>
      <c r="Y678" s="37" t="str">
        <f>+IFERROR(VLOOKUP(Tabla1[[#This Row],[Supervisor]],STAFF!E:H,4,0),"")</f>
        <v>ULISES LA ROSA PEREZ</v>
      </c>
      <c r="Z678" s="40">
        <v>43426</v>
      </c>
      <c r="AA678" s="40">
        <v>43446</v>
      </c>
      <c r="AC678" s="40">
        <v>43448</v>
      </c>
      <c r="AD678" s="37" t="s">
        <v>4886</v>
      </c>
      <c r="AE678" s="37" t="s">
        <v>4886</v>
      </c>
      <c r="AF678" s="37">
        <v>19242</v>
      </c>
      <c r="AG678" s="37" t="s">
        <v>4908</v>
      </c>
      <c r="AJ678" s="37">
        <v>44</v>
      </c>
      <c r="AK678" s="37" t="s">
        <v>4474</v>
      </c>
      <c r="AL678" s="37">
        <v>45</v>
      </c>
      <c r="AM678" s="37" t="s">
        <v>3519</v>
      </c>
      <c r="AN678" s="37">
        <f>+IF(AL678=45,1,"")</f>
        <v>1</v>
      </c>
      <c r="AO678" s="40">
        <f ca="1">+TODAY()</f>
        <v>44256</v>
      </c>
      <c r="AP678" s="41">
        <f ca="1">+IF(Tabla1[[#This Row],[Fecha Ingreso Plataforma]]="","",AO678-AC678)</f>
        <v>808</v>
      </c>
      <c r="AQ678" s="40"/>
      <c r="AR678" s="42">
        <f>+IF(Tabla1[[#This Row],[Fecha Baja]]="","",VALUE(1&amp;"/"&amp;MONTH(Tabla1[[#This Row],[Fecha Baja]])&amp;"/"&amp;YEAR(Tabla1[[#This Row],[Fecha Baja]])))</f>
        <v>43435</v>
      </c>
      <c r="AS678" s="42">
        <f>IF(Tabla1[[#This Row],[Fecha Ingreso Plataforma]]="","",VALUE(1&amp;"/"&amp;MONTH(Tabla1[[#This Row],[Fecha Ingreso Plataforma]])&amp;"/"&amp;YEAR(Tabla1[[#This Row],[Fecha Ingreso Plataforma]])))</f>
        <v>43435</v>
      </c>
      <c r="AT678" s="41" t="str">
        <f ca="1">+IF(AND(Tabla1[[#This Row],[dias]]&gt;=135,Tabla1[[#This Row],[Estado]]="Vigente"),"Si","No")</f>
        <v>No</v>
      </c>
      <c r="AU678" s="37" t="str">
        <f>+IF(COUNTIF('PLAN EMPLEADO'!I:I,Tabla1[[#This Row],[Mail]])=0,"No","Si")</f>
        <v>No</v>
      </c>
      <c r="AV678" s="89" t="s">
        <v>709</v>
      </c>
      <c r="AW678" s="194"/>
    </row>
    <row r="679" spans="1:49" x14ac:dyDescent="0.2">
      <c r="A679" s="37" t="s">
        <v>27</v>
      </c>
      <c r="B679" s="37" t="s">
        <v>3115</v>
      </c>
      <c r="C679" s="37" t="s">
        <v>28</v>
      </c>
      <c r="D679" s="37" t="s">
        <v>30</v>
      </c>
      <c r="E679" s="193" t="str">
        <f>+LEFT(Tabla1[[#This Row],[RutDV]],8)</f>
        <v>19104156</v>
      </c>
      <c r="F679" s="193" t="str">
        <f>+RIGHT(Tabla1[[#This Row],[RutDV]],1)</f>
        <v>9</v>
      </c>
      <c r="G679" s="37" t="s">
        <v>4799</v>
      </c>
      <c r="H679" s="37" t="s">
        <v>4885</v>
      </c>
      <c r="I679" s="37" t="str">
        <f>+TRIM(Tabla1[[#This Row],[Nombres]]&amp;" "&amp;Tabla1[[#This Row],[Apellidos]])</f>
        <v>FRANCISCA ANDREA PIZARRO HIDALGO</v>
      </c>
      <c r="J679" s="37" t="s">
        <v>1762</v>
      </c>
      <c r="K679" s="37" t="s">
        <v>4764</v>
      </c>
      <c r="L679" s="193" t="s">
        <v>2494</v>
      </c>
      <c r="M679" s="193" t="s">
        <v>2493</v>
      </c>
      <c r="N679" s="193" t="s">
        <v>2496</v>
      </c>
      <c r="O679" s="193" t="s">
        <v>3533</v>
      </c>
      <c r="P679" s="40">
        <v>44028</v>
      </c>
      <c r="Q679" s="37"/>
      <c r="V679" s="40">
        <v>35107</v>
      </c>
      <c r="W679" s="37" t="s">
        <v>5416</v>
      </c>
      <c r="X679" s="37" t="s">
        <v>2505</v>
      </c>
      <c r="Y679" s="37" t="str">
        <f>+IFERROR(VLOOKUP(Tabla1[[#This Row],[Supervisor]],STAFF!E:H,4,0),"")</f>
        <v>FRANCISCO JAVIER SUAREZ VEGA</v>
      </c>
      <c r="Z679" s="40">
        <v>43426</v>
      </c>
      <c r="AA679" s="40">
        <v>43446</v>
      </c>
      <c r="AC679" s="40">
        <v>43448</v>
      </c>
      <c r="AD679" s="37" t="s">
        <v>4885</v>
      </c>
      <c r="AE679" s="37" t="s">
        <v>4885</v>
      </c>
      <c r="AF679" s="37">
        <v>19239</v>
      </c>
      <c r="AG679" s="37" t="s">
        <v>4907</v>
      </c>
      <c r="AJ679" s="37">
        <v>44</v>
      </c>
      <c r="AK679" s="37" t="s">
        <v>4474</v>
      </c>
      <c r="AL679" s="37">
        <v>30</v>
      </c>
      <c r="AM679" s="37" t="s">
        <v>3519</v>
      </c>
      <c r="AN679" s="37" t="str">
        <f>+IF(AL679=45,1,"")</f>
        <v/>
      </c>
      <c r="AO679" s="40">
        <f ca="1">+TODAY()</f>
        <v>44256</v>
      </c>
      <c r="AP679" s="41">
        <f ca="1">+IF(Tabla1[[#This Row],[Fecha Ingreso Plataforma]]="","",AO679-AC679)</f>
        <v>808</v>
      </c>
      <c r="AQ679" s="40"/>
      <c r="AR679" s="42">
        <f>+IF(Tabla1[[#This Row],[Fecha Baja]]="","",VALUE(1&amp;"/"&amp;MONTH(Tabla1[[#This Row],[Fecha Baja]])&amp;"/"&amp;YEAR(Tabla1[[#This Row],[Fecha Baja]])))</f>
        <v>44013</v>
      </c>
      <c r="AS679" s="42">
        <f>IF(Tabla1[[#This Row],[Fecha Ingreso Plataforma]]="","",VALUE(1&amp;"/"&amp;MONTH(Tabla1[[#This Row],[Fecha Ingreso Plataforma]])&amp;"/"&amp;YEAR(Tabla1[[#This Row],[Fecha Ingreso Plataforma]])))</f>
        <v>43435</v>
      </c>
      <c r="AT679" s="41" t="str">
        <f ca="1">+IF(AND(Tabla1[[#This Row],[dias]]&gt;=135,Tabla1[[#This Row],[Estado]]="Vigente"),"Si","No")</f>
        <v>No</v>
      </c>
      <c r="AU679" s="37" t="str">
        <f>+IF(COUNTIF('PLAN EMPLEADO'!I:I,Tabla1[[#This Row],[Mail]])=0,"No","Si")</f>
        <v>Si</v>
      </c>
      <c r="AV679" s="89" t="s">
        <v>709</v>
      </c>
      <c r="AW679" s="194"/>
    </row>
    <row r="680" spans="1:49" x14ac:dyDescent="0.2">
      <c r="A680" s="37" t="s">
        <v>27</v>
      </c>
      <c r="B680" s="37" t="s">
        <v>3115</v>
      </c>
      <c r="C680" s="37" t="s">
        <v>28</v>
      </c>
      <c r="D680" s="37" t="s">
        <v>30</v>
      </c>
      <c r="E680" s="193" t="str">
        <f>+LEFT(Tabla1[[#This Row],[RutDV]],8)</f>
        <v>19574377</v>
      </c>
      <c r="F680" s="193" t="str">
        <f>+RIGHT(Tabla1[[#This Row],[RutDV]],1)</f>
        <v>0</v>
      </c>
      <c r="G680" s="37" t="s">
        <v>4803</v>
      </c>
      <c r="H680" s="37" t="s">
        <v>4889</v>
      </c>
      <c r="I680" s="37" t="str">
        <f>+TRIM(Tabla1[[#This Row],[Nombres]]&amp;" "&amp;Tabla1[[#This Row],[Apellidos]])</f>
        <v>MIKAELA VAITIARE HERNANDEZ SAAVEDRA</v>
      </c>
      <c r="J680" s="37" t="s">
        <v>4770</v>
      </c>
      <c r="K680" s="37" t="s">
        <v>4771</v>
      </c>
      <c r="L680" s="37" t="s">
        <v>2494</v>
      </c>
      <c r="M680" s="37" t="s">
        <v>2493</v>
      </c>
      <c r="N680" s="37" t="s">
        <v>2495</v>
      </c>
      <c r="O680" s="37" t="s">
        <v>3240</v>
      </c>
      <c r="P680" s="40">
        <v>43534</v>
      </c>
      <c r="Q680" s="37"/>
      <c r="V680" s="40">
        <v>36818</v>
      </c>
      <c r="W680" s="37" t="s">
        <v>5417</v>
      </c>
      <c r="X680" s="37" t="s">
        <v>2514</v>
      </c>
      <c r="Y680" s="37" t="str">
        <f>+IFERROR(VLOOKUP(Tabla1[[#This Row],[Supervisor]],STAFF!E:H,4,0),"")</f>
        <v>WILLIAMS ENRIQUE DOMINGUEZ BARRADA</v>
      </c>
      <c r="Z680" s="40">
        <v>43426</v>
      </c>
      <c r="AA680" s="40">
        <v>43446</v>
      </c>
      <c r="AC680" s="40">
        <v>43447</v>
      </c>
      <c r="AD680" s="37" t="s">
        <v>4889</v>
      </c>
      <c r="AE680" s="37" t="s">
        <v>4889</v>
      </c>
      <c r="AF680" s="37">
        <v>19149</v>
      </c>
      <c r="AG680" s="37" t="s">
        <v>4911</v>
      </c>
      <c r="AJ680" s="37">
        <v>44</v>
      </c>
      <c r="AK680" s="37" t="s">
        <v>4474</v>
      </c>
      <c r="AL680" s="37">
        <v>45</v>
      </c>
      <c r="AM680" s="37" t="s">
        <v>3519</v>
      </c>
      <c r="AN680" s="37">
        <f>+IF(AL680=45,1,"")</f>
        <v>1</v>
      </c>
      <c r="AO680" s="40">
        <f ca="1">+TODAY()</f>
        <v>44256</v>
      </c>
      <c r="AP680" s="41">
        <f ca="1">+IF(Tabla1[[#This Row],[Fecha Ingreso Plataforma]]="","",AO680-AC680)</f>
        <v>809</v>
      </c>
      <c r="AQ680" s="40"/>
      <c r="AR680" s="42">
        <f>+IF(Tabla1[[#This Row],[Fecha Baja]]="","",VALUE(1&amp;"/"&amp;MONTH(Tabla1[[#This Row],[Fecha Baja]])&amp;"/"&amp;YEAR(Tabla1[[#This Row],[Fecha Baja]])))</f>
        <v>43525</v>
      </c>
      <c r="AS680" s="42">
        <f>IF(Tabla1[[#This Row],[Fecha Ingreso Plataforma]]="","",VALUE(1&amp;"/"&amp;MONTH(Tabla1[[#This Row],[Fecha Ingreso Plataforma]])&amp;"/"&amp;YEAR(Tabla1[[#This Row],[Fecha Ingreso Plataforma]])))</f>
        <v>43435</v>
      </c>
      <c r="AT680" s="41" t="str">
        <f ca="1">+IF(AND(Tabla1[[#This Row],[dias]]&gt;=135,Tabla1[[#This Row],[Estado]]="Vigente"),"Si","No")</f>
        <v>No</v>
      </c>
      <c r="AU680" s="37" t="str">
        <f>+IF(COUNTIF('PLAN EMPLEADO'!I:I,Tabla1[[#This Row],[Mail]])=0,"No","Si")</f>
        <v>No</v>
      </c>
      <c r="AV680" s="89" t="s">
        <v>709</v>
      </c>
      <c r="AW680" s="194"/>
    </row>
    <row r="681" spans="1:49" x14ac:dyDescent="0.2">
      <c r="A681" s="37" t="s">
        <v>27</v>
      </c>
      <c r="B681" s="37" t="s">
        <v>3115</v>
      </c>
      <c r="C681" s="37" t="s">
        <v>28</v>
      </c>
      <c r="D681" s="37" t="s">
        <v>30</v>
      </c>
      <c r="E681" s="193" t="str">
        <f>+LEFT(Tabla1[[#This Row],[RutDV]],8)</f>
        <v>16892328</v>
      </c>
      <c r="F681" s="193" t="str">
        <f>+RIGHT(Tabla1[[#This Row],[RutDV]],1)</f>
        <v>7</v>
      </c>
      <c r="G681" s="37" t="s">
        <v>4798</v>
      </c>
      <c r="H681" s="37" t="s">
        <v>4884</v>
      </c>
      <c r="I681" s="37" t="str">
        <f>+TRIM(Tabla1[[#This Row],[Nombres]]&amp;" "&amp;Tabla1[[#This Row],[Apellidos]])</f>
        <v>VANIA MARION VEGA HENRIQUEZ</v>
      </c>
      <c r="J681" s="37" t="s">
        <v>4762</v>
      </c>
      <c r="K681" s="37" t="s">
        <v>4763</v>
      </c>
      <c r="L681" s="37" t="s">
        <v>2494</v>
      </c>
      <c r="M681" s="37" t="s">
        <v>2493</v>
      </c>
      <c r="N681" s="37" t="s">
        <v>2495</v>
      </c>
      <c r="O681" s="37" t="s">
        <v>3107</v>
      </c>
      <c r="P681" s="40">
        <v>43452</v>
      </c>
      <c r="Q681" s="37"/>
      <c r="V681" s="40">
        <v>32266</v>
      </c>
      <c r="W681" s="37" t="s">
        <v>5411</v>
      </c>
      <c r="X681" s="37" t="s">
        <v>2512</v>
      </c>
      <c r="Y681" s="37" t="str">
        <f>+IFERROR(VLOOKUP(Tabla1[[#This Row],[Supervisor]],STAFF!E:H,4,0),"")</f>
        <v>ULISES LA ROSA PEREZ</v>
      </c>
      <c r="Z681" s="40">
        <v>43426</v>
      </c>
      <c r="AA681" s="40">
        <v>43446</v>
      </c>
      <c r="AC681" s="40">
        <v>43448</v>
      </c>
      <c r="AD681" s="37" t="s">
        <v>4884</v>
      </c>
      <c r="AE681" s="37" t="s">
        <v>4884</v>
      </c>
      <c r="AF681" s="37">
        <v>19238</v>
      </c>
      <c r="AG681" s="37" t="s">
        <v>4906</v>
      </c>
      <c r="AJ681" s="37">
        <v>44</v>
      </c>
      <c r="AK681" s="37" t="s">
        <v>4474</v>
      </c>
      <c r="AL681" s="37">
        <v>45</v>
      </c>
      <c r="AM681" s="37" t="s">
        <v>3519</v>
      </c>
      <c r="AN681" s="37">
        <f>+IF(AL681=45,1,"")</f>
        <v>1</v>
      </c>
      <c r="AO681" s="40">
        <f ca="1">+TODAY()</f>
        <v>44256</v>
      </c>
      <c r="AP681" s="41">
        <f ca="1">+IF(Tabla1[[#This Row],[Fecha Ingreso Plataforma]]="","",AO681-AC681)</f>
        <v>808</v>
      </c>
      <c r="AQ681" s="40"/>
      <c r="AR681" s="42">
        <f>+IF(Tabla1[[#This Row],[Fecha Baja]]="","",VALUE(1&amp;"/"&amp;MONTH(Tabla1[[#This Row],[Fecha Baja]])&amp;"/"&amp;YEAR(Tabla1[[#This Row],[Fecha Baja]])))</f>
        <v>43435</v>
      </c>
      <c r="AS681" s="42">
        <f>IF(Tabla1[[#This Row],[Fecha Ingreso Plataforma]]="","",VALUE(1&amp;"/"&amp;MONTH(Tabla1[[#This Row],[Fecha Ingreso Plataforma]])&amp;"/"&amp;YEAR(Tabla1[[#This Row],[Fecha Ingreso Plataforma]])))</f>
        <v>43435</v>
      </c>
      <c r="AT681" s="41" t="str">
        <f ca="1">+IF(AND(Tabla1[[#This Row],[dias]]&gt;=135,Tabla1[[#This Row],[Estado]]="Vigente"),"Si","No")</f>
        <v>No</v>
      </c>
      <c r="AU681" s="37" t="str">
        <f>+IF(COUNTIF('PLAN EMPLEADO'!I:I,Tabla1[[#This Row],[Mail]])=0,"No","Si")</f>
        <v>No</v>
      </c>
      <c r="AV681" s="89" t="s">
        <v>709</v>
      </c>
      <c r="AW681" s="194"/>
    </row>
    <row r="682" spans="1:49" x14ac:dyDescent="0.2">
      <c r="A682" s="37" t="s">
        <v>27</v>
      </c>
      <c r="B682" s="37" t="s">
        <v>3115</v>
      </c>
      <c r="C682" s="37" t="s">
        <v>3520</v>
      </c>
      <c r="D682" s="37" t="s">
        <v>30</v>
      </c>
      <c r="E682" s="193" t="str">
        <f>+LEFT(Tabla1[[#This Row],[RutDV]],8)</f>
        <v>17628544</v>
      </c>
      <c r="F682" s="193" t="str">
        <f>+RIGHT(Tabla1[[#This Row],[RutDV]],1)</f>
        <v>3</v>
      </c>
      <c r="G682" s="37" t="s">
        <v>4862</v>
      </c>
      <c r="H682" s="37" t="s">
        <v>4935</v>
      </c>
      <c r="I682" s="37" t="str">
        <f>+TRIM(Tabla1[[#This Row],[Nombres]]&amp;" "&amp;Tabla1[[#This Row],[Apellidos]])</f>
        <v>HANS EVEN GEVE BURGOS</v>
      </c>
      <c r="J682" s="37" t="s">
        <v>4843</v>
      </c>
      <c r="K682" s="37" t="s">
        <v>8007</v>
      </c>
      <c r="L682" s="193" t="s">
        <v>2494</v>
      </c>
      <c r="M682" s="193" t="s">
        <v>2493</v>
      </c>
      <c r="N682" s="193" t="s">
        <v>2495</v>
      </c>
      <c r="O682" s="193" t="s">
        <v>3243</v>
      </c>
      <c r="P682" s="40">
        <v>44249</v>
      </c>
      <c r="Q682" s="37"/>
      <c r="V682" s="40">
        <v>32961</v>
      </c>
      <c r="W682" s="37" t="s">
        <v>7301</v>
      </c>
      <c r="X682" s="37" t="s">
        <v>689</v>
      </c>
      <c r="Y682" s="37" t="str">
        <f>+IFERROR(VLOOKUP(Tabla1[[#This Row],[Supervisor]],STAFF!E:H,4,0),"")</f>
        <v>FRANCISCO JAVIER SUAREZ VEGA</v>
      </c>
      <c r="Z682" s="40">
        <v>43433</v>
      </c>
      <c r="AA682" s="40">
        <v>43451</v>
      </c>
      <c r="AC682" s="40">
        <v>43452</v>
      </c>
      <c r="AD682" s="37" t="s">
        <v>4935</v>
      </c>
      <c r="AE682" s="37" t="s">
        <v>4935</v>
      </c>
      <c r="AF682" s="37">
        <v>19199</v>
      </c>
      <c r="AG682" s="37" t="s">
        <v>4949</v>
      </c>
      <c r="AJ682" s="37">
        <v>45</v>
      </c>
      <c r="AK682" s="37" t="s">
        <v>2515</v>
      </c>
      <c r="AL682" s="37">
        <v>45</v>
      </c>
      <c r="AM682" s="37" t="s">
        <v>3520</v>
      </c>
      <c r="AN682" s="37">
        <f>+IF(AL682=45,1,"")</f>
        <v>1</v>
      </c>
      <c r="AO682" s="40">
        <f ca="1">+TODAY()</f>
        <v>44256</v>
      </c>
      <c r="AP682" s="41">
        <f ca="1">+IF(Tabla1[[#This Row],[Fecha Ingreso Plataforma]]="","",AO682-AC682)</f>
        <v>804</v>
      </c>
      <c r="AQ682" s="40"/>
      <c r="AR682" s="42">
        <f>+IF(Tabla1[[#This Row],[Fecha Baja]]="","",VALUE(1&amp;"/"&amp;MONTH(Tabla1[[#This Row],[Fecha Baja]])&amp;"/"&amp;YEAR(Tabla1[[#This Row],[Fecha Baja]])))</f>
        <v>44228</v>
      </c>
      <c r="AS682" s="42">
        <f>IF(Tabla1[[#This Row],[Fecha Ingreso Plataforma]]="","",VALUE(1&amp;"/"&amp;MONTH(Tabla1[[#This Row],[Fecha Ingreso Plataforma]])&amp;"/"&amp;YEAR(Tabla1[[#This Row],[Fecha Ingreso Plataforma]])))</f>
        <v>43435</v>
      </c>
      <c r="AT682" s="41" t="str">
        <f ca="1">+IF(AND(Tabla1[[#This Row],[dias]]&gt;=135,Tabla1[[#This Row],[Estado]]="Vigente"),"Si","No")</f>
        <v>No</v>
      </c>
      <c r="AU682" s="37" t="str">
        <f>+IF(COUNTIF('PLAN EMPLEADO'!I:I,Tabla1[[#This Row],[Mail]])=0,"No","Si")</f>
        <v>Si</v>
      </c>
      <c r="AV682" s="89" t="s">
        <v>8321</v>
      </c>
      <c r="AW682" s="194"/>
    </row>
    <row r="683" spans="1:49" x14ac:dyDescent="0.2">
      <c r="A683" s="37" t="s">
        <v>27</v>
      </c>
      <c r="B683" s="37" t="s">
        <v>3115</v>
      </c>
      <c r="C683" s="37" t="s">
        <v>28</v>
      </c>
      <c r="D683" s="37" t="s">
        <v>30</v>
      </c>
      <c r="E683" s="193" t="str">
        <f>+LEFT(Tabla1[[#This Row],[RutDV]],8)</f>
        <v>19534340</v>
      </c>
      <c r="F683" s="193" t="str">
        <f>+RIGHT(Tabla1[[#This Row],[RutDV]],1)</f>
        <v>3</v>
      </c>
      <c r="G683" s="37" t="s">
        <v>4646</v>
      </c>
      <c r="H683" s="37" t="s">
        <v>4726</v>
      </c>
      <c r="I683" s="37" t="str">
        <f>+TRIM(Tabla1[[#This Row],[Nombres]]&amp;" "&amp;Tabla1[[#This Row],[Apellidos]])</f>
        <v>CONSTANZA YAMILETH HENRIQUEZ PEDREROS</v>
      </c>
      <c r="J683" s="37" t="s">
        <v>4845</v>
      </c>
      <c r="K683" s="37" t="s">
        <v>4627</v>
      </c>
      <c r="L683" s="37" t="s">
        <v>2494</v>
      </c>
      <c r="M683" s="37" t="s">
        <v>2493</v>
      </c>
      <c r="N683" s="37" t="s">
        <v>2495</v>
      </c>
      <c r="O683" s="37" t="s">
        <v>3107</v>
      </c>
      <c r="P683" s="40">
        <v>43472</v>
      </c>
      <c r="Q683" s="193" t="s">
        <v>10898</v>
      </c>
      <c r="V683" s="40">
        <v>35635</v>
      </c>
      <c r="W683" s="37" t="s">
        <v>5417</v>
      </c>
      <c r="X683" s="37" t="s">
        <v>2514</v>
      </c>
      <c r="Y683" s="37" t="str">
        <f>+IFERROR(VLOOKUP(Tabla1[[#This Row],[Supervisor]],STAFF!E:H,4,0),"")</f>
        <v>WILLIAMS ENRIQUE DOMINGUEZ BARRADA</v>
      </c>
      <c r="Z683" s="40">
        <v>43433</v>
      </c>
      <c r="AA683" s="40">
        <v>43451</v>
      </c>
      <c r="AC683" s="40">
        <v>43452</v>
      </c>
      <c r="AD683" s="37" t="s">
        <v>4726</v>
      </c>
      <c r="AE683" s="37" t="s">
        <v>4726</v>
      </c>
      <c r="AF683" s="37">
        <v>19244</v>
      </c>
      <c r="AG683" s="37" t="s">
        <v>4736</v>
      </c>
      <c r="AJ683" s="37">
        <v>45</v>
      </c>
      <c r="AK683" s="37" t="s">
        <v>2515</v>
      </c>
      <c r="AL683" s="37">
        <v>45</v>
      </c>
      <c r="AM683" s="37" t="s">
        <v>3519</v>
      </c>
      <c r="AN683" s="37">
        <f>+IF(AL683=45,1,"")</f>
        <v>1</v>
      </c>
      <c r="AO683" s="40">
        <f ca="1">+TODAY()</f>
        <v>44256</v>
      </c>
      <c r="AP683" s="41">
        <f ca="1">+IF(Tabla1[[#This Row],[Fecha Ingreso Plataforma]]="","",AO683-AC683)</f>
        <v>804</v>
      </c>
      <c r="AQ683" s="40"/>
      <c r="AR683" s="42">
        <f>+IF(Tabla1[[#This Row],[Fecha Baja]]="","",VALUE(1&amp;"/"&amp;MONTH(Tabla1[[#This Row],[Fecha Baja]])&amp;"/"&amp;YEAR(Tabla1[[#This Row],[Fecha Baja]])))</f>
        <v>43466</v>
      </c>
      <c r="AS683" s="42">
        <f>IF(Tabla1[[#This Row],[Fecha Ingreso Plataforma]]="","",VALUE(1&amp;"/"&amp;MONTH(Tabla1[[#This Row],[Fecha Ingreso Plataforma]])&amp;"/"&amp;YEAR(Tabla1[[#This Row],[Fecha Ingreso Plataforma]])))</f>
        <v>43435</v>
      </c>
      <c r="AT683" s="41" t="str">
        <f ca="1">+IF(AND(Tabla1[[#This Row],[dias]]&gt;=135,Tabla1[[#This Row],[Estado]]="Vigente"),"Si","No")</f>
        <v>No</v>
      </c>
      <c r="AU683" s="37" t="str">
        <f>+IF(COUNTIF('PLAN EMPLEADO'!I:I,Tabla1[[#This Row],[Mail]])=0,"No","Si")</f>
        <v>No</v>
      </c>
      <c r="AV683" s="89" t="s">
        <v>709</v>
      </c>
      <c r="AW683" s="194"/>
    </row>
    <row r="684" spans="1:49" x14ac:dyDescent="0.2">
      <c r="A684" s="37" t="s">
        <v>27</v>
      </c>
      <c r="B684" s="37" t="s">
        <v>3115</v>
      </c>
      <c r="C684" s="37" t="s">
        <v>5954</v>
      </c>
      <c r="D684" s="37" t="s">
        <v>30</v>
      </c>
      <c r="E684" s="193" t="str">
        <f>+LEFT(Tabla1[[#This Row],[RutDV]],8)</f>
        <v>18754787</v>
      </c>
      <c r="F684" s="193" t="str">
        <f>+RIGHT(Tabla1[[#This Row],[RutDV]],1)</f>
        <v>3</v>
      </c>
      <c r="G684" s="37" t="s">
        <v>4861</v>
      </c>
      <c r="H684" s="37" t="s">
        <v>4934</v>
      </c>
      <c r="I684" s="37" t="str">
        <f>+TRIM(Tabla1[[#This Row],[Nombres]]&amp;" "&amp;Tabla1[[#This Row],[Apellidos]])</f>
        <v>DIEGO IGNACIO GOMEZ COLLAO</v>
      </c>
      <c r="J684" s="37" t="s">
        <v>4841</v>
      </c>
      <c r="K684" s="37" t="s">
        <v>4842</v>
      </c>
      <c r="L684" s="37" t="s">
        <v>2494</v>
      </c>
      <c r="M684" s="37" t="s">
        <v>2493</v>
      </c>
      <c r="N684" s="37" t="s">
        <v>2496</v>
      </c>
      <c r="O684" s="37" t="s">
        <v>3533</v>
      </c>
      <c r="P684" s="40">
        <v>43641</v>
      </c>
      <c r="Q684" s="37"/>
      <c r="V684" s="40">
        <v>34563</v>
      </c>
      <c r="W684" s="37" t="s">
        <v>5847</v>
      </c>
      <c r="X684" s="37" t="s">
        <v>662</v>
      </c>
      <c r="Y684" s="37" t="str">
        <f>+IFERROR(VLOOKUP(Tabla1[[#This Row],[Supervisor]],STAFF!E:H,4,0),"")</f>
        <v xml:space="preserve">YORMAN JOSE HERNANDEZ USECHE </v>
      </c>
      <c r="Z684" s="40">
        <v>43433</v>
      </c>
      <c r="AA684" s="40">
        <v>43451</v>
      </c>
      <c r="AC684" s="40">
        <v>43452</v>
      </c>
      <c r="AD684" s="37" t="s">
        <v>4934</v>
      </c>
      <c r="AE684" s="37" t="s">
        <v>4934</v>
      </c>
      <c r="AF684" s="37">
        <v>19193</v>
      </c>
      <c r="AG684" s="37" t="s">
        <v>4948</v>
      </c>
      <c r="AJ684" s="37">
        <v>45</v>
      </c>
      <c r="AK684" s="37" t="s">
        <v>2515</v>
      </c>
      <c r="AL684" s="37">
        <v>45</v>
      </c>
      <c r="AM684" s="37" t="s">
        <v>3519</v>
      </c>
      <c r="AN684" s="37">
        <f>+IF(AL684=45,1,"")</f>
        <v>1</v>
      </c>
      <c r="AO684" s="40">
        <f ca="1">+TODAY()</f>
        <v>44256</v>
      </c>
      <c r="AP684" s="41">
        <f ca="1">+IF(Tabla1[[#This Row],[Fecha Ingreso Plataforma]]="","",AO684-AC684)</f>
        <v>804</v>
      </c>
      <c r="AQ684" s="40"/>
      <c r="AR684" s="42">
        <f>+IF(Tabla1[[#This Row],[Fecha Baja]]="","",VALUE(1&amp;"/"&amp;MONTH(Tabla1[[#This Row],[Fecha Baja]])&amp;"/"&amp;YEAR(Tabla1[[#This Row],[Fecha Baja]])))</f>
        <v>43617</v>
      </c>
      <c r="AS684" s="42">
        <f>IF(Tabla1[[#This Row],[Fecha Ingreso Plataforma]]="","",VALUE(1&amp;"/"&amp;MONTH(Tabla1[[#This Row],[Fecha Ingreso Plataforma]])&amp;"/"&amp;YEAR(Tabla1[[#This Row],[Fecha Ingreso Plataforma]])))</f>
        <v>43435</v>
      </c>
      <c r="AT684" s="41" t="str">
        <f ca="1">+IF(AND(Tabla1[[#This Row],[dias]]&gt;=135,Tabla1[[#This Row],[Estado]]="Vigente"),"Si","No")</f>
        <v>No</v>
      </c>
      <c r="AU684" s="37" t="str">
        <f>+IF(COUNTIF('PLAN EMPLEADO'!I:I,Tabla1[[#This Row],[Mail]])=0,"No","Si")</f>
        <v>Si</v>
      </c>
      <c r="AV684" s="89" t="s">
        <v>709</v>
      </c>
      <c r="AW684" s="194"/>
    </row>
    <row r="685" spans="1:49" x14ac:dyDescent="0.2">
      <c r="A685" s="37" t="s">
        <v>27</v>
      </c>
      <c r="B685" s="37" t="s">
        <v>3115</v>
      </c>
      <c r="C685" s="37" t="s">
        <v>28</v>
      </c>
      <c r="D685" s="37" t="s">
        <v>30</v>
      </c>
      <c r="E685" s="193" t="str">
        <f>+LEFT(Tabla1[[#This Row],[RutDV]],8)</f>
        <v>13675752</v>
      </c>
      <c r="F685" s="193" t="str">
        <f>+RIGHT(Tabla1[[#This Row],[RutDV]],1)</f>
        <v>0</v>
      </c>
      <c r="G685" s="37" t="s">
        <v>4638</v>
      </c>
      <c r="H685" s="37" t="s">
        <v>4718</v>
      </c>
      <c r="I685" s="37" t="str">
        <f>+TRIM(Tabla1[[#This Row],[Nombres]]&amp;" "&amp;Tabla1[[#This Row],[Apellidos]])</f>
        <v>ERIC CRISTIAN PETIT VEGA</v>
      </c>
      <c r="J685" s="37" t="s">
        <v>4614</v>
      </c>
      <c r="K685" s="37" t="s">
        <v>4615</v>
      </c>
      <c r="L685" s="37" t="s">
        <v>2494</v>
      </c>
      <c r="M685" s="37" t="s">
        <v>2493</v>
      </c>
      <c r="N685" s="37" t="s">
        <v>2496</v>
      </c>
      <c r="P685" s="40">
        <v>43486</v>
      </c>
      <c r="Q685" s="193"/>
      <c r="V685" s="40">
        <v>29062</v>
      </c>
      <c r="W685" s="37" t="s">
        <v>5411</v>
      </c>
      <c r="X685" s="37" t="s">
        <v>2512</v>
      </c>
      <c r="Y685" s="37" t="str">
        <f>+IFERROR(VLOOKUP(Tabla1[[#This Row],[Supervisor]],STAFF!E:H,4,0),"")</f>
        <v>ULISES LA ROSA PEREZ</v>
      </c>
      <c r="Z685" s="40">
        <v>43433</v>
      </c>
      <c r="AA685" s="40">
        <v>43451</v>
      </c>
      <c r="AC685" s="40">
        <v>43452</v>
      </c>
      <c r="AD685" s="37" t="s">
        <v>4718</v>
      </c>
      <c r="AE685" s="37" t="s">
        <v>4718</v>
      </c>
      <c r="AF685" s="37">
        <v>19256</v>
      </c>
      <c r="AG685" s="37" t="s">
        <v>4728</v>
      </c>
      <c r="AJ685" s="37">
        <v>45</v>
      </c>
      <c r="AK685" s="37" t="s">
        <v>2515</v>
      </c>
      <c r="AL685" s="37">
        <v>45</v>
      </c>
      <c r="AM685" s="37" t="s">
        <v>3519</v>
      </c>
      <c r="AN685" s="37">
        <f>+IF(AL685=45,1,"")</f>
        <v>1</v>
      </c>
      <c r="AO685" s="40">
        <f ca="1">+TODAY()</f>
        <v>44256</v>
      </c>
      <c r="AP685" s="41">
        <f ca="1">+IF(Tabla1[[#This Row],[Fecha Ingreso Plataforma]]="","",AO685-AC685)</f>
        <v>804</v>
      </c>
      <c r="AQ685" s="40"/>
      <c r="AR685" s="42">
        <f>+IF(Tabla1[[#This Row],[Fecha Baja]]="","",VALUE(1&amp;"/"&amp;MONTH(Tabla1[[#This Row],[Fecha Baja]])&amp;"/"&amp;YEAR(Tabla1[[#This Row],[Fecha Baja]])))</f>
        <v>43466</v>
      </c>
      <c r="AS685" s="42">
        <f>IF(Tabla1[[#This Row],[Fecha Ingreso Plataforma]]="","",VALUE(1&amp;"/"&amp;MONTH(Tabla1[[#This Row],[Fecha Ingreso Plataforma]])&amp;"/"&amp;YEAR(Tabla1[[#This Row],[Fecha Ingreso Plataforma]])))</f>
        <v>43435</v>
      </c>
      <c r="AT685" s="41" t="str">
        <f ca="1">+IF(AND(Tabla1[[#This Row],[dias]]&gt;=135,Tabla1[[#This Row],[Estado]]="Vigente"),"Si","No")</f>
        <v>No</v>
      </c>
      <c r="AU685" s="37" t="str">
        <f>+IF(COUNTIF('PLAN EMPLEADO'!I:I,Tabla1[[#This Row],[Mail]])=0,"No","Si")</f>
        <v>No</v>
      </c>
      <c r="AV685" s="89" t="s">
        <v>709</v>
      </c>
      <c r="AW685" s="194"/>
    </row>
    <row r="686" spans="1:49" x14ac:dyDescent="0.2">
      <c r="A686" s="37" t="s">
        <v>27</v>
      </c>
      <c r="B686" s="37" t="s">
        <v>3115</v>
      </c>
      <c r="C686" s="37" t="s">
        <v>5954</v>
      </c>
      <c r="D686" s="37" t="s">
        <v>30</v>
      </c>
      <c r="E686" s="193" t="str">
        <f>+LEFT(Tabla1[[#This Row],[RutDV]],8)</f>
        <v>18470742</v>
      </c>
      <c r="F686" s="193" t="str">
        <f>+RIGHT(Tabla1[[#This Row],[RutDV]],1)</f>
        <v>K</v>
      </c>
      <c r="G686" s="37" t="s">
        <v>4849</v>
      </c>
      <c r="H686" s="37" t="s">
        <v>4922</v>
      </c>
      <c r="I686" s="37" t="str">
        <f>+TRIM(Tabla1[[#This Row],[Nombres]]&amp;" "&amp;Tabla1[[#This Row],[Apellidos]])</f>
        <v>FRANCISCO ALEJANDRO CHAVEZ PALOMINOS</v>
      </c>
      <c r="J686" s="37" t="s">
        <v>1994</v>
      </c>
      <c r="K686" s="37" t="s">
        <v>4822</v>
      </c>
      <c r="L686" s="37" t="s">
        <v>2494</v>
      </c>
      <c r="M686" s="37" t="s">
        <v>2493</v>
      </c>
      <c r="N686" s="37" t="s">
        <v>2496</v>
      </c>
      <c r="P686" s="40">
        <v>43600</v>
      </c>
      <c r="Q686" s="37"/>
      <c r="V686" s="40">
        <v>34232</v>
      </c>
      <c r="W686" s="37" t="s">
        <v>5847</v>
      </c>
      <c r="X686" s="37" t="s">
        <v>662</v>
      </c>
      <c r="Y686" s="37" t="str">
        <f>+IFERROR(VLOOKUP(Tabla1[[#This Row],[Supervisor]],STAFF!E:H,4,0),"")</f>
        <v xml:space="preserve">YORMAN JOSE HERNANDEZ USECHE </v>
      </c>
      <c r="Z686" s="40">
        <v>43433</v>
      </c>
      <c r="AA686" s="40">
        <v>43451</v>
      </c>
      <c r="AC686" s="40">
        <v>43452</v>
      </c>
      <c r="AD686" s="37" t="s">
        <v>4922</v>
      </c>
      <c r="AE686" s="37" t="s">
        <v>4922</v>
      </c>
      <c r="AF686" s="37">
        <v>19206</v>
      </c>
      <c r="AG686" s="37" t="s">
        <v>4937</v>
      </c>
      <c r="AJ686" s="37">
        <v>45</v>
      </c>
      <c r="AK686" s="37" t="s">
        <v>2515</v>
      </c>
      <c r="AL686" s="37">
        <v>45</v>
      </c>
      <c r="AM686" s="37" t="s">
        <v>3519</v>
      </c>
      <c r="AN686" s="37">
        <f>+IF(AL686=45,1,"")</f>
        <v>1</v>
      </c>
      <c r="AO686" s="40">
        <f ca="1">+TODAY()</f>
        <v>44256</v>
      </c>
      <c r="AP686" s="41">
        <f ca="1">+IF(Tabla1[[#This Row],[Fecha Ingreso Plataforma]]="","",AO686-AC686)</f>
        <v>804</v>
      </c>
      <c r="AQ686" s="40"/>
      <c r="AR686" s="42">
        <f>+IF(Tabla1[[#This Row],[Fecha Baja]]="","",VALUE(1&amp;"/"&amp;MONTH(Tabla1[[#This Row],[Fecha Baja]])&amp;"/"&amp;YEAR(Tabla1[[#This Row],[Fecha Baja]])))</f>
        <v>43586</v>
      </c>
      <c r="AS686" s="42">
        <f>IF(Tabla1[[#This Row],[Fecha Ingreso Plataforma]]="","",VALUE(1&amp;"/"&amp;MONTH(Tabla1[[#This Row],[Fecha Ingreso Plataforma]])&amp;"/"&amp;YEAR(Tabla1[[#This Row],[Fecha Ingreso Plataforma]])))</f>
        <v>43435</v>
      </c>
      <c r="AT686" s="41" t="str">
        <f ca="1">+IF(AND(Tabla1[[#This Row],[dias]]&gt;=135,Tabla1[[#This Row],[Estado]]="Vigente"),"Si","No")</f>
        <v>No</v>
      </c>
      <c r="AU686" s="37" t="str">
        <f>+IF(COUNTIF('PLAN EMPLEADO'!I:I,Tabla1[[#This Row],[Mail]])=0,"No","Si")</f>
        <v>Si</v>
      </c>
      <c r="AV686" s="89" t="s">
        <v>709</v>
      </c>
      <c r="AW686" s="194"/>
    </row>
    <row r="687" spans="1:49" x14ac:dyDescent="0.2">
      <c r="A687" s="37" t="s">
        <v>27</v>
      </c>
      <c r="B687" s="37" t="s">
        <v>3115</v>
      </c>
      <c r="C687" s="37" t="s">
        <v>28</v>
      </c>
      <c r="D687" s="37" t="s">
        <v>30</v>
      </c>
      <c r="E687" s="193" t="str">
        <f>+LEFT(Tabla1[[#This Row],[RutDV]],8)</f>
        <v>18450705</v>
      </c>
      <c r="F687" s="193" t="str">
        <f>+RIGHT(Tabla1[[#This Row],[RutDV]],1)</f>
        <v>6</v>
      </c>
      <c r="G687" s="37" t="s">
        <v>4852</v>
      </c>
      <c r="H687" s="37" t="s">
        <v>4925</v>
      </c>
      <c r="I687" s="37" t="str">
        <f>+TRIM(Tabla1[[#This Row],[Nombres]]&amp;" "&amp;Tabla1[[#This Row],[Apellidos]])</f>
        <v>JORGE ANDRES TORO BURGOS</v>
      </c>
      <c r="J687" s="37" t="s">
        <v>4823</v>
      </c>
      <c r="K687" s="37" t="s">
        <v>4827</v>
      </c>
      <c r="L687" s="37" t="s">
        <v>2494</v>
      </c>
      <c r="M687" s="37" t="s">
        <v>2493</v>
      </c>
      <c r="N687" s="37" t="s">
        <v>2495</v>
      </c>
      <c r="O687" s="37" t="s">
        <v>3108</v>
      </c>
      <c r="P687" s="40">
        <v>43588</v>
      </c>
      <c r="Q687" s="37"/>
      <c r="V687" s="40">
        <v>34364</v>
      </c>
      <c r="W687" s="37" t="s">
        <v>5411</v>
      </c>
      <c r="X687" s="37" t="s">
        <v>2512</v>
      </c>
      <c r="Y687" s="37" t="str">
        <f>+IFERROR(VLOOKUP(Tabla1[[#This Row],[Supervisor]],STAFF!E:H,4,0),"")</f>
        <v>ULISES LA ROSA PEREZ</v>
      </c>
      <c r="Z687" s="40">
        <v>43433</v>
      </c>
      <c r="AA687" s="40">
        <v>43451</v>
      </c>
      <c r="AC687" s="40">
        <v>43452</v>
      </c>
      <c r="AD687" s="37" t="s">
        <v>4925</v>
      </c>
      <c r="AE687" s="37" t="s">
        <v>4925</v>
      </c>
      <c r="AF687" s="37">
        <v>19223</v>
      </c>
      <c r="AG687" s="37" t="s">
        <v>2924</v>
      </c>
      <c r="AJ687" s="37">
        <v>45</v>
      </c>
      <c r="AK687" s="37" t="s">
        <v>2515</v>
      </c>
      <c r="AL687" s="37">
        <v>30</v>
      </c>
      <c r="AM687" s="37" t="s">
        <v>3519</v>
      </c>
      <c r="AN687" s="37" t="str">
        <f>+IF(AL687=45,1,"")</f>
        <v/>
      </c>
      <c r="AO687" s="40">
        <f ca="1">+TODAY()</f>
        <v>44256</v>
      </c>
      <c r="AP687" s="41">
        <f ca="1">+IF(Tabla1[[#This Row],[Fecha Ingreso Plataforma]]="","",AO687-AC687)</f>
        <v>804</v>
      </c>
      <c r="AQ687" s="40"/>
      <c r="AR687" s="42">
        <f>+IF(Tabla1[[#This Row],[Fecha Baja]]="","",VALUE(1&amp;"/"&amp;MONTH(Tabla1[[#This Row],[Fecha Baja]])&amp;"/"&amp;YEAR(Tabla1[[#This Row],[Fecha Baja]])))</f>
        <v>43586</v>
      </c>
      <c r="AS687" s="42">
        <f>IF(Tabla1[[#This Row],[Fecha Ingreso Plataforma]]="","",VALUE(1&amp;"/"&amp;MONTH(Tabla1[[#This Row],[Fecha Ingreso Plataforma]])&amp;"/"&amp;YEAR(Tabla1[[#This Row],[Fecha Ingreso Plataforma]])))</f>
        <v>43435</v>
      </c>
      <c r="AT687" s="41" t="str">
        <f ca="1">+IF(AND(Tabla1[[#This Row],[dias]]&gt;=135,Tabla1[[#This Row],[Estado]]="Vigente"),"Si","No")</f>
        <v>No</v>
      </c>
      <c r="AU687" s="37" t="str">
        <f>+IF(COUNTIF('PLAN EMPLEADO'!I:I,Tabla1[[#This Row],[Mail]])=0,"No","Si")</f>
        <v>Si</v>
      </c>
      <c r="AV687" s="89" t="s">
        <v>709</v>
      </c>
      <c r="AW687" s="194"/>
    </row>
    <row r="688" spans="1:49" x14ac:dyDescent="0.2">
      <c r="A688" s="37" t="s">
        <v>27</v>
      </c>
      <c r="B688" s="37" t="s">
        <v>3115</v>
      </c>
      <c r="C688" s="37" t="s">
        <v>28</v>
      </c>
      <c r="D688" s="37" t="s">
        <v>30</v>
      </c>
      <c r="E688" s="193" t="str">
        <f>+LEFT(Tabla1[[#This Row],[RutDV]],8)</f>
        <v>18077189</v>
      </c>
      <c r="F688" s="193" t="str">
        <f>+RIGHT(Tabla1[[#This Row],[RutDV]],1)</f>
        <v>1</v>
      </c>
      <c r="G688" s="37" t="s">
        <v>4853</v>
      </c>
      <c r="H688" s="37" t="s">
        <v>4926</v>
      </c>
      <c r="I688" s="37" t="str">
        <f>+TRIM(Tabla1[[#This Row],[Nombres]]&amp;" "&amp;Tabla1[[#This Row],[Apellidos]])</f>
        <v>KARLA LISSETTE MUÑOZ DROGUETT</v>
      </c>
      <c r="J688" s="37" t="s">
        <v>4846</v>
      </c>
      <c r="K688" s="37" t="s">
        <v>4847</v>
      </c>
      <c r="L688" s="37" t="s">
        <v>2494</v>
      </c>
      <c r="M688" s="37" t="s">
        <v>2493</v>
      </c>
      <c r="N688" s="37" t="s">
        <v>2495</v>
      </c>
      <c r="O688" s="37" t="s">
        <v>3108</v>
      </c>
      <c r="P688" s="45">
        <v>43634</v>
      </c>
      <c r="Q688" s="37"/>
      <c r="V688" s="40">
        <v>33749</v>
      </c>
      <c r="W688" s="37" t="s">
        <v>5409</v>
      </c>
      <c r="X688" s="37" t="s">
        <v>2511</v>
      </c>
      <c r="Y688" s="37" t="str">
        <f>+IFERROR(VLOOKUP(Tabla1[[#This Row],[Supervisor]],STAFF!E:H,4,0),"")</f>
        <v>ULISES LA ROSA PEREZ</v>
      </c>
      <c r="Z688" s="40">
        <v>43433</v>
      </c>
      <c r="AA688" s="40">
        <v>43451</v>
      </c>
      <c r="AC688" s="40">
        <v>43452</v>
      </c>
      <c r="AD688" s="37" t="s">
        <v>4926</v>
      </c>
      <c r="AE688" s="37" t="s">
        <v>4926</v>
      </c>
      <c r="AF688" s="37">
        <v>19016</v>
      </c>
      <c r="AG688" s="37" t="s">
        <v>4940</v>
      </c>
      <c r="AJ688" s="37">
        <v>45</v>
      </c>
      <c r="AK688" s="37" t="s">
        <v>2515</v>
      </c>
      <c r="AL688" s="37">
        <v>45</v>
      </c>
      <c r="AM688" s="37" t="s">
        <v>3519</v>
      </c>
      <c r="AN688" s="37">
        <f>+IF(AL688=45,1,"")</f>
        <v>1</v>
      </c>
      <c r="AO688" s="40">
        <f ca="1">+TODAY()</f>
        <v>44256</v>
      </c>
      <c r="AP688" s="41">
        <f ca="1">+IF(Tabla1[[#This Row],[Fecha Ingreso Plataforma]]="","",AO688-AC688)</f>
        <v>804</v>
      </c>
      <c r="AQ688" s="40"/>
      <c r="AR688" s="42">
        <f>+IF(Tabla1[[#This Row],[Fecha Baja]]="","",VALUE(1&amp;"/"&amp;MONTH(Tabla1[[#This Row],[Fecha Baja]])&amp;"/"&amp;YEAR(Tabla1[[#This Row],[Fecha Baja]])))</f>
        <v>43617</v>
      </c>
      <c r="AS688" s="42">
        <f>IF(Tabla1[[#This Row],[Fecha Ingreso Plataforma]]="","",VALUE(1&amp;"/"&amp;MONTH(Tabla1[[#This Row],[Fecha Ingreso Plataforma]])&amp;"/"&amp;YEAR(Tabla1[[#This Row],[Fecha Ingreso Plataforma]])))</f>
        <v>43435</v>
      </c>
      <c r="AT688" s="41" t="str">
        <f ca="1">+IF(AND(Tabla1[[#This Row],[dias]]&gt;=135,Tabla1[[#This Row],[Estado]]="Vigente"),"Si","No")</f>
        <v>No</v>
      </c>
      <c r="AU688" s="37" t="str">
        <f>+IF(COUNTIF('PLAN EMPLEADO'!I:I,Tabla1[[#This Row],[Mail]])=0,"No","Si")</f>
        <v>Si</v>
      </c>
      <c r="AV688" s="89" t="s">
        <v>709</v>
      </c>
      <c r="AW688" s="194"/>
    </row>
    <row r="689" spans="1:49" x14ac:dyDescent="0.2">
      <c r="A689" s="37" t="s">
        <v>27</v>
      </c>
      <c r="B689" s="37" t="s">
        <v>3115</v>
      </c>
      <c r="C689" s="37" t="s">
        <v>28</v>
      </c>
      <c r="D689" s="37" t="s">
        <v>30</v>
      </c>
      <c r="E689" s="193" t="str">
        <f>+LEFT(Tabla1[[#This Row],[RutDV]],8)</f>
        <v>18038254</v>
      </c>
      <c r="F689" s="193" t="str">
        <f>+RIGHT(Tabla1[[#This Row],[RutDV]],1)</f>
        <v>2</v>
      </c>
      <c r="G689" s="37" t="s">
        <v>4857</v>
      </c>
      <c r="H689" s="37" t="s">
        <v>4930</v>
      </c>
      <c r="I689" s="37" t="str">
        <f>+TRIM(Tabla1[[#This Row],[Nombres]]&amp;" "&amp;Tabla1[[#This Row],[Apellidos]])</f>
        <v>PATRICIA ALEJANDRA GONZALEZ SOTOMAYOR</v>
      </c>
      <c r="J689" s="37" t="s">
        <v>4834</v>
      </c>
      <c r="K689" s="37" t="s">
        <v>4835</v>
      </c>
      <c r="L689" s="37" t="s">
        <v>2494</v>
      </c>
      <c r="M689" s="37" t="s">
        <v>2493</v>
      </c>
      <c r="N689" s="37" t="s">
        <v>2496</v>
      </c>
      <c r="P689" s="40">
        <v>43472</v>
      </c>
      <c r="Q689" s="37"/>
      <c r="V689" s="40">
        <v>33672</v>
      </c>
      <c r="W689" s="37" t="s">
        <v>5409</v>
      </c>
      <c r="X689" s="37" t="s">
        <v>2511</v>
      </c>
      <c r="Y689" s="37" t="str">
        <f>+IFERROR(VLOOKUP(Tabla1[[#This Row],[Supervisor]],STAFF!E:H,4,0),"")</f>
        <v>ULISES LA ROSA PEREZ</v>
      </c>
      <c r="Z689" s="40">
        <v>43433</v>
      </c>
      <c r="AA689" s="40">
        <v>43451</v>
      </c>
      <c r="AC689" s="40">
        <v>43452</v>
      </c>
      <c r="AD689" s="37" t="s">
        <v>4930</v>
      </c>
      <c r="AE689" s="37" t="s">
        <v>4930</v>
      </c>
      <c r="AF689" s="37">
        <v>19070</v>
      </c>
      <c r="AG689" s="37" t="s">
        <v>4944</v>
      </c>
      <c r="AJ689" s="37">
        <v>45</v>
      </c>
      <c r="AK689" s="37" t="s">
        <v>2515</v>
      </c>
      <c r="AL689" s="37">
        <v>45</v>
      </c>
      <c r="AM689" s="37" t="s">
        <v>3519</v>
      </c>
      <c r="AN689" s="37">
        <f>+IF(AL689=45,1,"")</f>
        <v>1</v>
      </c>
      <c r="AO689" s="40">
        <f ca="1">+TODAY()</f>
        <v>44256</v>
      </c>
      <c r="AP689" s="41">
        <f ca="1">+IF(Tabla1[[#This Row],[Fecha Ingreso Plataforma]]="","",AO689-AC689)</f>
        <v>804</v>
      </c>
      <c r="AQ689" s="40"/>
      <c r="AR689" s="42">
        <f>+IF(Tabla1[[#This Row],[Fecha Baja]]="","",VALUE(1&amp;"/"&amp;MONTH(Tabla1[[#This Row],[Fecha Baja]])&amp;"/"&amp;YEAR(Tabla1[[#This Row],[Fecha Baja]])))</f>
        <v>43466</v>
      </c>
      <c r="AS689" s="42">
        <f>IF(Tabla1[[#This Row],[Fecha Ingreso Plataforma]]="","",VALUE(1&amp;"/"&amp;MONTH(Tabla1[[#This Row],[Fecha Ingreso Plataforma]])&amp;"/"&amp;YEAR(Tabla1[[#This Row],[Fecha Ingreso Plataforma]])))</f>
        <v>43435</v>
      </c>
      <c r="AT689" s="41" t="str">
        <f ca="1">+IF(AND(Tabla1[[#This Row],[dias]]&gt;=135,Tabla1[[#This Row],[Estado]]="Vigente"),"Si","No")</f>
        <v>No</v>
      </c>
      <c r="AU689" s="37" t="str">
        <f>+IF(COUNTIF('PLAN EMPLEADO'!I:I,Tabla1[[#This Row],[Mail]])=0,"No","Si")</f>
        <v>No</v>
      </c>
      <c r="AV689" s="89" t="s">
        <v>709</v>
      </c>
      <c r="AW689" s="194"/>
    </row>
    <row r="690" spans="1:49" x14ac:dyDescent="0.2">
      <c r="A690" s="37" t="s">
        <v>27</v>
      </c>
      <c r="B690" s="37" t="s">
        <v>3115</v>
      </c>
      <c r="C690" s="37" t="s">
        <v>28</v>
      </c>
      <c r="D690" s="37" t="s">
        <v>30</v>
      </c>
      <c r="E690" s="193" t="str">
        <f>+LEFT(Tabla1[[#This Row],[RutDV]],8)</f>
        <v>15812003</v>
      </c>
      <c r="F690" s="193" t="str">
        <f>+RIGHT(Tabla1[[#This Row],[RutDV]],1)</f>
        <v>8</v>
      </c>
      <c r="G690" s="37" t="s">
        <v>4860</v>
      </c>
      <c r="H690" s="37" t="s">
        <v>4933</v>
      </c>
      <c r="I690" s="37" t="str">
        <f>+TRIM(Tabla1[[#This Row],[Nombres]]&amp;" "&amp;Tabla1[[#This Row],[Apellidos]])</f>
        <v>RODRIGO ANDRES ALEJANDRO NUÑEZ DIAZ</v>
      </c>
      <c r="J690" s="37" t="s">
        <v>4848</v>
      </c>
      <c r="K690" s="37" t="s">
        <v>4840</v>
      </c>
      <c r="L690" s="37" t="s">
        <v>2494</v>
      </c>
      <c r="M690" s="37" t="s">
        <v>2493</v>
      </c>
      <c r="N690" s="37" t="s">
        <v>2495</v>
      </c>
      <c r="O690" s="37" t="s">
        <v>3107</v>
      </c>
      <c r="P690" s="40">
        <v>43656</v>
      </c>
      <c r="Q690" s="37"/>
      <c r="V690" s="40">
        <v>30777</v>
      </c>
      <c r="W690" s="37" t="s">
        <v>5413</v>
      </c>
      <c r="X690" s="37" t="s">
        <v>2510</v>
      </c>
      <c r="Y690" s="37" t="str">
        <f>+IFERROR(VLOOKUP(Tabla1[[#This Row],[Supervisor]],STAFF!E:H,4,0),"")</f>
        <v>FRANCISCO JAVIER SUAREZ VEGA</v>
      </c>
      <c r="Z690" s="40">
        <v>43433</v>
      </c>
      <c r="AA690" s="40">
        <v>43451</v>
      </c>
      <c r="AC690" s="40">
        <v>43452</v>
      </c>
      <c r="AD690" s="37" t="s">
        <v>4933</v>
      </c>
      <c r="AE690" s="37" t="s">
        <v>4933</v>
      </c>
      <c r="AF690" s="37">
        <v>19178</v>
      </c>
      <c r="AG690" s="37" t="s">
        <v>4947</v>
      </c>
      <c r="AJ690" s="37">
        <v>45</v>
      </c>
      <c r="AK690" s="37" t="s">
        <v>2515</v>
      </c>
      <c r="AL690" s="37">
        <v>45</v>
      </c>
      <c r="AM690" s="37" t="s">
        <v>3519</v>
      </c>
      <c r="AN690" s="37">
        <f>+IF(AL690=45,1,"")</f>
        <v>1</v>
      </c>
      <c r="AO690" s="40">
        <f ca="1">+TODAY()</f>
        <v>44256</v>
      </c>
      <c r="AP690" s="41">
        <f ca="1">+IF(Tabla1[[#This Row],[Fecha Ingreso Plataforma]]="","",AO690-AC690)</f>
        <v>804</v>
      </c>
      <c r="AQ690" s="40"/>
      <c r="AR690" s="42">
        <f>+IF(Tabla1[[#This Row],[Fecha Baja]]="","",VALUE(1&amp;"/"&amp;MONTH(Tabla1[[#This Row],[Fecha Baja]])&amp;"/"&amp;YEAR(Tabla1[[#This Row],[Fecha Baja]])))</f>
        <v>43647</v>
      </c>
      <c r="AS690" s="42">
        <f>IF(Tabla1[[#This Row],[Fecha Ingreso Plataforma]]="","",VALUE(1&amp;"/"&amp;MONTH(Tabla1[[#This Row],[Fecha Ingreso Plataforma]])&amp;"/"&amp;YEAR(Tabla1[[#This Row],[Fecha Ingreso Plataforma]])))</f>
        <v>43435</v>
      </c>
      <c r="AT690" s="41" t="str">
        <f ca="1">+IF(AND(Tabla1[[#This Row],[dias]]&gt;=135,Tabla1[[#This Row],[Estado]]="Vigente"),"Si","No")</f>
        <v>No</v>
      </c>
      <c r="AU690" s="37" t="str">
        <f>+IF(COUNTIF('PLAN EMPLEADO'!I:I,Tabla1[[#This Row],[Mail]])=0,"No","Si")</f>
        <v>Si</v>
      </c>
      <c r="AV690" s="89" t="s">
        <v>709</v>
      </c>
      <c r="AW690" s="194"/>
    </row>
    <row r="691" spans="1:49" x14ac:dyDescent="0.2">
      <c r="A691" s="37" t="s">
        <v>27</v>
      </c>
      <c r="B691" s="37" t="s">
        <v>3115</v>
      </c>
      <c r="C691" s="37" t="s">
        <v>28</v>
      </c>
      <c r="D691" s="37" t="s">
        <v>30</v>
      </c>
      <c r="E691" s="193" t="str">
        <f>+LEFT(Tabla1[[#This Row],[RutDV]],8)</f>
        <v>20005614</v>
      </c>
      <c r="F691" s="193" t="str">
        <f>+RIGHT(Tabla1[[#This Row],[RutDV]],1)</f>
        <v>0</v>
      </c>
      <c r="G691" s="37" t="s">
        <v>4863</v>
      </c>
      <c r="H691" s="37" t="s">
        <v>4936</v>
      </c>
      <c r="I691" s="37" t="str">
        <f>+TRIM(Tabla1[[#This Row],[Nombres]]&amp;" "&amp;Tabla1[[#This Row],[Apellidos]])</f>
        <v>VALENTINA PAZ CARRASCO CARRASCO</v>
      </c>
      <c r="J691" s="37" t="s">
        <v>3118</v>
      </c>
      <c r="K691" s="37" t="s">
        <v>4844</v>
      </c>
      <c r="L691" s="37" t="s">
        <v>2494</v>
      </c>
      <c r="M691" s="37" t="s">
        <v>2493</v>
      </c>
      <c r="N691" s="37" t="s">
        <v>2496</v>
      </c>
      <c r="O691" s="37" t="s">
        <v>3533</v>
      </c>
      <c r="P691" s="40">
        <v>43712</v>
      </c>
      <c r="Q691" s="37"/>
      <c r="V691" s="40">
        <v>36154</v>
      </c>
      <c r="W691" s="37" t="s">
        <v>5416</v>
      </c>
      <c r="X691" s="37" t="s">
        <v>2505</v>
      </c>
      <c r="Y691" s="37" t="str">
        <f>+IFERROR(VLOOKUP(Tabla1[[#This Row],[Supervisor]],STAFF!E:H,4,0),"")</f>
        <v>FRANCISCO JAVIER SUAREZ VEGA</v>
      </c>
      <c r="Z691" s="40">
        <v>43433</v>
      </c>
      <c r="AA691" s="40">
        <v>43451</v>
      </c>
      <c r="AC691" s="40">
        <v>43452</v>
      </c>
      <c r="AD691" s="37" t="s">
        <v>4936</v>
      </c>
      <c r="AE691" s="37" t="s">
        <v>4936</v>
      </c>
      <c r="AF691" s="37">
        <v>19071</v>
      </c>
      <c r="AG691" s="37" t="s">
        <v>4950</v>
      </c>
      <c r="AJ691" s="37">
        <v>45</v>
      </c>
      <c r="AK691" s="37" t="s">
        <v>2515</v>
      </c>
      <c r="AL691" s="37">
        <v>45</v>
      </c>
      <c r="AM691" s="37" t="s">
        <v>3519</v>
      </c>
      <c r="AN691" s="37">
        <f>+IF(AL691=45,1,"")</f>
        <v>1</v>
      </c>
      <c r="AO691" s="40">
        <f ca="1">+TODAY()</f>
        <v>44256</v>
      </c>
      <c r="AP691" s="41">
        <f ca="1">+IF(Tabla1[[#This Row],[Fecha Ingreso Plataforma]]="","",AO691-AC691)</f>
        <v>804</v>
      </c>
      <c r="AQ691" s="40"/>
      <c r="AR691" s="42">
        <f>+IF(Tabla1[[#This Row],[Fecha Baja]]="","",VALUE(1&amp;"/"&amp;MONTH(Tabla1[[#This Row],[Fecha Baja]])&amp;"/"&amp;YEAR(Tabla1[[#This Row],[Fecha Baja]])))</f>
        <v>43709</v>
      </c>
      <c r="AS691" s="42">
        <f>IF(Tabla1[[#This Row],[Fecha Ingreso Plataforma]]="","",VALUE(1&amp;"/"&amp;MONTH(Tabla1[[#This Row],[Fecha Ingreso Plataforma]])&amp;"/"&amp;YEAR(Tabla1[[#This Row],[Fecha Ingreso Plataforma]])))</f>
        <v>43435</v>
      </c>
      <c r="AT691" s="41" t="str">
        <f ca="1">+IF(AND(Tabla1[[#This Row],[dias]]&gt;=135,Tabla1[[#This Row],[Estado]]="Vigente"),"Si","No")</f>
        <v>No</v>
      </c>
      <c r="AU691" s="37" t="str">
        <f>+IF(COUNTIF('PLAN EMPLEADO'!I:I,Tabla1[[#This Row],[Mail]])=0,"No","Si")</f>
        <v>Si</v>
      </c>
      <c r="AV691" s="89" t="s">
        <v>709</v>
      </c>
      <c r="AW691" s="194"/>
    </row>
    <row r="692" spans="1:49" x14ac:dyDescent="0.2">
      <c r="A692" s="37" t="s">
        <v>27</v>
      </c>
      <c r="B692" s="37" t="s">
        <v>3115</v>
      </c>
      <c r="C692" s="37" t="s">
        <v>28</v>
      </c>
      <c r="D692" s="37" t="s">
        <v>30</v>
      </c>
      <c r="E692" s="193" t="str">
        <f>+LEFT(Tabla1[[#This Row],[RutDV]],8)</f>
        <v>16307536</v>
      </c>
      <c r="F692" s="193" t="str">
        <f>+RIGHT(Tabla1[[#This Row],[RutDV]],1)</f>
        <v>9</v>
      </c>
      <c r="G692" s="37" t="s">
        <v>168</v>
      </c>
      <c r="H692" s="37" t="s">
        <v>818</v>
      </c>
      <c r="I692" s="37" t="str">
        <f>+TRIM(Tabla1[[#This Row],[Nombres]]&amp;" "&amp;Tabla1[[#This Row],[Apellidos]])</f>
        <v>ALEX EMILIO OPAZO ORDENES</v>
      </c>
      <c r="J692" s="37" t="s">
        <v>1581</v>
      </c>
      <c r="K692" s="37" t="s">
        <v>1582</v>
      </c>
      <c r="L692" s="37" t="s">
        <v>2494</v>
      </c>
      <c r="M692" s="37" t="s">
        <v>2493</v>
      </c>
      <c r="N692" s="37" t="s">
        <v>2495</v>
      </c>
      <c r="O692" s="37" t="s">
        <v>3107</v>
      </c>
      <c r="P692" s="40">
        <v>43577</v>
      </c>
      <c r="Q692" s="193" t="s">
        <v>10898</v>
      </c>
      <c r="V692" s="40">
        <v>31563</v>
      </c>
      <c r="W692" s="37" t="s">
        <v>5414</v>
      </c>
      <c r="X692" s="37" t="s">
        <v>2508</v>
      </c>
      <c r="Y692" s="37" t="str">
        <f>+IFERROR(VLOOKUP(Tabla1[[#This Row],[Supervisor]],STAFF!E:H,4,0),"")</f>
        <v>ULISES LA ROSA PEREZ</v>
      </c>
      <c r="Z692" s="40">
        <v>43472</v>
      </c>
      <c r="AA692" s="40">
        <v>43489</v>
      </c>
      <c r="AC692" s="40">
        <v>43490</v>
      </c>
      <c r="AD692" s="37" t="s">
        <v>818</v>
      </c>
      <c r="AE692" s="37" t="s">
        <v>818</v>
      </c>
      <c r="AF692" s="37">
        <v>19078</v>
      </c>
      <c r="AG692" s="37" t="s">
        <v>2628</v>
      </c>
      <c r="AJ692" s="37">
        <v>47</v>
      </c>
      <c r="AK692" s="37" t="s">
        <v>3087</v>
      </c>
      <c r="AL692" s="37">
        <v>45</v>
      </c>
      <c r="AN692" s="37">
        <f>+IF(AL692=45,1,"")</f>
        <v>1</v>
      </c>
      <c r="AO692" s="40">
        <f ca="1">+TODAY()</f>
        <v>44256</v>
      </c>
      <c r="AP692" s="41">
        <f ca="1">+IF(Tabla1[[#This Row],[Fecha Ingreso Plataforma]]="","",AO692-AC692)</f>
        <v>766</v>
      </c>
      <c r="AQ692" s="40"/>
      <c r="AR692" s="42">
        <f>+IF(Tabla1[[#This Row],[Fecha Baja]]="","",VALUE(1&amp;"/"&amp;MONTH(Tabla1[[#This Row],[Fecha Baja]])&amp;"/"&amp;YEAR(Tabla1[[#This Row],[Fecha Baja]])))</f>
        <v>43556</v>
      </c>
      <c r="AS692" s="42">
        <f>IF(Tabla1[[#This Row],[Fecha Ingreso Plataforma]]="","",VALUE(1&amp;"/"&amp;MONTH(Tabla1[[#This Row],[Fecha Ingreso Plataforma]])&amp;"/"&amp;YEAR(Tabla1[[#This Row],[Fecha Ingreso Plataforma]])))</f>
        <v>43466</v>
      </c>
      <c r="AT692" s="41" t="str">
        <f ca="1">+IF(AND(Tabla1[[#This Row],[dias]]&gt;=135,Tabla1[[#This Row],[Estado]]="Vigente"),"Si","No")</f>
        <v>No</v>
      </c>
      <c r="AU692" s="37" t="str">
        <f>+IF(COUNTIF('PLAN EMPLEADO'!I:I,Tabla1[[#This Row],[Mail]])=0,"No","Si")</f>
        <v>No</v>
      </c>
      <c r="AV692" s="89" t="s">
        <v>709</v>
      </c>
      <c r="AW692" s="194"/>
    </row>
    <row r="693" spans="1:49" x14ac:dyDescent="0.2">
      <c r="A693" s="37" t="s">
        <v>27</v>
      </c>
      <c r="B693" s="37" t="s">
        <v>3115</v>
      </c>
      <c r="C693" s="37" t="s">
        <v>28</v>
      </c>
      <c r="D693" s="37" t="s">
        <v>30</v>
      </c>
      <c r="E693" s="193" t="str">
        <f>+LEFT(Tabla1[[#This Row],[RutDV]],8)</f>
        <v>14137426</v>
      </c>
      <c r="F693" s="193" t="str">
        <f>+RIGHT(Tabla1[[#This Row],[RutDV]],1)</f>
        <v>5</v>
      </c>
      <c r="G693" s="37" t="s">
        <v>4997</v>
      </c>
      <c r="H693" s="37" t="s">
        <v>5016</v>
      </c>
      <c r="I693" s="37" t="str">
        <f>+TRIM(Tabla1[[#This Row],[Nombres]]&amp;" "&amp;Tabla1[[#This Row],[Apellidos]])</f>
        <v>BORIS OMAR LOPEZ HENRIQUEZ</v>
      </c>
      <c r="J693" s="37" t="s">
        <v>4973</v>
      </c>
      <c r="K693" s="37" t="s">
        <v>4974</v>
      </c>
      <c r="L693" s="37" t="s">
        <v>2494</v>
      </c>
      <c r="M693" s="37" t="s">
        <v>2493</v>
      </c>
      <c r="N693" s="37" t="s">
        <v>2495</v>
      </c>
      <c r="O693" s="37" t="s">
        <v>3107</v>
      </c>
      <c r="P693" s="40">
        <v>43514</v>
      </c>
      <c r="Q693" s="37"/>
      <c r="V693" s="40">
        <v>29633</v>
      </c>
      <c r="W693" s="37" t="s">
        <v>5413</v>
      </c>
      <c r="X693" s="37" t="s">
        <v>2510</v>
      </c>
      <c r="Y693" s="37" t="str">
        <f>+IFERROR(VLOOKUP(Tabla1[[#This Row],[Supervisor]],STAFF!E:H,4,0),"")</f>
        <v>FRANCISCO JAVIER SUAREZ VEGA</v>
      </c>
      <c r="Z693" s="40">
        <v>43472</v>
      </c>
      <c r="AA693" s="40">
        <v>43489</v>
      </c>
      <c r="AC693" s="40">
        <v>43490</v>
      </c>
      <c r="AD693" s="37" t="s">
        <v>5016</v>
      </c>
      <c r="AE693" s="37" t="s">
        <v>5016</v>
      </c>
      <c r="AF693" s="37">
        <v>19179</v>
      </c>
      <c r="AG693" s="37" t="s">
        <v>5034</v>
      </c>
      <c r="AJ693" s="37">
        <v>47</v>
      </c>
      <c r="AK693" s="37" t="s">
        <v>3087</v>
      </c>
      <c r="AL693" s="37">
        <v>30</v>
      </c>
      <c r="AN693" s="37" t="str">
        <f>+IF(AL693=45,1,"")</f>
        <v/>
      </c>
      <c r="AO693" s="40">
        <f ca="1">+TODAY()</f>
        <v>44256</v>
      </c>
      <c r="AP693" s="41">
        <f ca="1">+IF(Tabla1[[#This Row],[Fecha Ingreso Plataforma]]="","",AO693-AC693)</f>
        <v>766</v>
      </c>
      <c r="AQ693" s="40"/>
      <c r="AR693" s="42">
        <f>+IF(Tabla1[[#This Row],[Fecha Baja]]="","",VALUE(1&amp;"/"&amp;MONTH(Tabla1[[#This Row],[Fecha Baja]])&amp;"/"&amp;YEAR(Tabla1[[#This Row],[Fecha Baja]])))</f>
        <v>43497</v>
      </c>
      <c r="AS693" s="42">
        <f>IF(Tabla1[[#This Row],[Fecha Ingreso Plataforma]]="","",VALUE(1&amp;"/"&amp;MONTH(Tabla1[[#This Row],[Fecha Ingreso Plataforma]])&amp;"/"&amp;YEAR(Tabla1[[#This Row],[Fecha Ingreso Plataforma]])))</f>
        <v>43466</v>
      </c>
      <c r="AT693" s="41" t="str">
        <f ca="1">+IF(AND(Tabla1[[#This Row],[dias]]&gt;=135,Tabla1[[#This Row],[Estado]]="Vigente"),"Si","No")</f>
        <v>No</v>
      </c>
      <c r="AU693" s="37" t="str">
        <f>+IF(COUNTIF('PLAN EMPLEADO'!I:I,Tabla1[[#This Row],[Mail]])=0,"No","Si")</f>
        <v>No</v>
      </c>
      <c r="AV693" s="89" t="s">
        <v>709</v>
      </c>
      <c r="AW693" s="194"/>
    </row>
    <row r="694" spans="1:49" x14ac:dyDescent="0.2">
      <c r="A694" s="37" t="s">
        <v>27</v>
      </c>
      <c r="B694" s="37" t="s">
        <v>3115</v>
      </c>
      <c r="C694" s="37" t="s">
        <v>28</v>
      </c>
      <c r="D694" s="37" t="s">
        <v>30</v>
      </c>
      <c r="E694" s="193" t="str">
        <f>+LEFT(Tabla1[[#This Row],[RutDV]],8)</f>
        <v>13421554</v>
      </c>
      <c r="F694" s="193" t="str">
        <f>+RIGHT(Tabla1[[#This Row],[RutDV]],1)</f>
        <v>2</v>
      </c>
      <c r="G694" s="37" t="s">
        <v>4991</v>
      </c>
      <c r="H694" s="37" t="s">
        <v>5009</v>
      </c>
      <c r="I694" s="37" t="str">
        <f>+TRIM(Tabla1[[#This Row],[Nombres]]&amp;" "&amp;Tabla1[[#This Row],[Apellidos]])</f>
        <v>CAROLINA ANDREA CASTILLO ITURRIETA</v>
      </c>
      <c r="J694" s="37" t="s">
        <v>1309</v>
      </c>
      <c r="K694" s="37" t="s">
        <v>4961</v>
      </c>
      <c r="L694" s="37" t="s">
        <v>2494</v>
      </c>
      <c r="M694" s="37" t="s">
        <v>2493</v>
      </c>
      <c r="N694" s="37" t="s">
        <v>2495</v>
      </c>
      <c r="O694" s="37" t="s">
        <v>3107</v>
      </c>
      <c r="P694" s="40">
        <v>43564</v>
      </c>
      <c r="Q694" s="37"/>
      <c r="V694" s="40">
        <v>28644</v>
      </c>
      <c r="W694" s="37" t="s">
        <v>5414</v>
      </c>
      <c r="X694" s="37" t="s">
        <v>2508</v>
      </c>
      <c r="Y694" s="37" t="str">
        <f>+IFERROR(VLOOKUP(Tabla1[[#This Row],[Supervisor]],STAFF!E:H,4,0),"")</f>
        <v>ULISES LA ROSA PEREZ</v>
      </c>
      <c r="Z694" s="40">
        <v>43472</v>
      </c>
      <c r="AA694" s="40">
        <v>43489</v>
      </c>
      <c r="AC694" s="40">
        <v>43490</v>
      </c>
      <c r="AD694" s="37" t="s">
        <v>5009</v>
      </c>
      <c r="AE694" s="37" t="s">
        <v>5009</v>
      </c>
      <c r="AF694" s="37">
        <v>19285</v>
      </c>
      <c r="AG694" s="37" t="s">
        <v>5028</v>
      </c>
      <c r="AJ694" s="37">
        <v>47</v>
      </c>
      <c r="AK694" s="37" t="s">
        <v>3087</v>
      </c>
      <c r="AL694" s="37">
        <v>30</v>
      </c>
      <c r="AN694" s="37" t="str">
        <f>+IF(AL694=45,1,"")</f>
        <v/>
      </c>
      <c r="AO694" s="40">
        <f ca="1">+TODAY()</f>
        <v>44256</v>
      </c>
      <c r="AP694" s="41">
        <f ca="1">+IF(Tabla1[[#This Row],[Fecha Ingreso Plataforma]]="","",AO694-AC694)</f>
        <v>766</v>
      </c>
      <c r="AQ694" s="40"/>
      <c r="AR694" s="42">
        <f>+IF(Tabla1[[#This Row],[Fecha Baja]]="","",VALUE(1&amp;"/"&amp;MONTH(Tabla1[[#This Row],[Fecha Baja]])&amp;"/"&amp;YEAR(Tabla1[[#This Row],[Fecha Baja]])))</f>
        <v>43556</v>
      </c>
      <c r="AS694" s="42">
        <f>IF(Tabla1[[#This Row],[Fecha Ingreso Plataforma]]="","",VALUE(1&amp;"/"&amp;MONTH(Tabla1[[#This Row],[Fecha Ingreso Plataforma]])&amp;"/"&amp;YEAR(Tabla1[[#This Row],[Fecha Ingreso Plataforma]])))</f>
        <v>43466</v>
      </c>
      <c r="AT694" s="41" t="str">
        <f ca="1">+IF(AND(Tabla1[[#This Row],[dias]]&gt;=135,Tabla1[[#This Row],[Estado]]="Vigente"),"Si","No")</f>
        <v>No</v>
      </c>
      <c r="AU694" s="37" t="str">
        <f>+IF(COUNTIF('PLAN EMPLEADO'!I:I,Tabla1[[#This Row],[Mail]])=0,"No","Si")</f>
        <v>No</v>
      </c>
      <c r="AV694" s="89" t="s">
        <v>709</v>
      </c>
      <c r="AW694" s="194"/>
    </row>
    <row r="695" spans="1:49" x14ac:dyDescent="0.2">
      <c r="A695" s="37" t="s">
        <v>27</v>
      </c>
      <c r="B695" s="37" t="s">
        <v>3115</v>
      </c>
      <c r="C695" s="37" t="s">
        <v>28</v>
      </c>
      <c r="D695" s="37" t="s">
        <v>30</v>
      </c>
      <c r="E695" s="193" t="str">
        <f>+LEFT(Tabla1[[#This Row],[RutDV]],8)</f>
        <v>13250000</v>
      </c>
      <c r="F695" s="193" t="str">
        <f>+RIGHT(Tabla1[[#This Row],[RutDV]],1)</f>
        <v>2</v>
      </c>
      <c r="G695" s="37" t="s">
        <v>4999</v>
      </c>
      <c r="H695" s="37" t="s">
        <v>5018</v>
      </c>
      <c r="I695" s="37" t="str">
        <f>+TRIM(Tabla1[[#This Row],[Nombres]]&amp;" "&amp;Tabla1[[#This Row],[Apellidos]])</f>
        <v>CAROLINA ALEJANDRA CERDA NAVARRO</v>
      </c>
      <c r="J695" s="37" t="s">
        <v>1751</v>
      </c>
      <c r="K695" s="37" t="s">
        <v>4976</v>
      </c>
      <c r="L695" s="37" t="s">
        <v>2494</v>
      </c>
      <c r="M695" s="37" t="s">
        <v>2493</v>
      </c>
      <c r="N695" s="37" t="s">
        <v>2495</v>
      </c>
      <c r="O695" s="37" t="s">
        <v>3240</v>
      </c>
      <c r="P695" s="40">
        <v>43577</v>
      </c>
      <c r="Q695" s="37"/>
      <c r="V695" s="40">
        <v>28207</v>
      </c>
      <c r="W695" s="37" t="s">
        <v>5416</v>
      </c>
      <c r="X695" s="37" t="s">
        <v>2505</v>
      </c>
      <c r="Y695" s="37" t="str">
        <f>+IFERROR(VLOOKUP(Tabla1[[#This Row],[Supervisor]],STAFF!E:H,4,0),"")</f>
        <v>FRANCISCO JAVIER SUAREZ VEGA</v>
      </c>
      <c r="Z695" s="40">
        <v>43472</v>
      </c>
      <c r="AA695" s="40">
        <v>43489</v>
      </c>
      <c r="AC695" s="40">
        <v>43491</v>
      </c>
      <c r="AD695" s="37" t="s">
        <v>5018</v>
      </c>
      <c r="AE695" s="37" t="s">
        <v>5018</v>
      </c>
      <c r="AF695" s="37">
        <v>19293</v>
      </c>
      <c r="AG695" s="37" t="s">
        <v>5217</v>
      </c>
      <c r="AJ695" s="37">
        <v>47</v>
      </c>
      <c r="AK695" s="37" t="s">
        <v>3087</v>
      </c>
      <c r="AL695" s="37">
        <v>30</v>
      </c>
      <c r="AN695" s="37" t="str">
        <f>+IF(AL695=45,1,"")</f>
        <v/>
      </c>
      <c r="AO695" s="40">
        <f ca="1">+TODAY()</f>
        <v>44256</v>
      </c>
      <c r="AP695" s="41">
        <f ca="1">+IF(Tabla1[[#This Row],[Fecha Ingreso Plataforma]]="","",AO695-AC695)</f>
        <v>765</v>
      </c>
      <c r="AQ695" s="40"/>
      <c r="AR695" s="42">
        <f>+IF(Tabla1[[#This Row],[Fecha Baja]]="","",VALUE(1&amp;"/"&amp;MONTH(Tabla1[[#This Row],[Fecha Baja]])&amp;"/"&amp;YEAR(Tabla1[[#This Row],[Fecha Baja]])))</f>
        <v>43556</v>
      </c>
      <c r="AS695" s="42">
        <f>IF(Tabla1[[#This Row],[Fecha Ingreso Plataforma]]="","",VALUE(1&amp;"/"&amp;MONTH(Tabla1[[#This Row],[Fecha Ingreso Plataforma]])&amp;"/"&amp;YEAR(Tabla1[[#This Row],[Fecha Ingreso Plataforma]])))</f>
        <v>43466</v>
      </c>
      <c r="AT695" s="41" t="str">
        <f ca="1">+IF(AND(Tabla1[[#This Row],[dias]]&gt;=135,Tabla1[[#This Row],[Estado]]="Vigente"),"Si","No")</f>
        <v>No</v>
      </c>
      <c r="AU695" s="37" t="str">
        <f>+IF(COUNTIF('PLAN EMPLEADO'!I:I,Tabla1[[#This Row],[Mail]])=0,"No","Si")</f>
        <v>No</v>
      </c>
      <c r="AV695" s="89" t="s">
        <v>709</v>
      </c>
      <c r="AW695" s="194"/>
    </row>
    <row r="696" spans="1:49" x14ac:dyDescent="0.2">
      <c r="A696" s="37" t="s">
        <v>27</v>
      </c>
      <c r="B696" s="37" t="s">
        <v>3115</v>
      </c>
      <c r="C696" s="37" t="s">
        <v>28</v>
      </c>
      <c r="D696" s="37" t="s">
        <v>30</v>
      </c>
      <c r="E696" s="193" t="str">
        <f>+LEFT(Tabla1[[#This Row],[RutDV]],8)</f>
        <v>17885747</v>
      </c>
      <c r="F696" s="193" t="str">
        <f>+RIGHT(Tabla1[[#This Row],[RutDV]],1)</f>
        <v>9</v>
      </c>
      <c r="G696" s="37" t="s">
        <v>4995</v>
      </c>
      <c r="H696" s="37" t="s">
        <v>5014</v>
      </c>
      <c r="I696" s="37" t="str">
        <f>+TRIM(Tabla1[[#This Row],[Nombres]]&amp;" "&amp;Tabla1[[#This Row],[Apellidos]])</f>
        <v>FRANCHESKA KARINA RODRIGUEZ ARDILES</v>
      </c>
      <c r="J696" s="37" t="s">
        <v>4969</v>
      </c>
      <c r="K696" s="37" t="s">
        <v>4970</v>
      </c>
      <c r="L696" s="37" t="s">
        <v>2494</v>
      </c>
      <c r="M696" s="37" t="s">
        <v>2493</v>
      </c>
      <c r="N696" s="37" t="s">
        <v>2495</v>
      </c>
      <c r="O696" s="37" t="s">
        <v>3240</v>
      </c>
      <c r="P696" s="40">
        <v>43577</v>
      </c>
      <c r="Q696" s="37"/>
      <c r="V696" s="40">
        <v>33583</v>
      </c>
      <c r="W696" s="37" t="s">
        <v>5415</v>
      </c>
      <c r="X696" s="37" t="s">
        <v>2509</v>
      </c>
      <c r="Y696" s="37" t="str">
        <f>+IFERROR(VLOOKUP(Tabla1[[#This Row],[Supervisor]],STAFF!E:H,4,0),"")</f>
        <v>ULISES LA ROSA PEREZ</v>
      </c>
      <c r="Z696" s="40">
        <v>43472</v>
      </c>
      <c r="AA696" s="40">
        <v>43489</v>
      </c>
      <c r="AC696" s="40">
        <v>43490</v>
      </c>
      <c r="AD696" s="37" t="s">
        <v>5014</v>
      </c>
      <c r="AE696" s="37" t="s">
        <v>5014</v>
      </c>
      <c r="AF696" s="37">
        <v>19150</v>
      </c>
      <c r="AG696" s="37" t="s">
        <v>5032</v>
      </c>
      <c r="AJ696" s="37">
        <v>47</v>
      </c>
      <c r="AK696" s="37" t="s">
        <v>3087</v>
      </c>
      <c r="AL696" s="37">
        <v>45</v>
      </c>
      <c r="AN696" s="37">
        <f>+IF(AL696=45,1,"")</f>
        <v>1</v>
      </c>
      <c r="AO696" s="40">
        <f ca="1">+TODAY()</f>
        <v>44256</v>
      </c>
      <c r="AP696" s="41">
        <f ca="1">+IF(Tabla1[[#This Row],[Fecha Ingreso Plataforma]]="","",AO696-AC696)</f>
        <v>766</v>
      </c>
      <c r="AQ696" s="40"/>
      <c r="AR696" s="42">
        <f>+IF(Tabla1[[#This Row],[Fecha Baja]]="","",VALUE(1&amp;"/"&amp;MONTH(Tabla1[[#This Row],[Fecha Baja]])&amp;"/"&amp;YEAR(Tabla1[[#This Row],[Fecha Baja]])))</f>
        <v>43556</v>
      </c>
      <c r="AS696" s="42">
        <f>IF(Tabla1[[#This Row],[Fecha Ingreso Plataforma]]="","",VALUE(1&amp;"/"&amp;MONTH(Tabla1[[#This Row],[Fecha Ingreso Plataforma]])&amp;"/"&amp;YEAR(Tabla1[[#This Row],[Fecha Ingreso Plataforma]])))</f>
        <v>43466</v>
      </c>
      <c r="AT696" s="41" t="str">
        <f ca="1">+IF(AND(Tabla1[[#This Row],[dias]]&gt;=135,Tabla1[[#This Row],[Estado]]="Vigente"),"Si","No")</f>
        <v>No</v>
      </c>
      <c r="AU696" s="37" t="str">
        <f>+IF(COUNTIF('PLAN EMPLEADO'!I:I,Tabla1[[#This Row],[Mail]])=0,"No","Si")</f>
        <v>No</v>
      </c>
      <c r="AV696" s="89" t="s">
        <v>709</v>
      </c>
      <c r="AW696" s="194"/>
    </row>
    <row r="697" spans="1:49" x14ac:dyDescent="0.2">
      <c r="A697" s="37" t="s">
        <v>27</v>
      </c>
      <c r="B697" s="37" t="s">
        <v>3115</v>
      </c>
      <c r="C697" s="37" t="s">
        <v>28</v>
      </c>
      <c r="D697" s="37" t="s">
        <v>30</v>
      </c>
      <c r="E697" s="193" t="str">
        <f>+LEFT(Tabla1[[#This Row],[RutDV]],8)</f>
        <v>17722231</v>
      </c>
      <c r="F697" s="193" t="str">
        <f>+RIGHT(Tabla1[[#This Row],[RutDV]],1)</f>
        <v>3</v>
      </c>
      <c r="G697" s="37" t="s">
        <v>4998</v>
      </c>
      <c r="H697" s="37" t="s">
        <v>5017</v>
      </c>
      <c r="I697" s="37" t="str">
        <f>+TRIM(Tabla1[[#This Row],[Nombres]]&amp;" "&amp;Tabla1[[#This Row],[Apellidos]])</f>
        <v>JUAN CARLOS SANTANA HERNANDEZ</v>
      </c>
      <c r="J697" s="37" t="s">
        <v>1451</v>
      </c>
      <c r="K697" s="37" t="s">
        <v>4975</v>
      </c>
      <c r="L697" s="37" t="s">
        <v>2494</v>
      </c>
      <c r="M697" s="37" t="s">
        <v>2493</v>
      </c>
      <c r="N697" s="37" t="s">
        <v>2495</v>
      </c>
      <c r="O697" s="37" t="s">
        <v>3107</v>
      </c>
      <c r="P697" s="40">
        <v>43549</v>
      </c>
      <c r="Q697" s="37"/>
      <c r="V697" s="40">
        <v>33261</v>
      </c>
      <c r="W697" s="37" t="s">
        <v>5409</v>
      </c>
      <c r="X697" s="37" t="s">
        <v>2511</v>
      </c>
      <c r="Y697" s="37" t="str">
        <f>+IFERROR(VLOOKUP(Tabla1[[#This Row],[Supervisor]],STAFF!E:H,4,0),"")</f>
        <v>ULISES LA ROSA PEREZ</v>
      </c>
      <c r="Z697" s="40">
        <v>43472</v>
      </c>
      <c r="AA697" s="40">
        <v>43489</v>
      </c>
      <c r="AC697" s="40">
        <v>43489</v>
      </c>
      <c r="AD697" s="37" t="s">
        <v>5017</v>
      </c>
      <c r="AE697" s="37" t="s">
        <v>5017</v>
      </c>
      <c r="AF697" s="37">
        <v>19186</v>
      </c>
      <c r="AG697" s="37" t="s">
        <v>5035</v>
      </c>
      <c r="AJ697" s="37">
        <v>47</v>
      </c>
      <c r="AK697" s="37" t="s">
        <v>3087</v>
      </c>
      <c r="AL697" s="37">
        <v>45</v>
      </c>
      <c r="AN697" s="37">
        <f>+IF(AL697=45,1,"")</f>
        <v>1</v>
      </c>
      <c r="AO697" s="40">
        <f ca="1">+TODAY()</f>
        <v>44256</v>
      </c>
      <c r="AP697" s="41">
        <f ca="1">+IF(Tabla1[[#This Row],[Fecha Ingreso Plataforma]]="","",AO697-AC697)</f>
        <v>767</v>
      </c>
      <c r="AQ697" s="40"/>
      <c r="AR697" s="42">
        <f>+IF(Tabla1[[#This Row],[Fecha Baja]]="","",VALUE(1&amp;"/"&amp;MONTH(Tabla1[[#This Row],[Fecha Baja]])&amp;"/"&amp;YEAR(Tabla1[[#This Row],[Fecha Baja]])))</f>
        <v>43525</v>
      </c>
      <c r="AS697" s="42">
        <f>IF(Tabla1[[#This Row],[Fecha Ingreso Plataforma]]="","",VALUE(1&amp;"/"&amp;MONTH(Tabla1[[#This Row],[Fecha Ingreso Plataforma]])&amp;"/"&amp;YEAR(Tabla1[[#This Row],[Fecha Ingreso Plataforma]])))</f>
        <v>43466</v>
      </c>
      <c r="AT697" s="41" t="str">
        <f ca="1">+IF(AND(Tabla1[[#This Row],[dias]]&gt;=135,Tabla1[[#This Row],[Estado]]="Vigente"),"Si","No")</f>
        <v>No</v>
      </c>
      <c r="AU697" s="37" t="str">
        <f>+IF(COUNTIF('PLAN EMPLEADO'!I:I,Tabla1[[#This Row],[Mail]])=0,"No","Si")</f>
        <v>No</v>
      </c>
      <c r="AV697" s="89" t="s">
        <v>709</v>
      </c>
      <c r="AW697" s="194"/>
    </row>
    <row r="698" spans="1:49" x14ac:dyDescent="0.2">
      <c r="A698" s="37" t="s">
        <v>27</v>
      </c>
      <c r="B698" s="37" t="s">
        <v>3115</v>
      </c>
      <c r="C698" s="37" t="s">
        <v>28</v>
      </c>
      <c r="D698" s="37" t="s">
        <v>30</v>
      </c>
      <c r="E698" s="193" t="str">
        <f>+LEFT(Tabla1[[#This Row],[RutDV]],8)</f>
        <v>18711226</v>
      </c>
      <c r="F698" s="193" t="str">
        <f>+RIGHT(Tabla1[[#This Row],[RutDV]],1)</f>
        <v>5</v>
      </c>
      <c r="G698" s="37" t="s">
        <v>5000</v>
      </c>
      <c r="H698" s="37" t="s">
        <v>5019</v>
      </c>
      <c r="I698" s="37" t="str">
        <f>+TRIM(Tabla1[[#This Row],[Nombres]]&amp;" "&amp;Tabla1[[#This Row],[Apellidos]])</f>
        <v>KEVIN ALEJANDRO LEON CORTES</v>
      </c>
      <c r="J698" s="37" t="s">
        <v>4977</v>
      </c>
      <c r="K698" s="37" t="s">
        <v>4978</v>
      </c>
      <c r="L698" s="37" t="s">
        <v>2494</v>
      </c>
      <c r="M698" s="37" t="s">
        <v>4648</v>
      </c>
      <c r="N698" s="37" t="s">
        <v>2495</v>
      </c>
      <c r="O698" s="37" t="s">
        <v>3240</v>
      </c>
      <c r="P698" s="40">
        <v>43577</v>
      </c>
      <c r="Q698" s="37"/>
      <c r="V698" s="40">
        <v>34568</v>
      </c>
      <c r="W698" s="37" t="s">
        <v>5414</v>
      </c>
      <c r="X698" s="37" t="s">
        <v>2508</v>
      </c>
      <c r="Y698" s="37" t="str">
        <f>+IFERROR(VLOOKUP(Tabla1[[#This Row],[Supervisor]],STAFF!E:H,4,0),"")</f>
        <v>ULISES LA ROSA PEREZ</v>
      </c>
      <c r="Z698" s="40">
        <v>43472</v>
      </c>
      <c r="AA698" s="40">
        <v>43489</v>
      </c>
      <c r="AC698" s="40">
        <v>43491</v>
      </c>
      <c r="AD698" s="37" t="s">
        <v>5019</v>
      </c>
      <c r="AE698" s="37" t="s">
        <v>5019</v>
      </c>
      <c r="AF698" s="37">
        <v>19301</v>
      </c>
      <c r="AG698" s="37" t="s">
        <v>5036</v>
      </c>
      <c r="AJ698" s="37">
        <v>47</v>
      </c>
      <c r="AK698" s="37" t="s">
        <v>3087</v>
      </c>
      <c r="AL698" s="37">
        <v>30</v>
      </c>
      <c r="AN698" s="37" t="str">
        <f>+IF(AL698=45,1,"")</f>
        <v/>
      </c>
      <c r="AO698" s="40">
        <f ca="1">+TODAY()</f>
        <v>44256</v>
      </c>
      <c r="AP698" s="41">
        <f ca="1">+IF(Tabla1[[#This Row],[Fecha Ingreso Plataforma]]="","",AO698-AC698)</f>
        <v>765</v>
      </c>
      <c r="AQ698" s="40"/>
      <c r="AR698" s="42">
        <f>+IF(Tabla1[[#This Row],[Fecha Baja]]="","",VALUE(1&amp;"/"&amp;MONTH(Tabla1[[#This Row],[Fecha Baja]])&amp;"/"&amp;YEAR(Tabla1[[#This Row],[Fecha Baja]])))</f>
        <v>43556</v>
      </c>
      <c r="AS698" s="42">
        <f>IF(Tabla1[[#This Row],[Fecha Ingreso Plataforma]]="","",VALUE(1&amp;"/"&amp;MONTH(Tabla1[[#This Row],[Fecha Ingreso Plataforma]])&amp;"/"&amp;YEAR(Tabla1[[#This Row],[Fecha Ingreso Plataforma]])))</f>
        <v>43466</v>
      </c>
      <c r="AT698" s="41" t="str">
        <f ca="1">+IF(AND(Tabla1[[#This Row],[dias]]&gt;=135,Tabla1[[#This Row],[Estado]]="Vigente"),"Si","No")</f>
        <v>No</v>
      </c>
      <c r="AU698" s="37" t="str">
        <f>+IF(COUNTIF('PLAN EMPLEADO'!I:I,Tabla1[[#This Row],[Mail]])=0,"No","Si")</f>
        <v>No</v>
      </c>
      <c r="AV698" s="89" t="s">
        <v>709</v>
      </c>
      <c r="AW698" s="194"/>
    </row>
    <row r="699" spans="1:49" x14ac:dyDescent="0.2">
      <c r="A699" s="37" t="s">
        <v>27</v>
      </c>
      <c r="B699" s="37" t="s">
        <v>3115</v>
      </c>
      <c r="C699" s="37" t="s">
        <v>28</v>
      </c>
      <c r="D699" s="37" t="s">
        <v>30</v>
      </c>
      <c r="E699" s="193" t="str">
        <f>+LEFT(Tabla1[[#This Row],[RutDV]],8)</f>
        <v>16043824</v>
      </c>
      <c r="F699" s="193" t="str">
        <f>+RIGHT(Tabla1[[#This Row],[RutDV]],1)</f>
        <v>K</v>
      </c>
      <c r="G699" s="37" t="s">
        <v>4993</v>
      </c>
      <c r="H699" s="37" t="s">
        <v>5012</v>
      </c>
      <c r="I699" s="37" t="str">
        <f>+TRIM(Tabla1[[#This Row],[Nombres]]&amp;" "&amp;Tabla1[[#This Row],[Apellidos]])</f>
        <v>KAREN STEPHANIE VALENZUELA VALENZUELA</v>
      </c>
      <c r="J699" s="37" t="s">
        <v>4965</v>
      </c>
      <c r="K699" s="37" t="s">
        <v>4966</v>
      </c>
      <c r="L699" s="37" t="s">
        <v>2494</v>
      </c>
      <c r="M699" s="37" t="s">
        <v>2493</v>
      </c>
      <c r="N699" s="37" t="s">
        <v>2496</v>
      </c>
      <c r="P699" s="40">
        <v>43598</v>
      </c>
      <c r="Q699" s="37"/>
      <c r="V699" s="40">
        <v>31219</v>
      </c>
      <c r="W699" s="37" t="s">
        <v>5414</v>
      </c>
      <c r="X699" s="37" t="s">
        <v>2508</v>
      </c>
      <c r="Y699" s="37" t="str">
        <f>+IFERROR(VLOOKUP(Tabla1[[#This Row],[Supervisor]],STAFF!E:H,4,0),"")</f>
        <v>ULISES LA ROSA PEREZ</v>
      </c>
      <c r="Z699" s="40">
        <v>43472</v>
      </c>
      <c r="AA699" s="40">
        <v>43489</v>
      </c>
      <c r="AC699" s="40">
        <v>43490</v>
      </c>
      <c r="AD699" s="37" t="s">
        <v>5012</v>
      </c>
      <c r="AE699" s="37" t="s">
        <v>5012</v>
      </c>
      <c r="AF699" s="37">
        <v>19144</v>
      </c>
      <c r="AG699" s="37" t="s">
        <v>5030</v>
      </c>
      <c r="AJ699" s="37">
        <v>47</v>
      </c>
      <c r="AK699" s="37" t="s">
        <v>3087</v>
      </c>
      <c r="AL699" s="37">
        <v>45</v>
      </c>
      <c r="AN699" s="37">
        <f>+IF(AL699=45,1,"")</f>
        <v>1</v>
      </c>
      <c r="AO699" s="40">
        <f ca="1">+TODAY()</f>
        <v>44256</v>
      </c>
      <c r="AP699" s="41">
        <f ca="1">+IF(Tabla1[[#This Row],[Fecha Ingreso Plataforma]]="","",AO699-AC699)</f>
        <v>766</v>
      </c>
      <c r="AQ699" s="40"/>
      <c r="AR699" s="42">
        <f>+IF(Tabla1[[#This Row],[Fecha Baja]]="","",VALUE(1&amp;"/"&amp;MONTH(Tabla1[[#This Row],[Fecha Baja]])&amp;"/"&amp;YEAR(Tabla1[[#This Row],[Fecha Baja]])))</f>
        <v>43586</v>
      </c>
      <c r="AS699" s="42">
        <f>IF(Tabla1[[#This Row],[Fecha Ingreso Plataforma]]="","",VALUE(1&amp;"/"&amp;MONTH(Tabla1[[#This Row],[Fecha Ingreso Plataforma]])&amp;"/"&amp;YEAR(Tabla1[[#This Row],[Fecha Ingreso Plataforma]])))</f>
        <v>43466</v>
      </c>
      <c r="AT699" s="41" t="str">
        <f ca="1">+IF(AND(Tabla1[[#This Row],[dias]]&gt;=135,Tabla1[[#This Row],[Estado]]="Vigente"),"Si","No")</f>
        <v>No</v>
      </c>
      <c r="AU699" s="37" t="str">
        <f>+IF(COUNTIF('PLAN EMPLEADO'!I:I,Tabla1[[#This Row],[Mail]])=0,"No","Si")</f>
        <v>No</v>
      </c>
      <c r="AV699" s="89" t="s">
        <v>709</v>
      </c>
      <c r="AW699" s="194"/>
    </row>
    <row r="700" spans="1:49" x14ac:dyDescent="0.2">
      <c r="A700" s="37" t="s">
        <v>27</v>
      </c>
      <c r="B700" s="37" t="s">
        <v>3115</v>
      </c>
      <c r="C700" s="37" t="s">
        <v>28</v>
      </c>
      <c r="D700" s="37" t="s">
        <v>30</v>
      </c>
      <c r="E700" s="193" t="str">
        <f>+LEFT(Tabla1[[#This Row],[RutDV]],8)</f>
        <v>19950027</v>
      </c>
      <c r="F700" s="193" t="str">
        <f>+RIGHT(Tabla1[[#This Row],[RutDV]],1)</f>
        <v>9</v>
      </c>
      <c r="G700" s="37" t="s">
        <v>470</v>
      </c>
      <c r="H700" s="37" t="s">
        <v>5011</v>
      </c>
      <c r="I700" s="37" t="str">
        <f>+TRIM(Tabla1[[#This Row],[Nombres]]&amp;" "&amp;Tabla1[[#This Row],[Apellidos]])</f>
        <v>LESLY CAROL CASTILLO FLORES</v>
      </c>
      <c r="J700" s="37" t="s">
        <v>4964</v>
      </c>
      <c r="K700" s="37" t="s">
        <v>2106</v>
      </c>
      <c r="L700" s="37" t="s">
        <v>2494</v>
      </c>
      <c r="M700" s="37" t="s">
        <v>2493</v>
      </c>
      <c r="N700" s="37" t="s">
        <v>2495</v>
      </c>
      <c r="O700" s="37" t="s">
        <v>3240</v>
      </c>
      <c r="P700" s="40">
        <v>43554</v>
      </c>
      <c r="Q700" s="37"/>
      <c r="V700" s="40">
        <v>35858</v>
      </c>
      <c r="W700" s="37" t="s">
        <v>5414</v>
      </c>
      <c r="X700" s="37" t="s">
        <v>2508</v>
      </c>
      <c r="Y700" s="37" t="str">
        <f>+IFERROR(VLOOKUP(Tabla1[[#This Row],[Supervisor]],STAFF!E:H,4,0),"")</f>
        <v>ULISES LA ROSA PEREZ</v>
      </c>
      <c r="Z700" s="40">
        <v>43472</v>
      </c>
      <c r="AA700" s="40">
        <v>43489</v>
      </c>
      <c r="AC700" s="40">
        <v>43490</v>
      </c>
      <c r="AD700" s="37" t="s">
        <v>5011</v>
      </c>
      <c r="AE700" s="37" t="s">
        <v>5011</v>
      </c>
      <c r="AF700" s="37">
        <v>19136</v>
      </c>
      <c r="AG700" s="37" t="s">
        <v>2893</v>
      </c>
      <c r="AJ700" s="37">
        <v>47</v>
      </c>
      <c r="AK700" s="37" t="s">
        <v>3087</v>
      </c>
      <c r="AL700" s="37">
        <v>45</v>
      </c>
      <c r="AN700" s="37">
        <f>+IF(AL700=45,1,"")</f>
        <v>1</v>
      </c>
      <c r="AO700" s="40">
        <f ca="1">+TODAY()</f>
        <v>44256</v>
      </c>
      <c r="AP700" s="41">
        <f ca="1">+IF(Tabla1[[#This Row],[Fecha Ingreso Plataforma]]="","",AO700-AC700)</f>
        <v>766</v>
      </c>
      <c r="AQ700" s="40"/>
      <c r="AR700" s="42">
        <f>+IF(Tabla1[[#This Row],[Fecha Baja]]="","",VALUE(1&amp;"/"&amp;MONTH(Tabla1[[#This Row],[Fecha Baja]])&amp;"/"&amp;YEAR(Tabla1[[#This Row],[Fecha Baja]])))</f>
        <v>43525</v>
      </c>
      <c r="AS700" s="42">
        <f>IF(Tabla1[[#This Row],[Fecha Ingreso Plataforma]]="","",VALUE(1&amp;"/"&amp;MONTH(Tabla1[[#This Row],[Fecha Ingreso Plataforma]])&amp;"/"&amp;YEAR(Tabla1[[#This Row],[Fecha Ingreso Plataforma]])))</f>
        <v>43466</v>
      </c>
      <c r="AT700" s="41" t="str">
        <f ca="1">+IF(AND(Tabla1[[#This Row],[dias]]&gt;=135,Tabla1[[#This Row],[Estado]]="Vigente"),"Si","No")</f>
        <v>No</v>
      </c>
      <c r="AU700" s="37" t="str">
        <f>+IF(COUNTIF('PLAN EMPLEADO'!I:I,Tabla1[[#This Row],[Mail]])=0,"No","Si")</f>
        <v>No</v>
      </c>
      <c r="AV700" s="89" t="s">
        <v>709</v>
      </c>
      <c r="AW700" s="194"/>
    </row>
    <row r="701" spans="1:49" x14ac:dyDescent="0.2">
      <c r="A701" s="37" t="s">
        <v>27</v>
      </c>
      <c r="B701" s="37" t="s">
        <v>3115</v>
      </c>
      <c r="C701" s="37" t="s">
        <v>28</v>
      </c>
      <c r="D701" s="37" t="s">
        <v>30</v>
      </c>
      <c r="E701" s="193" t="str">
        <f>+LEFT(Tabla1[[#This Row],[RutDV]],8)</f>
        <v>11723514</v>
      </c>
      <c r="F701" s="193" t="str">
        <f>+RIGHT(Tabla1[[#This Row],[RutDV]],1)</f>
        <v>9</v>
      </c>
      <c r="G701" s="37" t="s">
        <v>4989</v>
      </c>
      <c r="H701" s="37" t="s">
        <v>5007</v>
      </c>
      <c r="I701" s="37" t="str">
        <f>+TRIM(Tabla1[[#This Row],[Nombres]]&amp;" "&amp;Tabla1[[#This Row],[Apellidos]])</f>
        <v>LEONOR EMILIA SALAZAR REYES</v>
      </c>
      <c r="J701" s="37" t="s">
        <v>4957</v>
      </c>
      <c r="K701" s="37" t="s">
        <v>4958</v>
      </c>
      <c r="L701" s="37" t="s">
        <v>2494</v>
      </c>
      <c r="M701" s="37" t="s">
        <v>2493</v>
      </c>
      <c r="N701" s="37" t="s">
        <v>2495</v>
      </c>
      <c r="O701" s="37" t="s">
        <v>3107</v>
      </c>
      <c r="P701" s="40">
        <v>43517</v>
      </c>
      <c r="Q701" s="37"/>
      <c r="V701" s="40">
        <v>26252</v>
      </c>
      <c r="W701" s="37" t="s">
        <v>5410</v>
      </c>
      <c r="X701" s="37" t="s">
        <v>2506</v>
      </c>
      <c r="Y701" s="37" t="str">
        <f>+IFERROR(VLOOKUP(Tabla1[[#This Row],[Supervisor]],STAFF!E:H,4,0),"")</f>
        <v>ULISES LA ROSA PEREZ</v>
      </c>
      <c r="Z701" s="40">
        <v>43472</v>
      </c>
      <c r="AA701" s="40">
        <v>43489</v>
      </c>
      <c r="AC701" s="40">
        <v>43490</v>
      </c>
      <c r="AD701" s="37" t="s">
        <v>5007</v>
      </c>
      <c r="AE701" s="37" t="s">
        <v>5007</v>
      </c>
      <c r="AF701" s="37">
        <v>19252</v>
      </c>
      <c r="AG701" s="37" t="s">
        <v>5026</v>
      </c>
      <c r="AJ701" s="37">
        <v>47</v>
      </c>
      <c r="AK701" s="37" t="s">
        <v>3087</v>
      </c>
      <c r="AL701" s="37">
        <v>30</v>
      </c>
      <c r="AN701" s="37" t="str">
        <f>+IF(AL701=45,1,"")</f>
        <v/>
      </c>
      <c r="AO701" s="40">
        <f ca="1">+TODAY()</f>
        <v>44256</v>
      </c>
      <c r="AP701" s="41">
        <f ca="1">+IF(Tabla1[[#This Row],[Fecha Ingreso Plataforma]]="","",AO701-AC701)</f>
        <v>766</v>
      </c>
      <c r="AQ701" s="40"/>
      <c r="AR701" s="42">
        <f>+IF(Tabla1[[#This Row],[Fecha Baja]]="","",VALUE(1&amp;"/"&amp;MONTH(Tabla1[[#This Row],[Fecha Baja]])&amp;"/"&amp;YEAR(Tabla1[[#This Row],[Fecha Baja]])))</f>
        <v>43497</v>
      </c>
      <c r="AS701" s="42">
        <f>IF(Tabla1[[#This Row],[Fecha Ingreso Plataforma]]="","",VALUE(1&amp;"/"&amp;MONTH(Tabla1[[#This Row],[Fecha Ingreso Plataforma]])&amp;"/"&amp;YEAR(Tabla1[[#This Row],[Fecha Ingreso Plataforma]])))</f>
        <v>43466</v>
      </c>
      <c r="AT701" s="41" t="str">
        <f ca="1">+IF(AND(Tabla1[[#This Row],[dias]]&gt;=135,Tabla1[[#This Row],[Estado]]="Vigente"),"Si","No")</f>
        <v>No</v>
      </c>
      <c r="AU701" s="37" t="str">
        <f>+IF(COUNTIF('PLAN EMPLEADO'!I:I,Tabla1[[#This Row],[Mail]])=0,"No","Si")</f>
        <v>No</v>
      </c>
      <c r="AV701" s="89" t="s">
        <v>709</v>
      </c>
      <c r="AW701" s="194"/>
    </row>
    <row r="702" spans="1:49" x14ac:dyDescent="0.2">
      <c r="A702" s="37" t="s">
        <v>27</v>
      </c>
      <c r="B702" s="37" t="s">
        <v>3115</v>
      </c>
      <c r="C702" s="37" t="s">
        <v>28</v>
      </c>
      <c r="D702" s="37" t="s">
        <v>30</v>
      </c>
      <c r="E702" s="193" t="str">
        <f>+LEFT(Tabla1[[#This Row],[RutDV]],8)</f>
        <v>16945476</v>
      </c>
      <c r="F702" s="193" t="str">
        <f>+RIGHT(Tabla1[[#This Row],[RutDV]],1)</f>
        <v>0</v>
      </c>
      <c r="G702" s="37" t="s">
        <v>171</v>
      </c>
      <c r="H702" s="37" t="s">
        <v>819</v>
      </c>
      <c r="I702" s="37" t="str">
        <f>+TRIM(Tabla1[[#This Row],[Nombres]]&amp;" "&amp;Tabla1[[#This Row],[Apellidos]])</f>
        <v>PABLO NICOLAS PEREZ SUAREZ</v>
      </c>
      <c r="J702" s="37" t="s">
        <v>1587</v>
      </c>
      <c r="K702" s="37" t="s">
        <v>1588</v>
      </c>
      <c r="L702" s="37" t="s">
        <v>2494</v>
      </c>
      <c r="M702" s="37" t="s">
        <v>2493</v>
      </c>
      <c r="N702" s="37" t="s">
        <v>2495</v>
      </c>
      <c r="O702" s="37" t="s">
        <v>3240</v>
      </c>
      <c r="P702" s="45">
        <v>43624</v>
      </c>
      <c r="Q702" s="195" t="s">
        <v>10898</v>
      </c>
      <c r="V702" s="40">
        <v>32412</v>
      </c>
      <c r="W702" s="37" t="s">
        <v>5411</v>
      </c>
      <c r="X702" s="37" t="s">
        <v>2512</v>
      </c>
      <c r="Y702" s="37" t="str">
        <f>+IFERROR(VLOOKUP(Tabla1[[#This Row],[Supervisor]],STAFF!E:H,4,0),"")</f>
        <v>ULISES LA ROSA PEREZ</v>
      </c>
      <c r="Z702" s="40">
        <v>43472</v>
      </c>
      <c r="AA702" s="40">
        <v>43489</v>
      </c>
      <c r="AC702" s="40">
        <v>43489</v>
      </c>
      <c r="AD702" s="37" t="s">
        <v>819</v>
      </c>
      <c r="AE702" s="37" t="s">
        <v>819</v>
      </c>
      <c r="AF702" s="37">
        <v>19070</v>
      </c>
      <c r="AG702" s="37" t="s">
        <v>2629</v>
      </c>
      <c r="AJ702" s="37">
        <v>47</v>
      </c>
      <c r="AK702" s="37" t="s">
        <v>3087</v>
      </c>
      <c r="AL702" s="37">
        <v>45</v>
      </c>
      <c r="AN702" s="37">
        <f>+IF(AL702=45,1,"")</f>
        <v>1</v>
      </c>
      <c r="AO702" s="40">
        <f ca="1">+TODAY()</f>
        <v>44256</v>
      </c>
      <c r="AP702" s="41">
        <f ca="1">+IF(Tabla1[[#This Row],[Fecha Ingreso Plataforma]]="","",AO702-AC702)</f>
        <v>767</v>
      </c>
      <c r="AQ702" s="40"/>
      <c r="AR702" s="42">
        <f>+IF(Tabla1[[#This Row],[Fecha Baja]]="","",VALUE(1&amp;"/"&amp;MONTH(Tabla1[[#This Row],[Fecha Baja]])&amp;"/"&amp;YEAR(Tabla1[[#This Row],[Fecha Baja]])))</f>
        <v>43617</v>
      </c>
      <c r="AS702" s="42">
        <f>IF(Tabla1[[#This Row],[Fecha Ingreso Plataforma]]="","",VALUE(1&amp;"/"&amp;MONTH(Tabla1[[#This Row],[Fecha Ingreso Plataforma]])&amp;"/"&amp;YEAR(Tabla1[[#This Row],[Fecha Ingreso Plataforma]])))</f>
        <v>43466</v>
      </c>
      <c r="AT702" s="41" t="str">
        <f ca="1">+IF(AND(Tabla1[[#This Row],[dias]]&gt;=135,Tabla1[[#This Row],[Estado]]="Vigente"),"Si","No")</f>
        <v>No</v>
      </c>
      <c r="AU702" s="37" t="str">
        <f>+IF(COUNTIF('PLAN EMPLEADO'!I:I,Tabla1[[#This Row],[Mail]])=0,"No","Si")</f>
        <v>No</v>
      </c>
      <c r="AV702" s="89" t="s">
        <v>709</v>
      </c>
      <c r="AW702" s="194"/>
    </row>
    <row r="703" spans="1:49" x14ac:dyDescent="0.2">
      <c r="A703" s="37" t="s">
        <v>27</v>
      </c>
      <c r="B703" s="37" t="s">
        <v>3115</v>
      </c>
      <c r="C703" s="37" t="s">
        <v>28</v>
      </c>
      <c r="D703" s="37" t="s">
        <v>30</v>
      </c>
      <c r="E703" s="193" t="str">
        <f>+LEFT(Tabla1[[#This Row],[RutDV]],8)</f>
        <v>19507215</v>
      </c>
      <c r="F703" s="193" t="str">
        <f>+RIGHT(Tabla1[[#This Row],[RutDV]],1)</f>
        <v>9</v>
      </c>
      <c r="G703" s="37" t="s">
        <v>4996</v>
      </c>
      <c r="H703" s="37" t="s">
        <v>5015</v>
      </c>
      <c r="I703" s="37" t="str">
        <f>+TRIM(Tabla1[[#This Row],[Nombres]]&amp;" "&amp;Tabla1[[#This Row],[Apellidos]])</f>
        <v>YAJAIRA BELEN RAMOS CASTRO</v>
      </c>
      <c r="J703" s="37" t="s">
        <v>4971</v>
      </c>
      <c r="K703" s="37" t="s">
        <v>4972</v>
      </c>
      <c r="L703" s="37" t="s">
        <v>2494</v>
      </c>
      <c r="M703" s="37" t="s">
        <v>2493</v>
      </c>
      <c r="N703" s="37" t="s">
        <v>2495</v>
      </c>
      <c r="O703" s="37" t="s">
        <v>3107</v>
      </c>
      <c r="P703" s="40">
        <v>43503</v>
      </c>
      <c r="Q703" s="37"/>
      <c r="V703" s="40">
        <v>35678</v>
      </c>
      <c r="W703" s="37" t="s">
        <v>5411</v>
      </c>
      <c r="X703" s="37" t="s">
        <v>2512</v>
      </c>
      <c r="Y703" s="37" t="str">
        <f>+IFERROR(VLOOKUP(Tabla1[[#This Row],[Supervisor]],STAFF!E:H,4,0),"")</f>
        <v>ULISES LA ROSA PEREZ</v>
      </c>
      <c r="Z703" s="40">
        <v>43472</v>
      </c>
      <c r="AA703" s="40">
        <v>43489</v>
      </c>
      <c r="AC703" s="40">
        <v>43490</v>
      </c>
      <c r="AD703" s="37" t="s">
        <v>5015</v>
      </c>
      <c r="AE703" s="37" t="s">
        <v>5015</v>
      </c>
      <c r="AF703" s="37">
        <v>19161</v>
      </c>
      <c r="AG703" s="37" t="s">
        <v>5033</v>
      </c>
      <c r="AJ703" s="37">
        <v>47</v>
      </c>
      <c r="AK703" s="37" t="s">
        <v>3087</v>
      </c>
      <c r="AL703" s="37">
        <v>45</v>
      </c>
      <c r="AN703" s="37">
        <f>+IF(AL703=45,1,"")</f>
        <v>1</v>
      </c>
      <c r="AO703" s="40">
        <f ca="1">+TODAY()</f>
        <v>44256</v>
      </c>
      <c r="AP703" s="41">
        <f ca="1">+IF(Tabla1[[#This Row],[Fecha Ingreso Plataforma]]="","",AO703-AC703)</f>
        <v>766</v>
      </c>
      <c r="AQ703" s="40"/>
      <c r="AR703" s="42">
        <f>+IF(Tabla1[[#This Row],[Fecha Baja]]="","",VALUE(1&amp;"/"&amp;MONTH(Tabla1[[#This Row],[Fecha Baja]])&amp;"/"&amp;YEAR(Tabla1[[#This Row],[Fecha Baja]])))</f>
        <v>43497</v>
      </c>
      <c r="AS703" s="42">
        <f>IF(Tabla1[[#This Row],[Fecha Ingreso Plataforma]]="","",VALUE(1&amp;"/"&amp;MONTH(Tabla1[[#This Row],[Fecha Ingreso Plataforma]])&amp;"/"&amp;YEAR(Tabla1[[#This Row],[Fecha Ingreso Plataforma]])))</f>
        <v>43466</v>
      </c>
      <c r="AT703" s="41" t="str">
        <f ca="1">+IF(AND(Tabla1[[#This Row],[dias]]&gt;=135,Tabla1[[#This Row],[Estado]]="Vigente"),"Si","No")</f>
        <v>No</v>
      </c>
      <c r="AU703" s="37" t="str">
        <f>+IF(COUNTIF('PLAN EMPLEADO'!I:I,Tabla1[[#This Row],[Mail]])=0,"No","Si")</f>
        <v>No</v>
      </c>
      <c r="AV703" s="89" t="s">
        <v>709</v>
      </c>
      <c r="AW703" s="194"/>
    </row>
    <row r="704" spans="1:49" x14ac:dyDescent="0.2">
      <c r="A704" s="37" t="s">
        <v>27</v>
      </c>
      <c r="B704" s="37" t="s">
        <v>3115</v>
      </c>
      <c r="C704" s="37" t="s">
        <v>28</v>
      </c>
      <c r="D704" s="37" t="s">
        <v>30</v>
      </c>
      <c r="E704" s="193" t="str">
        <f>+LEFT(Tabla1[[#This Row],[RutDV]],8)</f>
        <v>19947865</v>
      </c>
      <c r="F704" s="193" t="str">
        <f>+RIGHT(Tabla1[[#This Row],[RutDV]],1)</f>
        <v>6</v>
      </c>
      <c r="G704" s="37" t="s">
        <v>4994</v>
      </c>
      <c r="H704" s="37" t="s">
        <v>5013</v>
      </c>
      <c r="I704" s="37" t="str">
        <f>+TRIM(Tabla1[[#This Row],[Nombres]]&amp;" "&amp;Tabla1[[#This Row],[Apellidos]])</f>
        <v>YANIRA ESTEFANIA MOLINA REYES</v>
      </c>
      <c r="J704" s="37" t="s">
        <v>4967</v>
      </c>
      <c r="K704" s="37" t="s">
        <v>4968</v>
      </c>
      <c r="L704" s="37" t="s">
        <v>2494</v>
      </c>
      <c r="M704" s="37" t="s">
        <v>2493</v>
      </c>
      <c r="N704" s="37" t="s">
        <v>2496</v>
      </c>
      <c r="P704" s="40">
        <v>43578</v>
      </c>
      <c r="Q704" s="37"/>
      <c r="V704" s="40">
        <v>35949</v>
      </c>
      <c r="W704" s="37" t="s">
        <v>5415</v>
      </c>
      <c r="X704" s="37" t="s">
        <v>2509</v>
      </c>
      <c r="Y704" s="37" t="str">
        <f>+IFERROR(VLOOKUP(Tabla1[[#This Row],[Supervisor]],STAFF!E:H,4,0),"")</f>
        <v>ULISES LA ROSA PEREZ</v>
      </c>
      <c r="Z704" s="40">
        <v>43472</v>
      </c>
      <c r="AA704" s="40">
        <v>43489</v>
      </c>
      <c r="AC704" s="40">
        <v>43490</v>
      </c>
      <c r="AD704" s="37" t="s">
        <v>5013</v>
      </c>
      <c r="AE704" s="37" t="s">
        <v>5013</v>
      </c>
      <c r="AF704" s="37">
        <v>19145</v>
      </c>
      <c r="AG704" s="37" t="s">
        <v>5031</v>
      </c>
      <c r="AJ704" s="37">
        <v>47</v>
      </c>
      <c r="AK704" s="37" t="s">
        <v>3087</v>
      </c>
      <c r="AL704" s="37">
        <v>45</v>
      </c>
      <c r="AN704" s="37">
        <f>+IF(AL704=45,1,"")</f>
        <v>1</v>
      </c>
      <c r="AO704" s="40">
        <f ca="1">+TODAY()</f>
        <v>44256</v>
      </c>
      <c r="AP704" s="41">
        <f ca="1">+IF(Tabla1[[#This Row],[Fecha Ingreso Plataforma]]="","",AO704-AC704)</f>
        <v>766</v>
      </c>
      <c r="AQ704" s="40"/>
      <c r="AR704" s="42">
        <f>+IF(Tabla1[[#This Row],[Fecha Baja]]="","",VALUE(1&amp;"/"&amp;MONTH(Tabla1[[#This Row],[Fecha Baja]])&amp;"/"&amp;YEAR(Tabla1[[#This Row],[Fecha Baja]])))</f>
        <v>43556</v>
      </c>
      <c r="AS704" s="42">
        <f>IF(Tabla1[[#This Row],[Fecha Ingreso Plataforma]]="","",VALUE(1&amp;"/"&amp;MONTH(Tabla1[[#This Row],[Fecha Ingreso Plataforma]])&amp;"/"&amp;YEAR(Tabla1[[#This Row],[Fecha Ingreso Plataforma]])))</f>
        <v>43466</v>
      </c>
      <c r="AT704" s="41" t="str">
        <f ca="1">+IF(AND(Tabla1[[#This Row],[dias]]&gt;=135,Tabla1[[#This Row],[Estado]]="Vigente"),"Si","No")</f>
        <v>No</v>
      </c>
      <c r="AU704" s="37" t="str">
        <f>+IF(COUNTIF('PLAN EMPLEADO'!I:I,Tabla1[[#This Row],[Mail]])=0,"No","Si")</f>
        <v>No</v>
      </c>
      <c r="AV704" s="89" t="s">
        <v>709</v>
      </c>
      <c r="AW704" s="194"/>
    </row>
    <row r="705" spans="1:49" x14ac:dyDescent="0.2">
      <c r="A705" s="37" t="s">
        <v>27</v>
      </c>
      <c r="B705" s="37" t="s">
        <v>3115</v>
      </c>
      <c r="C705" s="37" t="s">
        <v>28</v>
      </c>
      <c r="D705" s="37" t="s">
        <v>30</v>
      </c>
      <c r="E705" s="193" t="str">
        <f>+LEFT(Tabla1[[#This Row],[RutDV]],8)</f>
        <v>13260492</v>
      </c>
      <c r="F705" s="193" t="str">
        <f>+RIGHT(Tabla1[[#This Row],[RutDV]],1)</f>
        <v>4</v>
      </c>
      <c r="G705" s="37" t="s">
        <v>5164</v>
      </c>
      <c r="H705" s="37" t="s">
        <v>5182</v>
      </c>
      <c r="I705" s="37" t="str">
        <f>+TRIM(Tabla1[[#This Row],[Nombres]]&amp;" "&amp;Tabla1[[#This Row],[Apellidos]])</f>
        <v>HELGA ADELA PEREDO MENESES</v>
      </c>
      <c r="J705" s="37" t="s">
        <v>5134</v>
      </c>
      <c r="K705" s="37" t="s">
        <v>5135</v>
      </c>
      <c r="L705" s="37" t="s">
        <v>2494</v>
      </c>
      <c r="M705" s="37" t="s">
        <v>2493</v>
      </c>
      <c r="N705" s="37" t="s">
        <v>2496</v>
      </c>
      <c r="P705" s="40">
        <v>43529</v>
      </c>
      <c r="Q705" s="37"/>
      <c r="V705" s="40">
        <v>28250</v>
      </c>
      <c r="W705" s="37" t="s">
        <v>5417</v>
      </c>
      <c r="X705" s="37" t="s">
        <v>2514</v>
      </c>
      <c r="Y705" s="37" t="str">
        <f>+IFERROR(VLOOKUP(Tabla1[[#This Row],[Supervisor]],STAFF!E:H,4,0),"")</f>
        <v>WILLIAMS ENRIQUE DOMINGUEZ BARRADA</v>
      </c>
      <c r="Z705" s="40">
        <v>43475</v>
      </c>
      <c r="AA705" s="40">
        <v>43493</v>
      </c>
      <c r="AC705" s="40">
        <v>43497</v>
      </c>
      <c r="AD705" s="37" t="s">
        <v>5182</v>
      </c>
      <c r="AE705" s="37" t="s">
        <v>5182</v>
      </c>
      <c r="AF705" s="37">
        <v>19227</v>
      </c>
      <c r="AG705" s="37" t="s">
        <v>5200</v>
      </c>
      <c r="AJ705" s="37">
        <v>48</v>
      </c>
      <c r="AK705" s="37" t="s">
        <v>2515</v>
      </c>
      <c r="AL705" s="37">
        <v>30</v>
      </c>
      <c r="AN705" s="37" t="str">
        <f>+IF(AL705=45,1,"")</f>
        <v/>
      </c>
      <c r="AO705" s="40">
        <f ca="1">+TODAY()</f>
        <v>44256</v>
      </c>
      <c r="AP705" s="41">
        <f ca="1">+IF(Tabla1[[#This Row],[Fecha Ingreso Plataforma]]="","",AO705-AC705)</f>
        <v>759</v>
      </c>
      <c r="AQ705" s="40"/>
      <c r="AR705" s="42">
        <f>+IF(Tabla1[[#This Row],[Fecha Baja]]="","",VALUE(1&amp;"/"&amp;MONTH(Tabla1[[#This Row],[Fecha Baja]])&amp;"/"&amp;YEAR(Tabla1[[#This Row],[Fecha Baja]])))</f>
        <v>43525</v>
      </c>
      <c r="AS705" s="42">
        <f>IF(Tabla1[[#This Row],[Fecha Ingreso Plataforma]]="","",VALUE(1&amp;"/"&amp;MONTH(Tabla1[[#This Row],[Fecha Ingreso Plataforma]])&amp;"/"&amp;YEAR(Tabla1[[#This Row],[Fecha Ingreso Plataforma]])))</f>
        <v>43497</v>
      </c>
      <c r="AT705" s="41" t="str">
        <f ca="1">+IF(AND(Tabla1[[#This Row],[dias]]&gt;=135,Tabla1[[#This Row],[Estado]]="Vigente"),"Si","No")</f>
        <v>No</v>
      </c>
      <c r="AU705" s="37" t="str">
        <f>+IF(COUNTIF('PLAN EMPLEADO'!I:I,Tabla1[[#This Row],[Mail]])=0,"No","Si")</f>
        <v>No</v>
      </c>
      <c r="AV705" s="89" t="s">
        <v>709</v>
      </c>
      <c r="AW705" s="194"/>
    </row>
    <row r="706" spans="1:49" x14ac:dyDescent="0.2">
      <c r="A706" s="37" t="s">
        <v>27</v>
      </c>
      <c r="B706" s="37" t="s">
        <v>3115</v>
      </c>
      <c r="C706" s="37" t="s">
        <v>28</v>
      </c>
      <c r="D706" s="37" t="s">
        <v>30</v>
      </c>
      <c r="E706" s="193" t="str">
        <f>+LEFT(Tabla1[[#This Row],[RutDV]],8)</f>
        <v>15051170</v>
      </c>
      <c r="F706" s="193" t="str">
        <f>+RIGHT(Tabla1[[#This Row],[RutDV]],1)</f>
        <v>4</v>
      </c>
      <c r="G706" s="37" t="s">
        <v>5170</v>
      </c>
      <c r="H706" s="37" t="s">
        <v>5188</v>
      </c>
      <c r="I706" s="37" t="str">
        <f>+TRIM(Tabla1[[#This Row],[Nombres]]&amp;" "&amp;Tabla1[[#This Row],[Apellidos]])</f>
        <v>JACQUELINE ALEJANDRA VEGA SEURA</v>
      </c>
      <c r="J706" s="37" t="s">
        <v>5145</v>
      </c>
      <c r="K706" s="37" t="s">
        <v>5146</v>
      </c>
      <c r="L706" s="37" t="s">
        <v>2494</v>
      </c>
      <c r="M706" s="37" t="s">
        <v>2493</v>
      </c>
      <c r="N706" s="37" t="s">
        <v>2495</v>
      </c>
      <c r="O706" s="37" t="s">
        <v>3240</v>
      </c>
      <c r="P706" s="40">
        <v>43577</v>
      </c>
      <c r="Q706" s="37"/>
      <c r="V706" s="40">
        <v>30018</v>
      </c>
      <c r="W706" s="37" t="s">
        <v>5413</v>
      </c>
      <c r="X706" s="37" t="s">
        <v>2510</v>
      </c>
      <c r="Y706" s="37" t="str">
        <f>+IFERROR(VLOOKUP(Tabla1[[#This Row],[Supervisor]],STAFF!E:H,4,0),"")</f>
        <v>FRANCISCO JAVIER SUAREZ VEGA</v>
      </c>
      <c r="Z706" s="40">
        <v>43475</v>
      </c>
      <c r="AA706" s="40">
        <v>43493</v>
      </c>
      <c r="AC706" s="40">
        <v>43497</v>
      </c>
      <c r="AD706" s="37" t="s">
        <v>5188</v>
      </c>
      <c r="AE706" s="37" t="s">
        <v>5188</v>
      </c>
      <c r="AF706" s="37">
        <v>19066</v>
      </c>
      <c r="AG706" s="37" t="s">
        <v>5206</v>
      </c>
      <c r="AJ706" s="37">
        <v>48</v>
      </c>
      <c r="AK706" s="37" t="s">
        <v>2515</v>
      </c>
      <c r="AL706" s="37">
        <v>45</v>
      </c>
      <c r="AN706" s="37">
        <f>+IF(AL706=45,1,"")</f>
        <v>1</v>
      </c>
      <c r="AO706" s="40">
        <f ca="1">+TODAY()</f>
        <v>44256</v>
      </c>
      <c r="AP706" s="41">
        <f ca="1">+IF(Tabla1[[#This Row],[Fecha Ingreso Plataforma]]="","",AO706-AC706)</f>
        <v>759</v>
      </c>
      <c r="AQ706" s="40"/>
      <c r="AR706" s="42">
        <f>+IF(Tabla1[[#This Row],[Fecha Baja]]="","",VALUE(1&amp;"/"&amp;MONTH(Tabla1[[#This Row],[Fecha Baja]])&amp;"/"&amp;YEAR(Tabla1[[#This Row],[Fecha Baja]])))</f>
        <v>43556</v>
      </c>
      <c r="AS706" s="42">
        <f>IF(Tabla1[[#This Row],[Fecha Ingreso Plataforma]]="","",VALUE(1&amp;"/"&amp;MONTH(Tabla1[[#This Row],[Fecha Ingreso Plataforma]])&amp;"/"&amp;YEAR(Tabla1[[#This Row],[Fecha Ingreso Plataforma]])))</f>
        <v>43497</v>
      </c>
      <c r="AT706" s="41" t="str">
        <f ca="1">+IF(AND(Tabla1[[#This Row],[dias]]&gt;=135,Tabla1[[#This Row],[Estado]]="Vigente"),"Si","No")</f>
        <v>No</v>
      </c>
      <c r="AU706" s="37" t="str">
        <f>+IF(COUNTIF('PLAN EMPLEADO'!I:I,Tabla1[[#This Row],[Mail]])=0,"No","Si")</f>
        <v>No</v>
      </c>
      <c r="AV706" s="89" t="s">
        <v>709</v>
      </c>
      <c r="AW706" s="194"/>
    </row>
    <row r="707" spans="1:49" x14ac:dyDescent="0.2">
      <c r="A707" s="37" t="s">
        <v>27</v>
      </c>
      <c r="B707" s="37" t="s">
        <v>3115</v>
      </c>
      <c r="C707" s="37" t="s">
        <v>28</v>
      </c>
      <c r="D707" s="37" t="s">
        <v>30</v>
      </c>
      <c r="E707" s="193" t="str">
        <f>+LEFT(Tabla1[[#This Row],[RutDV]],8)</f>
        <v>16554701</v>
      </c>
      <c r="F707" s="193" t="str">
        <f>+RIGHT(Tabla1[[#This Row],[RutDV]],1)</f>
        <v>2</v>
      </c>
      <c r="G707" s="37" t="s">
        <v>5163</v>
      </c>
      <c r="H707" s="37" t="s">
        <v>5181</v>
      </c>
      <c r="I707" s="37" t="str">
        <f>+TRIM(Tabla1[[#This Row],[Nombres]]&amp;" "&amp;Tabla1[[#This Row],[Apellidos]])</f>
        <v>KARIN SABINA CORTES FIGUEROA</v>
      </c>
      <c r="J707" s="37" t="s">
        <v>5132</v>
      </c>
      <c r="K707" s="37" t="s">
        <v>5133</v>
      </c>
      <c r="L707" s="37" t="s">
        <v>2494</v>
      </c>
      <c r="M707" s="37" t="s">
        <v>2493</v>
      </c>
      <c r="N707" s="37" t="s">
        <v>2495</v>
      </c>
      <c r="O707" s="37" t="s">
        <v>3107</v>
      </c>
      <c r="P707" s="40">
        <v>43502</v>
      </c>
      <c r="Q707" s="37"/>
      <c r="V707" s="40">
        <v>31782</v>
      </c>
      <c r="W707" s="37" t="s">
        <v>5417</v>
      </c>
      <c r="X707" s="37" t="s">
        <v>2514</v>
      </c>
      <c r="Y707" s="37" t="str">
        <f>+IFERROR(VLOOKUP(Tabla1[[#This Row],[Supervisor]],STAFF!E:H,4,0),"")</f>
        <v>WILLIAMS ENRIQUE DOMINGUEZ BARRADA</v>
      </c>
      <c r="Z707" s="40">
        <v>43475</v>
      </c>
      <c r="AA707" s="40">
        <v>43493</v>
      </c>
      <c r="AC707" s="40">
        <v>43497</v>
      </c>
      <c r="AD707" s="37" t="s">
        <v>5181</v>
      </c>
      <c r="AE707" s="37" t="s">
        <v>5181</v>
      </c>
      <c r="AF707" s="37">
        <v>19236</v>
      </c>
      <c r="AG707" s="37" t="s">
        <v>5199</v>
      </c>
      <c r="AJ707" s="37">
        <v>48</v>
      </c>
      <c r="AK707" s="37" t="s">
        <v>2515</v>
      </c>
      <c r="AL707" s="37">
        <v>45</v>
      </c>
      <c r="AN707" s="37">
        <f>+IF(AL707=45,1,"")</f>
        <v>1</v>
      </c>
      <c r="AO707" s="40">
        <f ca="1">+TODAY()</f>
        <v>44256</v>
      </c>
      <c r="AP707" s="41">
        <f ca="1">+IF(Tabla1[[#This Row],[Fecha Ingreso Plataforma]]="","",AO707-AC707)</f>
        <v>759</v>
      </c>
      <c r="AQ707" s="40"/>
      <c r="AR707" s="42">
        <f>+IF(Tabla1[[#This Row],[Fecha Baja]]="","",VALUE(1&amp;"/"&amp;MONTH(Tabla1[[#This Row],[Fecha Baja]])&amp;"/"&amp;YEAR(Tabla1[[#This Row],[Fecha Baja]])))</f>
        <v>43497</v>
      </c>
      <c r="AS707" s="42">
        <f>IF(Tabla1[[#This Row],[Fecha Ingreso Plataforma]]="","",VALUE(1&amp;"/"&amp;MONTH(Tabla1[[#This Row],[Fecha Ingreso Plataforma]])&amp;"/"&amp;YEAR(Tabla1[[#This Row],[Fecha Ingreso Plataforma]])))</f>
        <v>43497</v>
      </c>
      <c r="AT707" s="41" t="str">
        <f ca="1">+IF(AND(Tabla1[[#This Row],[dias]]&gt;=135,Tabla1[[#This Row],[Estado]]="Vigente"),"Si","No")</f>
        <v>No</v>
      </c>
      <c r="AU707" s="37" t="str">
        <f>+IF(COUNTIF('PLAN EMPLEADO'!I:I,Tabla1[[#This Row],[Mail]])=0,"No","Si")</f>
        <v>No</v>
      </c>
      <c r="AV707" s="89" t="s">
        <v>709</v>
      </c>
      <c r="AW707" s="194"/>
    </row>
    <row r="708" spans="1:49" x14ac:dyDescent="0.2">
      <c r="A708" s="37" t="s">
        <v>27</v>
      </c>
      <c r="B708" s="37" t="s">
        <v>3115</v>
      </c>
      <c r="C708" s="37" t="s">
        <v>28</v>
      </c>
      <c r="D708" s="37" t="s">
        <v>30</v>
      </c>
      <c r="E708" s="193" t="str">
        <f>+LEFT(Tabla1[[#This Row],[RutDV]],8)</f>
        <v>19010762</v>
      </c>
      <c r="F708" s="193" t="str">
        <f>+RIGHT(Tabla1[[#This Row],[RutDV]],1)</f>
        <v>0</v>
      </c>
      <c r="G708" s="37" t="s">
        <v>5177</v>
      </c>
      <c r="H708" s="37" t="s">
        <v>5195</v>
      </c>
      <c r="I708" s="37" t="str">
        <f>+TRIM(Tabla1[[#This Row],[Nombres]]&amp;" "&amp;Tabla1[[#This Row],[Apellidos]])</f>
        <v>MARIA JOSE SERIN LOPEZ</v>
      </c>
      <c r="J708" s="37" t="s">
        <v>1421</v>
      </c>
      <c r="K708" s="37" t="s">
        <v>5158</v>
      </c>
      <c r="L708" s="37" t="s">
        <v>2494</v>
      </c>
      <c r="M708" s="37" t="s">
        <v>2493</v>
      </c>
      <c r="N708" s="37" t="s">
        <v>2495</v>
      </c>
      <c r="O708" s="37" t="s">
        <v>3107</v>
      </c>
      <c r="P708" s="40">
        <v>43539</v>
      </c>
      <c r="Q708" s="37"/>
      <c r="V708" s="40">
        <v>34457</v>
      </c>
      <c r="W708" s="37" t="s">
        <v>5411</v>
      </c>
      <c r="X708" s="37" t="s">
        <v>2512</v>
      </c>
      <c r="Y708" s="37" t="str">
        <f>+IFERROR(VLOOKUP(Tabla1[[#This Row],[Supervisor]],STAFF!E:H,4,0),"")</f>
        <v>ULISES LA ROSA PEREZ</v>
      </c>
      <c r="Z708" s="40">
        <v>43475</v>
      </c>
      <c r="AA708" s="40">
        <v>43493</v>
      </c>
      <c r="AC708" s="40">
        <v>43497</v>
      </c>
      <c r="AD708" s="37" t="s">
        <v>5195</v>
      </c>
      <c r="AE708" s="37" t="s">
        <v>5195</v>
      </c>
      <c r="AF708" s="37">
        <v>19229</v>
      </c>
      <c r="AG708" s="37" t="s">
        <v>5213</v>
      </c>
      <c r="AJ708" s="37">
        <v>48</v>
      </c>
      <c r="AK708" s="37" t="s">
        <v>2515</v>
      </c>
      <c r="AL708" s="37">
        <v>30</v>
      </c>
      <c r="AN708" s="37" t="str">
        <f>+IF(AL708=45,1,"")</f>
        <v/>
      </c>
      <c r="AO708" s="40">
        <f ca="1">+TODAY()</f>
        <v>44256</v>
      </c>
      <c r="AP708" s="41">
        <f ca="1">+IF(Tabla1[[#This Row],[Fecha Ingreso Plataforma]]="","",AO708-AC708)</f>
        <v>759</v>
      </c>
      <c r="AQ708" s="40"/>
      <c r="AR708" s="42">
        <f>+IF(Tabla1[[#This Row],[Fecha Baja]]="","",VALUE(1&amp;"/"&amp;MONTH(Tabla1[[#This Row],[Fecha Baja]])&amp;"/"&amp;YEAR(Tabla1[[#This Row],[Fecha Baja]])))</f>
        <v>43525</v>
      </c>
      <c r="AS708" s="42">
        <f>IF(Tabla1[[#This Row],[Fecha Ingreso Plataforma]]="","",VALUE(1&amp;"/"&amp;MONTH(Tabla1[[#This Row],[Fecha Ingreso Plataforma]])&amp;"/"&amp;YEAR(Tabla1[[#This Row],[Fecha Ingreso Plataforma]])))</f>
        <v>43497</v>
      </c>
      <c r="AT708" s="41" t="str">
        <f ca="1">+IF(AND(Tabla1[[#This Row],[dias]]&gt;=135,Tabla1[[#This Row],[Estado]]="Vigente"),"Si","No")</f>
        <v>No</v>
      </c>
      <c r="AU708" s="37" t="str">
        <f>+IF(COUNTIF('PLAN EMPLEADO'!I:I,Tabla1[[#This Row],[Mail]])=0,"No","Si")</f>
        <v>No</v>
      </c>
      <c r="AV708" s="89" t="s">
        <v>709</v>
      </c>
      <c r="AW708" s="194"/>
    </row>
    <row r="709" spans="1:49" x14ac:dyDescent="0.2">
      <c r="A709" s="37" t="s">
        <v>27</v>
      </c>
      <c r="B709" s="37" t="s">
        <v>3115</v>
      </c>
      <c r="C709" s="37" t="s">
        <v>28</v>
      </c>
      <c r="D709" s="37" t="s">
        <v>30</v>
      </c>
      <c r="E709" s="193" t="str">
        <f>+LEFT(Tabla1[[#This Row],[RutDV]],8)</f>
        <v>16560115</v>
      </c>
      <c r="F709" s="193" t="str">
        <f>+RIGHT(Tabla1[[#This Row],[RutDV]],1)</f>
        <v>7</v>
      </c>
      <c r="G709" s="37" t="s">
        <v>5161</v>
      </c>
      <c r="H709" s="37" t="s">
        <v>5179</v>
      </c>
      <c r="I709" s="37" t="str">
        <f>+TRIM(Tabla1[[#This Row],[Nombres]]&amp;" "&amp;Tabla1[[#This Row],[Apellidos]])</f>
        <v>VICTOR ESTEBAN AHUMADA CHIRINOS</v>
      </c>
      <c r="J709" s="37" t="s">
        <v>5128</v>
      </c>
      <c r="K709" s="37" t="s">
        <v>5129</v>
      </c>
      <c r="L709" s="37" t="s">
        <v>2494</v>
      </c>
      <c r="M709" s="37" t="s">
        <v>2493</v>
      </c>
      <c r="N709" s="37" t="s">
        <v>2496</v>
      </c>
      <c r="P709" s="40">
        <v>43528</v>
      </c>
      <c r="Q709" s="37"/>
      <c r="V709" s="40">
        <v>31919</v>
      </c>
      <c r="W709" s="37" t="s">
        <v>5415</v>
      </c>
      <c r="X709" s="37" t="s">
        <v>2509</v>
      </c>
      <c r="Y709" s="37" t="str">
        <f>+IFERROR(VLOOKUP(Tabla1[[#This Row],[Supervisor]],STAFF!E:H,4,0),"")</f>
        <v>ULISES LA ROSA PEREZ</v>
      </c>
      <c r="Z709" s="40">
        <v>43475</v>
      </c>
      <c r="AA709" s="40">
        <v>43493</v>
      </c>
      <c r="AC709" s="40">
        <v>43497</v>
      </c>
      <c r="AD709" s="37" t="s">
        <v>5179</v>
      </c>
      <c r="AE709" s="37" t="s">
        <v>5179</v>
      </c>
      <c r="AF709" s="37">
        <v>19232</v>
      </c>
      <c r="AG709" s="37" t="s">
        <v>5197</v>
      </c>
      <c r="AJ709" s="37">
        <v>48</v>
      </c>
      <c r="AK709" s="37" t="s">
        <v>2515</v>
      </c>
      <c r="AL709" s="37">
        <v>45</v>
      </c>
      <c r="AN709" s="37">
        <f>+IF(AL709=45,1,"")</f>
        <v>1</v>
      </c>
      <c r="AO709" s="40">
        <f ca="1">+TODAY()</f>
        <v>44256</v>
      </c>
      <c r="AP709" s="41">
        <f ca="1">+IF(Tabla1[[#This Row],[Fecha Ingreso Plataforma]]="","",AO709-AC709)</f>
        <v>759</v>
      </c>
      <c r="AQ709" s="40"/>
      <c r="AR709" s="42">
        <f>+IF(Tabla1[[#This Row],[Fecha Baja]]="","",VALUE(1&amp;"/"&amp;MONTH(Tabla1[[#This Row],[Fecha Baja]])&amp;"/"&amp;YEAR(Tabla1[[#This Row],[Fecha Baja]])))</f>
        <v>43525</v>
      </c>
      <c r="AS709" s="42">
        <f>IF(Tabla1[[#This Row],[Fecha Ingreso Plataforma]]="","",VALUE(1&amp;"/"&amp;MONTH(Tabla1[[#This Row],[Fecha Ingreso Plataforma]])&amp;"/"&amp;YEAR(Tabla1[[#This Row],[Fecha Ingreso Plataforma]])))</f>
        <v>43497</v>
      </c>
      <c r="AT709" s="41" t="str">
        <f ca="1">+IF(AND(Tabla1[[#This Row],[dias]]&gt;=135,Tabla1[[#This Row],[Estado]]="Vigente"),"Si","No")</f>
        <v>No</v>
      </c>
      <c r="AU709" s="37" t="str">
        <f>+IF(COUNTIF('PLAN EMPLEADO'!I:I,Tabla1[[#This Row],[Mail]])=0,"No","Si")</f>
        <v>No</v>
      </c>
      <c r="AV709" s="89" t="s">
        <v>709</v>
      </c>
      <c r="AW709" s="194"/>
    </row>
    <row r="710" spans="1:49" x14ac:dyDescent="0.2">
      <c r="A710" s="37" t="s">
        <v>27</v>
      </c>
      <c r="B710" s="37" t="s">
        <v>3115</v>
      </c>
      <c r="C710" s="37" t="s">
        <v>28</v>
      </c>
      <c r="D710" s="37" t="s">
        <v>30</v>
      </c>
      <c r="E710" s="193" t="str">
        <f>+LEFT(Tabla1[[#This Row],[RutDV]],8)</f>
        <v>17604903</v>
      </c>
      <c r="F710" s="193" t="str">
        <f>+RIGHT(Tabla1[[#This Row],[RutDV]],1)</f>
        <v>0</v>
      </c>
      <c r="G710" s="37" t="s">
        <v>5162</v>
      </c>
      <c r="H710" s="37" t="s">
        <v>5180</v>
      </c>
      <c r="I710" s="37" t="str">
        <f>+TRIM(Tabla1[[#This Row],[Nombres]]&amp;" "&amp;Tabla1[[#This Row],[Apellidos]])</f>
        <v>YESSICA XIMENA BREVIS GARNICA</v>
      </c>
      <c r="J710" s="37" t="s">
        <v>5130</v>
      </c>
      <c r="K710" s="37" t="s">
        <v>5131</v>
      </c>
      <c r="L710" s="37" t="s">
        <v>2494</v>
      </c>
      <c r="M710" s="37" t="s">
        <v>2493</v>
      </c>
      <c r="N710" s="37" t="s">
        <v>2495</v>
      </c>
      <c r="O710" s="37" t="s">
        <v>3107</v>
      </c>
      <c r="P710" s="40">
        <v>43502</v>
      </c>
      <c r="Q710" s="37"/>
      <c r="V710" s="40">
        <v>32904</v>
      </c>
      <c r="W710" s="37" t="s">
        <v>5415</v>
      </c>
      <c r="X710" s="37" t="s">
        <v>2509</v>
      </c>
      <c r="Y710" s="37" t="str">
        <f>+IFERROR(VLOOKUP(Tabla1[[#This Row],[Supervisor]],STAFF!E:H,4,0),"")</f>
        <v>ULISES LA ROSA PEREZ</v>
      </c>
      <c r="Z710" s="40">
        <v>43475</v>
      </c>
      <c r="AA710" s="40">
        <v>43493</v>
      </c>
      <c r="AC710" s="40">
        <v>43497</v>
      </c>
      <c r="AD710" s="37" t="s">
        <v>5180</v>
      </c>
      <c r="AE710" s="37" t="s">
        <v>5180</v>
      </c>
      <c r="AF710" s="37">
        <v>19226</v>
      </c>
      <c r="AG710" s="37" t="s">
        <v>5198</v>
      </c>
      <c r="AJ710" s="37">
        <v>48</v>
      </c>
      <c r="AK710" s="37" t="s">
        <v>2515</v>
      </c>
      <c r="AL710" s="37">
        <v>45</v>
      </c>
      <c r="AN710" s="37">
        <f>+IF(AL710=45,1,"")</f>
        <v>1</v>
      </c>
      <c r="AO710" s="40">
        <f ca="1">+TODAY()</f>
        <v>44256</v>
      </c>
      <c r="AP710" s="41">
        <f ca="1">+IF(Tabla1[[#This Row],[Fecha Ingreso Plataforma]]="","",AO710-AC710)</f>
        <v>759</v>
      </c>
      <c r="AQ710" s="40"/>
      <c r="AR710" s="42">
        <f>+IF(Tabla1[[#This Row],[Fecha Baja]]="","",VALUE(1&amp;"/"&amp;MONTH(Tabla1[[#This Row],[Fecha Baja]])&amp;"/"&amp;YEAR(Tabla1[[#This Row],[Fecha Baja]])))</f>
        <v>43497</v>
      </c>
      <c r="AS710" s="42">
        <f>IF(Tabla1[[#This Row],[Fecha Ingreso Plataforma]]="","",VALUE(1&amp;"/"&amp;MONTH(Tabla1[[#This Row],[Fecha Ingreso Plataforma]])&amp;"/"&amp;YEAR(Tabla1[[#This Row],[Fecha Ingreso Plataforma]])))</f>
        <v>43497</v>
      </c>
      <c r="AT710" s="41" t="str">
        <f ca="1">+IF(AND(Tabla1[[#This Row],[dias]]&gt;=135,Tabla1[[#This Row],[Estado]]="Vigente"),"Si","No")</f>
        <v>No</v>
      </c>
      <c r="AU710" s="37" t="str">
        <f>+IF(COUNTIF('PLAN EMPLEADO'!I:I,Tabla1[[#This Row],[Mail]])=0,"No","Si")</f>
        <v>No</v>
      </c>
      <c r="AV710" s="89" t="s">
        <v>709</v>
      </c>
      <c r="AW710" s="194"/>
    </row>
    <row r="711" spans="1:49" x14ac:dyDescent="0.2">
      <c r="A711" s="37" t="s">
        <v>27</v>
      </c>
      <c r="B711" s="37" t="s">
        <v>3115</v>
      </c>
      <c r="C711" s="193" t="s">
        <v>28</v>
      </c>
      <c r="D711" s="37" t="s">
        <v>30</v>
      </c>
      <c r="E711" s="193" t="str">
        <f>+LEFT(Tabla1[[#This Row],[RutDV]],8)</f>
        <v>12843756</v>
      </c>
      <c r="F711" s="193" t="str">
        <f>+RIGHT(Tabla1[[#This Row],[RutDV]],1)</f>
        <v>8</v>
      </c>
      <c r="G711" s="37" t="s">
        <v>5288</v>
      </c>
      <c r="H711" s="37" t="s">
        <v>5314</v>
      </c>
      <c r="I711" s="37" t="str">
        <f>+TRIM(Tabla1[[#This Row],[Nombres]]&amp;" "&amp;Tabla1[[#This Row],[Apellidos]])</f>
        <v>MARCIA LORENA PINILLA CASTILLO</v>
      </c>
      <c r="J711" s="37" t="s">
        <v>5253</v>
      </c>
      <c r="K711" s="37" t="s">
        <v>5254</v>
      </c>
      <c r="L711" s="193" t="s">
        <v>2494</v>
      </c>
      <c r="M711" s="211" t="s">
        <v>2493</v>
      </c>
      <c r="N711" s="193" t="s">
        <v>2496</v>
      </c>
      <c r="O711" s="193" t="s">
        <v>3533</v>
      </c>
      <c r="P711" s="195">
        <v>44230</v>
      </c>
      <c r="Q711" s="37"/>
      <c r="V711" s="40">
        <v>27538</v>
      </c>
      <c r="W711" s="37" t="s">
        <v>5415</v>
      </c>
      <c r="X711" s="37" t="s">
        <v>2509</v>
      </c>
      <c r="Y711" s="37" t="str">
        <f>+IFERROR(VLOOKUP(Tabla1[[#This Row],[Supervisor]],STAFF!E:H,4,0),"")</f>
        <v>ULISES LA ROSA PEREZ</v>
      </c>
      <c r="Z711" s="40">
        <v>43493</v>
      </c>
      <c r="AA711" s="40">
        <v>43507</v>
      </c>
      <c r="AC711" s="40">
        <v>43508</v>
      </c>
      <c r="AD711" s="37" t="s">
        <v>5314</v>
      </c>
      <c r="AE711" s="37" t="s">
        <v>5314</v>
      </c>
      <c r="AF711" s="37">
        <v>19200</v>
      </c>
      <c r="AG711" s="37" t="s">
        <v>5339</v>
      </c>
      <c r="AJ711" s="37">
        <v>49</v>
      </c>
      <c r="AK711" s="37" t="s">
        <v>4474</v>
      </c>
      <c r="AL711" s="37">
        <v>30</v>
      </c>
      <c r="AM711" s="37" t="s">
        <v>3519</v>
      </c>
      <c r="AN711" s="37" t="str">
        <f>+IF(AL711=45,1,"")</f>
        <v/>
      </c>
      <c r="AO711" s="40">
        <f ca="1">+TODAY()</f>
        <v>44256</v>
      </c>
      <c r="AP711" s="41">
        <f ca="1">+IF(Tabla1[[#This Row],[Fecha Ingreso Plataforma]]="","",AO711-AC711)</f>
        <v>748</v>
      </c>
      <c r="AQ711" s="40"/>
      <c r="AR711" s="42">
        <f>+IF(Tabla1[[#This Row],[Fecha Baja]]="","",VALUE(1&amp;"/"&amp;MONTH(Tabla1[[#This Row],[Fecha Baja]])&amp;"/"&amp;YEAR(Tabla1[[#This Row],[Fecha Baja]])))</f>
        <v>44228</v>
      </c>
      <c r="AS711" s="42">
        <f>IF(Tabla1[[#This Row],[Fecha Ingreso Plataforma]]="","",VALUE(1&amp;"/"&amp;MONTH(Tabla1[[#This Row],[Fecha Ingreso Plataforma]])&amp;"/"&amp;YEAR(Tabla1[[#This Row],[Fecha Ingreso Plataforma]])))</f>
        <v>43497</v>
      </c>
      <c r="AT711" s="41" t="str">
        <f ca="1">+IF(AND(Tabla1[[#This Row],[dias]]&gt;=135,Tabla1[[#This Row],[Estado]]="Vigente"),"Si","No")</f>
        <v>No</v>
      </c>
      <c r="AU711" s="37" t="str">
        <f>+IF(COUNTIF('PLAN EMPLEADO'!I:I,Tabla1[[#This Row],[Mail]])=0,"No","Si")</f>
        <v>Si</v>
      </c>
      <c r="AV711" s="89" t="s">
        <v>8321</v>
      </c>
      <c r="AW711" s="194"/>
    </row>
    <row r="712" spans="1:49" x14ac:dyDescent="0.2">
      <c r="A712" s="37" t="s">
        <v>27</v>
      </c>
      <c r="B712" s="37" t="s">
        <v>3115</v>
      </c>
      <c r="C712" s="37" t="s">
        <v>29</v>
      </c>
      <c r="D712" s="37" t="s">
        <v>30</v>
      </c>
      <c r="E712" s="193" t="str">
        <f>+LEFT(Tabla1[[#This Row],[RutDV]],8)</f>
        <v>16892804</v>
      </c>
      <c r="F712" s="193" t="str">
        <f>+RIGHT(Tabla1[[#This Row],[RutDV]],1)</f>
        <v>1</v>
      </c>
      <c r="G712" s="37" t="s">
        <v>5277</v>
      </c>
      <c r="H712" s="37" t="s">
        <v>5303</v>
      </c>
      <c r="I712" s="37" t="str">
        <f>+TRIM(Tabla1[[#This Row],[Nombres]]&amp;" "&amp;Tabla1[[#This Row],[Apellidos]])</f>
        <v>ALICIA ESTHER BERRIOS CANGANA</v>
      </c>
      <c r="J712" s="37" t="s">
        <v>5234</v>
      </c>
      <c r="K712" s="37" t="s">
        <v>5235</v>
      </c>
      <c r="L712" s="37" t="s">
        <v>2494</v>
      </c>
      <c r="M712" s="37" t="s">
        <v>2493</v>
      </c>
      <c r="N712" s="37" t="s">
        <v>2495</v>
      </c>
      <c r="O712" s="37" t="s">
        <v>3107</v>
      </c>
      <c r="P712" s="40">
        <v>43538</v>
      </c>
      <c r="Q712" s="37"/>
      <c r="V712" s="40">
        <v>32324</v>
      </c>
      <c r="W712" s="37" t="s">
        <v>5411</v>
      </c>
      <c r="X712" s="37" t="s">
        <v>2512</v>
      </c>
      <c r="Y712" s="37" t="str">
        <f>+IFERROR(VLOOKUP(Tabla1[[#This Row],[Supervisor]],STAFF!E:H,4,0),"")</f>
        <v>ULISES LA ROSA PEREZ</v>
      </c>
      <c r="Z712" s="40">
        <v>43493</v>
      </c>
      <c r="AA712" s="40">
        <v>43507</v>
      </c>
      <c r="AC712" s="40">
        <v>43508</v>
      </c>
      <c r="AD712" s="37" t="s">
        <v>5303</v>
      </c>
      <c r="AE712" s="37" t="s">
        <v>5303</v>
      </c>
      <c r="AF712" s="37">
        <v>19085</v>
      </c>
      <c r="AG712" s="37" t="s">
        <v>5329</v>
      </c>
      <c r="AJ712" s="37">
        <v>49</v>
      </c>
      <c r="AK712" s="37" t="s">
        <v>4474</v>
      </c>
      <c r="AL712" s="37">
        <v>45</v>
      </c>
      <c r="AN712" s="37">
        <f>+IF(AL712=45,1,"")</f>
        <v>1</v>
      </c>
      <c r="AO712" s="40">
        <f ca="1">+TODAY()</f>
        <v>44256</v>
      </c>
      <c r="AP712" s="41">
        <f ca="1">+IF(Tabla1[[#This Row],[Fecha Ingreso Plataforma]]="","",AO712-AC712)</f>
        <v>748</v>
      </c>
      <c r="AQ712" s="40"/>
      <c r="AR712" s="42">
        <f>+IF(Tabla1[[#This Row],[Fecha Baja]]="","",VALUE(1&amp;"/"&amp;MONTH(Tabla1[[#This Row],[Fecha Baja]])&amp;"/"&amp;YEAR(Tabla1[[#This Row],[Fecha Baja]])))</f>
        <v>43525</v>
      </c>
      <c r="AS712" s="42">
        <f>IF(Tabla1[[#This Row],[Fecha Ingreso Plataforma]]="","",VALUE(1&amp;"/"&amp;MONTH(Tabla1[[#This Row],[Fecha Ingreso Plataforma]])&amp;"/"&amp;YEAR(Tabla1[[#This Row],[Fecha Ingreso Plataforma]])))</f>
        <v>43497</v>
      </c>
      <c r="AT712" s="41" t="str">
        <f ca="1">+IF(AND(Tabla1[[#This Row],[dias]]&gt;=135,Tabla1[[#This Row],[Estado]]="Vigente"),"Si","No")</f>
        <v>No</v>
      </c>
      <c r="AU712" s="37" t="str">
        <f>+IF(COUNTIF('PLAN EMPLEADO'!I:I,Tabla1[[#This Row],[Mail]])=0,"No","Si")</f>
        <v>No</v>
      </c>
      <c r="AV712" s="89" t="s">
        <v>709</v>
      </c>
      <c r="AW712" s="194"/>
    </row>
    <row r="713" spans="1:49" x14ac:dyDescent="0.2">
      <c r="A713" s="37" t="s">
        <v>27</v>
      </c>
      <c r="B713" s="37" t="s">
        <v>3115</v>
      </c>
      <c r="C713" s="37" t="s">
        <v>5954</v>
      </c>
      <c r="D713" s="37" t="s">
        <v>30</v>
      </c>
      <c r="E713" s="193" t="str">
        <f>+LEFT(Tabla1[[#This Row],[RutDV]],8)</f>
        <v>16173509</v>
      </c>
      <c r="F713" s="193" t="str">
        <f>+RIGHT(Tabla1[[#This Row],[RutDV]],1)</f>
        <v>4</v>
      </c>
      <c r="G713" s="37" t="s">
        <v>5279</v>
      </c>
      <c r="H713" s="37" t="s">
        <v>5305</v>
      </c>
      <c r="I713" s="37" t="str">
        <f>+TRIM(Tabla1[[#This Row],[Nombres]]&amp;" "&amp;Tabla1[[#This Row],[Apellidos]])</f>
        <v>CAROLINA ANDREA CASTILLO SEPULVEDA</v>
      </c>
      <c r="J713" s="37" t="s">
        <v>5238</v>
      </c>
      <c r="K713" s="37" t="s">
        <v>5239</v>
      </c>
      <c r="L713" s="37" t="s">
        <v>2494</v>
      </c>
      <c r="M713" s="37" t="s">
        <v>2493</v>
      </c>
      <c r="N713" s="37" t="s">
        <v>2496</v>
      </c>
      <c r="O713" s="37" t="s">
        <v>3533</v>
      </c>
      <c r="P713" s="45">
        <v>43640</v>
      </c>
      <c r="Q713" s="37"/>
      <c r="V713" s="40">
        <v>31308</v>
      </c>
      <c r="W713" s="37" t="s">
        <v>5847</v>
      </c>
      <c r="X713" s="37" t="s">
        <v>662</v>
      </c>
      <c r="Y713" s="37" t="str">
        <f>+IFERROR(VLOOKUP(Tabla1[[#This Row],[Supervisor]],STAFF!E:H,4,0),"")</f>
        <v xml:space="preserve">YORMAN JOSE HERNANDEZ USECHE </v>
      </c>
      <c r="Z713" s="40">
        <v>43493</v>
      </c>
      <c r="AA713" s="40">
        <v>43507</v>
      </c>
      <c r="AC713" s="40">
        <v>43508</v>
      </c>
      <c r="AD713" s="37" t="s">
        <v>5305</v>
      </c>
      <c r="AE713" s="37" t="s">
        <v>5305</v>
      </c>
      <c r="AF713" s="37">
        <v>19090</v>
      </c>
      <c r="AG713" s="37" t="s">
        <v>5845</v>
      </c>
      <c r="AJ713" s="37">
        <v>49</v>
      </c>
      <c r="AK713" s="37" t="s">
        <v>4474</v>
      </c>
      <c r="AL713" s="37">
        <v>45</v>
      </c>
      <c r="AN713" s="37">
        <f>+IF(AL713=45,1,"")</f>
        <v>1</v>
      </c>
      <c r="AO713" s="40">
        <f ca="1">+TODAY()</f>
        <v>44256</v>
      </c>
      <c r="AP713" s="41">
        <f ca="1">+IF(Tabla1[[#This Row],[Fecha Ingreso Plataforma]]="","",AO713-AC713)</f>
        <v>748</v>
      </c>
      <c r="AQ713" s="40"/>
      <c r="AR713" s="42">
        <f>+IF(Tabla1[[#This Row],[Fecha Baja]]="","",VALUE(1&amp;"/"&amp;MONTH(Tabla1[[#This Row],[Fecha Baja]])&amp;"/"&amp;YEAR(Tabla1[[#This Row],[Fecha Baja]])))</f>
        <v>43617</v>
      </c>
      <c r="AS713" s="42">
        <f>IF(Tabla1[[#This Row],[Fecha Ingreso Plataforma]]="","",VALUE(1&amp;"/"&amp;MONTH(Tabla1[[#This Row],[Fecha Ingreso Plataforma]])&amp;"/"&amp;YEAR(Tabla1[[#This Row],[Fecha Ingreso Plataforma]])))</f>
        <v>43497</v>
      </c>
      <c r="AT713" s="41" t="str">
        <f ca="1">+IF(AND(Tabla1[[#This Row],[dias]]&gt;=135,Tabla1[[#This Row],[Estado]]="Vigente"),"Si","No")</f>
        <v>No</v>
      </c>
      <c r="AU713" s="37" t="str">
        <f>+IF(COUNTIF('PLAN EMPLEADO'!I:I,Tabla1[[#This Row],[Mail]])=0,"No","Si")</f>
        <v>No</v>
      </c>
      <c r="AV713" s="89" t="s">
        <v>709</v>
      </c>
      <c r="AW713" s="194"/>
    </row>
    <row r="714" spans="1:49" x14ac:dyDescent="0.2">
      <c r="A714" s="37" t="s">
        <v>27</v>
      </c>
      <c r="B714" s="37" t="s">
        <v>3115</v>
      </c>
      <c r="C714" s="37" t="s">
        <v>28</v>
      </c>
      <c r="D714" s="37" t="s">
        <v>30</v>
      </c>
      <c r="E714" s="193" t="str">
        <f>+LEFT(Tabla1[[#This Row],[RutDV]],8)</f>
        <v>20006304</v>
      </c>
      <c r="F714" s="193" t="str">
        <f>+RIGHT(Tabla1[[#This Row],[RutDV]],1)</f>
        <v>K</v>
      </c>
      <c r="G714" s="37" t="s">
        <v>5286</v>
      </c>
      <c r="H714" s="37" t="s">
        <v>5312</v>
      </c>
      <c r="I714" s="37" t="str">
        <f>+TRIM(Tabla1[[#This Row],[Nombres]]&amp;" "&amp;Tabla1[[#This Row],[Apellidos]])</f>
        <v>CAMILA CAROLINA MORALES BONILLA</v>
      </c>
      <c r="J714" s="37" t="s">
        <v>5250</v>
      </c>
      <c r="K714" s="37" t="s">
        <v>5251</v>
      </c>
      <c r="L714" s="37" t="s">
        <v>2494</v>
      </c>
      <c r="M714" s="37" t="s">
        <v>2493</v>
      </c>
      <c r="N714" s="37" t="s">
        <v>2496</v>
      </c>
      <c r="P714" s="40">
        <v>43560</v>
      </c>
      <c r="Q714" s="37"/>
      <c r="V714" s="40">
        <v>36271</v>
      </c>
      <c r="W714" s="37" t="s">
        <v>5414</v>
      </c>
      <c r="X714" s="37" t="s">
        <v>2508</v>
      </c>
      <c r="Y714" s="37" t="str">
        <f>+IFERROR(VLOOKUP(Tabla1[[#This Row],[Supervisor]],STAFF!E:H,4,0),"")</f>
        <v>ULISES LA ROSA PEREZ</v>
      </c>
      <c r="Z714" s="40">
        <v>43493</v>
      </c>
      <c r="AA714" s="40">
        <v>43507</v>
      </c>
      <c r="AC714" s="40">
        <v>43509</v>
      </c>
      <c r="AD714" s="37" t="s">
        <v>5312</v>
      </c>
      <c r="AE714" s="37" t="s">
        <v>5312</v>
      </c>
      <c r="AF714" s="37">
        <v>19168</v>
      </c>
      <c r="AG714" s="37" t="s">
        <v>5337</v>
      </c>
      <c r="AJ714" s="37">
        <v>49</v>
      </c>
      <c r="AK714" s="37" t="s">
        <v>4474</v>
      </c>
      <c r="AL714" s="37">
        <v>45</v>
      </c>
      <c r="AN714" s="37">
        <f>+IF(AL714=45,1,"")</f>
        <v>1</v>
      </c>
      <c r="AO714" s="40">
        <f ca="1">+TODAY()</f>
        <v>44256</v>
      </c>
      <c r="AP714" s="41">
        <f ca="1">+IF(Tabla1[[#This Row],[Fecha Ingreso Plataforma]]="","",AO714-AC714)</f>
        <v>747</v>
      </c>
      <c r="AQ714" s="40"/>
      <c r="AR714" s="42">
        <f>+IF(Tabla1[[#This Row],[Fecha Baja]]="","",VALUE(1&amp;"/"&amp;MONTH(Tabla1[[#This Row],[Fecha Baja]])&amp;"/"&amp;YEAR(Tabla1[[#This Row],[Fecha Baja]])))</f>
        <v>43556</v>
      </c>
      <c r="AS714" s="42">
        <f>IF(Tabla1[[#This Row],[Fecha Ingreso Plataforma]]="","",VALUE(1&amp;"/"&amp;MONTH(Tabla1[[#This Row],[Fecha Ingreso Plataforma]])&amp;"/"&amp;YEAR(Tabla1[[#This Row],[Fecha Ingreso Plataforma]])))</f>
        <v>43497</v>
      </c>
      <c r="AT714" s="41" t="str">
        <f ca="1">+IF(AND(Tabla1[[#This Row],[dias]]&gt;=135,Tabla1[[#This Row],[Estado]]="Vigente"),"Si","No")</f>
        <v>No</v>
      </c>
      <c r="AU714" s="37" t="str">
        <f>+IF(COUNTIF('PLAN EMPLEADO'!I:I,Tabla1[[#This Row],[Mail]])=0,"No","Si")</f>
        <v>No</v>
      </c>
      <c r="AV714" s="89" t="s">
        <v>709</v>
      </c>
      <c r="AW714" s="194"/>
    </row>
    <row r="715" spans="1:49" x14ac:dyDescent="0.2">
      <c r="A715" s="37" t="s">
        <v>27</v>
      </c>
      <c r="B715" s="37" t="s">
        <v>3115</v>
      </c>
      <c r="C715" s="37" t="s">
        <v>28</v>
      </c>
      <c r="D715" s="37" t="s">
        <v>30</v>
      </c>
      <c r="E715" s="193" t="str">
        <f>+LEFT(Tabla1[[#This Row],[RutDV]],8)</f>
        <v>16822218</v>
      </c>
      <c r="F715" s="193" t="str">
        <f>+RIGHT(Tabla1[[#This Row],[RutDV]],1)</f>
        <v>1</v>
      </c>
      <c r="G715" s="37" t="s">
        <v>5002</v>
      </c>
      <c r="H715" s="37" t="s">
        <v>5022</v>
      </c>
      <c r="I715" s="37" t="str">
        <f>+TRIM(Tabla1[[#This Row],[Nombres]]&amp;" "&amp;Tabla1[[#This Row],[Apellidos]])</f>
        <v>GUILLERMO JONATHAN ARANCIBIA ARAYA</v>
      </c>
      <c r="J715" s="37" t="s">
        <v>4983</v>
      </c>
      <c r="K715" s="37" t="s">
        <v>1496</v>
      </c>
      <c r="L715" s="37" t="s">
        <v>2494</v>
      </c>
      <c r="M715" s="37" t="s">
        <v>2493</v>
      </c>
      <c r="N715" s="37" t="s">
        <v>2495</v>
      </c>
      <c r="O715" s="37" t="s">
        <v>3107</v>
      </c>
      <c r="P715" s="45">
        <v>43608</v>
      </c>
      <c r="Q715" s="37"/>
      <c r="V715" s="40">
        <v>32257</v>
      </c>
      <c r="W715" s="37" t="s">
        <v>5417</v>
      </c>
      <c r="X715" s="37" t="s">
        <v>2514</v>
      </c>
      <c r="Y715" s="37" t="str">
        <f>+IFERROR(VLOOKUP(Tabla1[[#This Row],[Supervisor]],STAFF!E:H,4,0),"")</f>
        <v>WILLIAMS ENRIQUE DOMINGUEZ BARRADA</v>
      </c>
      <c r="Z715" s="40">
        <v>43493</v>
      </c>
      <c r="AA715" s="40">
        <v>43507</v>
      </c>
      <c r="AC715" s="40">
        <v>43508</v>
      </c>
      <c r="AD715" s="37" t="s">
        <v>5022</v>
      </c>
      <c r="AE715" s="37" t="s">
        <v>5022</v>
      </c>
      <c r="AF715" s="37">
        <v>19257</v>
      </c>
      <c r="AG715" s="37" t="s">
        <v>5039</v>
      </c>
      <c r="AJ715" s="37">
        <v>49</v>
      </c>
      <c r="AK715" s="37" t="s">
        <v>4474</v>
      </c>
      <c r="AL715" s="37">
        <v>45</v>
      </c>
      <c r="AN715" s="37">
        <f>+IF(AL715=45,1,"")</f>
        <v>1</v>
      </c>
      <c r="AO715" s="40">
        <f ca="1">+TODAY()</f>
        <v>44256</v>
      </c>
      <c r="AP715" s="41">
        <f ca="1">+IF(Tabla1[[#This Row],[Fecha Ingreso Plataforma]]="","",AO715-AC715)</f>
        <v>748</v>
      </c>
      <c r="AQ715" s="40"/>
      <c r="AR715" s="42">
        <f>+IF(Tabla1[[#This Row],[Fecha Baja]]="","",VALUE(1&amp;"/"&amp;MONTH(Tabla1[[#This Row],[Fecha Baja]])&amp;"/"&amp;YEAR(Tabla1[[#This Row],[Fecha Baja]])))</f>
        <v>43586</v>
      </c>
      <c r="AS715" s="42">
        <f>IF(Tabla1[[#This Row],[Fecha Ingreso Plataforma]]="","",VALUE(1&amp;"/"&amp;MONTH(Tabla1[[#This Row],[Fecha Ingreso Plataforma]])&amp;"/"&amp;YEAR(Tabla1[[#This Row],[Fecha Ingreso Plataforma]])))</f>
        <v>43497</v>
      </c>
      <c r="AT715" s="41" t="str">
        <f ca="1">+IF(AND(Tabla1[[#This Row],[dias]]&gt;=135,Tabla1[[#This Row],[Estado]]="Vigente"),"Si","No")</f>
        <v>No</v>
      </c>
      <c r="AU715" s="37" t="str">
        <f>+IF(COUNTIF('PLAN EMPLEADO'!I:I,Tabla1[[#This Row],[Mail]])=0,"No","Si")</f>
        <v>No</v>
      </c>
      <c r="AV715" s="89" t="s">
        <v>709</v>
      </c>
      <c r="AW715" s="194"/>
    </row>
    <row r="716" spans="1:49" x14ac:dyDescent="0.2">
      <c r="A716" s="37" t="s">
        <v>27</v>
      </c>
      <c r="B716" s="37" t="s">
        <v>3115</v>
      </c>
      <c r="C716" s="37" t="s">
        <v>28</v>
      </c>
      <c r="D716" s="37" t="s">
        <v>30</v>
      </c>
      <c r="E716" s="193" t="str">
        <f>+LEFT(Tabla1[[#This Row],[RutDV]],8)</f>
        <v>19258292</v>
      </c>
      <c r="F716" s="193" t="str">
        <f>+RIGHT(Tabla1[[#This Row],[RutDV]],1)</f>
        <v>k</v>
      </c>
      <c r="G716" s="37" t="s">
        <v>5275</v>
      </c>
      <c r="H716" s="37" t="s">
        <v>5301</v>
      </c>
      <c r="I716" s="37" t="str">
        <f>+TRIM(Tabla1[[#This Row],[Nombres]]&amp;" "&amp;Tabla1[[#This Row],[Apellidos]])</f>
        <v>KATHERINE VALERIA ALVAREZ VARGAS</v>
      </c>
      <c r="J716" s="37" t="s">
        <v>5230</v>
      </c>
      <c r="K716" s="37" t="s">
        <v>5231</v>
      </c>
      <c r="L716" s="37" t="s">
        <v>2494</v>
      </c>
      <c r="M716" s="37" t="s">
        <v>2493</v>
      </c>
      <c r="N716" s="37" t="s">
        <v>2495</v>
      </c>
      <c r="O716" s="37" t="s">
        <v>3240</v>
      </c>
      <c r="P716" s="45">
        <v>43585</v>
      </c>
      <c r="Q716" s="37"/>
      <c r="V716" s="40">
        <v>35306</v>
      </c>
      <c r="W716" s="37" t="s">
        <v>5409</v>
      </c>
      <c r="X716" s="37" t="s">
        <v>2511</v>
      </c>
      <c r="Y716" s="37" t="str">
        <f>+IFERROR(VLOOKUP(Tabla1[[#This Row],[Supervisor]],STAFF!E:H,4,0),"")</f>
        <v>ULISES LA ROSA PEREZ</v>
      </c>
      <c r="Z716" s="40">
        <v>43493</v>
      </c>
      <c r="AA716" s="40">
        <v>43507</v>
      </c>
      <c r="AC716" s="40">
        <v>43508</v>
      </c>
      <c r="AD716" s="37" t="s">
        <v>5301</v>
      </c>
      <c r="AE716" s="37" t="s">
        <v>5301</v>
      </c>
      <c r="AF716" s="37">
        <v>19063</v>
      </c>
      <c r="AG716" s="37" t="s">
        <v>5327</v>
      </c>
      <c r="AJ716" s="37">
        <v>49</v>
      </c>
      <c r="AK716" s="37" t="s">
        <v>4474</v>
      </c>
      <c r="AL716" s="37">
        <v>30</v>
      </c>
      <c r="AN716" s="37" t="str">
        <f>+IF(AL716=45,1,"")</f>
        <v/>
      </c>
      <c r="AO716" s="40">
        <f ca="1">+TODAY()</f>
        <v>44256</v>
      </c>
      <c r="AP716" s="41">
        <f ca="1">+IF(Tabla1[[#This Row],[Fecha Ingreso Plataforma]]="","",AO716-AC716)</f>
        <v>748</v>
      </c>
      <c r="AQ716" s="40"/>
      <c r="AR716" s="42">
        <f>+IF(Tabla1[[#This Row],[Fecha Baja]]="","",VALUE(1&amp;"/"&amp;MONTH(Tabla1[[#This Row],[Fecha Baja]])&amp;"/"&amp;YEAR(Tabla1[[#This Row],[Fecha Baja]])))</f>
        <v>43556</v>
      </c>
      <c r="AS716" s="42">
        <f>IF(Tabla1[[#This Row],[Fecha Ingreso Plataforma]]="","",VALUE(1&amp;"/"&amp;MONTH(Tabla1[[#This Row],[Fecha Ingreso Plataforma]])&amp;"/"&amp;YEAR(Tabla1[[#This Row],[Fecha Ingreso Plataforma]])))</f>
        <v>43497</v>
      </c>
      <c r="AT716" s="41" t="str">
        <f ca="1">+IF(AND(Tabla1[[#This Row],[dias]]&gt;=135,Tabla1[[#This Row],[Estado]]="Vigente"),"Si","No")</f>
        <v>No</v>
      </c>
      <c r="AU716" s="37" t="str">
        <f>+IF(COUNTIF('PLAN EMPLEADO'!I:I,Tabla1[[#This Row],[Mail]])=0,"No","Si")</f>
        <v>No</v>
      </c>
      <c r="AV716" s="89" t="s">
        <v>709</v>
      </c>
      <c r="AW716" s="194"/>
    </row>
    <row r="717" spans="1:49" x14ac:dyDescent="0.2">
      <c r="A717" s="37" t="s">
        <v>27</v>
      </c>
      <c r="B717" s="37" t="s">
        <v>3115</v>
      </c>
      <c r="C717" s="37" t="s">
        <v>29</v>
      </c>
      <c r="D717" s="37" t="s">
        <v>30</v>
      </c>
      <c r="E717" s="193" t="str">
        <f>+LEFT(Tabla1[[#This Row],[RutDV]],8)</f>
        <v>12218967</v>
      </c>
      <c r="F717" s="193" t="str">
        <f>+RIGHT(Tabla1[[#This Row],[RutDV]],1)</f>
        <v>8</v>
      </c>
      <c r="G717" s="37" t="s">
        <v>5276</v>
      </c>
      <c r="H717" s="37" t="s">
        <v>5302</v>
      </c>
      <c r="I717" s="37" t="str">
        <f>+TRIM(Tabla1[[#This Row],[Nombres]]&amp;" "&amp;Tabla1[[#This Row],[Apellidos]])</f>
        <v>ROXANA DEL CARMEN ARAVENA SALAZAR</v>
      </c>
      <c r="J717" s="37" t="s">
        <v>5232</v>
      </c>
      <c r="K717" s="37" t="s">
        <v>5233</v>
      </c>
      <c r="L717" s="37" t="s">
        <v>2494</v>
      </c>
      <c r="M717" s="37" t="s">
        <v>2493</v>
      </c>
      <c r="N717" s="37" t="s">
        <v>2496</v>
      </c>
      <c r="P717" s="40">
        <v>43543</v>
      </c>
      <c r="Q717" s="37"/>
      <c r="V717" s="40">
        <v>26517</v>
      </c>
      <c r="W717" s="37" t="s">
        <v>5409</v>
      </c>
      <c r="X717" s="37" t="s">
        <v>2511</v>
      </c>
      <c r="Y717" s="37" t="str">
        <f>+IFERROR(VLOOKUP(Tabla1[[#This Row],[Supervisor]],STAFF!E:H,4,0),"")</f>
        <v>ULISES LA ROSA PEREZ</v>
      </c>
      <c r="Z717" s="40">
        <v>43493</v>
      </c>
      <c r="AA717" s="40">
        <v>43507</v>
      </c>
      <c r="AC717" s="40">
        <v>43508</v>
      </c>
      <c r="AD717" s="37" t="s">
        <v>5302</v>
      </c>
      <c r="AE717" s="37" t="s">
        <v>5302</v>
      </c>
      <c r="AF717" s="37">
        <v>19084</v>
      </c>
      <c r="AG717" s="37" t="s">
        <v>5328</v>
      </c>
      <c r="AJ717" s="37">
        <v>49</v>
      </c>
      <c r="AK717" s="37" t="s">
        <v>4474</v>
      </c>
      <c r="AL717" s="37">
        <v>45</v>
      </c>
      <c r="AN717" s="37">
        <f>+IF(AL717=45,1,"")</f>
        <v>1</v>
      </c>
      <c r="AO717" s="40">
        <f ca="1">+TODAY()</f>
        <v>44256</v>
      </c>
      <c r="AP717" s="41">
        <f ca="1">+IF(Tabla1[[#This Row],[Fecha Ingreso Plataforma]]="","",AO717-AC717)</f>
        <v>748</v>
      </c>
      <c r="AQ717" s="40"/>
      <c r="AR717" s="42">
        <f>+IF(Tabla1[[#This Row],[Fecha Baja]]="","",VALUE(1&amp;"/"&amp;MONTH(Tabla1[[#This Row],[Fecha Baja]])&amp;"/"&amp;YEAR(Tabla1[[#This Row],[Fecha Baja]])))</f>
        <v>43525</v>
      </c>
      <c r="AS717" s="42">
        <f>IF(Tabla1[[#This Row],[Fecha Ingreso Plataforma]]="","",VALUE(1&amp;"/"&amp;MONTH(Tabla1[[#This Row],[Fecha Ingreso Plataforma]])&amp;"/"&amp;YEAR(Tabla1[[#This Row],[Fecha Ingreso Plataforma]])))</f>
        <v>43497</v>
      </c>
      <c r="AT717" s="41" t="str">
        <f ca="1">+IF(AND(Tabla1[[#This Row],[dias]]&gt;=135,Tabla1[[#This Row],[Estado]]="Vigente"),"Si","No")</f>
        <v>No</v>
      </c>
      <c r="AU717" s="37" t="str">
        <f>+IF(COUNTIF('PLAN EMPLEADO'!I:I,Tabla1[[#This Row],[Mail]])=0,"No","Si")</f>
        <v>No</v>
      </c>
      <c r="AV717" s="89" t="s">
        <v>709</v>
      </c>
      <c r="AW717" s="194"/>
    </row>
    <row r="718" spans="1:49" x14ac:dyDescent="0.2">
      <c r="A718" s="37" t="s">
        <v>27</v>
      </c>
      <c r="B718" s="37" t="s">
        <v>3115</v>
      </c>
      <c r="C718" s="37" t="s">
        <v>29</v>
      </c>
      <c r="D718" s="37" t="s">
        <v>30</v>
      </c>
      <c r="E718" s="193" t="str">
        <f>+LEFT(Tabla1[[#This Row],[RutDV]],8)</f>
        <v>16307361</v>
      </c>
      <c r="F718" s="193" t="str">
        <f>+RIGHT(Tabla1[[#This Row],[RutDV]],1)</f>
        <v>7</v>
      </c>
      <c r="G718" s="37" t="s">
        <v>5290</v>
      </c>
      <c r="H718" s="37" t="s">
        <v>5316</v>
      </c>
      <c r="I718" s="37" t="str">
        <f>+TRIM(Tabla1[[#This Row],[Nombres]]&amp;" "&amp;Tabla1[[#This Row],[Apellidos]])</f>
        <v>TOMÁS ANTONIO RIVERA TOLEDO</v>
      </c>
      <c r="J718" s="37" t="s">
        <v>5257</v>
      </c>
      <c r="K718" s="37" t="s">
        <v>5258</v>
      </c>
      <c r="L718" s="37" t="s">
        <v>2494</v>
      </c>
      <c r="M718" s="37" t="s">
        <v>2493</v>
      </c>
      <c r="N718" s="37" t="s">
        <v>2496</v>
      </c>
      <c r="P718" s="40">
        <v>43539</v>
      </c>
      <c r="Q718" s="37"/>
      <c r="V718" s="40">
        <v>31531</v>
      </c>
      <c r="W718" s="37" t="s">
        <v>5413</v>
      </c>
      <c r="X718" s="37" t="s">
        <v>2510</v>
      </c>
      <c r="Y718" s="37" t="str">
        <f>+IFERROR(VLOOKUP(Tabla1[[#This Row],[Supervisor]],STAFF!E:H,4,0),"")</f>
        <v>FRANCISCO JAVIER SUAREZ VEGA</v>
      </c>
      <c r="Z718" s="40">
        <v>43493</v>
      </c>
      <c r="AA718" s="40">
        <v>43507</v>
      </c>
      <c r="AC718" s="40">
        <v>43509</v>
      </c>
      <c r="AD718" s="37" t="s">
        <v>5316</v>
      </c>
      <c r="AE718" s="37" t="s">
        <v>5316</v>
      </c>
      <c r="AF718" s="37">
        <v>19208</v>
      </c>
      <c r="AG718" s="37" t="s">
        <v>5341</v>
      </c>
      <c r="AJ718" s="37">
        <v>49</v>
      </c>
      <c r="AK718" s="37" t="s">
        <v>4474</v>
      </c>
      <c r="AL718" s="37">
        <v>45</v>
      </c>
      <c r="AN718" s="37">
        <f>+IF(AL718=45,1,"")</f>
        <v>1</v>
      </c>
      <c r="AO718" s="40">
        <f ca="1">+TODAY()</f>
        <v>44256</v>
      </c>
      <c r="AP718" s="41">
        <f ca="1">+IF(Tabla1[[#This Row],[Fecha Ingreso Plataforma]]="","",AO718-AC718)</f>
        <v>747</v>
      </c>
      <c r="AQ718" s="40"/>
      <c r="AR718" s="42">
        <f>+IF(Tabla1[[#This Row],[Fecha Baja]]="","",VALUE(1&amp;"/"&amp;MONTH(Tabla1[[#This Row],[Fecha Baja]])&amp;"/"&amp;YEAR(Tabla1[[#This Row],[Fecha Baja]])))</f>
        <v>43525</v>
      </c>
      <c r="AS718" s="42">
        <f>IF(Tabla1[[#This Row],[Fecha Ingreso Plataforma]]="","",VALUE(1&amp;"/"&amp;MONTH(Tabla1[[#This Row],[Fecha Ingreso Plataforma]])&amp;"/"&amp;YEAR(Tabla1[[#This Row],[Fecha Ingreso Plataforma]])))</f>
        <v>43497</v>
      </c>
      <c r="AT718" s="41" t="str">
        <f ca="1">+IF(AND(Tabla1[[#This Row],[dias]]&gt;=135,Tabla1[[#This Row],[Estado]]="Vigente"),"Si","No")</f>
        <v>No</v>
      </c>
      <c r="AU718" s="37" t="str">
        <f>+IF(COUNTIF('PLAN EMPLEADO'!I:I,Tabla1[[#This Row],[Mail]])=0,"No","Si")</f>
        <v>No</v>
      </c>
      <c r="AV718" s="89" t="s">
        <v>709</v>
      </c>
      <c r="AW718" s="194"/>
    </row>
    <row r="719" spans="1:49" x14ac:dyDescent="0.2">
      <c r="A719" s="37" t="s">
        <v>27</v>
      </c>
      <c r="B719" s="37" t="s">
        <v>3115</v>
      </c>
      <c r="C719" s="37" t="s">
        <v>28</v>
      </c>
      <c r="D719" s="37" t="s">
        <v>30</v>
      </c>
      <c r="E719" s="193" t="str">
        <f>+LEFT(Tabla1[[#This Row],[RutDV]],8)</f>
        <v>19251237</v>
      </c>
      <c r="F719" s="193" t="str">
        <f>+RIGHT(Tabla1[[#This Row],[RutDV]],1)</f>
        <v>9</v>
      </c>
      <c r="G719" s="37" t="s">
        <v>5361</v>
      </c>
      <c r="H719" s="37" t="s">
        <v>5529</v>
      </c>
      <c r="I719" s="37" t="str">
        <f>+TRIM(Tabla1[[#This Row],[Nombres]]&amp;" "&amp;Tabla1[[#This Row],[Apellidos]])</f>
        <v>ANDREA ELISABETH PONCE GODOY</v>
      </c>
      <c r="J719" s="37" t="s">
        <v>5389</v>
      </c>
      <c r="K719" s="37" t="s">
        <v>5390</v>
      </c>
      <c r="L719" s="37" t="s">
        <v>2494</v>
      </c>
      <c r="M719" s="37" t="s">
        <v>2493</v>
      </c>
      <c r="N719" s="37" t="s">
        <v>2496</v>
      </c>
      <c r="P719" s="40">
        <v>43554</v>
      </c>
      <c r="Q719" s="37"/>
      <c r="V719" s="40">
        <v>35339</v>
      </c>
      <c r="W719" s="37" t="s">
        <v>5411</v>
      </c>
      <c r="X719" s="37" t="s">
        <v>2512</v>
      </c>
      <c r="Y719" s="37" t="str">
        <f>+IFERROR(VLOOKUP(Tabla1[[#This Row],[Supervisor]],STAFF!E:H,4,0),"")</f>
        <v>ULISES LA ROSA PEREZ</v>
      </c>
      <c r="Z719" s="40">
        <v>43503</v>
      </c>
      <c r="AA719" s="40">
        <v>43523</v>
      </c>
      <c r="AB719" s="37" t="s">
        <v>2516</v>
      </c>
      <c r="AC719" s="40">
        <v>43525</v>
      </c>
      <c r="AD719" s="37" t="s">
        <v>5529</v>
      </c>
      <c r="AE719" s="37" t="s">
        <v>5529</v>
      </c>
      <c r="AF719" s="37">
        <v>19023</v>
      </c>
      <c r="AG719" s="37" t="s">
        <v>5538</v>
      </c>
      <c r="AJ719" s="37">
        <v>50</v>
      </c>
      <c r="AK719" s="37" t="s">
        <v>2515</v>
      </c>
      <c r="AL719" s="37">
        <v>30</v>
      </c>
      <c r="AN719" s="37" t="str">
        <f>+IF(AL719=45,1,"")</f>
        <v/>
      </c>
      <c r="AO719" s="40">
        <f ca="1">+TODAY()</f>
        <v>44256</v>
      </c>
      <c r="AP719" s="41">
        <f ca="1">+IF(Tabla1[[#This Row],[Fecha Ingreso Plataforma]]="","",AO719-AC719)</f>
        <v>731</v>
      </c>
      <c r="AQ719" s="40"/>
      <c r="AR719" s="42">
        <f>+IF(Tabla1[[#This Row],[Fecha Baja]]="","",VALUE(1&amp;"/"&amp;MONTH(Tabla1[[#This Row],[Fecha Baja]])&amp;"/"&amp;YEAR(Tabla1[[#This Row],[Fecha Baja]])))</f>
        <v>43525</v>
      </c>
      <c r="AS719" s="42">
        <f>IF(Tabla1[[#This Row],[Fecha Ingreso Plataforma]]="","",VALUE(1&amp;"/"&amp;MONTH(Tabla1[[#This Row],[Fecha Ingreso Plataforma]])&amp;"/"&amp;YEAR(Tabla1[[#This Row],[Fecha Ingreso Plataforma]])))</f>
        <v>43525</v>
      </c>
      <c r="AT719" s="41" t="str">
        <f ca="1">+IF(AND(Tabla1[[#This Row],[dias]]&gt;=135,Tabla1[[#This Row],[Estado]]="Vigente"),"Si","No")</f>
        <v>No</v>
      </c>
      <c r="AU719" s="37" t="str">
        <f>+IF(COUNTIF('PLAN EMPLEADO'!I:I,Tabla1[[#This Row],[Mail]])=0,"No","Si")</f>
        <v>No</v>
      </c>
      <c r="AV719" s="89" t="s">
        <v>709</v>
      </c>
      <c r="AW719" s="194"/>
    </row>
    <row r="720" spans="1:49" x14ac:dyDescent="0.2">
      <c r="A720" s="37" t="s">
        <v>27</v>
      </c>
      <c r="B720" s="37" t="s">
        <v>3115</v>
      </c>
      <c r="C720" s="37" t="s">
        <v>28</v>
      </c>
      <c r="D720" s="37" t="s">
        <v>30</v>
      </c>
      <c r="E720" s="193" t="str">
        <f>+LEFT(Tabla1[[#This Row],[RutDV]],8)</f>
        <v>18002754</v>
      </c>
      <c r="F720" s="193" t="str">
        <f>+RIGHT(Tabla1[[#This Row],[RutDV]],1)</f>
        <v>8</v>
      </c>
      <c r="G720" s="37" t="s">
        <v>5294</v>
      </c>
      <c r="H720" s="37" t="s">
        <v>5320</v>
      </c>
      <c r="I720" s="37" t="str">
        <f>+TRIM(Tabla1[[#This Row],[Nombres]]&amp;" "&amp;Tabla1[[#This Row],[Apellidos]])</f>
        <v>BETZABEL ALEJANDRA SOTO PIZARRO</v>
      </c>
      <c r="J720" s="37" t="s">
        <v>5401</v>
      </c>
      <c r="K720" s="37" t="s">
        <v>5265</v>
      </c>
      <c r="L720" s="37" t="s">
        <v>2494</v>
      </c>
      <c r="M720" s="37" t="s">
        <v>2493</v>
      </c>
      <c r="N720" s="37" t="s">
        <v>2496</v>
      </c>
      <c r="O720" s="37" t="s">
        <v>3533</v>
      </c>
      <c r="P720" s="40">
        <v>43644</v>
      </c>
      <c r="Q720" s="37"/>
      <c r="V720" s="40">
        <v>33588</v>
      </c>
      <c r="W720" s="37" t="s">
        <v>5965</v>
      </c>
      <c r="X720" s="37" t="s">
        <v>3496</v>
      </c>
      <c r="Y720" s="37" t="str">
        <f>+IFERROR(VLOOKUP(Tabla1[[#This Row],[Supervisor]],STAFF!E:H,4,0),"")</f>
        <v xml:space="preserve">YORMAN JOSE HERNANDEZ USECHE </v>
      </c>
      <c r="Z720" s="40">
        <v>43503</v>
      </c>
      <c r="AA720" s="40">
        <v>43523</v>
      </c>
      <c r="AB720" s="37" t="s">
        <v>2516</v>
      </c>
      <c r="AC720" s="40">
        <v>43525</v>
      </c>
      <c r="AD720" s="37" t="s">
        <v>5320</v>
      </c>
      <c r="AE720" s="37" t="s">
        <v>5320</v>
      </c>
      <c r="AF720" s="37">
        <v>19317</v>
      </c>
      <c r="AG720" s="37" t="s">
        <v>5345</v>
      </c>
      <c r="AJ720" s="37">
        <v>50</v>
      </c>
      <c r="AK720" s="37" t="s">
        <v>2515</v>
      </c>
      <c r="AL720" s="37">
        <v>45</v>
      </c>
      <c r="AN720" s="37">
        <f>+IF(AL720=45,1,"")</f>
        <v>1</v>
      </c>
      <c r="AO720" s="40">
        <f ca="1">+TODAY()</f>
        <v>44256</v>
      </c>
      <c r="AP720" s="41">
        <f ca="1">+IF(Tabla1[[#This Row],[Fecha Ingreso Plataforma]]="","",AO720-AC720)</f>
        <v>731</v>
      </c>
      <c r="AQ720" s="40"/>
      <c r="AR720" s="42">
        <f>+IF(Tabla1[[#This Row],[Fecha Baja]]="","",VALUE(1&amp;"/"&amp;MONTH(Tabla1[[#This Row],[Fecha Baja]])&amp;"/"&amp;YEAR(Tabla1[[#This Row],[Fecha Baja]])))</f>
        <v>43617</v>
      </c>
      <c r="AS720" s="42">
        <f>IF(Tabla1[[#This Row],[Fecha Ingreso Plataforma]]="","",VALUE(1&amp;"/"&amp;MONTH(Tabla1[[#This Row],[Fecha Ingreso Plataforma]])&amp;"/"&amp;YEAR(Tabla1[[#This Row],[Fecha Ingreso Plataforma]])))</f>
        <v>43525</v>
      </c>
      <c r="AT720" s="41" t="str">
        <f ca="1">+IF(AND(Tabla1[[#This Row],[dias]]&gt;=135,Tabla1[[#This Row],[Estado]]="Vigente"),"Si","No")</f>
        <v>No</v>
      </c>
      <c r="AU720" s="37" t="str">
        <f>+IF(COUNTIF('PLAN EMPLEADO'!I:I,Tabla1[[#This Row],[Mail]])=0,"No","Si")</f>
        <v>No</v>
      </c>
      <c r="AV720" s="89" t="s">
        <v>709</v>
      </c>
      <c r="AW720" s="194"/>
    </row>
    <row r="721" spans="1:49" x14ac:dyDescent="0.2">
      <c r="A721" s="37" t="s">
        <v>27</v>
      </c>
      <c r="B721" s="37" t="s">
        <v>3115</v>
      </c>
      <c r="C721" s="37" t="s">
        <v>28</v>
      </c>
      <c r="D721" s="37" t="s">
        <v>30</v>
      </c>
      <c r="E721" s="193" t="str">
        <f>+LEFT(Tabla1[[#This Row],[RutDV]],8)</f>
        <v>14142280</v>
      </c>
      <c r="F721" s="193" t="str">
        <f>+RIGHT(Tabla1[[#This Row],[RutDV]],1)</f>
        <v>4</v>
      </c>
      <c r="G721" s="37" t="s">
        <v>5364</v>
      </c>
      <c r="H721" s="37" t="s">
        <v>5532</v>
      </c>
      <c r="I721" s="37" t="str">
        <f>+TRIM(Tabla1[[#This Row],[Nombres]]&amp;" "&amp;Tabla1[[#This Row],[Apellidos]])</f>
        <v>CARLA DANISA ROJAS VALENZUELA</v>
      </c>
      <c r="J721" s="37" t="s">
        <v>5394</v>
      </c>
      <c r="K721" s="37" t="s">
        <v>5395</v>
      </c>
      <c r="L721" s="37" t="s">
        <v>2494</v>
      </c>
      <c r="M721" s="37" t="s">
        <v>2493</v>
      </c>
      <c r="N721" s="37" t="s">
        <v>2495</v>
      </c>
      <c r="O721" s="37" t="s">
        <v>3240</v>
      </c>
      <c r="P721" s="40">
        <v>43569</v>
      </c>
      <c r="Q721" s="37"/>
      <c r="V721" s="40">
        <v>29803</v>
      </c>
      <c r="W721" s="37" t="s">
        <v>5416</v>
      </c>
      <c r="X721" s="37" t="s">
        <v>2505</v>
      </c>
      <c r="Y721" s="37" t="str">
        <f>+IFERROR(VLOOKUP(Tabla1[[#This Row],[Supervisor]],STAFF!E:H,4,0),"")</f>
        <v>FRANCISCO JAVIER SUAREZ VEGA</v>
      </c>
      <c r="Z721" s="40">
        <v>43503</v>
      </c>
      <c r="AA721" s="40">
        <v>43523</v>
      </c>
      <c r="AB721" s="37" t="s">
        <v>2516</v>
      </c>
      <c r="AC721" s="40">
        <v>43525</v>
      </c>
      <c r="AD721" s="37" t="s">
        <v>5532</v>
      </c>
      <c r="AE721" s="37" t="s">
        <v>5532</v>
      </c>
      <c r="AF721" s="37">
        <v>19099</v>
      </c>
      <c r="AG721" s="37" t="s">
        <v>2826</v>
      </c>
      <c r="AJ721" s="37">
        <v>50</v>
      </c>
      <c r="AK721" s="37" t="s">
        <v>2515</v>
      </c>
      <c r="AL721" s="37">
        <v>30</v>
      </c>
      <c r="AN721" s="37" t="str">
        <f>+IF(AL721=45,1,"")</f>
        <v/>
      </c>
      <c r="AO721" s="40">
        <f ca="1">+TODAY()</f>
        <v>44256</v>
      </c>
      <c r="AP721" s="41">
        <f ca="1">+IF(Tabla1[[#This Row],[Fecha Ingreso Plataforma]]="","",AO721-AC721)</f>
        <v>731</v>
      </c>
      <c r="AQ721" s="40"/>
      <c r="AR721" s="42">
        <f>+IF(Tabla1[[#This Row],[Fecha Baja]]="","",VALUE(1&amp;"/"&amp;MONTH(Tabla1[[#This Row],[Fecha Baja]])&amp;"/"&amp;YEAR(Tabla1[[#This Row],[Fecha Baja]])))</f>
        <v>43556</v>
      </c>
      <c r="AS721" s="42">
        <f>IF(Tabla1[[#This Row],[Fecha Ingreso Plataforma]]="","",VALUE(1&amp;"/"&amp;MONTH(Tabla1[[#This Row],[Fecha Ingreso Plataforma]])&amp;"/"&amp;YEAR(Tabla1[[#This Row],[Fecha Ingreso Plataforma]])))</f>
        <v>43525</v>
      </c>
      <c r="AT721" s="41" t="str">
        <f ca="1">+IF(AND(Tabla1[[#This Row],[dias]]&gt;=135,Tabla1[[#This Row],[Estado]]="Vigente"),"Si","No")</f>
        <v>No</v>
      </c>
      <c r="AU721" s="37" t="str">
        <f>+IF(COUNTIF('PLAN EMPLEADO'!I:I,Tabla1[[#This Row],[Mail]])=0,"No","Si")</f>
        <v>No</v>
      </c>
      <c r="AV721" s="89" t="s">
        <v>709</v>
      </c>
      <c r="AW721" s="194"/>
    </row>
    <row r="722" spans="1:49" x14ac:dyDescent="0.2">
      <c r="A722" s="37" t="s">
        <v>27</v>
      </c>
      <c r="B722" s="37" t="s">
        <v>3115</v>
      </c>
      <c r="C722" s="37" t="s">
        <v>7302</v>
      </c>
      <c r="D722" s="37" t="s">
        <v>30</v>
      </c>
      <c r="E722" s="193" t="str">
        <f>+LEFT(Tabla1[[#This Row],[RutDV]],8)</f>
        <v>17721154</v>
      </c>
      <c r="F722" s="193" t="str">
        <f>+RIGHT(Tabla1[[#This Row],[RutDV]],1)</f>
        <v>0</v>
      </c>
      <c r="G722" s="37" t="s">
        <v>5368</v>
      </c>
      <c r="H722" s="37" t="s">
        <v>5544</v>
      </c>
      <c r="I722" s="37" t="str">
        <f>+TRIM(Tabla1[[#This Row],[Nombres]]&amp;" "&amp;Tabla1[[#This Row],[Apellidos]])</f>
        <v>EILEEN CONSTANZA VELASQUEZ GONZALEZ</v>
      </c>
      <c r="J722" s="37" t="s">
        <v>5402</v>
      </c>
      <c r="K722" s="37" t="s">
        <v>5403</v>
      </c>
      <c r="L722" s="72" t="s">
        <v>2494</v>
      </c>
      <c r="M722" s="72" t="s">
        <v>2493</v>
      </c>
      <c r="N722" s="72" t="s">
        <v>2496</v>
      </c>
      <c r="O722" s="72" t="s">
        <v>3533</v>
      </c>
      <c r="P722" s="40">
        <v>43896</v>
      </c>
      <c r="Q722" s="37"/>
      <c r="V722" s="40">
        <v>33113</v>
      </c>
      <c r="W722" s="40" t="s">
        <v>7301</v>
      </c>
      <c r="X722" s="37" t="s">
        <v>689</v>
      </c>
      <c r="Y722" s="37" t="str">
        <f>+IFERROR(VLOOKUP(Tabla1[[#This Row],[Supervisor]],STAFF!E:H,4,0),"")</f>
        <v>FRANCISCO JAVIER SUAREZ VEGA</v>
      </c>
      <c r="Z722" s="40">
        <v>43503</v>
      </c>
      <c r="AA722" s="40">
        <v>43523</v>
      </c>
      <c r="AB722" s="37" t="s">
        <v>2516</v>
      </c>
      <c r="AC722" s="40">
        <v>43525</v>
      </c>
      <c r="AD722" s="37" t="s">
        <v>5544</v>
      </c>
      <c r="AE722" s="37" t="s">
        <v>5544</v>
      </c>
      <c r="AF722" s="37">
        <v>19188</v>
      </c>
      <c r="AG722" s="37" t="s">
        <v>5547</v>
      </c>
      <c r="AJ722" s="37">
        <v>50</v>
      </c>
      <c r="AK722" s="37" t="s">
        <v>2515</v>
      </c>
      <c r="AL722" s="37">
        <v>45</v>
      </c>
      <c r="AM722" s="37" t="s">
        <v>3519</v>
      </c>
      <c r="AN722" s="37">
        <f>+IF(AL722=45,1,"")</f>
        <v>1</v>
      </c>
      <c r="AO722" s="40">
        <f ca="1">+TODAY()</f>
        <v>44256</v>
      </c>
      <c r="AP722" s="41">
        <f ca="1">+IF(Tabla1[[#This Row],[Fecha Ingreso Plataforma]]="","",AO722-AC722)</f>
        <v>731</v>
      </c>
      <c r="AQ722" s="40"/>
      <c r="AR722" s="42">
        <f>+IF(Tabla1[[#This Row],[Fecha Baja]]="","",VALUE(1&amp;"/"&amp;MONTH(Tabla1[[#This Row],[Fecha Baja]])&amp;"/"&amp;YEAR(Tabla1[[#This Row],[Fecha Baja]])))</f>
        <v>43891</v>
      </c>
      <c r="AS722" s="42">
        <f>IF(Tabla1[[#This Row],[Fecha Ingreso Plataforma]]="","",VALUE(1&amp;"/"&amp;MONTH(Tabla1[[#This Row],[Fecha Ingreso Plataforma]])&amp;"/"&amp;YEAR(Tabla1[[#This Row],[Fecha Ingreso Plataforma]])))</f>
        <v>43525</v>
      </c>
      <c r="AT722" s="41" t="str">
        <f ca="1">+IF(AND(Tabla1[[#This Row],[dias]]&gt;=135,Tabla1[[#This Row],[Estado]]="Vigente"),"Si","No")</f>
        <v>No</v>
      </c>
      <c r="AU722" s="37" t="str">
        <f>+IF(COUNTIF('PLAN EMPLEADO'!I:I,Tabla1[[#This Row],[Mail]])=0,"No","Si")</f>
        <v>Si</v>
      </c>
      <c r="AV722" s="89" t="s">
        <v>709</v>
      </c>
      <c r="AW722" s="194"/>
    </row>
    <row r="723" spans="1:49" x14ac:dyDescent="0.2">
      <c r="A723" s="37" t="s">
        <v>27</v>
      </c>
      <c r="B723" s="37" t="s">
        <v>3115</v>
      </c>
      <c r="C723" s="37" t="s">
        <v>28</v>
      </c>
      <c r="D723" s="37" t="s">
        <v>30</v>
      </c>
      <c r="E723" s="193" t="str">
        <f>+LEFT(Tabla1[[#This Row],[RutDV]],8)</f>
        <v>16253234</v>
      </c>
      <c r="F723" s="193" t="str">
        <f>+RIGHT(Tabla1[[#This Row],[RutDV]],1)</f>
        <v>0</v>
      </c>
      <c r="G723" s="37" t="s">
        <v>5356</v>
      </c>
      <c r="H723" s="37" t="s">
        <v>5516</v>
      </c>
      <c r="I723" s="37" t="str">
        <f>+TRIM(Tabla1[[#This Row],[Nombres]]&amp;" "&amp;Tabla1[[#This Row],[Apellidos]])</f>
        <v>IGNACIO ALEXIS CORTES HUERTA</v>
      </c>
      <c r="J723" s="37" t="s">
        <v>5380</v>
      </c>
      <c r="K723" s="37" t="s">
        <v>5381</v>
      </c>
      <c r="L723" s="37" t="s">
        <v>2494</v>
      </c>
      <c r="M723" s="37" t="s">
        <v>2493</v>
      </c>
      <c r="N723" s="37" t="s">
        <v>2496</v>
      </c>
      <c r="P723" s="40">
        <v>43538</v>
      </c>
      <c r="Q723" s="37"/>
      <c r="V723" s="40">
        <v>31548</v>
      </c>
      <c r="W723" s="37" t="s">
        <v>5417</v>
      </c>
      <c r="X723" s="37" t="s">
        <v>2514</v>
      </c>
      <c r="Y723" s="37" t="str">
        <f>+IFERROR(VLOOKUP(Tabla1[[#This Row],[Supervisor]],STAFF!E:H,4,0),"")</f>
        <v>WILLIAMS ENRIQUE DOMINGUEZ BARRADA</v>
      </c>
      <c r="Z723" s="40">
        <v>43503</v>
      </c>
      <c r="AA723" s="40">
        <v>43523</v>
      </c>
      <c r="AB723" s="37" t="s">
        <v>2516</v>
      </c>
      <c r="AC723" s="40">
        <v>43525</v>
      </c>
      <c r="AD723" s="37" t="s">
        <v>5516</v>
      </c>
      <c r="AE723" s="37" t="s">
        <v>5516</v>
      </c>
      <c r="AF723" s="37">
        <v>19244</v>
      </c>
      <c r="AG723" s="37" t="s">
        <v>5524</v>
      </c>
      <c r="AJ723" s="37">
        <v>50</v>
      </c>
      <c r="AK723" s="37" t="s">
        <v>2515</v>
      </c>
      <c r="AL723" s="37">
        <v>45</v>
      </c>
      <c r="AN723" s="37">
        <f>+IF(AL723=45,1,"")</f>
        <v>1</v>
      </c>
      <c r="AO723" s="40">
        <f ca="1">+TODAY()</f>
        <v>44256</v>
      </c>
      <c r="AP723" s="41">
        <f ca="1">+IF(Tabla1[[#This Row],[Fecha Ingreso Plataforma]]="","",AO723-AC723)</f>
        <v>731</v>
      </c>
      <c r="AQ723" s="40"/>
      <c r="AR723" s="42">
        <f>+IF(Tabla1[[#This Row],[Fecha Baja]]="","",VALUE(1&amp;"/"&amp;MONTH(Tabla1[[#This Row],[Fecha Baja]])&amp;"/"&amp;YEAR(Tabla1[[#This Row],[Fecha Baja]])))</f>
        <v>43525</v>
      </c>
      <c r="AS723" s="42">
        <f>IF(Tabla1[[#This Row],[Fecha Ingreso Plataforma]]="","",VALUE(1&amp;"/"&amp;MONTH(Tabla1[[#This Row],[Fecha Ingreso Plataforma]])&amp;"/"&amp;YEAR(Tabla1[[#This Row],[Fecha Ingreso Plataforma]])))</f>
        <v>43525</v>
      </c>
      <c r="AT723" s="41" t="str">
        <f ca="1">+IF(AND(Tabla1[[#This Row],[dias]]&gt;=135,Tabla1[[#This Row],[Estado]]="Vigente"),"Si","No")</f>
        <v>No</v>
      </c>
      <c r="AU723" s="37" t="str">
        <f>+IF(COUNTIF('PLAN EMPLEADO'!I:I,Tabla1[[#This Row],[Mail]])=0,"No","Si")</f>
        <v>No</v>
      </c>
      <c r="AV723" s="89" t="s">
        <v>709</v>
      </c>
      <c r="AW723" s="194"/>
    </row>
    <row r="724" spans="1:49" x14ac:dyDescent="0.2">
      <c r="A724" s="37" t="s">
        <v>27</v>
      </c>
      <c r="B724" s="37" t="s">
        <v>3115</v>
      </c>
      <c r="C724" s="37" t="s">
        <v>28</v>
      </c>
      <c r="D724" s="37" t="s">
        <v>30</v>
      </c>
      <c r="E724" s="193" t="str">
        <f>+LEFT(Tabla1[[#This Row],[RutDV]],8)</f>
        <v>18550846</v>
      </c>
      <c r="F724" s="193" t="str">
        <f>+RIGHT(Tabla1[[#This Row],[RutDV]],1)</f>
        <v>3</v>
      </c>
      <c r="G724" s="37" t="s">
        <v>5351</v>
      </c>
      <c r="H724" s="37" t="s">
        <v>5511</v>
      </c>
      <c r="I724" s="37" t="str">
        <f>+TRIM(Tabla1[[#This Row],[Nombres]]&amp;" "&amp;Tabla1[[#This Row],[Apellidos]])</f>
        <v>MARIANA FERNANDA ALVARADO CANALES</v>
      </c>
      <c r="J724" s="37" t="s">
        <v>5371</v>
      </c>
      <c r="K724" s="37" t="s">
        <v>5372</v>
      </c>
      <c r="L724" s="37" t="s">
        <v>2494</v>
      </c>
      <c r="M724" s="37" t="s">
        <v>2493</v>
      </c>
      <c r="N724" s="37" t="s">
        <v>2496</v>
      </c>
      <c r="O724" s="37" t="s">
        <v>3533</v>
      </c>
      <c r="P724" s="40">
        <v>43811</v>
      </c>
      <c r="Q724" s="37"/>
      <c r="V724" s="40">
        <v>34127</v>
      </c>
      <c r="W724" s="37" t="s">
        <v>5410</v>
      </c>
      <c r="X724" s="37" t="s">
        <v>2506</v>
      </c>
      <c r="Y724" s="37" t="str">
        <f>+IFERROR(VLOOKUP(Tabla1[[#This Row],[Supervisor]],STAFF!E:H,4,0),"")</f>
        <v>ULISES LA ROSA PEREZ</v>
      </c>
      <c r="Z724" s="40">
        <v>43503</v>
      </c>
      <c r="AA724" s="40">
        <v>43523</v>
      </c>
      <c r="AB724" s="37" t="s">
        <v>2516</v>
      </c>
      <c r="AC724" s="40">
        <v>43525</v>
      </c>
      <c r="AD724" s="37" t="s">
        <v>5511</v>
      </c>
      <c r="AE724" s="37" t="s">
        <v>5511</v>
      </c>
      <c r="AF724" s="37">
        <v>19017</v>
      </c>
      <c r="AG724" s="37" t="s">
        <v>5519</v>
      </c>
      <c r="AJ724" s="37">
        <v>50</v>
      </c>
      <c r="AK724" s="37" t="s">
        <v>2515</v>
      </c>
      <c r="AL724" s="37">
        <v>45</v>
      </c>
      <c r="AM724" s="37" t="s">
        <v>3519</v>
      </c>
      <c r="AN724" s="37">
        <f>+IF(AL724=45,1,"")</f>
        <v>1</v>
      </c>
      <c r="AO724" s="40">
        <f ca="1">+TODAY()</f>
        <v>44256</v>
      </c>
      <c r="AP724" s="41">
        <f ca="1">+IF(Tabla1[[#This Row],[Fecha Ingreso Plataforma]]="","",AO724-AC724)</f>
        <v>731</v>
      </c>
      <c r="AQ724" s="40"/>
      <c r="AR724" s="42">
        <f>+IF(Tabla1[[#This Row],[Fecha Baja]]="","",VALUE(1&amp;"/"&amp;MONTH(Tabla1[[#This Row],[Fecha Baja]])&amp;"/"&amp;YEAR(Tabla1[[#This Row],[Fecha Baja]])))</f>
        <v>43800</v>
      </c>
      <c r="AS724" s="42">
        <f>IF(Tabla1[[#This Row],[Fecha Ingreso Plataforma]]="","",VALUE(1&amp;"/"&amp;MONTH(Tabla1[[#This Row],[Fecha Ingreso Plataforma]])&amp;"/"&amp;YEAR(Tabla1[[#This Row],[Fecha Ingreso Plataforma]])))</f>
        <v>43525</v>
      </c>
      <c r="AT724" s="41" t="str">
        <f ca="1">+IF(AND(Tabla1[[#This Row],[dias]]&gt;=135,Tabla1[[#This Row],[Estado]]="Vigente"),"Si","No")</f>
        <v>No</v>
      </c>
      <c r="AU724" s="37" t="str">
        <f>+IF(COUNTIF('PLAN EMPLEADO'!I:I,Tabla1[[#This Row],[Mail]])=0,"No","Si")</f>
        <v>Si</v>
      </c>
      <c r="AV724" s="89" t="s">
        <v>709</v>
      </c>
      <c r="AW724" s="194"/>
    </row>
    <row r="725" spans="1:49" x14ac:dyDescent="0.2">
      <c r="A725" s="37" t="s">
        <v>27</v>
      </c>
      <c r="B725" s="37" t="s">
        <v>3115</v>
      </c>
      <c r="C725" s="37" t="s">
        <v>28</v>
      </c>
      <c r="D725" s="37" t="s">
        <v>30</v>
      </c>
      <c r="E725" s="193" t="str">
        <f>+LEFT(Tabla1[[#This Row],[RutDV]],8)</f>
        <v>19468794</v>
      </c>
      <c r="F725" s="193" t="str">
        <f>+RIGHT(Tabla1[[#This Row],[RutDV]],1)</f>
        <v>k</v>
      </c>
      <c r="G725" s="37" t="s">
        <v>5355</v>
      </c>
      <c r="H725" s="37" t="s">
        <v>5515</v>
      </c>
      <c r="I725" s="37" t="str">
        <f>+TRIM(Tabla1[[#This Row],[Nombres]]&amp;" "&amp;Tabla1[[#This Row],[Apellidos]])</f>
        <v>MARIA FRANCISCA CISTERNAS CARVAJAL</v>
      </c>
      <c r="J725" s="37" t="s">
        <v>1411</v>
      </c>
      <c r="K725" s="37" t="s">
        <v>5379</v>
      </c>
      <c r="L725" s="37" t="s">
        <v>2494</v>
      </c>
      <c r="M725" s="37" t="s">
        <v>2493</v>
      </c>
      <c r="N725" s="37" t="s">
        <v>2495</v>
      </c>
      <c r="O725" s="37" t="s">
        <v>3107</v>
      </c>
      <c r="P725" s="40">
        <v>43538</v>
      </c>
      <c r="Q725" s="37"/>
      <c r="V725" s="40">
        <v>35786</v>
      </c>
      <c r="W725" s="37" t="s">
        <v>5410</v>
      </c>
      <c r="X725" s="37" t="s">
        <v>2506</v>
      </c>
      <c r="Y725" s="37" t="str">
        <f>+IFERROR(VLOOKUP(Tabla1[[#This Row],[Supervisor]],STAFF!E:H,4,0),"")</f>
        <v>ULISES LA ROSA PEREZ</v>
      </c>
      <c r="Z725" s="40">
        <v>43503</v>
      </c>
      <c r="AA725" s="40">
        <v>43523</v>
      </c>
      <c r="AB725" s="37" t="s">
        <v>2516</v>
      </c>
      <c r="AC725" s="40">
        <v>43525</v>
      </c>
      <c r="AD725" s="37" t="s">
        <v>5515</v>
      </c>
      <c r="AE725" s="37" t="s">
        <v>5515</v>
      </c>
      <c r="AF725" s="37">
        <v>19242</v>
      </c>
      <c r="AG725" s="37" t="s">
        <v>5523</v>
      </c>
      <c r="AJ725" s="37">
        <v>50</v>
      </c>
      <c r="AK725" s="37" t="s">
        <v>2515</v>
      </c>
      <c r="AL725" s="37">
        <v>30</v>
      </c>
      <c r="AN725" s="37" t="str">
        <f>+IF(AL725=45,1,"")</f>
        <v/>
      </c>
      <c r="AO725" s="40">
        <f ca="1">+TODAY()</f>
        <v>44256</v>
      </c>
      <c r="AP725" s="41">
        <f ca="1">+IF(Tabla1[[#This Row],[Fecha Ingreso Plataforma]]="","",AO725-AC725)</f>
        <v>731</v>
      </c>
      <c r="AQ725" s="40"/>
      <c r="AR725" s="42">
        <f>+IF(Tabla1[[#This Row],[Fecha Baja]]="","",VALUE(1&amp;"/"&amp;MONTH(Tabla1[[#This Row],[Fecha Baja]])&amp;"/"&amp;YEAR(Tabla1[[#This Row],[Fecha Baja]])))</f>
        <v>43525</v>
      </c>
      <c r="AS725" s="42">
        <f>IF(Tabla1[[#This Row],[Fecha Ingreso Plataforma]]="","",VALUE(1&amp;"/"&amp;MONTH(Tabla1[[#This Row],[Fecha Ingreso Plataforma]])&amp;"/"&amp;YEAR(Tabla1[[#This Row],[Fecha Ingreso Plataforma]])))</f>
        <v>43525</v>
      </c>
      <c r="AT725" s="41" t="str">
        <f ca="1">+IF(AND(Tabla1[[#This Row],[dias]]&gt;=135,Tabla1[[#This Row],[Estado]]="Vigente"),"Si","No")</f>
        <v>No</v>
      </c>
      <c r="AU725" s="37" t="str">
        <f>+IF(COUNTIF('PLAN EMPLEADO'!I:I,Tabla1[[#This Row],[Mail]])=0,"No","Si")</f>
        <v>No</v>
      </c>
      <c r="AV725" s="89" t="s">
        <v>709</v>
      </c>
      <c r="AW725" s="194"/>
    </row>
    <row r="726" spans="1:49" x14ac:dyDescent="0.2">
      <c r="A726" s="37" t="s">
        <v>27</v>
      </c>
      <c r="B726" s="37" t="s">
        <v>3115</v>
      </c>
      <c r="C726" s="37" t="s">
        <v>28</v>
      </c>
      <c r="D726" s="37" t="s">
        <v>30</v>
      </c>
      <c r="E726" s="193" t="str">
        <f>+LEFT(Tabla1[[#This Row],[RutDV]],8)</f>
        <v>18003057</v>
      </c>
      <c r="F726" s="193" t="str">
        <f>+RIGHT(Tabla1[[#This Row],[RutDV]],1)</f>
        <v>3</v>
      </c>
      <c r="G726" s="37" t="s">
        <v>5357</v>
      </c>
      <c r="H726" s="37" t="s">
        <v>5517</v>
      </c>
      <c r="I726" s="37" t="str">
        <f>+TRIM(Tabla1[[#This Row],[Nombres]]&amp;" "&amp;Tabla1[[#This Row],[Apellidos]])</f>
        <v>MARCELA FRANCISCA GUERRERO ZEBALLOS</v>
      </c>
      <c r="J726" s="37" t="s">
        <v>5382</v>
      </c>
      <c r="K726" s="37" t="s">
        <v>5383</v>
      </c>
      <c r="L726" s="37" t="s">
        <v>2494</v>
      </c>
      <c r="M726" s="37" t="s">
        <v>2493</v>
      </c>
      <c r="N726" s="37" t="s">
        <v>2496</v>
      </c>
      <c r="O726" s="37" t="s">
        <v>3533</v>
      </c>
      <c r="P726" s="40">
        <v>43670</v>
      </c>
      <c r="Q726" s="37"/>
      <c r="V726" s="40">
        <v>33682</v>
      </c>
      <c r="W726" s="37" t="s">
        <v>5409</v>
      </c>
      <c r="X726" s="37" t="s">
        <v>2511</v>
      </c>
      <c r="Y726" s="37" t="str">
        <f>+IFERROR(VLOOKUP(Tabla1[[#This Row],[Supervisor]],STAFF!E:H,4,0),"")</f>
        <v>ULISES LA ROSA PEREZ</v>
      </c>
      <c r="Z726" s="40">
        <v>43503</v>
      </c>
      <c r="AA726" s="40">
        <v>43523</v>
      </c>
      <c r="AB726" s="37" t="s">
        <v>2516</v>
      </c>
      <c r="AC726" s="40">
        <v>43525</v>
      </c>
      <c r="AD726" s="37" t="s">
        <v>5517</v>
      </c>
      <c r="AE726" s="37" t="s">
        <v>5517</v>
      </c>
      <c r="AF726" s="37">
        <v>19247</v>
      </c>
      <c r="AG726" s="37" t="s">
        <v>5525</v>
      </c>
      <c r="AJ726" s="37">
        <v>50</v>
      </c>
      <c r="AK726" s="37" t="s">
        <v>2515</v>
      </c>
      <c r="AL726" s="37">
        <v>45</v>
      </c>
      <c r="AN726" s="37">
        <f>+IF(AL726=45,1,"")</f>
        <v>1</v>
      </c>
      <c r="AO726" s="40">
        <f ca="1">+TODAY()</f>
        <v>44256</v>
      </c>
      <c r="AP726" s="41">
        <f ca="1">+IF(Tabla1[[#This Row],[Fecha Ingreso Plataforma]]="","",AO726-AC726)</f>
        <v>731</v>
      </c>
      <c r="AQ726" s="40"/>
      <c r="AR726" s="42">
        <f>+IF(Tabla1[[#This Row],[Fecha Baja]]="","",VALUE(1&amp;"/"&amp;MONTH(Tabla1[[#This Row],[Fecha Baja]])&amp;"/"&amp;YEAR(Tabla1[[#This Row],[Fecha Baja]])))</f>
        <v>43647</v>
      </c>
      <c r="AS726" s="42">
        <f>IF(Tabla1[[#This Row],[Fecha Ingreso Plataforma]]="","",VALUE(1&amp;"/"&amp;MONTH(Tabla1[[#This Row],[Fecha Ingreso Plataforma]])&amp;"/"&amp;YEAR(Tabla1[[#This Row],[Fecha Ingreso Plataforma]])))</f>
        <v>43525</v>
      </c>
      <c r="AT726" s="41" t="str">
        <f ca="1">+IF(AND(Tabla1[[#This Row],[dias]]&gt;=135,Tabla1[[#This Row],[Estado]]="Vigente"),"Si","No")</f>
        <v>No</v>
      </c>
      <c r="AU726" s="37" t="str">
        <f>+IF(COUNTIF('PLAN EMPLEADO'!I:I,Tabla1[[#This Row],[Mail]])=0,"No","Si")</f>
        <v>Si</v>
      </c>
      <c r="AV726" s="89" t="s">
        <v>709</v>
      </c>
      <c r="AW726" s="194"/>
    </row>
    <row r="727" spans="1:49" x14ac:dyDescent="0.2">
      <c r="A727" s="37" t="s">
        <v>27</v>
      </c>
      <c r="B727" s="37" t="s">
        <v>3115</v>
      </c>
      <c r="C727" s="37" t="s">
        <v>28</v>
      </c>
      <c r="D727" s="37" t="s">
        <v>30</v>
      </c>
      <c r="E727" s="193" t="str">
        <f>+LEFT(Tabla1[[#This Row],[RutDV]],8)</f>
        <v>19165035</v>
      </c>
      <c r="F727" s="193" t="str">
        <f>+RIGHT(Tabla1[[#This Row],[RutDV]],1)</f>
        <v>2</v>
      </c>
      <c r="G727" s="37" t="s">
        <v>5365</v>
      </c>
      <c r="H727" s="37" t="s">
        <v>5533</v>
      </c>
      <c r="I727" s="37" t="str">
        <f>+TRIM(Tabla1[[#This Row],[Nombres]]&amp;" "&amp;Tabla1[[#This Row],[Apellidos]])</f>
        <v>NATACHA BELEN ROJAS VALENZUELA</v>
      </c>
      <c r="J727" s="37" t="s">
        <v>5396</v>
      </c>
      <c r="K727" s="37" t="s">
        <v>5395</v>
      </c>
      <c r="L727" s="37" t="s">
        <v>2494</v>
      </c>
      <c r="M727" s="37" t="s">
        <v>2493</v>
      </c>
      <c r="N727" s="37" t="s">
        <v>2495</v>
      </c>
      <c r="O727" s="37" t="s">
        <v>3240</v>
      </c>
      <c r="P727" s="40">
        <v>43569</v>
      </c>
      <c r="Q727" s="37"/>
      <c r="V727" s="40">
        <v>35019</v>
      </c>
      <c r="W727" s="37" t="s">
        <v>5415</v>
      </c>
      <c r="X727" s="37" t="s">
        <v>2509</v>
      </c>
      <c r="Y727" s="37" t="str">
        <f>+IFERROR(VLOOKUP(Tabla1[[#This Row],[Supervisor]],STAFF!E:H,4,0),"")</f>
        <v>ULISES LA ROSA PEREZ</v>
      </c>
      <c r="Z727" s="40">
        <v>43503</v>
      </c>
      <c r="AA727" s="40">
        <v>43523</v>
      </c>
      <c r="AB727" s="37" t="s">
        <v>2516</v>
      </c>
      <c r="AC727" s="40">
        <v>43525</v>
      </c>
      <c r="AD727" s="37" t="s">
        <v>5533</v>
      </c>
      <c r="AE727" s="37" t="s">
        <v>5533</v>
      </c>
      <c r="AF727" s="37">
        <v>19114</v>
      </c>
      <c r="AG727" s="37" t="s">
        <v>5541</v>
      </c>
      <c r="AJ727" s="37">
        <v>50</v>
      </c>
      <c r="AK727" s="37" t="s">
        <v>2515</v>
      </c>
      <c r="AL727" s="37">
        <v>30</v>
      </c>
      <c r="AN727" s="37" t="str">
        <f>+IF(AL727=45,1,"")</f>
        <v/>
      </c>
      <c r="AO727" s="40">
        <f ca="1">+TODAY()</f>
        <v>44256</v>
      </c>
      <c r="AP727" s="41">
        <f ca="1">+IF(Tabla1[[#This Row],[Fecha Ingreso Plataforma]]="","",AO727-AC727)</f>
        <v>731</v>
      </c>
      <c r="AQ727" s="40"/>
      <c r="AR727" s="42">
        <f>+IF(Tabla1[[#This Row],[Fecha Baja]]="","",VALUE(1&amp;"/"&amp;MONTH(Tabla1[[#This Row],[Fecha Baja]])&amp;"/"&amp;YEAR(Tabla1[[#This Row],[Fecha Baja]])))</f>
        <v>43556</v>
      </c>
      <c r="AS727" s="42">
        <f>IF(Tabla1[[#This Row],[Fecha Ingreso Plataforma]]="","",VALUE(1&amp;"/"&amp;MONTH(Tabla1[[#This Row],[Fecha Ingreso Plataforma]])&amp;"/"&amp;YEAR(Tabla1[[#This Row],[Fecha Ingreso Plataforma]])))</f>
        <v>43525</v>
      </c>
      <c r="AT727" s="41" t="str">
        <f ca="1">+IF(AND(Tabla1[[#This Row],[dias]]&gt;=135,Tabla1[[#This Row],[Estado]]="Vigente"),"Si","No")</f>
        <v>No</v>
      </c>
      <c r="AU727" s="37" t="str">
        <f>+IF(COUNTIF('PLAN EMPLEADO'!I:I,Tabla1[[#This Row],[Mail]])=0,"No","Si")</f>
        <v>No</v>
      </c>
      <c r="AV727" s="89" t="s">
        <v>709</v>
      </c>
      <c r="AW727" s="194"/>
    </row>
    <row r="728" spans="1:49" x14ac:dyDescent="0.2">
      <c r="A728" s="37" t="s">
        <v>27</v>
      </c>
      <c r="B728" s="37" t="s">
        <v>3115</v>
      </c>
      <c r="C728" s="37" t="s">
        <v>28</v>
      </c>
      <c r="D728" s="37" t="s">
        <v>30</v>
      </c>
      <c r="E728" s="193" t="str">
        <f>+LEFT(Tabla1[[#This Row],[RutDV]],8)</f>
        <v>17452601</v>
      </c>
      <c r="F728" s="193" t="str">
        <f>+RIGHT(Tabla1[[#This Row],[RutDV]],1)</f>
        <v>k</v>
      </c>
      <c r="G728" s="37" t="s">
        <v>5354</v>
      </c>
      <c r="H728" s="37" t="s">
        <v>5514</v>
      </c>
      <c r="I728" s="37" t="str">
        <f>+TRIM(Tabla1[[#This Row],[Nombres]]&amp;" "&amp;Tabla1[[#This Row],[Apellidos]])</f>
        <v>ROXANA LORETO 	SEGOVIA CASTILLO</v>
      </c>
      <c r="J728" s="37" t="s">
        <v>5377</v>
      </c>
      <c r="K728" s="37" t="s">
        <v>5378</v>
      </c>
      <c r="L728" s="37" t="s">
        <v>2494</v>
      </c>
      <c r="M728" s="37" t="s">
        <v>2493</v>
      </c>
      <c r="N728" s="37" t="s">
        <v>2495</v>
      </c>
      <c r="O728" s="37" t="s">
        <v>3240</v>
      </c>
      <c r="P728" s="45">
        <v>43628</v>
      </c>
      <c r="Q728" s="37"/>
      <c r="V728" s="40">
        <v>32953</v>
      </c>
      <c r="W728" s="37" t="s">
        <v>5414</v>
      </c>
      <c r="X728" s="37" t="s">
        <v>2508</v>
      </c>
      <c r="Y728" s="37" t="str">
        <f>+IFERROR(VLOOKUP(Tabla1[[#This Row],[Supervisor]],STAFF!E:H,4,0),"")</f>
        <v>ULISES LA ROSA PEREZ</v>
      </c>
      <c r="Z728" s="40">
        <v>43503</v>
      </c>
      <c r="AA728" s="40">
        <v>43523</v>
      </c>
      <c r="AB728" s="37" t="s">
        <v>2516</v>
      </c>
      <c r="AC728" s="40">
        <v>43525</v>
      </c>
      <c r="AD728" s="37" t="s">
        <v>5514</v>
      </c>
      <c r="AE728" s="37" t="s">
        <v>5514</v>
      </c>
      <c r="AF728" s="37">
        <v>19240</v>
      </c>
      <c r="AG728" s="37" t="s">
        <v>5522</v>
      </c>
      <c r="AJ728" s="37">
        <v>50</v>
      </c>
      <c r="AK728" s="37" t="s">
        <v>2515</v>
      </c>
      <c r="AL728" s="37">
        <v>45</v>
      </c>
      <c r="AN728" s="37">
        <f>+IF(AL728=45,1,"")</f>
        <v>1</v>
      </c>
      <c r="AO728" s="40">
        <f ca="1">+TODAY()</f>
        <v>44256</v>
      </c>
      <c r="AP728" s="41">
        <f ca="1">+IF(Tabla1[[#This Row],[Fecha Ingreso Plataforma]]="","",AO728-AC728)</f>
        <v>731</v>
      </c>
      <c r="AQ728" s="40"/>
      <c r="AR728" s="42">
        <f>+IF(Tabla1[[#This Row],[Fecha Baja]]="","",VALUE(1&amp;"/"&amp;MONTH(Tabla1[[#This Row],[Fecha Baja]])&amp;"/"&amp;YEAR(Tabla1[[#This Row],[Fecha Baja]])))</f>
        <v>43617</v>
      </c>
      <c r="AS728" s="42">
        <f>IF(Tabla1[[#This Row],[Fecha Ingreso Plataforma]]="","",VALUE(1&amp;"/"&amp;MONTH(Tabla1[[#This Row],[Fecha Ingreso Plataforma]])&amp;"/"&amp;YEAR(Tabla1[[#This Row],[Fecha Ingreso Plataforma]])))</f>
        <v>43525</v>
      </c>
      <c r="AT728" s="41" t="str">
        <f ca="1">+IF(AND(Tabla1[[#This Row],[dias]]&gt;=135,Tabla1[[#This Row],[Estado]]="Vigente"),"Si","No")</f>
        <v>No</v>
      </c>
      <c r="AU728" s="37" t="str">
        <f>+IF(COUNTIF('PLAN EMPLEADO'!I:I,Tabla1[[#This Row],[Mail]])=0,"No","Si")</f>
        <v>No</v>
      </c>
      <c r="AV728" s="89" t="s">
        <v>709</v>
      </c>
      <c r="AW728" s="194"/>
    </row>
    <row r="729" spans="1:49" x14ac:dyDescent="0.2">
      <c r="A729" s="37" t="s">
        <v>27</v>
      </c>
      <c r="B729" s="37" t="s">
        <v>3115</v>
      </c>
      <c r="C729" s="37" t="s">
        <v>28</v>
      </c>
      <c r="D729" s="37" t="s">
        <v>30</v>
      </c>
      <c r="E729" s="193" t="str">
        <f>+LEFT(Tabla1[[#This Row],[RutDV]],8)</f>
        <v>19387306</v>
      </c>
      <c r="F729" s="193" t="str">
        <f>+RIGHT(Tabla1[[#This Row],[RutDV]],1)</f>
        <v>5</v>
      </c>
      <c r="G729" s="37" t="s">
        <v>5370</v>
      </c>
      <c r="H729" s="37" t="s">
        <v>5546</v>
      </c>
      <c r="I729" s="37" t="str">
        <f>+TRIM(Tabla1[[#This Row],[Nombres]]&amp;" "&amp;Tabla1[[#This Row],[Apellidos]])</f>
        <v>VALENTINA ANGELICA ARANEDA ROJAS </v>
      </c>
      <c r="J729" s="37" t="s">
        <v>5406</v>
      </c>
      <c r="K729" s="37" t="s">
        <v>5407</v>
      </c>
      <c r="L729" s="37" t="s">
        <v>2494</v>
      </c>
      <c r="M729" s="37" t="s">
        <v>2493</v>
      </c>
      <c r="N729" s="37" t="s">
        <v>2495</v>
      </c>
      <c r="O729" s="37" t="s">
        <v>3107</v>
      </c>
      <c r="P729" s="40">
        <v>43565</v>
      </c>
      <c r="Q729" s="37"/>
      <c r="V729" s="40">
        <v>35434</v>
      </c>
      <c r="W729" s="37" t="s">
        <v>5410</v>
      </c>
      <c r="X729" s="37" t="s">
        <v>2506</v>
      </c>
      <c r="Y729" s="37" t="str">
        <f>+IFERROR(VLOOKUP(Tabla1[[#This Row],[Supervisor]],STAFF!E:H,4,0),"")</f>
        <v>ULISES LA ROSA PEREZ</v>
      </c>
      <c r="Z729" s="40">
        <v>43503</v>
      </c>
      <c r="AA729" s="40">
        <v>43523</v>
      </c>
      <c r="AB729" s="37" t="s">
        <v>2516</v>
      </c>
      <c r="AC729" s="40">
        <v>43525</v>
      </c>
      <c r="AD729" s="37" t="s">
        <v>5546</v>
      </c>
      <c r="AE729" s="37" t="s">
        <v>5546</v>
      </c>
      <c r="AF729" s="37">
        <v>19233</v>
      </c>
      <c r="AG729" s="37" t="s">
        <v>5549</v>
      </c>
      <c r="AJ729" s="37">
        <v>50</v>
      </c>
      <c r="AK729" s="37" t="s">
        <v>2515</v>
      </c>
      <c r="AL729" s="37">
        <v>45</v>
      </c>
      <c r="AN729" s="37">
        <f>+IF(AL729=45,1,"")</f>
        <v>1</v>
      </c>
      <c r="AO729" s="40">
        <f ca="1">+TODAY()</f>
        <v>44256</v>
      </c>
      <c r="AP729" s="41">
        <f ca="1">+IF(Tabla1[[#This Row],[Fecha Ingreso Plataforma]]="","",AO729-AC729)</f>
        <v>731</v>
      </c>
      <c r="AQ729" s="40"/>
      <c r="AR729" s="42">
        <f>+IF(Tabla1[[#This Row],[Fecha Baja]]="","",VALUE(1&amp;"/"&amp;MONTH(Tabla1[[#This Row],[Fecha Baja]])&amp;"/"&amp;YEAR(Tabla1[[#This Row],[Fecha Baja]])))</f>
        <v>43556</v>
      </c>
      <c r="AS729" s="42">
        <f>IF(Tabla1[[#This Row],[Fecha Ingreso Plataforma]]="","",VALUE(1&amp;"/"&amp;MONTH(Tabla1[[#This Row],[Fecha Ingreso Plataforma]])&amp;"/"&amp;YEAR(Tabla1[[#This Row],[Fecha Ingreso Plataforma]])))</f>
        <v>43525</v>
      </c>
      <c r="AT729" s="41" t="str">
        <f ca="1">+IF(AND(Tabla1[[#This Row],[dias]]&gt;=135,Tabla1[[#This Row],[Estado]]="Vigente"),"Si","No")</f>
        <v>No</v>
      </c>
      <c r="AU729" s="37" t="str">
        <f>+IF(COUNTIF('PLAN EMPLEADO'!I:I,Tabla1[[#This Row],[Mail]])=0,"No","Si")</f>
        <v>No</v>
      </c>
      <c r="AV729" s="89" t="s">
        <v>709</v>
      </c>
      <c r="AW729" s="194"/>
    </row>
    <row r="730" spans="1:49" x14ac:dyDescent="0.2">
      <c r="A730" s="37" t="s">
        <v>27</v>
      </c>
      <c r="B730" s="37" t="s">
        <v>3115</v>
      </c>
      <c r="C730" s="37" t="s">
        <v>28</v>
      </c>
      <c r="D730" s="37" t="s">
        <v>30</v>
      </c>
      <c r="E730" s="193" t="str">
        <f>+LEFT(Tabla1[[#This Row],[RutDV]],8)</f>
        <v>18758927</v>
      </c>
      <c r="F730" s="193" t="str">
        <f>+RIGHT(Tabla1[[#This Row],[RutDV]],1)</f>
        <v>4</v>
      </c>
      <c r="G730" s="37" t="s">
        <v>5359</v>
      </c>
      <c r="H730" s="37" t="s">
        <v>5527</v>
      </c>
      <c r="I730" s="37" t="str">
        <f>+TRIM(Tabla1[[#This Row],[Nombres]]&amp;" "&amp;Tabla1[[#This Row],[Apellidos]])</f>
        <v>YORDAN ARIEL MANZANO AGUILAR</v>
      </c>
      <c r="J730" s="37" t="s">
        <v>5386</v>
      </c>
      <c r="K730" s="37" t="s">
        <v>5387</v>
      </c>
      <c r="L730" s="37" t="s">
        <v>2494</v>
      </c>
      <c r="M730" s="37" t="s">
        <v>2493</v>
      </c>
      <c r="N730" s="37" t="s">
        <v>2495</v>
      </c>
      <c r="O730" s="37" t="s">
        <v>3107</v>
      </c>
      <c r="P730" s="40">
        <v>43538</v>
      </c>
      <c r="Q730" s="37"/>
      <c r="V730" s="40">
        <v>34641</v>
      </c>
      <c r="W730" s="37" t="s">
        <v>5417</v>
      </c>
      <c r="X730" s="37" t="s">
        <v>2514</v>
      </c>
      <c r="Y730" s="37" t="str">
        <f>+IFERROR(VLOOKUP(Tabla1[[#This Row],[Supervisor]],STAFF!E:H,4,0),"")</f>
        <v>WILLIAMS ENRIQUE DOMINGUEZ BARRADA</v>
      </c>
      <c r="Z730" s="40">
        <v>43503</v>
      </c>
      <c r="AA730" s="40">
        <v>43523</v>
      </c>
      <c r="AB730" s="37" t="s">
        <v>2516</v>
      </c>
      <c r="AC730" s="40">
        <v>43525</v>
      </c>
      <c r="AD730" s="37" t="s">
        <v>5527</v>
      </c>
      <c r="AE730" s="37" t="s">
        <v>5527</v>
      </c>
      <c r="AF730" s="37">
        <v>19256</v>
      </c>
      <c r="AG730" s="37" t="s">
        <v>5536</v>
      </c>
      <c r="AJ730" s="37">
        <v>50</v>
      </c>
      <c r="AK730" s="37" t="s">
        <v>2515</v>
      </c>
      <c r="AL730" s="37">
        <v>45</v>
      </c>
      <c r="AN730" s="37">
        <f>+IF(AL730=45,1,"")</f>
        <v>1</v>
      </c>
      <c r="AO730" s="40">
        <f ca="1">+TODAY()</f>
        <v>44256</v>
      </c>
      <c r="AP730" s="41">
        <f ca="1">+IF(Tabla1[[#This Row],[Fecha Ingreso Plataforma]]="","",AO730-AC730)</f>
        <v>731</v>
      </c>
      <c r="AQ730" s="40"/>
      <c r="AR730" s="42">
        <f>+IF(Tabla1[[#This Row],[Fecha Baja]]="","",VALUE(1&amp;"/"&amp;MONTH(Tabla1[[#This Row],[Fecha Baja]])&amp;"/"&amp;YEAR(Tabla1[[#This Row],[Fecha Baja]])))</f>
        <v>43525</v>
      </c>
      <c r="AS730" s="42">
        <f>IF(Tabla1[[#This Row],[Fecha Ingreso Plataforma]]="","",VALUE(1&amp;"/"&amp;MONTH(Tabla1[[#This Row],[Fecha Ingreso Plataforma]])&amp;"/"&amp;YEAR(Tabla1[[#This Row],[Fecha Ingreso Plataforma]])))</f>
        <v>43525</v>
      </c>
      <c r="AT730" s="41" t="str">
        <f ca="1">+IF(AND(Tabla1[[#This Row],[dias]]&gt;=135,Tabla1[[#This Row],[Estado]]="Vigente"),"Si","No")</f>
        <v>No</v>
      </c>
      <c r="AU730" s="37" t="str">
        <f>+IF(COUNTIF('PLAN EMPLEADO'!I:I,Tabla1[[#This Row],[Mail]])=0,"No","Si")</f>
        <v>No</v>
      </c>
      <c r="AV730" s="89" t="s">
        <v>709</v>
      </c>
      <c r="AW730" s="194"/>
    </row>
    <row r="731" spans="1:49" x14ac:dyDescent="0.2">
      <c r="A731" s="37" t="s">
        <v>27</v>
      </c>
      <c r="B731" s="37" t="s">
        <v>3115</v>
      </c>
      <c r="C731" s="37" t="s">
        <v>28</v>
      </c>
      <c r="D731" s="37" t="s">
        <v>30</v>
      </c>
      <c r="E731" s="193" t="str">
        <f>+LEFT(Tabla1[[#This Row],[RutDV]],8)</f>
        <v>18504622</v>
      </c>
      <c r="F731" s="193" t="str">
        <f>+RIGHT(Tabla1[[#This Row],[RutDV]],1)</f>
        <v>2</v>
      </c>
      <c r="G731" s="37" t="s">
        <v>5612</v>
      </c>
      <c r="H731" s="37" t="s">
        <v>5596</v>
      </c>
      <c r="I731" s="37" t="str">
        <f>+TRIM(Tabla1[[#This Row],[Nombres]]&amp;" "&amp;Tabla1[[#This Row],[Apellidos]])</f>
        <v>YOSELIN ALEJANDRA ABARZUA RIVERA</v>
      </c>
      <c r="J731" s="37" t="s">
        <v>5579</v>
      </c>
      <c r="K731" s="37" t="s">
        <v>5580</v>
      </c>
      <c r="L731" s="193" t="s">
        <v>2494</v>
      </c>
      <c r="M731" s="193" t="s">
        <v>2493</v>
      </c>
      <c r="N731" s="193" t="s">
        <v>2495</v>
      </c>
      <c r="O731" s="193" t="s">
        <v>3107</v>
      </c>
      <c r="P731" s="195">
        <v>44196</v>
      </c>
      <c r="Q731" s="37"/>
      <c r="V731" s="40">
        <v>34478</v>
      </c>
      <c r="W731" s="40" t="s">
        <v>7301</v>
      </c>
      <c r="X731" s="37" t="s">
        <v>689</v>
      </c>
      <c r="Y731" s="37" t="str">
        <f>+IFERROR(VLOOKUP(Tabla1[[#This Row],[Supervisor]],STAFF!E:H,4,0),"")</f>
        <v>FRANCISCO JAVIER SUAREZ VEGA</v>
      </c>
      <c r="Z731" s="40">
        <v>43515</v>
      </c>
      <c r="AA731" s="40">
        <v>43535</v>
      </c>
      <c r="AC731" s="40">
        <v>43536</v>
      </c>
      <c r="AD731" s="37" t="s">
        <v>5596</v>
      </c>
      <c r="AE731" s="37" t="s">
        <v>5596</v>
      </c>
      <c r="AF731" s="37">
        <v>19315</v>
      </c>
      <c r="AG731" s="37" t="s">
        <v>5627</v>
      </c>
      <c r="AJ731" s="37">
        <v>51</v>
      </c>
      <c r="AK731" s="37" t="s">
        <v>4474</v>
      </c>
      <c r="AL731" s="37">
        <v>30</v>
      </c>
      <c r="AM731" s="37" t="s">
        <v>3519</v>
      </c>
      <c r="AN731" s="37" t="str">
        <f>+IF(AL731=45,1,"")</f>
        <v/>
      </c>
      <c r="AO731" s="40">
        <f ca="1">+TODAY()</f>
        <v>44256</v>
      </c>
      <c r="AP731" s="41">
        <f ca="1">+IF(Tabla1[[#This Row],[Fecha Ingreso Plataforma]]="","",AO731-AC731)</f>
        <v>720</v>
      </c>
      <c r="AQ731" s="40"/>
      <c r="AR731" s="42">
        <f>+IF(Tabla1[[#This Row],[Fecha Baja]]="","",VALUE(1&amp;"/"&amp;MONTH(Tabla1[[#This Row],[Fecha Baja]])&amp;"/"&amp;YEAR(Tabla1[[#This Row],[Fecha Baja]])))</f>
        <v>44166</v>
      </c>
      <c r="AS731" s="42">
        <f>IF(Tabla1[[#This Row],[Fecha Ingreso Plataforma]]="","",VALUE(1&amp;"/"&amp;MONTH(Tabla1[[#This Row],[Fecha Ingreso Plataforma]])&amp;"/"&amp;YEAR(Tabla1[[#This Row],[Fecha Ingreso Plataforma]])))</f>
        <v>43525</v>
      </c>
      <c r="AT731" s="41" t="str">
        <f ca="1">+IF(AND(Tabla1[[#This Row],[dias]]&gt;=135,Tabla1[[#This Row],[Estado]]="Vigente"),"Si","No")</f>
        <v>No</v>
      </c>
      <c r="AU731" s="37" t="str">
        <f>+IF(COUNTIF('PLAN EMPLEADO'!I:I,Tabla1[[#This Row],[Mail]])=0,"No","Si")</f>
        <v>Si</v>
      </c>
      <c r="AV731" s="115" t="s">
        <v>8321</v>
      </c>
      <c r="AW731" s="194"/>
    </row>
    <row r="732" spans="1:49" x14ac:dyDescent="0.2">
      <c r="A732" s="37" t="s">
        <v>27</v>
      </c>
      <c r="B732" s="37" t="s">
        <v>3115</v>
      </c>
      <c r="C732" s="37" t="s">
        <v>28</v>
      </c>
      <c r="D732" s="37" t="s">
        <v>30</v>
      </c>
      <c r="E732" s="193" t="str">
        <f>+LEFT(Tabla1[[#This Row],[RutDV]],8)</f>
        <v>15673976</v>
      </c>
      <c r="F732" s="193" t="str">
        <f>+RIGHT(Tabla1[[#This Row],[RutDV]],1)</f>
        <v>6</v>
      </c>
      <c r="G732" s="37" t="s">
        <v>5610</v>
      </c>
      <c r="H732" s="37" t="s">
        <v>5593</v>
      </c>
      <c r="I732" s="37" t="str">
        <f>+TRIM(Tabla1[[#This Row],[Nombres]]&amp;" "&amp;Tabla1[[#This Row],[Apellidos]])</f>
        <v>DAVID ALEXIS GUERRERO EGAÑA</v>
      </c>
      <c r="J732" s="37" t="s">
        <v>5575</v>
      </c>
      <c r="K732" s="37" t="s">
        <v>5576</v>
      </c>
      <c r="L732" s="37" t="s">
        <v>2494</v>
      </c>
      <c r="M732" s="37" t="s">
        <v>2493</v>
      </c>
      <c r="N732" s="37" t="s">
        <v>2496</v>
      </c>
      <c r="P732" s="45">
        <v>43584</v>
      </c>
      <c r="Q732" s="37"/>
      <c r="V732" s="40">
        <v>30674</v>
      </c>
      <c r="W732" s="37" t="s">
        <v>5417</v>
      </c>
      <c r="X732" s="37" t="s">
        <v>2514</v>
      </c>
      <c r="Y732" s="37" t="str">
        <f>+IFERROR(VLOOKUP(Tabla1[[#This Row],[Supervisor]],STAFF!E:H,4,0),"")</f>
        <v>WILLIAMS ENRIQUE DOMINGUEZ BARRADA</v>
      </c>
      <c r="Z732" s="40">
        <v>43515</v>
      </c>
      <c r="AA732" s="40">
        <v>43535</v>
      </c>
      <c r="AC732" s="40">
        <v>43536</v>
      </c>
      <c r="AD732" s="37" t="s">
        <v>5593</v>
      </c>
      <c r="AE732" s="37" t="s">
        <v>5593</v>
      </c>
      <c r="AF732" s="37">
        <v>19312</v>
      </c>
      <c r="AG732" s="37" t="s">
        <v>5624</v>
      </c>
      <c r="AJ732" s="37">
        <v>51</v>
      </c>
      <c r="AK732" s="37" t="s">
        <v>4474</v>
      </c>
      <c r="AL732" s="37">
        <v>45</v>
      </c>
      <c r="AM732" s="37" t="s">
        <v>3519</v>
      </c>
      <c r="AN732" s="37">
        <f>+IF(AL732=45,1,"")</f>
        <v>1</v>
      </c>
      <c r="AO732" s="40">
        <f ca="1">+TODAY()</f>
        <v>44256</v>
      </c>
      <c r="AP732" s="41">
        <f ca="1">+IF(Tabla1[[#This Row],[Fecha Ingreso Plataforma]]="","",AO732-AC732)</f>
        <v>720</v>
      </c>
      <c r="AQ732" s="40"/>
      <c r="AR732" s="42">
        <f>+IF(Tabla1[[#This Row],[Fecha Baja]]="","",VALUE(1&amp;"/"&amp;MONTH(Tabla1[[#This Row],[Fecha Baja]])&amp;"/"&amp;YEAR(Tabla1[[#This Row],[Fecha Baja]])))</f>
        <v>43556</v>
      </c>
      <c r="AS732" s="42">
        <f>IF(Tabla1[[#This Row],[Fecha Ingreso Plataforma]]="","",VALUE(1&amp;"/"&amp;MONTH(Tabla1[[#This Row],[Fecha Ingreso Plataforma]])&amp;"/"&amp;YEAR(Tabla1[[#This Row],[Fecha Ingreso Plataforma]])))</f>
        <v>43525</v>
      </c>
      <c r="AT732" s="41" t="str">
        <f ca="1">+IF(AND(Tabla1[[#This Row],[dias]]&gt;=135,Tabla1[[#This Row],[Estado]]="Vigente"),"Si","No")</f>
        <v>No</v>
      </c>
      <c r="AU732" s="37" t="str">
        <f>+IF(COUNTIF('PLAN EMPLEADO'!I:I,Tabla1[[#This Row],[Mail]])=0,"No","Si")</f>
        <v>No</v>
      </c>
      <c r="AV732" s="89" t="s">
        <v>709</v>
      </c>
      <c r="AW732" s="194"/>
    </row>
    <row r="733" spans="1:49" x14ac:dyDescent="0.2">
      <c r="A733" s="37" t="s">
        <v>27</v>
      </c>
      <c r="B733" s="37" t="s">
        <v>3115</v>
      </c>
      <c r="C733" s="37" t="s">
        <v>28</v>
      </c>
      <c r="D733" s="37" t="s">
        <v>30</v>
      </c>
      <c r="E733" s="193" t="str">
        <f>+LEFT(Tabla1[[#This Row],[RutDV]],8)</f>
        <v>19947841</v>
      </c>
      <c r="F733" s="193" t="str">
        <f>+RIGHT(Tabla1[[#This Row],[RutDV]],1)</f>
        <v>9</v>
      </c>
      <c r="G733" s="37" t="s">
        <v>5598</v>
      </c>
      <c r="H733" s="37" t="s">
        <v>5582</v>
      </c>
      <c r="I733" s="37" t="str">
        <f>+TRIM(Tabla1[[#This Row],[Nombres]]&amp;" "&amp;Tabla1[[#This Row],[Apellidos]])</f>
        <v>GIOVANNI ANTOINE RAMIREZ MORENO</v>
      </c>
      <c r="J733" s="37" t="s">
        <v>5554</v>
      </c>
      <c r="K733" s="37" t="s">
        <v>5555</v>
      </c>
      <c r="L733" s="37" t="s">
        <v>2494</v>
      </c>
      <c r="M733" s="37" t="s">
        <v>2493</v>
      </c>
      <c r="N733" s="37" t="s">
        <v>2495</v>
      </c>
      <c r="O733" s="37" t="s">
        <v>3240</v>
      </c>
      <c r="P733" s="40">
        <v>43580</v>
      </c>
      <c r="Q733" s="37"/>
      <c r="V733" s="40">
        <v>35941</v>
      </c>
      <c r="W733" s="37" t="s">
        <v>5417</v>
      </c>
      <c r="X733" s="37" t="s">
        <v>2514</v>
      </c>
      <c r="Y733" s="37" t="str">
        <f>+IFERROR(VLOOKUP(Tabla1[[#This Row],[Supervisor]],STAFF!E:H,4,0),"")</f>
        <v>WILLIAMS ENRIQUE DOMINGUEZ BARRADA</v>
      </c>
      <c r="Z733" s="40">
        <v>43515</v>
      </c>
      <c r="AA733" s="40">
        <v>43535</v>
      </c>
      <c r="AC733" s="40">
        <v>43536</v>
      </c>
      <c r="AD733" s="37" t="s">
        <v>5582</v>
      </c>
      <c r="AE733" s="37" t="s">
        <v>5582</v>
      </c>
      <c r="AF733" s="37">
        <v>19299</v>
      </c>
      <c r="AG733" s="37" t="s">
        <v>5614</v>
      </c>
      <c r="AJ733" s="37">
        <v>51</v>
      </c>
      <c r="AK733" s="37" t="s">
        <v>4474</v>
      </c>
      <c r="AL733" s="37">
        <v>30</v>
      </c>
      <c r="AM733" s="37" t="s">
        <v>3519</v>
      </c>
      <c r="AN733" s="37" t="str">
        <f>+IF(AL733=45,1,"")</f>
        <v/>
      </c>
      <c r="AO733" s="40">
        <f ca="1">+TODAY()</f>
        <v>44256</v>
      </c>
      <c r="AP733" s="41">
        <f ca="1">+IF(Tabla1[[#This Row],[Fecha Ingreso Plataforma]]="","",AO733-AC733)</f>
        <v>720</v>
      </c>
      <c r="AQ733" s="40"/>
      <c r="AR733" s="42">
        <f>+IF(Tabla1[[#This Row],[Fecha Baja]]="","",VALUE(1&amp;"/"&amp;MONTH(Tabla1[[#This Row],[Fecha Baja]])&amp;"/"&amp;YEAR(Tabla1[[#This Row],[Fecha Baja]])))</f>
        <v>43556</v>
      </c>
      <c r="AS733" s="42">
        <f>IF(Tabla1[[#This Row],[Fecha Ingreso Plataforma]]="","",VALUE(1&amp;"/"&amp;MONTH(Tabla1[[#This Row],[Fecha Ingreso Plataforma]])&amp;"/"&amp;YEAR(Tabla1[[#This Row],[Fecha Ingreso Plataforma]])))</f>
        <v>43525</v>
      </c>
      <c r="AT733" s="41" t="str">
        <f ca="1">+IF(AND(Tabla1[[#This Row],[dias]]&gt;=135,Tabla1[[#This Row],[Estado]]="Vigente"),"Si","No")</f>
        <v>No</v>
      </c>
      <c r="AU733" s="37" t="str">
        <f>+IF(COUNTIF('PLAN EMPLEADO'!I:I,Tabla1[[#This Row],[Mail]])=0,"No","Si")</f>
        <v>No</v>
      </c>
      <c r="AV733" s="89" t="s">
        <v>709</v>
      </c>
      <c r="AW733" s="194"/>
    </row>
    <row r="734" spans="1:49" x14ac:dyDescent="0.2">
      <c r="A734" s="37" t="s">
        <v>27</v>
      </c>
      <c r="B734" s="37" t="s">
        <v>3115</v>
      </c>
      <c r="C734" s="37" t="s">
        <v>28</v>
      </c>
      <c r="D734" s="37" t="s">
        <v>30</v>
      </c>
      <c r="E734" s="193" t="str">
        <f>+LEFT(Tabla1[[#This Row],[RutDV]],8)</f>
        <v>19257966</v>
      </c>
      <c r="F734" s="193" t="str">
        <f>+RIGHT(Tabla1[[#This Row],[RutDV]],1)</f>
        <v>K</v>
      </c>
      <c r="G734" s="37" t="s">
        <v>5609</v>
      </c>
      <c r="H734" s="37" t="s">
        <v>5592</v>
      </c>
      <c r="I734" s="37" t="str">
        <f>+TRIM(Tabla1[[#This Row],[Nombres]]&amp;" "&amp;Tabla1[[#This Row],[Apellidos]])</f>
        <v>JAVIERA ANNETT ANGEL CAMPUSANO</v>
      </c>
      <c r="J734" s="37" t="s">
        <v>5573</v>
      </c>
      <c r="K734" s="37" t="s">
        <v>5574</v>
      </c>
      <c r="L734" s="37" t="s">
        <v>2494</v>
      </c>
      <c r="M734" s="37" t="s">
        <v>2493</v>
      </c>
      <c r="N734" s="37" t="s">
        <v>2495</v>
      </c>
      <c r="O734" s="37" t="s">
        <v>3240</v>
      </c>
      <c r="P734" s="45">
        <v>43608</v>
      </c>
      <c r="Q734" s="37"/>
      <c r="V734" s="40">
        <v>35262</v>
      </c>
      <c r="W734" s="37" t="s">
        <v>5411</v>
      </c>
      <c r="X734" s="37" t="s">
        <v>2512</v>
      </c>
      <c r="Y734" s="37" t="str">
        <f>+IFERROR(VLOOKUP(Tabla1[[#This Row],[Supervisor]],STAFF!E:H,4,0),"")</f>
        <v>ULISES LA ROSA PEREZ</v>
      </c>
      <c r="Z734" s="40">
        <v>43515</v>
      </c>
      <c r="AA734" s="40">
        <v>43535</v>
      </c>
      <c r="AC734" s="40">
        <v>43536</v>
      </c>
      <c r="AD734" s="37" t="s">
        <v>5592</v>
      </c>
      <c r="AE734" s="37" t="s">
        <v>5592</v>
      </c>
      <c r="AF734" s="37">
        <v>19311</v>
      </c>
      <c r="AG734" s="37" t="s">
        <v>5623</v>
      </c>
      <c r="AJ734" s="37">
        <v>51</v>
      </c>
      <c r="AK734" s="37" t="s">
        <v>4474</v>
      </c>
      <c r="AL734" s="37">
        <v>30</v>
      </c>
      <c r="AM734" s="37" t="s">
        <v>3519</v>
      </c>
      <c r="AN734" s="37" t="str">
        <f>+IF(AL734=45,1,"")</f>
        <v/>
      </c>
      <c r="AO734" s="40">
        <f ca="1">+TODAY()</f>
        <v>44256</v>
      </c>
      <c r="AP734" s="41">
        <f ca="1">+IF(Tabla1[[#This Row],[Fecha Ingreso Plataforma]]="","",AO734-AC734)</f>
        <v>720</v>
      </c>
      <c r="AQ734" s="40"/>
      <c r="AR734" s="42">
        <f>+IF(Tabla1[[#This Row],[Fecha Baja]]="","",VALUE(1&amp;"/"&amp;MONTH(Tabla1[[#This Row],[Fecha Baja]])&amp;"/"&amp;YEAR(Tabla1[[#This Row],[Fecha Baja]])))</f>
        <v>43586</v>
      </c>
      <c r="AS734" s="42">
        <f>IF(Tabla1[[#This Row],[Fecha Ingreso Plataforma]]="","",VALUE(1&amp;"/"&amp;MONTH(Tabla1[[#This Row],[Fecha Ingreso Plataforma]])&amp;"/"&amp;YEAR(Tabla1[[#This Row],[Fecha Ingreso Plataforma]])))</f>
        <v>43525</v>
      </c>
      <c r="AT734" s="41" t="str">
        <f ca="1">+IF(AND(Tabla1[[#This Row],[dias]]&gt;=135,Tabla1[[#This Row],[Estado]]="Vigente"),"Si","No")</f>
        <v>No</v>
      </c>
      <c r="AU734" s="37" t="str">
        <f>+IF(COUNTIF('PLAN EMPLEADO'!I:I,Tabla1[[#This Row],[Mail]])=0,"No","Si")</f>
        <v>No</v>
      </c>
      <c r="AV734" s="89" t="s">
        <v>709</v>
      </c>
      <c r="AW734" s="194"/>
    </row>
    <row r="735" spans="1:49" x14ac:dyDescent="0.2">
      <c r="A735" s="37" t="s">
        <v>27</v>
      </c>
      <c r="B735" s="37" t="s">
        <v>3115</v>
      </c>
      <c r="C735" s="193" t="s">
        <v>28</v>
      </c>
      <c r="D735" s="37" t="s">
        <v>30</v>
      </c>
      <c r="E735" s="193" t="str">
        <f>+LEFT(Tabla1[[#This Row],[RutDV]],8)</f>
        <v>18758023</v>
      </c>
      <c r="F735" s="193" t="str">
        <f>+RIGHT(Tabla1[[#This Row],[RutDV]],1)</f>
        <v>4</v>
      </c>
      <c r="G735" s="37" t="s">
        <v>5599</v>
      </c>
      <c r="H735" s="37" t="s">
        <v>5583</v>
      </c>
      <c r="I735" s="37" t="str">
        <f>+TRIM(Tabla1[[#This Row],[Nombres]]&amp;" "&amp;Tabla1[[#This Row],[Apellidos]])</f>
        <v>JAVIERA DEL CARMEN MOLINA AGUIRRE</v>
      </c>
      <c r="J735" s="37" t="s">
        <v>5556</v>
      </c>
      <c r="K735" s="37" t="s">
        <v>5557</v>
      </c>
      <c r="L735" s="193" t="s">
        <v>2494</v>
      </c>
      <c r="M735" s="193" t="s">
        <v>2493</v>
      </c>
      <c r="N735" s="193" t="s">
        <v>2496</v>
      </c>
      <c r="O735" s="193" t="s">
        <v>3533</v>
      </c>
      <c r="P735" s="40">
        <v>44115</v>
      </c>
      <c r="Q735" s="37"/>
      <c r="V735" s="40">
        <v>34529</v>
      </c>
      <c r="W735" s="37" t="s">
        <v>5415</v>
      </c>
      <c r="X735" s="37" t="s">
        <v>2509</v>
      </c>
      <c r="Y735" s="37" t="str">
        <f>+IFERROR(VLOOKUP(Tabla1[[#This Row],[Supervisor]],STAFF!E:H,4,0),"")</f>
        <v>ULISES LA ROSA PEREZ</v>
      </c>
      <c r="Z735" s="40">
        <v>43515</v>
      </c>
      <c r="AA735" s="40">
        <v>43535</v>
      </c>
      <c r="AC735" s="40">
        <v>43536</v>
      </c>
      <c r="AD735" s="37" t="s">
        <v>5583</v>
      </c>
      <c r="AE735" s="37" t="s">
        <v>5583</v>
      </c>
      <c r="AF735" s="37">
        <v>19300</v>
      </c>
      <c r="AG735" s="37" t="s">
        <v>2959</v>
      </c>
      <c r="AJ735" s="37">
        <v>51</v>
      </c>
      <c r="AK735" s="37" t="s">
        <v>4474</v>
      </c>
      <c r="AL735" s="37">
        <v>30</v>
      </c>
      <c r="AM735" s="37" t="s">
        <v>3519</v>
      </c>
      <c r="AN735" s="37" t="str">
        <f>+IF(AL735=45,1,"")</f>
        <v/>
      </c>
      <c r="AO735" s="40">
        <f ca="1">+TODAY()</f>
        <v>44256</v>
      </c>
      <c r="AP735" s="41">
        <f ca="1">+IF(Tabla1[[#This Row],[Fecha Ingreso Plataforma]]="","",AO735-AC735)</f>
        <v>720</v>
      </c>
      <c r="AQ735" s="40"/>
      <c r="AR735" s="42">
        <f>+IF(Tabla1[[#This Row],[Fecha Baja]]="","",VALUE(1&amp;"/"&amp;MONTH(Tabla1[[#This Row],[Fecha Baja]])&amp;"/"&amp;YEAR(Tabla1[[#This Row],[Fecha Baja]])))</f>
        <v>44105</v>
      </c>
      <c r="AS735" s="42">
        <f>IF(Tabla1[[#This Row],[Fecha Ingreso Plataforma]]="","",VALUE(1&amp;"/"&amp;MONTH(Tabla1[[#This Row],[Fecha Ingreso Plataforma]])&amp;"/"&amp;YEAR(Tabla1[[#This Row],[Fecha Ingreso Plataforma]])))</f>
        <v>43525</v>
      </c>
      <c r="AT735" s="41" t="str">
        <f ca="1">+IF(AND(Tabla1[[#This Row],[dias]]&gt;=135,Tabla1[[#This Row],[Estado]]="Vigente"),"Si","No")</f>
        <v>No</v>
      </c>
      <c r="AU735" s="37" t="str">
        <f>+IF(COUNTIF('PLAN EMPLEADO'!I:I,Tabla1[[#This Row],[Mail]])=0,"No","Si")</f>
        <v>Si</v>
      </c>
      <c r="AV735" s="89" t="s">
        <v>709</v>
      </c>
      <c r="AW735" s="194"/>
    </row>
    <row r="736" spans="1:49" x14ac:dyDescent="0.2">
      <c r="A736" s="37" t="s">
        <v>27</v>
      </c>
      <c r="B736" s="37" t="s">
        <v>3115</v>
      </c>
      <c r="C736" s="37" t="s">
        <v>28</v>
      </c>
      <c r="D736" s="37" t="s">
        <v>30</v>
      </c>
      <c r="E736" s="193" t="str">
        <f>+LEFT(Tabla1[[#This Row],[RutDV]],8)</f>
        <v>13751420</v>
      </c>
      <c r="F736" s="193" t="str">
        <f>+RIGHT(Tabla1[[#This Row],[RutDV]],1)</f>
        <v>6</v>
      </c>
      <c r="G736" s="37" t="s">
        <v>5603</v>
      </c>
      <c r="H736" s="37" t="s">
        <v>5586</v>
      </c>
      <c r="I736" s="37" t="str">
        <f>+TRIM(Tabla1[[#This Row],[Nombres]]&amp;" "&amp;Tabla1[[#This Row],[Apellidos]])</f>
        <v>MARIA ELENA QUEZADA VERA</v>
      </c>
      <c r="J736" s="37" t="s">
        <v>5562</v>
      </c>
      <c r="K736" s="37" t="s">
        <v>5563</v>
      </c>
      <c r="L736" s="37" t="s">
        <v>2494</v>
      </c>
      <c r="M736" s="37" t="s">
        <v>2493</v>
      </c>
      <c r="N736" s="37" t="s">
        <v>2496</v>
      </c>
      <c r="P736" s="40">
        <v>43565</v>
      </c>
      <c r="Q736" s="37"/>
      <c r="V736" s="40">
        <v>29233</v>
      </c>
      <c r="W736" s="37" t="s">
        <v>5415</v>
      </c>
      <c r="X736" s="37" t="s">
        <v>2509</v>
      </c>
      <c r="Y736" s="37" t="str">
        <f>+IFERROR(VLOOKUP(Tabla1[[#This Row],[Supervisor]],STAFF!E:H,4,0),"")</f>
        <v>ULISES LA ROSA PEREZ</v>
      </c>
      <c r="Z736" s="40">
        <v>43515</v>
      </c>
      <c r="AA736" s="40">
        <v>43535</v>
      </c>
      <c r="AC736" s="40">
        <v>43536</v>
      </c>
      <c r="AD736" s="37" t="s">
        <v>5586</v>
      </c>
      <c r="AE736" s="37" t="s">
        <v>5586</v>
      </c>
      <c r="AF736" s="37">
        <v>19305</v>
      </c>
      <c r="AG736" s="37" t="s">
        <v>5617</v>
      </c>
      <c r="AJ736" s="37">
        <v>51</v>
      </c>
      <c r="AK736" s="37" t="s">
        <v>4474</v>
      </c>
      <c r="AL736" s="37">
        <v>45</v>
      </c>
      <c r="AM736" s="37" t="s">
        <v>3519</v>
      </c>
      <c r="AN736" s="37">
        <f>+IF(AL736=45,1,"")</f>
        <v>1</v>
      </c>
      <c r="AO736" s="40">
        <f ca="1">+TODAY()</f>
        <v>44256</v>
      </c>
      <c r="AP736" s="41">
        <f ca="1">+IF(Tabla1[[#This Row],[Fecha Ingreso Plataforma]]="","",AO736-AC736)</f>
        <v>720</v>
      </c>
      <c r="AQ736" s="40"/>
      <c r="AR736" s="42">
        <f>+IF(Tabla1[[#This Row],[Fecha Baja]]="","",VALUE(1&amp;"/"&amp;MONTH(Tabla1[[#This Row],[Fecha Baja]])&amp;"/"&amp;YEAR(Tabla1[[#This Row],[Fecha Baja]])))</f>
        <v>43556</v>
      </c>
      <c r="AS736" s="42">
        <f>IF(Tabla1[[#This Row],[Fecha Ingreso Plataforma]]="","",VALUE(1&amp;"/"&amp;MONTH(Tabla1[[#This Row],[Fecha Ingreso Plataforma]])&amp;"/"&amp;YEAR(Tabla1[[#This Row],[Fecha Ingreso Plataforma]])))</f>
        <v>43525</v>
      </c>
      <c r="AT736" s="41" t="str">
        <f ca="1">+IF(AND(Tabla1[[#This Row],[dias]]&gt;=135,Tabla1[[#This Row],[Estado]]="Vigente"),"Si","No")</f>
        <v>No</v>
      </c>
      <c r="AU736" s="37" t="str">
        <f>+IF(COUNTIF('PLAN EMPLEADO'!I:I,Tabla1[[#This Row],[Mail]])=0,"No","Si")</f>
        <v>No</v>
      </c>
      <c r="AV736" s="89" t="s">
        <v>709</v>
      </c>
      <c r="AW736" s="194"/>
    </row>
    <row r="737" spans="1:49" x14ac:dyDescent="0.2">
      <c r="A737" s="37" t="s">
        <v>27</v>
      </c>
      <c r="B737" s="37" t="s">
        <v>3115</v>
      </c>
      <c r="C737" s="37" t="s">
        <v>28</v>
      </c>
      <c r="D737" s="37" t="s">
        <v>30</v>
      </c>
      <c r="E737" s="193" t="str">
        <f>+LEFT(Tabla1[[#This Row],[RutDV]],8)</f>
        <v>19506162</v>
      </c>
      <c r="F737" s="193" t="str">
        <f>+RIGHT(Tabla1[[#This Row],[RutDV]],1)</f>
        <v>9</v>
      </c>
      <c r="G737" s="37" t="s">
        <v>5600</v>
      </c>
      <c r="H737" s="37" t="s">
        <v>5584</v>
      </c>
      <c r="I737" s="37" t="str">
        <f>+TRIM(Tabla1[[#This Row],[Nombres]]&amp;" "&amp;Tabla1[[#This Row],[Apellidos]])</f>
        <v>MIGUEL IGNACIO RIQUELME BASTIAS</v>
      </c>
      <c r="J737" s="37" t="s">
        <v>5558</v>
      </c>
      <c r="K737" s="37" t="s">
        <v>5559</v>
      </c>
      <c r="L737" s="37" t="s">
        <v>2494</v>
      </c>
      <c r="M737" s="37" t="s">
        <v>2493</v>
      </c>
      <c r="N737" s="37" t="s">
        <v>2495</v>
      </c>
      <c r="O737" s="37" t="s">
        <v>3107</v>
      </c>
      <c r="P737" s="40">
        <v>43543</v>
      </c>
      <c r="Q737" s="37"/>
      <c r="V737" s="40">
        <v>35495</v>
      </c>
      <c r="W737" s="37" t="s">
        <v>4474</v>
      </c>
      <c r="Y737" s="37" t="str">
        <f>+IFERROR(VLOOKUP(Tabla1[[#This Row],[Supervisor]],STAFF!E:H,4,0),"")</f>
        <v/>
      </c>
      <c r="Z737" s="40">
        <v>43515</v>
      </c>
      <c r="AA737" s="40">
        <v>43535</v>
      </c>
      <c r="AC737" s="40"/>
      <c r="AD737" s="37" t="s">
        <v>5584</v>
      </c>
      <c r="AE737" s="37" t="s">
        <v>5584</v>
      </c>
      <c r="AF737" s="37">
        <v>19302</v>
      </c>
      <c r="AG737" s="37" t="s">
        <v>5615</v>
      </c>
      <c r="AJ737" s="37">
        <v>51</v>
      </c>
      <c r="AK737" s="37" t="s">
        <v>4474</v>
      </c>
      <c r="AL737" s="37" t="s">
        <v>709</v>
      </c>
      <c r="AN737" s="37" t="str">
        <f>+IF(AL737=45,1,"")</f>
        <v/>
      </c>
      <c r="AO737" s="40">
        <f ca="1">+TODAY()</f>
        <v>44256</v>
      </c>
      <c r="AP737" s="41" t="str">
        <f>+IF(Tabla1[[#This Row],[Fecha Ingreso Plataforma]]="","",AO737-AC737)</f>
        <v/>
      </c>
      <c r="AQ737" s="40"/>
      <c r="AR737" s="42">
        <f>+IF(Tabla1[[#This Row],[Fecha Baja]]="","",VALUE(1&amp;"/"&amp;MONTH(Tabla1[[#This Row],[Fecha Baja]])&amp;"/"&amp;YEAR(Tabla1[[#This Row],[Fecha Baja]])))</f>
        <v>43525</v>
      </c>
      <c r="AS737" s="42" t="str">
        <f>IF(Tabla1[[#This Row],[Fecha Ingreso Plataforma]]="","",VALUE(1&amp;"/"&amp;MONTH(Tabla1[[#This Row],[Fecha Ingreso Plataforma]])&amp;"/"&amp;YEAR(Tabla1[[#This Row],[Fecha Ingreso Plataforma]])))</f>
        <v/>
      </c>
      <c r="AT737" s="41" t="str">
        <f>+IF(AND(Tabla1[[#This Row],[dias]]&gt;=135,Tabla1[[#This Row],[Estado]]="Vigente"),"Si","No")</f>
        <v>No</v>
      </c>
      <c r="AU737" s="37" t="str">
        <f>+IF(COUNTIF('PLAN EMPLEADO'!I:I,Tabla1[[#This Row],[Mail]])=0,"No","Si")</f>
        <v>No</v>
      </c>
      <c r="AV737" s="89" t="s">
        <v>709</v>
      </c>
      <c r="AW737" s="194"/>
    </row>
    <row r="738" spans="1:49" x14ac:dyDescent="0.2">
      <c r="A738" s="37" t="s">
        <v>27</v>
      </c>
      <c r="B738" s="37" t="s">
        <v>3115</v>
      </c>
      <c r="C738" s="37" t="s">
        <v>5954</v>
      </c>
      <c r="D738" s="37" t="s">
        <v>30</v>
      </c>
      <c r="E738" s="193" t="str">
        <f>+LEFT(Tabla1[[#This Row],[RutDV]],8)</f>
        <v>15276736</v>
      </c>
      <c r="F738" s="193" t="str">
        <f>+RIGHT(Tabla1[[#This Row],[RutDV]],1)</f>
        <v>6</v>
      </c>
      <c r="G738" s="37" t="s">
        <v>5633</v>
      </c>
      <c r="H738" s="37" t="s">
        <v>5701</v>
      </c>
      <c r="I738" s="37" t="str">
        <f>+TRIM(Tabla1[[#This Row],[Nombres]]&amp;" "&amp;Tabla1[[#This Row],[Apellidos]])</f>
        <v>ANDREA LORENA SOTO ZAPATA</v>
      </c>
      <c r="J738" s="37" t="s">
        <v>6366</v>
      </c>
      <c r="K738" s="37" t="s">
        <v>5662</v>
      </c>
      <c r="L738" s="37" t="s">
        <v>2494</v>
      </c>
      <c r="M738" s="37" t="s">
        <v>2493</v>
      </c>
      <c r="N738" s="37" t="s">
        <v>2495</v>
      </c>
      <c r="O738" s="37" t="s">
        <v>3107</v>
      </c>
      <c r="P738" s="40">
        <v>43656</v>
      </c>
      <c r="Q738" s="37"/>
      <c r="V738" s="40">
        <v>31055</v>
      </c>
      <c r="W738" s="37" t="s">
        <v>5408</v>
      </c>
      <c r="X738" s="37" t="s">
        <v>4599</v>
      </c>
      <c r="Y738" s="37" t="str">
        <f>+IFERROR(VLOOKUP(Tabla1[[#This Row],[Supervisor]],STAFF!E:H,4,0),"")</f>
        <v>WILLIAMS ENRIQUE DOMINGUEZ BARRADA</v>
      </c>
      <c r="Z738" s="40">
        <v>43529</v>
      </c>
      <c r="AA738" s="40">
        <v>43550</v>
      </c>
      <c r="AC738" s="40">
        <v>43552</v>
      </c>
      <c r="AD738" s="37" t="s">
        <v>5701</v>
      </c>
      <c r="AE738" s="37" t="s">
        <v>5701</v>
      </c>
      <c r="AF738" s="37">
        <v>19326</v>
      </c>
      <c r="AG738" s="37" t="s">
        <v>5726</v>
      </c>
      <c r="AJ738" s="37">
        <v>52</v>
      </c>
      <c r="AK738" s="37" t="s">
        <v>2515</v>
      </c>
      <c r="AL738" s="37">
        <v>45</v>
      </c>
      <c r="AN738" s="37">
        <f>+IF(AL738=45,1,"")</f>
        <v>1</v>
      </c>
      <c r="AO738" s="40">
        <f ca="1">+TODAY()</f>
        <v>44256</v>
      </c>
      <c r="AP738" s="41">
        <f ca="1">+IF(Tabla1[[#This Row],[Fecha Ingreso Plataforma]]="","",AO738-AC738)</f>
        <v>704</v>
      </c>
      <c r="AQ738" s="40"/>
      <c r="AR738" s="42">
        <f>+IF(Tabla1[[#This Row],[Fecha Baja]]="","",VALUE(1&amp;"/"&amp;MONTH(Tabla1[[#This Row],[Fecha Baja]])&amp;"/"&amp;YEAR(Tabla1[[#This Row],[Fecha Baja]])))</f>
        <v>43647</v>
      </c>
      <c r="AS738" s="42">
        <f>IF(Tabla1[[#This Row],[Fecha Ingreso Plataforma]]="","",VALUE(1&amp;"/"&amp;MONTH(Tabla1[[#This Row],[Fecha Ingreso Plataforma]])&amp;"/"&amp;YEAR(Tabla1[[#This Row],[Fecha Ingreso Plataforma]])))</f>
        <v>43525</v>
      </c>
      <c r="AT738" s="41" t="str">
        <f ca="1">+IF(AND(Tabla1[[#This Row],[dias]]&gt;=135,Tabla1[[#This Row],[Estado]]="Vigente"),"Si","No")</f>
        <v>No</v>
      </c>
      <c r="AU738" s="37" t="str">
        <f>+IF(COUNTIF('PLAN EMPLEADO'!I:I,Tabla1[[#This Row],[Mail]])=0,"No","Si")</f>
        <v>No</v>
      </c>
      <c r="AV738" s="89" t="s">
        <v>709</v>
      </c>
      <c r="AW738" s="194"/>
    </row>
    <row r="739" spans="1:49" x14ac:dyDescent="0.2">
      <c r="A739" s="37" t="s">
        <v>27</v>
      </c>
      <c r="B739" s="37" t="s">
        <v>3115</v>
      </c>
      <c r="C739" s="37" t="s">
        <v>28</v>
      </c>
      <c r="D739" s="37" t="s">
        <v>30</v>
      </c>
      <c r="E739" s="193" t="str">
        <f>+LEFT(Tabla1[[#This Row],[RutDV]],8)</f>
        <v>19659628</v>
      </c>
      <c r="F739" s="193" t="str">
        <f>+RIGHT(Tabla1[[#This Row],[RutDV]],1)</f>
        <v>3</v>
      </c>
      <c r="G739" s="37" t="s">
        <v>5637</v>
      </c>
      <c r="H739" s="37" t="s">
        <v>5705</v>
      </c>
      <c r="I739" s="37" t="str">
        <f>+TRIM(Tabla1[[#This Row],[Nombres]]&amp;" "&amp;Tabla1[[#This Row],[Apellidos]])</f>
        <v>BORIS ALEJANDRO ESPINOZA MARIN</v>
      </c>
      <c r="J739" s="37" t="s">
        <v>5669</v>
      </c>
      <c r="K739" s="37" t="s">
        <v>5670</v>
      </c>
      <c r="L739" s="37" t="s">
        <v>2494</v>
      </c>
      <c r="M739" s="37" t="s">
        <v>2493</v>
      </c>
      <c r="N739" s="37" t="s">
        <v>2495</v>
      </c>
      <c r="O739" s="37" t="s">
        <v>3107</v>
      </c>
      <c r="P739" s="45">
        <v>43614</v>
      </c>
      <c r="Q739" s="37"/>
      <c r="V739" s="40">
        <v>35485</v>
      </c>
      <c r="W739" s="37" t="s">
        <v>5416</v>
      </c>
      <c r="X739" s="37" t="s">
        <v>2505</v>
      </c>
      <c r="Y739" s="37" t="str">
        <f>+IFERROR(VLOOKUP(Tabla1[[#This Row],[Supervisor]],STAFF!E:H,4,0),"")</f>
        <v>FRANCISCO JAVIER SUAREZ VEGA</v>
      </c>
      <c r="Z739" s="40">
        <v>43529</v>
      </c>
      <c r="AA739" s="40">
        <v>43550</v>
      </c>
      <c r="AC739" s="40">
        <v>43552</v>
      </c>
      <c r="AD739" s="37" t="s">
        <v>5705</v>
      </c>
      <c r="AE739" s="37" t="s">
        <v>5705</v>
      </c>
      <c r="AF739" s="37">
        <v>19048</v>
      </c>
      <c r="AG739" s="37" t="s">
        <v>5730</v>
      </c>
      <c r="AJ739" s="37">
        <v>52</v>
      </c>
      <c r="AK739" s="37" t="s">
        <v>2515</v>
      </c>
      <c r="AL739" s="37">
        <v>45</v>
      </c>
      <c r="AN739" s="37">
        <f>+IF(AL739=45,1,"")</f>
        <v>1</v>
      </c>
      <c r="AO739" s="40">
        <f ca="1">+TODAY()</f>
        <v>44256</v>
      </c>
      <c r="AP739" s="41">
        <f ca="1">+IF(Tabla1[[#This Row],[Fecha Ingreso Plataforma]]="","",AO739-AC739)</f>
        <v>704</v>
      </c>
      <c r="AQ739" s="40"/>
      <c r="AR739" s="42">
        <f>+IF(Tabla1[[#This Row],[Fecha Baja]]="","",VALUE(1&amp;"/"&amp;MONTH(Tabla1[[#This Row],[Fecha Baja]])&amp;"/"&amp;YEAR(Tabla1[[#This Row],[Fecha Baja]])))</f>
        <v>43586</v>
      </c>
      <c r="AS739" s="42">
        <f>IF(Tabla1[[#This Row],[Fecha Ingreso Plataforma]]="","",VALUE(1&amp;"/"&amp;MONTH(Tabla1[[#This Row],[Fecha Ingreso Plataforma]])&amp;"/"&amp;YEAR(Tabla1[[#This Row],[Fecha Ingreso Plataforma]])))</f>
        <v>43525</v>
      </c>
      <c r="AT739" s="41" t="str">
        <f ca="1">+IF(AND(Tabla1[[#This Row],[dias]]&gt;=135,Tabla1[[#This Row],[Estado]]="Vigente"),"Si","No")</f>
        <v>No</v>
      </c>
      <c r="AU739" s="37" t="str">
        <f>+IF(COUNTIF('PLAN EMPLEADO'!I:I,Tabla1[[#This Row],[Mail]])=0,"No","Si")</f>
        <v>No</v>
      </c>
      <c r="AV739" s="89" t="s">
        <v>709</v>
      </c>
      <c r="AW739" s="194"/>
    </row>
    <row r="740" spans="1:49" x14ac:dyDescent="0.2">
      <c r="A740" s="37" t="s">
        <v>27</v>
      </c>
      <c r="B740" s="37" t="s">
        <v>3115</v>
      </c>
      <c r="C740" s="37" t="s">
        <v>28</v>
      </c>
      <c r="D740" s="37" t="s">
        <v>30</v>
      </c>
      <c r="E740" s="193" t="str">
        <f>+LEFT(Tabla1[[#This Row],[RutDV]],8)</f>
        <v>14131845</v>
      </c>
      <c r="F740" s="193" t="str">
        <f>+RIGHT(Tabla1[[#This Row],[RutDV]],1)</f>
        <v>4</v>
      </c>
      <c r="G740" s="37" t="s">
        <v>5651</v>
      </c>
      <c r="H740" s="37" t="s">
        <v>5719</v>
      </c>
      <c r="I740" s="37" t="str">
        <f>+TRIM(Tabla1[[#This Row],[Nombres]]&amp;" "&amp;Tabla1[[#This Row],[Apellidos]])</f>
        <v>GUADALUPE DE LAS MERCEDES HENRIQUEZ RODRIGUEZ</v>
      </c>
      <c r="J740" s="37" t="s">
        <v>5694</v>
      </c>
      <c r="K740" s="37" t="s">
        <v>5695</v>
      </c>
      <c r="L740" s="37" t="s">
        <v>2494</v>
      </c>
      <c r="M740" s="37" t="s">
        <v>2493</v>
      </c>
      <c r="N740" s="37" t="s">
        <v>2495</v>
      </c>
      <c r="O740" s="37" t="s">
        <v>3107</v>
      </c>
      <c r="P740" s="40">
        <v>43592</v>
      </c>
      <c r="Q740" s="37"/>
      <c r="V740" s="40">
        <v>29568</v>
      </c>
      <c r="W740" s="37" t="s">
        <v>5408</v>
      </c>
      <c r="X740" s="37" t="s">
        <v>4599</v>
      </c>
      <c r="Y740" s="37" t="str">
        <f>+IFERROR(VLOOKUP(Tabla1[[#This Row],[Supervisor]],STAFF!E:H,4,0),"")</f>
        <v>WILLIAMS ENRIQUE DOMINGUEZ BARRADA</v>
      </c>
      <c r="Z740" s="40">
        <v>43529</v>
      </c>
      <c r="AA740" s="40">
        <v>43550</v>
      </c>
      <c r="AC740" s="40">
        <v>43552</v>
      </c>
      <c r="AD740" s="37" t="s">
        <v>5719</v>
      </c>
      <c r="AE740" s="37" t="s">
        <v>5719</v>
      </c>
      <c r="AF740" s="37">
        <v>19323</v>
      </c>
      <c r="AG740" s="37" t="s">
        <v>5745</v>
      </c>
      <c r="AJ740" s="37">
        <v>52</v>
      </c>
      <c r="AK740" s="37" t="s">
        <v>2515</v>
      </c>
      <c r="AL740" s="37">
        <v>45</v>
      </c>
      <c r="AN740" s="37">
        <f>+IF(AL740=45,1,"")</f>
        <v>1</v>
      </c>
      <c r="AO740" s="40">
        <f ca="1">+TODAY()</f>
        <v>44256</v>
      </c>
      <c r="AP740" s="41">
        <f ca="1">+IF(Tabla1[[#This Row],[Fecha Ingreso Plataforma]]="","",AO740-AC740)</f>
        <v>704</v>
      </c>
      <c r="AQ740" s="40"/>
      <c r="AR740" s="42">
        <f>+IF(Tabla1[[#This Row],[Fecha Baja]]="","",VALUE(1&amp;"/"&amp;MONTH(Tabla1[[#This Row],[Fecha Baja]])&amp;"/"&amp;YEAR(Tabla1[[#This Row],[Fecha Baja]])))</f>
        <v>43586</v>
      </c>
      <c r="AS740" s="42">
        <f>IF(Tabla1[[#This Row],[Fecha Ingreso Plataforma]]="","",VALUE(1&amp;"/"&amp;MONTH(Tabla1[[#This Row],[Fecha Ingreso Plataforma]])&amp;"/"&amp;YEAR(Tabla1[[#This Row],[Fecha Ingreso Plataforma]])))</f>
        <v>43525</v>
      </c>
      <c r="AT740" s="41" t="str">
        <f ca="1">+IF(AND(Tabla1[[#This Row],[dias]]&gt;=135,Tabla1[[#This Row],[Estado]]="Vigente"),"Si","No")</f>
        <v>No</v>
      </c>
      <c r="AU740" s="37" t="str">
        <f>+IF(COUNTIF('PLAN EMPLEADO'!I:I,Tabla1[[#This Row],[Mail]])=0,"No","Si")</f>
        <v>No</v>
      </c>
      <c r="AV740" s="89" t="s">
        <v>709</v>
      </c>
      <c r="AW740" s="194"/>
    </row>
    <row r="741" spans="1:49" x14ac:dyDescent="0.2">
      <c r="A741" s="37" t="s">
        <v>27</v>
      </c>
      <c r="B741" s="37" t="s">
        <v>3115</v>
      </c>
      <c r="C741" s="37" t="s">
        <v>28</v>
      </c>
      <c r="D741" s="37" t="s">
        <v>30</v>
      </c>
      <c r="E741" s="193" t="str">
        <f>+LEFT(Tabla1[[#This Row],[RutDV]],8)</f>
        <v>18632706</v>
      </c>
      <c r="F741" s="193" t="str">
        <f>+RIGHT(Tabla1[[#This Row],[RutDV]],1)</f>
        <v>3</v>
      </c>
      <c r="G741" s="37" t="s">
        <v>111</v>
      </c>
      <c r="H741" s="37" t="s">
        <v>783</v>
      </c>
      <c r="I741" s="37" t="str">
        <f>+TRIM(Tabla1[[#This Row],[Nombres]]&amp;" "&amp;Tabla1[[#This Row],[Apellidos]])</f>
        <v>IGNACIO PATRICIO ALVAREZ ROJAS</v>
      </c>
      <c r="J741" s="37" t="s">
        <v>1468</v>
      </c>
      <c r="K741" s="37" t="s">
        <v>1469</v>
      </c>
      <c r="L741" s="37" t="s">
        <v>2494</v>
      </c>
      <c r="M741" s="37" t="s">
        <v>2493</v>
      </c>
      <c r="N741" s="37" t="s">
        <v>2495</v>
      </c>
      <c r="O741" s="37" t="s">
        <v>3240</v>
      </c>
      <c r="P741" s="40">
        <v>43594</v>
      </c>
      <c r="Q741" s="193" t="s">
        <v>10898</v>
      </c>
      <c r="V741" s="40">
        <v>34345</v>
      </c>
      <c r="W741" s="37" t="s">
        <v>5411</v>
      </c>
      <c r="X741" s="37" t="s">
        <v>2512</v>
      </c>
      <c r="Y741" s="37" t="str">
        <f>+IFERROR(VLOOKUP(Tabla1[[#This Row],[Supervisor]],STAFF!E:H,4,0),"")</f>
        <v>ULISES LA ROSA PEREZ</v>
      </c>
      <c r="Z741" s="40">
        <v>43529</v>
      </c>
      <c r="AA741" s="40">
        <v>43550</v>
      </c>
      <c r="AC741" s="40">
        <v>43552</v>
      </c>
      <c r="AD741" s="37" t="s">
        <v>783</v>
      </c>
      <c r="AE741" s="37" t="s">
        <v>783</v>
      </c>
      <c r="AF741" s="37">
        <v>19003</v>
      </c>
      <c r="AG741" s="37" t="s">
        <v>5744</v>
      </c>
      <c r="AJ741" s="37">
        <v>52</v>
      </c>
      <c r="AK741" s="37" t="s">
        <v>2515</v>
      </c>
      <c r="AL741" s="37">
        <v>45</v>
      </c>
      <c r="AN741" s="37">
        <f>+IF(AL741=45,1,"")</f>
        <v>1</v>
      </c>
      <c r="AO741" s="40">
        <f ca="1">+TODAY()</f>
        <v>44256</v>
      </c>
      <c r="AP741" s="41">
        <f ca="1">+IF(Tabla1[[#This Row],[Fecha Ingreso Plataforma]]="","",AO741-AC741)</f>
        <v>704</v>
      </c>
      <c r="AQ741" s="40"/>
      <c r="AR741" s="42">
        <f>+IF(Tabla1[[#This Row],[Fecha Baja]]="","",VALUE(1&amp;"/"&amp;MONTH(Tabla1[[#This Row],[Fecha Baja]])&amp;"/"&amp;YEAR(Tabla1[[#This Row],[Fecha Baja]])))</f>
        <v>43586</v>
      </c>
      <c r="AS741" s="42">
        <f>IF(Tabla1[[#This Row],[Fecha Ingreso Plataforma]]="","",VALUE(1&amp;"/"&amp;MONTH(Tabla1[[#This Row],[Fecha Ingreso Plataforma]])&amp;"/"&amp;YEAR(Tabla1[[#This Row],[Fecha Ingreso Plataforma]])))</f>
        <v>43525</v>
      </c>
      <c r="AT741" s="41" t="str">
        <f ca="1">+IF(AND(Tabla1[[#This Row],[dias]]&gt;=135,Tabla1[[#This Row],[Estado]]="Vigente"),"Si","No")</f>
        <v>No</v>
      </c>
      <c r="AU741" s="37" t="str">
        <f>+IF(COUNTIF('PLAN EMPLEADO'!I:I,Tabla1[[#This Row],[Mail]])=0,"No","Si")</f>
        <v>No</v>
      </c>
      <c r="AV741" s="89" t="s">
        <v>709</v>
      </c>
      <c r="AW741" s="194"/>
    </row>
    <row r="742" spans="1:49" x14ac:dyDescent="0.2">
      <c r="A742" s="37" t="s">
        <v>27</v>
      </c>
      <c r="B742" s="37" t="s">
        <v>3115</v>
      </c>
      <c r="C742" s="37" t="s">
        <v>28</v>
      </c>
      <c r="D742" s="37" t="s">
        <v>30</v>
      </c>
      <c r="E742" s="193" t="str">
        <f>+LEFT(Tabla1[[#This Row],[RutDV]],8)</f>
        <v>13876176</v>
      </c>
      <c r="F742" s="193" t="str">
        <f>+RIGHT(Tabla1[[#This Row],[RutDV]],1)</f>
        <v>2</v>
      </c>
      <c r="G742" s="37" t="s">
        <v>5650</v>
      </c>
      <c r="H742" s="37" t="s">
        <v>5718</v>
      </c>
      <c r="I742" s="37" t="str">
        <f>+TRIM(Tabla1[[#This Row],[Nombres]]&amp;" "&amp;Tabla1[[#This Row],[Apellidos]])</f>
        <v>JESSICA DEL CARMEN FERRADA ALVAREZ</v>
      </c>
      <c r="J742" s="37" t="s">
        <v>5692</v>
      </c>
      <c r="K742" s="37" t="s">
        <v>5693</v>
      </c>
      <c r="L742" s="37" t="s">
        <v>2494</v>
      </c>
      <c r="M742" s="37" t="s">
        <v>2493</v>
      </c>
      <c r="N742" s="37" t="s">
        <v>2495</v>
      </c>
      <c r="O742" s="37" t="s">
        <v>3107</v>
      </c>
      <c r="P742" s="45">
        <v>43605</v>
      </c>
      <c r="Q742" s="37"/>
      <c r="V742" s="40">
        <v>29485</v>
      </c>
      <c r="W742" s="37" t="s">
        <v>5411</v>
      </c>
      <c r="X742" s="37" t="s">
        <v>2512</v>
      </c>
      <c r="Y742" s="37" t="str">
        <f>+IFERROR(VLOOKUP(Tabla1[[#This Row],[Supervisor]],STAFF!E:H,4,0),"")</f>
        <v>ULISES LA ROSA PEREZ</v>
      </c>
      <c r="Z742" s="40">
        <v>43529</v>
      </c>
      <c r="AA742" s="40">
        <v>43550</v>
      </c>
      <c r="AC742" s="40">
        <v>43552</v>
      </c>
      <c r="AD742" s="37" t="s">
        <v>5718</v>
      </c>
      <c r="AE742" s="37" t="s">
        <v>5718</v>
      </c>
      <c r="AF742" s="37">
        <v>19321</v>
      </c>
      <c r="AG742" s="37" t="s">
        <v>5743</v>
      </c>
      <c r="AJ742" s="37">
        <v>52</v>
      </c>
      <c r="AK742" s="37" t="s">
        <v>2515</v>
      </c>
      <c r="AL742" s="37">
        <v>30</v>
      </c>
      <c r="AN742" s="37" t="str">
        <f>+IF(AL742=45,1,"")</f>
        <v/>
      </c>
      <c r="AO742" s="40">
        <f ca="1">+TODAY()</f>
        <v>44256</v>
      </c>
      <c r="AP742" s="41">
        <f ca="1">+IF(Tabla1[[#This Row],[Fecha Ingreso Plataforma]]="","",AO742-AC742)</f>
        <v>704</v>
      </c>
      <c r="AQ742" s="40"/>
      <c r="AR742" s="42">
        <f>+IF(Tabla1[[#This Row],[Fecha Baja]]="","",VALUE(1&amp;"/"&amp;MONTH(Tabla1[[#This Row],[Fecha Baja]])&amp;"/"&amp;YEAR(Tabla1[[#This Row],[Fecha Baja]])))</f>
        <v>43586</v>
      </c>
      <c r="AS742" s="42">
        <f>IF(Tabla1[[#This Row],[Fecha Ingreso Plataforma]]="","",VALUE(1&amp;"/"&amp;MONTH(Tabla1[[#This Row],[Fecha Ingreso Plataforma]])&amp;"/"&amp;YEAR(Tabla1[[#This Row],[Fecha Ingreso Plataforma]])))</f>
        <v>43525</v>
      </c>
      <c r="AT742" s="41" t="str">
        <f ca="1">+IF(AND(Tabla1[[#This Row],[dias]]&gt;=135,Tabla1[[#This Row],[Estado]]="Vigente"),"Si","No")</f>
        <v>No</v>
      </c>
      <c r="AU742" s="37" t="str">
        <f>+IF(COUNTIF('PLAN EMPLEADO'!I:I,Tabla1[[#This Row],[Mail]])=0,"No","Si")</f>
        <v>No</v>
      </c>
      <c r="AV742" s="89" t="s">
        <v>709</v>
      </c>
      <c r="AW742" s="194"/>
    </row>
    <row r="743" spans="1:49" x14ac:dyDescent="0.2">
      <c r="A743" s="37" t="s">
        <v>27</v>
      </c>
      <c r="B743" s="37" t="s">
        <v>3115</v>
      </c>
      <c r="C743" s="37" t="s">
        <v>5954</v>
      </c>
      <c r="D743" s="37" t="s">
        <v>30</v>
      </c>
      <c r="E743" s="193" t="str">
        <f>+LEFT(Tabla1[[#This Row],[RutDV]],8)</f>
        <v>19427006</v>
      </c>
      <c r="F743" s="193" t="str">
        <f>+RIGHT(Tabla1[[#This Row],[RutDV]],1)</f>
        <v>2</v>
      </c>
      <c r="G743" s="37" t="s">
        <v>5634</v>
      </c>
      <c r="H743" s="37" t="s">
        <v>5702</v>
      </c>
      <c r="I743" s="37" t="str">
        <f>+TRIM(Tabla1[[#This Row],[Nombres]]&amp;" "&amp;Tabla1[[#This Row],[Apellidos]])</f>
        <v>JEISON DANIEL RAMIREZ ESPINOZA</v>
      </c>
      <c r="J743" s="37" t="s">
        <v>5663</v>
      </c>
      <c r="K743" s="37" t="s">
        <v>5664</v>
      </c>
      <c r="L743" s="37" t="s">
        <v>2494</v>
      </c>
      <c r="M743" s="37" t="s">
        <v>2493</v>
      </c>
      <c r="N743" s="37" t="s">
        <v>2496</v>
      </c>
      <c r="O743" s="37" t="s">
        <v>3533</v>
      </c>
      <c r="P743" s="40">
        <v>43790</v>
      </c>
      <c r="Q743" s="37"/>
      <c r="V743" s="40">
        <v>35211</v>
      </c>
      <c r="W743" s="37" t="s">
        <v>5847</v>
      </c>
      <c r="X743" s="37" t="s">
        <v>662</v>
      </c>
      <c r="Y743" s="37" t="str">
        <f>+IFERROR(VLOOKUP(Tabla1[[#This Row],[Supervisor]],STAFF!E:H,4,0),"")</f>
        <v xml:space="preserve">YORMAN JOSE HERNANDEZ USECHE </v>
      </c>
      <c r="Z743" s="40">
        <v>43529</v>
      </c>
      <c r="AA743" s="40">
        <v>43550</v>
      </c>
      <c r="AC743" s="40">
        <v>43552</v>
      </c>
      <c r="AD743" s="37" t="s">
        <v>5702</v>
      </c>
      <c r="AE743" s="37" t="s">
        <v>5702</v>
      </c>
      <c r="AF743" s="37">
        <v>19327</v>
      </c>
      <c r="AG743" s="37" t="s">
        <v>5727</v>
      </c>
      <c r="AJ743" s="37">
        <v>52</v>
      </c>
      <c r="AK743" s="37" t="s">
        <v>2515</v>
      </c>
      <c r="AL743" s="37">
        <v>45</v>
      </c>
      <c r="AM743" s="37" t="s">
        <v>3519</v>
      </c>
      <c r="AN743" s="37">
        <f>+IF(AL743=45,1,"")</f>
        <v>1</v>
      </c>
      <c r="AO743" s="40">
        <f ca="1">+TODAY()</f>
        <v>44256</v>
      </c>
      <c r="AP743" s="41">
        <f ca="1">+IF(Tabla1[[#This Row],[Fecha Ingreso Plataforma]]="","",AO743-AC743)</f>
        <v>704</v>
      </c>
      <c r="AQ743" s="40"/>
      <c r="AR743" s="42">
        <f>+IF(Tabla1[[#This Row],[Fecha Baja]]="","",VALUE(1&amp;"/"&amp;MONTH(Tabla1[[#This Row],[Fecha Baja]])&amp;"/"&amp;YEAR(Tabla1[[#This Row],[Fecha Baja]])))</f>
        <v>43770</v>
      </c>
      <c r="AS743" s="42">
        <f>IF(Tabla1[[#This Row],[Fecha Ingreso Plataforma]]="","",VALUE(1&amp;"/"&amp;MONTH(Tabla1[[#This Row],[Fecha Ingreso Plataforma]])&amp;"/"&amp;YEAR(Tabla1[[#This Row],[Fecha Ingreso Plataforma]])))</f>
        <v>43525</v>
      </c>
      <c r="AT743" s="41" t="str">
        <f ca="1">+IF(AND(Tabla1[[#This Row],[dias]]&gt;=135,Tabla1[[#This Row],[Estado]]="Vigente"),"Si","No")</f>
        <v>No</v>
      </c>
      <c r="AU743" s="37" t="str">
        <f>+IF(COUNTIF('PLAN EMPLEADO'!I:I,Tabla1[[#This Row],[Mail]])=0,"No","Si")</f>
        <v>Si</v>
      </c>
      <c r="AV743" s="89" t="s">
        <v>709</v>
      </c>
      <c r="AW743" s="194"/>
    </row>
    <row r="744" spans="1:49" x14ac:dyDescent="0.2">
      <c r="A744" s="37" t="s">
        <v>27</v>
      </c>
      <c r="B744" s="37" t="s">
        <v>3115</v>
      </c>
      <c r="C744" s="37" t="s">
        <v>28</v>
      </c>
      <c r="D744" s="37" t="s">
        <v>30</v>
      </c>
      <c r="E744" s="193" t="str">
        <f>+LEFT(Tabla1[[#This Row],[RutDV]],8)</f>
        <v>19256232</v>
      </c>
      <c r="F744" s="193" t="str">
        <f>+RIGHT(Tabla1[[#This Row],[RutDV]],1)</f>
        <v>5</v>
      </c>
      <c r="G744" s="37" t="s">
        <v>542</v>
      </c>
      <c r="H744" s="37" t="s">
        <v>1159</v>
      </c>
      <c r="I744" s="37" t="str">
        <f>+TRIM(Tabla1[[#This Row],[Nombres]]&amp;" "&amp;Tabla1[[#This Row],[Apellidos]])</f>
        <v>JONATHAN JEHOHANAN ROJAS TOLEDO</v>
      </c>
      <c r="J744" s="37" t="s">
        <v>2232</v>
      </c>
      <c r="K744" s="37" t="s">
        <v>4571</v>
      </c>
      <c r="L744" s="37" t="s">
        <v>2494</v>
      </c>
      <c r="M744" s="37" t="s">
        <v>2493</v>
      </c>
      <c r="N744" s="37" t="s">
        <v>2495</v>
      </c>
      <c r="O744" s="37" t="s">
        <v>3107</v>
      </c>
      <c r="P744" s="45">
        <v>43605</v>
      </c>
      <c r="Q744" s="193" t="s">
        <v>10898</v>
      </c>
      <c r="V744" s="40">
        <v>34975</v>
      </c>
      <c r="W744" s="37" t="s">
        <v>5413</v>
      </c>
      <c r="X744" s="37" t="s">
        <v>2510</v>
      </c>
      <c r="Y744" s="37" t="str">
        <f>+IFERROR(VLOOKUP(Tabla1[[#This Row],[Supervisor]],STAFF!E:H,4,0),"")</f>
        <v>FRANCISCO JAVIER SUAREZ VEGA</v>
      </c>
      <c r="Z744" s="40">
        <v>43529</v>
      </c>
      <c r="AA744" s="40">
        <v>43550</v>
      </c>
      <c r="AC744" s="40">
        <v>43552</v>
      </c>
      <c r="AD744" s="37" t="s">
        <v>1159</v>
      </c>
      <c r="AE744" s="37" t="s">
        <v>1159</v>
      </c>
      <c r="AF744" s="37">
        <v>19146</v>
      </c>
      <c r="AG744" s="37" t="s">
        <v>2963</v>
      </c>
      <c r="AJ744" s="37">
        <v>52</v>
      </c>
      <c r="AK744" s="37" t="s">
        <v>2515</v>
      </c>
      <c r="AL744" s="37">
        <v>45</v>
      </c>
      <c r="AN744" s="37">
        <f>+IF(AL744=45,1,"")</f>
        <v>1</v>
      </c>
      <c r="AO744" s="40">
        <f ca="1">+TODAY()</f>
        <v>44256</v>
      </c>
      <c r="AP744" s="41">
        <f ca="1">+IF(Tabla1[[#This Row],[Fecha Ingreso Plataforma]]="","",AO744-AC744)</f>
        <v>704</v>
      </c>
      <c r="AQ744" s="40"/>
      <c r="AR744" s="42">
        <f>+IF(Tabla1[[#This Row],[Fecha Baja]]="","",VALUE(1&amp;"/"&amp;MONTH(Tabla1[[#This Row],[Fecha Baja]])&amp;"/"&amp;YEAR(Tabla1[[#This Row],[Fecha Baja]])))</f>
        <v>43586</v>
      </c>
      <c r="AS744" s="42">
        <f>IF(Tabla1[[#This Row],[Fecha Ingreso Plataforma]]="","",VALUE(1&amp;"/"&amp;MONTH(Tabla1[[#This Row],[Fecha Ingreso Plataforma]])&amp;"/"&amp;YEAR(Tabla1[[#This Row],[Fecha Ingreso Plataforma]])))</f>
        <v>43525</v>
      </c>
      <c r="AT744" s="41" t="str">
        <f ca="1">+IF(AND(Tabla1[[#This Row],[dias]]&gt;=135,Tabla1[[#This Row],[Estado]]="Vigente"),"Si","No")</f>
        <v>No</v>
      </c>
      <c r="AU744" s="37" t="str">
        <f>+IF(COUNTIF('PLAN EMPLEADO'!I:I,Tabla1[[#This Row],[Mail]])=0,"No","Si")</f>
        <v>No</v>
      </c>
      <c r="AV744" s="89" t="s">
        <v>709</v>
      </c>
      <c r="AW744" s="194"/>
    </row>
    <row r="745" spans="1:49" x14ac:dyDescent="0.2">
      <c r="A745" s="37" t="s">
        <v>27</v>
      </c>
      <c r="B745" s="37" t="s">
        <v>3115</v>
      </c>
      <c r="C745" s="193" t="s">
        <v>28</v>
      </c>
      <c r="D745" s="37" t="s">
        <v>30</v>
      </c>
      <c r="E745" s="193" t="str">
        <f>+LEFT(Tabla1[[#This Row],[RutDV]],8)</f>
        <v>19662460</v>
      </c>
      <c r="F745" s="193" t="str">
        <f>+RIGHT(Tabla1[[#This Row],[RutDV]],1)</f>
        <v>0</v>
      </c>
      <c r="G745" s="37" t="s">
        <v>5641</v>
      </c>
      <c r="H745" s="37" t="s">
        <v>5709</v>
      </c>
      <c r="I745" s="37" t="str">
        <f>+TRIM(Tabla1[[#This Row],[Nombres]]&amp;" "&amp;Tabla1[[#This Row],[Apellidos]])</f>
        <v>JAVIERA ROCIO VILLALOBOS PEREZ</v>
      </c>
      <c r="J745" s="37" t="s">
        <v>5676</v>
      </c>
      <c r="K745" s="37" t="s">
        <v>5677</v>
      </c>
      <c r="L745" s="193" t="s">
        <v>2494</v>
      </c>
      <c r="M745" s="193" t="s">
        <v>2493</v>
      </c>
      <c r="N745" s="193" t="s">
        <v>2495</v>
      </c>
      <c r="O745" s="193" t="s">
        <v>3108</v>
      </c>
      <c r="P745" s="40">
        <v>44072</v>
      </c>
      <c r="Q745" s="37"/>
      <c r="S745" s="135"/>
      <c r="V745" s="40">
        <v>35880</v>
      </c>
      <c r="W745" s="37" t="s">
        <v>7301</v>
      </c>
      <c r="X745" s="37" t="s">
        <v>689</v>
      </c>
      <c r="Y745" s="37" t="str">
        <f>+IFERROR(VLOOKUP(Tabla1[[#This Row],[Supervisor]],STAFF!E:H,4,0),"")</f>
        <v>FRANCISCO JAVIER SUAREZ VEGA</v>
      </c>
      <c r="Z745" s="40">
        <v>43529</v>
      </c>
      <c r="AA745" s="40">
        <v>43550</v>
      </c>
      <c r="AC745" s="40">
        <v>43552</v>
      </c>
      <c r="AD745" s="37" t="s">
        <v>5709</v>
      </c>
      <c r="AE745" s="37" t="s">
        <v>5709</v>
      </c>
      <c r="AF745" s="37">
        <v>19210</v>
      </c>
      <c r="AG745" s="37" t="s">
        <v>5734</v>
      </c>
      <c r="AJ745" s="37">
        <v>52</v>
      </c>
      <c r="AK745" s="37" t="s">
        <v>2515</v>
      </c>
      <c r="AL745" s="37">
        <v>45</v>
      </c>
      <c r="AM745" s="37" t="s">
        <v>3519</v>
      </c>
      <c r="AN745" s="37">
        <f>+IF(AL745=45,1,"")</f>
        <v>1</v>
      </c>
      <c r="AO745" s="40">
        <f ca="1">+TODAY()</f>
        <v>44256</v>
      </c>
      <c r="AP745" s="41">
        <f ca="1">+IF(Tabla1[[#This Row],[Fecha Ingreso Plataforma]]="","",AO745-AC745)</f>
        <v>704</v>
      </c>
      <c r="AQ745" s="40"/>
      <c r="AR745" s="42">
        <f>+IF(Tabla1[[#This Row],[Fecha Baja]]="","",VALUE(1&amp;"/"&amp;MONTH(Tabla1[[#This Row],[Fecha Baja]])&amp;"/"&amp;YEAR(Tabla1[[#This Row],[Fecha Baja]])))</f>
        <v>44044</v>
      </c>
      <c r="AS745" s="42">
        <f>IF(Tabla1[[#This Row],[Fecha Ingreso Plataforma]]="","",VALUE(1&amp;"/"&amp;MONTH(Tabla1[[#This Row],[Fecha Ingreso Plataforma]])&amp;"/"&amp;YEAR(Tabla1[[#This Row],[Fecha Ingreso Plataforma]])))</f>
        <v>43525</v>
      </c>
      <c r="AT745" s="41" t="str">
        <f ca="1">+IF(AND(Tabla1[[#This Row],[dias]]&gt;=135,Tabla1[[#This Row],[Estado]]="Vigente"),"Si","No")</f>
        <v>No</v>
      </c>
      <c r="AU745" s="37" t="str">
        <f>+IF(COUNTIF('PLAN EMPLEADO'!I:I,Tabla1[[#This Row],[Mail]])=0,"No","Si")</f>
        <v>Si</v>
      </c>
      <c r="AV745" s="89" t="s">
        <v>709</v>
      </c>
      <c r="AW745" s="194"/>
    </row>
    <row r="746" spans="1:49" x14ac:dyDescent="0.2">
      <c r="A746" s="37" t="s">
        <v>27</v>
      </c>
      <c r="B746" s="37" t="s">
        <v>3115</v>
      </c>
      <c r="C746" s="37" t="s">
        <v>5954</v>
      </c>
      <c r="D746" s="37" t="s">
        <v>30</v>
      </c>
      <c r="E746" s="193" t="str">
        <f>+LEFT(Tabla1[[#This Row],[RutDV]],8)</f>
        <v>18709279</v>
      </c>
      <c r="F746" s="193" t="str">
        <f>+RIGHT(Tabla1[[#This Row],[RutDV]],1)</f>
        <v>5</v>
      </c>
      <c r="G746" s="37" t="s">
        <v>5635</v>
      </c>
      <c r="H746" s="37" t="s">
        <v>5703</v>
      </c>
      <c r="I746" s="37" t="str">
        <f>+TRIM(Tabla1[[#This Row],[Nombres]]&amp;" "&amp;Tabla1[[#This Row],[Apellidos]])</f>
        <v>KAREN KIARA ROA VILLAVICENCIO</v>
      </c>
      <c r="J746" s="37" t="s">
        <v>5665</v>
      </c>
      <c r="K746" s="37" t="s">
        <v>5666</v>
      </c>
      <c r="L746" s="37" t="s">
        <v>2494</v>
      </c>
      <c r="M746" s="37" t="s">
        <v>2493</v>
      </c>
      <c r="N746" s="37" t="s">
        <v>2495</v>
      </c>
      <c r="O746" s="37" t="s">
        <v>3240</v>
      </c>
      <c r="P746" s="40">
        <v>43687</v>
      </c>
      <c r="Q746" s="37"/>
      <c r="V746" s="40">
        <v>35041</v>
      </c>
      <c r="W746" s="37" t="s">
        <v>5408</v>
      </c>
      <c r="X746" s="37" t="s">
        <v>4599</v>
      </c>
      <c r="Y746" s="37" t="str">
        <f>+IFERROR(VLOOKUP(Tabla1[[#This Row],[Supervisor]],STAFF!E:H,4,0),"")</f>
        <v>WILLIAMS ENRIQUE DOMINGUEZ BARRADA</v>
      </c>
      <c r="Z746" s="40">
        <v>43529</v>
      </c>
      <c r="AA746" s="40">
        <v>43550</v>
      </c>
      <c r="AC746" s="40">
        <v>43552</v>
      </c>
      <c r="AD746" s="37" t="s">
        <v>5703</v>
      </c>
      <c r="AE746" s="37" t="s">
        <v>5703</v>
      </c>
      <c r="AF746" s="37">
        <v>19328</v>
      </c>
      <c r="AG746" s="37" t="s">
        <v>5728</v>
      </c>
      <c r="AJ746" s="37">
        <v>52</v>
      </c>
      <c r="AK746" s="37" t="s">
        <v>2515</v>
      </c>
      <c r="AL746" s="37">
        <v>45</v>
      </c>
      <c r="AM746" s="37" t="s">
        <v>3519</v>
      </c>
      <c r="AN746" s="37">
        <f>+IF(AL746=45,1,"")</f>
        <v>1</v>
      </c>
      <c r="AO746" s="40">
        <f ca="1">+TODAY()</f>
        <v>44256</v>
      </c>
      <c r="AP746" s="41">
        <f ca="1">+IF(Tabla1[[#This Row],[Fecha Ingreso Plataforma]]="","",AO746-AC746)</f>
        <v>704</v>
      </c>
      <c r="AQ746" s="40"/>
      <c r="AR746" s="42">
        <f>+IF(Tabla1[[#This Row],[Fecha Baja]]="","",VALUE(1&amp;"/"&amp;MONTH(Tabla1[[#This Row],[Fecha Baja]])&amp;"/"&amp;YEAR(Tabla1[[#This Row],[Fecha Baja]])))</f>
        <v>43678</v>
      </c>
      <c r="AS746" s="42">
        <f>IF(Tabla1[[#This Row],[Fecha Ingreso Plataforma]]="","",VALUE(1&amp;"/"&amp;MONTH(Tabla1[[#This Row],[Fecha Ingreso Plataforma]])&amp;"/"&amp;YEAR(Tabla1[[#This Row],[Fecha Ingreso Plataforma]])))</f>
        <v>43525</v>
      </c>
      <c r="AT746" s="41" t="str">
        <f ca="1">+IF(AND(Tabla1[[#This Row],[dias]]&gt;=135,Tabla1[[#This Row],[Estado]]="Vigente"),"Si","No")</f>
        <v>No</v>
      </c>
      <c r="AU746" s="37" t="str">
        <f>+IF(COUNTIF('PLAN EMPLEADO'!I:I,Tabla1[[#This Row],[Mail]])=0,"No","Si")</f>
        <v>No</v>
      </c>
      <c r="AV746" s="89" t="s">
        <v>709</v>
      </c>
      <c r="AW746" s="194"/>
    </row>
    <row r="747" spans="1:49" x14ac:dyDescent="0.2">
      <c r="A747" s="37" t="s">
        <v>27</v>
      </c>
      <c r="B747" s="37" t="s">
        <v>3115</v>
      </c>
      <c r="C747" s="37" t="s">
        <v>28</v>
      </c>
      <c r="D747" s="37" t="s">
        <v>30</v>
      </c>
      <c r="E747" s="193" t="str">
        <f>+LEFT(Tabla1[[#This Row],[RutDV]],8)</f>
        <v>15593806</v>
      </c>
      <c r="F747" s="193" t="str">
        <f>+RIGHT(Tabla1[[#This Row],[RutDV]],1)</f>
        <v>4</v>
      </c>
      <c r="G747" s="37" t="s">
        <v>5638</v>
      </c>
      <c r="H747" s="37" t="s">
        <v>5706</v>
      </c>
      <c r="I747" s="37" t="str">
        <f>+TRIM(Tabla1[[#This Row],[Nombres]]&amp;" "&amp;Tabla1[[#This Row],[Apellidos]])</f>
        <v>NELSON EDUARDO SEGOVIA ARAYA</v>
      </c>
      <c r="J747" s="37" t="s">
        <v>3642</v>
      </c>
      <c r="K747" s="37" t="s">
        <v>5671</v>
      </c>
      <c r="L747" s="37" t="s">
        <v>2494</v>
      </c>
      <c r="M747" s="37" t="s">
        <v>2493</v>
      </c>
      <c r="N747" s="37" t="s">
        <v>2495</v>
      </c>
      <c r="O747" s="37" t="s">
        <v>3107</v>
      </c>
      <c r="P747" s="45">
        <v>43620</v>
      </c>
      <c r="Q747" s="37"/>
      <c r="V747" s="40">
        <v>30391</v>
      </c>
      <c r="W747" s="37" t="s">
        <v>5416</v>
      </c>
      <c r="X747" s="37" t="s">
        <v>2505</v>
      </c>
      <c r="Y747" s="37" t="str">
        <f>+IFERROR(VLOOKUP(Tabla1[[#This Row],[Supervisor]],STAFF!E:H,4,0),"")</f>
        <v>FRANCISCO JAVIER SUAREZ VEGA</v>
      </c>
      <c r="Z747" s="40">
        <v>43529</v>
      </c>
      <c r="AA747" s="40">
        <v>43550</v>
      </c>
      <c r="AC747" s="40">
        <v>43552</v>
      </c>
      <c r="AD747" s="37" t="s">
        <v>5706</v>
      </c>
      <c r="AE747" s="37" t="s">
        <v>5706</v>
      </c>
      <c r="AF747" s="37">
        <v>19075</v>
      </c>
      <c r="AG747" s="37" t="s">
        <v>5731</v>
      </c>
      <c r="AJ747" s="37">
        <v>52</v>
      </c>
      <c r="AK747" s="37" t="s">
        <v>2515</v>
      </c>
      <c r="AL747" s="37">
        <v>45</v>
      </c>
      <c r="AN747" s="37">
        <f>+IF(AL747=45,1,"")</f>
        <v>1</v>
      </c>
      <c r="AO747" s="40">
        <f ca="1">+TODAY()</f>
        <v>44256</v>
      </c>
      <c r="AP747" s="41">
        <f ca="1">+IF(Tabla1[[#This Row],[Fecha Ingreso Plataforma]]="","",AO747-AC747)</f>
        <v>704</v>
      </c>
      <c r="AQ747" s="40"/>
      <c r="AR747" s="42">
        <f>+IF(Tabla1[[#This Row],[Fecha Baja]]="","",VALUE(1&amp;"/"&amp;MONTH(Tabla1[[#This Row],[Fecha Baja]])&amp;"/"&amp;YEAR(Tabla1[[#This Row],[Fecha Baja]])))</f>
        <v>43617</v>
      </c>
      <c r="AS747" s="42">
        <f>IF(Tabla1[[#This Row],[Fecha Ingreso Plataforma]]="","",VALUE(1&amp;"/"&amp;MONTH(Tabla1[[#This Row],[Fecha Ingreso Plataforma]])&amp;"/"&amp;YEAR(Tabla1[[#This Row],[Fecha Ingreso Plataforma]])))</f>
        <v>43525</v>
      </c>
      <c r="AT747" s="41" t="str">
        <f ca="1">+IF(AND(Tabla1[[#This Row],[dias]]&gt;=135,Tabla1[[#This Row],[Estado]]="Vigente"),"Si","No")</f>
        <v>No</v>
      </c>
      <c r="AU747" s="37" t="str">
        <f>+IF(COUNTIF('PLAN EMPLEADO'!I:I,Tabla1[[#This Row],[Mail]])=0,"No","Si")</f>
        <v>No</v>
      </c>
      <c r="AV747" s="89" t="s">
        <v>709</v>
      </c>
      <c r="AW747" s="194"/>
    </row>
    <row r="748" spans="1:49" x14ac:dyDescent="0.2">
      <c r="A748" s="37" t="s">
        <v>27</v>
      </c>
      <c r="B748" s="37" t="s">
        <v>3115</v>
      </c>
      <c r="C748" s="37" t="s">
        <v>28</v>
      </c>
      <c r="D748" s="37" t="s">
        <v>30</v>
      </c>
      <c r="E748" s="193" t="str">
        <f>+LEFT(Tabla1[[#This Row],[RutDV]],8)</f>
        <v>12877069</v>
      </c>
      <c r="F748" s="193" t="str">
        <f>+RIGHT(Tabla1[[#This Row],[RutDV]],1)</f>
        <v>0</v>
      </c>
      <c r="G748" s="37" t="s">
        <v>5636</v>
      </c>
      <c r="H748" s="37" t="s">
        <v>5704</v>
      </c>
      <c r="I748" s="37" t="str">
        <f>+TRIM(Tabla1[[#This Row],[Nombres]]&amp;" "&amp;Tabla1[[#This Row],[Apellidos]])</f>
        <v>SOLEDAD CAROLINA GUERRA DRECKMANN</v>
      </c>
      <c r="J748" s="37" t="s">
        <v>5667</v>
      </c>
      <c r="K748" s="37" t="s">
        <v>5668</v>
      </c>
      <c r="L748" s="37" t="s">
        <v>2494</v>
      </c>
      <c r="M748" s="37" t="s">
        <v>2493</v>
      </c>
      <c r="N748" s="37" t="s">
        <v>2495</v>
      </c>
      <c r="O748" s="37" t="s">
        <v>3107</v>
      </c>
      <c r="P748" s="40">
        <v>43558</v>
      </c>
      <c r="Q748" s="37"/>
      <c r="V748" s="40">
        <v>27605</v>
      </c>
      <c r="W748" s="37" t="s">
        <v>5847</v>
      </c>
      <c r="X748" s="37" t="s">
        <v>662</v>
      </c>
      <c r="Y748" s="37" t="str">
        <f>+IFERROR(VLOOKUP(Tabla1[[#This Row],[Supervisor]],STAFF!E:H,4,0),"")</f>
        <v xml:space="preserve">YORMAN JOSE HERNANDEZ USECHE </v>
      </c>
      <c r="Z748" s="40">
        <v>43529</v>
      </c>
      <c r="AA748" s="40">
        <v>43550</v>
      </c>
      <c r="AC748" s="40"/>
      <c r="AD748" s="37" t="s">
        <v>5704</v>
      </c>
      <c r="AE748" s="37" t="s">
        <v>5704</v>
      </c>
      <c r="AF748" s="37">
        <v>19027</v>
      </c>
      <c r="AG748" s="37" t="s">
        <v>5729</v>
      </c>
      <c r="AJ748" s="37">
        <v>52</v>
      </c>
      <c r="AK748" s="37" t="s">
        <v>2515</v>
      </c>
      <c r="AL748" s="37">
        <v>45</v>
      </c>
      <c r="AN748" s="37">
        <f>+IF(AL748=45,1,"")</f>
        <v>1</v>
      </c>
      <c r="AO748" s="40">
        <f ca="1">+TODAY()</f>
        <v>44256</v>
      </c>
      <c r="AP748" s="41" t="str">
        <f>+IF(Tabla1[[#This Row],[Fecha Ingreso Plataforma]]="","",AO748-AC748)</f>
        <v/>
      </c>
      <c r="AQ748" s="40"/>
      <c r="AR748" s="42">
        <f>+IF(Tabla1[[#This Row],[Fecha Baja]]="","",VALUE(1&amp;"/"&amp;MONTH(Tabla1[[#This Row],[Fecha Baja]])&amp;"/"&amp;YEAR(Tabla1[[#This Row],[Fecha Baja]])))</f>
        <v>43556</v>
      </c>
      <c r="AS748" s="42" t="str">
        <f>IF(Tabla1[[#This Row],[Fecha Ingreso Plataforma]]="","",VALUE(1&amp;"/"&amp;MONTH(Tabla1[[#This Row],[Fecha Ingreso Plataforma]])&amp;"/"&amp;YEAR(Tabla1[[#This Row],[Fecha Ingreso Plataforma]])))</f>
        <v/>
      </c>
      <c r="AT748" s="41" t="str">
        <f>+IF(AND(Tabla1[[#This Row],[dias]]&gt;=135,Tabla1[[#This Row],[Estado]]="Vigente"),"Si","No")</f>
        <v>No</v>
      </c>
      <c r="AU748" s="37" t="str">
        <f>+IF(COUNTIF('PLAN EMPLEADO'!I:I,Tabla1[[#This Row],[Mail]])=0,"No","Si")</f>
        <v>No</v>
      </c>
      <c r="AV748" s="89" t="s">
        <v>709</v>
      </c>
      <c r="AW748" s="194"/>
    </row>
    <row r="749" spans="1:49" x14ac:dyDescent="0.2">
      <c r="A749" s="37" t="s">
        <v>27</v>
      </c>
      <c r="B749" s="37" t="s">
        <v>3115</v>
      </c>
      <c r="C749" s="37" t="s">
        <v>28</v>
      </c>
      <c r="D749" s="37" t="s">
        <v>30</v>
      </c>
      <c r="E749" s="193" t="str">
        <f>+LEFT(Tabla1[[#This Row],[RutDV]],8)</f>
        <v>20741116</v>
      </c>
      <c r="F749" s="193" t="str">
        <f>+RIGHT(Tabla1[[#This Row],[RutDV]],1)</f>
        <v>7</v>
      </c>
      <c r="G749" s="37" t="s">
        <v>5628</v>
      </c>
      <c r="H749" s="37" t="s">
        <v>5697</v>
      </c>
      <c r="I749" s="37" t="str">
        <f>+TRIM(Tabla1[[#This Row],[Nombres]]&amp;" "&amp;Tabla1[[#This Row],[Apellidos]])</f>
        <v>TOMAS ANDRES ARAYA ORELLANA</v>
      </c>
      <c r="J749" s="37" t="s">
        <v>5653</v>
      </c>
      <c r="K749" s="37" t="s">
        <v>5654</v>
      </c>
      <c r="L749" s="37" t="s">
        <v>2494</v>
      </c>
      <c r="M749" s="37" t="s">
        <v>2493</v>
      </c>
      <c r="N749" s="37" t="s">
        <v>2495</v>
      </c>
      <c r="O749" s="37" t="s">
        <v>3107</v>
      </c>
      <c r="P749" s="40">
        <v>43567</v>
      </c>
      <c r="Q749" s="37"/>
      <c r="V749" s="40">
        <v>33516</v>
      </c>
      <c r="W749" s="37" t="s">
        <v>5847</v>
      </c>
      <c r="X749" s="37" t="s">
        <v>662</v>
      </c>
      <c r="Y749" s="37" t="str">
        <f>+IFERROR(VLOOKUP(Tabla1[[#This Row],[Supervisor]],STAFF!E:H,4,0),"")</f>
        <v xml:space="preserve">YORMAN JOSE HERNANDEZ USECHE </v>
      </c>
      <c r="Z749" s="40">
        <v>43529</v>
      </c>
      <c r="AA749" s="40">
        <v>43550</v>
      </c>
      <c r="AC749" s="40"/>
      <c r="AD749" s="37" t="s">
        <v>5697</v>
      </c>
      <c r="AE749" s="37" t="s">
        <v>5697</v>
      </c>
      <c r="AF749" s="37">
        <v>19109</v>
      </c>
      <c r="AG749" s="37" t="s">
        <v>5721</v>
      </c>
      <c r="AJ749" s="37">
        <v>52</v>
      </c>
      <c r="AK749" s="37" t="s">
        <v>2515</v>
      </c>
      <c r="AL749" s="37">
        <v>30</v>
      </c>
      <c r="AN749" s="37" t="str">
        <f>+IF(AL749=45,1,"")</f>
        <v/>
      </c>
      <c r="AO749" s="40">
        <f ca="1">+TODAY()</f>
        <v>44256</v>
      </c>
      <c r="AP749" s="41" t="str">
        <f>+IF(Tabla1[[#This Row],[Fecha Ingreso Plataforma]]="","",AO749-AC749)</f>
        <v/>
      </c>
      <c r="AQ749" s="40"/>
      <c r="AR749" s="42">
        <f>+IF(Tabla1[[#This Row],[Fecha Baja]]="","",VALUE(1&amp;"/"&amp;MONTH(Tabla1[[#This Row],[Fecha Baja]])&amp;"/"&amp;YEAR(Tabla1[[#This Row],[Fecha Baja]])))</f>
        <v>43556</v>
      </c>
      <c r="AS749" s="42" t="str">
        <f>IF(Tabla1[[#This Row],[Fecha Ingreso Plataforma]]="","",VALUE(1&amp;"/"&amp;MONTH(Tabla1[[#This Row],[Fecha Ingreso Plataforma]])&amp;"/"&amp;YEAR(Tabla1[[#This Row],[Fecha Ingreso Plataforma]])))</f>
        <v/>
      </c>
      <c r="AT749" s="41" t="str">
        <f>+IF(AND(Tabla1[[#This Row],[dias]]&gt;=135,Tabla1[[#This Row],[Estado]]="Vigente"),"Si","No")</f>
        <v>No</v>
      </c>
      <c r="AU749" s="37" t="str">
        <f>+IF(COUNTIF('PLAN EMPLEADO'!I:I,Tabla1[[#This Row],[Mail]])=0,"No","Si")</f>
        <v>No</v>
      </c>
      <c r="AV749" s="89" t="s">
        <v>709</v>
      </c>
      <c r="AW749" s="194"/>
    </row>
    <row r="750" spans="1:49" x14ac:dyDescent="0.2">
      <c r="A750" s="37" t="s">
        <v>27</v>
      </c>
      <c r="B750" s="37" t="s">
        <v>3115</v>
      </c>
      <c r="C750" s="37" t="s">
        <v>28</v>
      </c>
      <c r="D750" s="37" t="s">
        <v>30</v>
      </c>
      <c r="E750" s="193" t="str">
        <f>+LEFT(Tabla1[[#This Row],[RutDV]],8)</f>
        <v>17721463</v>
      </c>
      <c r="F750" s="193" t="str">
        <f>+RIGHT(Tabla1[[#This Row],[RutDV]],1)</f>
        <v>9</v>
      </c>
      <c r="G750" s="37" t="s">
        <v>5631</v>
      </c>
      <c r="H750" s="37" t="s">
        <v>5700</v>
      </c>
      <c r="I750" s="37" t="str">
        <f>+TRIM(Tabla1[[#This Row],[Nombres]]&amp;" "&amp;Tabla1[[#This Row],[Apellidos]])</f>
        <v>TAMARA ANDREA MUÑOZ TAMBLAY</v>
      </c>
      <c r="J750" s="37" t="s">
        <v>5658</v>
      </c>
      <c r="K750" s="37" t="s">
        <v>5659</v>
      </c>
      <c r="L750" s="37" t="s">
        <v>2494</v>
      </c>
      <c r="M750" s="37" t="s">
        <v>2493</v>
      </c>
      <c r="N750" s="37" t="s">
        <v>2496</v>
      </c>
      <c r="O750" s="37" t="s">
        <v>3533</v>
      </c>
      <c r="P750" s="40">
        <v>43647</v>
      </c>
      <c r="Q750" s="37"/>
      <c r="V750" s="40">
        <v>33156</v>
      </c>
      <c r="W750" s="37" t="s">
        <v>5417</v>
      </c>
      <c r="X750" s="37" t="s">
        <v>2514</v>
      </c>
      <c r="Y750" s="37" t="str">
        <f>+IFERROR(VLOOKUP(Tabla1[[#This Row],[Supervisor]],STAFF!E:H,4,0),"")</f>
        <v>WILLIAMS ENRIQUE DOMINGUEZ BARRADA</v>
      </c>
      <c r="Z750" s="40">
        <v>43529</v>
      </c>
      <c r="AA750" s="40">
        <v>43550</v>
      </c>
      <c r="AC750" s="40">
        <v>43552</v>
      </c>
      <c r="AD750" s="37" t="s">
        <v>5700</v>
      </c>
      <c r="AE750" s="37" t="s">
        <v>5700</v>
      </c>
      <c r="AF750" s="37">
        <v>19324</v>
      </c>
      <c r="AG750" s="37" t="s">
        <v>5724</v>
      </c>
      <c r="AJ750" s="37">
        <v>52</v>
      </c>
      <c r="AK750" s="37" t="s">
        <v>2515</v>
      </c>
      <c r="AL750" s="37">
        <v>30</v>
      </c>
      <c r="AN750" s="37" t="str">
        <f>+IF(AL750=45,1,"")</f>
        <v/>
      </c>
      <c r="AO750" s="40">
        <f ca="1">+TODAY()</f>
        <v>44256</v>
      </c>
      <c r="AP750" s="41">
        <f ca="1">+IF(Tabla1[[#This Row],[Fecha Ingreso Plataforma]]="","",AO750-AC750)</f>
        <v>704</v>
      </c>
      <c r="AQ750" s="40"/>
      <c r="AR750" s="42">
        <f>+IF(Tabla1[[#This Row],[Fecha Baja]]="","",VALUE(1&amp;"/"&amp;MONTH(Tabla1[[#This Row],[Fecha Baja]])&amp;"/"&amp;YEAR(Tabla1[[#This Row],[Fecha Baja]])))</f>
        <v>43647</v>
      </c>
      <c r="AS750" s="42">
        <f>IF(Tabla1[[#This Row],[Fecha Ingreso Plataforma]]="","",VALUE(1&amp;"/"&amp;MONTH(Tabla1[[#This Row],[Fecha Ingreso Plataforma]])&amp;"/"&amp;YEAR(Tabla1[[#This Row],[Fecha Ingreso Plataforma]])))</f>
        <v>43525</v>
      </c>
      <c r="AT750" s="41" t="str">
        <f ca="1">+IF(AND(Tabla1[[#This Row],[dias]]&gt;=135,Tabla1[[#This Row],[Estado]]="Vigente"),"Si","No")</f>
        <v>No</v>
      </c>
      <c r="AU750" s="37" t="str">
        <f>+IF(COUNTIF('PLAN EMPLEADO'!I:I,Tabla1[[#This Row],[Mail]])=0,"No","Si")</f>
        <v>No</v>
      </c>
      <c r="AV750" s="89" t="s">
        <v>709</v>
      </c>
      <c r="AW750" s="194"/>
    </row>
    <row r="751" spans="1:49" x14ac:dyDescent="0.2">
      <c r="A751" s="37" t="s">
        <v>27</v>
      </c>
      <c r="B751" s="37" t="s">
        <v>3115</v>
      </c>
      <c r="C751" s="37" t="s">
        <v>28</v>
      </c>
      <c r="D751" s="37" t="s">
        <v>30</v>
      </c>
      <c r="E751" s="193" t="str">
        <f>+LEFT(Tabla1[[#This Row],[RutDV]],8)</f>
        <v>17092588</v>
      </c>
      <c r="F751" s="193" t="str">
        <f>+RIGHT(Tabla1[[#This Row],[RutDV]],1)</f>
        <v>2</v>
      </c>
      <c r="G751" s="37" t="s">
        <v>292</v>
      </c>
      <c r="H751" s="37" t="s">
        <v>915</v>
      </c>
      <c r="I751" s="37" t="str">
        <f>+TRIM(Tabla1[[#This Row],[Nombres]]&amp;" "&amp;Tabla1[[#This Row],[Apellidos]])</f>
        <v>TATIANA ROMINA CALDERON LUCO</v>
      </c>
      <c r="J751" s="37" t="s">
        <v>1817</v>
      </c>
      <c r="K751" s="37" t="s">
        <v>4569</v>
      </c>
      <c r="L751" s="37" t="s">
        <v>2494</v>
      </c>
      <c r="M751" s="37" t="s">
        <v>2493</v>
      </c>
      <c r="N751" s="37" t="s">
        <v>2495</v>
      </c>
      <c r="O751" s="37" t="s">
        <v>3107</v>
      </c>
      <c r="P751" s="40">
        <v>43626</v>
      </c>
      <c r="Q751" s="195" t="s">
        <v>10898</v>
      </c>
      <c r="V751" s="40">
        <v>32395</v>
      </c>
      <c r="W751" s="37" t="s">
        <v>5415</v>
      </c>
      <c r="X751" s="37" t="s">
        <v>2509</v>
      </c>
      <c r="Y751" s="37" t="str">
        <f>+IFERROR(VLOOKUP(Tabla1[[#This Row],[Supervisor]],STAFF!E:H,4,0),"")</f>
        <v>ULISES LA ROSA PEREZ</v>
      </c>
      <c r="Z751" s="40">
        <v>43529</v>
      </c>
      <c r="AA751" s="40">
        <v>43550</v>
      </c>
      <c r="AC751" s="40">
        <v>43552</v>
      </c>
      <c r="AD751" s="37" t="s">
        <v>915</v>
      </c>
      <c r="AE751" s="37" t="s">
        <v>915</v>
      </c>
      <c r="AF751" s="37">
        <v>19329</v>
      </c>
      <c r="AG751" s="37" t="s">
        <v>2724</v>
      </c>
      <c r="AJ751" s="37">
        <v>52</v>
      </c>
      <c r="AK751" s="37" t="s">
        <v>2515</v>
      </c>
      <c r="AL751" s="37">
        <v>30</v>
      </c>
      <c r="AN751" s="37" t="str">
        <f>+IF(AL751=45,1,"")</f>
        <v/>
      </c>
      <c r="AO751" s="40">
        <f ca="1">+TODAY()</f>
        <v>44256</v>
      </c>
      <c r="AP751" s="41">
        <f ca="1">+IF(Tabla1[[#This Row],[Fecha Ingreso Plataforma]]="","",AO751-AC751)</f>
        <v>704</v>
      </c>
      <c r="AQ751" s="40"/>
      <c r="AR751" s="42">
        <f>+IF(Tabla1[[#This Row],[Fecha Baja]]="","",VALUE(1&amp;"/"&amp;MONTH(Tabla1[[#This Row],[Fecha Baja]])&amp;"/"&amp;YEAR(Tabla1[[#This Row],[Fecha Baja]])))</f>
        <v>43617</v>
      </c>
      <c r="AS751" s="42">
        <f>IF(Tabla1[[#This Row],[Fecha Ingreso Plataforma]]="","",VALUE(1&amp;"/"&amp;MONTH(Tabla1[[#This Row],[Fecha Ingreso Plataforma]])&amp;"/"&amp;YEAR(Tabla1[[#This Row],[Fecha Ingreso Plataforma]])))</f>
        <v>43525</v>
      </c>
      <c r="AT751" s="41" t="str">
        <f ca="1">+IF(AND(Tabla1[[#This Row],[dias]]&gt;=135,Tabla1[[#This Row],[Estado]]="Vigente"),"Si","No")</f>
        <v>No</v>
      </c>
      <c r="AU751" s="37" t="str">
        <f>+IF(COUNTIF('PLAN EMPLEADO'!I:I,Tabla1[[#This Row],[Mail]])=0,"No","Si")</f>
        <v>No</v>
      </c>
      <c r="AV751" s="89" t="s">
        <v>709</v>
      </c>
      <c r="AW751" s="194"/>
    </row>
    <row r="752" spans="1:49" x14ac:dyDescent="0.2">
      <c r="A752" s="37" t="s">
        <v>27</v>
      </c>
      <c r="B752" s="37" t="s">
        <v>3115</v>
      </c>
      <c r="C752" s="37" t="s">
        <v>28</v>
      </c>
      <c r="D752" s="37" t="s">
        <v>30</v>
      </c>
      <c r="E752" s="193" t="str">
        <f>+LEFT(Tabla1[[#This Row],[RutDV]],8)</f>
        <v>19983803</v>
      </c>
      <c r="F752" s="193" t="str">
        <f>+RIGHT(Tabla1[[#This Row],[RutDV]],1)</f>
        <v>2</v>
      </c>
      <c r="G752" s="37" t="s">
        <v>5792</v>
      </c>
      <c r="H752" s="37" t="s">
        <v>5812</v>
      </c>
      <c r="I752" s="37" t="str">
        <f>+TRIM(Tabla1[[#This Row],[Nombres]]&amp;" "&amp;Tabla1[[#This Row],[Apellidos]])</f>
        <v>BRANDON NICOLAS ESPINDOLA RODRIGUEZ</v>
      </c>
      <c r="J752" s="37" t="s">
        <v>5762</v>
      </c>
      <c r="K752" s="37" t="s">
        <v>5763</v>
      </c>
      <c r="L752" s="37" t="s">
        <v>2494</v>
      </c>
      <c r="M752" s="37" t="s">
        <v>2493</v>
      </c>
      <c r="N752" s="37" t="s">
        <v>2495</v>
      </c>
      <c r="P752" s="40">
        <v>43599</v>
      </c>
      <c r="Q752" s="37"/>
      <c r="V752" s="40">
        <v>36053</v>
      </c>
      <c r="W752" s="37" t="s">
        <v>5413</v>
      </c>
      <c r="X752" s="37" t="s">
        <v>2510</v>
      </c>
      <c r="Y752" s="37" t="str">
        <f>+IFERROR(VLOOKUP(Tabla1[[#This Row],[Supervisor]],STAFF!E:H,4,0),"")</f>
        <v>FRANCISCO JAVIER SUAREZ VEGA</v>
      </c>
      <c r="Z752" s="40">
        <v>43542</v>
      </c>
      <c r="AA752" s="40">
        <v>43563</v>
      </c>
      <c r="AC752" s="40">
        <v>43568</v>
      </c>
      <c r="AD752" s="37" t="s">
        <v>5812</v>
      </c>
      <c r="AE752" s="37" t="s">
        <v>5812</v>
      </c>
      <c r="AF752" s="37">
        <v>19266</v>
      </c>
      <c r="AG752" s="37" t="s">
        <v>5832</v>
      </c>
      <c r="AJ752" s="37">
        <v>53</v>
      </c>
      <c r="AK752" s="37" t="s">
        <v>5846</v>
      </c>
      <c r="AL752" s="37">
        <v>45</v>
      </c>
      <c r="AN752" s="37">
        <f>+IF(AL752=45,1,"")</f>
        <v>1</v>
      </c>
      <c r="AO752" s="40">
        <f ca="1">+TODAY()</f>
        <v>44256</v>
      </c>
      <c r="AP752" s="41">
        <f ca="1">+IF(Tabla1[[#This Row],[Fecha Ingreso Plataforma]]="","",AO752-AC752)</f>
        <v>688</v>
      </c>
      <c r="AQ752" s="40"/>
      <c r="AR752" s="42">
        <f>+IF(Tabla1[[#This Row],[Fecha Baja]]="","",VALUE(1&amp;"/"&amp;MONTH(Tabla1[[#This Row],[Fecha Baja]])&amp;"/"&amp;YEAR(Tabla1[[#This Row],[Fecha Baja]])))</f>
        <v>43586</v>
      </c>
      <c r="AS752" s="42">
        <f>IF(Tabla1[[#This Row],[Fecha Ingreso Plataforma]]="","",VALUE(1&amp;"/"&amp;MONTH(Tabla1[[#This Row],[Fecha Ingreso Plataforma]])&amp;"/"&amp;YEAR(Tabla1[[#This Row],[Fecha Ingreso Plataforma]])))</f>
        <v>43556</v>
      </c>
      <c r="AT752" s="41" t="str">
        <f ca="1">+IF(AND(Tabla1[[#This Row],[dias]]&gt;=135,Tabla1[[#This Row],[Estado]]="Vigente"),"Si","No")</f>
        <v>No</v>
      </c>
      <c r="AU752" s="37" t="str">
        <f>+IF(COUNTIF('PLAN EMPLEADO'!I:I,Tabla1[[#This Row],[Mail]])=0,"No","Si")</f>
        <v>No</v>
      </c>
      <c r="AV752" s="89" t="s">
        <v>709</v>
      </c>
      <c r="AW752" s="194"/>
    </row>
    <row r="753" spans="1:49" x14ac:dyDescent="0.2">
      <c r="A753" s="37" t="s">
        <v>27</v>
      </c>
      <c r="B753" s="37" t="s">
        <v>3115</v>
      </c>
      <c r="C753" s="37" t="s">
        <v>28</v>
      </c>
      <c r="D753" s="37" t="s">
        <v>30</v>
      </c>
      <c r="E753" s="193" t="str">
        <f>+LEFT(Tabla1[[#This Row],[RutDV]],8)</f>
        <v>19256359</v>
      </c>
      <c r="F753" s="193" t="str">
        <f>+RIGHT(Tabla1[[#This Row],[RutDV]],1)</f>
        <v>3</v>
      </c>
      <c r="G753" s="37" t="s">
        <v>5795</v>
      </c>
      <c r="H753" s="37" t="s">
        <v>5815</v>
      </c>
      <c r="I753" s="37" t="str">
        <f>+TRIM(Tabla1[[#This Row],[Nombres]]&amp;" "&amp;Tabla1[[#This Row],[Apellidos]])</f>
        <v>ESTEFANIA KARINA GALVEZ GUERRERO</v>
      </c>
      <c r="J753" s="37" t="s">
        <v>5767</v>
      </c>
      <c r="K753" s="37" t="s">
        <v>5768</v>
      </c>
      <c r="L753" s="37" t="s">
        <v>2494</v>
      </c>
      <c r="M753" s="37" t="s">
        <v>2493</v>
      </c>
      <c r="N753" s="37" t="s">
        <v>2496</v>
      </c>
      <c r="P753" s="40">
        <v>43595</v>
      </c>
      <c r="Q753" s="37"/>
      <c r="V753" s="40">
        <v>34989</v>
      </c>
      <c r="W753" s="37" t="s">
        <v>5414</v>
      </c>
      <c r="X753" s="37" t="s">
        <v>2508</v>
      </c>
      <c r="Y753" s="37" t="str">
        <f>+IFERROR(VLOOKUP(Tabla1[[#This Row],[Supervisor]],STAFF!E:H,4,0),"")</f>
        <v>ULISES LA ROSA PEREZ</v>
      </c>
      <c r="Z753" s="40">
        <v>43542</v>
      </c>
      <c r="AA753" s="40">
        <v>43563</v>
      </c>
      <c r="AC753" s="40">
        <v>43568</v>
      </c>
      <c r="AD753" s="37" t="s">
        <v>5815</v>
      </c>
      <c r="AE753" s="37" t="s">
        <v>5815</v>
      </c>
      <c r="AF753" s="37">
        <v>19313</v>
      </c>
      <c r="AG753" s="37" t="s">
        <v>5835</v>
      </c>
      <c r="AJ753" s="37">
        <v>53</v>
      </c>
      <c r="AK753" s="37" t="s">
        <v>5846</v>
      </c>
      <c r="AL753" s="37">
        <v>45</v>
      </c>
      <c r="AN753" s="37">
        <f>+IF(AL753=45,1,"")</f>
        <v>1</v>
      </c>
      <c r="AO753" s="40">
        <f ca="1">+TODAY()</f>
        <v>44256</v>
      </c>
      <c r="AP753" s="41">
        <f ca="1">+IF(Tabla1[[#This Row],[Fecha Ingreso Plataforma]]="","",AO753-AC753)</f>
        <v>688</v>
      </c>
      <c r="AQ753" s="40"/>
      <c r="AR753" s="42">
        <f>+IF(Tabla1[[#This Row],[Fecha Baja]]="","",VALUE(1&amp;"/"&amp;MONTH(Tabla1[[#This Row],[Fecha Baja]])&amp;"/"&amp;YEAR(Tabla1[[#This Row],[Fecha Baja]])))</f>
        <v>43586</v>
      </c>
      <c r="AS753" s="42">
        <f>IF(Tabla1[[#This Row],[Fecha Ingreso Plataforma]]="","",VALUE(1&amp;"/"&amp;MONTH(Tabla1[[#This Row],[Fecha Ingreso Plataforma]])&amp;"/"&amp;YEAR(Tabla1[[#This Row],[Fecha Ingreso Plataforma]])))</f>
        <v>43556</v>
      </c>
      <c r="AT753" s="41" t="str">
        <f ca="1">+IF(AND(Tabla1[[#This Row],[dias]]&gt;=135,Tabla1[[#This Row],[Estado]]="Vigente"),"Si","No")</f>
        <v>No</v>
      </c>
      <c r="AU753" s="37" t="str">
        <f>+IF(COUNTIF('PLAN EMPLEADO'!I:I,Tabla1[[#This Row],[Mail]])=0,"No","Si")</f>
        <v>No</v>
      </c>
      <c r="AV753" s="89" t="s">
        <v>709</v>
      </c>
      <c r="AW753" s="194"/>
    </row>
    <row r="754" spans="1:49" x14ac:dyDescent="0.2">
      <c r="A754" s="37" t="s">
        <v>27</v>
      </c>
      <c r="B754" s="37" t="s">
        <v>3115</v>
      </c>
      <c r="C754" s="37" t="s">
        <v>28</v>
      </c>
      <c r="D754" s="37" t="s">
        <v>30</v>
      </c>
      <c r="E754" s="193" t="str">
        <f>+LEFT(Tabla1[[#This Row],[RutDV]],8)</f>
        <v>18824899</v>
      </c>
      <c r="F754" s="193" t="str">
        <f>+RIGHT(Tabla1[[#This Row],[RutDV]],1)</f>
        <v>3</v>
      </c>
      <c r="G754" s="37" t="s">
        <v>204</v>
      </c>
      <c r="H754" s="37" t="s">
        <v>841</v>
      </c>
      <c r="I754" s="37" t="str">
        <f>+TRIM(Tabla1[[#This Row],[Nombres]]&amp;" "&amp;Tabla1[[#This Row],[Apellidos]])</f>
        <v>GRIYENDER NAZARINA GOMEZ GAJARDO</v>
      </c>
      <c r="J754" s="37" t="s">
        <v>1651</v>
      </c>
      <c r="K754" s="37" t="s">
        <v>1652</v>
      </c>
      <c r="L754" s="37" t="s">
        <v>2494</v>
      </c>
      <c r="M754" s="37" t="s">
        <v>2493</v>
      </c>
      <c r="N754" s="37" t="s">
        <v>2496</v>
      </c>
      <c r="P754" s="40">
        <v>43577</v>
      </c>
      <c r="Q754" s="193" t="s">
        <v>10898</v>
      </c>
      <c r="V754" s="40">
        <v>29576</v>
      </c>
      <c r="W754" s="37" t="s">
        <v>5846</v>
      </c>
      <c r="Y754" s="37" t="str">
        <f>+IFERROR(VLOOKUP(Tabla1[[#This Row],[Supervisor]],STAFF!E:H,4,0),"")</f>
        <v/>
      </c>
      <c r="Z754" s="40"/>
      <c r="AA754" s="40"/>
      <c r="AC754" s="40">
        <v>43568</v>
      </c>
      <c r="AD754" s="37" t="s">
        <v>841</v>
      </c>
      <c r="AE754" s="37" t="s">
        <v>841</v>
      </c>
      <c r="AF754" s="37">
        <v>19277</v>
      </c>
      <c r="AG754" s="37" t="s">
        <v>2651</v>
      </c>
      <c r="AJ754" s="37">
        <v>53</v>
      </c>
      <c r="AK754" s="37" t="s">
        <v>5846</v>
      </c>
      <c r="AL754" s="37">
        <v>30</v>
      </c>
      <c r="AN754" s="37" t="str">
        <f>+IF(AL754=45,1,"")</f>
        <v/>
      </c>
      <c r="AO754" s="40">
        <f ca="1">+TODAY()</f>
        <v>44256</v>
      </c>
      <c r="AP754" s="41">
        <f ca="1">+IF(Tabla1[[#This Row],[Fecha Ingreso Plataforma]]="","",AO754-AC754)</f>
        <v>688</v>
      </c>
      <c r="AQ754" s="40"/>
      <c r="AR754" s="42">
        <f>+IF(Tabla1[[#This Row],[Fecha Baja]]="","",VALUE(1&amp;"/"&amp;MONTH(Tabla1[[#This Row],[Fecha Baja]])&amp;"/"&amp;YEAR(Tabla1[[#This Row],[Fecha Baja]])))</f>
        <v>43556</v>
      </c>
      <c r="AS754" s="42">
        <f>IF(Tabla1[[#This Row],[Fecha Ingreso Plataforma]]="","",VALUE(1&amp;"/"&amp;MONTH(Tabla1[[#This Row],[Fecha Ingreso Plataforma]])&amp;"/"&amp;YEAR(Tabla1[[#This Row],[Fecha Ingreso Plataforma]])))</f>
        <v>43556</v>
      </c>
      <c r="AT754" s="41" t="str">
        <f ca="1">+IF(AND(Tabla1[[#This Row],[dias]]&gt;=135,Tabla1[[#This Row],[Estado]]="Vigente"),"Si","No")</f>
        <v>No</v>
      </c>
      <c r="AU754" s="37" t="str">
        <f>+IF(COUNTIF('PLAN EMPLEADO'!I:I,Tabla1[[#This Row],[Mail]])=0,"No","Si")</f>
        <v>No</v>
      </c>
      <c r="AV754" s="89" t="s">
        <v>709</v>
      </c>
      <c r="AW754" s="194"/>
    </row>
    <row r="755" spans="1:49" x14ac:dyDescent="0.2">
      <c r="A755" s="37" t="s">
        <v>27</v>
      </c>
      <c r="B755" s="37" t="s">
        <v>3115</v>
      </c>
      <c r="C755" s="37" t="s">
        <v>28</v>
      </c>
      <c r="D755" s="37" t="s">
        <v>30</v>
      </c>
      <c r="E755" s="193" t="str">
        <f>+LEFT(Tabla1[[#This Row],[RutDV]],8)</f>
        <v>16410689</v>
      </c>
      <c r="F755" s="193" t="str">
        <f>+RIGHT(Tabla1[[#This Row],[RutDV]],1)</f>
        <v>6</v>
      </c>
      <c r="G755" s="37" t="s">
        <v>5797</v>
      </c>
      <c r="H755" s="37" t="s">
        <v>5817</v>
      </c>
      <c r="I755" s="37" t="str">
        <f>+TRIM(Tabla1[[#This Row],[Nombres]]&amp;" "&amp;Tabla1[[#This Row],[Apellidos]])</f>
        <v>KARINA SOLEDAD ORMEÑO RODRIGUEZ</v>
      </c>
      <c r="J755" s="37" t="s">
        <v>1878</v>
      </c>
      <c r="K755" s="37" t="s">
        <v>5771</v>
      </c>
      <c r="L755" s="37" t="s">
        <v>2494</v>
      </c>
      <c r="M755" s="37" t="s">
        <v>2493</v>
      </c>
      <c r="N755" s="37" t="s">
        <v>2496</v>
      </c>
      <c r="P755" s="45">
        <v>43609</v>
      </c>
      <c r="Q755" s="37"/>
      <c r="V755" s="40">
        <v>31675</v>
      </c>
      <c r="W755" s="37" t="s">
        <v>5417</v>
      </c>
      <c r="X755" s="37" t="s">
        <v>2514</v>
      </c>
      <c r="Y755" s="37" t="str">
        <f>+IFERROR(VLOOKUP(Tabla1[[#This Row],[Supervisor]],STAFF!E:H,4,0),"")</f>
        <v>WILLIAMS ENRIQUE DOMINGUEZ BARRADA</v>
      </c>
      <c r="Z755" s="40">
        <v>43542</v>
      </c>
      <c r="AA755" s="40">
        <v>43563</v>
      </c>
      <c r="AC755" s="40">
        <v>43568</v>
      </c>
      <c r="AD755" s="37" t="s">
        <v>5817</v>
      </c>
      <c r="AE755" s="37" t="s">
        <v>5817</v>
      </c>
      <c r="AF755" s="37">
        <v>19331</v>
      </c>
      <c r="AG755" s="37" t="s">
        <v>5837</v>
      </c>
      <c r="AJ755" s="37">
        <v>53</v>
      </c>
      <c r="AK755" s="37" t="s">
        <v>5846</v>
      </c>
      <c r="AL755" s="37">
        <v>45</v>
      </c>
      <c r="AN755" s="37">
        <f>+IF(AL755=45,1,"")</f>
        <v>1</v>
      </c>
      <c r="AO755" s="40">
        <f ca="1">+TODAY()</f>
        <v>44256</v>
      </c>
      <c r="AP755" s="41">
        <f ca="1">+IF(Tabla1[[#This Row],[Fecha Ingreso Plataforma]]="","",AO755-AC755)</f>
        <v>688</v>
      </c>
      <c r="AQ755" s="40"/>
      <c r="AR755" s="42">
        <f>+IF(Tabla1[[#This Row],[Fecha Baja]]="","",VALUE(1&amp;"/"&amp;MONTH(Tabla1[[#This Row],[Fecha Baja]])&amp;"/"&amp;YEAR(Tabla1[[#This Row],[Fecha Baja]])))</f>
        <v>43586</v>
      </c>
      <c r="AS755" s="42">
        <f>IF(Tabla1[[#This Row],[Fecha Ingreso Plataforma]]="","",VALUE(1&amp;"/"&amp;MONTH(Tabla1[[#This Row],[Fecha Ingreso Plataforma]])&amp;"/"&amp;YEAR(Tabla1[[#This Row],[Fecha Ingreso Plataforma]])))</f>
        <v>43556</v>
      </c>
      <c r="AT755" s="41" t="str">
        <f ca="1">+IF(AND(Tabla1[[#This Row],[dias]]&gt;=135,Tabla1[[#This Row],[Estado]]="Vigente"),"Si","No")</f>
        <v>No</v>
      </c>
      <c r="AU755" s="37" t="str">
        <f>+IF(COUNTIF('PLAN EMPLEADO'!I:I,Tabla1[[#This Row],[Mail]])=0,"No","Si")</f>
        <v>No</v>
      </c>
      <c r="AV755" s="89" t="s">
        <v>709</v>
      </c>
      <c r="AW755" s="194"/>
    </row>
    <row r="756" spans="1:49" x14ac:dyDescent="0.2">
      <c r="A756" s="37" t="s">
        <v>27</v>
      </c>
      <c r="B756" s="37" t="s">
        <v>3115</v>
      </c>
      <c r="C756" s="37" t="s">
        <v>28</v>
      </c>
      <c r="D756" s="37" t="s">
        <v>30</v>
      </c>
      <c r="E756" s="193" t="str">
        <f>+LEFT(Tabla1[[#This Row],[RutDV]],8)</f>
        <v>18835569</v>
      </c>
      <c r="F756" s="193" t="str">
        <f>+RIGHT(Tabla1[[#This Row],[RutDV]],1)</f>
        <v>2</v>
      </c>
      <c r="G756" s="37" t="s">
        <v>5801</v>
      </c>
      <c r="H756" s="37" t="s">
        <v>5821</v>
      </c>
      <c r="I756" s="37" t="str">
        <f>+TRIM(Tabla1[[#This Row],[Nombres]]&amp;" "&amp;Tabla1[[#This Row],[Apellidos]])</f>
        <v>KAREN VERONICA MONTES NOVOA</v>
      </c>
      <c r="J756" s="37" t="s">
        <v>5776</v>
      </c>
      <c r="K756" s="37" t="s">
        <v>5777</v>
      </c>
      <c r="L756" s="37" t="s">
        <v>2494</v>
      </c>
      <c r="M756" s="37" t="s">
        <v>2493</v>
      </c>
      <c r="N756" s="37" t="s">
        <v>2496</v>
      </c>
      <c r="P756" s="40">
        <v>43599</v>
      </c>
      <c r="Q756" s="37"/>
      <c r="V756" s="40">
        <v>34507</v>
      </c>
      <c r="W756" s="37" t="s">
        <v>5408</v>
      </c>
      <c r="X756" s="37" t="s">
        <v>4599</v>
      </c>
      <c r="Y756" s="37" t="str">
        <f>+IFERROR(VLOOKUP(Tabla1[[#This Row],[Supervisor]],STAFF!E:H,4,0),"")</f>
        <v>WILLIAMS ENRIQUE DOMINGUEZ BARRADA</v>
      </c>
      <c r="Z756" s="40">
        <v>43542</v>
      </c>
      <c r="AA756" s="40">
        <v>43563</v>
      </c>
      <c r="AC756" s="40">
        <v>43568</v>
      </c>
      <c r="AD756" s="37" t="s">
        <v>5821</v>
      </c>
      <c r="AE756" s="37" t="s">
        <v>5821</v>
      </c>
      <c r="AF756" s="37">
        <v>19335</v>
      </c>
      <c r="AG756" s="37" t="s">
        <v>5841</v>
      </c>
      <c r="AJ756" s="37">
        <v>53</v>
      </c>
      <c r="AK756" s="37" t="s">
        <v>5846</v>
      </c>
      <c r="AL756" s="37">
        <v>30</v>
      </c>
      <c r="AN756" s="37" t="str">
        <f>+IF(AL756=45,1,"")</f>
        <v/>
      </c>
      <c r="AO756" s="40">
        <f ca="1">+TODAY()</f>
        <v>44256</v>
      </c>
      <c r="AP756" s="41">
        <f ca="1">+IF(Tabla1[[#This Row],[Fecha Ingreso Plataforma]]="","",AO756-AC756)</f>
        <v>688</v>
      </c>
      <c r="AQ756" s="40"/>
      <c r="AR756" s="42">
        <f>+IF(Tabla1[[#This Row],[Fecha Baja]]="","",VALUE(1&amp;"/"&amp;MONTH(Tabla1[[#This Row],[Fecha Baja]])&amp;"/"&amp;YEAR(Tabla1[[#This Row],[Fecha Baja]])))</f>
        <v>43586</v>
      </c>
      <c r="AS756" s="42">
        <f>IF(Tabla1[[#This Row],[Fecha Ingreso Plataforma]]="","",VALUE(1&amp;"/"&amp;MONTH(Tabla1[[#This Row],[Fecha Ingreso Plataforma]])&amp;"/"&amp;YEAR(Tabla1[[#This Row],[Fecha Ingreso Plataforma]])))</f>
        <v>43556</v>
      </c>
      <c r="AT756" s="41" t="str">
        <f ca="1">+IF(AND(Tabla1[[#This Row],[dias]]&gt;=135,Tabla1[[#This Row],[Estado]]="Vigente"),"Si","No")</f>
        <v>No</v>
      </c>
      <c r="AU756" s="37" t="str">
        <f>+IF(COUNTIF('PLAN EMPLEADO'!I:I,Tabla1[[#This Row],[Mail]])=0,"No","Si")</f>
        <v>No</v>
      </c>
      <c r="AV756" s="89" t="s">
        <v>709</v>
      </c>
      <c r="AW756" s="194"/>
    </row>
    <row r="757" spans="1:49" x14ac:dyDescent="0.2">
      <c r="A757" s="37" t="s">
        <v>27</v>
      </c>
      <c r="B757" s="37" t="s">
        <v>3115</v>
      </c>
      <c r="C757" s="37" t="s">
        <v>28</v>
      </c>
      <c r="D757" s="37" t="s">
        <v>30</v>
      </c>
      <c r="E757" s="193" t="str">
        <f>+LEFT(Tabla1[[#This Row],[RutDV]],8)</f>
        <v>17167842</v>
      </c>
      <c r="F757" s="193" t="str">
        <f>+RIGHT(Tabla1[[#This Row],[RutDV]],1)</f>
        <v>0</v>
      </c>
      <c r="G757" s="37" t="s">
        <v>5798</v>
      </c>
      <c r="H757" s="37" t="s">
        <v>5818</v>
      </c>
      <c r="I757" s="37" t="str">
        <f>+TRIM(Tabla1[[#This Row],[Nombres]]&amp;" "&amp;Tabla1[[#This Row],[Apellidos]])</f>
        <v>MARIA JOSE FUENTES PASTENE</v>
      </c>
      <c r="J757" s="37" t="s">
        <v>1421</v>
      </c>
      <c r="K757" s="37" t="s">
        <v>5772</v>
      </c>
      <c r="L757" s="37" t="s">
        <v>2494</v>
      </c>
      <c r="M757" s="37" t="s">
        <v>2493</v>
      </c>
      <c r="N757" s="37" t="s">
        <v>2496</v>
      </c>
      <c r="O757" s="37" t="s">
        <v>3533</v>
      </c>
      <c r="P757" s="40">
        <v>43689</v>
      </c>
      <c r="Q757" s="37"/>
      <c r="V757" s="40">
        <v>32563</v>
      </c>
      <c r="W757" s="37" t="s">
        <v>5417</v>
      </c>
      <c r="X757" s="37" t="s">
        <v>2514</v>
      </c>
      <c r="Y757" s="37" t="str">
        <f>+IFERROR(VLOOKUP(Tabla1[[#This Row],[Supervisor]],STAFF!E:H,4,0),"")</f>
        <v>WILLIAMS ENRIQUE DOMINGUEZ BARRADA</v>
      </c>
      <c r="Z757" s="40">
        <v>43542</v>
      </c>
      <c r="AA757" s="40">
        <v>43563</v>
      </c>
      <c r="AC757" s="40">
        <v>43568</v>
      </c>
      <c r="AD757" s="37" t="s">
        <v>5818</v>
      </c>
      <c r="AE757" s="37" t="s">
        <v>5818</v>
      </c>
      <c r="AF757" s="37">
        <v>19332</v>
      </c>
      <c r="AG757" s="37" t="s">
        <v>5838</v>
      </c>
      <c r="AJ757" s="37">
        <v>53</v>
      </c>
      <c r="AK757" s="37" t="s">
        <v>5846</v>
      </c>
      <c r="AL757" s="37">
        <v>45</v>
      </c>
      <c r="AN757" s="37">
        <f>+IF(AL757=45,1,"")</f>
        <v>1</v>
      </c>
      <c r="AO757" s="40">
        <f ca="1">+TODAY()</f>
        <v>44256</v>
      </c>
      <c r="AP757" s="41">
        <f ca="1">+IF(Tabla1[[#This Row],[Fecha Ingreso Plataforma]]="","",AO757-AC757)</f>
        <v>688</v>
      </c>
      <c r="AQ757" s="40"/>
      <c r="AR757" s="42">
        <f>+IF(Tabla1[[#This Row],[Fecha Baja]]="","",VALUE(1&amp;"/"&amp;MONTH(Tabla1[[#This Row],[Fecha Baja]])&amp;"/"&amp;YEAR(Tabla1[[#This Row],[Fecha Baja]])))</f>
        <v>43678</v>
      </c>
      <c r="AS757" s="42">
        <f>IF(Tabla1[[#This Row],[Fecha Ingreso Plataforma]]="","",VALUE(1&amp;"/"&amp;MONTH(Tabla1[[#This Row],[Fecha Ingreso Plataforma]])&amp;"/"&amp;YEAR(Tabla1[[#This Row],[Fecha Ingreso Plataforma]])))</f>
        <v>43556</v>
      </c>
      <c r="AT757" s="41" t="str">
        <f ca="1">+IF(AND(Tabla1[[#This Row],[dias]]&gt;=135,Tabla1[[#This Row],[Estado]]="Vigente"),"Si","No")</f>
        <v>No</v>
      </c>
      <c r="AU757" s="37" t="str">
        <f>+IF(COUNTIF('PLAN EMPLEADO'!I:I,Tabla1[[#This Row],[Mail]])=0,"No","Si")</f>
        <v>No</v>
      </c>
      <c r="AV757" s="89" t="s">
        <v>709</v>
      </c>
      <c r="AW757" s="194"/>
    </row>
    <row r="758" spans="1:49" x14ac:dyDescent="0.2">
      <c r="A758" s="37" t="s">
        <v>27</v>
      </c>
      <c r="B758" s="37" t="s">
        <v>3115</v>
      </c>
      <c r="C758" s="37" t="s">
        <v>28</v>
      </c>
      <c r="D758" s="37" t="s">
        <v>30</v>
      </c>
      <c r="E758" s="193" t="str">
        <f>+LEFT(Tabla1[[#This Row],[RutDV]],8)</f>
        <v>18397383</v>
      </c>
      <c r="F758" s="193" t="str">
        <f>+RIGHT(Tabla1[[#This Row],[RutDV]],1)</f>
        <v>5</v>
      </c>
      <c r="G758" s="37" t="s">
        <v>5800</v>
      </c>
      <c r="H758" s="37" t="s">
        <v>5820</v>
      </c>
      <c r="I758" s="37" t="str">
        <f>+TRIM(Tabla1[[#This Row],[Nombres]]&amp;" "&amp;Tabla1[[#This Row],[Apellidos]])</f>
        <v>MARIA JOSE RODRIGUEZ CANGANA</v>
      </c>
      <c r="J758" s="37" t="s">
        <v>1421</v>
      </c>
      <c r="K758" s="37" t="s">
        <v>5775</v>
      </c>
      <c r="L758" s="37" t="s">
        <v>2494</v>
      </c>
      <c r="M758" s="37" t="s">
        <v>2493</v>
      </c>
      <c r="N758" s="37" t="s">
        <v>2495</v>
      </c>
      <c r="O758" s="37" t="s">
        <v>3107</v>
      </c>
      <c r="P758" s="40">
        <v>43586</v>
      </c>
      <c r="Q758" s="37"/>
      <c r="V758" s="40">
        <v>34035</v>
      </c>
      <c r="W758" s="37" t="s">
        <v>5416</v>
      </c>
      <c r="X758" s="37" t="s">
        <v>2505</v>
      </c>
      <c r="Y758" s="37" t="str">
        <f>+IFERROR(VLOOKUP(Tabla1[[#This Row],[Supervisor]],STAFF!E:H,4,0),"")</f>
        <v>FRANCISCO JAVIER SUAREZ VEGA</v>
      </c>
      <c r="Z758" s="40">
        <v>43542</v>
      </c>
      <c r="AA758" s="40">
        <v>43563</v>
      </c>
      <c r="AC758" s="40">
        <v>43568</v>
      </c>
      <c r="AD758" s="37" t="s">
        <v>5820</v>
      </c>
      <c r="AE758" s="37" t="s">
        <v>5820</v>
      </c>
      <c r="AF758" s="37">
        <v>19334</v>
      </c>
      <c r="AG758" s="37" t="s">
        <v>5840</v>
      </c>
      <c r="AJ758" s="37">
        <v>53</v>
      </c>
      <c r="AK758" s="37" t="s">
        <v>5846</v>
      </c>
      <c r="AL758" s="37">
        <v>45</v>
      </c>
      <c r="AN758" s="37">
        <f>+IF(AL758=45,1,"")</f>
        <v>1</v>
      </c>
      <c r="AO758" s="40">
        <f ca="1">+TODAY()</f>
        <v>44256</v>
      </c>
      <c r="AP758" s="41">
        <f ca="1">+IF(Tabla1[[#This Row],[Fecha Ingreso Plataforma]]="","",AO758-AC758)</f>
        <v>688</v>
      </c>
      <c r="AQ758" s="40"/>
      <c r="AR758" s="42">
        <f>+IF(Tabla1[[#This Row],[Fecha Baja]]="","",VALUE(1&amp;"/"&amp;MONTH(Tabla1[[#This Row],[Fecha Baja]])&amp;"/"&amp;YEAR(Tabla1[[#This Row],[Fecha Baja]])))</f>
        <v>43586</v>
      </c>
      <c r="AS758" s="42">
        <f>IF(Tabla1[[#This Row],[Fecha Ingreso Plataforma]]="","",VALUE(1&amp;"/"&amp;MONTH(Tabla1[[#This Row],[Fecha Ingreso Plataforma]])&amp;"/"&amp;YEAR(Tabla1[[#This Row],[Fecha Ingreso Plataforma]])))</f>
        <v>43556</v>
      </c>
      <c r="AT758" s="41" t="str">
        <f ca="1">+IF(AND(Tabla1[[#This Row],[dias]]&gt;=135,Tabla1[[#This Row],[Estado]]="Vigente"),"Si","No")</f>
        <v>No</v>
      </c>
      <c r="AU758" s="37" t="str">
        <f>+IF(COUNTIF('PLAN EMPLEADO'!I:I,Tabla1[[#This Row],[Mail]])=0,"No","Si")</f>
        <v>No</v>
      </c>
      <c r="AV758" s="89" t="s">
        <v>709</v>
      </c>
      <c r="AW758" s="194"/>
    </row>
    <row r="759" spans="1:49" x14ac:dyDescent="0.2">
      <c r="A759" s="37" t="s">
        <v>27</v>
      </c>
      <c r="B759" s="37" t="s">
        <v>3115</v>
      </c>
      <c r="C759" s="37" t="s">
        <v>28</v>
      </c>
      <c r="D759" s="37" t="s">
        <v>30</v>
      </c>
      <c r="E759" s="193" t="str">
        <f>+LEFT(Tabla1[[#This Row],[RutDV]],8)</f>
        <v>16913679</v>
      </c>
      <c r="F759" s="193" t="str">
        <f>+RIGHT(Tabla1[[#This Row],[RutDV]],1)</f>
        <v>3</v>
      </c>
      <c r="G759" s="37" t="s">
        <v>5785</v>
      </c>
      <c r="H759" s="37" t="s">
        <v>5806</v>
      </c>
      <c r="I759" s="37" t="str">
        <f>+TRIM(Tabla1[[#This Row],[Nombres]]&amp;" "&amp;Tabla1[[#This Row],[Apellidos]])</f>
        <v>NICOLE ALEJANDRA SEGOVIA ANFRUNS</v>
      </c>
      <c r="J759" s="37" t="s">
        <v>3141</v>
      </c>
      <c r="K759" s="37" t="s">
        <v>5749</v>
      </c>
      <c r="L759" s="37" t="s">
        <v>2494</v>
      </c>
      <c r="M759" s="37" t="s">
        <v>2493</v>
      </c>
      <c r="N759" s="37" t="s">
        <v>2495</v>
      </c>
      <c r="O759" s="37" t="s">
        <v>3107</v>
      </c>
      <c r="P759" s="40">
        <v>43593</v>
      </c>
      <c r="Q759" s="37"/>
      <c r="V759" s="40">
        <v>32478</v>
      </c>
      <c r="W759" s="37" t="s">
        <v>5415</v>
      </c>
      <c r="X759" s="37" t="s">
        <v>2509</v>
      </c>
      <c r="Y759" s="37" t="str">
        <f>+IFERROR(VLOOKUP(Tabla1[[#This Row],[Supervisor]],STAFF!E:H,4,0),"")</f>
        <v>ULISES LA ROSA PEREZ</v>
      </c>
      <c r="Z759" s="40">
        <v>43542</v>
      </c>
      <c r="AA759" s="40">
        <v>43563</v>
      </c>
      <c r="AC759" s="40">
        <v>43568</v>
      </c>
      <c r="AD759" s="37" t="s">
        <v>5806</v>
      </c>
      <c r="AE759" s="37" t="s">
        <v>5806</v>
      </c>
      <c r="AF759" s="37">
        <v>19195</v>
      </c>
      <c r="AG759" s="37" t="s">
        <v>5826</v>
      </c>
      <c r="AJ759" s="37">
        <v>53</v>
      </c>
      <c r="AK759" s="37" t="s">
        <v>5846</v>
      </c>
      <c r="AL759" s="37">
        <v>45</v>
      </c>
      <c r="AN759" s="37">
        <f>+IF(AL759=45,1,"")</f>
        <v>1</v>
      </c>
      <c r="AO759" s="40">
        <f ca="1">+TODAY()</f>
        <v>44256</v>
      </c>
      <c r="AP759" s="41">
        <f ca="1">+IF(Tabla1[[#This Row],[Fecha Ingreso Plataforma]]="","",AO759-AC759)</f>
        <v>688</v>
      </c>
      <c r="AQ759" s="40"/>
      <c r="AR759" s="42">
        <f>+IF(Tabla1[[#This Row],[Fecha Baja]]="","",VALUE(1&amp;"/"&amp;MONTH(Tabla1[[#This Row],[Fecha Baja]])&amp;"/"&amp;YEAR(Tabla1[[#This Row],[Fecha Baja]])))</f>
        <v>43586</v>
      </c>
      <c r="AS759" s="42">
        <f>IF(Tabla1[[#This Row],[Fecha Ingreso Plataforma]]="","",VALUE(1&amp;"/"&amp;MONTH(Tabla1[[#This Row],[Fecha Ingreso Plataforma]])&amp;"/"&amp;YEAR(Tabla1[[#This Row],[Fecha Ingreso Plataforma]])))</f>
        <v>43556</v>
      </c>
      <c r="AT759" s="41" t="str">
        <f ca="1">+IF(AND(Tabla1[[#This Row],[dias]]&gt;=135,Tabla1[[#This Row],[Estado]]="Vigente"),"Si","No")</f>
        <v>No</v>
      </c>
      <c r="AU759" s="37" t="str">
        <f>+IF(COUNTIF('PLAN EMPLEADO'!I:I,Tabla1[[#This Row],[Mail]])=0,"No","Si")</f>
        <v>No</v>
      </c>
      <c r="AV759" s="89" t="s">
        <v>709</v>
      </c>
      <c r="AW759" s="194"/>
    </row>
    <row r="760" spans="1:49" x14ac:dyDescent="0.2">
      <c r="A760" s="37" t="s">
        <v>27</v>
      </c>
      <c r="B760" s="37" t="s">
        <v>3115</v>
      </c>
      <c r="C760" s="37" t="s">
        <v>28</v>
      </c>
      <c r="D760" s="37" t="s">
        <v>30</v>
      </c>
      <c r="E760" s="193" t="str">
        <f>+LEFT(Tabla1[[#This Row],[RutDV]],8)</f>
        <v>17721246</v>
      </c>
      <c r="F760" s="193" t="str">
        <f>+RIGHT(Tabla1[[#This Row],[RutDV]],1)</f>
        <v>6</v>
      </c>
      <c r="G760" s="37" t="s">
        <v>5787</v>
      </c>
      <c r="H760" s="37" t="s">
        <v>5808</v>
      </c>
      <c r="I760" s="37" t="str">
        <f>+TRIM(Tabla1[[#This Row],[Nombres]]&amp;" "&amp;Tabla1[[#This Row],[Apellidos]])</f>
        <v>RONALD LEANDRO GALVEZ TAPIA</v>
      </c>
      <c r="J760" s="37" t="s">
        <v>5752</v>
      </c>
      <c r="K760" s="37" t="s">
        <v>5753</v>
      </c>
      <c r="L760" s="37" t="s">
        <v>2494</v>
      </c>
      <c r="M760" s="37" t="s">
        <v>2493</v>
      </c>
      <c r="N760" s="37" t="s">
        <v>2495</v>
      </c>
      <c r="O760" s="37" t="s">
        <v>3107</v>
      </c>
      <c r="P760" s="40">
        <v>43837</v>
      </c>
      <c r="Q760" s="37"/>
      <c r="V760" s="40">
        <v>33103</v>
      </c>
      <c r="W760" s="37" t="s">
        <v>5415</v>
      </c>
      <c r="X760" s="37" t="s">
        <v>2509</v>
      </c>
      <c r="Y760" s="37" t="str">
        <f>+IFERROR(VLOOKUP(Tabla1[[#This Row],[Supervisor]],STAFF!E:H,4,0),"")</f>
        <v>ULISES LA ROSA PEREZ</v>
      </c>
      <c r="Z760" s="40">
        <v>43542</v>
      </c>
      <c r="AA760" s="40">
        <v>43563</v>
      </c>
      <c r="AC760" s="40">
        <v>43568</v>
      </c>
      <c r="AD760" s="37" t="s">
        <v>5808</v>
      </c>
      <c r="AE760" s="37" t="s">
        <v>5808</v>
      </c>
      <c r="AF760" s="37">
        <v>19227</v>
      </c>
      <c r="AG760" s="37" t="s">
        <v>5828</v>
      </c>
      <c r="AJ760" s="37">
        <v>53</v>
      </c>
      <c r="AK760" s="37" t="s">
        <v>5846</v>
      </c>
      <c r="AL760" s="37">
        <v>30</v>
      </c>
      <c r="AM760" s="37" t="s">
        <v>3519</v>
      </c>
      <c r="AN760" s="37" t="str">
        <f>+IF(AL760=45,1,"")</f>
        <v/>
      </c>
      <c r="AO760" s="40">
        <f ca="1">+TODAY()</f>
        <v>44256</v>
      </c>
      <c r="AP760" s="41">
        <f ca="1">+IF(Tabla1[[#This Row],[Fecha Ingreso Plataforma]]="","",AO760-AC760)</f>
        <v>688</v>
      </c>
      <c r="AQ760" s="40"/>
      <c r="AR760" s="42">
        <f>+IF(Tabla1[[#This Row],[Fecha Baja]]="","",VALUE(1&amp;"/"&amp;MONTH(Tabla1[[#This Row],[Fecha Baja]])&amp;"/"&amp;YEAR(Tabla1[[#This Row],[Fecha Baja]])))</f>
        <v>43831</v>
      </c>
      <c r="AS760" s="42">
        <f>IF(Tabla1[[#This Row],[Fecha Ingreso Plataforma]]="","",VALUE(1&amp;"/"&amp;MONTH(Tabla1[[#This Row],[Fecha Ingreso Plataforma]])&amp;"/"&amp;YEAR(Tabla1[[#This Row],[Fecha Ingreso Plataforma]])))</f>
        <v>43556</v>
      </c>
      <c r="AT760" s="41" t="str">
        <f ca="1">+IF(AND(Tabla1[[#This Row],[dias]]&gt;=135,Tabla1[[#This Row],[Estado]]="Vigente"),"Si","No")</f>
        <v>No</v>
      </c>
      <c r="AU760" s="37" t="str">
        <f>+IF(COUNTIF('PLAN EMPLEADO'!I:I,Tabla1[[#This Row],[Mail]])=0,"No","Si")</f>
        <v>Si</v>
      </c>
      <c r="AV760" s="89" t="s">
        <v>709</v>
      </c>
      <c r="AW760" s="194"/>
    </row>
    <row r="761" spans="1:49" x14ac:dyDescent="0.2">
      <c r="A761" s="37" t="s">
        <v>27</v>
      </c>
      <c r="B761" s="37" t="s">
        <v>3115</v>
      </c>
      <c r="C761" s="37" t="s">
        <v>28</v>
      </c>
      <c r="D761" s="37" t="s">
        <v>30</v>
      </c>
      <c r="E761" s="193" t="str">
        <f>+LEFT(Tabla1[[#This Row],[RutDV]],8)</f>
        <v>18316408</v>
      </c>
      <c r="F761" s="193" t="str">
        <f>+RIGHT(Tabla1[[#This Row],[RutDV]],1)</f>
        <v>2</v>
      </c>
      <c r="G761" s="37" t="s">
        <v>5803</v>
      </c>
      <c r="H761" s="37" t="s">
        <v>5823</v>
      </c>
      <c r="I761" s="37" t="str">
        <f>+TRIM(Tabla1[[#This Row],[Nombres]]&amp;" "&amp;Tabla1[[#This Row],[Apellidos]])</f>
        <v>SOLANGE ANGELICA BRITO ALAMOS</v>
      </c>
      <c r="J761" s="37" t="s">
        <v>5780</v>
      </c>
      <c r="K761" s="37" t="s">
        <v>5781</v>
      </c>
      <c r="L761" s="37" t="s">
        <v>2494</v>
      </c>
      <c r="M761" s="37" t="s">
        <v>2493</v>
      </c>
      <c r="N761" s="37" t="s">
        <v>2495</v>
      </c>
      <c r="O761" s="37" t="s">
        <v>3107</v>
      </c>
      <c r="P761" s="45">
        <v>43605</v>
      </c>
      <c r="Q761" s="37"/>
      <c r="V761" s="40">
        <v>33872</v>
      </c>
      <c r="W761" s="37" t="s">
        <v>5410</v>
      </c>
      <c r="X761" s="37" t="s">
        <v>2506</v>
      </c>
      <c r="Y761" s="37" t="str">
        <f>+IFERROR(VLOOKUP(Tabla1[[#This Row],[Supervisor]],STAFF!E:H,4,0),"")</f>
        <v>ULISES LA ROSA PEREZ</v>
      </c>
      <c r="Z761" s="40">
        <v>43542</v>
      </c>
      <c r="AA761" s="40">
        <v>43563</v>
      </c>
      <c r="AC761" s="40">
        <v>43568</v>
      </c>
      <c r="AD761" s="37" t="s">
        <v>5823</v>
      </c>
      <c r="AE761" s="37" t="s">
        <v>5823</v>
      </c>
      <c r="AF761" s="37">
        <v>19337</v>
      </c>
      <c r="AG761" s="37" t="s">
        <v>5843</v>
      </c>
      <c r="AJ761" s="37">
        <v>53</v>
      </c>
      <c r="AK761" s="37" t="s">
        <v>5846</v>
      </c>
      <c r="AL761" s="37">
        <v>30</v>
      </c>
      <c r="AN761" s="37" t="str">
        <f>+IF(AL761=45,1,"")</f>
        <v/>
      </c>
      <c r="AO761" s="40">
        <f ca="1">+TODAY()</f>
        <v>44256</v>
      </c>
      <c r="AP761" s="41">
        <f ca="1">+IF(Tabla1[[#This Row],[Fecha Ingreso Plataforma]]="","",AO761-AC761)</f>
        <v>688</v>
      </c>
      <c r="AQ761" s="40"/>
      <c r="AR761" s="42">
        <f>+IF(Tabla1[[#This Row],[Fecha Baja]]="","",VALUE(1&amp;"/"&amp;MONTH(Tabla1[[#This Row],[Fecha Baja]])&amp;"/"&amp;YEAR(Tabla1[[#This Row],[Fecha Baja]])))</f>
        <v>43586</v>
      </c>
      <c r="AS761" s="42">
        <f>IF(Tabla1[[#This Row],[Fecha Ingreso Plataforma]]="","",VALUE(1&amp;"/"&amp;MONTH(Tabla1[[#This Row],[Fecha Ingreso Plataforma]])&amp;"/"&amp;YEAR(Tabla1[[#This Row],[Fecha Ingreso Plataforma]])))</f>
        <v>43556</v>
      </c>
      <c r="AT761" s="41" t="str">
        <f ca="1">+IF(AND(Tabla1[[#This Row],[dias]]&gt;=135,Tabla1[[#This Row],[Estado]]="Vigente"),"Si","No")</f>
        <v>No</v>
      </c>
      <c r="AU761" s="37" t="str">
        <f>+IF(COUNTIF('PLAN EMPLEADO'!I:I,Tabla1[[#This Row],[Mail]])=0,"No","Si")</f>
        <v>No</v>
      </c>
      <c r="AV761" s="89" t="s">
        <v>709</v>
      </c>
      <c r="AW761" s="194"/>
    </row>
    <row r="762" spans="1:49" x14ac:dyDescent="0.2">
      <c r="A762" s="37" t="s">
        <v>27</v>
      </c>
      <c r="B762" s="37" t="s">
        <v>3115</v>
      </c>
      <c r="C762" s="37" t="s">
        <v>28</v>
      </c>
      <c r="D762" s="37" t="s">
        <v>30</v>
      </c>
      <c r="E762" s="193" t="str">
        <f>+LEFT(Tabla1[[#This Row],[RutDV]],8)</f>
        <v>15384591</v>
      </c>
      <c r="F762" s="193" t="str">
        <f>+RIGHT(Tabla1[[#This Row],[RutDV]],1)</f>
        <v>3</v>
      </c>
      <c r="G762" s="37" t="s">
        <v>5791</v>
      </c>
      <c r="H762" s="37" t="s">
        <v>5811</v>
      </c>
      <c r="I762" s="37" t="str">
        <f>+TRIM(Tabla1[[#This Row],[Nombres]]&amp;" "&amp;Tabla1[[#This Row],[Apellidos]])</f>
        <v>SANDRA VALERIA FLORES SANTANDER</v>
      </c>
      <c r="J762" s="37" t="s">
        <v>5760</v>
      </c>
      <c r="K762" s="37" t="s">
        <v>5761</v>
      </c>
      <c r="L762" s="37" t="s">
        <v>2494</v>
      </c>
      <c r="M762" s="37" t="s">
        <v>2493</v>
      </c>
      <c r="N762" s="37" t="s">
        <v>2495</v>
      </c>
      <c r="O762" s="37" t="s">
        <v>3240</v>
      </c>
      <c r="P762" s="40">
        <v>43700</v>
      </c>
      <c r="Q762" s="37"/>
      <c r="V762" s="40">
        <v>30368</v>
      </c>
      <c r="W762" s="37" t="s">
        <v>5413</v>
      </c>
      <c r="X762" s="37" t="s">
        <v>2510</v>
      </c>
      <c r="Y762" s="37" t="str">
        <f>+IFERROR(VLOOKUP(Tabla1[[#This Row],[Supervisor]],STAFF!E:H,4,0),"")</f>
        <v>FRANCISCO JAVIER SUAREZ VEGA</v>
      </c>
      <c r="Z762" s="40">
        <v>43542</v>
      </c>
      <c r="AA762" s="40">
        <v>43563</v>
      </c>
      <c r="AC762" s="40">
        <v>43568</v>
      </c>
      <c r="AD762" s="37" t="s">
        <v>5811</v>
      </c>
      <c r="AE762" s="37" t="s">
        <v>5811</v>
      </c>
      <c r="AF762" s="37">
        <v>19232</v>
      </c>
      <c r="AG762" s="37" t="s">
        <v>2679</v>
      </c>
      <c r="AJ762" s="37">
        <v>53</v>
      </c>
      <c r="AK762" s="37" t="s">
        <v>5846</v>
      </c>
      <c r="AL762" s="37">
        <v>45</v>
      </c>
      <c r="AM762" s="37" t="s">
        <v>3519</v>
      </c>
      <c r="AN762" s="37">
        <f>+IF(AL762=45,1,"")</f>
        <v>1</v>
      </c>
      <c r="AO762" s="40">
        <f ca="1">+TODAY()</f>
        <v>44256</v>
      </c>
      <c r="AP762" s="41">
        <f ca="1">+IF(Tabla1[[#This Row],[Fecha Ingreso Plataforma]]="","",AO762-AC762)</f>
        <v>688</v>
      </c>
      <c r="AQ762" s="40"/>
      <c r="AR762" s="42">
        <f>+IF(Tabla1[[#This Row],[Fecha Baja]]="","",VALUE(1&amp;"/"&amp;MONTH(Tabla1[[#This Row],[Fecha Baja]])&amp;"/"&amp;YEAR(Tabla1[[#This Row],[Fecha Baja]])))</f>
        <v>43678</v>
      </c>
      <c r="AS762" s="42">
        <f>IF(Tabla1[[#This Row],[Fecha Ingreso Plataforma]]="","",VALUE(1&amp;"/"&amp;MONTH(Tabla1[[#This Row],[Fecha Ingreso Plataforma]])&amp;"/"&amp;YEAR(Tabla1[[#This Row],[Fecha Ingreso Plataforma]])))</f>
        <v>43556</v>
      </c>
      <c r="AT762" s="41" t="str">
        <f ca="1">+IF(AND(Tabla1[[#This Row],[dias]]&gt;=135,Tabla1[[#This Row],[Estado]]="Vigente"),"Si","No")</f>
        <v>No</v>
      </c>
      <c r="AU762" s="37" t="str">
        <f>+IF(COUNTIF('PLAN EMPLEADO'!I:I,Tabla1[[#This Row],[Mail]])=0,"No","Si")</f>
        <v>No</v>
      </c>
      <c r="AV762" s="89" t="s">
        <v>709</v>
      </c>
      <c r="AW762" s="194"/>
    </row>
    <row r="763" spans="1:49" x14ac:dyDescent="0.2">
      <c r="A763" s="37" t="s">
        <v>27</v>
      </c>
      <c r="B763" s="37" t="s">
        <v>3115</v>
      </c>
      <c r="C763" s="193" t="s">
        <v>28</v>
      </c>
      <c r="D763" s="37" t="s">
        <v>30</v>
      </c>
      <c r="E763" s="193" t="str">
        <f>+LEFT(Tabla1[[#This Row],[RutDV]],8)</f>
        <v>18882801</v>
      </c>
      <c r="F763" s="193" t="str">
        <f>+RIGHT(Tabla1[[#This Row],[RutDV]],1)</f>
        <v>9</v>
      </c>
      <c r="G763" s="37" t="s">
        <v>5906</v>
      </c>
      <c r="H763" s="37" t="s">
        <v>5927</v>
      </c>
      <c r="I763" s="41" t="str">
        <f>+TRIM(Tabla1[[#This Row],[Nombres]]&amp;" "&amp;Tabla1[[#This Row],[Apellidos]])</f>
        <v>FRANCISCA JAVIERA FUENZALIDA DIAZ</v>
      </c>
      <c r="J763" s="37" t="s">
        <v>5861</v>
      </c>
      <c r="K763" s="37" t="s">
        <v>5862</v>
      </c>
      <c r="L763" s="193" t="s">
        <v>2494</v>
      </c>
      <c r="M763" s="193" t="s">
        <v>2493</v>
      </c>
      <c r="N763" s="193" t="s">
        <v>2495</v>
      </c>
      <c r="O763" s="193" t="s">
        <v>3107</v>
      </c>
      <c r="P763" s="40">
        <v>44203</v>
      </c>
      <c r="Q763" s="37"/>
      <c r="R763" s="45"/>
      <c r="S763" s="45"/>
      <c r="T763" s="45"/>
      <c r="U763" s="45"/>
      <c r="V763" s="40">
        <v>34624</v>
      </c>
      <c r="W763" s="193" t="s">
        <v>8319</v>
      </c>
      <c r="X763" s="37" t="s">
        <v>4468</v>
      </c>
      <c r="Y763" s="37" t="str">
        <f>+IFERROR(VLOOKUP(Tabla1[[#This Row],[Supervisor]],STAFF!E:H,4,0),"")</f>
        <v>FRANCISCO JAVIER SUAREZ VEGA</v>
      </c>
      <c r="Z763" s="40">
        <v>43551</v>
      </c>
      <c r="AA763" s="40">
        <v>43574</v>
      </c>
      <c r="AC763" s="40">
        <v>43578</v>
      </c>
      <c r="AD763" s="37" t="s">
        <v>5927</v>
      </c>
      <c r="AE763" s="37" t="s">
        <v>5927</v>
      </c>
      <c r="AF763" s="37">
        <v>19242</v>
      </c>
      <c r="AG763" s="37" t="s">
        <v>5948</v>
      </c>
      <c r="AJ763" s="37">
        <v>54</v>
      </c>
      <c r="AK763" s="37" t="s">
        <v>5890</v>
      </c>
      <c r="AL763" s="37">
        <v>45</v>
      </c>
      <c r="AM763" s="37" t="s">
        <v>3519</v>
      </c>
      <c r="AN763" s="37">
        <f>+IF(AL763=45,1,"")</f>
        <v>1</v>
      </c>
      <c r="AO763" s="40">
        <f ca="1">+TODAY()</f>
        <v>44256</v>
      </c>
      <c r="AP763" s="41">
        <f ca="1">+IF(Tabla1[[#This Row],[Fecha Ingreso Plataforma]]="","",AO763-AC763)</f>
        <v>678</v>
      </c>
      <c r="AQ763" s="40"/>
      <c r="AR763" s="42">
        <f>+IF(Tabla1[[#This Row],[Fecha Baja]]="","",VALUE(1&amp;"/"&amp;MONTH(Tabla1[[#This Row],[Fecha Baja]])&amp;"/"&amp;YEAR(Tabla1[[#This Row],[Fecha Baja]])))</f>
        <v>44197</v>
      </c>
      <c r="AS763" s="42">
        <f>IF(Tabla1[[#This Row],[Fecha Ingreso Plataforma]]="","",VALUE(1&amp;"/"&amp;MONTH(Tabla1[[#This Row],[Fecha Ingreso Plataforma]])&amp;"/"&amp;YEAR(Tabla1[[#This Row],[Fecha Ingreso Plataforma]])))</f>
        <v>43556</v>
      </c>
      <c r="AT763" s="41" t="str">
        <f ca="1">+IF(AND(Tabla1[[#This Row],[dias]]&gt;=135,Tabla1[[#This Row],[Estado]]="Vigente"),"Si","No")</f>
        <v>No</v>
      </c>
      <c r="AU763" s="37" t="str">
        <f>+IF(COUNTIF('PLAN EMPLEADO'!I:I,Tabla1[[#This Row],[Mail]])=0,"No","Si")</f>
        <v>Si</v>
      </c>
      <c r="AV763" s="115" t="s">
        <v>8321</v>
      </c>
      <c r="AW763" s="194"/>
    </row>
    <row r="764" spans="1:49" x14ac:dyDescent="0.2">
      <c r="A764" s="37" t="s">
        <v>27</v>
      </c>
      <c r="B764" s="37" t="s">
        <v>3115</v>
      </c>
      <c r="C764" s="37" t="s">
        <v>7302</v>
      </c>
      <c r="D764" s="37" t="s">
        <v>30</v>
      </c>
      <c r="E764" s="193" t="str">
        <f>+LEFT(Tabla1[[#This Row],[RutDV]],8)</f>
        <v>17465323</v>
      </c>
      <c r="F764" s="193" t="str">
        <f>+RIGHT(Tabla1[[#This Row],[RutDV]],1)</f>
        <v>2</v>
      </c>
      <c r="G764" s="37" t="s">
        <v>5895</v>
      </c>
      <c r="H764" s="37" t="s">
        <v>5916</v>
      </c>
      <c r="I764" s="41" t="str">
        <f>+TRIM(Tabla1[[#This Row],[Nombres]]&amp;" "&amp;Tabla1[[#This Row],[Apellidos]])</f>
        <v>BESSY HASLEY MACIAS SANCHEZ</v>
      </c>
      <c r="J764" s="37" t="s">
        <v>5880</v>
      </c>
      <c r="K764" s="37" t="s">
        <v>5881</v>
      </c>
      <c r="L764" s="168" t="s">
        <v>2494</v>
      </c>
      <c r="M764" s="168" t="s">
        <v>2493</v>
      </c>
      <c r="N764" s="168" t="s">
        <v>2496</v>
      </c>
      <c r="O764" s="168" t="s">
        <v>3533</v>
      </c>
      <c r="P764" s="40">
        <v>44011</v>
      </c>
      <c r="Q764" s="37"/>
      <c r="R764" s="45"/>
      <c r="T764" s="45"/>
      <c r="U764" s="45"/>
      <c r="V764" s="40">
        <v>32852</v>
      </c>
      <c r="W764" s="37" t="s">
        <v>5408</v>
      </c>
      <c r="X764" s="37" t="s">
        <v>4599</v>
      </c>
      <c r="Y764" s="37" t="str">
        <f>+IFERROR(VLOOKUP(Tabla1[[#This Row],[Supervisor]],STAFF!E:H,4,0),"")</f>
        <v>WILLIAMS ENRIQUE DOMINGUEZ BARRADA</v>
      </c>
      <c r="Z764" s="40">
        <v>43551</v>
      </c>
      <c r="AA764" s="40">
        <v>43574</v>
      </c>
      <c r="AC764" s="40">
        <v>43578</v>
      </c>
      <c r="AD764" s="37" t="s">
        <v>5916</v>
      </c>
      <c r="AE764" s="37" t="s">
        <v>5916</v>
      </c>
      <c r="AF764" s="37">
        <v>19256</v>
      </c>
      <c r="AG764" s="37" t="s">
        <v>5937</v>
      </c>
      <c r="AJ764" s="37">
        <v>54</v>
      </c>
      <c r="AK764" s="37" t="s">
        <v>5890</v>
      </c>
      <c r="AL764" s="37">
        <v>45</v>
      </c>
      <c r="AM764" s="37" t="s">
        <v>3519</v>
      </c>
      <c r="AN764" s="37">
        <f>+IF(AL764=45,1,"")</f>
        <v>1</v>
      </c>
      <c r="AO764" s="40">
        <f ca="1">+TODAY()</f>
        <v>44256</v>
      </c>
      <c r="AP764" s="41">
        <f ca="1">+IF(Tabla1[[#This Row],[Fecha Ingreso Plataforma]]="","",AO764-AC764)</f>
        <v>678</v>
      </c>
      <c r="AQ764" s="40"/>
      <c r="AR764" s="42">
        <f>+IF(Tabla1[[#This Row],[Fecha Baja]]="","",VALUE(1&amp;"/"&amp;MONTH(Tabla1[[#This Row],[Fecha Baja]])&amp;"/"&amp;YEAR(Tabla1[[#This Row],[Fecha Baja]])))</f>
        <v>43983</v>
      </c>
      <c r="AS764" s="42">
        <f>IF(Tabla1[[#This Row],[Fecha Ingreso Plataforma]]="","",VALUE(1&amp;"/"&amp;MONTH(Tabla1[[#This Row],[Fecha Ingreso Plataforma]])&amp;"/"&amp;YEAR(Tabla1[[#This Row],[Fecha Ingreso Plataforma]])))</f>
        <v>43556</v>
      </c>
      <c r="AT764" s="41" t="str">
        <f ca="1">+IF(AND(Tabla1[[#This Row],[dias]]&gt;=135,Tabla1[[#This Row],[Estado]]="Vigente"),"Si","No")</f>
        <v>No</v>
      </c>
      <c r="AU764" s="37" t="str">
        <f>+IF(COUNTIF('PLAN EMPLEADO'!I:I,Tabla1[[#This Row],[Mail]])=0,"No","Si")</f>
        <v>Si</v>
      </c>
      <c r="AV764" s="89" t="s">
        <v>709</v>
      </c>
      <c r="AW764" s="194"/>
    </row>
    <row r="765" spans="1:49" x14ac:dyDescent="0.2">
      <c r="A765" s="37" t="s">
        <v>27</v>
      </c>
      <c r="B765" s="37" t="s">
        <v>3115</v>
      </c>
      <c r="C765" s="37" t="s">
        <v>28</v>
      </c>
      <c r="D765" s="37" t="s">
        <v>30</v>
      </c>
      <c r="E765" s="193" t="str">
        <f>+LEFT(Tabla1[[#This Row],[RutDV]],8)</f>
        <v>20498167</v>
      </c>
      <c r="F765" s="193" t="str">
        <f>+RIGHT(Tabla1[[#This Row],[RutDV]],1)</f>
        <v>1</v>
      </c>
      <c r="G765" s="37" t="s">
        <v>5904</v>
      </c>
      <c r="H765" s="37" t="s">
        <v>5925</v>
      </c>
      <c r="I765" s="41" t="str">
        <f>+TRIM(Tabla1[[#This Row],[Nombres]]&amp;" "&amp;Tabla1[[#This Row],[Apellidos]])</f>
        <v>CASSANDRA BETSABETH CORTES BARRIENTOS</v>
      </c>
      <c r="J765" s="37" t="s">
        <v>5857</v>
      </c>
      <c r="K765" s="37" t="s">
        <v>5858</v>
      </c>
      <c r="L765" s="37" t="s">
        <v>2494</v>
      </c>
      <c r="M765" s="37" t="s">
        <v>2493</v>
      </c>
      <c r="N765" s="37" t="s">
        <v>2496</v>
      </c>
      <c r="P765" s="45">
        <v>43607</v>
      </c>
      <c r="Q765" s="37"/>
      <c r="R765" s="45"/>
      <c r="S765" s="45"/>
      <c r="T765" s="45"/>
      <c r="U765" s="45"/>
      <c r="V765" s="40">
        <v>36682</v>
      </c>
      <c r="W765" s="37" t="s">
        <v>5413</v>
      </c>
      <c r="X765" s="37" t="s">
        <v>2510</v>
      </c>
      <c r="Y765" s="37" t="str">
        <f>+IFERROR(VLOOKUP(Tabla1[[#This Row],[Supervisor]],STAFF!E:H,4,0),"")</f>
        <v>FRANCISCO JAVIER SUAREZ VEGA</v>
      </c>
      <c r="Z765" s="40">
        <v>43551</v>
      </c>
      <c r="AA765" s="40">
        <v>43574</v>
      </c>
      <c r="AC765" s="40">
        <v>43578</v>
      </c>
      <c r="AD765" s="37" t="s">
        <v>5925</v>
      </c>
      <c r="AE765" s="37" t="s">
        <v>5925</v>
      </c>
      <c r="AF765" s="37">
        <v>19208</v>
      </c>
      <c r="AG765" s="37" t="s">
        <v>5946</v>
      </c>
      <c r="AJ765" s="37">
        <v>54</v>
      </c>
      <c r="AK765" s="37" t="s">
        <v>5890</v>
      </c>
      <c r="AL765" s="37">
        <v>45</v>
      </c>
      <c r="AN765" s="37">
        <f>+IF(AL765=45,1,"")</f>
        <v>1</v>
      </c>
      <c r="AO765" s="40">
        <f ca="1">+TODAY()</f>
        <v>44256</v>
      </c>
      <c r="AP765" s="41">
        <f ca="1">+IF(Tabla1[[#This Row],[Fecha Ingreso Plataforma]]="","",AO765-AC765)</f>
        <v>678</v>
      </c>
      <c r="AQ765" s="40"/>
      <c r="AR765" s="42">
        <f>+IF(Tabla1[[#This Row],[Fecha Baja]]="","",VALUE(1&amp;"/"&amp;MONTH(Tabla1[[#This Row],[Fecha Baja]])&amp;"/"&amp;YEAR(Tabla1[[#This Row],[Fecha Baja]])))</f>
        <v>43586</v>
      </c>
      <c r="AS765" s="42">
        <f>IF(Tabla1[[#This Row],[Fecha Ingreso Plataforma]]="","",VALUE(1&amp;"/"&amp;MONTH(Tabla1[[#This Row],[Fecha Ingreso Plataforma]])&amp;"/"&amp;YEAR(Tabla1[[#This Row],[Fecha Ingreso Plataforma]])))</f>
        <v>43556</v>
      </c>
      <c r="AT765" s="41" t="str">
        <f ca="1">+IF(AND(Tabla1[[#This Row],[dias]]&gt;=135,Tabla1[[#This Row],[Estado]]="Vigente"),"Si","No")</f>
        <v>No</v>
      </c>
      <c r="AU765" s="37" t="str">
        <f>+IF(COUNTIF('PLAN EMPLEADO'!I:I,Tabla1[[#This Row],[Mail]])=0,"No","Si")</f>
        <v>No</v>
      </c>
      <c r="AV765" s="89" t="s">
        <v>709</v>
      </c>
      <c r="AW765" s="194"/>
    </row>
    <row r="766" spans="1:49" x14ac:dyDescent="0.2">
      <c r="A766" s="37" t="s">
        <v>27</v>
      </c>
      <c r="B766" s="37" t="s">
        <v>3115</v>
      </c>
      <c r="C766" s="37" t="s">
        <v>28</v>
      </c>
      <c r="D766" s="37" t="s">
        <v>30</v>
      </c>
      <c r="E766" s="193" t="str">
        <f>+LEFT(Tabla1[[#This Row],[RutDV]],8)</f>
        <v>10470316</v>
      </c>
      <c r="F766" s="193" t="str">
        <f>+RIGHT(Tabla1[[#This Row],[RutDV]],1)</f>
        <v>K</v>
      </c>
      <c r="G766" s="37" t="s">
        <v>5910</v>
      </c>
      <c r="H766" s="37" t="s">
        <v>5931</v>
      </c>
      <c r="I766" s="41" t="str">
        <f>+TRIM(Tabla1[[#This Row],[Nombres]]&amp;" "&amp;Tabla1[[#This Row],[Apellidos]])</f>
        <v> ELIANA ALEJANDRA BRAVO SUAREZ</v>
      </c>
      <c r="J766" s="37" t="s">
        <v>5869</v>
      </c>
      <c r="K766" s="37" t="s">
        <v>5870</v>
      </c>
      <c r="L766" s="37" t="s">
        <v>2494</v>
      </c>
      <c r="M766" s="37" t="s">
        <v>2493</v>
      </c>
      <c r="N766" s="37" t="s">
        <v>2495</v>
      </c>
      <c r="O766" s="37" t="s">
        <v>7125</v>
      </c>
      <c r="P766" s="40">
        <v>43713</v>
      </c>
      <c r="Q766" s="37"/>
      <c r="R766" s="45"/>
      <c r="S766" s="45"/>
      <c r="T766" s="45"/>
      <c r="U766" s="45"/>
      <c r="V766" s="40">
        <v>28008</v>
      </c>
      <c r="W766" s="37" t="s">
        <v>5415</v>
      </c>
      <c r="X766" s="37" t="s">
        <v>2509</v>
      </c>
      <c r="Y766" s="37" t="str">
        <f>+IFERROR(VLOOKUP(Tabla1[[#This Row],[Supervisor]],STAFF!E:H,4,0),"")</f>
        <v>ULISES LA ROSA PEREZ</v>
      </c>
      <c r="Z766" s="40">
        <v>43551</v>
      </c>
      <c r="AA766" s="40">
        <v>43574</v>
      </c>
      <c r="AC766" s="40">
        <v>43578</v>
      </c>
      <c r="AD766" s="37" t="s">
        <v>5931</v>
      </c>
      <c r="AE766" s="37" t="s">
        <v>5931</v>
      </c>
      <c r="AF766" s="37">
        <v>19148</v>
      </c>
      <c r="AG766" s="37" t="s">
        <v>5952</v>
      </c>
      <c r="AJ766" s="37">
        <v>54</v>
      </c>
      <c r="AK766" s="37" t="s">
        <v>5890</v>
      </c>
      <c r="AL766" s="37">
        <v>30</v>
      </c>
      <c r="AM766" s="37" t="s">
        <v>3519</v>
      </c>
      <c r="AN766" s="37" t="str">
        <f>+IF(AL766=45,1,"")</f>
        <v/>
      </c>
      <c r="AO766" s="40">
        <f ca="1">+TODAY()</f>
        <v>44256</v>
      </c>
      <c r="AP766" s="41">
        <f ca="1">+IF(Tabla1[[#This Row],[Fecha Ingreso Plataforma]]="","",AO766-AC766)</f>
        <v>678</v>
      </c>
      <c r="AQ766" s="40"/>
      <c r="AR766" s="42">
        <f>+IF(Tabla1[[#This Row],[Fecha Baja]]="","",VALUE(1&amp;"/"&amp;MONTH(Tabla1[[#This Row],[Fecha Baja]])&amp;"/"&amp;YEAR(Tabla1[[#This Row],[Fecha Baja]])))</f>
        <v>43709</v>
      </c>
      <c r="AS766" s="42">
        <f>IF(Tabla1[[#This Row],[Fecha Ingreso Plataforma]]="","",VALUE(1&amp;"/"&amp;MONTH(Tabla1[[#This Row],[Fecha Ingreso Plataforma]])&amp;"/"&amp;YEAR(Tabla1[[#This Row],[Fecha Ingreso Plataforma]])))</f>
        <v>43556</v>
      </c>
      <c r="AT766" s="41" t="str">
        <f ca="1">+IF(AND(Tabla1[[#This Row],[dias]]&gt;=135,Tabla1[[#This Row],[Estado]]="Vigente"),"Si","No")</f>
        <v>No</v>
      </c>
      <c r="AU766" s="37" t="str">
        <f>+IF(COUNTIF('PLAN EMPLEADO'!I:I,Tabla1[[#This Row],[Mail]])=0,"No","Si")</f>
        <v>No</v>
      </c>
      <c r="AV766" s="89" t="s">
        <v>709</v>
      </c>
      <c r="AW766" s="194"/>
    </row>
    <row r="767" spans="1:49" x14ac:dyDescent="0.2">
      <c r="A767" s="37" t="s">
        <v>27</v>
      </c>
      <c r="B767" s="37" t="s">
        <v>3115</v>
      </c>
      <c r="C767" s="37" t="s">
        <v>28</v>
      </c>
      <c r="D767" s="37" t="s">
        <v>30</v>
      </c>
      <c r="E767" s="193" t="str">
        <f>+LEFT(Tabla1[[#This Row],[RutDV]],8)</f>
        <v>18654427</v>
      </c>
      <c r="F767" s="193" t="str">
        <f>+RIGHT(Tabla1[[#This Row],[RutDV]],1)</f>
        <v>7</v>
      </c>
      <c r="G767" s="37" t="s">
        <v>5905</v>
      </c>
      <c r="H767" s="37" t="s">
        <v>5926</v>
      </c>
      <c r="I767" s="41" t="str">
        <f>+TRIM(Tabla1[[#This Row],[Nombres]]&amp;" "&amp;Tabla1[[#This Row],[Apellidos]])</f>
        <v>MONICA FRANCISCA RIVEROS SALAS</v>
      </c>
      <c r="J767" s="37" t="s">
        <v>5859</v>
      </c>
      <c r="K767" s="37" t="s">
        <v>5860</v>
      </c>
      <c r="L767" s="37" t="s">
        <v>2494</v>
      </c>
      <c r="M767" s="37" t="s">
        <v>2493</v>
      </c>
      <c r="N767" s="37" t="s">
        <v>2495</v>
      </c>
      <c r="O767" s="37" t="s">
        <v>3240</v>
      </c>
      <c r="P767" s="45">
        <v>43626</v>
      </c>
      <c r="Q767" s="37"/>
      <c r="R767" s="45"/>
      <c r="S767" s="45"/>
      <c r="T767" s="45"/>
      <c r="U767" s="45"/>
      <c r="V767" s="40">
        <v>34289</v>
      </c>
      <c r="W767" s="37" t="s">
        <v>5410</v>
      </c>
      <c r="X767" s="37" t="s">
        <v>2506</v>
      </c>
      <c r="Y767" s="37" t="str">
        <f>+IFERROR(VLOOKUP(Tabla1[[#This Row],[Supervisor]],STAFF!E:H,4,0),"")</f>
        <v>ULISES LA ROSA PEREZ</v>
      </c>
      <c r="Z767" s="40">
        <v>43551</v>
      </c>
      <c r="AA767" s="40">
        <v>43574</v>
      </c>
      <c r="AC767" s="40">
        <v>43578</v>
      </c>
      <c r="AD767" s="37" t="s">
        <v>5926</v>
      </c>
      <c r="AE767" s="37" t="s">
        <v>5926</v>
      </c>
      <c r="AF767" s="37">
        <v>19229</v>
      </c>
      <c r="AG767" s="37" t="s">
        <v>5947</v>
      </c>
      <c r="AJ767" s="37">
        <v>54</v>
      </c>
      <c r="AK767" s="37" t="s">
        <v>5890</v>
      </c>
      <c r="AL767" s="37">
        <v>30</v>
      </c>
      <c r="AN767" s="37" t="str">
        <f>+IF(AL767=45,1,"")</f>
        <v/>
      </c>
      <c r="AO767" s="40">
        <f ca="1">+TODAY()</f>
        <v>44256</v>
      </c>
      <c r="AP767" s="41">
        <f ca="1">+IF(Tabla1[[#This Row],[Fecha Ingreso Plataforma]]="","",AO767-AC767)</f>
        <v>678</v>
      </c>
      <c r="AQ767" s="40"/>
      <c r="AR767" s="42">
        <f>+IF(Tabla1[[#This Row],[Fecha Baja]]="","",VALUE(1&amp;"/"&amp;MONTH(Tabla1[[#This Row],[Fecha Baja]])&amp;"/"&amp;YEAR(Tabla1[[#This Row],[Fecha Baja]])))</f>
        <v>43617</v>
      </c>
      <c r="AS767" s="42">
        <f>IF(Tabla1[[#This Row],[Fecha Ingreso Plataforma]]="","",VALUE(1&amp;"/"&amp;MONTH(Tabla1[[#This Row],[Fecha Ingreso Plataforma]])&amp;"/"&amp;YEAR(Tabla1[[#This Row],[Fecha Ingreso Plataforma]])))</f>
        <v>43556</v>
      </c>
      <c r="AT767" s="41" t="str">
        <f ca="1">+IF(AND(Tabla1[[#This Row],[dias]]&gt;=135,Tabla1[[#This Row],[Estado]]="Vigente"),"Si","No")</f>
        <v>No</v>
      </c>
      <c r="AU767" s="37" t="str">
        <f>+IF(COUNTIF('PLAN EMPLEADO'!I:I,Tabla1[[#This Row],[Mail]])=0,"No","Si")</f>
        <v>No</v>
      </c>
      <c r="AV767" s="89" t="s">
        <v>709</v>
      </c>
      <c r="AW767" s="194"/>
    </row>
    <row r="768" spans="1:49" x14ac:dyDescent="0.2">
      <c r="A768" s="37" t="s">
        <v>27</v>
      </c>
      <c r="B768" s="37" t="s">
        <v>3115</v>
      </c>
      <c r="C768" s="37" t="s">
        <v>28</v>
      </c>
      <c r="D768" s="37" t="s">
        <v>30</v>
      </c>
      <c r="E768" s="193" t="str">
        <f>+LEFT(Tabla1[[#This Row],[RutDV]],8)</f>
        <v>19949409</v>
      </c>
      <c r="F768" s="193" t="str">
        <f>+RIGHT(Tabla1[[#This Row],[RutDV]],1)</f>
        <v>0</v>
      </c>
      <c r="G768" s="37" t="s">
        <v>5911</v>
      </c>
      <c r="H768" s="37" t="s">
        <v>5932</v>
      </c>
      <c r="I768" s="41" t="str">
        <f>+TRIM(Tabla1[[#This Row],[Nombres]]&amp;" "&amp;Tabla1[[#This Row],[Apellidos]])</f>
        <v>NICOLAS EDUARDO ALVAREZ CODOCEO</v>
      </c>
      <c r="J768" s="37" t="s">
        <v>5871</v>
      </c>
      <c r="K768" s="37" t="s">
        <v>5872</v>
      </c>
      <c r="L768" s="37" t="s">
        <v>2494</v>
      </c>
      <c r="M768" s="37" t="s">
        <v>2493</v>
      </c>
      <c r="N768" s="37" t="s">
        <v>2495</v>
      </c>
      <c r="O768" s="37" t="s">
        <v>7125</v>
      </c>
      <c r="P768" s="40">
        <v>43712</v>
      </c>
      <c r="Q768" s="37"/>
      <c r="R768" s="45"/>
      <c r="S768" s="45"/>
      <c r="T768" s="45"/>
      <c r="U768" s="45"/>
      <c r="V768" s="40">
        <v>36147</v>
      </c>
      <c r="W768" s="37" t="s">
        <v>5417</v>
      </c>
      <c r="X768" s="37" t="s">
        <v>2514</v>
      </c>
      <c r="Y768" s="37" t="str">
        <f>+IFERROR(VLOOKUP(Tabla1[[#This Row],[Supervisor]],STAFF!E:H,4,0),"")</f>
        <v>WILLIAMS ENRIQUE DOMINGUEZ BARRADA</v>
      </c>
      <c r="Z768" s="40">
        <v>43551</v>
      </c>
      <c r="AA768" s="40">
        <v>43574</v>
      </c>
      <c r="AC768" s="40">
        <v>43578</v>
      </c>
      <c r="AD768" s="37" t="s">
        <v>5932</v>
      </c>
      <c r="AE768" s="37" t="s">
        <v>5932</v>
      </c>
      <c r="AF768" s="37">
        <v>19174</v>
      </c>
      <c r="AG768" s="37" t="s">
        <v>5953</v>
      </c>
      <c r="AJ768" s="37">
        <v>54</v>
      </c>
      <c r="AK768" s="37" t="s">
        <v>5890</v>
      </c>
      <c r="AL768" s="37">
        <v>45</v>
      </c>
      <c r="AM768" s="37" t="s">
        <v>3519</v>
      </c>
      <c r="AN768" s="37">
        <f>+IF(AL768=45,1,"")</f>
        <v>1</v>
      </c>
      <c r="AO768" s="40">
        <f ca="1">+TODAY()</f>
        <v>44256</v>
      </c>
      <c r="AP768" s="41">
        <f ca="1">+IF(Tabla1[[#This Row],[Fecha Ingreso Plataforma]]="","",AO768-AC768)</f>
        <v>678</v>
      </c>
      <c r="AQ768" s="40"/>
      <c r="AR768" s="42">
        <f>+IF(Tabla1[[#This Row],[Fecha Baja]]="","",VALUE(1&amp;"/"&amp;MONTH(Tabla1[[#This Row],[Fecha Baja]])&amp;"/"&amp;YEAR(Tabla1[[#This Row],[Fecha Baja]])))</f>
        <v>43709</v>
      </c>
      <c r="AS768" s="42">
        <f>IF(Tabla1[[#This Row],[Fecha Ingreso Plataforma]]="","",VALUE(1&amp;"/"&amp;MONTH(Tabla1[[#This Row],[Fecha Ingreso Plataforma]])&amp;"/"&amp;YEAR(Tabla1[[#This Row],[Fecha Ingreso Plataforma]])))</f>
        <v>43556</v>
      </c>
      <c r="AT768" s="41" t="str">
        <f ca="1">+IF(AND(Tabla1[[#This Row],[dias]]&gt;=135,Tabla1[[#This Row],[Estado]]="Vigente"),"Si","No")</f>
        <v>No</v>
      </c>
      <c r="AU768" s="37" t="str">
        <f>+IF(COUNTIF('PLAN EMPLEADO'!I:I,Tabla1[[#This Row],[Mail]])=0,"No","Si")</f>
        <v>No</v>
      </c>
      <c r="AV768" s="89" t="s">
        <v>709</v>
      </c>
      <c r="AW768" s="194"/>
    </row>
    <row r="769" spans="1:49" x14ac:dyDescent="0.2">
      <c r="A769" s="37" t="s">
        <v>27</v>
      </c>
      <c r="B769" s="37" t="s">
        <v>3115</v>
      </c>
      <c r="C769" s="37" t="s">
        <v>28</v>
      </c>
      <c r="D769" s="37" t="s">
        <v>30</v>
      </c>
      <c r="E769" s="193" t="str">
        <f>+LEFT(Tabla1[[#This Row],[RutDV]],8)</f>
        <v>16849822</v>
      </c>
      <c r="F769" s="193" t="str">
        <f>+RIGHT(Tabla1[[#This Row],[RutDV]],1)</f>
        <v>5</v>
      </c>
      <c r="G769" s="37" t="s">
        <v>5973</v>
      </c>
      <c r="H769" s="37" t="s">
        <v>6022</v>
      </c>
      <c r="I769" s="41" t="str">
        <f>+TRIM(Tabla1[[#This Row],[Nombres]]&amp;" "&amp;Tabla1[[#This Row],[Apellidos]])</f>
        <v>DANIELA ANDREA SEPULVEDA BAHAMONDES</v>
      </c>
      <c r="J769" s="37" t="s">
        <v>1659</v>
      </c>
      <c r="K769" s="37" t="s">
        <v>5992</v>
      </c>
      <c r="L769" s="37" t="s">
        <v>2494</v>
      </c>
      <c r="M769" s="37" t="s">
        <v>2493</v>
      </c>
      <c r="N769" s="37" t="s">
        <v>2495</v>
      </c>
      <c r="O769" s="37" t="s">
        <v>3240</v>
      </c>
      <c r="P769" s="40">
        <v>43697</v>
      </c>
      <c r="Q769" s="37"/>
      <c r="R769" s="45"/>
      <c r="S769" s="45"/>
      <c r="T769" s="45"/>
      <c r="U769" s="45"/>
      <c r="V769" s="40">
        <v>32337</v>
      </c>
      <c r="W769" s="37" t="s">
        <v>5411</v>
      </c>
      <c r="X769" s="37" t="s">
        <v>2512</v>
      </c>
      <c r="Y769" s="37" t="str">
        <f>+IFERROR(VLOOKUP(Tabla1[[#This Row],[Supervisor]],STAFF!E:H,4,0),"")</f>
        <v>ULISES LA ROSA PEREZ</v>
      </c>
      <c r="Z769" s="40">
        <v>43600</v>
      </c>
      <c r="AA769" s="40">
        <v>43621</v>
      </c>
      <c r="AC769" s="40">
        <v>43623</v>
      </c>
      <c r="AD769" s="37" t="s">
        <v>6022</v>
      </c>
      <c r="AE769" s="37" t="s">
        <v>6022</v>
      </c>
      <c r="AF769" s="37">
        <v>19109</v>
      </c>
      <c r="AG769" s="37" t="s">
        <v>6040</v>
      </c>
      <c r="AJ769" s="37">
        <v>57</v>
      </c>
      <c r="AK769" s="37" t="s">
        <v>5890</v>
      </c>
      <c r="AL769" s="37">
        <v>30</v>
      </c>
      <c r="AM769" s="37" t="s">
        <v>3519</v>
      </c>
      <c r="AN769" s="37" t="str">
        <f>+IF(AL769=45,1,"")</f>
        <v/>
      </c>
      <c r="AO769" s="40">
        <f ca="1">+TODAY()</f>
        <v>44256</v>
      </c>
      <c r="AP769" s="41">
        <f ca="1">+IF(Tabla1[[#This Row],[Fecha Ingreso Plataforma]]="","",AO769-AC769)</f>
        <v>633</v>
      </c>
      <c r="AQ769" s="40"/>
      <c r="AR769" s="42">
        <f>+IF(Tabla1[[#This Row],[Fecha Baja]]="","",VALUE(1&amp;"/"&amp;MONTH(Tabla1[[#This Row],[Fecha Baja]])&amp;"/"&amp;YEAR(Tabla1[[#This Row],[Fecha Baja]])))</f>
        <v>43678</v>
      </c>
      <c r="AS769" s="42">
        <f>IF(Tabla1[[#This Row],[Fecha Ingreso Plataforma]]="","",VALUE(1&amp;"/"&amp;MONTH(Tabla1[[#This Row],[Fecha Ingreso Plataforma]])&amp;"/"&amp;YEAR(Tabla1[[#This Row],[Fecha Ingreso Plataforma]])))</f>
        <v>43617</v>
      </c>
      <c r="AT769" s="41" t="str">
        <f ca="1">+IF(AND(Tabla1[[#This Row],[dias]]&gt;=135,Tabla1[[#This Row],[Estado]]="Vigente"),"Si","No")</f>
        <v>No</v>
      </c>
      <c r="AU769" s="37" t="str">
        <f>+IF(COUNTIF('PLAN EMPLEADO'!I:I,Tabla1[[#This Row],[Mail]])=0,"No","Si")</f>
        <v>No</v>
      </c>
      <c r="AV769" s="89" t="s">
        <v>709</v>
      </c>
      <c r="AW769" s="194"/>
    </row>
    <row r="770" spans="1:49" x14ac:dyDescent="0.2">
      <c r="A770" s="37" t="s">
        <v>27</v>
      </c>
      <c r="B770" s="37" t="s">
        <v>3115</v>
      </c>
      <c r="C770" s="193" t="s">
        <v>28</v>
      </c>
      <c r="D770" s="37" t="s">
        <v>30</v>
      </c>
      <c r="E770" s="193" t="str">
        <f>+LEFT(Tabla1[[#This Row],[RutDV]],8)</f>
        <v>17175029</v>
      </c>
      <c r="F770" s="193" t="str">
        <f>+RIGHT(Tabla1[[#This Row],[RutDV]],1)</f>
        <v>6</v>
      </c>
      <c r="G770" s="37" t="s">
        <v>5985</v>
      </c>
      <c r="H770" s="37" t="s">
        <v>6034</v>
      </c>
      <c r="I770" s="41" t="str">
        <f>+TRIM(Tabla1[[#This Row],[Nombres]]&amp;" "&amp;Tabla1[[#This Row],[Apellidos]])</f>
        <v>HILDA ISABEL NARBONA VERA</v>
      </c>
      <c r="J770" s="37" t="s">
        <v>6012</v>
      </c>
      <c r="K770" s="37" t="s">
        <v>6013</v>
      </c>
      <c r="L770" s="193" t="s">
        <v>2494</v>
      </c>
      <c r="M770" s="193" t="s">
        <v>2493</v>
      </c>
      <c r="N770" s="193" t="s">
        <v>2495</v>
      </c>
      <c r="O770" s="193" t="s">
        <v>3107</v>
      </c>
      <c r="P770" s="40">
        <v>44130</v>
      </c>
      <c r="Q770" s="37"/>
      <c r="R770" s="45"/>
      <c r="S770" s="45"/>
      <c r="T770" s="45"/>
      <c r="U770" s="45"/>
      <c r="V770" s="40">
        <v>32757</v>
      </c>
      <c r="W770" s="37" t="s">
        <v>5847</v>
      </c>
      <c r="X770" s="37" t="s">
        <v>662</v>
      </c>
      <c r="Y770" s="37" t="str">
        <f>+IFERROR(VLOOKUP(Tabla1[[#This Row],[Supervisor]],STAFF!E:H,4,0),"")</f>
        <v xml:space="preserve">YORMAN JOSE HERNANDEZ USECHE </v>
      </c>
      <c r="Z770" s="40">
        <v>43600</v>
      </c>
      <c r="AA770" s="40">
        <v>43621</v>
      </c>
      <c r="AC770" s="40">
        <v>43623</v>
      </c>
      <c r="AD770" s="37" t="s">
        <v>6034</v>
      </c>
      <c r="AE770" s="37" t="s">
        <v>6034</v>
      </c>
      <c r="AF770" s="37">
        <v>19088</v>
      </c>
      <c r="AG770" s="37" t="s">
        <v>6052</v>
      </c>
      <c r="AJ770" s="37">
        <v>57</v>
      </c>
      <c r="AK770" s="37" t="s">
        <v>5890</v>
      </c>
      <c r="AL770" s="37">
        <v>30</v>
      </c>
      <c r="AM770" s="37" t="s">
        <v>3519</v>
      </c>
      <c r="AN770" s="37" t="str">
        <f>+IF(AL770=45,1,"")</f>
        <v/>
      </c>
      <c r="AO770" s="40">
        <f ca="1">+TODAY()</f>
        <v>44256</v>
      </c>
      <c r="AP770" s="41">
        <f ca="1">+IF(Tabla1[[#This Row],[Fecha Ingreso Plataforma]]="","",AO770-AC770)</f>
        <v>633</v>
      </c>
      <c r="AQ770" s="40"/>
      <c r="AR770" s="42">
        <f>+IF(Tabla1[[#This Row],[Fecha Baja]]="","",VALUE(1&amp;"/"&amp;MONTH(Tabla1[[#This Row],[Fecha Baja]])&amp;"/"&amp;YEAR(Tabla1[[#This Row],[Fecha Baja]])))</f>
        <v>44105</v>
      </c>
      <c r="AS770" s="42">
        <f>IF(Tabla1[[#This Row],[Fecha Ingreso Plataforma]]="","",VALUE(1&amp;"/"&amp;MONTH(Tabla1[[#This Row],[Fecha Ingreso Plataforma]])&amp;"/"&amp;YEAR(Tabla1[[#This Row],[Fecha Ingreso Plataforma]])))</f>
        <v>43617</v>
      </c>
      <c r="AT770" s="41" t="str">
        <f ca="1">+IF(AND(Tabla1[[#This Row],[dias]]&gt;=135,Tabla1[[#This Row],[Estado]]="Vigente"),"Si","No")</f>
        <v>No</v>
      </c>
      <c r="AU770" s="37" t="str">
        <f>+IF(COUNTIF('PLAN EMPLEADO'!I:I,Tabla1[[#This Row],[Mail]])=0,"No","Si")</f>
        <v>Si</v>
      </c>
      <c r="AV770" s="89" t="s">
        <v>709</v>
      </c>
      <c r="AW770" s="194"/>
    </row>
    <row r="771" spans="1:49" x14ac:dyDescent="0.2">
      <c r="A771" s="37" t="s">
        <v>27</v>
      </c>
      <c r="B771" s="37" t="s">
        <v>3115</v>
      </c>
      <c r="C771" s="37" t="s">
        <v>29</v>
      </c>
      <c r="D771" s="37" t="s">
        <v>30</v>
      </c>
      <c r="E771" s="193" t="str">
        <f>+LEFT(Tabla1[[#This Row],[RutDV]],8)</f>
        <v>19619041</v>
      </c>
      <c r="F771" s="193" t="str">
        <f>+RIGHT(Tabla1[[#This Row],[RutDV]],1)</f>
        <v>4</v>
      </c>
      <c r="G771" s="37" t="s">
        <v>5981</v>
      </c>
      <c r="H771" s="37" t="s">
        <v>6030</v>
      </c>
      <c r="I771" s="41" t="str">
        <f>+TRIM(Tabla1[[#This Row],[Nombres]]&amp;" "&amp;Tabla1[[#This Row],[Apellidos]])</f>
        <v>JAIME NICOLAS CORTES VARGAS</v>
      </c>
      <c r="J771" s="37" t="s">
        <v>6004</v>
      </c>
      <c r="K771" s="37" t="s">
        <v>6005</v>
      </c>
      <c r="L771" s="37" t="s">
        <v>2494</v>
      </c>
      <c r="M771" s="37" t="s">
        <v>2493</v>
      </c>
      <c r="N771" s="37" t="s">
        <v>2496</v>
      </c>
      <c r="O771" s="37" t="s">
        <v>3533</v>
      </c>
      <c r="P771" s="40">
        <v>43816</v>
      </c>
      <c r="Q771" s="37"/>
      <c r="R771" s="45"/>
      <c r="S771" s="45"/>
      <c r="T771" s="45"/>
      <c r="U771" s="45"/>
      <c r="V771" s="40">
        <v>35810</v>
      </c>
      <c r="W771" s="37" t="s">
        <v>5411</v>
      </c>
      <c r="X771" s="37" t="s">
        <v>2512</v>
      </c>
      <c r="Y771" s="37" t="str">
        <f>+IFERROR(VLOOKUP(Tabla1[[#This Row],[Supervisor]],STAFF!E:H,4,0),"")</f>
        <v>ULISES LA ROSA PEREZ</v>
      </c>
      <c r="Z771" s="40">
        <v>43600</v>
      </c>
      <c r="AA771" s="40">
        <v>43621</v>
      </c>
      <c r="AC771" s="40">
        <v>43623</v>
      </c>
      <c r="AD771" s="37" t="s">
        <v>6030</v>
      </c>
      <c r="AE771" s="37" t="s">
        <v>6030</v>
      </c>
      <c r="AF771" s="37">
        <v>19078</v>
      </c>
      <c r="AG771" s="37" t="s">
        <v>6048</v>
      </c>
      <c r="AJ771" s="37">
        <v>57</v>
      </c>
      <c r="AK771" s="37" t="s">
        <v>5890</v>
      </c>
      <c r="AL771" s="37">
        <v>30</v>
      </c>
      <c r="AM771" s="37" t="s">
        <v>3519</v>
      </c>
      <c r="AN771" s="37" t="str">
        <f>+IF(AL771=45,1,"")</f>
        <v/>
      </c>
      <c r="AO771" s="40">
        <f ca="1">+TODAY()</f>
        <v>44256</v>
      </c>
      <c r="AP771" s="41">
        <f ca="1">+IF(Tabla1[[#This Row],[Fecha Ingreso Plataforma]]="","",AO771-AC771)</f>
        <v>633</v>
      </c>
      <c r="AQ771" s="40"/>
      <c r="AR771" s="42">
        <f>+IF(Tabla1[[#This Row],[Fecha Baja]]="","",VALUE(1&amp;"/"&amp;MONTH(Tabla1[[#This Row],[Fecha Baja]])&amp;"/"&amp;YEAR(Tabla1[[#This Row],[Fecha Baja]])))</f>
        <v>43800</v>
      </c>
      <c r="AS771" s="42">
        <f>IF(Tabla1[[#This Row],[Fecha Ingreso Plataforma]]="","",VALUE(1&amp;"/"&amp;MONTH(Tabla1[[#This Row],[Fecha Ingreso Plataforma]])&amp;"/"&amp;YEAR(Tabla1[[#This Row],[Fecha Ingreso Plataforma]])))</f>
        <v>43617</v>
      </c>
      <c r="AT771" s="41" t="str">
        <f ca="1">+IF(AND(Tabla1[[#This Row],[dias]]&gt;=135,Tabla1[[#This Row],[Estado]]="Vigente"),"Si","No")</f>
        <v>No</v>
      </c>
      <c r="AU771" s="37" t="str">
        <f>+IF(COUNTIF('PLAN EMPLEADO'!I:I,Tabla1[[#This Row],[Mail]])=0,"No","Si")</f>
        <v>Si</v>
      </c>
      <c r="AV771" s="89" t="s">
        <v>709</v>
      </c>
      <c r="AW771" s="194"/>
    </row>
    <row r="772" spans="1:49" x14ac:dyDescent="0.2">
      <c r="A772" s="37" t="s">
        <v>27</v>
      </c>
      <c r="B772" s="37" t="s">
        <v>3115</v>
      </c>
      <c r="C772" s="37" t="s">
        <v>5954</v>
      </c>
      <c r="D772" s="37" t="s">
        <v>30</v>
      </c>
      <c r="E772" s="193" t="str">
        <f>+LEFT(Tabla1[[#This Row],[RutDV]],8)</f>
        <v>18001732</v>
      </c>
      <c r="F772" s="193" t="str">
        <f>+RIGHT(Tabla1[[#This Row],[RutDV]],1)</f>
        <v>1</v>
      </c>
      <c r="G772" s="37" t="s">
        <v>5984</v>
      </c>
      <c r="H772" s="37" t="s">
        <v>6033</v>
      </c>
      <c r="I772" s="41" t="str">
        <f>+TRIM(Tabla1[[#This Row],[Nombres]]&amp;" "&amp;Tabla1[[#This Row],[Apellidos]])</f>
        <v>LAURA FERNANDA ROJAS ARDILES</v>
      </c>
      <c r="J772" s="37" t="s">
        <v>6010</v>
      </c>
      <c r="K772" s="37" t="s">
        <v>6011</v>
      </c>
      <c r="L772" s="37" t="s">
        <v>2494</v>
      </c>
      <c r="M772" s="37" t="s">
        <v>2493</v>
      </c>
      <c r="N772" s="37" t="s">
        <v>2495</v>
      </c>
      <c r="O772" s="37" t="s">
        <v>3240</v>
      </c>
      <c r="P772" s="40">
        <v>43664</v>
      </c>
      <c r="Q772" s="37"/>
      <c r="R772" s="45"/>
      <c r="S772" s="45"/>
      <c r="T772" s="45"/>
      <c r="U772" s="45"/>
      <c r="V772" s="40">
        <v>33543</v>
      </c>
      <c r="W772" s="37" t="s">
        <v>5847</v>
      </c>
      <c r="X772" s="37" t="s">
        <v>662</v>
      </c>
      <c r="Y772" s="37" t="str">
        <f>+IFERROR(VLOOKUP(Tabla1[[#This Row],[Supervisor]],STAFF!E:H,4,0),"")</f>
        <v xml:space="preserve">YORMAN JOSE HERNANDEZ USECHE </v>
      </c>
      <c r="Z772" s="40">
        <v>43600</v>
      </c>
      <c r="AA772" s="40">
        <v>43621</v>
      </c>
      <c r="AC772" s="40">
        <v>43623</v>
      </c>
      <c r="AD772" s="37" t="s">
        <v>6033</v>
      </c>
      <c r="AE772" s="37" t="s">
        <v>6033</v>
      </c>
      <c r="AF772" s="37">
        <v>19149</v>
      </c>
      <c r="AG772" s="37" t="s">
        <v>6051</v>
      </c>
      <c r="AJ772" s="37">
        <v>57</v>
      </c>
      <c r="AK772" s="37" t="s">
        <v>5890</v>
      </c>
      <c r="AL772" s="37">
        <v>30</v>
      </c>
      <c r="AN772" s="37" t="str">
        <f>+IF(AL772=45,1,"")</f>
        <v/>
      </c>
      <c r="AO772" s="40">
        <f ca="1">+TODAY()</f>
        <v>44256</v>
      </c>
      <c r="AP772" s="41">
        <f ca="1">+IF(Tabla1[[#This Row],[Fecha Ingreso Plataforma]]="","",AO772-AC772)</f>
        <v>633</v>
      </c>
      <c r="AQ772" s="40"/>
      <c r="AR772" s="42">
        <f>+IF(Tabla1[[#This Row],[Fecha Baja]]="","",VALUE(1&amp;"/"&amp;MONTH(Tabla1[[#This Row],[Fecha Baja]])&amp;"/"&amp;YEAR(Tabla1[[#This Row],[Fecha Baja]])))</f>
        <v>43647</v>
      </c>
      <c r="AS772" s="42">
        <f>IF(Tabla1[[#This Row],[Fecha Ingreso Plataforma]]="","",VALUE(1&amp;"/"&amp;MONTH(Tabla1[[#This Row],[Fecha Ingreso Plataforma]])&amp;"/"&amp;YEAR(Tabla1[[#This Row],[Fecha Ingreso Plataforma]])))</f>
        <v>43617</v>
      </c>
      <c r="AT772" s="41" t="str">
        <f ca="1">+IF(AND(Tabla1[[#This Row],[dias]]&gt;=135,Tabla1[[#This Row],[Estado]]="Vigente"),"Si","No")</f>
        <v>No</v>
      </c>
      <c r="AU772" s="37" t="str">
        <f>+IF(COUNTIF('PLAN EMPLEADO'!I:I,Tabla1[[#This Row],[Mail]])=0,"No","Si")</f>
        <v>No</v>
      </c>
      <c r="AV772" s="89" t="s">
        <v>709</v>
      </c>
      <c r="AW772" s="194"/>
    </row>
    <row r="773" spans="1:49" x14ac:dyDescent="0.2">
      <c r="A773" s="37" t="s">
        <v>27</v>
      </c>
      <c r="B773" s="37" t="s">
        <v>3115</v>
      </c>
      <c r="C773" s="37" t="s">
        <v>7302</v>
      </c>
      <c r="D773" s="37" t="s">
        <v>30</v>
      </c>
      <c r="E773" s="193" t="str">
        <f>+LEFT(Tabla1[[#This Row],[RutDV]],8)</f>
        <v>19205381</v>
      </c>
      <c r="F773" s="193" t="str">
        <f>+RIGHT(Tabla1[[#This Row],[RutDV]],1)</f>
        <v>1</v>
      </c>
      <c r="G773" s="37" t="s">
        <v>5977</v>
      </c>
      <c r="H773" s="37" t="s">
        <v>6026</v>
      </c>
      <c r="I773" s="41" t="str">
        <f>+TRIM(Tabla1[[#This Row],[Nombres]]&amp;" "&amp;Tabla1[[#This Row],[Apellidos]])</f>
        <v>MARIA JOSE GUZMAN REYES</v>
      </c>
      <c r="J773" s="37" t="s">
        <v>1421</v>
      </c>
      <c r="K773" s="37" t="s">
        <v>5998</v>
      </c>
      <c r="L773" s="72" t="s">
        <v>2494</v>
      </c>
      <c r="M773" s="72" t="s">
        <v>2493</v>
      </c>
      <c r="N773" s="72" t="s">
        <v>2496</v>
      </c>
      <c r="O773" s="72" t="s">
        <v>3533</v>
      </c>
      <c r="P773" s="40">
        <v>43900</v>
      </c>
      <c r="Q773" s="37"/>
      <c r="R773" s="45"/>
      <c r="S773" s="45"/>
      <c r="T773" s="45"/>
      <c r="U773" s="45"/>
      <c r="V773" s="40">
        <v>35060</v>
      </c>
      <c r="W773" s="37" t="s">
        <v>5416</v>
      </c>
      <c r="X773" s="37" t="s">
        <v>2505</v>
      </c>
      <c r="Y773" s="37" t="str">
        <f>+IFERROR(VLOOKUP(Tabla1[[#This Row],[Supervisor]],STAFF!E:H,4,0),"")</f>
        <v>FRANCISCO JAVIER SUAREZ VEGA</v>
      </c>
      <c r="Z773" s="40">
        <v>43600</v>
      </c>
      <c r="AA773" s="40">
        <v>43621</v>
      </c>
      <c r="AC773" s="40">
        <v>43623</v>
      </c>
      <c r="AD773" s="37" t="s">
        <v>6026</v>
      </c>
      <c r="AE773" s="37" t="s">
        <v>6026</v>
      </c>
      <c r="AF773" s="37">
        <v>19049</v>
      </c>
      <c r="AG773" s="37" t="s">
        <v>6044</v>
      </c>
      <c r="AJ773" s="37">
        <v>57</v>
      </c>
      <c r="AK773" s="37" t="s">
        <v>5890</v>
      </c>
      <c r="AL773" s="37">
        <v>30</v>
      </c>
      <c r="AM773" s="37" t="s">
        <v>3519</v>
      </c>
      <c r="AN773" s="37" t="str">
        <f>+IF(AL773=45,1,"")</f>
        <v/>
      </c>
      <c r="AO773" s="40">
        <f ca="1">+TODAY()</f>
        <v>44256</v>
      </c>
      <c r="AP773" s="41">
        <f ca="1">+IF(Tabla1[[#This Row],[Fecha Ingreso Plataforma]]="","",AO773-AC773)</f>
        <v>633</v>
      </c>
      <c r="AQ773" s="40"/>
      <c r="AR773" s="42">
        <f>+IF(Tabla1[[#This Row],[Fecha Baja]]="","",VALUE(1&amp;"/"&amp;MONTH(Tabla1[[#This Row],[Fecha Baja]])&amp;"/"&amp;YEAR(Tabla1[[#This Row],[Fecha Baja]])))</f>
        <v>43891</v>
      </c>
      <c r="AS773" s="42">
        <f>IF(Tabla1[[#This Row],[Fecha Ingreso Plataforma]]="","",VALUE(1&amp;"/"&amp;MONTH(Tabla1[[#This Row],[Fecha Ingreso Plataforma]])&amp;"/"&amp;YEAR(Tabla1[[#This Row],[Fecha Ingreso Plataforma]])))</f>
        <v>43617</v>
      </c>
      <c r="AT773" s="41" t="str">
        <f ca="1">+IF(AND(Tabla1[[#This Row],[dias]]&gt;=135,Tabla1[[#This Row],[Estado]]="Vigente"),"Si","No")</f>
        <v>No</v>
      </c>
      <c r="AU773" s="37" t="str">
        <f>+IF(COUNTIF('PLAN EMPLEADO'!I:I,Tabla1[[#This Row],[Mail]])=0,"No","Si")</f>
        <v>Si</v>
      </c>
      <c r="AV773" s="89" t="s">
        <v>709</v>
      </c>
      <c r="AW773" s="194"/>
    </row>
    <row r="774" spans="1:49" x14ac:dyDescent="0.2">
      <c r="A774" s="37" t="s">
        <v>27</v>
      </c>
      <c r="B774" s="37" t="s">
        <v>3115</v>
      </c>
      <c r="C774" s="37" t="s">
        <v>28</v>
      </c>
      <c r="D774" s="37" t="s">
        <v>30</v>
      </c>
      <c r="E774" s="193" t="str">
        <f>+LEFT(Tabla1[[#This Row],[RutDV]],8)</f>
        <v>19771230</v>
      </c>
      <c r="F774" s="193" t="str">
        <f>+RIGHT(Tabla1[[#This Row],[RutDV]],1)</f>
        <v>9</v>
      </c>
      <c r="G774" s="37" t="s">
        <v>5986</v>
      </c>
      <c r="H774" s="37" t="s">
        <v>6035</v>
      </c>
      <c r="I774" s="41" t="str">
        <f>+TRIM(Tabla1[[#This Row],[Nombres]]&amp;" "&amp;Tabla1[[#This Row],[Apellidos]])</f>
        <v>MARYORIE SILVANA ARANCIBIA MARAMBIO</v>
      </c>
      <c r="J774" s="37" t="s">
        <v>6014</v>
      </c>
      <c r="K774" s="37" t="s">
        <v>6015</v>
      </c>
      <c r="L774" s="37" t="s">
        <v>2494</v>
      </c>
      <c r="M774" s="37" t="s">
        <v>2493</v>
      </c>
      <c r="N774" s="37" t="s">
        <v>2495</v>
      </c>
      <c r="O774" s="37" t="s">
        <v>3107</v>
      </c>
      <c r="P774" s="40">
        <v>43633</v>
      </c>
      <c r="Q774" s="37"/>
      <c r="R774" s="45"/>
      <c r="S774" s="45"/>
      <c r="T774" s="45"/>
      <c r="U774" s="45"/>
      <c r="V774" s="40">
        <v>35922</v>
      </c>
      <c r="W774" s="37" t="s">
        <v>5408</v>
      </c>
      <c r="X774" s="37" t="s">
        <v>4599</v>
      </c>
      <c r="Y774" s="37" t="str">
        <f>+IFERROR(VLOOKUP(Tabla1[[#This Row],[Supervisor]],STAFF!E:H,4,0),"")</f>
        <v>WILLIAMS ENRIQUE DOMINGUEZ BARRADA</v>
      </c>
      <c r="Z774" s="40">
        <v>43600</v>
      </c>
      <c r="AA774" s="40">
        <v>43621</v>
      </c>
      <c r="AC774" s="40">
        <v>43623</v>
      </c>
      <c r="AD774" s="37" t="s">
        <v>6035</v>
      </c>
      <c r="AE774" s="37" t="s">
        <v>6035</v>
      </c>
      <c r="AF774" s="37">
        <v>19094</v>
      </c>
      <c r="AG774" s="37" t="s">
        <v>6053</v>
      </c>
      <c r="AJ774" s="37">
        <v>57</v>
      </c>
      <c r="AK774" s="37" t="s">
        <v>5890</v>
      </c>
      <c r="AL774" s="37">
        <v>30</v>
      </c>
      <c r="AN774" s="37" t="str">
        <f>+IF(AL774=45,1,"")</f>
        <v/>
      </c>
      <c r="AO774" s="40">
        <f ca="1">+TODAY()</f>
        <v>44256</v>
      </c>
      <c r="AP774" s="41">
        <f ca="1">+IF(Tabla1[[#This Row],[Fecha Ingreso Plataforma]]="","",AO774-AC774)</f>
        <v>633</v>
      </c>
      <c r="AQ774" s="40"/>
      <c r="AR774" s="42">
        <f>+IF(Tabla1[[#This Row],[Fecha Baja]]="","",VALUE(1&amp;"/"&amp;MONTH(Tabla1[[#This Row],[Fecha Baja]])&amp;"/"&amp;YEAR(Tabla1[[#This Row],[Fecha Baja]])))</f>
        <v>43617</v>
      </c>
      <c r="AS774" s="42">
        <f>IF(Tabla1[[#This Row],[Fecha Ingreso Plataforma]]="","",VALUE(1&amp;"/"&amp;MONTH(Tabla1[[#This Row],[Fecha Ingreso Plataforma]])&amp;"/"&amp;YEAR(Tabla1[[#This Row],[Fecha Ingreso Plataforma]])))</f>
        <v>43617</v>
      </c>
      <c r="AT774" s="41" t="str">
        <f ca="1">+IF(AND(Tabla1[[#This Row],[dias]]&gt;=135,Tabla1[[#This Row],[Estado]]="Vigente"),"Si","No")</f>
        <v>No</v>
      </c>
      <c r="AU774" s="37" t="str">
        <f>+IF(COUNTIF('PLAN EMPLEADO'!I:I,Tabla1[[#This Row],[Mail]])=0,"No","Si")</f>
        <v>No</v>
      </c>
      <c r="AV774" s="89" t="s">
        <v>709</v>
      </c>
      <c r="AW774" s="194"/>
    </row>
    <row r="775" spans="1:49" x14ac:dyDescent="0.2">
      <c r="A775" s="37" t="s">
        <v>27</v>
      </c>
      <c r="B775" s="37" t="s">
        <v>3115</v>
      </c>
      <c r="C775" s="37" t="s">
        <v>28</v>
      </c>
      <c r="D775" s="37" t="s">
        <v>30</v>
      </c>
      <c r="E775" s="193" t="str">
        <f>+LEFT(Tabla1[[#This Row],[RutDV]],8)</f>
        <v>16488612</v>
      </c>
      <c r="F775" s="193" t="str">
        <f>+RIGHT(Tabla1[[#This Row],[RutDV]],1)</f>
        <v>3</v>
      </c>
      <c r="G775" s="37" t="s">
        <v>5974</v>
      </c>
      <c r="H775" s="37" t="s">
        <v>6023</v>
      </c>
      <c r="I775" s="41" t="str">
        <f>+TRIM(Tabla1[[#This Row],[Nombres]]&amp;" "&amp;Tabla1[[#This Row],[Apellidos]])</f>
        <v>OSCAR ANDRES CHAVEZ VALDIVIA</v>
      </c>
      <c r="J775" s="37" t="s">
        <v>3149</v>
      </c>
      <c r="K775" s="37" t="s">
        <v>5993</v>
      </c>
      <c r="L775" s="37" t="s">
        <v>2494</v>
      </c>
      <c r="M775" s="37" t="s">
        <v>2493</v>
      </c>
      <c r="N775" s="37" t="s">
        <v>2495</v>
      </c>
      <c r="O775" s="37" t="s">
        <v>3107</v>
      </c>
      <c r="P775" s="40">
        <v>43644</v>
      </c>
      <c r="Q775" s="37"/>
      <c r="R775" s="45"/>
      <c r="S775" s="45"/>
      <c r="T775" s="45"/>
      <c r="U775" s="45"/>
      <c r="V775" s="40">
        <v>31625</v>
      </c>
      <c r="W775" s="37" t="s">
        <v>5411</v>
      </c>
      <c r="X775" s="37" t="s">
        <v>2512</v>
      </c>
      <c r="Y775" s="37" t="str">
        <f>+IFERROR(VLOOKUP(Tabla1[[#This Row],[Supervisor]],STAFF!E:H,4,0),"")</f>
        <v>ULISES LA ROSA PEREZ</v>
      </c>
      <c r="Z775" s="40">
        <v>43600</v>
      </c>
      <c r="AA775" s="40">
        <v>43621</v>
      </c>
      <c r="AC775" s="40">
        <v>43623</v>
      </c>
      <c r="AD775" s="37" t="s">
        <v>6023</v>
      </c>
      <c r="AE775" s="37" t="s">
        <v>6023</v>
      </c>
      <c r="AF775" s="37">
        <v>19114</v>
      </c>
      <c r="AG775" s="37" t="s">
        <v>6041</v>
      </c>
      <c r="AJ775" s="37">
        <v>57</v>
      </c>
      <c r="AK775" s="37" t="s">
        <v>5890</v>
      </c>
      <c r="AL775" s="37">
        <v>30</v>
      </c>
      <c r="AN775" s="37" t="str">
        <f>+IF(AL775=45,1,"")</f>
        <v/>
      </c>
      <c r="AO775" s="40">
        <f ca="1">+TODAY()</f>
        <v>44256</v>
      </c>
      <c r="AP775" s="41">
        <f ca="1">+IF(Tabla1[[#This Row],[Fecha Ingreso Plataforma]]="","",AO775-AC775)</f>
        <v>633</v>
      </c>
      <c r="AQ775" s="40"/>
      <c r="AR775" s="42">
        <f>+IF(Tabla1[[#This Row],[Fecha Baja]]="","",VALUE(1&amp;"/"&amp;MONTH(Tabla1[[#This Row],[Fecha Baja]])&amp;"/"&amp;YEAR(Tabla1[[#This Row],[Fecha Baja]])))</f>
        <v>43617</v>
      </c>
      <c r="AS775" s="42">
        <f>IF(Tabla1[[#This Row],[Fecha Ingreso Plataforma]]="","",VALUE(1&amp;"/"&amp;MONTH(Tabla1[[#This Row],[Fecha Ingreso Plataforma]])&amp;"/"&amp;YEAR(Tabla1[[#This Row],[Fecha Ingreso Plataforma]])))</f>
        <v>43617</v>
      </c>
      <c r="AT775" s="41" t="str">
        <f ca="1">+IF(AND(Tabla1[[#This Row],[dias]]&gt;=135,Tabla1[[#This Row],[Estado]]="Vigente"),"Si","No")</f>
        <v>No</v>
      </c>
      <c r="AU775" s="37" t="str">
        <f>+IF(COUNTIF('PLAN EMPLEADO'!I:I,Tabla1[[#This Row],[Mail]])=0,"No","Si")</f>
        <v>No</v>
      </c>
      <c r="AV775" s="89" t="s">
        <v>709</v>
      </c>
      <c r="AW775" s="194"/>
    </row>
    <row r="776" spans="1:49" x14ac:dyDescent="0.2">
      <c r="A776" s="37" t="s">
        <v>27</v>
      </c>
      <c r="B776" s="37" t="s">
        <v>3115</v>
      </c>
      <c r="C776" s="37" t="s">
        <v>28</v>
      </c>
      <c r="D776" s="37" t="s">
        <v>30</v>
      </c>
      <c r="E776" s="193" t="str">
        <f>+LEFT(Tabla1[[#This Row],[RutDV]],8)</f>
        <v>18755141</v>
      </c>
      <c r="F776" s="193" t="str">
        <f>+RIGHT(Tabla1[[#This Row],[RutDV]],1)</f>
        <v>2</v>
      </c>
      <c r="G776" s="37" t="s">
        <v>5976</v>
      </c>
      <c r="H776" s="37" t="s">
        <v>6025</v>
      </c>
      <c r="I776" s="41" t="str">
        <f>+TRIM(Tabla1[[#This Row],[Nombres]]&amp;" "&amp;Tabla1[[#This Row],[Apellidos]])</f>
        <v>OSVALDO ENRIQUE ROBLES CORTES</v>
      </c>
      <c r="J776" s="37" t="s">
        <v>5996</v>
      </c>
      <c r="K776" s="37" t="s">
        <v>5997</v>
      </c>
      <c r="L776" s="37" t="s">
        <v>2494</v>
      </c>
      <c r="M776" s="37" t="s">
        <v>2493</v>
      </c>
      <c r="N776" s="37" t="s">
        <v>2495</v>
      </c>
      <c r="O776" s="37" t="s">
        <v>3240</v>
      </c>
      <c r="P776" s="40">
        <v>43666</v>
      </c>
      <c r="Q776" s="37"/>
      <c r="R776" s="45"/>
      <c r="S776" s="45"/>
      <c r="T776" s="45"/>
      <c r="U776" s="45"/>
      <c r="V776" s="40">
        <v>34736</v>
      </c>
      <c r="W776" s="37" t="s">
        <v>5416</v>
      </c>
      <c r="X776" s="37" t="s">
        <v>2505</v>
      </c>
      <c r="Y776" s="37" t="str">
        <f>+IFERROR(VLOOKUP(Tabla1[[#This Row],[Supervisor]],STAFF!E:H,4,0),"")</f>
        <v>FRANCISCO JAVIER SUAREZ VEGA</v>
      </c>
      <c r="Z776" s="40">
        <v>43600</v>
      </c>
      <c r="AA776" s="40">
        <v>43621</v>
      </c>
      <c r="AC776" s="40">
        <v>43623</v>
      </c>
      <c r="AD776" s="37" t="s">
        <v>6025</v>
      </c>
      <c r="AE776" s="37" t="s">
        <v>6025</v>
      </c>
      <c r="AF776" s="37">
        <v>19003</v>
      </c>
      <c r="AG776" s="37" t="s">
        <v>6043</v>
      </c>
      <c r="AJ776" s="37">
        <v>57</v>
      </c>
      <c r="AK776" s="37" t="s">
        <v>5890</v>
      </c>
      <c r="AL776" s="37">
        <v>30</v>
      </c>
      <c r="AN776" s="37" t="str">
        <f>+IF(AL776=45,1,"")</f>
        <v/>
      </c>
      <c r="AO776" s="40">
        <f ca="1">+TODAY()</f>
        <v>44256</v>
      </c>
      <c r="AP776" s="41">
        <f ca="1">+IF(Tabla1[[#This Row],[Fecha Ingreso Plataforma]]="","",AO776-AC776)</f>
        <v>633</v>
      </c>
      <c r="AQ776" s="40"/>
      <c r="AR776" s="42">
        <f>+IF(Tabla1[[#This Row],[Fecha Baja]]="","",VALUE(1&amp;"/"&amp;MONTH(Tabla1[[#This Row],[Fecha Baja]])&amp;"/"&amp;YEAR(Tabla1[[#This Row],[Fecha Baja]])))</f>
        <v>43647</v>
      </c>
      <c r="AS776" s="42">
        <f>IF(Tabla1[[#This Row],[Fecha Ingreso Plataforma]]="","",VALUE(1&amp;"/"&amp;MONTH(Tabla1[[#This Row],[Fecha Ingreso Plataforma]])&amp;"/"&amp;YEAR(Tabla1[[#This Row],[Fecha Ingreso Plataforma]])))</f>
        <v>43617</v>
      </c>
      <c r="AT776" s="41" t="str">
        <f ca="1">+IF(AND(Tabla1[[#This Row],[dias]]&gt;=135,Tabla1[[#This Row],[Estado]]="Vigente"),"Si","No")</f>
        <v>No</v>
      </c>
      <c r="AU776" s="37" t="str">
        <f>+IF(COUNTIF('PLAN EMPLEADO'!I:I,Tabla1[[#This Row],[Mail]])=0,"No","Si")</f>
        <v>No</v>
      </c>
      <c r="AV776" s="89" t="s">
        <v>709</v>
      </c>
      <c r="AW776" s="194"/>
    </row>
    <row r="777" spans="1:49" x14ac:dyDescent="0.2">
      <c r="A777" s="37" t="s">
        <v>27</v>
      </c>
      <c r="B777" s="37" t="s">
        <v>3115</v>
      </c>
      <c r="C777" s="37" t="s">
        <v>29</v>
      </c>
      <c r="D777" s="37" t="s">
        <v>30</v>
      </c>
      <c r="E777" s="193" t="str">
        <f>+LEFT(Tabla1[[#This Row],[RutDV]],8)</f>
        <v>18494749</v>
      </c>
      <c r="F777" s="193" t="str">
        <f>+RIGHT(Tabla1[[#This Row],[RutDV]],1)</f>
        <v>8</v>
      </c>
      <c r="G777" s="37" t="s">
        <v>5979</v>
      </c>
      <c r="H777" s="37" t="s">
        <v>6028</v>
      </c>
      <c r="I777" s="41" t="str">
        <f>+TRIM(Tabla1[[#This Row],[Nombres]]&amp;" "&amp;Tabla1[[#This Row],[Apellidos]])</f>
        <v>RICHARD ANTONIO POZO POZO</v>
      </c>
      <c r="J777" s="37" t="s">
        <v>6001</v>
      </c>
      <c r="K777" s="37" t="s">
        <v>6002</v>
      </c>
      <c r="L777" s="62" t="s">
        <v>2494</v>
      </c>
      <c r="M777" s="62" t="s">
        <v>2493</v>
      </c>
      <c r="N777" s="62" t="s">
        <v>2496</v>
      </c>
      <c r="O777" s="62" t="s">
        <v>3533</v>
      </c>
      <c r="P777" s="40">
        <v>43875</v>
      </c>
      <c r="Q777" s="37"/>
      <c r="R777" s="45"/>
      <c r="S777" s="45"/>
      <c r="T777" s="45"/>
      <c r="U777" s="45"/>
      <c r="V777" s="40">
        <v>34193</v>
      </c>
      <c r="W777" s="37" t="s">
        <v>5847</v>
      </c>
      <c r="X777" s="37" t="s">
        <v>662</v>
      </c>
      <c r="Y777" s="37" t="str">
        <f>+IFERROR(VLOOKUP(Tabla1[[#This Row],[Supervisor]],STAFF!E:H,4,0),"")</f>
        <v xml:space="preserve">YORMAN JOSE HERNANDEZ USECHE </v>
      </c>
      <c r="Z777" s="40">
        <v>43600</v>
      </c>
      <c r="AA777" s="40">
        <v>43621</v>
      </c>
      <c r="AC777" s="40">
        <v>43623</v>
      </c>
      <c r="AD777" s="37" t="s">
        <v>6028</v>
      </c>
      <c r="AE777" s="37" t="s">
        <v>6028</v>
      </c>
      <c r="AF777" s="37">
        <v>19059</v>
      </c>
      <c r="AG777" s="37" t="s">
        <v>6046</v>
      </c>
      <c r="AJ777" s="37">
        <v>57</v>
      </c>
      <c r="AK777" s="37" t="s">
        <v>5890</v>
      </c>
      <c r="AL777" s="37">
        <v>30</v>
      </c>
      <c r="AM777" s="37" t="s">
        <v>3519</v>
      </c>
      <c r="AN777" s="37" t="str">
        <f>+IF(AL777=45,1,"")</f>
        <v/>
      </c>
      <c r="AO777" s="40">
        <f ca="1">+TODAY()</f>
        <v>44256</v>
      </c>
      <c r="AP777" s="41">
        <f ca="1">+IF(Tabla1[[#This Row],[Fecha Ingreso Plataforma]]="","",AO777-AC777)</f>
        <v>633</v>
      </c>
      <c r="AQ777" s="40"/>
      <c r="AR777" s="42">
        <f>+IF(Tabla1[[#This Row],[Fecha Baja]]="","",VALUE(1&amp;"/"&amp;MONTH(Tabla1[[#This Row],[Fecha Baja]])&amp;"/"&amp;YEAR(Tabla1[[#This Row],[Fecha Baja]])))</f>
        <v>43862</v>
      </c>
      <c r="AS777" s="42">
        <f>IF(Tabla1[[#This Row],[Fecha Ingreso Plataforma]]="","",VALUE(1&amp;"/"&amp;MONTH(Tabla1[[#This Row],[Fecha Ingreso Plataforma]])&amp;"/"&amp;YEAR(Tabla1[[#This Row],[Fecha Ingreso Plataforma]])))</f>
        <v>43617</v>
      </c>
      <c r="AT777" s="41" t="str">
        <f ca="1">+IF(AND(Tabla1[[#This Row],[dias]]&gt;=135,Tabla1[[#This Row],[Estado]]="Vigente"),"Si","No")</f>
        <v>No</v>
      </c>
      <c r="AU777" s="37" t="str">
        <f>+IF(COUNTIF('PLAN EMPLEADO'!I:I,Tabla1[[#This Row],[Mail]])=0,"No","Si")</f>
        <v>Si</v>
      </c>
      <c r="AV777" s="89" t="s">
        <v>709</v>
      </c>
      <c r="AW777" s="194"/>
    </row>
    <row r="778" spans="1:49" x14ac:dyDescent="0.2">
      <c r="A778" s="37" t="s">
        <v>27</v>
      </c>
      <c r="B778" s="174" t="s">
        <v>3115</v>
      </c>
      <c r="C778" s="174" t="s">
        <v>28</v>
      </c>
      <c r="D778" s="37" t="s">
        <v>30</v>
      </c>
      <c r="E778" s="193" t="str">
        <f>+LEFT(Tabla1[[#This Row],[RutDV]],8)</f>
        <v>15004765</v>
      </c>
      <c r="F778" s="193" t="str">
        <f>+RIGHT(Tabla1[[#This Row],[RutDV]],1)</f>
        <v>K</v>
      </c>
      <c r="G778" s="37" t="s">
        <v>6079</v>
      </c>
      <c r="H778" s="37" t="s">
        <v>6152</v>
      </c>
      <c r="I778" s="41" t="str">
        <f>+TRIM(Tabla1[[#This Row],[Nombres]]&amp;" "&amp;Tabla1[[#This Row],[Apellidos]])</f>
        <v>ROBERTO FABIAN MACHUCA BECERRA</v>
      </c>
      <c r="J778" s="37" t="s">
        <v>6124</v>
      </c>
      <c r="K778" s="37" t="s">
        <v>2129</v>
      </c>
      <c r="L778" s="193" t="s">
        <v>2494</v>
      </c>
      <c r="M778" s="193" t="s">
        <v>2493</v>
      </c>
      <c r="N778" s="193" t="s">
        <v>2495</v>
      </c>
      <c r="O778" s="193" t="s">
        <v>3107</v>
      </c>
      <c r="P778" s="40">
        <v>44209</v>
      </c>
      <c r="Q778" s="37"/>
      <c r="R778" s="196"/>
      <c r="S778" s="45"/>
      <c r="T778" s="45"/>
      <c r="U778" s="45"/>
      <c r="V778" s="40">
        <v>30262</v>
      </c>
      <c r="W778" s="193" t="s">
        <v>7091</v>
      </c>
      <c r="X778" s="37" t="s">
        <v>636</v>
      </c>
      <c r="Y778" s="37" t="str">
        <f>+IFERROR(VLOOKUP(Tabla1[[#This Row],[Supervisor]],STAFF!E:H,4,0),"")</f>
        <v>WILLIAMS ENRIQUE DOMINGUEZ BARRADA</v>
      </c>
      <c r="Z778" s="40">
        <v>43612</v>
      </c>
      <c r="AA778" s="40">
        <v>43630</v>
      </c>
      <c r="AC778" s="40">
        <v>43633</v>
      </c>
      <c r="AD778" s="37" t="s">
        <v>6152</v>
      </c>
      <c r="AE778" s="37" t="s">
        <v>6152</v>
      </c>
      <c r="AF778" s="37">
        <v>19184</v>
      </c>
      <c r="AG778" s="37" t="s">
        <v>6176</v>
      </c>
      <c r="AJ778" s="37">
        <v>58</v>
      </c>
      <c r="AK778" s="37" t="s">
        <v>2515</v>
      </c>
      <c r="AL778" s="37">
        <v>30</v>
      </c>
      <c r="AM778" s="37" t="s">
        <v>3519</v>
      </c>
      <c r="AN778" s="37" t="str">
        <f>+IF(AL778=45,1,"")</f>
        <v/>
      </c>
      <c r="AO778" s="40">
        <f ca="1">+TODAY()</f>
        <v>44256</v>
      </c>
      <c r="AP778" s="41">
        <f ca="1">+IF(Tabla1[[#This Row],[Fecha Ingreso Plataforma]]="","",AO778-AC778)</f>
        <v>623</v>
      </c>
      <c r="AQ778" s="40">
        <v>44014</v>
      </c>
      <c r="AR778" s="42">
        <f>+IF(Tabla1[[#This Row],[Fecha Baja]]="","",VALUE(1&amp;"/"&amp;MONTH(Tabla1[[#This Row],[Fecha Baja]])&amp;"/"&amp;YEAR(Tabla1[[#This Row],[Fecha Baja]])))</f>
        <v>44197</v>
      </c>
      <c r="AS778" s="42">
        <f>IF(Tabla1[[#This Row],[Fecha Ingreso Plataforma]]="","",VALUE(1&amp;"/"&amp;MONTH(Tabla1[[#This Row],[Fecha Ingreso Plataforma]])&amp;"/"&amp;YEAR(Tabla1[[#This Row],[Fecha Ingreso Plataforma]])))</f>
        <v>43617</v>
      </c>
      <c r="AT778" s="41" t="str">
        <f ca="1">+IF(AND(Tabla1[[#This Row],[dias]]&gt;=135,Tabla1[[#This Row],[Estado]]="Vigente"),"Si","No")</f>
        <v>No</v>
      </c>
      <c r="AU778" s="37" t="str">
        <f>+IF(COUNTIF('PLAN EMPLEADO'!I:I,Tabla1[[#This Row],[Mail]])=0,"No","Si")</f>
        <v>Si</v>
      </c>
      <c r="AV778" s="154" t="s">
        <v>8322</v>
      </c>
      <c r="AW778" s="194"/>
    </row>
    <row r="779" spans="1:49" x14ac:dyDescent="0.2">
      <c r="A779" s="37" t="s">
        <v>27</v>
      </c>
      <c r="B779" s="37" t="s">
        <v>3115</v>
      </c>
      <c r="C779" s="37" t="s">
        <v>28</v>
      </c>
      <c r="D779" s="37" t="s">
        <v>30</v>
      </c>
      <c r="E779" s="193" t="str">
        <f>+LEFT(Tabla1[[#This Row],[RutDV]],8)</f>
        <v>17545005</v>
      </c>
      <c r="F779" s="193" t="str">
        <f>+RIGHT(Tabla1[[#This Row],[RutDV]],1)</f>
        <v>K</v>
      </c>
      <c r="G779" s="37" t="s">
        <v>6081</v>
      </c>
      <c r="H779" s="37" t="s">
        <v>6154</v>
      </c>
      <c r="I779" s="41" t="str">
        <f>+TRIM(Tabla1[[#This Row],[Nombres]]&amp;" "&amp;Tabla1[[#This Row],[Apellidos]])</f>
        <v>CAMILA ANDREA DIAZ ALARCON</v>
      </c>
      <c r="J779" s="37" t="s">
        <v>6127</v>
      </c>
      <c r="K779" s="37" t="s">
        <v>6128</v>
      </c>
      <c r="L779" s="37" t="s">
        <v>2494</v>
      </c>
      <c r="M779" s="37" t="s">
        <v>2493</v>
      </c>
      <c r="N779" s="37" t="s">
        <v>2496</v>
      </c>
      <c r="O779" s="37" t="s">
        <v>3533</v>
      </c>
      <c r="P779" s="40">
        <v>43641</v>
      </c>
      <c r="Q779" s="37"/>
      <c r="R779" s="45"/>
      <c r="S779" s="45"/>
      <c r="T779" s="45"/>
      <c r="U779" s="45"/>
      <c r="V779" s="40">
        <v>33092</v>
      </c>
      <c r="W779" s="37" t="s">
        <v>5416</v>
      </c>
      <c r="X779" s="37" t="s">
        <v>2505</v>
      </c>
      <c r="Y779" s="37" t="str">
        <f>+IFERROR(VLOOKUP(Tabla1[[#This Row],[Supervisor]],STAFF!E:H,4,0),"")</f>
        <v>FRANCISCO JAVIER SUAREZ VEGA</v>
      </c>
      <c r="Z779" s="40">
        <v>43612</v>
      </c>
      <c r="AA779" s="40">
        <v>43630</v>
      </c>
      <c r="AC779" s="40">
        <v>43633</v>
      </c>
      <c r="AD779" s="37" t="s">
        <v>6154</v>
      </c>
      <c r="AE779" s="37" t="s">
        <v>6154</v>
      </c>
      <c r="AF779" s="37">
        <v>19195</v>
      </c>
      <c r="AG779" s="37" t="s">
        <v>2852</v>
      </c>
      <c r="AJ779" s="37">
        <v>58</v>
      </c>
      <c r="AK779" s="37" t="s">
        <v>2515</v>
      </c>
      <c r="AL779" s="37">
        <v>30</v>
      </c>
      <c r="AN779" s="37" t="str">
        <f>+IF(AL779=45,1,"")</f>
        <v/>
      </c>
      <c r="AO779" s="40">
        <f ca="1">+TODAY()</f>
        <v>44256</v>
      </c>
      <c r="AP779" s="41">
        <f ca="1">+IF(Tabla1[[#This Row],[Fecha Ingreso Plataforma]]="","",AO779-AC779)</f>
        <v>623</v>
      </c>
      <c r="AQ779" s="40"/>
      <c r="AR779" s="42">
        <f>+IF(Tabla1[[#This Row],[Fecha Baja]]="","",VALUE(1&amp;"/"&amp;MONTH(Tabla1[[#This Row],[Fecha Baja]])&amp;"/"&amp;YEAR(Tabla1[[#This Row],[Fecha Baja]])))</f>
        <v>43617</v>
      </c>
      <c r="AS779" s="42">
        <f>IF(Tabla1[[#This Row],[Fecha Ingreso Plataforma]]="","",VALUE(1&amp;"/"&amp;MONTH(Tabla1[[#This Row],[Fecha Ingreso Plataforma]])&amp;"/"&amp;YEAR(Tabla1[[#This Row],[Fecha Ingreso Plataforma]])))</f>
        <v>43617</v>
      </c>
      <c r="AT779" s="41" t="str">
        <f ca="1">+IF(AND(Tabla1[[#This Row],[dias]]&gt;=135,Tabla1[[#This Row],[Estado]]="Vigente"),"Si","No")</f>
        <v>No</v>
      </c>
      <c r="AU779" s="37" t="str">
        <f>+IF(COUNTIF('PLAN EMPLEADO'!I:I,Tabla1[[#This Row],[Mail]])=0,"No","Si")</f>
        <v>No</v>
      </c>
      <c r="AV779" s="89" t="s">
        <v>709</v>
      </c>
      <c r="AW779" s="194"/>
    </row>
    <row r="780" spans="1:49" x14ac:dyDescent="0.2">
      <c r="A780" s="37" t="s">
        <v>27</v>
      </c>
      <c r="B780" s="37" t="s">
        <v>3115</v>
      </c>
      <c r="C780" s="37" t="s">
        <v>28</v>
      </c>
      <c r="D780" s="37" t="s">
        <v>30</v>
      </c>
      <c r="E780" s="193" t="str">
        <f>+LEFT(Tabla1[[#This Row],[RutDV]],8)</f>
        <v>16308172</v>
      </c>
      <c r="F780" s="193" t="str">
        <f>+RIGHT(Tabla1[[#This Row],[RutDV]],1)</f>
        <v>5</v>
      </c>
      <c r="G780" s="37" t="s">
        <v>6063</v>
      </c>
      <c r="H780" s="37" t="s">
        <v>6136</v>
      </c>
      <c r="I780" s="41" t="str">
        <f>+TRIM(Tabla1[[#This Row],[Nombres]]&amp;" "&amp;Tabla1[[#This Row],[Apellidos]])</f>
        <v>CAROLINA ALEJANDRA OSORES AVALOS</v>
      </c>
      <c r="J780" s="37" t="s">
        <v>6092</v>
      </c>
      <c r="K780" s="37" t="s">
        <v>6093</v>
      </c>
      <c r="L780" s="37" t="s">
        <v>2494</v>
      </c>
      <c r="M780" s="37" t="s">
        <v>2493</v>
      </c>
      <c r="N780" s="37" t="s">
        <v>2495</v>
      </c>
      <c r="O780" s="37" t="s">
        <v>3107</v>
      </c>
      <c r="P780" s="40">
        <v>43661</v>
      </c>
      <c r="Q780" s="37"/>
      <c r="R780" s="45"/>
      <c r="S780" s="45"/>
      <c r="T780" s="45"/>
      <c r="U780" s="45"/>
      <c r="V780" s="40">
        <v>31665</v>
      </c>
      <c r="W780" s="37" t="s">
        <v>5415</v>
      </c>
      <c r="X780" s="37" t="s">
        <v>2509</v>
      </c>
      <c r="Y780" s="37" t="str">
        <f>+IFERROR(VLOOKUP(Tabla1[[#This Row],[Supervisor]],STAFF!E:H,4,0),"")</f>
        <v>ULISES LA ROSA PEREZ</v>
      </c>
      <c r="Z780" s="40">
        <v>43612</v>
      </c>
      <c r="AA780" s="40">
        <v>43630</v>
      </c>
      <c r="AC780" s="40">
        <v>43633</v>
      </c>
      <c r="AD780" s="37" t="s">
        <v>6136</v>
      </c>
      <c r="AE780" s="37" t="s">
        <v>6136</v>
      </c>
      <c r="AF780" s="37">
        <v>19168</v>
      </c>
      <c r="AG780" s="37" t="s">
        <v>6160</v>
      </c>
      <c r="AJ780" s="37">
        <v>58</v>
      </c>
      <c r="AK780" s="37" t="s">
        <v>2515</v>
      </c>
      <c r="AL780" s="37">
        <v>45</v>
      </c>
      <c r="AN780" s="37">
        <f>+IF(AL780=45,1,"")</f>
        <v>1</v>
      </c>
      <c r="AO780" s="40">
        <f ca="1">+TODAY()</f>
        <v>44256</v>
      </c>
      <c r="AP780" s="41">
        <f ca="1">+IF(Tabla1[[#This Row],[Fecha Ingreso Plataforma]]="","",AO780-AC780)</f>
        <v>623</v>
      </c>
      <c r="AQ780" s="40"/>
      <c r="AR780" s="42">
        <f>+IF(Tabla1[[#This Row],[Fecha Baja]]="","",VALUE(1&amp;"/"&amp;MONTH(Tabla1[[#This Row],[Fecha Baja]])&amp;"/"&amp;YEAR(Tabla1[[#This Row],[Fecha Baja]])))</f>
        <v>43647</v>
      </c>
      <c r="AS780" s="42">
        <f>IF(Tabla1[[#This Row],[Fecha Ingreso Plataforma]]="","",VALUE(1&amp;"/"&amp;MONTH(Tabla1[[#This Row],[Fecha Ingreso Plataforma]])&amp;"/"&amp;YEAR(Tabla1[[#This Row],[Fecha Ingreso Plataforma]])))</f>
        <v>43617</v>
      </c>
      <c r="AT780" s="41" t="str">
        <f ca="1">+IF(AND(Tabla1[[#This Row],[dias]]&gt;=135,Tabla1[[#This Row],[Estado]]="Vigente"),"Si","No")</f>
        <v>No</v>
      </c>
      <c r="AU780" s="37" t="str">
        <f>+IF(COUNTIF('PLAN EMPLEADO'!I:I,Tabla1[[#This Row],[Mail]])=0,"No","Si")</f>
        <v>No</v>
      </c>
      <c r="AV780" s="89" t="s">
        <v>709</v>
      </c>
      <c r="AW780" s="194"/>
    </row>
    <row r="781" spans="1:49" x14ac:dyDescent="0.2">
      <c r="A781" s="37" t="s">
        <v>27</v>
      </c>
      <c r="B781" s="37" t="s">
        <v>3115</v>
      </c>
      <c r="C781" s="37" t="s">
        <v>28</v>
      </c>
      <c r="D781" s="37" t="s">
        <v>30</v>
      </c>
      <c r="E781" s="193" t="str">
        <f>+LEFT(Tabla1[[#This Row],[RutDV]],8)</f>
        <v>19145514</v>
      </c>
      <c r="F781" s="193" t="str">
        <f>+RIGHT(Tabla1[[#This Row],[RutDV]],1)</f>
        <v>2</v>
      </c>
      <c r="G781" s="37" t="s">
        <v>6064</v>
      </c>
      <c r="H781" s="37" t="s">
        <v>6137</v>
      </c>
      <c r="I781" s="41" t="str">
        <f>+TRIM(Tabla1[[#This Row],[Nombres]]&amp;" "&amp;Tabla1[[#This Row],[Apellidos]])</f>
        <v>CECILIA ISABEL LERA TORRES</v>
      </c>
      <c r="J781" s="37" t="s">
        <v>6094</v>
      </c>
      <c r="K781" s="37" t="s">
        <v>6095</v>
      </c>
      <c r="L781" s="37" t="s">
        <v>2494</v>
      </c>
      <c r="M781" s="37" t="s">
        <v>2493</v>
      </c>
      <c r="N781" s="37" t="s">
        <v>2496</v>
      </c>
      <c r="O781" s="37" t="s">
        <v>3533</v>
      </c>
      <c r="P781" s="40">
        <v>43648</v>
      </c>
      <c r="Q781" s="37"/>
      <c r="R781" s="45"/>
      <c r="S781" s="45"/>
      <c r="T781" s="45"/>
      <c r="U781" s="45"/>
      <c r="V781" s="40">
        <v>35111</v>
      </c>
      <c r="W781" s="37" t="s">
        <v>5414</v>
      </c>
      <c r="X781" s="37" t="s">
        <v>2508</v>
      </c>
      <c r="Y781" s="37" t="str">
        <f>+IFERROR(VLOOKUP(Tabla1[[#This Row],[Supervisor]],STAFF!E:H,4,0),"")</f>
        <v>ULISES LA ROSA PEREZ</v>
      </c>
      <c r="Z781" s="40">
        <v>43612</v>
      </c>
      <c r="AA781" s="40">
        <v>43630</v>
      </c>
      <c r="AC781" s="40">
        <v>43633</v>
      </c>
      <c r="AD781" s="37" t="s">
        <v>6137</v>
      </c>
      <c r="AE781" s="37" t="s">
        <v>6137</v>
      </c>
      <c r="AF781" s="37">
        <v>19228</v>
      </c>
      <c r="AG781" s="37" t="s">
        <v>6161</v>
      </c>
      <c r="AJ781" s="37">
        <v>58</v>
      </c>
      <c r="AK781" s="37" t="s">
        <v>2515</v>
      </c>
      <c r="AL781" s="37">
        <v>30</v>
      </c>
      <c r="AN781" s="37" t="str">
        <f>+IF(AL781=45,1,"")</f>
        <v/>
      </c>
      <c r="AO781" s="40">
        <f ca="1">+TODAY()</f>
        <v>44256</v>
      </c>
      <c r="AP781" s="41">
        <f ca="1">+IF(Tabla1[[#This Row],[Fecha Ingreso Plataforma]]="","",AO781-AC781)</f>
        <v>623</v>
      </c>
      <c r="AQ781" s="40"/>
      <c r="AR781" s="42">
        <f>+IF(Tabla1[[#This Row],[Fecha Baja]]="","",VALUE(1&amp;"/"&amp;MONTH(Tabla1[[#This Row],[Fecha Baja]])&amp;"/"&amp;YEAR(Tabla1[[#This Row],[Fecha Baja]])))</f>
        <v>43647</v>
      </c>
      <c r="AS781" s="42">
        <f>IF(Tabla1[[#This Row],[Fecha Ingreso Plataforma]]="","",VALUE(1&amp;"/"&amp;MONTH(Tabla1[[#This Row],[Fecha Ingreso Plataforma]])&amp;"/"&amp;YEAR(Tabla1[[#This Row],[Fecha Ingreso Plataforma]])))</f>
        <v>43617</v>
      </c>
      <c r="AT781" s="41" t="str">
        <f ca="1">+IF(AND(Tabla1[[#This Row],[dias]]&gt;=135,Tabla1[[#This Row],[Estado]]="Vigente"),"Si","No")</f>
        <v>No</v>
      </c>
      <c r="AU781" s="37" t="str">
        <f>+IF(COUNTIF('PLAN EMPLEADO'!I:I,Tabla1[[#This Row],[Mail]])=0,"No","Si")</f>
        <v>No</v>
      </c>
      <c r="AV781" s="89" t="s">
        <v>709</v>
      </c>
      <c r="AW781" s="194"/>
    </row>
    <row r="782" spans="1:49" x14ac:dyDescent="0.2">
      <c r="A782" s="37" t="s">
        <v>27</v>
      </c>
      <c r="B782" s="37" t="s">
        <v>3115</v>
      </c>
      <c r="C782" s="37" t="s">
        <v>28</v>
      </c>
      <c r="D782" s="37" t="s">
        <v>30</v>
      </c>
      <c r="E782" s="193" t="str">
        <f>+LEFT(Tabla1[[#This Row],[RutDV]],8)</f>
        <v>16436387</v>
      </c>
      <c r="F782" s="193" t="str">
        <f>+RIGHT(Tabla1[[#This Row],[RutDV]],1)</f>
        <v>2</v>
      </c>
      <c r="G782" s="37" t="s">
        <v>6072</v>
      </c>
      <c r="H782" s="37" t="s">
        <v>6145</v>
      </c>
      <c r="I782" s="41" t="str">
        <f>+TRIM(Tabla1[[#This Row],[Nombres]]&amp;" "&amp;Tabla1[[#This Row],[Apellidos]])</f>
        <v>CHRISTIAN SEBASTIAN CORTES VILLARROEL</v>
      </c>
      <c r="J782" s="37" t="s">
        <v>6109</v>
      </c>
      <c r="K782" s="37" t="s">
        <v>6110</v>
      </c>
      <c r="L782" s="37" t="s">
        <v>2494</v>
      </c>
      <c r="M782" s="37" t="s">
        <v>2493</v>
      </c>
      <c r="N782" s="37" t="s">
        <v>2495</v>
      </c>
      <c r="O782" s="37" t="s">
        <v>3240</v>
      </c>
      <c r="P782" s="40">
        <v>43765</v>
      </c>
      <c r="Q782" s="37"/>
      <c r="R782" s="45"/>
      <c r="S782" s="45"/>
      <c r="T782" s="45"/>
      <c r="U782" s="45"/>
      <c r="V782" s="40">
        <v>31478</v>
      </c>
      <c r="W782" s="37" t="s">
        <v>5411</v>
      </c>
      <c r="X782" s="37" t="s">
        <v>2512</v>
      </c>
      <c r="Y782" s="37" t="str">
        <f>+IFERROR(VLOOKUP(Tabla1[[#This Row],[Supervisor]],STAFF!E:H,4,0),"")</f>
        <v>ULISES LA ROSA PEREZ</v>
      </c>
      <c r="Z782" s="40">
        <v>43612</v>
      </c>
      <c r="AA782" s="40">
        <v>43630</v>
      </c>
      <c r="AC782" s="40">
        <v>43633</v>
      </c>
      <c r="AD782" s="37" t="s">
        <v>6145</v>
      </c>
      <c r="AE782" s="37" t="s">
        <v>6145</v>
      </c>
      <c r="AF782" s="37">
        <v>19144</v>
      </c>
      <c r="AG782" s="37" t="s">
        <v>6169</v>
      </c>
      <c r="AJ782" s="37">
        <v>58</v>
      </c>
      <c r="AK782" s="37" t="s">
        <v>2515</v>
      </c>
      <c r="AL782" s="37">
        <v>45</v>
      </c>
      <c r="AM782" s="37" t="s">
        <v>3519</v>
      </c>
      <c r="AN782" s="37">
        <f>+IF(AL782=45,1,"")</f>
        <v>1</v>
      </c>
      <c r="AO782" s="40">
        <f ca="1">+TODAY()</f>
        <v>44256</v>
      </c>
      <c r="AP782" s="41">
        <f ca="1">+IF(Tabla1[[#This Row],[Fecha Ingreso Plataforma]]="","",AO782-AC782)</f>
        <v>623</v>
      </c>
      <c r="AQ782" s="40"/>
      <c r="AR782" s="42">
        <f>+IF(Tabla1[[#This Row],[Fecha Baja]]="","",VALUE(1&amp;"/"&amp;MONTH(Tabla1[[#This Row],[Fecha Baja]])&amp;"/"&amp;YEAR(Tabla1[[#This Row],[Fecha Baja]])))</f>
        <v>43739</v>
      </c>
      <c r="AS782" s="42">
        <f>IF(Tabla1[[#This Row],[Fecha Ingreso Plataforma]]="","",VALUE(1&amp;"/"&amp;MONTH(Tabla1[[#This Row],[Fecha Ingreso Plataforma]])&amp;"/"&amp;YEAR(Tabla1[[#This Row],[Fecha Ingreso Plataforma]])))</f>
        <v>43617</v>
      </c>
      <c r="AT782" s="41" t="str">
        <f ca="1">+IF(AND(Tabla1[[#This Row],[dias]]&gt;=135,Tabla1[[#This Row],[Estado]]="Vigente"),"Si","No")</f>
        <v>No</v>
      </c>
      <c r="AU782" s="37" t="str">
        <f>+IF(COUNTIF('PLAN EMPLEADO'!I:I,Tabla1[[#This Row],[Mail]])=0,"No","Si")</f>
        <v>No</v>
      </c>
      <c r="AV782" s="89" t="s">
        <v>709</v>
      </c>
      <c r="AW782" s="194"/>
    </row>
    <row r="783" spans="1:49" x14ac:dyDescent="0.2">
      <c r="A783" s="37" t="s">
        <v>27</v>
      </c>
      <c r="B783" s="37" t="s">
        <v>3115</v>
      </c>
      <c r="C783" s="37" t="s">
        <v>28</v>
      </c>
      <c r="D783" s="37" t="s">
        <v>30</v>
      </c>
      <c r="E783" s="193" t="str">
        <f>+LEFT(Tabla1[[#This Row],[RutDV]],8)</f>
        <v>18059981</v>
      </c>
      <c r="F783" s="193" t="str">
        <f>+RIGHT(Tabla1[[#This Row],[RutDV]],1)</f>
        <v>9</v>
      </c>
      <c r="G783" s="37" t="s">
        <v>6066</v>
      </c>
      <c r="H783" s="37" t="s">
        <v>6139</v>
      </c>
      <c r="I783" s="41" t="str">
        <f>+TRIM(Tabla1[[#This Row],[Nombres]]&amp;" "&amp;Tabla1[[#This Row],[Apellidos]])</f>
        <v>DENISSE CAROLINA ZAMORA SALAS</v>
      </c>
      <c r="J783" s="37" t="s">
        <v>6098</v>
      </c>
      <c r="K783" s="37" t="s">
        <v>6099</v>
      </c>
      <c r="L783" s="37" t="s">
        <v>2494</v>
      </c>
      <c r="M783" s="37" t="s">
        <v>2493</v>
      </c>
      <c r="N783" s="37" t="s">
        <v>2495</v>
      </c>
      <c r="O783" s="37" t="s">
        <v>3107</v>
      </c>
      <c r="P783" s="40">
        <v>43663</v>
      </c>
      <c r="Q783" s="37"/>
      <c r="R783" s="45"/>
      <c r="S783" s="45"/>
      <c r="T783" s="45"/>
      <c r="U783" s="45"/>
      <c r="V783" s="40">
        <v>33424</v>
      </c>
      <c r="W783" s="37" t="s">
        <v>5409</v>
      </c>
      <c r="X783" s="37" t="s">
        <v>2511</v>
      </c>
      <c r="Y783" s="37" t="str">
        <f>+IFERROR(VLOOKUP(Tabla1[[#This Row],[Supervisor]],STAFF!E:H,4,0),"")</f>
        <v>ULISES LA ROSA PEREZ</v>
      </c>
      <c r="Z783" s="40">
        <v>43612</v>
      </c>
      <c r="AA783" s="40">
        <v>43630</v>
      </c>
      <c r="AC783" s="40">
        <v>43633</v>
      </c>
      <c r="AD783" s="37" t="s">
        <v>6139</v>
      </c>
      <c r="AE783" s="37" t="s">
        <v>6139</v>
      </c>
      <c r="AF783" s="37">
        <v>19237</v>
      </c>
      <c r="AG783" s="37" t="s">
        <v>6163</v>
      </c>
      <c r="AJ783" s="37">
        <v>58</v>
      </c>
      <c r="AK783" s="37" t="s">
        <v>2515</v>
      </c>
      <c r="AL783" s="37">
        <v>30</v>
      </c>
      <c r="AN783" s="37" t="str">
        <f>+IF(AL783=45,1,"")</f>
        <v/>
      </c>
      <c r="AO783" s="40">
        <f ca="1">+TODAY()</f>
        <v>44256</v>
      </c>
      <c r="AP783" s="41">
        <f ca="1">+IF(Tabla1[[#This Row],[Fecha Ingreso Plataforma]]="","",AO783-AC783)</f>
        <v>623</v>
      </c>
      <c r="AQ783" s="40"/>
      <c r="AR783" s="42">
        <f>+IF(Tabla1[[#This Row],[Fecha Baja]]="","",VALUE(1&amp;"/"&amp;MONTH(Tabla1[[#This Row],[Fecha Baja]])&amp;"/"&amp;YEAR(Tabla1[[#This Row],[Fecha Baja]])))</f>
        <v>43647</v>
      </c>
      <c r="AS783" s="42">
        <f>IF(Tabla1[[#This Row],[Fecha Ingreso Plataforma]]="","",VALUE(1&amp;"/"&amp;MONTH(Tabla1[[#This Row],[Fecha Ingreso Plataforma]])&amp;"/"&amp;YEAR(Tabla1[[#This Row],[Fecha Ingreso Plataforma]])))</f>
        <v>43617</v>
      </c>
      <c r="AT783" s="41" t="str">
        <f ca="1">+IF(AND(Tabla1[[#This Row],[dias]]&gt;=135,Tabla1[[#This Row],[Estado]]="Vigente"),"Si","No")</f>
        <v>No</v>
      </c>
      <c r="AU783" s="37" t="str">
        <f>+IF(COUNTIF('PLAN EMPLEADO'!I:I,Tabla1[[#This Row],[Mail]])=0,"No","Si")</f>
        <v>No</v>
      </c>
      <c r="AV783" s="89" t="s">
        <v>709</v>
      </c>
      <c r="AW783" s="194"/>
    </row>
    <row r="784" spans="1:49" x14ac:dyDescent="0.2">
      <c r="A784" s="37" t="s">
        <v>27</v>
      </c>
      <c r="B784" s="37" t="s">
        <v>3115</v>
      </c>
      <c r="C784" s="37" t="s">
        <v>5954</v>
      </c>
      <c r="D784" s="37" t="s">
        <v>30</v>
      </c>
      <c r="E784" s="193" t="str">
        <f>+LEFT(Tabla1[[#This Row],[RutDV]],8)</f>
        <v>15999471</v>
      </c>
      <c r="F784" s="193" t="str">
        <f>+RIGHT(Tabla1[[#This Row],[RutDV]],1)</f>
        <v>6</v>
      </c>
      <c r="G784" s="37" t="s">
        <v>6076</v>
      </c>
      <c r="H784" s="37" t="s">
        <v>6149</v>
      </c>
      <c r="I784" s="41" t="str">
        <f>+TRIM(Tabla1[[#This Row],[Nombres]]&amp;" "&amp;Tabla1[[#This Row],[Apellidos]])</f>
        <v>ERNESTO ANGELO ORADINI RIQUELME</v>
      </c>
      <c r="J784" s="37" t="s">
        <v>6118</v>
      </c>
      <c r="K784" s="37" t="s">
        <v>6119</v>
      </c>
      <c r="L784" s="37" t="s">
        <v>2494</v>
      </c>
      <c r="M784" s="37" t="s">
        <v>2493</v>
      </c>
      <c r="N784" s="37" t="s">
        <v>2495</v>
      </c>
      <c r="O784" s="37" t="s">
        <v>3240</v>
      </c>
      <c r="P784" s="40">
        <v>43765</v>
      </c>
      <c r="Q784" s="37"/>
      <c r="R784" s="45"/>
      <c r="S784" s="45"/>
      <c r="T784" s="45"/>
      <c r="U784" s="45"/>
      <c r="V784" s="40">
        <v>31019</v>
      </c>
      <c r="W784" s="37" t="s">
        <v>5408</v>
      </c>
      <c r="X784" s="37" t="s">
        <v>4599</v>
      </c>
      <c r="Y784" s="37" t="str">
        <f>+IFERROR(VLOOKUP(Tabla1[[#This Row],[Supervisor]],STAFF!E:H,4,0),"")</f>
        <v>WILLIAMS ENRIQUE DOMINGUEZ BARRADA</v>
      </c>
      <c r="Z784" s="40">
        <v>43612</v>
      </c>
      <c r="AA784" s="40">
        <v>43630</v>
      </c>
      <c r="AC784" s="40">
        <v>43633</v>
      </c>
      <c r="AD784" s="37" t="s">
        <v>6149</v>
      </c>
      <c r="AE784" s="37" t="s">
        <v>6149</v>
      </c>
      <c r="AF784" s="37">
        <v>19146</v>
      </c>
      <c r="AG784" s="37" t="s">
        <v>6173</v>
      </c>
      <c r="AJ784" s="37">
        <v>58</v>
      </c>
      <c r="AK784" s="37" t="s">
        <v>2515</v>
      </c>
      <c r="AL784" s="37">
        <v>45</v>
      </c>
      <c r="AM784" s="37" t="s">
        <v>3519</v>
      </c>
      <c r="AN784" s="37">
        <f>+IF(AL784=45,1,"")</f>
        <v>1</v>
      </c>
      <c r="AO784" s="40">
        <f ca="1">+TODAY()</f>
        <v>44256</v>
      </c>
      <c r="AP784" s="41">
        <f ca="1">+IF(Tabla1[[#This Row],[Fecha Ingreso Plataforma]]="","",AO784-AC784)</f>
        <v>623</v>
      </c>
      <c r="AQ784" s="40"/>
      <c r="AR784" s="42">
        <f>+IF(Tabla1[[#This Row],[Fecha Baja]]="","",VALUE(1&amp;"/"&amp;MONTH(Tabla1[[#This Row],[Fecha Baja]])&amp;"/"&amp;YEAR(Tabla1[[#This Row],[Fecha Baja]])))</f>
        <v>43739</v>
      </c>
      <c r="AS784" s="42">
        <f>IF(Tabla1[[#This Row],[Fecha Ingreso Plataforma]]="","",VALUE(1&amp;"/"&amp;MONTH(Tabla1[[#This Row],[Fecha Ingreso Plataforma]])&amp;"/"&amp;YEAR(Tabla1[[#This Row],[Fecha Ingreso Plataforma]])))</f>
        <v>43617</v>
      </c>
      <c r="AT784" s="41" t="str">
        <f ca="1">+IF(AND(Tabla1[[#This Row],[dias]]&gt;=135,Tabla1[[#This Row],[Estado]]="Vigente"),"Si","No")</f>
        <v>No</v>
      </c>
      <c r="AU784" s="37" t="str">
        <f>+IF(COUNTIF('PLAN EMPLEADO'!I:I,Tabla1[[#This Row],[Mail]])=0,"No","Si")</f>
        <v>No</v>
      </c>
      <c r="AV784" s="89" t="s">
        <v>709</v>
      </c>
      <c r="AW784" s="194"/>
    </row>
    <row r="785" spans="1:49" x14ac:dyDescent="0.2">
      <c r="A785" s="37" t="s">
        <v>27</v>
      </c>
      <c r="B785" s="37" t="s">
        <v>3115</v>
      </c>
      <c r="C785" s="37" t="s">
        <v>28</v>
      </c>
      <c r="D785" s="37" t="s">
        <v>30</v>
      </c>
      <c r="E785" s="193" t="str">
        <f>+LEFT(Tabla1[[#This Row],[RutDV]],8)</f>
        <v>17799682</v>
      </c>
      <c r="F785" s="193" t="str">
        <f>+RIGHT(Tabla1[[#This Row],[RutDV]],1)</f>
        <v>3</v>
      </c>
      <c r="G785" s="37" t="s">
        <v>6068</v>
      </c>
      <c r="H785" s="37" t="s">
        <v>6141</v>
      </c>
      <c r="I785" s="41" t="str">
        <f>+TRIM(Tabla1[[#This Row],[Nombres]]&amp;" "&amp;Tabla1[[#This Row],[Apellidos]])</f>
        <v>FRANCISCA ARACELI ROJAS ROJAS</v>
      </c>
      <c r="J785" s="37" t="s">
        <v>6102</v>
      </c>
      <c r="K785" s="37" t="s">
        <v>2088</v>
      </c>
      <c r="L785" s="37" t="s">
        <v>2494</v>
      </c>
      <c r="M785" s="37" t="s">
        <v>2493</v>
      </c>
      <c r="N785" s="37" t="s">
        <v>2496</v>
      </c>
      <c r="O785" s="37" t="s">
        <v>3533</v>
      </c>
      <c r="P785" s="40">
        <v>43647</v>
      </c>
      <c r="Q785" s="37"/>
      <c r="R785" s="45"/>
      <c r="S785" s="45"/>
      <c r="T785" s="45"/>
      <c r="U785" s="45"/>
      <c r="V785" s="40">
        <v>33346</v>
      </c>
      <c r="W785" s="37" t="s">
        <v>5410</v>
      </c>
      <c r="X785" s="37" t="s">
        <v>2506</v>
      </c>
      <c r="Y785" s="37" t="str">
        <f>+IFERROR(VLOOKUP(Tabla1[[#This Row],[Supervisor]],STAFF!E:H,4,0),"")</f>
        <v>ULISES LA ROSA PEREZ</v>
      </c>
      <c r="Z785" s="40">
        <v>43612</v>
      </c>
      <c r="AA785" s="40">
        <v>43630</v>
      </c>
      <c r="AC785" s="40">
        <v>43633</v>
      </c>
      <c r="AD785" s="37" t="s">
        <v>6141</v>
      </c>
      <c r="AE785" s="37" t="s">
        <v>6141</v>
      </c>
      <c r="AF785" s="37">
        <v>19157</v>
      </c>
      <c r="AG785" s="37" t="s">
        <v>6165</v>
      </c>
      <c r="AJ785" s="37">
        <v>58</v>
      </c>
      <c r="AK785" s="37" t="s">
        <v>2515</v>
      </c>
      <c r="AL785" s="37">
        <v>45</v>
      </c>
      <c r="AN785" s="37">
        <f>+IF(AL785=45,1,"")</f>
        <v>1</v>
      </c>
      <c r="AO785" s="40">
        <f ca="1">+TODAY()</f>
        <v>44256</v>
      </c>
      <c r="AP785" s="41">
        <f ca="1">+IF(Tabla1[[#This Row],[Fecha Ingreso Plataforma]]="","",AO785-AC785)</f>
        <v>623</v>
      </c>
      <c r="AQ785" s="40"/>
      <c r="AR785" s="42">
        <f>+IF(Tabla1[[#This Row],[Fecha Baja]]="","",VALUE(1&amp;"/"&amp;MONTH(Tabla1[[#This Row],[Fecha Baja]])&amp;"/"&amp;YEAR(Tabla1[[#This Row],[Fecha Baja]])))</f>
        <v>43647</v>
      </c>
      <c r="AS785" s="42">
        <f>IF(Tabla1[[#This Row],[Fecha Ingreso Plataforma]]="","",VALUE(1&amp;"/"&amp;MONTH(Tabla1[[#This Row],[Fecha Ingreso Plataforma]])&amp;"/"&amp;YEAR(Tabla1[[#This Row],[Fecha Ingreso Plataforma]])))</f>
        <v>43617</v>
      </c>
      <c r="AT785" s="41" t="str">
        <f ca="1">+IF(AND(Tabla1[[#This Row],[dias]]&gt;=135,Tabla1[[#This Row],[Estado]]="Vigente"),"Si","No")</f>
        <v>No</v>
      </c>
      <c r="AU785" s="37" t="str">
        <f>+IF(COUNTIF('PLAN EMPLEADO'!I:I,Tabla1[[#This Row],[Mail]])=0,"No","Si")</f>
        <v>No</v>
      </c>
      <c r="AV785" s="89" t="s">
        <v>709</v>
      </c>
      <c r="AW785" s="194"/>
    </row>
    <row r="786" spans="1:49" x14ac:dyDescent="0.2">
      <c r="A786" s="37" t="s">
        <v>27</v>
      </c>
      <c r="B786" s="37" t="s">
        <v>3115</v>
      </c>
      <c r="C786" s="37" t="s">
        <v>28</v>
      </c>
      <c r="D786" s="37" t="s">
        <v>30</v>
      </c>
      <c r="E786" s="193" t="str">
        <f>+LEFT(Tabla1[[#This Row],[RutDV]],8)</f>
        <v>17015639</v>
      </c>
      <c r="F786" s="193" t="str">
        <f>+RIGHT(Tabla1[[#This Row],[RutDV]],1)</f>
        <v>0</v>
      </c>
      <c r="G786" s="37" t="s">
        <v>6065</v>
      </c>
      <c r="H786" s="37" t="s">
        <v>6138</v>
      </c>
      <c r="I786" s="41" t="str">
        <f>+TRIM(Tabla1[[#This Row],[Nombres]]&amp;" "&amp;Tabla1[[#This Row],[Apellidos]])</f>
        <v>GRINELDO ORLANDO ORTIZ GUAJARDO</v>
      </c>
      <c r="J786" s="37" t="s">
        <v>6096</v>
      </c>
      <c r="K786" s="37" t="s">
        <v>6097</v>
      </c>
      <c r="L786" s="37" t="s">
        <v>2494</v>
      </c>
      <c r="M786" s="37" t="s">
        <v>2493</v>
      </c>
      <c r="N786" s="37" t="s">
        <v>2496</v>
      </c>
      <c r="O786" s="37" t="s">
        <v>3533</v>
      </c>
      <c r="P786" s="40">
        <v>43644</v>
      </c>
      <c r="Q786" s="37"/>
      <c r="R786" s="45"/>
      <c r="S786" s="45"/>
      <c r="T786" s="45"/>
      <c r="U786" s="45"/>
      <c r="V786" s="40">
        <v>32436</v>
      </c>
      <c r="W786" s="37" t="s">
        <v>5410</v>
      </c>
      <c r="X786" s="37" t="s">
        <v>2506</v>
      </c>
      <c r="Y786" s="37" t="str">
        <f>+IFERROR(VLOOKUP(Tabla1[[#This Row],[Supervisor]],STAFF!E:H,4,0),"")</f>
        <v>ULISES LA ROSA PEREZ</v>
      </c>
      <c r="Z786" s="40">
        <v>43612</v>
      </c>
      <c r="AA786" s="40">
        <v>43630</v>
      </c>
      <c r="AC786" s="40">
        <v>43633</v>
      </c>
      <c r="AD786" s="37" t="s">
        <v>6138</v>
      </c>
      <c r="AE786" s="37" t="s">
        <v>6138</v>
      </c>
      <c r="AF786" s="37">
        <v>19233</v>
      </c>
      <c r="AG786" s="37" t="s">
        <v>6162</v>
      </c>
      <c r="AJ786" s="37">
        <v>58</v>
      </c>
      <c r="AK786" s="37" t="s">
        <v>2515</v>
      </c>
      <c r="AL786" s="37">
        <v>45</v>
      </c>
      <c r="AN786" s="37">
        <f>+IF(AL786=45,1,"")</f>
        <v>1</v>
      </c>
      <c r="AO786" s="40">
        <f ca="1">+TODAY()</f>
        <v>44256</v>
      </c>
      <c r="AP786" s="41">
        <f ca="1">+IF(Tabla1[[#This Row],[Fecha Ingreso Plataforma]]="","",AO786-AC786)</f>
        <v>623</v>
      </c>
      <c r="AQ786" s="40"/>
      <c r="AR786" s="42">
        <f>+IF(Tabla1[[#This Row],[Fecha Baja]]="","",VALUE(1&amp;"/"&amp;MONTH(Tabla1[[#This Row],[Fecha Baja]])&amp;"/"&amp;YEAR(Tabla1[[#This Row],[Fecha Baja]])))</f>
        <v>43617</v>
      </c>
      <c r="AS786" s="42">
        <f>IF(Tabla1[[#This Row],[Fecha Ingreso Plataforma]]="","",VALUE(1&amp;"/"&amp;MONTH(Tabla1[[#This Row],[Fecha Ingreso Plataforma]])&amp;"/"&amp;YEAR(Tabla1[[#This Row],[Fecha Ingreso Plataforma]])))</f>
        <v>43617</v>
      </c>
      <c r="AT786" s="41" t="str">
        <f ca="1">+IF(AND(Tabla1[[#This Row],[dias]]&gt;=135,Tabla1[[#This Row],[Estado]]="Vigente"),"Si","No")</f>
        <v>No</v>
      </c>
      <c r="AU786" s="37" t="str">
        <f>+IF(COUNTIF('PLAN EMPLEADO'!I:I,Tabla1[[#This Row],[Mail]])=0,"No","Si")</f>
        <v>No</v>
      </c>
      <c r="AV786" s="89" t="s">
        <v>709</v>
      </c>
      <c r="AW786" s="194"/>
    </row>
    <row r="787" spans="1:49" x14ac:dyDescent="0.2">
      <c r="A787" s="37" t="s">
        <v>27</v>
      </c>
      <c r="B787" s="37" t="s">
        <v>3115</v>
      </c>
      <c r="C787" s="37" t="s">
        <v>28</v>
      </c>
      <c r="D787" s="37" t="s">
        <v>30</v>
      </c>
      <c r="E787" s="193" t="str">
        <f>+LEFT(Tabla1[[#This Row],[RutDV]],8)</f>
        <v>14108736</v>
      </c>
      <c r="F787" s="193" t="str">
        <f>+RIGHT(Tabla1[[#This Row],[RutDV]],1)</f>
        <v>3</v>
      </c>
      <c r="G787" s="37" t="s">
        <v>4850</v>
      </c>
      <c r="H787" s="37" t="s">
        <v>4923</v>
      </c>
      <c r="I787" s="41" t="str">
        <f>+TRIM(Tabla1[[#This Row],[Nombres]]&amp;" "&amp;Tabla1[[#This Row],[Apellidos]])</f>
        <v>JORGE ANDRES MARIN MALUENDA</v>
      </c>
      <c r="J787" s="37" t="s">
        <v>6087</v>
      </c>
      <c r="K787" s="37" t="s">
        <v>4824</v>
      </c>
      <c r="L787" s="37" t="s">
        <v>2494</v>
      </c>
      <c r="M787" s="37" t="s">
        <v>2493</v>
      </c>
      <c r="N787" s="37" t="s">
        <v>2495</v>
      </c>
      <c r="O787" s="37" t="s">
        <v>3107</v>
      </c>
      <c r="P787" s="40">
        <v>43633</v>
      </c>
      <c r="Q787" s="37"/>
      <c r="R787" s="45"/>
      <c r="S787" s="45"/>
      <c r="T787" s="45"/>
      <c r="U787" s="45"/>
      <c r="V787" s="40">
        <v>29599</v>
      </c>
      <c r="W787" s="37" t="s">
        <v>2515</v>
      </c>
      <c r="Y787" s="37" t="str">
        <f>+IFERROR(VLOOKUP(Tabla1[[#This Row],[Supervisor]],STAFF!E:H,4,0),"")</f>
        <v/>
      </c>
      <c r="Z787" s="40">
        <v>43612</v>
      </c>
      <c r="AA787" s="40">
        <v>43630</v>
      </c>
      <c r="AC787" s="40"/>
      <c r="AD787" s="37" t="s">
        <v>4923</v>
      </c>
      <c r="AE787" s="37" t="s">
        <v>4923</v>
      </c>
      <c r="AF787" s="37">
        <v>19215</v>
      </c>
      <c r="AG787" s="37" t="s">
        <v>4938</v>
      </c>
      <c r="AJ787" s="37">
        <v>58</v>
      </c>
      <c r="AK787" s="37" t="s">
        <v>2515</v>
      </c>
      <c r="AL787" s="37">
        <v>30</v>
      </c>
      <c r="AN787" s="37" t="str">
        <f>+IF(AL787=45,1,"")</f>
        <v/>
      </c>
      <c r="AO787" s="40">
        <f ca="1">+TODAY()</f>
        <v>44256</v>
      </c>
      <c r="AP787" s="41" t="str">
        <f>+IF(Tabla1[[#This Row],[Fecha Ingreso Plataforma]]="","",AO787-AC787)</f>
        <v/>
      </c>
      <c r="AQ787" s="40"/>
      <c r="AR787" s="42">
        <f>+IF(Tabla1[[#This Row],[Fecha Baja]]="","",VALUE(1&amp;"/"&amp;MONTH(Tabla1[[#This Row],[Fecha Baja]])&amp;"/"&amp;YEAR(Tabla1[[#This Row],[Fecha Baja]])))</f>
        <v>43617</v>
      </c>
      <c r="AS787" s="42" t="str">
        <f>IF(Tabla1[[#This Row],[Fecha Ingreso Plataforma]]="","",VALUE(1&amp;"/"&amp;MONTH(Tabla1[[#This Row],[Fecha Ingreso Plataforma]])&amp;"/"&amp;YEAR(Tabla1[[#This Row],[Fecha Ingreso Plataforma]])))</f>
        <v/>
      </c>
      <c r="AT787" s="41" t="str">
        <f>+IF(AND(Tabla1[[#This Row],[dias]]&gt;=135,Tabla1[[#This Row],[Estado]]="Vigente"),"Si","No")</f>
        <v>No</v>
      </c>
      <c r="AU787" s="37" t="str">
        <f>+IF(COUNTIF('PLAN EMPLEADO'!I:I,Tabla1[[#This Row],[Mail]])=0,"No","Si")</f>
        <v>No</v>
      </c>
      <c r="AV787" s="89" t="s">
        <v>709</v>
      </c>
      <c r="AW787" s="194"/>
    </row>
    <row r="788" spans="1:49" x14ac:dyDescent="0.2">
      <c r="A788" s="37" t="s">
        <v>27</v>
      </c>
      <c r="B788" s="37" t="s">
        <v>3115</v>
      </c>
      <c r="C788" s="37" t="s">
        <v>28</v>
      </c>
      <c r="D788" s="37" t="s">
        <v>30</v>
      </c>
      <c r="E788" s="193" t="str">
        <f>+LEFT(Tabla1[[#This Row],[RutDV]],8)</f>
        <v>17452809</v>
      </c>
      <c r="F788" s="193" t="str">
        <f>+RIGHT(Tabla1[[#This Row],[RutDV]],1)</f>
        <v>8</v>
      </c>
      <c r="G788" s="37" t="s">
        <v>6070</v>
      </c>
      <c r="H788" s="37" t="s">
        <v>6143</v>
      </c>
      <c r="I788" s="41" t="str">
        <f>+TRIM(Tabla1[[#This Row],[Nombres]]&amp;" "&amp;Tabla1[[#This Row],[Apellidos]])</f>
        <v>MAURICIO JAVIER MOROSO MOROSO</v>
      </c>
      <c r="J788" s="37" t="s">
        <v>6105</v>
      </c>
      <c r="K788" s="37" t="s">
        <v>6106</v>
      </c>
      <c r="L788" s="37" t="s">
        <v>2494</v>
      </c>
      <c r="M788" s="37" t="s">
        <v>2493</v>
      </c>
      <c r="N788" s="37" t="s">
        <v>2495</v>
      </c>
      <c r="O788" s="37" t="s">
        <v>3107</v>
      </c>
      <c r="P788" s="40">
        <v>43633</v>
      </c>
      <c r="Q788" s="37"/>
      <c r="R788" s="45"/>
      <c r="S788" s="45"/>
      <c r="T788" s="45"/>
      <c r="U788" s="45"/>
      <c r="V788" s="40">
        <v>32986</v>
      </c>
      <c r="W788" s="37" t="s">
        <v>2515</v>
      </c>
      <c r="Y788" s="37" t="str">
        <f>+IFERROR(VLOOKUP(Tabla1[[#This Row],[Supervisor]],STAFF!E:H,4,0),"")</f>
        <v/>
      </c>
      <c r="Z788" s="40">
        <v>43612</v>
      </c>
      <c r="AA788" s="40">
        <v>43630</v>
      </c>
      <c r="AC788" s="40"/>
      <c r="AD788" s="37" t="s">
        <v>6143</v>
      </c>
      <c r="AE788" s="37" t="s">
        <v>6143</v>
      </c>
      <c r="AF788" s="37">
        <v>19164</v>
      </c>
      <c r="AG788" s="37" t="s">
        <v>6167</v>
      </c>
      <c r="AJ788" s="37">
        <v>58</v>
      </c>
      <c r="AK788" s="37" t="s">
        <v>2515</v>
      </c>
      <c r="AL788" s="37">
        <v>45</v>
      </c>
      <c r="AN788" s="37">
        <f>+IF(AL788=45,1,"")</f>
        <v>1</v>
      </c>
      <c r="AO788" s="40">
        <f ca="1">+TODAY()</f>
        <v>44256</v>
      </c>
      <c r="AP788" s="41" t="str">
        <f>+IF(Tabla1[[#This Row],[Fecha Ingreso Plataforma]]="","",AO788-AC788)</f>
        <v/>
      </c>
      <c r="AQ788" s="40"/>
      <c r="AR788" s="42">
        <f>+IF(Tabla1[[#This Row],[Fecha Baja]]="","",VALUE(1&amp;"/"&amp;MONTH(Tabla1[[#This Row],[Fecha Baja]])&amp;"/"&amp;YEAR(Tabla1[[#This Row],[Fecha Baja]])))</f>
        <v>43617</v>
      </c>
      <c r="AS788" s="42" t="str">
        <f>IF(Tabla1[[#This Row],[Fecha Ingreso Plataforma]]="","",VALUE(1&amp;"/"&amp;MONTH(Tabla1[[#This Row],[Fecha Ingreso Plataforma]])&amp;"/"&amp;YEAR(Tabla1[[#This Row],[Fecha Ingreso Plataforma]])))</f>
        <v/>
      </c>
      <c r="AT788" s="41" t="str">
        <f>+IF(AND(Tabla1[[#This Row],[dias]]&gt;=135,Tabla1[[#This Row],[Estado]]="Vigente"),"Si","No")</f>
        <v>No</v>
      </c>
      <c r="AU788" s="37" t="str">
        <f>+IF(COUNTIF('PLAN EMPLEADO'!I:I,Tabla1[[#This Row],[Mail]])=0,"No","Si")</f>
        <v>No</v>
      </c>
      <c r="AV788" s="89" t="s">
        <v>709</v>
      </c>
      <c r="AW788" s="194"/>
    </row>
    <row r="789" spans="1:49" x14ac:dyDescent="0.2">
      <c r="A789" s="37" t="s">
        <v>27</v>
      </c>
      <c r="B789" s="37" t="s">
        <v>3115</v>
      </c>
      <c r="C789" s="37" t="s">
        <v>28</v>
      </c>
      <c r="D789" s="37" t="s">
        <v>30</v>
      </c>
      <c r="E789" s="193" t="str">
        <f>+LEFT(Tabla1[[#This Row],[RutDV]],8)</f>
        <v>13798348</v>
      </c>
      <c r="F789" s="193" t="str">
        <f>+RIGHT(Tabla1[[#This Row],[RutDV]],1)</f>
        <v>6</v>
      </c>
      <c r="G789" s="37" t="s">
        <v>6061</v>
      </c>
      <c r="H789" s="37" t="s">
        <v>6134</v>
      </c>
      <c r="I789" s="41" t="str">
        <f>+TRIM(Tabla1[[#This Row],[Nombres]]&amp;" "&amp;Tabla1[[#This Row],[Apellidos]])</f>
        <v>RENE ALBERTO LAGOS VEJAR</v>
      </c>
      <c r="J789" s="37" t="s">
        <v>6088</v>
      </c>
      <c r="K789" s="37" t="s">
        <v>6089</v>
      </c>
      <c r="L789" s="37" t="s">
        <v>2494</v>
      </c>
      <c r="M789" s="37" t="s">
        <v>2493</v>
      </c>
      <c r="N789" s="37" t="s">
        <v>2495</v>
      </c>
      <c r="O789" s="37" t="s">
        <v>3240</v>
      </c>
      <c r="P789" s="40">
        <v>43677</v>
      </c>
      <c r="Q789" s="37"/>
      <c r="R789" s="45"/>
      <c r="S789" s="45"/>
      <c r="T789" s="45"/>
      <c r="U789" s="45"/>
      <c r="V789" s="40">
        <v>29271</v>
      </c>
      <c r="W789" s="37" t="s">
        <v>5414</v>
      </c>
      <c r="X789" s="37" t="s">
        <v>2508</v>
      </c>
      <c r="Y789" s="37" t="str">
        <f>+IFERROR(VLOOKUP(Tabla1[[#This Row],[Supervisor]],STAFF!E:H,4,0),"")</f>
        <v>ULISES LA ROSA PEREZ</v>
      </c>
      <c r="Z789" s="40">
        <v>43612</v>
      </c>
      <c r="AA789" s="40">
        <v>43630</v>
      </c>
      <c r="AC789" s="40">
        <v>43633</v>
      </c>
      <c r="AD789" s="37" t="s">
        <v>6134</v>
      </c>
      <c r="AE789" s="37" t="s">
        <v>6134</v>
      </c>
      <c r="AF789" s="37">
        <v>19221</v>
      </c>
      <c r="AG789" s="37" t="s">
        <v>6158</v>
      </c>
      <c r="AJ789" s="37">
        <v>58</v>
      </c>
      <c r="AK789" s="37" t="s">
        <v>2515</v>
      </c>
      <c r="AL789" s="37">
        <v>30</v>
      </c>
      <c r="AN789" s="37" t="str">
        <f>+IF(AL789=45,1,"")</f>
        <v/>
      </c>
      <c r="AO789" s="40">
        <f ca="1">+TODAY()</f>
        <v>44256</v>
      </c>
      <c r="AP789" s="41">
        <f ca="1">+IF(Tabla1[[#This Row],[Fecha Ingreso Plataforma]]="","",AO789-AC789)</f>
        <v>623</v>
      </c>
      <c r="AQ789" s="40"/>
      <c r="AR789" s="42">
        <f>+IF(Tabla1[[#This Row],[Fecha Baja]]="","",VALUE(1&amp;"/"&amp;MONTH(Tabla1[[#This Row],[Fecha Baja]])&amp;"/"&amp;YEAR(Tabla1[[#This Row],[Fecha Baja]])))</f>
        <v>43647</v>
      </c>
      <c r="AS789" s="42">
        <f>IF(Tabla1[[#This Row],[Fecha Ingreso Plataforma]]="","",VALUE(1&amp;"/"&amp;MONTH(Tabla1[[#This Row],[Fecha Ingreso Plataforma]])&amp;"/"&amp;YEAR(Tabla1[[#This Row],[Fecha Ingreso Plataforma]])))</f>
        <v>43617</v>
      </c>
      <c r="AT789" s="41" t="str">
        <f ca="1">+IF(AND(Tabla1[[#This Row],[dias]]&gt;=135,Tabla1[[#This Row],[Estado]]="Vigente"),"Si","No")</f>
        <v>No</v>
      </c>
      <c r="AU789" s="37" t="str">
        <f>+IF(COUNTIF('PLAN EMPLEADO'!I:I,Tabla1[[#This Row],[Mail]])=0,"No","Si")</f>
        <v>No</v>
      </c>
      <c r="AV789" s="89" t="s">
        <v>709</v>
      </c>
      <c r="AW789" s="194"/>
    </row>
    <row r="790" spans="1:49" x14ac:dyDescent="0.2">
      <c r="A790" s="37" t="s">
        <v>27</v>
      </c>
      <c r="B790" s="37" t="s">
        <v>3115</v>
      </c>
      <c r="C790" s="37" t="s">
        <v>28</v>
      </c>
      <c r="D790" s="37" t="s">
        <v>30</v>
      </c>
      <c r="E790" s="193" t="str">
        <f>+LEFT(Tabla1[[#This Row],[RutDV]],8)</f>
        <v>19826073</v>
      </c>
      <c r="F790" s="193" t="str">
        <f>+RIGHT(Tabla1[[#This Row],[RutDV]],1)</f>
        <v>8</v>
      </c>
      <c r="G790" s="37" t="s">
        <v>5891</v>
      </c>
      <c r="H790" s="37" t="s">
        <v>5912</v>
      </c>
      <c r="I790" s="41" t="str">
        <f>+TRIM(Tabla1[[#This Row],[Nombres]]&amp;" "&amp;Tabla1[[#This Row],[Apellidos]])</f>
        <v>RICARDO ALBERTO LAGUNAS MOLINA</v>
      </c>
      <c r="J790" s="37" t="s">
        <v>6115</v>
      </c>
      <c r="K790" s="37" t="s">
        <v>5873</v>
      </c>
      <c r="L790" s="37" t="s">
        <v>2494</v>
      </c>
      <c r="M790" s="37" t="s">
        <v>2493</v>
      </c>
      <c r="N790" s="37" t="s">
        <v>2496</v>
      </c>
      <c r="O790" s="37" t="s">
        <v>3533</v>
      </c>
      <c r="P790" s="40">
        <v>43766</v>
      </c>
      <c r="Q790" s="37"/>
      <c r="R790" s="45"/>
      <c r="S790" s="45"/>
      <c r="T790" s="45"/>
      <c r="U790" s="45"/>
      <c r="V790" s="40">
        <v>36025</v>
      </c>
      <c r="W790" s="37" t="s">
        <v>5415</v>
      </c>
      <c r="X790" s="37" t="s">
        <v>2509</v>
      </c>
      <c r="Y790" s="37" t="str">
        <f>+IFERROR(VLOOKUP(Tabla1[[#This Row],[Supervisor]],STAFF!E:H,4,0),"")</f>
        <v>ULISES LA ROSA PEREZ</v>
      </c>
      <c r="Z790" s="40">
        <v>43612</v>
      </c>
      <c r="AA790" s="40">
        <v>43630</v>
      </c>
      <c r="AC790" s="40">
        <v>43633</v>
      </c>
      <c r="AD790" s="37" t="s">
        <v>5912</v>
      </c>
      <c r="AE790" s="37" t="s">
        <v>5912</v>
      </c>
      <c r="AF790" s="37">
        <v>19257</v>
      </c>
      <c r="AG790" s="37" t="s">
        <v>5933</v>
      </c>
      <c r="AJ790" s="37">
        <v>58</v>
      </c>
      <c r="AK790" s="37" t="s">
        <v>2515</v>
      </c>
      <c r="AL790" s="37">
        <v>30</v>
      </c>
      <c r="AM790" s="37" t="s">
        <v>3519</v>
      </c>
      <c r="AN790" s="37" t="str">
        <f>+IF(AL790=45,1,"")</f>
        <v/>
      </c>
      <c r="AO790" s="40">
        <f ca="1">+TODAY()</f>
        <v>44256</v>
      </c>
      <c r="AP790" s="41">
        <f ca="1">+IF(Tabla1[[#This Row],[Fecha Ingreso Plataforma]]="","",AO790-AC790)</f>
        <v>623</v>
      </c>
      <c r="AQ790" s="40"/>
      <c r="AR790" s="42">
        <f>+IF(Tabla1[[#This Row],[Fecha Baja]]="","",VALUE(1&amp;"/"&amp;MONTH(Tabla1[[#This Row],[Fecha Baja]])&amp;"/"&amp;YEAR(Tabla1[[#This Row],[Fecha Baja]])))</f>
        <v>43739</v>
      </c>
      <c r="AS790" s="42">
        <f>IF(Tabla1[[#This Row],[Fecha Ingreso Plataforma]]="","",VALUE(1&amp;"/"&amp;MONTH(Tabla1[[#This Row],[Fecha Ingreso Plataforma]])&amp;"/"&amp;YEAR(Tabla1[[#This Row],[Fecha Ingreso Plataforma]])))</f>
        <v>43617</v>
      </c>
      <c r="AT790" s="41" t="str">
        <f ca="1">+IF(AND(Tabla1[[#This Row],[dias]]&gt;=135,Tabla1[[#This Row],[Estado]]="Vigente"),"Si","No")</f>
        <v>No</v>
      </c>
      <c r="AU790" s="37" t="str">
        <f>+IF(COUNTIF('PLAN EMPLEADO'!I:I,Tabla1[[#This Row],[Mail]])=0,"No","Si")</f>
        <v>No</v>
      </c>
      <c r="AV790" s="89" t="s">
        <v>709</v>
      </c>
      <c r="AW790" s="194"/>
    </row>
    <row r="791" spans="1:49" x14ac:dyDescent="0.2">
      <c r="A791" s="37" t="s">
        <v>27</v>
      </c>
      <c r="B791" s="37" t="s">
        <v>3115</v>
      </c>
      <c r="C791" s="37" t="s">
        <v>28</v>
      </c>
      <c r="D791" s="37" t="s">
        <v>30</v>
      </c>
      <c r="E791" s="193" t="str">
        <f>+LEFT(Tabla1[[#This Row],[RutDV]],8)</f>
        <v>12806523</v>
      </c>
      <c r="F791" s="193" t="str">
        <f>+RIGHT(Tabla1[[#This Row],[RutDV]],1)</f>
        <v>7</v>
      </c>
      <c r="G791" s="37" t="s">
        <v>6062</v>
      </c>
      <c r="H791" s="37" t="s">
        <v>6135</v>
      </c>
      <c r="I791" s="41" t="str">
        <f>+TRIM(Tabla1[[#This Row],[Nombres]]&amp;" "&amp;Tabla1[[#This Row],[Apellidos]])</f>
        <v>VINKA ADRIANA BASAURE SANHUEZA</v>
      </c>
      <c r="J791" s="37" t="s">
        <v>6090</v>
      </c>
      <c r="K791" s="37" t="s">
        <v>6091</v>
      </c>
      <c r="L791" s="37" t="s">
        <v>2494</v>
      </c>
      <c r="M791" s="37" t="s">
        <v>2493</v>
      </c>
      <c r="N791" s="37" t="s">
        <v>2496</v>
      </c>
      <c r="O791" s="37" t="s">
        <v>3533</v>
      </c>
      <c r="P791" s="40">
        <v>43696</v>
      </c>
      <c r="Q791" s="37"/>
      <c r="R791" s="45"/>
      <c r="S791" s="45"/>
      <c r="T791" s="45"/>
      <c r="U791" s="45"/>
      <c r="V791" s="40">
        <v>27675</v>
      </c>
      <c r="W791" s="37" t="s">
        <v>5414</v>
      </c>
      <c r="X791" s="37" t="s">
        <v>2508</v>
      </c>
      <c r="Y791" s="37" t="str">
        <f>+IFERROR(VLOOKUP(Tabla1[[#This Row],[Supervisor]],STAFF!E:H,4,0),"")</f>
        <v>ULISES LA ROSA PEREZ</v>
      </c>
      <c r="Z791" s="40">
        <v>43612</v>
      </c>
      <c r="AA791" s="40">
        <v>43630</v>
      </c>
      <c r="AC791" s="40">
        <v>43633</v>
      </c>
      <c r="AD791" s="37" t="s">
        <v>6135</v>
      </c>
      <c r="AE791" s="37" t="s">
        <v>6135</v>
      </c>
      <c r="AF791" s="37">
        <v>19223</v>
      </c>
      <c r="AG791" s="37" t="s">
        <v>6159</v>
      </c>
      <c r="AJ791" s="37">
        <v>58</v>
      </c>
      <c r="AK791" s="37" t="s">
        <v>2515</v>
      </c>
      <c r="AL791" s="37">
        <v>45</v>
      </c>
      <c r="AM791" s="37" t="s">
        <v>3520</v>
      </c>
      <c r="AN791" s="37">
        <f>+IF(AL791=45,1,"")</f>
        <v>1</v>
      </c>
      <c r="AO791" s="40">
        <f ca="1">+TODAY()</f>
        <v>44256</v>
      </c>
      <c r="AP791" s="41">
        <f ca="1">+IF(Tabla1[[#This Row],[Fecha Ingreso Plataforma]]="","",AO791-AC791)</f>
        <v>623</v>
      </c>
      <c r="AQ791" s="40"/>
      <c r="AR791" s="42">
        <f>+IF(Tabla1[[#This Row],[Fecha Baja]]="","",VALUE(1&amp;"/"&amp;MONTH(Tabla1[[#This Row],[Fecha Baja]])&amp;"/"&amp;YEAR(Tabla1[[#This Row],[Fecha Baja]])))</f>
        <v>43678</v>
      </c>
      <c r="AS791" s="42">
        <f>IF(Tabla1[[#This Row],[Fecha Ingreso Plataforma]]="","",VALUE(1&amp;"/"&amp;MONTH(Tabla1[[#This Row],[Fecha Ingreso Plataforma]])&amp;"/"&amp;YEAR(Tabla1[[#This Row],[Fecha Ingreso Plataforma]])))</f>
        <v>43617</v>
      </c>
      <c r="AT791" s="41" t="str">
        <f ca="1">+IF(AND(Tabla1[[#This Row],[dias]]&gt;=135,Tabla1[[#This Row],[Estado]]="Vigente"),"Si","No")</f>
        <v>No</v>
      </c>
      <c r="AU791" s="37" t="str">
        <f>+IF(COUNTIF('PLAN EMPLEADO'!I:I,Tabla1[[#This Row],[Mail]])=0,"No","Si")</f>
        <v>No</v>
      </c>
      <c r="AV791" s="89" t="s">
        <v>709</v>
      </c>
      <c r="AW791" s="194"/>
    </row>
    <row r="792" spans="1:49" x14ac:dyDescent="0.2">
      <c r="A792" s="37" t="s">
        <v>27</v>
      </c>
      <c r="B792" s="37" t="s">
        <v>3115</v>
      </c>
      <c r="C792" s="37" t="s">
        <v>29</v>
      </c>
      <c r="D792" s="37" t="s">
        <v>30</v>
      </c>
      <c r="E792" s="193" t="str">
        <f>+LEFT(Tabla1[[#This Row],[RutDV]],8)</f>
        <v>17174222</v>
      </c>
      <c r="F792" s="193" t="str">
        <f>+RIGHT(Tabla1[[#This Row],[RutDV]],1)</f>
        <v>6</v>
      </c>
      <c r="G792" s="37" t="s">
        <v>6272</v>
      </c>
      <c r="H792" s="37" t="s">
        <v>6326</v>
      </c>
      <c r="I792" s="41" t="str">
        <f>+TRIM(Tabla1[[#This Row],[Nombres]]&amp;" "&amp;Tabla1[[#This Row],[Apellidos]])</f>
        <v>CAROLINA ANDREA CIFUENTES CARVAJAL</v>
      </c>
      <c r="J792" s="37" t="s">
        <v>1309</v>
      </c>
      <c r="K792" s="37" t="s">
        <v>6293</v>
      </c>
      <c r="L792" s="37" t="s">
        <v>2494</v>
      </c>
      <c r="M792" s="37" t="s">
        <v>2493</v>
      </c>
      <c r="N792" s="37" t="s">
        <v>2496</v>
      </c>
      <c r="O792" s="37" t="s">
        <v>3533</v>
      </c>
      <c r="P792" s="40">
        <v>43745</v>
      </c>
      <c r="Q792" s="37"/>
      <c r="R792" s="45"/>
      <c r="S792" s="45"/>
      <c r="T792" s="45"/>
      <c r="U792" s="45"/>
      <c r="V792" s="40">
        <v>32627</v>
      </c>
      <c r="W792" s="37" t="s">
        <v>5414</v>
      </c>
      <c r="X792" s="37" t="s">
        <v>2508</v>
      </c>
      <c r="Y792" s="37" t="str">
        <f>+IFERROR(VLOOKUP(Tabla1[[#This Row],[Supervisor]],STAFF!E:H,4,0),"")</f>
        <v>ULISES LA ROSA PEREZ</v>
      </c>
      <c r="Z792" s="40">
        <v>43620</v>
      </c>
      <c r="AA792" s="40">
        <v>43640</v>
      </c>
      <c r="AC792" s="40">
        <v>43641</v>
      </c>
      <c r="AD792" s="37" t="s">
        <v>6326</v>
      </c>
      <c r="AE792" s="37" t="s">
        <v>6326</v>
      </c>
      <c r="AF792" s="37">
        <v>19272</v>
      </c>
      <c r="AG792" s="37" t="s">
        <v>6347</v>
      </c>
      <c r="AJ792" s="37">
        <v>59</v>
      </c>
      <c r="AK792" s="37" t="s">
        <v>5846</v>
      </c>
      <c r="AL792" s="37">
        <v>30</v>
      </c>
      <c r="AM792" s="37" t="s">
        <v>3519</v>
      </c>
      <c r="AN792" s="37" t="str">
        <f>+IF(AL792=45,1,"")</f>
        <v/>
      </c>
      <c r="AO792" s="40">
        <f ca="1">+TODAY()</f>
        <v>44256</v>
      </c>
      <c r="AP792" s="41">
        <f ca="1">+IF(Tabla1[[#This Row],[Fecha Ingreso Plataforma]]="","",AO792-AC792)</f>
        <v>615</v>
      </c>
      <c r="AQ792" s="40"/>
      <c r="AR792" s="42">
        <f>+IF(Tabla1[[#This Row],[Fecha Baja]]="","",VALUE(1&amp;"/"&amp;MONTH(Tabla1[[#This Row],[Fecha Baja]])&amp;"/"&amp;YEAR(Tabla1[[#This Row],[Fecha Baja]])))</f>
        <v>43739</v>
      </c>
      <c r="AS792" s="42">
        <f>IF(Tabla1[[#This Row],[Fecha Ingreso Plataforma]]="","",VALUE(1&amp;"/"&amp;MONTH(Tabla1[[#This Row],[Fecha Ingreso Plataforma]])&amp;"/"&amp;YEAR(Tabla1[[#This Row],[Fecha Ingreso Plataforma]])))</f>
        <v>43617</v>
      </c>
      <c r="AT792" s="41" t="str">
        <f ca="1">+IF(AND(Tabla1[[#This Row],[dias]]&gt;=135,Tabla1[[#This Row],[Estado]]="Vigente"),"Si","No")</f>
        <v>No</v>
      </c>
      <c r="AU792" s="37" t="str">
        <f>+IF(COUNTIF('PLAN EMPLEADO'!I:I,Tabla1[[#This Row],[Mail]])=0,"No","Si")</f>
        <v>No</v>
      </c>
      <c r="AV792" s="89" t="s">
        <v>709</v>
      </c>
      <c r="AW792" s="194"/>
    </row>
    <row r="793" spans="1:49" x14ac:dyDescent="0.2">
      <c r="A793" s="37" t="s">
        <v>27</v>
      </c>
      <c r="B793" s="37" t="s">
        <v>3115</v>
      </c>
      <c r="C793" s="37" t="s">
        <v>28</v>
      </c>
      <c r="D793" s="37" t="s">
        <v>30</v>
      </c>
      <c r="E793" s="193" t="str">
        <f>+LEFT(Tabla1[[#This Row],[RutDV]],8)</f>
        <v>19348529</v>
      </c>
      <c r="F793" s="193" t="str">
        <f>+RIGHT(Tabla1[[#This Row],[RutDV]],1)</f>
        <v>4</v>
      </c>
      <c r="G793" s="37" t="s">
        <v>6276</v>
      </c>
      <c r="H793" s="37" t="s">
        <v>6330</v>
      </c>
      <c r="I793" s="41" t="str">
        <f>+TRIM(Tabla1[[#This Row],[Nombres]]&amp;" "&amp;Tabla1[[#This Row],[Apellidos]])</f>
        <v>CAMILA ALEJANDRA URRA SEGURA</v>
      </c>
      <c r="J793" s="37" t="s">
        <v>3989</v>
      </c>
      <c r="K793" s="37" t="s">
        <v>6299</v>
      </c>
      <c r="L793" s="37" t="s">
        <v>2494</v>
      </c>
      <c r="M793" s="37" t="s">
        <v>2493</v>
      </c>
      <c r="N793" s="37" t="s">
        <v>2496</v>
      </c>
      <c r="O793" s="37" t="s">
        <v>3533</v>
      </c>
      <c r="P793" s="40">
        <v>43710</v>
      </c>
      <c r="Q793" s="37"/>
      <c r="R793" s="45"/>
      <c r="S793" s="45"/>
      <c r="T793" s="45"/>
      <c r="U793" s="45"/>
      <c r="V793" s="40">
        <v>35243</v>
      </c>
      <c r="W793" s="37" t="s">
        <v>5411</v>
      </c>
      <c r="X793" s="37" t="s">
        <v>2512</v>
      </c>
      <c r="Y793" s="37" t="str">
        <f>+IFERROR(VLOOKUP(Tabla1[[#This Row],[Supervisor]],STAFF!E:H,4,0),"")</f>
        <v>ULISES LA ROSA PEREZ</v>
      </c>
      <c r="Z793" s="40">
        <v>43620</v>
      </c>
      <c r="AA793" s="40">
        <v>43640</v>
      </c>
      <c r="AC793" s="40">
        <v>43641</v>
      </c>
      <c r="AD793" s="37" t="s">
        <v>6330</v>
      </c>
      <c r="AE793" s="37" t="s">
        <v>6330</v>
      </c>
      <c r="AF793" s="37">
        <v>19293</v>
      </c>
      <c r="AG793" s="37" t="s">
        <v>6351</v>
      </c>
      <c r="AJ793" s="37">
        <v>59</v>
      </c>
      <c r="AK793" s="37" t="s">
        <v>5846</v>
      </c>
      <c r="AL793" s="37">
        <v>45</v>
      </c>
      <c r="AM793" s="37" t="s">
        <v>3519</v>
      </c>
      <c r="AN793" s="37">
        <f>+IF(AL793=45,1,"")</f>
        <v>1</v>
      </c>
      <c r="AO793" s="40">
        <f ca="1">+TODAY()</f>
        <v>44256</v>
      </c>
      <c r="AP793" s="41">
        <f ca="1">+IF(Tabla1[[#This Row],[Fecha Ingreso Plataforma]]="","",AO793-AC793)</f>
        <v>615</v>
      </c>
      <c r="AQ793" s="40"/>
      <c r="AR793" s="42">
        <f>+IF(Tabla1[[#This Row],[Fecha Baja]]="","",VALUE(1&amp;"/"&amp;MONTH(Tabla1[[#This Row],[Fecha Baja]])&amp;"/"&amp;YEAR(Tabla1[[#This Row],[Fecha Baja]])))</f>
        <v>43709</v>
      </c>
      <c r="AS793" s="42">
        <f>IF(Tabla1[[#This Row],[Fecha Ingreso Plataforma]]="","",VALUE(1&amp;"/"&amp;MONTH(Tabla1[[#This Row],[Fecha Ingreso Plataforma]])&amp;"/"&amp;YEAR(Tabla1[[#This Row],[Fecha Ingreso Plataforma]])))</f>
        <v>43617</v>
      </c>
      <c r="AT793" s="41" t="str">
        <f ca="1">+IF(AND(Tabla1[[#This Row],[dias]]&gt;=135,Tabla1[[#This Row],[Estado]]="Vigente"),"Si","No")</f>
        <v>No</v>
      </c>
      <c r="AU793" s="37" t="str">
        <f>+IF(COUNTIF('PLAN EMPLEADO'!I:I,Tabla1[[#This Row],[Mail]])=0,"No","Si")</f>
        <v>No</v>
      </c>
      <c r="AV793" s="89" t="s">
        <v>709</v>
      </c>
      <c r="AW793" s="194"/>
    </row>
    <row r="794" spans="1:49" x14ac:dyDescent="0.2">
      <c r="A794" s="37" t="s">
        <v>27</v>
      </c>
      <c r="B794" s="37" t="s">
        <v>3115</v>
      </c>
      <c r="C794" s="37" t="s">
        <v>28</v>
      </c>
      <c r="D794" s="37" t="s">
        <v>30</v>
      </c>
      <c r="E794" s="193" t="str">
        <f>+LEFT(Tabla1[[#This Row],[RutDV]],8)</f>
        <v>18324525</v>
      </c>
      <c r="F794" s="193" t="str">
        <f>+RIGHT(Tabla1[[#This Row],[RutDV]],1)</f>
        <v>2</v>
      </c>
      <c r="G794" s="37" t="s">
        <v>6270</v>
      </c>
      <c r="H794" s="37" t="s">
        <v>6324</v>
      </c>
      <c r="I794" s="41" t="str">
        <f>+TRIM(Tabla1[[#This Row],[Nombres]]&amp;" "&amp;Tabla1[[#This Row],[Apellidos]])</f>
        <v>DAFNE DAYENU MALDONADO ALCAYAGA</v>
      </c>
      <c r="J794" s="37" t="s">
        <v>6291</v>
      </c>
      <c r="K794" s="37" t="s">
        <v>6292</v>
      </c>
      <c r="L794" s="37" t="s">
        <v>2494</v>
      </c>
      <c r="M794" s="37" t="s">
        <v>2493</v>
      </c>
      <c r="N794" s="37" t="s">
        <v>2495</v>
      </c>
      <c r="O794" s="37" t="s">
        <v>3240</v>
      </c>
      <c r="P794" s="40">
        <v>43776</v>
      </c>
      <c r="Q794" s="37"/>
      <c r="R794" s="45"/>
      <c r="S794" s="45"/>
      <c r="T794" s="45"/>
      <c r="U794" s="45"/>
      <c r="V794" s="40">
        <v>34220</v>
      </c>
      <c r="W794" s="37" t="s">
        <v>5417</v>
      </c>
      <c r="X794" s="37" t="s">
        <v>2514</v>
      </c>
      <c r="Y794" s="37" t="str">
        <f>+IFERROR(VLOOKUP(Tabla1[[#This Row],[Supervisor]],STAFF!E:H,4,0),"")</f>
        <v>WILLIAMS ENRIQUE DOMINGUEZ BARRADA</v>
      </c>
      <c r="Z794" s="40">
        <v>43620</v>
      </c>
      <c r="AA794" s="40">
        <v>43640</v>
      </c>
      <c r="AC794" s="40">
        <v>43641</v>
      </c>
      <c r="AD794" s="37" t="s">
        <v>6324</v>
      </c>
      <c r="AE794" s="37" t="s">
        <v>6324</v>
      </c>
      <c r="AF794" s="37">
        <v>19145</v>
      </c>
      <c r="AG794" s="37" t="s">
        <v>6345</v>
      </c>
      <c r="AJ794" s="37">
        <v>59</v>
      </c>
      <c r="AK794" s="37" t="s">
        <v>5846</v>
      </c>
      <c r="AL794" s="37">
        <v>30</v>
      </c>
      <c r="AM794" s="37" t="s">
        <v>3519</v>
      </c>
      <c r="AN794" s="37" t="str">
        <f>+IF(AL794=45,1,"")</f>
        <v/>
      </c>
      <c r="AO794" s="40">
        <f ca="1">+TODAY()</f>
        <v>44256</v>
      </c>
      <c r="AP794" s="41">
        <f ca="1">+IF(Tabla1[[#This Row],[Fecha Ingreso Plataforma]]="","",AO794-AC794)</f>
        <v>615</v>
      </c>
      <c r="AQ794" s="40"/>
      <c r="AR794" s="42">
        <f>+IF(Tabla1[[#This Row],[Fecha Baja]]="","",VALUE(1&amp;"/"&amp;MONTH(Tabla1[[#This Row],[Fecha Baja]])&amp;"/"&amp;YEAR(Tabla1[[#This Row],[Fecha Baja]])))</f>
        <v>43770</v>
      </c>
      <c r="AS794" s="42">
        <f>IF(Tabla1[[#This Row],[Fecha Ingreso Plataforma]]="","",VALUE(1&amp;"/"&amp;MONTH(Tabla1[[#This Row],[Fecha Ingreso Plataforma]])&amp;"/"&amp;YEAR(Tabla1[[#This Row],[Fecha Ingreso Plataforma]])))</f>
        <v>43617</v>
      </c>
      <c r="AT794" s="41" t="str">
        <f ca="1">+IF(AND(Tabla1[[#This Row],[dias]]&gt;=135,Tabla1[[#This Row],[Estado]]="Vigente"),"Si","No")</f>
        <v>No</v>
      </c>
      <c r="AU794" s="37" t="str">
        <f>+IF(COUNTIF('PLAN EMPLEADO'!I:I,Tabla1[[#This Row],[Mail]])=0,"No","Si")</f>
        <v>No</v>
      </c>
      <c r="AV794" s="89" t="s">
        <v>709</v>
      </c>
      <c r="AW794" s="194"/>
    </row>
    <row r="795" spans="1:49" x14ac:dyDescent="0.2">
      <c r="A795" s="37" t="s">
        <v>27</v>
      </c>
      <c r="B795" s="37" t="s">
        <v>3115</v>
      </c>
      <c r="C795" s="37" t="s">
        <v>5954</v>
      </c>
      <c r="D795" s="37" t="s">
        <v>30</v>
      </c>
      <c r="E795" s="193" t="str">
        <f>+LEFT(Tabla1[[#This Row],[RutDV]],8)</f>
        <v>18003204</v>
      </c>
      <c r="F795" s="193" t="str">
        <f>+RIGHT(Tabla1[[#This Row],[RutDV]],1)</f>
        <v>5</v>
      </c>
      <c r="G795" s="37" t="s">
        <v>6277</v>
      </c>
      <c r="H795" s="37" t="s">
        <v>6331</v>
      </c>
      <c r="I795" s="41" t="str">
        <f>+TRIM(Tabla1[[#This Row],[Nombres]]&amp;" "&amp;Tabla1[[#This Row],[Apellidos]])</f>
        <v>ELIZABETH ANDREA ISLA PIZARRO</v>
      </c>
      <c r="J795" s="37" t="s">
        <v>3336</v>
      </c>
      <c r="K795" s="37" t="s">
        <v>6300</v>
      </c>
      <c r="L795" s="37" t="s">
        <v>2494</v>
      </c>
      <c r="M795" s="37" t="s">
        <v>2493</v>
      </c>
      <c r="N795" s="37" t="s">
        <v>2495</v>
      </c>
      <c r="O795" s="37" t="s">
        <v>3240</v>
      </c>
      <c r="P795" s="40">
        <v>43776</v>
      </c>
      <c r="Q795" s="37"/>
      <c r="R795" s="45"/>
      <c r="S795" s="45"/>
      <c r="T795" s="45"/>
      <c r="U795" s="45"/>
      <c r="V795" s="40">
        <v>33695</v>
      </c>
      <c r="W795" s="37" t="s">
        <v>5408</v>
      </c>
      <c r="X795" s="37" t="s">
        <v>4599</v>
      </c>
      <c r="Y795" s="37" t="str">
        <f>+IFERROR(VLOOKUP(Tabla1[[#This Row],[Supervisor]],STAFF!E:H,4,0),"")</f>
        <v>WILLIAMS ENRIQUE DOMINGUEZ BARRADA</v>
      </c>
      <c r="Z795" s="40">
        <v>43620</v>
      </c>
      <c r="AA795" s="40">
        <v>43640</v>
      </c>
      <c r="AC795" s="40">
        <v>43641</v>
      </c>
      <c r="AD795" s="37" t="s">
        <v>6331</v>
      </c>
      <c r="AE795" s="37" t="s">
        <v>6331</v>
      </c>
      <c r="AF795" s="37">
        <v>19190</v>
      </c>
      <c r="AG795" s="37" t="s">
        <v>6352</v>
      </c>
      <c r="AJ795" s="37">
        <v>59</v>
      </c>
      <c r="AK795" s="37" t="s">
        <v>5846</v>
      </c>
      <c r="AL795" s="37">
        <v>30</v>
      </c>
      <c r="AM795" s="37" t="s">
        <v>3519</v>
      </c>
      <c r="AN795" s="37" t="str">
        <f>+IF(AL795=45,1,"")</f>
        <v/>
      </c>
      <c r="AO795" s="40">
        <f ca="1">+TODAY()</f>
        <v>44256</v>
      </c>
      <c r="AP795" s="41">
        <f ca="1">+IF(Tabla1[[#This Row],[Fecha Ingreso Plataforma]]="","",AO795-AC795)</f>
        <v>615</v>
      </c>
      <c r="AQ795" s="40"/>
      <c r="AR795" s="42">
        <f>+IF(Tabla1[[#This Row],[Fecha Baja]]="","",VALUE(1&amp;"/"&amp;MONTH(Tabla1[[#This Row],[Fecha Baja]])&amp;"/"&amp;YEAR(Tabla1[[#This Row],[Fecha Baja]])))</f>
        <v>43770</v>
      </c>
      <c r="AS795" s="42">
        <f>IF(Tabla1[[#This Row],[Fecha Ingreso Plataforma]]="","",VALUE(1&amp;"/"&amp;MONTH(Tabla1[[#This Row],[Fecha Ingreso Plataforma]])&amp;"/"&amp;YEAR(Tabla1[[#This Row],[Fecha Ingreso Plataforma]])))</f>
        <v>43617</v>
      </c>
      <c r="AT795" s="41" t="str">
        <f ca="1">+IF(AND(Tabla1[[#This Row],[dias]]&gt;=135,Tabla1[[#This Row],[Estado]]="Vigente"),"Si","No")</f>
        <v>No</v>
      </c>
      <c r="AU795" s="37" t="str">
        <f>+IF(COUNTIF('PLAN EMPLEADO'!I:I,Tabla1[[#This Row],[Mail]])=0,"No","Si")</f>
        <v>No</v>
      </c>
      <c r="AV795" s="89" t="s">
        <v>709</v>
      </c>
      <c r="AW795" s="194"/>
    </row>
    <row r="796" spans="1:49" x14ac:dyDescent="0.2">
      <c r="A796" s="37" t="s">
        <v>27</v>
      </c>
      <c r="B796" s="37" t="s">
        <v>3115</v>
      </c>
      <c r="C796" s="37" t="s">
        <v>28</v>
      </c>
      <c r="D796" s="37" t="s">
        <v>30</v>
      </c>
      <c r="E796" s="193" t="str">
        <f>+LEFT(Tabla1[[#This Row],[RutDV]],8)</f>
        <v>18759233</v>
      </c>
      <c r="F796" s="193" t="str">
        <f>+RIGHT(Tabla1[[#This Row],[RutDV]],1)</f>
        <v>K</v>
      </c>
      <c r="G796" s="37" t="s">
        <v>6281</v>
      </c>
      <c r="H796" s="37" t="s">
        <v>6335</v>
      </c>
      <c r="I796" s="41" t="str">
        <f>+TRIM(Tabla1[[#This Row],[Nombres]]&amp;" "&amp;Tabla1[[#This Row],[Apellidos]])</f>
        <v>GUILLERMO MAURICIO PASTEN TAPIA</v>
      </c>
      <c r="J796" s="37" t="s">
        <v>6306</v>
      </c>
      <c r="K796" s="37" t="s">
        <v>6307</v>
      </c>
      <c r="L796" s="37" t="s">
        <v>2494</v>
      </c>
      <c r="M796" s="37" t="s">
        <v>2493</v>
      </c>
      <c r="N796" s="37" t="s">
        <v>2495</v>
      </c>
      <c r="O796" s="37" t="s">
        <v>3240</v>
      </c>
      <c r="P796" s="40">
        <v>43687</v>
      </c>
      <c r="Q796" s="37"/>
      <c r="R796" s="45"/>
      <c r="S796" s="45"/>
      <c r="T796" s="45"/>
      <c r="U796" s="45"/>
      <c r="V796" s="40">
        <v>34686</v>
      </c>
      <c r="W796" s="37" t="s">
        <v>5409</v>
      </c>
      <c r="X796" s="37" t="s">
        <v>2511</v>
      </c>
      <c r="Y796" s="37" t="str">
        <f>+IFERROR(VLOOKUP(Tabla1[[#This Row],[Supervisor]],STAFF!E:H,4,0),"")</f>
        <v>ULISES LA ROSA PEREZ</v>
      </c>
      <c r="Z796" s="40">
        <v>43620</v>
      </c>
      <c r="AA796" s="40">
        <v>43640</v>
      </c>
      <c r="AC796" s="40">
        <v>43641</v>
      </c>
      <c r="AD796" s="37" t="s">
        <v>6335</v>
      </c>
      <c r="AE796" s="37" t="s">
        <v>6335</v>
      </c>
      <c r="AF796" s="37">
        <v>19070</v>
      </c>
      <c r="AG796" s="37" t="s">
        <v>6356</v>
      </c>
      <c r="AJ796" s="37">
        <v>59</v>
      </c>
      <c r="AK796" s="37" t="s">
        <v>5846</v>
      </c>
      <c r="AL796" s="37">
        <v>30</v>
      </c>
      <c r="AM796" s="37" t="s">
        <v>3519</v>
      </c>
      <c r="AN796" s="37" t="str">
        <f>+IF(AL796=45,1,"")</f>
        <v/>
      </c>
      <c r="AO796" s="40">
        <f ca="1">+TODAY()</f>
        <v>44256</v>
      </c>
      <c r="AP796" s="41">
        <f ca="1">+IF(Tabla1[[#This Row],[Fecha Ingreso Plataforma]]="","",AO796-AC796)</f>
        <v>615</v>
      </c>
      <c r="AQ796" s="40"/>
      <c r="AR796" s="42">
        <f>+IF(Tabla1[[#This Row],[Fecha Baja]]="","",VALUE(1&amp;"/"&amp;MONTH(Tabla1[[#This Row],[Fecha Baja]])&amp;"/"&amp;YEAR(Tabla1[[#This Row],[Fecha Baja]])))</f>
        <v>43678</v>
      </c>
      <c r="AS796" s="42">
        <f>IF(Tabla1[[#This Row],[Fecha Ingreso Plataforma]]="","",VALUE(1&amp;"/"&amp;MONTH(Tabla1[[#This Row],[Fecha Ingreso Plataforma]])&amp;"/"&amp;YEAR(Tabla1[[#This Row],[Fecha Ingreso Plataforma]])))</f>
        <v>43617</v>
      </c>
      <c r="AT796" s="41" t="str">
        <f ca="1">+IF(AND(Tabla1[[#This Row],[dias]]&gt;=135,Tabla1[[#This Row],[Estado]]="Vigente"),"Si","No")</f>
        <v>No</v>
      </c>
      <c r="AU796" s="37" t="str">
        <f>+IF(COUNTIF('PLAN EMPLEADO'!I:I,Tabla1[[#This Row],[Mail]])=0,"No","Si")</f>
        <v>No</v>
      </c>
      <c r="AV796" s="89" t="s">
        <v>709</v>
      </c>
      <c r="AW796" s="194"/>
    </row>
    <row r="797" spans="1:49" x14ac:dyDescent="0.2">
      <c r="A797" s="37" t="s">
        <v>27</v>
      </c>
      <c r="B797" s="37" t="s">
        <v>3115</v>
      </c>
      <c r="C797" s="37" t="s">
        <v>28</v>
      </c>
      <c r="D797" s="37" t="s">
        <v>30</v>
      </c>
      <c r="E797" s="193" t="str">
        <f>+LEFT(Tabla1[[#This Row],[RutDV]],8)</f>
        <v>17867224</v>
      </c>
      <c r="F797" s="193" t="str">
        <f>+RIGHT(Tabla1[[#This Row],[RutDV]],1)</f>
        <v>K</v>
      </c>
      <c r="G797" s="37" t="s">
        <v>6280</v>
      </c>
      <c r="H797" s="37" t="s">
        <v>6334</v>
      </c>
      <c r="I797" s="41" t="str">
        <f>+TRIM(Tabla1[[#This Row],[Nombres]]&amp;" "&amp;Tabla1[[#This Row],[Apellidos]])</f>
        <v>KARLA VALESKA LAGUE ALCAYAGA</v>
      </c>
      <c r="J797" s="37" t="s">
        <v>6304</v>
      </c>
      <c r="K797" s="37" t="s">
        <v>6305</v>
      </c>
      <c r="L797" s="37" t="s">
        <v>2494</v>
      </c>
      <c r="M797" s="37" t="s">
        <v>2493</v>
      </c>
      <c r="N797" s="37" t="s">
        <v>2495</v>
      </c>
      <c r="O797" s="37" t="s">
        <v>3107</v>
      </c>
      <c r="P797" s="40">
        <v>43823</v>
      </c>
      <c r="Q797" s="37"/>
      <c r="R797" s="45"/>
      <c r="S797" s="45"/>
      <c r="T797" s="45"/>
      <c r="U797" s="45"/>
      <c r="V797" s="40">
        <v>33312</v>
      </c>
      <c r="W797" s="37" t="s">
        <v>5847</v>
      </c>
      <c r="X797" s="37" t="s">
        <v>662</v>
      </c>
      <c r="Y797" s="37" t="str">
        <f>+IFERROR(VLOOKUP(Tabla1[[#This Row],[Supervisor]],STAFF!E:H,4,0),"")</f>
        <v xml:space="preserve">YORMAN JOSE HERNANDEZ USECHE </v>
      </c>
      <c r="Z797" s="40">
        <v>43620</v>
      </c>
      <c r="AA797" s="40">
        <v>43640</v>
      </c>
      <c r="AC797" s="40">
        <v>43650</v>
      </c>
      <c r="AD797" s="37" t="s">
        <v>6334</v>
      </c>
      <c r="AE797" s="37" t="s">
        <v>6334</v>
      </c>
      <c r="AF797" s="37">
        <v>19066</v>
      </c>
      <c r="AG797" s="37" t="s">
        <v>6355</v>
      </c>
      <c r="AJ797" s="37">
        <v>59</v>
      </c>
      <c r="AK797" s="37" t="s">
        <v>5846</v>
      </c>
      <c r="AL797" s="37">
        <v>30</v>
      </c>
      <c r="AM797" s="37" t="s">
        <v>3519</v>
      </c>
      <c r="AN797" s="37" t="str">
        <f>+IF(AL797=45,1,"")</f>
        <v/>
      </c>
      <c r="AO797" s="40">
        <f ca="1">+TODAY()</f>
        <v>44256</v>
      </c>
      <c r="AP797" s="41">
        <f ca="1">+IF(Tabla1[[#This Row],[Fecha Ingreso Plataforma]]="","",AO797-AC797)</f>
        <v>606</v>
      </c>
      <c r="AQ797" s="40"/>
      <c r="AR797" s="42">
        <f>+IF(Tabla1[[#This Row],[Fecha Baja]]="","",VALUE(1&amp;"/"&amp;MONTH(Tabla1[[#This Row],[Fecha Baja]])&amp;"/"&amp;YEAR(Tabla1[[#This Row],[Fecha Baja]])))</f>
        <v>43800</v>
      </c>
      <c r="AS797" s="42">
        <f>IF(Tabla1[[#This Row],[Fecha Ingreso Plataforma]]="","",VALUE(1&amp;"/"&amp;MONTH(Tabla1[[#This Row],[Fecha Ingreso Plataforma]])&amp;"/"&amp;YEAR(Tabla1[[#This Row],[Fecha Ingreso Plataforma]])))</f>
        <v>43647</v>
      </c>
      <c r="AT797" s="41" t="str">
        <f ca="1">+IF(AND(Tabla1[[#This Row],[dias]]&gt;=135,Tabla1[[#This Row],[Estado]]="Vigente"),"Si","No")</f>
        <v>No</v>
      </c>
      <c r="AU797" s="37" t="str">
        <f>+IF(COUNTIF('PLAN EMPLEADO'!I:I,Tabla1[[#This Row],[Mail]])=0,"No","Si")</f>
        <v>Si</v>
      </c>
      <c r="AV797" s="89" t="s">
        <v>709</v>
      </c>
      <c r="AW797" s="194"/>
    </row>
    <row r="798" spans="1:49" x14ac:dyDescent="0.2">
      <c r="A798" s="37" t="s">
        <v>27</v>
      </c>
      <c r="B798" s="37" t="s">
        <v>3115</v>
      </c>
      <c r="C798" s="37" t="s">
        <v>28</v>
      </c>
      <c r="D798" s="37" t="s">
        <v>30</v>
      </c>
      <c r="E798" s="193" t="str">
        <f>+LEFT(Tabla1[[#This Row],[RutDV]],8)</f>
        <v>18081908</v>
      </c>
      <c r="F798" s="193" t="str">
        <f>+RIGHT(Tabla1[[#This Row],[RutDV]],1)</f>
        <v>8</v>
      </c>
      <c r="G798" s="37" t="s">
        <v>6284</v>
      </c>
      <c r="H798" s="37" t="s">
        <v>6338</v>
      </c>
      <c r="I798" s="41" t="str">
        <f>+TRIM(Tabla1[[#This Row],[Nombres]]&amp;" "&amp;Tabla1[[#This Row],[Apellidos]])</f>
        <v>MIGUEL ESTEBAN NAVARRETE YAGUI</v>
      </c>
      <c r="J798" s="37" t="s">
        <v>6311</v>
      </c>
      <c r="K798" s="37" t="s">
        <v>6312</v>
      </c>
      <c r="L798" s="37" t="s">
        <v>2494</v>
      </c>
      <c r="M798" s="37" t="s">
        <v>2493</v>
      </c>
      <c r="N798" s="37" t="s">
        <v>2496</v>
      </c>
      <c r="O798" s="37" t="s">
        <v>3533</v>
      </c>
      <c r="P798" s="40">
        <v>43682</v>
      </c>
      <c r="Q798" s="37"/>
      <c r="R798" s="45"/>
      <c r="S798" s="45"/>
      <c r="T798" s="45"/>
      <c r="U798" s="45"/>
      <c r="V798" s="40">
        <v>33837</v>
      </c>
      <c r="W798" s="37" t="s">
        <v>5413</v>
      </c>
      <c r="X798" s="37" t="s">
        <v>2510</v>
      </c>
      <c r="Y798" s="37" t="str">
        <f>+IFERROR(VLOOKUP(Tabla1[[#This Row],[Supervisor]],STAFF!E:H,4,0),"")</f>
        <v>FRANCISCO JAVIER SUAREZ VEGA</v>
      </c>
      <c r="Z798" s="40">
        <v>43620</v>
      </c>
      <c r="AA798" s="40">
        <v>43640</v>
      </c>
      <c r="AC798" s="40">
        <v>43641</v>
      </c>
      <c r="AD798" s="37" t="s">
        <v>6338</v>
      </c>
      <c r="AE798" s="37" t="s">
        <v>6338</v>
      </c>
      <c r="AF798" s="37">
        <v>19105</v>
      </c>
      <c r="AG798" s="37" t="s">
        <v>6359</v>
      </c>
      <c r="AJ798" s="37">
        <v>59</v>
      </c>
      <c r="AK798" s="37" t="s">
        <v>5846</v>
      </c>
      <c r="AL798" s="37">
        <v>30</v>
      </c>
      <c r="AM798" s="37" t="s">
        <v>3519</v>
      </c>
      <c r="AN798" s="37" t="str">
        <f>+IF(AL798=45,1,"")</f>
        <v/>
      </c>
      <c r="AO798" s="40">
        <f ca="1">+TODAY()</f>
        <v>44256</v>
      </c>
      <c r="AP798" s="41">
        <f ca="1">+IF(Tabla1[[#This Row],[Fecha Ingreso Plataforma]]="","",AO798-AC798)</f>
        <v>615</v>
      </c>
      <c r="AQ798" s="40"/>
      <c r="AR798" s="42">
        <f>+IF(Tabla1[[#This Row],[Fecha Baja]]="","",VALUE(1&amp;"/"&amp;MONTH(Tabla1[[#This Row],[Fecha Baja]])&amp;"/"&amp;YEAR(Tabla1[[#This Row],[Fecha Baja]])))</f>
        <v>43678</v>
      </c>
      <c r="AS798" s="42">
        <f>IF(Tabla1[[#This Row],[Fecha Ingreso Plataforma]]="","",VALUE(1&amp;"/"&amp;MONTH(Tabla1[[#This Row],[Fecha Ingreso Plataforma]])&amp;"/"&amp;YEAR(Tabla1[[#This Row],[Fecha Ingreso Plataforma]])))</f>
        <v>43617</v>
      </c>
      <c r="AT798" s="41" t="str">
        <f ca="1">+IF(AND(Tabla1[[#This Row],[dias]]&gt;=135,Tabla1[[#This Row],[Estado]]="Vigente"),"Si","No")</f>
        <v>No</v>
      </c>
      <c r="AU798" s="37" t="str">
        <f>+IF(COUNTIF('PLAN EMPLEADO'!I:I,Tabla1[[#This Row],[Mail]])=0,"No","Si")</f>
        <v>No</v>
      </c>
      <c r="AV798" s="89" t="s">
        <v>709</v>
      </c>
      <c r="AW798" s="194"/>
    </row>
    <row r="799" spans="1:49" x14ac:dyDescent="0.2">
      <c r="A799" s="37" t="s">
        <v>27</v>
      </c>
      <c r="B799" s="37" t="s">
        <v>3115</v>
      </c>
      <c r="C799" s="37" t="s">
        <v>28</v>
      </c>
      <c r="D799" s="37" t="s">
        <v>30</v>
      </c>
      <c r="E799" s="193" t="str">
        <f>+LEFT(Tabla1[[#This Row],[RutDV]],8)</f>
        <v>18740688</v>
      </c>
      <c r="F799" s="193" t="str">
        <f>+RIGHT(Tabla1[[#This Row],[RutDV]],1)</f>
        <v>9</v>
      </c>
      <c r="G799" s="37" t="s">
        <v>6285</v>
      </c>
      <c r="H799" s="37" t="s">
        <v>6339</v>
      </c>
      <c r="I799" s="41" t="str">
        <f>+TRIM(Tabla1[[#This Row],[Nombres]]&amp;" "&amp;Tabla1[[#This Row],[Apellidos]])</f>
        <v>MARIELA IGNACIA MUÑOZ MONDACA</v>
      </c>
      <c r="J799" s="37" t="s">
        <v>6313</v>
      </c>
      <c r="K799" s="37" t="s">
        <v>6314</v>
      </c>
      <c r="L799" s="37" t="s">
        <v>2494</v>
      </c>
      <c r="M799" s="37" t="s">
        <v>2493</v>
      </c>
      <c r="N799" s="37" t="s">
        <v>2496</v>
      </c>
      <c r="O799" s="37" t="s">
        <v>3533</v>
      </c>
      <c r="P799" s="40">
        <v>43770</v>
      </c>
      <c r="Q799" s="37"/>
      <c r="R799" s="45"/>
      <c r="S799" s="45"/>
      <c r="T799" s="45"/>
      <c r="U799" s="45"/>
      <c r="V799" s="40">
        <v>34518</v>
      </c>
      <c r="W799" s="37" t="s">
        <v>5410</v>
      </c>
      <c r="X799" s="37" t="s">
        <v>2506</v>
      </c>
      <c r="Y799" s="37" t="str">
        <f>+IFERROR(VLOOKUP(Tabla1[[#This Row],[Supervisor]],STAFF!E:H,4,0),"")</f>
        <v>ULISES LA ROSA PEREZ</v>
      </c>
      <c r="Z799" s="40">
        <v>43620</v>
      </c>
      <c r="AA799" s="40">
        <v>43640</v>
      </c>
      <c r="AC799" s="40">
        <v>43641</v>
      </c>
      <c r="AD799" s="37" t="s">
        <v>6339</v>
      </c>
      <c r="AE799" s="37" t="s">
        <v>6339</v>
      </c>
      <c r="AF799" s="37">
        <v>19136</v>
      </c>
      <c r="AG799" s="37" t="s">
        <v>6360</v>
      </c>
      <c r="AJ799" s="37">
        <v>59</v>
      </c>
      <c r="AK799" s="37" t="s">
        <v>5846</v>
      </c>
      <c r="AL799" s="37">
        <v>45</v>
      </c>
      <c r="AM799" s="37" t="s">
        <v>3520</v>
      </c>
      <c r="AN799" s="37">
        <f>+IF(AL799=45,1,"")</f>
        <v>1</v>
      </c>
      <c r="AO799" s="40">
        <f ca="1">+TODAY()</f>
        <v>44256</v>
      </c>
      <c r="AP799" s="41">
        <f ca="1">+IF(Tabla1[[#This Row],[Fecha Ingreso Plataforma]]="","",AO799-AC799)</f>
        <v>615</v>
      </c>
      <c r="AQ799" s="40"/>
      <c r="AR799" s="42">
        <f>+IF(Tabla1[[#This Row],[Fecha Baja]]="","",VALUE(1&amp;"/"&amp;MONTH(Tabla1[[#This Row],[Fecha Baja]])&amp;"/"&amp;YEAR(Tabla1[[#This Row],[Fecha Baja]])))</f>
        <v>43770</v>
      </c>
      <c r="AS799" s="42">
        <f>IF(Tabla1[[#This Row],[Fecha Ingreso Plataforma]]="","",VALUE(1&amp;"/"&amp;MONTH(Tabla1[[#This Row],[Fecha Ingreso Plataforma]])&amp;"/"&amp;YEAR(Tabla1[[#This Row],[Fecha Ingreso Plataforma]])))</f>
        <v>43617</v>
      </c>
      <c r="AT799" s="41" t="str">
        <f ca="1">+IF(AND(Tabla1[[#This Row],[dias]]&gt;=135,Tabla1[[#This Row],[Estado]]="Vigente"),"Si","No")</f>
        <v>No</v>
      </c>
      <c r="AU799" s="37" t="str">
        <f>+IF(COUNTIF('PLAN EMPLEADO'!I:I,Tabla1[[#This Row],[Mail]])=0,"No","Si")</f>
        <v>No</v>
      </c>
      <c r="AV799" s="89" t="s">
        <v>709</v>
      </c>
      <c r="AW799" s="194"/>
    </row>
    <row r="800" spans="1:49" x14ac:dyDescent="0.2">
      <c r="A800" s="37" t="s">
        <v>27</v>
      </c>
      <c r="B800" s="37" t="s">
        <v>3115</v>
      </c>
      <c r="C800" s="37" t="s">
        <v>28</v>
      </c>
      <c r="D800" s="37" t="s">
        <v>30</v>
      </c>
      <c r="E800" s="193" t="str">
        <f>+LEFT(Tabla1[[#This Row],[RutDV]],8)</f>
        <v>18403586</v>
      </c>
      <c r="F800" s="193" t="str">
        <f>+RIGHT(Tabla1[[#This Row],[RutDV]],1)</f>
        <v>3</v>
      </c>
      <c r="G800" s="37" t="s">
        <v>6286</v>
      </c>
      <c r="H800" s="37" t="s">
        <v>6340</v>
      </c>
      <c r="I800" s="41" t="str">
        <f>+TRIM(Tabla1[[#This Row],[Nombres]]&amp;" "&amp;Tabla1[[#This Row],[Apellidos]])</f>
        <v>ROBERTO YIRI LANKO GONZALEZ TRISKA</v>
      </c>
      <c r="J800" s="37" t="s">
        <v>6315</v>
      </c>
      <c r="K800" s="37" t="s">
        <v>6316</v>
      </c>
      <c r="L800" s="37" t="s">
        <v>2494</v>
      </c>
      <c r="M800" s="37" t="s">
        <v>2493</v>
      </c>
      <c r="N800" s="37" t="s">
        <v>2495</v>
      </c>
      <c r="O800" s="37" t="s">
        <v>3240</v>
      </c>
      <c r="P800" s="40">
        <v>43776</v>
      </c>
      <c r="Q800" s="37"/>
      <c r="R800" s="45"/>
      <c r="S800" s="45"/>
      <c r="T800" s="45"/>
      <c r="U800" s="45"/>
      <c r="V800" s="40">
        <v>34179</v>
      </c>
      <c r="W800" s="37" t="s">
        <v>5409</v>
      </c>
      <c r="X800" s="37" t="s">
        <v>2511</v>
      </c>
      <c r="Y800" s="37" t="str">
        <f>+IFERROR(VLOOKUP(Tabla1[[#This Row],[Supervisor]],STAFF!E:H,4,0),"")</f>
        <v>ULISES LA ROSA PEREZ</v>
      </c>
      <c r="Z800" s="40">
        <v>43620</v>
      </c>
      <c r="AA800" s="40">
        <v>43640</v>
      </c>
      <c r="AC800" s="40">
        <v>43641</v>
      </c>
      <c r="AD800" s="37" t="s">
        <v>6340</v>
      </c>
      <c r="AE800" s="37" t="s">
        <v>6340</v>
      </c>
      <c r="AF800" s="37">
        <v>19260</v>
      </c>
      <c r="AG800" s="37" t="s">
        <v>6361</v>
      </c>
      <c r="AJ800" s="37">
        <v>59</v>
      </c>
      <c r="AK800" s="37" t="s">
        <v>5846</v>
      </c>
      <c r="AL800" s="37">
        <v>30</v>
      </c>
      <c r="AM800" s="37" t="s">
        <v>3519</v>
      </c>
      <c r="AN800" s="37" t="str">
        <f>+IF(AL800=45,1,"")</f>
        <v/>
      </c>
      <c r="AO800" s="40">
        <f ca="1">+TODAY()</f>
        <v>44256</v>
      </c>
      <c r="AP800" s="41">
        <f ca="1">+IF(Tabla1[[#This Row],[Fecha Ingreso Plataforma]]="","",AO800-AC800)</f>
        <v>615</v>
      </c>
      <c r="AQ800" s="40"/>
      <c r="AR800" s="42">
        <f>+IF(Tabla1[[#This Row],[Fecha Baja]]="","",VALUE(1&amp;"/"&amp;MONTH(Tabla1[[#This Row],[Fecha Baja]])&amp;"/"&amp;YEAR(Tabla1[[#This Row],[Fecha Baja]])))</f>
        <v>43770</v>
      </c>
      <c r="AS800" s="42">
        <f>IF(Tabla1[[#This Row],[Fecha Ingreso Plataforma]]="","",VALUE(1&amp;"/"&amp;MONTH(Tabla1[[#This Row],[Fecha Ingreso Plataforma]])&amp;"/"&amp;YEAR(Tabla1[[#This Row],[Fecha Ingreso Plataforma]])))</f>
        <v>43617</v>
      </c>
      <c r="AT800" s="41" t="str">
        <f ca="1">+IF(AND(Tabla1[[#This Row],[dias]]&gt;=135,Tabla1[[#This Row],[Estado]]="Vigente"),"Si","No")</f>
        <v>No</v>
      </c>
      <c r="AU800" s="37" t="str">
        <f>+IF(COUNTIF('PLAN EMPLEADO'!I:I,Tabla1[[#This Row],[Mail]])=0,"No","Si")</f>
        <v>No</v>
      </c>
      <c r="AV800" s="89" t="s">
        <v>709</v>
      </c>
      <c r="AW800" s="194"/>
    </row>
    <row r="801" spans="1:49" x14ac:dyDescent="0.2">
      <c r="A801" s="37" t="s">
        <v>27</v>
      </c>
      <c r="B801" s="37" t="s">
        <v>3115</v>
      </c>
      <c r="C801" s="37" t="s">
        <v>28</v>
      </c>
      <c r="D801" s="37" t="s">
        <v>30</v>
      </c>
      <c r="E801" s="193" t="str">
        <f>+LEFT(Tabla1[[#This Row],[RutDV]],8)</f>
        <v>12862023</v>
      </c>
      <c r="F801" s="193" t="str">
        <f>+RIGHT(Tabla1[[#This Row],[RutDV]],1)</f>
        <v>0</v>
      </c>
      <c r="G801" s="37" t="s">
        <v>6290</v>
      </c>
      <c r="H801" s="37" t="s">
        <v>6344</v>
      </c>
      <c r="I801" s="41" t="str">
        <f>+TRIM(Tabla1[[#This Row],[Nombres]]&amp;" "&amp;Tabla1[[#This Row],[Apellidos]])</f>
        <v>SUSANA DE LOS ANGELES MARTINEZ ORTEGA</v>
      </c>
      <c r="J801" s="37" t="s">
        <v>6320</v>
      </c>
      <c r="K801" s="37" t="s">
        <v>6321</v>
      </c>
      <c r="L801" s="37" t="s">
        <v>2494</v>
      </c>
      <c r="M801" s="37" t="s">
        <v>2493</v>
      </c>
      <c r="N801" s="37" t="s">
        <v>2496</v>
      </c>
      <c r="O801" s="37" t="s">
        <v>3533</v>
      </c>
      <c r="P801" s="40">
        <v>43651</v>
      </c>
      <c r="Q801" s="37"/>
      <c r="R801" s="45"/>
      <c r="S801" s="45"/>
      <c r="T801" s="45"/>
      <c r="U801" s="45"/>
      <c r="V801" s="40">
        <v>27456</v>
      </c>
      <c r="W801" s="37" t="s">
        <v>5415</v>
      </c>
      <c r="X801" s="37" t="s">
        <v>2509</v>
      </c>
      <c r="Y801" s="37" t="str">
        <f>+IFERROR(VLOOKUP(Tabla1[[#This Row],[Supervisor]],STAFF!E:H,4,0),"")</f>
        <v>ULISES LA ROSA PEREZ</v>
      </c>
      <c r="Z801" s="40">
        <v>43620</v>
      </c>
      <c r="AA801" s="40">
        <v>43640</v>
      </c>
      <c r="AC801" s="40">
        <v>43641</v>
      </c>
      <c r="AD801" s="37" t="s">
        <v>6344</v>
      </c>
      <c r="AE801" s="37" t="s">
        <v>6344</v>
      </c>
      <c r="AF801" s="37">
        <v>19051</v>
      </c>
      <c r="AG801" s="37" t="s">
        <v>6365</v>
      </c>
      <c r="AJ801" s="37">
        <v>59</v>
      </c>
      <c r="AK801" s="37" t="s">
        <v>5846</v>
      </c>
      <c r="AL801" s="37">
        <v>45</v>
      </c>
      <c r="AN801" s="37">
        <f>+IF(AL801=45,1,"")</f>
        <v>1</v>
      </c>
      <c r="AO801" s="40">
        <f ca="1">+TODAY()</f>
        <v>44256</v>
      </c>
      <c r="AP801" s="41">
        <f ca="1">+IF(Tabla1[[#This Row],[Fecha Ingreso Plataforma]]="","",AO801-AC801)</f>
        <v>615</v>
      </c>
      <c r="AQ801" s="40"/>
      <c r="AR801" s="42">
        <f>+IF(Tabla1[[#This Row],[Fecha Baja]]="","",VALUE(1&amp;"/"&amp;MONTH(Tabla1[[#This Row],[Fecha Baja]])&amp;"/"&amp;YEAR(Tabla1[[#This Row],[Fecha Baja]])))</f>
        <v>43647</v>
      </c>
      <c r="AS801" s="42">
        <f>IF(Tabla1[[#This Row],[Fecha Ingreso Plataforma]]="","",VALUE(1&amp;"/"&amp;MONTH(Tabla1[[#This Row],[Fecha Ingreso Plataforma]])&amp;"/"&amp;YEAR(Tabla1[[#This Row],[Fecha Ingreso Plataforma]])))</f>
        <v>43617</v>
      </c>
      <c r="AT801" s="41" t="str">
        <f ca="1">+IF(AND(Tabla1[[#This Row],[dias]]&gt;=135,Tabla1[[#This Row],[Estado]]="Vigente"),"Si","No")</f>
        <v>No</v>
      </c>
      <c r="AU801" s="37" t="str">
        <f>+IF(COUNTIF('PLAN EMPLEADO'!I:I,Tabla1[[#This Row],[Mail]])=0,"No","Si")</f>
        <v>No</v>
      </c>
      <c r="AV801" s="89" t="s">
        <v>709</v>
      </c>
      <c r="AW801" s="194"/>
    </row>
    <row r="802" spans="1:49" x14ac:dyDescent="0.2">
      <c r="A802" s="37" t="s">
        <v>27</v>
      </c>
      <c r="B802" s="37" t="s">
        <v>3115</v>
      </c>
      <c r="C802" s="37" t="s">
        <v>28</v>
      </c>
      <c r="D802" s="37" t="s">
        <v>30</v>
      </c>
      <c r="E802" s="193" t="str">
        <f>+LEFT(Tabla1[[#This Row],[RutDV]],8)</f>
        <v>17212770</v>
      </c>
      <c r="F802" s="193" t="str">
        <f>+RIGHT(Tabla1[[#This Row],[RutDV]],1)</f>
        <v>3</v>
      </c>
      <c r="G802" s="37" t="s">
        <v>6216</v>
      </c>
      <c r="H802" s="37" t="s">
        <v>6235</v>
      </c>
      <c r="I802" s="41" t="str">
        <f>+TRIM(Tabla1[[#This Row],[Nombres]]&amp;" "&amp;Tabla1[[#This Row],[Apellidos]])</f>
        <v>CARLA CONSTANZA CONTADOR CONTRERAS</v>
      </c>
      <c r="J802" s="37" t="s">
        <v>6183</v>
      </c>
      <c r="K802" s="37" t="s">
        <v>6184</v>
      </c>
      <c r="L802" s="37" t="s">
        <v>2494</v>
      </c>
      <c r="M802" s="37" t="s">
        <v>2493</v>
      </c>
      <c r="N802" s="37" t="s">
        <v>2495</v>
      </c>
      <c r="O802" s="37" t="s">
        <v>3107</v>
      </c>
      <c r="P802" s="40">
        <v>43745</v>
      </c>
      <c r="Q802" s="37"/>
      <c r="R802" s="45"/>
      <c r="S802" s="45"/>
      <c r="T802" s="45"/>
      <c r="U802" s="45"/>
      <c r="V802" s="40">
        <v>32950</v>
      </c>
      <c r="W802" s="37" t="s">
        <v>5417</v>
      </c>
      <c r="X802" s="37" t="s">
        <v>2514</v>
      </c>
      <c r="Y802" s="37" t="str">
        <f>+IFERROR(VLOOKUP(Tabla1[[#This Row],[Supervisor]],STAFF!E:H,4,0),"")</f>
        <v>WILLIAMS ENRIQUE DOMINGUEZ BARRADA</v>
      </c>
      <c r="Z802" s="40">
        <v>43628</v>
      </c>
      <c r="AA802" s="40">
        <v>43647</v>
      </c>
      <c r="AC802" s="40">
        <v>43650</v>
      </c>
      <c r="AD802" s="37" t="s">
        <v>6235</v>
      </c>
      <c r="AE802" s="37" t="s">
        <v>6235</v>
      </c>
      <c r="AF802" s="37">
        <v>19299</v>
      </c>
      <c r="AG802" s="37" t="s">
        <v>6253</v>
      </c>
      <c r="AJ802" s="37">
        <v>60</v>
      </c>
      <c r="AK802" s="37" t="s">
        <v>5890</v>
      </c>
      <c r="AL802" s="37">
        <v>30</v>
      </c>
      <c r="AM802" s="37" t="s">
        <v>3519</v>
      </c>
      <c r="AN802" s="37" t="str">
        <f>+IF(AL802=45,1,"")</f>
        <v/>
      </c>
      <c r="AO802" s="40">
        <f ca="1">+TODAY()</f>
        <v>44256</v>
      </c>
      <c r="AP802" s="41">
        <f ca="1">+IF(Tabla1[[#This Row],[Fecha Ingreso Plataforma]]="","",AO802-AC802)</f>
        <v>606</v>
      </c>
      <c r="AQ802" s="40"/>
      <c r="AR802" s="42">
        <f>+IF(Tabla1[[#This Row],[Fecha Baja]]="","",VALUE(1&amp;"/"&amp;MONTH(Tabla1[[#This Row],[Fecha Baja]])&amp;"/"&amp;YEAR(Tabla1[[#This Row],[Fecha Baja]])))</f>
        <v>43739</v>
      </c>
      <c r="AS802" s="42">
        <f>IF(Tabla1[[#This Row],[Fecha Ingreso Plataforma]]="","",VALUE(1&amp;"/"&amp;MONTH(Tabla1[[#This Row],[Fecha Ingreso Plataforma]])&amp;"/"&amp;YEAR(Tabla1[[#This Row],[Fecha Ingreso Plataforma]])))</f>
        <v>43647</v>
      </c>
      <c r="AT802" s="41" t="str">
        <f ca="1">+IF(AND(Tabla1[[#This Row],[dias]]&gt;=135,Tabla1[[#This Row],[Estado]]="Vigente"),"Si","No")</f>
        <v>No</v>
      </c>
      <c r="AU802" s="37" t="str">
        <f>+IF(COUNTIF('PLAN EMPLEADO'!I:I,Tabla1[[#This Row],[Mail]])=0,"No","Si")</f>
        <v>No</v>
      </c>
      <c r="AV802" s="89" t="s">
        <v>709</v>
      </c>
      <c r="AW802" s="194"/>
    </row>
    <row r="803" spans="1:49" x14ac:dyDescent="0.2">
      <c r="A803" s="37" t="s">
        <v>27</v>
      </c>
      <c r="B803" s="37" t="s">
        <v>3115</v>
      </c>
      <c r="C803" s="37" t="s">
        <v>28</v>
      </c>
      <c r="D803" s="37" t="s">
        <v>30</v>
      </c>
      <c r="E803" s="193" t="str">
        <f>+LEFT(Tabla1[[#This Row],[RutDV]],8)</f>
        <v>18317894</v>
      </c>
      <c r="F803" s="193" t="str">
        <f>+RIGHT(Tabla1[[#This Row],[RutDV]],1)</f>
        <v>6</v>
      </c>
      <c r="G803" s="37" t="s">
        <v>6219</v>
      </c>
      <c r="H803" s="37" t="s">
        <v>6238</v>
      </c>
      <c r="I803" s="41" t="str">
        <f>+TRIM(Tabla1[[#This Row],[Nombres]]&amp;" "&amp;Tabla1[[#This Row],[Apellidos]])</f>
        <v>CAROLINE DE LOS ANGELES ZEPEDA FREDES</v>
      </c>
      <c r="J803" s="37" t="s">
        <v>6188</v>
      </c>
      <c r="K803" s="37" t="s">
        <v>6189</v>
      </c>
      <c r="L803" s="37" t="s">
        <v>2494</v>
      </c>
      <c r="M803" s="37" t="s">
        <v>2493</v>
      </c>
      <c r="N803" s="37" t="s">
        <v>2496</v>
      </c>
      <c r="O803" s="37" t="s">
        <v>3533</v>
      </c>
      <c r="P803" s="40">
        <v>43661</v>
      </c>
      <c r="Q803" s="37"/>
      <c r="R803" s="45"/>
      <c r="S803" s="45"/>
      <c r="T803" s="45"/>
      <c r="U803" s="45"/>
      <c r="V803" s="40">
        <v>34088</v>
      </c>
      <c r="W803" s="37" t="s">
        <v>5416</v>
      </c>
      <c r="X803" s="37" t="s">
        <v>2505</v>
      </c>
      <c r="Y803" s="37" t="str">
        <f>+IFERROR(VLOOKUP(Tabla1[[#This Row],[Supervisor]],STAFF!E:H,4,0),"")</f>
        <v>FRANCISCO JAVIER SUAREZ VEGA</v>
      </c>
      <c r="Z803" s="40">
        <v>43628</v>
      </c>
      <c r="AA803" s="40">
        <v>43647</v>
      </c>
      <c r="AC803" s="40">
        <v>43650</v>
      </c>
      <c r="AD803" s="37" t="s">
        <v>6238</v>
      </c>
      <c r="AE803" s="37" t="s">
        <v>6238</v>
      </c>
      <c r="AF803" s="37">
        <v>19306</v>
      </c>
      <c r="AG803" s="37" t="s">
        <v>6256</v>
      </c>
      <c r="AJ803" s="37">
        <v>60</v>
      </c>
      <c r="AK803" s="37" t="s">
        <v>5890</v>
      </c>
      <c r="AL803" s="37">
        <v>30</v>
      </c>
      <c r="AN803" s="37" t="str">
        <f>+IF(AL803=45,1,"")</f>
        <v/>
      </c>
      <c r="AO803" s="40">
        <f ca="1">+TODAY()</f>
        <v>44256</v>
      </c>
      <c r="AP803" s="41">
        <f ca="1">+IF(Tabla1[[#This Row],[Fecha Ingreso Plataforma]]="","",AO803-AC803)</f>
        <v>606</v>
      </c>
      <c r="AQ803" s="40"/>
      <c r="AR803" s="42">
        <f>+IF(Tabla1[[#This Row],[Fecha Baja]]="","",VALUE(1&amp;"/"&amp;MONTH(Tabla1[[#This Row],[Fecha Baja]])&amp;"/"&amp;YEAR(Tabla1[[#This Row],[Fecha Baja]])))</f>
        <v>43647</v>
      </c>
      <c r="AS803" s="42">
        <f>IF(Tabla1[[#This Row],[Fecha Ingreso Plataforma]]="","",VALUE(1&amp;"/"&amp;MONTH(Tabla1[[#This Row],[Fecha Ingreso Plataforma]])&amp;"/"&amp;YEAR(Tabla1[[#This Row],[Fecha Ingreso Plataforma]])))</f>
        <v>43647</v>
      </c>
      <c r="AT803" s="41" t="str">
        <f ca="1">+IF(AND(Tabla1[[#This Row],[dias]]&gt;=135,Tabla1[[#This Row],[Estado]]="Vigente"),"Si","No")</f>
        <v>No</v>
      </c>
      <c r="AU803" s="37" t="str">
        <f>+IF(COUNTIF('PLAN EMPLEADO'!I:I,Tabla1[[#This Row],[Mail]])=0,"No","Si")</f>
        <v>No</v>
      </c>
      <c r="AV803" s="89" t="s">
        <v>709</v>
      </c>
      <c r="AW803" s="194"/>
    </row>
    <row r="804" spans="1:49" x14ac:dyDescent="0.2">
      <c r="A804" s="37" t="s">
        <v>27</v>
      </c>
      <c r="B804" s="37" t="s">
        <v>3115</v>
      </c>
      <c r="C804" s="37" t="s">
        <v>28</v>
      </c>
      <c r="D804" s="37" t="s">
        <v>30</v>
      </c>
      <c r="E804" s="193" t="str">
        <f>+LEFT(Tabla1[[#This Row],[RutDV]],8)</f>
        <v>18919736</v>
      </c>
      <c r="F804" s="193" t="str">
        <f>+RIGHT(Tabla1[[#This Row],[RutDV]],1)</f>
        <v>5</v>
      </c>
      <c r="G804" s="37" t="s">
        <v>6220</v>
      </c>
      <c r="H804" s="37" t="s">
        <v>6239</v>
      </c>
      <c r="I804" s="41" t="str">
        <f>+TRIM(Tabla1[[#This Row],[Nombres]]&amp;" "&amp;Tabla1[[#This Row],[Apellidos]])</f>
        <v>DIEGO ALBERTO BARRAZA ARREDONDO</v>
      </c>
      <c r="J804" s="37" t="s">
        <v>1561</v>
      </c>
      <c r="K804" s="37" t="s">
        <v>6190</v>
      </c>
      <c r="L804" s="37" t="s">
        <v>2494</v>
      </c>
      <c r="M804" s="37" t="s">
        <v>2493</v>
      </c>
      <c r="N804" s="37" t="s">
        <v>2496</v>
      </c>
      <c r="O804" s="37" t="s">
        <v>3533</v>
      </c>
      <c r="P804" s="40">
        <v>43748</v>
      </c>
      <c r="Q804" s="37"/>
      <c r="R804" s="45"/>
      <c r="S804" s="45"/>
      <c r="T804" s="45"/>
      <c r="U804" s="45"/>
      <c r="V804" s="40">
        <v>34830</v>
      </c>
      <c r="W804" s="37" t="s">
        <v>5416</v>
      </c>
      <c r="X804" s="37" t="s">
        <v>2505</v>
      </c>
      <c r="Y804" s="37" t="str">
        <f>+IFERROR(VLOOKUP(Tabla1[[#This Row],[Supervisor]],STAFF!E:H,4,0),"")</f>
        <v>FRANCISCO JAVIER SUAREZ VEGA</v>
      </c>
      <c r="Z804" s="40">
        <v>43628</v>
      </c>
      <c r="AA804" s="40">
        <v>43647</v>
      </c>
      <c r="AC804" s="40">
        <v>43650</v>
      </c>
      <c r="AD804" s="37" t="s">
        <v>6239</v>
      </c>
      <c r="AE804" s="37" t="s">
        <v>6239</v>
      </c>
      <c r="AF804" s="37">
        <v>19307</v>
      </c>
      <c r="AG804" s="37" t="s">
        <v>6257</v>
      </c>
      <c r="AJ804" s="37">
        <v>60</v>
      </c>
      <c r="AK804" s="37" t="s">
        <v>5890</v>
      </c>
      <c r="AL804" s="37">
        <v>30</v>
      </c>
      <c r="AM804" s="37" t="s">
        <v>3519</v>
      </c>
      <c r="AN804" s="37" t="str">
        <f>+IF(AL804=45,1,"")</f>
        <v/>
      </c>
      <c r="AO804" s="40">
        <f ca="1">+TODAY()</f>
        <v>44256</v>
      </c>
      <c r="AP804" s="41">
        <f ca="1">+IF(Tabla1[[#This Row],[Fecha Ingreso Plataforma]]="","",AO804-AC804)</f>
        <v>606</v>
      </c>
      <c r="AQ804" s="40"/>
      <c r="AR804" s="42">
        <f>+IF(Tabla1[[#This Row],[Fecha Baja]]="","",VALUE(1&amp;"/"&amp;MONTH(Tabla1[[#This Row],[Fecha Baja]])&amp;"/"&amp;YEAR(Tabla1[[#This Row],[Fecha Baja]])))</f>
        <v>43739</v>
      </c>
      <c r="AS804" s="42">
        <f>IF(Tabla1[[#This Row],[Fecha Ingreso Plataforma]]="","",VALUE(1&amp;"/"&amp;MONTH(Tabla1[[#This Row],[Fecha Ingreso Plataforma]])&amp;"/"&amp;YEAR(Tabla1[[#This Row],[Fecha Ingreso Plataforma]])))</f>
        <v>43647</v>
      </c>
      <c r="AT804" s="41" t="str">
        <f ca="1">+IF(AND(Tabla1[[#This Row],[dias]]&gt;=135,Tabla1[[#This Row],[Estado]]="Vigente"),"Si","No")</f>
        <v>No</v>
      </c>
      <c r="AU804" s="37" t="str">
        <f>+IF(COUNTIF('PLAN EMPLEADO'!I:I,Tabla1[[#This Row],[Mail]])=0,"No","Si")</f>
        <v>No</v>
      </c>
      <c r="AV804" s="89" t="s">
        <v>709</v>
      </c>
      <c r="AW804" s="194"/>
    </row>
    <row r="805" spans="1:49" x14ac:dyDescent="0.2">
      <c r="A805" s="37" t="s">
        <v>27</v>
      </c>
      <c r="B805" s="37" t="s">
        <v>3115</v>
      </c>
      <c r="C805" s="37" t="s">
        <v>29</v>
      </c>
      <c r="D805" s="37" t="s">
        <v>30</v>
      </c>
      <c r="E805" s="193" t="str">
        <f>+LEFT(Tabla1[[#This Row],[RutDV]],8)</f>
        <v>19949146</v>
      </c>
      <c r="F805" s="193" t="str">
        <f>+RIGHT(Tabla1[[#This Row],[RutDV]],1)</f>
        <v>6</v>
      </c>
      <c r="G805" s="37" t="s">
        <v>6223</v>
      </c>
      <c r="H805" s="37" t="s">
        <v>6242</v>
      </c>
      <c r="I805" s="41" t="str">
        <f>+TRIM(Tabla1[[#This Row],[Nombres]]&amp;" "&amp;Tabla1[[#This Row],[Apellidos]])</f>
        <v>LUCIA SARAI ALCAINO PEZO</v>
      </c>
      <c r="J805" s="37" t="s">
        <v>6195</v>
      </c>
      <c r="K805" s="37" t="s">
        <v>6196</v>
      </c>
      <c r="L805" s="37" t="s">
        <v>2494</v>
      </c>
      <c r="M805" s="37" t="s">
        <v>2493</v>
      </c>
      <c r="N805" s="37" t="s">
        <v>2496</v>
      </c>
      <c r="O805" s="37" t="s">
        <v>3533</v>
      </c>
      <c r="P805" s="40">
        <v>43861</v>
      </c>
      <c r="Q805" s="37"/>
      <c r="R805" s="45"/>
      <c r="S805" s="45"/>
      <c r="T805" s="45"/>
      <c r="U805" s="45"/>
      <c r="V805" s="40">
        <v>36119</v>
      </c>
      <c r="W805" s="37" t="s">
        <v>7301</v>
      </c>
      <c r="X805" s="37" t="s">
        <v>689</v>
      </c>
      <c r="Y805" s="37" t="str">
        <f>+IFERROR(VLOOKUP(Tabla1[[#This Row],[Supervisor]],STAFF!E:H,4,0),"")</f>
        <v>FRANCISCO JAVIER SUAREZ VEGA</v>
      </c>
      <c r="Z805" s="40">
        <v>43628</v>
      </c>
      <c r="AA805" s="40">
        <v>43647</v>
      </c>
      <c r="AC805" s="40">
        <v>43650</v>
      </c>
      <c r="AD805" s="37" t="s">
        <v>6242</v>
      </c>
      <c r="AE805" s="37" t="s">
        <v>6242</v>
      </c>
      <c r="AF805" s="37">
        <v>19206</v>
      </c>
      <c r="AG805" s="37" t="s">
        <v>6260</v>
      </c>
      <c r="AJ805" s="37">
        <v>60</v>
      </c>
      <c r="AK805" s="37" t="s">
        <v>5890</v>
      </c>
      <c r="AL805" s="37">
        <v>30</v>
      </c>
      <c r="AM805" s="37" t="s">
        <v>3519</v>
      </c>
      <c r="AN805" s="37" t="str">
        <f>+IF(AL805=45,1,"")</f>
        <v/>
      </c>
      <c r="AO805" s="40">
        <f ca="1">+TODAY()</f>
        <v>44256</v>
      </c>
      <c r="AP805" s="41">
        <f ca="1">+IF(Tabla1[[#This Row],[Fecha Ingreso Plataforma]]="","",AO805-AC805)</f>
        <v>606</v>
      </c>
      <c r="AQ805" s="40"/>
      <c r="AR805" s="42">
        <f>+IF(Tabla1[[#This Row],[Fecha Baja]]="","",VALUE(1&amp;"/"&amp;MONTH(Tabla1[[#This Row],[Fecha Baja]])&amp;"/"&amp;YEAR(Tabla1[[#This Row],[Fecha Baja]])))</f>
        <v>43831</v>
      </c>
      <c r="AS805" s="42">
        <f>IF(Tabla1[[#This Row],[Fecha Ingreso Plataforma]]="","",VALUE(1&amp;"/"&amp;MONTH(Tabla1[[#This Row],[Fecha Ingreso Plataforma]])&amp;"/"&amp;YEAR(Tabla1[[#This Row],[Fecha Ingreso Plataforma]])))</f>
        <v>43647</v>
      </c>
      <c r="AT805" s="41" t="str">
        <f ca="1">+IF(AND(Tabla1[[#This Row],[dias]]&gt;=135,Tabla1[[#This Row],[Estado]]="Vigente"),"Si","No")</f>
        <v>No</v>
      </c>
      <c r="AU805" s="37" t="str">
        <f>+IF(COUNTIF('PLAN EMPLEADO'!I:I,Tabla1[[#This Row],[Mail]])=0,"No","Si")</f>
        <v>Si</v>
      </c>
      <c r="AV805" s="89" t="s">
        <v>709</v>
      </c>
      <c r="AW805" s="194"/>
    </row>
    <row r="806" spans="1:49" x14ac:dyDescent="0.2">
      <c r="A806" s="37" t="s">
        <v>27</v>
      </c>
      <c r="B806" s="37" t="s">
        <v>3115</v>
      </c>
      <c r="C806" s="37" t="s">
        <v>28</v>
      </c>
      <c r="D806" s="37" t="s">
        <v>30</v>
      </c>
      <c r="E806" s="193" t="str">
        <f>+LEFT(Tabla1[[#This Row],[RutDV]],8)</f>
        <v>19459103</v>
      </c>
      <c r="F806" s="193" t="str">
        <f>+RIGHT(Tabla1[[#This Row],[RutDV]],1)</f>
        <v>9</v>
      </c>
      <c r="G806" s="37" t="s">
        <v>6217</v>
      </c>
      <c r="H806" s="37" t="s">
        <v>6236</v>
      </c>
      <c r="I806" s="41" t="str">
        <f>+TRIM(Tabla1[[#This Row],[Nombres]]&amp;" "&amp;Tabla1[[#This Row],[Apellidos]])</f>
        <v>MATIAS IGNACIO VILLANUEVA CONCHA</v>
      </c>
      <c r="J806" s="37" t="s">
        <v>6185</v>
      </c>
      <c r="K806" s="37" t="s">
        <v>6186</v>
      </c>
      <c r="L806" s="37" t="s">
        <v>2494</v>
      </c>
      <c r="M806" s="37" t="s">
        <v>2493</v>
      </c>
      <c r="N806" s="37" t="s">
        <v>2496</v>
      </c>
      <c r="O806" s="37" t="s">
        <v>3533</v>
      </c>
      <c r="P806" s="40">
        <v>43658</v>
      </c>
      <c r="Q806" s="37"/>
      <c r="R806" s="45"/>
      <c r="S806" s="45"/>
      <c r="T806" s="45"/>
      <c r="U806" s="45"/>
      <c r="V806" s="40">
        <v>35432</v>
      </c>
      <c r="W806" s="37" t="s">
        <v>5410</v>
      </c>
      <c r="X806" s="37" t="s">
        <v>2506</v>
      </c>
      <c r="Y806" s="37" t="str">
        <f>+IFERROR(VLOOKUP(Tabla1[[#This Row],[Supervisor]],STAFF!E:H,4,0),"")</f>
        <v>ULISES LA ROSA PEREZ</v>
      </c>
      <c r="Z806" s="40">
        <v>43628</v>
      </c>
      <c r="AA806" s="40">
        <v>43647</v>
      </c>
      <c r="AC806" s="40">
        <v>43650</v>
      </c>
      <c r="AD806" s="37" t="s">
        <v>6236</v>
      </c>
      <c r="AE806" s="37" t="s">
        <v>6236</v>
      </c>
      <c r="AF806" s="37">
        <v>19302</v>
      </c>
      <c r="AG806" s="37" t="s">
        <v>6254</v>
      </c>
      <c r="AJ806" s="37">
        <v>60</v>
      </c>
      <c r="AK806" s="37" t="s">
        <v>5890</v>
      </c>
      <c r="AL806" s="37">
        <v>30</v>
      </c>
      <c r="AN806" s="37" t="str">
        <f>+IF(AL806=45,1,"")</f>
        <v/>
      </c>
      <c r="AO806" s="40">
        <f ca="1">+TODAY()</f>
        <v>44256</v>
      </c>
      <c r="AP806" s="41">
        <f ca="1">+IF(Tabla1[[#This Row],[Fecha Ingreso Plataforma]]="","",AO806-AC806)</f>
        <v>606</v>
      </c>
      <c r="AQ806" s="40"/>
      <c r="AR806" s="42">
        <f>+IF(Tabla1[[#This Row],[Fecha Baja]]="","",VALUE(1&amp;"/"&amp;MONTH(Tabla1[[#This Row],[Fecha Baja]])&amp;"/"&amp;YEAR(Tabla1[[#This Row],[Fecha Baja]])))</f>
        <v>43647</v>
      </c>
      <c r="AS806" s="42">
        <f>IF(Tabla1[[#This Row],[Fecha Ingreso Plataforma]]="","",VALUE(1&amp;"/"&amp;MONTH(Tabla1[[#This Row],[Fecha Ingreso Plataforma]])&amp;"/"&amp;YEAR(Tabla1[[#This Row],[Fecha Ingreso Plataforma]])))</f>
        <v>43647</v>
      </c>
      <c r="AT806" s="41" t="str">
        <f ca="1">+IF(AND(Tabla1[[#This Row],[dias]]&gt;=135,Tabla1[[#This Row],[Estado]]="Vigente"),"Si","No")</f>
        <v>No</v>
      </c>
      <c r="AU806" s="37" t="str">
        <f>+IF(COUNTIF('PLAN EMPLEADO'!I:I,Tabla1[[#This Row],[Mail]])=0,"No","Si")</f>
        <v>No</v>
      </c>
      <c r="AV806" s="89" t="s">
        <v>709</v>
      </c>
      <c r="AW806" s="194"/>
    </row>
    <row r="807" spans="1:49" x14ac:dyDescent="0.2">
      <c r="A807" s="37" t="s">
        <v>27</v>
      </c>
      <c r="B807" s="37" t="s">
        <v>3115</v>
      </c>
      <c r="C807" s="37" t="s">
        <v>28</v>
      </c>
      <c r="D807" s="37" t="s">
        <v>30</v>
      </c>
      <c r="E807" s="193" t="str">
        <f>+LEFT(Tabla1[[#This Row],[RutDV]],8)</f>
        <v>17451575</v>
      </c>
      <c r="F807" s="193" t="str">
        <f>+RIGHT(Tabla1[[#This Row],[RutDV]],1)</f>
        <v>1</v>
      </c>
      <c r="G807" s="37" t="s">
        <v>6218</v>
      </c>
      <c r="H807" s="37" t="s">
        <v>6237</v>
      </c>
      <c r="I807" s="41" t="str">
        <f>+TRIM(Tabla1[[#This Row],[Nombres]]&amp;" "&amp;Tabla1[[#This Row],[Apellidos]])</f>
        <v>NICOLE ALEJANDRA CASTILLO CANIBILO</v>
      </c>
      <c r="J807" s="37" t="s">
        <v>3141</v>
      </c>
      <c r="K807" s="37" t="s">
        <v>6187</v>
      </c>
      <c r="L807" s="37" t="s">
        <v>2494</v>
      </c>
      <c r="M807" s="37" t="s">
        <v>2493</v>
      </c>
      <c r="N807" s="37" t="s">
        <v>2495</v>
      </c>
      <c r="O807" s="37" t="s">
        <v>3107</v>
      </c>
      <c r="P807" s="40">
        <v>43656</v>
      </c>
      <c r="Q807" s="37"/>
      <c r="R807" s="45"/>
      <c r="S807" s="45"/>
      <c r="T807" s="45"/>
      <c r="U807" s="45"/>
      <c r="V807" s="40">
        <v>32796</v>
      </c>
      <c r="W807" s="37" t="s">
        <v>5890</v>
      </c>
      <c r="Y807" s="37" t="str">
        <f>+IFERROR(VLOOKUP(Tabla1[[#This Row],[Supervisor]],STAFF!E:H,4,0),"")</f>
        <v/>
      </c>
      <c r="Z807" s="40">
        <v>43628</v>
      </c>
      <c r="AA807" s="40">
        <v>43647</v>
      </c>
      <c r="AC807" s="40">
        <v>43650</v>
      </c>
      <c r="AD807" s="37" t="s">
        <v>6237</v>
      </c>
      <c r="AE807" s="37" t="s">
        <v>6237</v>
      </c>
      <c r="AF807" s="37">
        <v>19305</v>
      </c>
      <c r="AG807" s="37" t="s">
        <v>6255</v>
      </c>
      <c r="AJ807" s="37">
        <v>60</v>
      </c>
      <c r="AK807" s="37" t="s">
        <v>5890</v>
      </c>
      <c r="AL807" s="37">
        <v>30</v>
      </c>
      <c r="AN807" s="37" t="str">
        <f>+IF(AL807=45,1,"")</f>
        <v/>
      </c>
      <c r="AO807" s="40">
        <f ca="1">+TODAY()</f>
        <v>44256</v>
      </c>
      <c r="AP807" s="41">
        <f ca="1">+IF(Tabla1[[#This Row],[Fecha Ingreso Plataforma]]="","",AO807-AC807)</f>
        <v>606</v>
      </c>
      <c r="AQ807" s="40"/>
      <c r="AR807" s="42">
        <f>+IF(Tabla1[[#This Row],[Fecha Baja]]="","",VALUE(1&amp;"/"&amp;MONTH(Tabla1[[#This Row],[Fecha Baja]])&amp;"/"&amp;YEAR(Tabla1[[#This Row],[Fecha Baja]])))</f>
        <v>43647</v>
      </c>
      <c r="AS807" s="42">
        <f>IF(Tabla1[[#This Row],[Fecha Ingreso Plataforma]]="","",VALUE(1&amp;"/"&amp;MONTH(Tabla1[[#This Row],[Fecha Ingreso Plataforma]])&amp;"/"&amp;YEAR(Tabla1[[#This Row],[Fecha Ingreso Plataforma]])))</f>
        <v>43647</v>
      </c>
      <c r="AT807" s="41" t="str">
        <f ca="1">+IF(AND(Tabla1[[#This Row],[dias]]&gt;=135,Tabla1[[#This Row],[Estado]]="Vigente"),"Si","No")</f>
        <v>No</v>
      </c>
      <c r="AU807" s="37" t="str">
        <f>+IF(COUNTIF('PLAN EMPLEADO'!I:I,Tabla1[[#This Row],[Mail]])=0,"No","Si")</f>
        <v>No</v>
      </c>
      <c r="AV807" s="89" t="s">
        <v>709</v>
      </c>
      <c r="AW807" s="194"/>
    </row>
    <row r="808" spans="1:49" x14ac:dyDescent="0.2">
      <c r="A808" s="37" t="s">
        <v>27</v>
      </c>
      <c r="B808" s="37" t="s">
        <v>3115</v>
      </c>
      <c r="C808" s="37" t="s">
        <v>28</v>
      </c>
      <c r="D808" s="37" t="s">
        <v>30</v>
      </c>
      <c r="E808" s="193" t="str">
        <f>+LEFT(Tabla1[[#This Row],[RutDV]],8)</f>
        <v>15929613</v>
      </c>
      <c r="F808" s="193" t="str">
        <f>+RIGHT(Tabla1[[#This Row],[RutDV]],1)</f>
        <v>k</v>
      </c>
      <c r="G808" s="37" t="s">
        <v>6215</v>
      </c>
      <c r="H808" s="37" t="s">
        <v>6234</v>
      </c>
      <c r="I808" s="41" t="str">
        <f>+TRIM(Tabla1[[#This Row],[Nombres]]&amp;" "&amp;Tabla1[[#This Row],[Apellidos]])</f>
        <v>SOLEDAD PAZ MENESES PIZARRO</v>
      </c>
      <c r="J808" s="37" t="s">
        <v>6181</v>
      </c>
      <c r="K808" s="37" t="s">
        <v>6182</v>
      </c>
      <c r="L808" s="37" t="s">
        <v>2494</v>
      </c>
      <c r="M808" s="37" t="s">
        <v>2493</v>
      </c>
      <c r="N808" s="37" t="s">
        <v>2496</v>
      </c>
      <c r="O808" s="37" t="s">
        <v>3533</v>
      </c>
      <c r="P808" s="40">
        <v>43859</v>
      </c>
      <c r="Q808" s="37"/>
      <c r="R808" s="45"/>
      <c r="S808" s="45"/>
      <c r="T808" s="45"/>
      <c r="U808" s="45"/>
      <c r="V808" s="40">
        <v>31433</v>
      </c>
      <c r="W808" s="37" t="s">
        <v>5417</v>
      </c>
      <c r="X808" s="37" t="s">
        <v>2514</v>
      </c>
      <c r="Y808" s="37" t="str">
        <f>+IFERROR(VLOOKUP(Tabla1[[#This Row],[Supervisor]],STAFF!E:H,4,0),"")</f>
        <v>WILLIAMS ENRIQUE DOMINGUEZ BARRADA</v>
      </c>
      <c r="Z808" s="40">
        <v>43628</v>
      </c>
      <c r="AA808" s="40">
        <v>43647</v>
      </c>
      <c r="AC808" s="40">
        <v>43650</v>
      </c>
      <c r="AD808" s="37" t="s">
        <v>6234</v>
      </c>
      <c r="AE808" s="37" t="s">
        <v>6234</v>
      </c>
      <c r="AF808" s="37">
        <v>19294</v>
      </c>
      <c r="AG808" s="37" t="s">
        <v>6252</v>
      </c>
      <c r="AJ808" s="37">
        <v>60</v>
      </c>
      <c r="AK808" s="37" t="s">
        <v>5890</v>
      </c>
      <c r="AL808" s="37">
        <v>30</v>
      </c>
      <c r="AM808" s="37" t="s">
        <v>3519</v>
      </c>
      <c r="AN808" s="37" t="str">
        <f>+IF(AL808=45,1,"")</f>
        <v/>
      </c>
      <c r="AO808" s="40">
        <f ca="1">+TODAY()</f>
        <v>44256</v>
      </c>
      <c r="AP808" s="41">
        <f ca="1">+IF(Tabla1[[#This Row],[Fecha Ingreso Plataforma]]="","",AO808-AC808)</f>
        <v>606</v>
      </c>
      <c r="AQ808" s="40"/>
      <c r="AR808" s="42">
        <f>+IF(Tabla1[[#This Row],[Fecha Baja]]="","",VALUE(1&amp;"/"&amp;MONTH(Tabla1[[#This Row],[Fecha Baja]])&amp;"/"&amp;YEAR(Tabla1[[#This Row],[Fecha Baja]])))</f>
        <v>43831</v>
      </c>
      <c r="AS808" s="42">
        <f>IF(Tabla1[[#This Row],[Fecha Ingreso Plataforma]]="","",VALUE(1&amp;"/"&amp;MONTH(Tabla1[[#This Row],[Fecha Ingreso Plataforma]])&amp;"/"&amp;YEAR(Tabla1[[#This Row],[Fecha Ingreso Plataforma]])))</f>
        <v>43647</v>
      </c>
      <c r="AT808" s="41" t="str">
        <f ca="1">+IF(AND(Tabla1[[#This Row],[dias]]&gt;=135,Tabla1[[#This Row],[Estado]]="Vigente"),"Si","No")</f>
        <v>No</v>
      </c>
      <c r="AU808" s="37" t="str">
        <f>+IF(COUNTIF('PLAN EMPLEADO'!I:I,Tabla1[[#This Row],[Mail]])=0,"No","Si")</f>
        <v>Si</v>
      </c>
      <c r="AV808" s="89" t="s">
        <v>709</v>
      </c>
      <c r="AW808" s="194"/>
    </row>
    <row r="809" spans="1:49" x14ac:dyDescent="0.2">
      <c r="A809" s="37" t="s">
        <v>27</v>
      </c>
      <c r="B809" s="37" t="s">
        <v>3115</v>
      </c>
      <c r="C809" s="37" t="s">
        <v>29</v>
      </c>
      <c r="D809" s="37" t="s">
        <v>30</v>
      </c>
      <c r="E809" s="193" t="str">
        <f>+LEFT(Tabla1[[#This Row],[RutDV]],8)</f>
        <v>19339082</v>
      </c>
      <c r="F809" s="193" t="str">
        <f>+RIGHT(Tabla1[[#This Row],[RutDV]],1)</f>
        <v>K</v>
      </c>
      <c r="G809" s="37" t="s">
        <v>6229</v>
      </c>
      <c r="H809" s="37" t="s">
        <v>6248</v>
      </c>
      <c r="I809" s="41" t="str">
        <f>+TRIM(Tabla1[[#This Row],[Nombres]]&amp;" "&amp;Tabla1[[#This Row],[Apellidos]])</f>
        <v>YOHANKA YUDIZA BAEZ CARRIZO</v>
      </c>
      <c r="J809" s="37" t="s">
        <v>6207</v>
      </c>
      <c r="K809" s="37" t="s">
        <v>6208</v>
      </c>
      <c r="L809" s="193" t="s">
        <v>2494</v>
      </c>
      <c r="M809" s="193" t="s">
        <v>2493</v>
      </c>
      <c r="N809" s="193" t="s">
        <v>2496</v>
      </c>
      <c r="O809" s="193" t="s">
        <v>3533</v>
      </c>
      <c r="P809" s="40">
        <v>44118</v>
      </c>
      <c r="Q809" s="37"/>
      <c r="R809" s="45"/>
      <c r="S809" s="164"/>
      <c r="T809" s="45"/>
      <c r="U809" s="45"/>
      <c r="V809" s="40">
        <v>35106</v>
      </c>
      <c r="W809" s="72" t="s">
        <v>5415</v>
      </c>
      <c r="X809" s="37" t="s">
        <v>2509</v>
      </c>
      <c r="Y809" s="37" t="str">
        <f>+IFERROR(VLOOKUP(Tabla1[[#This Row],[Supervisor]],STAFF!E:H,4,0),"")</f>
        <v>ULISES LA ROSA PEREZ</v>
      </c>
      <c r="Z809" s="40">
        <v>43628</v>
      </c>
      <c r="AA809" s="40">
        <v>43647</v>
      </c>
      <c r="AC809" s="40">
        <v>43650</v>
      </c>
      <c r="AD809" s="37" t="s">
        <v>6248</v>
      </c>
      <c r="AE809" s="37" t="s">
        <v>6248</v>
      </c>
      <c r="AF809" s="37">
        <v>19298</v>
      </c>
      <c r="AG809" s="37" t="s">
        <v>6266</v>
      </c>
      <c r="AJ809" s="37">
        <v>60</v>
      </c>
      <c r="AK809" s="37" t="s">
        <v>5890</v>
      </c>
      <c r="AL809" s="37">
        <v>30</v>
      </c>
      <c r="AM809" s="37" t="s">
        <v>3519</v>
      </c>
      <c r="AN809" s="37" t="str">
        <f>+IF(AL809=45,1,"")</f>
        <v/>
      </c>
      <c r="AO809" s="40">
        <f ca="1">+TODAY()</f>
        <v>44256</v>
      </c>
      <c r="AP809" s="41">
        <f ca="1">+IF(Tabla1[[#This Row],[Fecha Ingreso Plataforma]]="","",AO809-AC809)</f>
        <v>606</v>
      </c>
      <c r="AQ809" s="40"/>
      <c r="AR809" s="42">
        <f>+IF(Tabla1[[#This Row],[Fecha Baja]]="","",VALUE(1&amp;"/"&amp;MONTH(Tabla1[[#This Row],[Fecha Baja]])&amp;"/"&amp;YEAR(Tabla1[[#This Row],[Fecha Baja]])))</f>
        <v>44105</v>
      </c>
      <c r="AS809" s="42">
        <f>IF(Tabla1[[#This Row],[Fecha Ingreso Plataforma]]="","",VALUE(1&amp;"/"&amp;MONTH(Tabla1[[#This Row],[Fecha Ingreso Plataforma]])&amp;"/"&amp;YEAR(Tabla1[[#This Row],[Fecha Ingreso Plataforma]])))</f>
        <v>43647</v>
      </c>
      <c r="AT809" s="41" t="str">
        <f ca="1">+IF(AND(Tabla1[[#This Row],[dias]]&gt;=135,Tabla1[[#This Row],[Estado]]="Vigente"),"Si","No")</f>
        <v>No</v>
      </c>
      <c r="AU809" s="37" t="str">
        <f>+IF(COUNTIF('PLAN EMPLEADO'!I:I,Tabla1[[#This Row],[Mail]])=0,"No","Si")</f>
        <v>Si</v>
      </c>
      <c r="AV809" s="89" t="s">
        <v>709</v>
      </c>
      <c r="AW809" s="194"/>
    </row>
    <row r="810" spans="1:49" x14ac:dyDescent="0.2">
      <c r="A810" s="37" t="s">
        <v>27</v>
      </c>
      <c r="B810" s="37" t="s">
        <v>3115</v>
      </c>
      <c r="C810" s="37" t="s">
        <v>28</v>
      </c>
      <c r="D810" s="37" t="s">
        <v>30</v>
      </c>
      <c r="E810" s="193" t="str">
        <f>+LEFT(Tabla1[[#This Row],[RutDV]],8)</f>
        <v>19499403</v>
      </c>
      <c r="F810" s="193" t="str">
        <f>+RIGHT(Tabla1[[#This Row],[RutDV]],1)</f>
        <v>6</v>
      </c>
      <c r="G810" s="37" t="s">
        <v>6371</v>
      </c>
      <c r="H810" s="37" t="s">
        <v>6439</v>
      </c>
      <c r="I810" s="41" t="str">
        <f>+TRIM(Tabla1[[#This Row],[Nombres]]&amp;" "&amp;Tabla1[[#This Row],[Apellidos]])</f>
        <v>CINTHYA GISELA NAVARRO CARRASCO</v>
      </c>
      <c r="J810" s="37" t="s">
        <v>6396</v>
      </c>
      <c r="K810" s="37" t="s">
        <v>6397</v>
      </c>
      <c r="L810" s="37" t="s">
        <v>2494</v>
      </c>
      <c r="M810" s="37" t="s">
        <v>2493</v>
      </c>
      <c r="N810" s="37" t="s">
        <v>2495</v>
      </c>
      <c r="O810" s="37" t="s">
        <v>3240</v>
      </c>
      <c r="P810" s="40">
        <v>43706</v>
      </c>
      <c r="Q810" s="37"/>
      <c r="R810" s="45"/>
      <c r="S810" s="45"/>
      <c r="T810" s="45"/>
      <c r="U810" s="45"/>
      <c r="V810" s="40">
        <v>35483</v>
      </c>
      <c r="W810" s="37" t="s">
        <v>5409</v>
      </c>
      <c r="X810" s="37" t="s">
        <v>2511</v>
      </c>
      <c r="Y810" s="37" t="str">
        <f>+IFERROR(VLOOKUP(Tabla1[[#This Row],[Supervisor]],STAFF!E:H,4,0),"")</f>
        <v>ULISES LA ROSA PEREZ</v>
      </c>
      <c r="Z810" s="40">
        <v>43640</v>
      </c>
      <c r="AA810" s="40">
        <v>43662</v>
      </c>
      <c r="AC810" s="40">
        <v>43663</v>
      </c>
      <c r="AD810" s="37" t="s">
        <v>6439</v>
      </c>
      <c r="AE810" s="37" t="s">
        <v>6439</v>
      </c>
      <c r="AF810" s="37">
        <v>19191</v>
      </c>
      <c r="AG810" s="37" t="s">
        <v>6464</v>
      </c>
      <c r="AJ810" s="37">
        <v>61</v>
      </c>
      <c r="AK810" s="37" t="s">
        <v>2515</v>
      </c>
      <c r="AL810" s="37">
        <v>45</v>
      </c>
      <c r="AM810" s="37" t="s">
        <v>3519</v>
      </c>
      <c r="AN810" s="37">
        <f>+IF(AL810=45,1,"")</f>
        <v>1</v>
      </c>
      <c r="AO810" s="40">
        <f ca="1">+TODAY()</f>
        <v>44256</v>
      </c>
      <c r="AP810" s="41">
        <f ca="1">+IF(Tabla1[[#This Row],[Fecha Ingreso Plataforma]]="","",AO810-AC810)</f>
        <v>593</v>
      </c>
      <c r="AQ810" s="40"/>
      <c r="AR810" s="42">
        <f>+IF(Tabla1[[#This Row],[Fecha Baja]]="","",VALUE(1&amp;"/"&amp;MONTH(Tabla1[[#This Row],[Fecha Baja]])&amp;"/"&amp;YEAR(Tabla1[[#This Row],[Fecha Baja]])))</f>
        <v>43678</v>
      </c>
      <c r="AS810" s="42">
        <f>IF(Tabla1[[#This Row],[Fecha Ingreso Plataforma]]="","",VALUE(1&amp;"/"&amp;MONTH(Tabla1[[#This Row],[Fecha Ingreso Plataforma]])&amp;"/"&amp;YEAR(Tabla1[[#This Row],[Fecha Ingreso Plataforma]])))</f>
        <v>43647</v>
      </c>
      <c r="AT810" s="41" t="str">
        <f ca="1">+IF(AND(Tabla1[[#This Row],[dias]]&gt;=135,Tabla1[[#This Row],[Estado]]="Vigente"),"Si","No")</f>
        <v>No</v>
      </c>
      <c r="AU810" s="37" t="str">
        <f>+IF(COUNTIF('PLAN EMPLEADO'!I:I,Tabla1[[#This Row],[Mail]])=0,"No","Si")</f>
        <v>No</v>
      </c>
      <c r="AV810" s="89" t="s">
        <v>709</v>
      </c>
      <c r="AW810" s="194"/>
    </row>
    <row r="811" spans="1:49" x14ac:dyDescent="0.2">
      <c r="A811" s="37" t="s">
        <v>27</v>
      </c>
      <c r="B811" s="37" t="s">
        <v>3115</v>
      </c>
      <c r="C811" s="37" t="s">
        <v>28</v>
      </c>
      <c r="D811" s="37" t="s">
        <v>30</v>
      </c>
      <c r="E811" s="193" t="str">
        <f>+LEFT(Tabla1[[#This Row],[RutDV]],8)</f>
        <v>20007200</v>
      </c>
      <c r="F811" s="193" t="str">
        <f>+RIGHT(Tabla1[[#This Row],[RutDV]],1)</f>
        <v>6</v>
      </c>
      <c r="G811" s="37" t="s">
        <v>6382</v>
      </c>
      <c r="H811" s="37" t="s">
        <v>6451</v>
      </c>
      <c r="I811" s="41" t="str">
        <f>+TRIM(Tabla1[[#This Row],[Nombres]]&amp;" "&amp;Tabla1[[#This Row],[Apellidos]])</f>
        <v>CRISTIAN NICOLAS IRIBARREN SOLARI</v>
      </c>
      <c r="J811" s="37" t="s">
        <v>6419</v>
      </c>
      <c r="K811" s="37" t="s">
        <v>6420</v>
      </c>
      <c r="L811" s="37" t="s">
        <v>2494</v>
      </c>
      <c r="M811" s="37" t="s">
        <v>2493</v>
      </c>
      <c r="N811" s="37" t="s">
        <v>2495</v>
      </c>
      <c r="O811" s="37" t="s">
        <v>3107</v>
      </c>
      <c r="P811" s="40">
        <v>43733</v>
      </c>
      <c r="Q811" s="37"/>
      <c r="R811" s="45"/>
      <c r="S811" s="45"/>
      <c r="T811" s="45"/>
      <c r="U811" s="45"/>
      <c r="V811" s="40">
        <v>36444</v>
      </c>
      <c r="W811" s="37" t="s">
        <v>5413</v>
      </c>
      <c r="X811" s="37" t="s">
        <v>2510</v>
      </c>
      <c r="Y811" s="37" t="str">
        <f>+IFERROR(VLOOKUP(Tabla1[[#This Row],[Supervisor]],STAFF!E:H,4,0),"")</f>
        <v>FRANCISCO JAVIER SUAREZ VEGA</v>
      </c>
      <c r="Z811" s="40">
        <v>43640</v>
      </c>
      <c r="AA811" s="40">
        <v>43662</v>
      </c>
      <c r="AC811" s="40">
        <v>43663</v>
      </c>
      <c r="AD811" s="37" t="s">
        <v>6451</v>
      </c>
      <c r="AE811" s="37" t="s">
        <v>6451</v>
      </c>
      <c r="AF811" s="37">
        <v>19248</v>
      </c>
      <c r="AG811" s="37" t="s">
        <v>6476</v>
      </c>
      <c r="AJ811" s="37">
        <v>61</v>
      </c>
      <c r="AK811" s="37" t="s">
        <v>2515</v>
      </c>
      <c r="AL811" s="37">
        <v>45</v>
      </c>
      <c r="AM811" s="37" t="s">
        <v>3519</v>
      </c>
      <c r="AN811" s="37">
        <f>+IF(AL811=45,1,"")</f>
        <v>1</v>
      </c>
      <c r="AO811" s="40">
        <f ca="1">+TODAY()</f>
        <v>44256</v>
      </c>
      <c r="AP811" s="41">
        <f ca="1">+IF(Tabla1[[#This Row],[Fecha Ingreso Plataforma]]="","",AO811-AC811)</f>
        <v>593</v>
      </c>
      <c r="AQ811" s="40"/>
      <c r="AR811" s="42">
        <f>+IF(Tabla1[[#This Row],[Fecha Baja]]="","",VALUE(1&amp;"/"&amp;MONTH(Tabla1[[#This Row],[Fecha Baja]])&amp;"/"&amp;YEAR(Tabla1[[#This Row],[Fecha Baja]])))</f>
        <v>43709</v>
      </c>
      <c r="AS811" s="42">
        <f>IF(Tabla1[[#This Row],[Fecha Ingreso Plataforma]]="","",VALUE(1&amp;"/"&amp;MONTH(Tabla1[[#This Row],[Fecha Ingreso Plataforma]])&amp;"/"&amp;YEAR(Tabla1[[#This Row],[Fecha Ingreso Plataforma]])))</f>
        <v>43647</v>
      </c>
      <c r="AT811" s="41" t="str">
        <f ca="1">+IF(AND(Tabla1[[#This Row],[dias]]&gt;=135,Tabla1[[#This Row],[Estado]]="Vigente"),"Si","No")</f>
        <v>No</v>
      </c>
      <c r="AU811" s="37" t="str">
        <f>+IF(COUNTIF('PLAN EMPLEADO'!I:I,Tabla1[[#This Row],[Mail]])=0,"No","Si")</f>
        <v>No</v>
      </c>
      <c r="AV811" s="89" t="s">
        <v>709</v>
      </c>
      <c r="AW811" s="194"/>
    </row>
    <row r="812" spans="1:49" x14ac:dyDescent="0.2">
      <c r="A812" s="37" t="s">
        <v>27</v>
      </c>
      <c r="B812" s="37" t="s">
        <v>3115</v>
      </c>
      <c r="C812" s="37" t="s">
        <v>28</v>
      </c>
      <c r="D812" s="37" t="s">
        <v>30</v>
      </c>
      <c r="E812" s="193" t="str">
        <f>+LEFT(Tabla1[[#This Row],[RutDV]],8)</f>
        <v>15588280</v>
      </c>
      <c r="F812" s="193" t="str">
        <f>+RIGHT(Tabla1[[#This Row],[RutDV]],1)</f>
        <v>8</v>
      </c>
      <c r="G812" s="37" t="s">
        <v>6380</v>
      </c>
      <c r="H812" s="37" t="s">
        <v>6449</v>
      </c>
      <c r="I812" s="41" t="str">
        <f>+TRIM(Tabla1[[#This Row],[Nombres]]&amp;" "&amp;Tabla1[[#This Row],[Apellidos]])</f>
        <v>DANIEL ALEXIS TRONCOSO SILVA</v>
      </c>
      <c r="J812" s="37" t="s">
        <v>6415</v>
      </c>
      <c r="K812" s="37" t="s">
        <v>6416</v>
      </c>
      <c r="L812" s="37" t="s">
        <v>2494</v>
      </c>
      <c r="M812" s="37" t="s">
        <v>2493</v>
      </c>
      <c r="N812" s="37" t="s">
        <v>2496</v>
      </c>
      <c r="P812" s="40">
        <v>43704</v>
      </c>
      <c r="Q812" s="37"/>
      <c r="R812" s="45"/>
      <c r="S812" s="45"/>
      <c r="T812" s="45"/>
      <c r="U812" s="45"/>
      <c r="V812" s="40">
        <v>30601</v>
      </c>
      <c r="W812" s="37" t="s">
        <v>5413</v>
      </c>
      <c r="X812" s="37" t="s">
        <v>2510</v>
      </c>
      <c r="Y812" s="37" t="str">
        <f>+IFERROR(VLOOKUP(Tabla1[[#This Row],[Supervisor]],STAFF!E:H,4,0),"")</f>
        <v>FRANCISCO JAVIER SUAREZ VEGA</v>
      </c>
      <c r="Z812" s="40">
        <v>43640</v>
      </c>
      <c r="AA812" s="40">
        <v>43662</v>
      </c>
      <c r="AC812" s="40">
        <v>43663</v>
      </c>
      <c r="AD812" s="37" t="s">
        <v>6449</v>
      </c>
      <c r="AE812" s="37" t="s">
        <v>6449</v>
      </c>
      <c r="AF812" s="37">
        <v>19313</v>
      </c>
      <c r="AG812" s="37" t="s">
        <v>6474</v>
      </c>
      <c r="AJ812" s="37">
        <v>61</v>
      </c>
      <c r="AK812" s="37" t="s">
        <v>2515</v>
      </c>
      <c r="AL812" s="37">
        <v>45</v>
      </c>
      <c r="AM812" s="37" t="s">
        <v>3519</v>
      </c>
      <c r="AN812" s="37">
        <f>+IF(AL812=45,1,"")</f>
        <v>1</v>
      </c>
      <c r="AO812" s="40">
        <f ca="1">+TODAY()</f>
        <v>44256</v>
      </c>
      <c r="AP812" s="41">
        <f ca="1">+IF(Tabla1[[#This Row],[Fecha Ingreso Plataforma]]="","",AO812-AC812)</f>
        <v>593</v>
      </c>
      <c r="AQ812" s="40"/>
      <c r="AR812" s="42">
        <f>+IF(Tabla1[[#This Row],[Fecha Baja]]="","",VALUE(1&amp;"/"&amp;MONTH(Tabla1[[#This Row],[Fecha Baja]])&amp;"/"&amp;YEAR(Tabla1[[#This Row],[Fecha Baja]])))</f>
        <v>43678</v>
      </c>
      <c r="AS812" s="42">
        <f>IF(Tabla1[[#This Row],[Fecha Ingreso Plataforma]]="","",VALUE(1&amp;"/"&amp;MONTH(Tabla1[[#This Row],[Fecha Ingreso Plataforma]])&amp;"/"&amp;YEAR(Tabla1[[#This Row],[Fecha Ingreso Plataforma]])))</f>
        <v>43647</v>
      </c>
      <c r="AT812" s="41" t="str">
        <f ca="1">+IF(AND(Tabla1[[#This Row],[dias]]&gt;=135,Tabla1[[#This Row],[Estado]]="Vigente"),"Si","No")</f>
        <v>No</v>
      </c>
      <c r="AU812" s="37" t="str">
        <f>+IF(COUNTIF('PLAN EMPLEADO'!I:I,Tabla1[[#This Row],[Mail]])=0,"No","Si")</f>
        <v>No</v>
      </c>
      <c r="AV812" s="89" t="s">
        <v>709</v>
      </c>
      <c r="AW812" s="194"/>
    </row>
    <row r="813" spans="1:49" x14ac:dyDescent="0.2">
      <c r="A813" s="37" t="s">
        <v>27</v>
      </c>
      <c r="B813" s="37" t="s">
        <v>3115</v>
      </c>
      <c r="C813" s="37" t="s">
        <v>28</v>
      </c>
      <c r="D813" s="37" t="s">
        <v>30</v>
      </c>
      <c r="E813" s="193" t="str">
        <f>+LEFT(Tabla1[[#This Row],[RutDV]],8)</f>
        <v>16687473</v>
      </c>
      <c r="F813" s="193" t="str">
        <f>+RIGHT(Tabla1[[#This Row],[RutDV]],1)</f>
        <v>4</v>
      </c>
      <c r="G813" s="37" t="s">
        <v>6385</v>
      </c>
      <c r="H813" s="37" t="s">
        <v>6454</v>
      </c>
      <c r="I813" s="41" t="str">
        <f>+TRIM(Tabla1[[#This Row],[Nombres]]&amp;" "&amp;Tabla1[[#This Row],[Apellidos]])</f>
        <v>EVA GUISELLA PEREZ GODOY</v>
      </c>
      <c r="J813" s="37" t="s">
        <v>6424</v>
      </c>
      <c r="K813" s="37" t="s">
        <v>6425</v>
      </c>
      <c r="L813" s="37" t="s">
        <v>2494</v>
      </c>
      <c r="M813" s="37" t="s">
        <v>2493</v>
      </c>
      <c r="N813" s="37" t="s">
        <v>2496</v>
      </c>
      <c r="O813" s="37" t="s">
        <v>3533</v>
      </c>
      <c r="P813" s="40">
        <v>43673</v>
      </c>
      <c r="Q813" s="37"/>
      <c r="R813" s="45"/>
      <c r="S813" s="45"/>
      <c r="T813" s="45"/>
      <c r="U813" s="45"/>
      <c r="V813" s="40">
        <v>32075</v>
      </c>
      <c r="W813" s="37" t="s">
        <v>5410</v>
      </c>
      <c r="X813" s="37" t="s">
        <v>2506</v>
      </c>
      <c r="Y813" s="37" t="str">
        <f>+IFERROR(VLOOKUP(Tabla1[[#This Row],[Supervisor]],STAFF!E:H,4,0),"")</f>
        <v>ULISES LA ROSA PEREZ</v>
      </c>
      <c r="Z813" s="40">
        <v>43640</v>
      </c>
      <c r="AA813" s="40">
        <v>43662</v>
      </c>
      <c r="AC813" s="40">
        <v>43663</v>
      </c>
      <c r="AD813" s="37" t="s">
        <v>6454</v>
      </c>
      <c r="AE813" s="37" t="s">
        <v>6454</v>
      </c>
      <c r="AF813" s="37">
        <v>19322</v>
      </c>
      <c r="AG813" s="37" t="s">
        <v>6479</v>
      </c>
      <c r="AJ813" s="37">
        <v>61</v>
      </c>
      <c r="AK813" s="37" t="s">
        <v>2515</v>
      </c>
      <c r="AL813" s="37">
        <v>45</v>
      </c>
      <c r="AN813" s="37">
        <f>+IF(AL813=45,1,"")</f>
        <v>1</v>
      </c>
      <c r="AO813" s="40">
        <f ca="1">+TODAY()</f>
        <v>44256</v>
      </c>
      <c r="AP813" s="41">
        <f ca="1">+IF(Tabla1[[#This Row],[Fecha Ingreso Plataforma]]="","",AO813-AC813)</f>
        <v>593</v>
      </c>
      <c r="AQ813" s="40"/>
      <c r="AR813" s="42">
        <f>+IF(Tabla1[[#This Row],[Fecha Baja]]="","",VALUE(1&amp;"/"&amp;MONTH(Tabla1[[#This Row],[Fecha Baja]])&amp;"/"&amp;YEAR(Tabla1[[#This Row],[Fecha Baja]])))</f>
        <v>43647</v>
      </c>
      <c r="AS813" s="42">
        <f>IF(Tabla1[[#This Row],[Fecha Ingreso Plataforma]]="","",VALUE(1&amp;"/"&amp;MONTH(Tabla1[[#This Row],[Fecha Ingreso Plataforma]])&amp;"/"&amp;YEAR(Tabla1[[#This Row],[Fecha Ingreso Plataforma]])))</f>
        <v>43647</v>
      </c>
      <c r="AT813" s="41" t="str">
        <f ca="1">+IF(AND(Tabla1[[#This Row],[dias]]&gt;=135,Tabla1[[#This Row],[Estado]]="Vigente"),"Si","No")</f>
        <v>No</v>
      </c>
      <c r="AU813" s="37" t="str">
        <f>+IF(COUNTIF('PLAN EMPLEADO'!I:I,Tabla1[[#This Row],[Mail]])=0,"No","Si")</f>
        <v>No</v>
      </c>
      <c r="AV813" s="89" t="s">
        <v>709</v>
      </c>
      <c r="AW813" s="194"/>
    </row>
    <row r="814" spans="1:49" x14ac:dyDescent="0.2">
      <c r="A814" s="37" t="s">
        <v>27</v>
      </c>
      <c r="B814" s="37" t="s">
        <v>3115</v>
      </c>
      <c r="C814" s="37" t="s">
        <v>7302</v>
      </c>
      <c r="D814" s="37" t="s">
        <v>30</v>
      </c>
      <c r="E814" s="193" t="str">
        <f>+LEFT(Tabla1[[#This Row],[RutDV]],8)</f>
        <v>17998271</v>
      </c>
      <c r="F814" s="193" t="str">
        <f>+RIGHT(Tabla1[[#This Row],[RutDV]],1)</f>
        <v>4</v>
      </c>
      <c r="G814" s="37" t="s">
        <v>6373</v>
      </c>
      <c r="H814" s="37" t="s">
        <v>6442</v>
      </c>
      <c r="I814" s="41" t="str">
        <f>+TRIM(Tabla1[[#This Row],[Nombres]]&amp;" "&amp;Tabla1[[#This Row],[Apellidos]])</f>
        <v>JAVIERA CONSTANZA ESQUIVEL ALBERTAZZO</v>
      </c>
      <c r="J814" s="37" t="s">
        <v>6401</v>
      </c>
      <c r="K814" s="37" t="s">
        <v>6402</v>
      </c>
      <c r="L814" s="37" t="s">
        <v>2494</v>
      </c>
      <c r="M814" s="37" t="s">
        <v>2493</v>
      </c>
      <c r="N814" s="37" t="s">
        <v>2496</v>
      </c>
      <c r="O814" s="37" t="s">
        <v>3533</v>
      </c>
      <c r="P814" s="40">
        <v>43826</v>
      </c>
      <c r="Q814" s="37"/>
      <c r="R814" s="45"/>
      <c r="S814" s="45"/>
      <c r="T814" s="45"/>
      <c r="U814" s="45"/>
      <c r="V814" s="40">
        <v>33614</v>
      </c>
      <c r="W814" s="37" t="s">
        <v>5414</v>
      </c>
      <c r="X814" s="37" t="s">
        <v>2508</v>
      </c>
      <c r="Y814" s="37" t="str">
        <f>+IFERROR(VLOOKUP(Tabla1[[#This Row],[Supervisor]],STAFF!E:H,4,0),"")</f>
        <v>ULISES LA ROSA PEREZ</v>
      </c>
      <c r="Z814" s="40">
        <v>43640</v>
      </c>
      <c r="AA814" s="40">
        <v>43662</v>
      </c>
      <c r="AC814" s="40">
        <v>43663</v>
      </c>
      <c r="AD814" s="37" t="s">
        <v>6442</v>
      </c>
      <c r="AE814" s="37" t="s">
        <v>6442</v>
      </c>
      <c r="AF814" s="37">
        <v>19215</v>
      </c>
      <c r="AG814" s="37" t="s">
        <v>6467</v>
      </c>
      <c r="AJ814" s="37">
        <v>61</v>
      </c>
      <c r="AK814" s="37" t="s">
        <v>2515</v>
      </c>
      <c r="AL814" s="37">
        <v>45</v>
      </c>
      <c r="AM814" s="37" t="s">
        <v>3519</v>
      </c>
      <c r="AN814" s="37">
        <f>+IF(AL814=45,1,"")</f>
        <v>1</v>
      </c>
      <c r="AO814" s="40">
        <f ca="1">+TODAY()</f>
        <v>44256</v>
      </c>
      <c r="AP814" s="41">
        <f ca="1">+IF(Tabla1[[#This Row],[Fecha Ingreso Plataforma]]="","",AO814-AC814)</f>
        <v>593</v>
      </c>
      <c r="AQ814" s="40"/>
      <c r="AR814" s="42">
        <f>+IF(Tabla1[[#This Row],[Fecha Baja]]="","",VALUE(1&amp;"/"&amp;MONTH(Tabla1[[#This Row],[Fecha Baja]])&amp;"/"&amp;YEAR(Tabla1[[#This Row],[Fecha Baja]])))</f>
        <v>43800</v>
      </c>
      <c r="AS814" s="42">
        <f>IF(Tabla1[[#This Row],[Fecha Ingreso Plataforma]]="","",VALUE(1&amp;"/"&amp;MONTH(Tabla1[[#This Row],[Fecha Ingreso Plataforma]])&amp;"/"&amp;YEAR(Tabla1[[#This Row],[Fecha Ingreso Plataforma]])))</f>
        <v>43647</v>
      </c>
      <c r="AT814" s="41" t="str">
        <f ca="1">+IF(AND(Tabla1[[#This Row],[dias]]&gt;=135,Tabla1[[#This Row],[Estado]]="Vigente"),"Si","No")</f>
        <v>No</v>
      </c>
      <c r="AU814" s="37" t="str">
        <f>+IF(COUNTIF('PLAN EMPLEADO'!I:I,Tabla1[[#This Row],[Mail]])=0,"No","Si")</f>
        <v>No</v>
      </c>
      <c r="AV814" s="89" t="s">
        <v>709</v>
      </c>
      <c r="AW814" s="194"/>
    </row>
    <row r="815" spans="1:49" x14ac:dyDescent="0.2">
      <c r="A815" s="37" t="s">
        <v>27</v>
      </c>
      <c r="B815" s="37" t="s">
        <v>3115</v>
      </c>
      <c r="C815" s="37" t="s">
        <v>28</v>
      </c>
      <c r="D815" s="37" t="s">
        <v>30</v>
      </c>
      <c r="E815" s="193" t="str">
        <f>+LEFT(Tabla1[[#This Row],[RutDV]],8)</f>
        <v>20407647</v>
      </c>
      <c r="F815" s="193" t="str">
        <f>+RIGHT(Tabla1[[#This Row],[RutDV]],1)</f>
        <v>2</v>
      </c>
      <c r="G815" s="37" t="s">
        <v>6389</v>
      </c>
      <c r="H815" s="37" t="s">
        <v>6458</v>
      </c>
      <c r="I815" s="41" t="str">
        <f>+TRIM(Tabla1[[#This Row],[Nombres]]&amp;" "&amp;Tabla1[[#This Row],[Apellidos]])</f>
        <v>MARIA BELEN RIVERA CORDOVEZ</v>
      </c>
      <c r="J815" s="37" t="s">
        <v>6432</v>
      </c>
      <c r="K815" s="37" t="s">
        <v>6433</v>
      </c>
      <c r="L815" s="37" t="s">
        <v>2494</v>
      </c>
      <c r="M815" s="37" t="s">
        <v>2493</v>
      </c>
      <c r="N815" s="37" t="s">
        <v>2496</v>
      </c>
      <c r="O815" s="37" t="s">
        <v>3533</v>
      </c>
      <c r="P815" s="40">
        <v>43712</v>
      </c>
      <c r="Q815" s="37"/>
      <c r="R815" s="45"/>
      <c r="S815" s="45"/>
      <c r="T815" s="45"/>
      <c r="U815" s="45"/>
      <c r="V815" s="40">
        <v>36824</v>
      </c>
      <c r="W815" s="37" t="s">
        <v>5416</v>
      </c>
      <c r="X815" s="37" t="s">
        <v>2505</v>
      </c>
      <c r="Y815" s="37" t="str">
        <f>+IFERROR(VLOOKUP(Tabla1[[#This Row],[Supervisor]],STAFF!E:H,4,0),"")</f>
        <v>FRANCISCO JAVIER SUAREZ VEGA</v>
      </c>
      <c r="Z815" s="40">
        <v>43640</v>
      </c>
      <c r="AA815" s="40">
        <v>43662</v>
      </c>
      <c r="AC815" s="40">
        <v>43663</v>
      </c>
      <c r="AD815" s="37" t="s">
        <v>6458</v>
      </c>
      <c r="AE815" s="37" t="s">
        <v>6458</v>
      </c>
      <c r="AF815" s="37">
        <v>19330</v>
      </c>
      <c r="AG815" s="37" t="s">
        <v>6483</v>
      </c>
      <c r="AJ815" s="37">
        <v>61</v>
      </c>
      <c r="AK815" s="37" t="s">
        <v>2515</v>
      </c>
      <c r="AL815" s="37">
        <v>30</v>
      </c>
      <c r="AM815" s="37" t="s">
        <v>3519</v>
      </c>
      <c r="AN815" s="37" t="str">
        <f>+IF(AL815=45,1,"")</f>
        <v/>
      </c>
      <c r="AO815" s="40">
        <f ca="1">+TODAY()</f>
        <v>44256</v>
      </c>
      <c r="AP815" s="41">
        <f ca="1">+IF(Tabla1[[#This Row],[Fecha Ingreso Plataforma]]="","",AO815-AC815)</f>
        <v>593</v>
      </c>
      <c r="AQ815" s="40"/>
      <c r="AR815" s="42">
        <f>+IF(Tabla1[[#This Row],[Fecha Baja]]="","",VALUE(1&amp;"/"&amp;MONTH(Tabla1[[#This Row],[Fecha Baja]])&amp;"/"&amp;YEAR(Tabla1[[#This Row],[Fecha Baja]])))</f>
        <v>43709</v>
      </c>
      <c r="AS815" s="42">
        <f>IF(Tabla1[[#This Row],[Fecha Ingreso Plataforma]]="","",VALUE(1&amp;"/"&amp;MONTH(Tabla1[[#This Row],[Fecha Ingreso Plataforma]])&amp;"/"&amp;YEAR(Tabla1[[#This Row],[Fecha Ingreso Plataforma]])))</f>
        <v>43647</v>
      </c>
      <c r="AT815" s="41" t="str">
        <f ca="1">+IF(AND(Tabla1[[#This Row],[dias]]&gt;=135,Tabla1[[#This Row],[Estado]]="Vigente"),"Si","No")</f>
        <v>No</v>
      </c>
      <c r="AU815" s="37" t="str">
        <f>+IF(COUNTIF('PLAN EMPLEADO'!I:I,Tabla1[[#This Row],[Mail]])=0,"No","Si")</f>
        <v>No</v>
      </c>
      <c r="AV815" s="89" t="s">
        <v>709</v>
      </c>
      <c r="AW815" s="194"/>
    </row>
    <row r="816" spans="1:49" x14ac:dyDescent="0.2">
      <c r="A816" s="37" t="s">
        <v>27</v>
      </c>
      <c r="B816" s="37" t="s">
        <v>3115</v>
      </c>
      <c r="C816" s="37" t="s">
        <v>28</v>
      </c>
      <c r="D816" s="37" t="s">
        <v>30</v>
      </c>
      <c r="E816" s="193" t="str">
        <f>+LEFT(Tabla1[[#This Row],[RutDV]],8)</f>
        <v>15027124</v>
      </c>
      <c r="F816" s="193" t="str">
        <f>+RIGHT(Tabla1[[#This Row],[RutDV]],1)</f>
        <v>K</v>
      </c>
      <c r="G816" s="37" t="s">
        <v>6376</v>
      </c>
      <c r="H816" s="37" t="s">
        <v>6445</v>
      </c>
      <c r="I816" s="41" t="str">
        <f>+TRIM(Tabla1[[#This Row],[Nombres]]&amp;" "&amp;Tabla1[[#This Row],[Apellidos]])</f>
        <v>PRISCILLA DEL CARMEN DIAZ PINTO</v>
      </c>
      <c r="J816" s="37" t="s">
        <v>6407</v>
      </c>
      <c r="K816" s="37" t="s">
        <v>6408</v>
      </c>
      <c r="L816" s="37" t="s">
        <v>2494</v>
      </c>
      <c r="M816" s="37" t="s">
        <v>2493</v>
      </c>
      <c r="N816" s="37" t="s">
        <v>2495</v>
      </c>
      <c r="O816" s="37" t="s">
        <v>3107</v>
      </c>
      <c r="P816" s="40">
        <v>43690</v>
      </c>
      <c r="Q816" s="37"/>
      <c r="R816" s="45"/>
      <c r="S816" s="45"/>
      <c r="T816" s="45"/>
      <c r="U816" s="45"/>
      <c r="V816" s="40">
        <v>30469</v>
      </c>
      <c r="W816" s="37" t="s">
        <v>5414</v>
      </c>
      <c r="X816" s="37" t="s">
        <v>2508</v>
      </c>
      <c r="Y816" s="37" t="str">
        <f>+IFERROR(VLOOKUP(Tabla1[[#This Row],[Supervisor]],STAFF!E:H,4,0),"")</f>
        <v>ULISES LA ROSA PEREZ</v>
      </c>
      <c r="Z816" s="40">
        <v>43640</v>
      </c>
      <c r="AA816" s="40">
        <v>43662</v>
      </c>
      <c r="AC816" s="40">
        <v>43663</v>
      </c>
      <c r="AD816" s="37" t="s">
        <v>6445</v>
      </c>
      <c r="AE816" s="37" t="s">
        <v>6445</v>
      </c>
      <c r="AF816" s="37">
        <v>19319</v>
      </c>
      <c r="AG816" s="37" t="s">
        <v>6470</v>
      </c>
      <c r="AJ816" s="37">
        <v>61</v>
      </c>
      <c r="AK816" s="37" t="s">
        <v>2515</v>
      </c>
      <c r="AL816" s="37">
        <v>30</v>
      </c>
      <c r="AM816" s="37" t="s">
        <v>3519</v>
      </c>
      <c r="AN816" s="37" t="str">
        <f>+IF(AL816=45,1,"")</f>
        <v/>
      </c>
      <c r="AO816" s="40">
        <f ca="1">+TODAY()</f>
        <v>44256</v>
      </c>
      <c r="AP816" s="41">
        <f ca="1">+IF(Tabla1[[#This Row],[Fecha Ingreso Plataforma]]="","",AO816-AC816)</f>
        <v>593</v>
      </c>
      <c r="AQ816" s="40"/>
      <c r="AR816" s="42">
        <f>+IF(Tabla1[[#This Row],[Fecha Baja]]="","",VALUE(1&amp;"/"&amp;MONTH(Tabla1[[#This Row],[Fecha Baja]])&amp;"/"&amp;YEAR(Tabla1[[#This Row],[Fecha Baja]])))</f>
        <v>43678</v>
      </c>
      <c r="AS816" s="42">
        <f>IF(Tabla1[[#This Row],[Fecha Ingreso Plataforma]]="","",VALUE(1&amp;"/"&amp;MONTH(Tabla1[[#This Row],[Fecha Ingreso Plataforma]])&amp;"/"&amp;YEAR(Tabla1[[#This Row],[Fecha Ingreso Plataforma]])))</f>
        <v>43647</v>
      </c>
      <c r="AT816" s="41" t="str">
        <f ca="1">+IF(AND(Tabla1[[#This Row],[dias]]&gt;=135,Tabla1[[#This Row],[Estado]]="Vigente"),"Si","No")</f>
        <v>No</v>
      </c>
      <c r="AU816" s="37" t="str">
        <f>+IF(COUNTIF('PLAN EMPLEADO'!I:I,Tabla1[[#This Row],[Mail]])=0,"No","Si")</f>
        <v>No</v>
      </c>
      <c r="AV816" s="89" t="s">
        <v>709</v>
      </c>
      <c r="AW816" s="194"/>
    </row>
    <row r="817" spans="1:49" x14ac:dyDescent="0.2">
      <c r="A817" s="37" t="s">
        <v>27</v>
      </c>
      <c r="B817" s="37" t="s">
        <v>3115</v>
      </c>
      <c r="C817" s="37" t="s">
        <v>28</v>
      </c>
      <c r="D817" s="37" t="s">
        <v>30</v>
      </c>
      <c r="E817" s="193" t="str">
        <f>+LEFT(Tabla1[[#This Row],[RutDV]],8)</f>
        <v>18923829</v>
      </c>
      <c r="F817" s="193" t="str">
        <f>+RIGHT(Tabla1[[#This Row],[RutDV]],1)</f>
        <v>0</v>
      </c>
      <c r="G817" s="37" t="s">
        <v>6529</v>
      </c>
      <c r="H817" s="37" t="s">
        <v>6570</v>
      </c>
      <c r="I817" s="41" t="str">
        <f>+TRIM(Tabla1[[#This Row],[Nombres]]&amp;" "&amp;Tabla1[[#This Row],[Apellidos]])</f>
        <v>CRISTOPHER ALEJANDRO MARIN CONTRERAS</v>
      </c>
      <c r="J817" s="37" t="s">
        <v>6499</v>
      </c>
      <c r="K817" s="37" t="s">
        <v>6500</v>
      </c>
      <c r="L817" s="37" t="s">
        <v>2494</v>
      </c>
      <c r="M817" s="37" t="s">
        <v>2493</v>
      </c>
      <c r="N817" s="37" t="s">
        <v>2495</v>
      </c>
      <c r="O817" s="37" t="s">
        <v>3107</v>
      </c>
      <c r="P817" s="40">
        <v>43690</v>
      </c>
      <c r="Q817" s="37"/>
      <c r="R817" s="45"/>
      <c r="S817" s="45"/>
      <c r="T817" s="45"/>
      <c r="U817" s="45"/>
      <c r="V817" s="40" t="s">
        <v>6550</v>
      </c>
      <c r="W817" s="37" t="s">
        <v>5410</v>
      </c>
      <c r="X817" s="37" t="s">
        <v>2506</v>
      </c>
      <c r="Y817" s="37" t="str">
        <f>+IFERROR(VLOOKUP(Tabla1[[#This Row],[Supervisor]],STAFF!E:H,4,0),"")</f>
        <v>ULISES LA ROSA PEREZ</v>
      </c>
      <c r="Z817" s="40">
        <v>43649</v>
      </c>
      <c r="AA817" s="40">
        <v>43670</v>
      </c>
      <c r="AC817" s="40">
        <v>43673</v>
      </c>
      <c r="AD817" s="37" t="s">
        <v>6570</v>
      </c>
      <c r="AE817" s="37" t="s">
        <v>6570</v>
      </c>
      <c r="AF817" s="37">
        <v>19266</v>
      </c>
      <c r="AG817" s="37" t="s">
        <v>6590</v>
      </c>
      <c r="AJ817" s="37">
        <v>62</v>
      </c>
      <c r="AK817" s="37" t="s">
        <v>6541</v>
      </c>
      <c r="AL817" s="37">
        <v>30</v>
      </c>
      <c r="AM817" s="37" t="s">
        <v>3519</v>
      </c>
      <c r="AN817" s="37" t="str">
        <f>+IF(AL817=45,1,"")</f>
        <v/>
      </c>
      <c r="AO817" s="40">
        <f ca="1">+TODAY()</f>
        <v>44256</v>
      </c>
      <c r="AP817" s="41">
        <f ca="1">+IF(Tabla1[[#This Row],[Fecha Ingreso Plataforma]]="","",AO817-AC817)</f>
        <v>583</v>
      </c>
      <c r="AQ817" s="40"/>
      <c r="AR817" s="42">
        <f>+IF(Tabla1[[#This Row],[Fecha Baja]]="","",VALUE(1&amp;"/"&amp;MONTH(Tabla1[[#This Row],[Fecha Baja]])&amp;"/"&amp;YEAR(Tabla1[[#This Row],[Fecha Baja]])))</f>
        <v>43678</v>
      </c>
      <c r="AS817" s="42">
        <f>IF(Tabla1[[#This Row],[Fecha Ingreso Plataforma]]="","",VALUE(1&amp;"/"&amp;MONTH(Tabla1[[#This Row],[Fecha Ingreso Plataforma]])&amp;"/"&amp;YEAR(Tabla1[[#This Row],[Fecha Ingreso Plataforma]])))</f>
        <v>43647</v>
      </c>
      <c r="AT817" s="41" t="str">
        <f ca="1">+IF(AND(Tabla1[[#This Row],[dias]]&gt;=135,Tabla1[[#This Row],[Estado]]="Vigente"),"Si","No")</f>
        <v>No</v>
      </c>
      <c r="AU817" s="37" t="str">
        <f>+IF(COUNTIF('PLAN EMPLEADO'!I:I,Tabla1[[#This Row],[Mail]])=0,"No","Si")</f>
        <v>No</v>
      </c>
      <c r="AV817" s="89" t="s">
        <v>709</v>
      </c>
      <c r="AW817" s="194"/>
    </row>
    <row r="818" spans="1:49" x14ac:dyDescent="0.2">
      <c r="A818" s="37" t="s">
        <v>27</v>
      </c>
      <c r="B818" s="37" t="s">
        <v>3115</v>
      </c>
      <c r="C818" s="37" t="s">
        <v>7302</v>
      </c>
      <c r="D818" s="37" t="s">
        <v>30</v>
      </c>
      <c r="E818" s="193" t="str">
        <f>+LEFT(Tabla1[[#This Row],[RutDV]],8)</f>
        <v>17452274</v>
      </c>
      <c r="F818" s="193" t="str">
        <f>+RIGHT(Tabla1[[#This Row],[RutDV]],1)</f>
        <v>K</v>
      </c>
      <c r="G818" s="37" t="s">
        <v>6532</v>
      </c>
      <c r="H818" s="37" t="s">
        <v>6573</v>
      </c>
      <c r="I818" s="41" t="str">
        <f>+TRIM(Tabla1[[#This Row],[Nombres]]&amp;" "&amp;Tabla1[[#This Row],[Apellidos]])</f>
        <v>CAMILA PAULINA SALAS ARDILES</v>
      </c>
      <c r="J818" s="37" t="s">
        <v>6505</v>
      </c>
      <c r="K818" s="37" t="s">
        <v>6506</v>
      </c>
      <c r="L818" s="193" t="s">
        <v>2494</v>
      </c>
      <c r="M818" s="193" t="s">
        <v>2493</v>
      </c>
      <c r="N818" s="193" t="s">
        <v>2495</v>
      </c>
      <c r="O818" s="193" t="s">
        <v>3107</v>
      </c>
      <c r="P818" s="40">
        <v>44145</v>
      </c>
      <c r="Q818" s="37"/>
      <c r="R818" s="45"/>
      <c r="S818" s="45"/>
      <c r="T818" s="45"/>
      <c r="U818" s="45"/>
      <c r="V818" s="40" t="s">
        <v>6553</v>
      </c>
      <c r="W818" s="37" t="s">
        <v>5416</v>
      </c>
      <c r="X818" s="37" t="s">
        <v>2505</v>
      </c>
      <c r="Y818" s="37" t="str">
        <f>+IFERROR(VLOOKUP(Tabla1[[#This Row],[Supervisor]],STAFF!E:H,4,0),"")</f>
        <v>FRANCISCO JAVIER SUAREZ VEGA</v>
      </c>
      <c r="Z818" s="40">
        <v>43649</v>
      </c>
      <c r="AA818" s="40">
        <v>43670</v>
      </c>
      <c r="AC818" s="40">
        <v>43673</v>
      </c>
      <c r="AD818" s="37" t="s">
        <v>6573</v>
      </c>
      <c r="AE818" s="37" t="s">
        <v>6573</v>
      </c>
      <c r="AF818" s="37">
        <v>19112</v>
      </c>
      <c r="AG818" s="37" t="s">
        <v>6593</v>
      </c>
      <c r="AJ818" s="37">
        <v>62</v>
      </c>
      <c r="AK818" s="37" t="s">
        <v>6541</v>
      </c>
      <c r="AL818" s="37">
        <v>30</v>
      </c>
      <c r="AM818" s="37" t="s">
        <v>3519</v>
      </c>
      <c r="AN818" s="37" t="str">
        <f>+IF(AL818=45,1,"")</f>
        <v/>
      </c>
      <c r="AO818" s="40">
        <f ca="1">+TODAY()</f>
        <v>44256</v>
      </c>
      <c r="AP818" s="41">
        <f ca="1">+IF(Tabla1[[#This Row],[Fecha Ingreso Plataforma]]="","",AO818-AC818)</f>
        <v>583</v>
      </c>
      <c r="AQ818" s="40"/>
      <c r="AR818" s="42">
        <f>+IF(Tabla1[[#This Row],[Fecha Baja]]="","",VALUE(1&amp;"/"&amp;MONTH(Tabla1[[#This Row],[Fecha Baja]])&amp;"/"&amp;YEAR(Tabla1[[#This Row],[Fecha Baja]])))</f>
        <v>44136</v>
      </c>
      <c r="AS818" s="42">
        <f>IF(Tabla1[[#This Row],[Fecha Ingreso Plataforma]]="","",VALUE(1&amp;"/"&amp;MONTH(Tabla1[[#This Row],[Fecha Ingreso Plataforma]])&amp;"/"&amp;YEAR(Tabla1[[#This Row],[Fecha Ingreso Plataforma]])))</f>
        <v>43647</v>
      </c>
      <c r="AT818" s="41" t="str">
        <f ca="1">+IF(AND(Tabla1[[#This Row],[dias]]&gt;=135,Tabla1[[#This Row],[Estado]]="Vigente"),"Si","No")</f>
        <v>No</v>
      </c>
      <c r="AU818" s="37" t="str">
        <f>+IF(COUNTIF('PLAN EMPLEADO'!I:I,Tabla1[[#This Row],[Mail]])=0,"No","Si")</f>
        <v>Si</v>
      </c>
      <c r="AV818" s="89" t="s">
        <v>709</v>
      </c>
      <c r="AW818" s="194"/>
    </row>
    <row r="819" spans="1:49" x14ac:dyDescent="0.2">
      <c r="A819" s="37" t="s">
        <v>27</v>
      </c>
      <c r="B819" s="37" t="s">
        <v>3115</v>
      </c>
      <c r="C819" s="37" t="s">
        <v>28</v>
      </c>
      <c r="D819" s="37" t="s">
        <v>30</v>
      </c>
      <c r="E819" s="193" t="str">
        <f>+LEFT(Tabla1[[#This Row],[RutDV]],8)</f>
        <v>16596013</v>
      </c>
      <c r="F819" s="193" t="str">
        <f>+RIGHT(Tabla1[[#This Row],[RutDV]],1)</f>
        <v>0</v>
      </c>
      <c r="G819" s="37" t="s">
        <v>6522</v>
      </c>
      <c r="H819" s="37" t="s">
        <v>6563</v>
      </c>
      <c r="I819" s="41" t="str">
        <f>+TRIM(Tabla1[[#This Row],[Nombres]]&amp;" "&amp;Tabla1[[#This Row],[Apellidos]])</f>
        <v>DANIEL RODRIGO AROS AROS</v>
      </c>
      <c r="J819" s="37" t="s">
        <v>6486</v>
      </c>
      <c r="K819" s="37" t="s">
        <v>6487</v>
      </c>
      <c r="L819" s="37" t="s">
        <v>2494</v>
      </c>
      <c r="M819" s="37" t="s">
        <v>2493</v>
      </c>
      <c r="N819" s="37" t="s">
        <v>2496</v>
      </c>
      <c r="O819" s="37" t="s">
        <v>3533</v>
      </c>
      <c r="P819" s="40">
        <v>43725</v>
      </c>
      <c r="Q819" s="37"/>
      <c r="R819" s="45"/>
      <c r="S819" s="45"/>
      <c r="T819" s="45"/>
      <c r="U819" s="45"/>
      <c r="V819" s="40" t="s">
        <v>6543</v>
      </c>
      <c r="W819" s="37" t="s">
        <v>5410</v>
      </c>
      <c r="X819" s="37" t="s">
        <v>2506</v>
      </c>
      <c r="Y819" s="37" t="str">
        <f>+IFERROR(VLOOKUP(Tabla1[[#This Row],[Supervisor]],STAFF!E:H,4,0),"")</f>
        <v>ULISES LA ROSA PEREZ</v>
      </c>
      <c r="Z819" s="40">
        <v>43649</v>
      </c>
      <c r="AA819" s="40">
        <v>43670</v>
      </c>
      <c r="AC819" s="40">
        <v>43673</v>
      </c>
      <c r="AD819" s="37" t="s">
        <v>6563</v>
      </c>
      <c r="AE819" s="37" t="s">
        <v>6563</v>
      </c>
      <c r="AF819" s="37">
        <v>19208</v>
      </c>
      <c r="AG819" s="37" t="s">
        <v>6583</v>
      </c>
      <c r="AJ819" s="37">
        <v>62</v>
      </c>
      <c r="AK819" s="37" t="s">
        <v>6541</v>
      </c>
      <c r="AL819" s="37">
        <v>45</v>
      </c>
      <c r="AM819" s="37" t="s">
        <v>3519</v>
      </c>
      <c r="AN819" s="37">
        <f>+IF(AL819=45,1,"")</f>
        <v>1</v>
      </c>
      <c r="AO819" s="40">
        <f ca="1">+TODAY()</f>
        <v>44256</v>
      </c>
      <c r="AP819" s="41">
        <f ca="1">+IF(Tabla1[[#This Row],[Fecha Ingreso Plataforma]]="","",AO819-AC819)</f>
        <v>583</v>
      </c>
      <c r="AQ819" s="40"/>
      <c r="AR819" s="42">
        <f>+IF(Tabla1[[#This Row],[Fecha Baja]]="","",VALUE(1&amp;"/"&amp;MONTH(Tabla1[[#This Row],[Fecha Baja]])&amp;"/"&amp;YEAR(Tabla1[[#This Row],[Fecha Baja]])))</f>
        <v>43709</v>
      </c>
      <c r="AS819" s="42">
        <f>IF(Tabla1[[#This Row],[Fecha Ingreso Plataforma]]="","",VALUE(1&amp;"/"&amp;MONTH(Tabla1[[#This Row],[Fecha Ingreso Plataforma]])&amp;"/"&amp;YEAR(Tabla1[[#This Row],[Fecha Ingreso Plataforma]])))</f>
        <v>43647</v>
      </c>
      <c r="AT819" s="41" t="str">
        <f ca="1">+IF(AND(Tabla1[[#This Row],[dias]]&gt;=135,Tabla1[[#This Row],[Estado]]="Vigente"),"Si","No")</f>
        <v>No</v>
      </c>
      <c r="AU819" s="37" t="str">
        <f>+IF(COUNTIF('PLAN EMPLEADO'!I:I,Tabla1[[#This Row],[Mail]])=0,"No","Si")</f>
        <v>No</v>
      </c>
      <c r="AV819" s="89" t="s">
        <v>709</v>
      </c>
      <c r="AW819" s="194"/>
    </row>
    <row r="820" spans="1:49" x14ac:dyDescent="0.2">
      <c r="A820" s="37" t="s">
        <v>27</v>
      </c>
      <c r="B820" s="37" t="s">
        <v>3115</v>
      </c>
      <c r="C820" s="37" t="s">
        <v>28</v>
      </c>
      <c r="D820" s="37" t="s">
        <v>30</v>
      </c>
      <c r="E820" s="193" t="str">
        <f>+LEFT(Tabla1[[#This Row],[RutDV]],8)</f>
        <v>16117787</v>
      </c>
      <c r="F820" s="193" t="str">
        <f>+RIGHT(Tabla1[[#This Row],[RutDV]],1)</f>
        <v>3</v>
      </c>
      <c r="G820" s="37" t="s">
        <v>6534</v>
      </c>
      <c r="H820" s="37" t="s">
        <v>6575</v>
      </c>
      <c r="I820" s="41" t="str">
        <f>+TRIM(Tabla1[[#This Row],[Nombres]]&amp;" "&amp;Tabla1[[#This Row],[Apellidos]])</f>
        <v>JUAN ANTONIO COLLANTE FARIAS</v>
      </c>
      <c r="J820" s="37" t="s">
        <v>6509</v>
      </c>
      <c r="K820" s="37" t="s">
        <v>6510</v>
      </c>
      <c r="L820" s="37" t="s">
        <v>2494</v>
      </c>
      <c r="M820" s="37" t="s">
        <v>2493</v>
      </c>
      <c r="N820" s="37" t="s">
        <v>2496</v>
      </c>
      <c r="O820" s="37" t="s">
        <v>3533</v>
      </c>
      <c r="P820" s="40">
        <v>43709</v>
      </c>
      <c r="Q820" s="37"/>
      <c r="R820" s="45"/>
      <c r="S820" s="45"/>
      <c r="T820" s="45"/>
      <c r="U820" s="45"/>
      <c r="V820" s="40" t="s">
        <v>6555</v>
      </c>
      <c r="W820" s="37" t="s">
        <v>5413</v>
      </c>
      <c r="X820" s="37" t="s">
        <v>2510</v>
      </c>
      <c r="Y820" s="37" t="str">
        <f>+IFERROR(VLOOKUP(Tabla1[[#This Row],[Supervisor]],STAFF!E:H,4,0),"")</f>
        <v>FRANCISCO JAVIER SUAREZ VEGA</v>
      </c>
      <c r="Z820" s="40">
        <v>43649</v>
      </c>
      <c r="AA820" s="40">
        <v>43670</v>
      </c>
      <c r="AC820" s="40">
        <v>43673</v>
      </c>
      <c r="AD820" s="37" t="s">
        <v>6575</v>
      </c>
      <c r="AE820" s="37" t="s">
        <v>6575</v>
      </c>
      <c r="AF820" s="37">
        <v>19034</v>
      </c>
      <c r="AG820" s="37" t="s">
        <v>6595</v>
      </c>
      <c r="AJ820" s="37">
        <v>62</v>
      </c>
      <c r="AK820" s="37" t="s">
        <v>6541</v>
      </c>
      <c r="AL820" s="37">
        <v>30</v>
      </c>
      <c r="AM820" s="37" t="s">
        <v>3519</v>
      </c>
      <c r="AN820" s="37" t="str">
        <f>+IF(AL820=45,1,"")</f>
        <v/>
      </c>
      <c r="AO820" s="40">
        <f ca="1">+TODAY()</f>
        <v>44256</v>
      </c>
      <c r="AP820" s="41">
        <f ca="1">+IF(Tabla1[[#This Row],[Fecha Ingreso Plataforma]]="","",AO820-AC820)</f>
        <v>583</v>
      </c>
      <c r="AQ820" s="40"/>
      <c r="AR820" s="42">
        <f>+IF(Tabla1[[#This Row],[Fecha Baja]]="","",VALUE(1&amp;"/"&amp;MONTH(Tabla1[[#This Row],[Fecha Baja]])&amp;"/"&amp;YEAR(Tabla1[[#This Row],[Fecha Baja]])))</f>
        <v>43709</v>
      </c>
      <c r="AS820" s="42">
        <f>IF(Tabla1[[#This Row],[Fecha Ingreso Plataforma]]="","",VALUE(1&amp;"/"&amp;MONTH(Tabla1[[#This Row],[Fecha Ingreso Plataforma]])&amp;"/"&amp;YEAR(Tabla1[[#This Row],[Fecha Ingreso Plataforma]])))</f>
        <v>43647</v>
      </c>
      <c r="AT820" s="41" t="str">
        <f ca="1">+IF(AND(Tabla1[[#This Row],[dias]]&gt;=135,Tabla1[[#This Row],[Estado]]="Vigente"),"Si","No")</f>
        <v>No</v>
      </c>
      <c r="AU820" s="37" t="str">
        <f>+IF(COUNTIF('PLAN EMPLEADO'!I:I,Tabla1[[#This Row],[Mail]])=0,"No","Si")</f>
        <v>No</v>
      </c>
      <c r="AV820" s="89" t="s">
        <v>709</v>
      </c>
      <c r="AW820" s="194"/>
    </row>
    <row r="821" spans="1:49" x14ac:dyDescent="0.2">
      <c r="A821" s="37" t="s">
        <v>27</v>
      </c>
      <c r="B821" s="37" t="s">
        <v>3115</v>
      </c>
      <c r="C821" s="37" t="s">
        <v>29</v>
      </c>
      <c r="D821" s="37" t="s">
        <v>30</v>
      </c>
      <c r="E821" s="193" t="str">
        <f>+LEFT(Tabla1[[#This Row],[RutDV]],8)</f>
        <v>20400861</v>
      </c>
      <c r="F821" s="193" t="str">
        <f>+RIGHT(Tabla1[[#This Row],[RutDV]],1)</f>
        <v>2</v>
      </c>
      <c r="G821" s="37" t="s">
        <v>6735</v>
      </c>
      <c r="H821" s="37" t="s">
        <v>6736</v>
      </c>
      <c r="I821" s="41" t="str">
        <f>+TRIM(Tabla1[[#This Row],[Nombres]]&amp;" "&amp;Tabla1[[#This Row],[Apellidos]])</f>
        <v>JESUS MATIAS HERRAS VELIZ</v>
      </c>
      <c r="J821" s="37" t="s">
        <v>6733</v>
      </c>
      <c r="K821" s="37" t="s">
        <v>6734</v>
      </c>
      <c r="L821" s="37" t="s">
        <v>2494</v>
      </c>
      <c r="M821" s="37" t="s">
        <v>2493</v>
      </c>
      <c r="N821" s="37" t="s">
        <v>2496</v>
      </c>
      <c r="O821" s="37" t="s">
        <v>3533</v>
      </c>
      <c r="P821" s="40">
        <v>43801</v>
      </c>
      <c r="Q821" s="37"/>
      <c r="R821" s="45"/>
      <c r="S821" s="45"/>
      <c r="T821" s="45"/>
      <c r="U821" s="45"/>
      <c r="V821" s="40" t="s">
        <v>6738</v>
      </c>
      <c r="W821" s="37" t="s">
        <v>5414</v>
      </c>
      <c r="X821" s="37" t="s">
        <v>2508</v>
      </c>
      <c r="Y821" s="37" t="str">
        <f>+IFERROR(VLOOKUP(Tabla1[[#This Row],[Supervisor]],STAFF!E:H,4,0),"")</f>
        <v>ULISES LA ROSA PEREZ</v>
      </c>
      <c r="Z821" s="40">
        <v>43649</v>
      </c>
      <c r="AA821" s="40">
        <v>43670</v>
      </c>
      <c r="AC821" s="40">
        <v>43673</v>
      </c>
      <c r="AD821" s="37" t="s">
        <v>6736</v>
      </c>
      <c r="AE821" s="37" t="s">
        <v>6736</v>
      </c>
      <c r="AF821" s="37">
        <v>19302</v>
      </c>
      <c r="AG821" s="37" t="s">
        <v>6737</v>
      </c>
      <c r="AJ821" s="37">
        <v>62</v>
      </c>
      <c r="AK821" s="37" t="s">
        <v>6541</v>
      </c>
      <c r="AL821" s="37">
        <v>45</v>
      </c>
      <c r="AM821" s="37" t="s">
        <v>3519</v>
      </c>
      <c r="AN821" s="37">
        <f>+IF(AL821=45,1,"")</f>
        <v>1</v>
      </c>
      <c r="AO821" s="40">
        <f ca="1">+TODAY()</f>
        <v>44256</v>
      </c>
      <c r="AP821" s="41">
        <f ca="1">+IF(Tabla1[[#This Row],[Fecha Ingreso Plataforma]]="","",AO821-AC821)</f>
        <v>583</v>
      </c>
      <c r="AQ821" s="40"/>
      <c r="AR821" s="42">
        <f>+IF(Tabla1[[#This Row],[Fecha Baja]]="","",VALUE(1&amp;"/"&amp;MONTH(Tabla1[[#This Row],[Fecha Baja]])&amp;"/"&amp;YEAR(Tabla1[[#This Row],[Fecha Baja]])))</f>
        <v>43800</v>
      </c>
      <c r="AS821" s="42">
        <f>IF(Tabla1[[#This Row],[Fecha Ingreso Plataforma]]="","",VALUE(1&amp;"/"&amp;MONTH(Tabla1[[#This Row],[Fecha Ingreso Plataforma]])&amp;"/"&amp;YEAR(Tabla1[[#This Row],[Fecha Ingreso Plataforma]])))</f>
        <v>43647</v>
      </c>
      <c r="AT821" s="41" t="str">
        <f ca="1">+IF(AND(Tabla1[[#This Row],[dias]]&gt;=135,Tabla1[[#This Row],[Estado]]="Vigente"),"Si","No")</f>
        <v>No</v>
      </c>
      <c r="AU821" s="37" t="str">
        <f>+IF(COUNTIF('PLAN EMPLEADO'!I:I,Tabla1[[#This Row],[Mail]])=0,"No","Si")</f>
        <v>No</v>
      </c>
      <c r="AV821" s="89" t="s">
        <v>709</v>
      </c>
      <c r="AW821" s="194"/>
    </row>
    <row r="822" spans="1:49" x14ac:dyDescent="0.2">
      <c r="A822" s="37" t="s">
        <v>27</v>
      </c>
      <c r="B822" s="37" t="s">
        <v>3115</v>
      </c>
      <c r="C822" s="37" t="s">
        <v>28</v>
      </c>
      <c r="D822" s="37" t="s">
        <v>30</v>
      </c>
      <c r="E822" s="193" t="str">
        <f>+LEFT(Tabla1[[#This Row],[RutDV]],8)</f>
        <v>18495755</v>
      </c>
      <c r="F822" s="193" t="str">
        <f>+RIGHT(Tabla1[[#This Row],[RutDV]],1)</f>
        <v>8</v>
      </c>
      <c r="G822" s="37" t="s">
        <v>6533</v>
      </c>
      <c r="H822" s="37" t="s">
        <v>6574</v>
      </c>
      <c r="I822" s="41" t="str">
        <f>+TRIM(Tabla1[[#This Row],[Nombres]]&amp;" "&amp;Tabla1[[#This Row],[Apellidos]])</f>
        <v>NADIA YACARY ARAYA LAZCANO</v>
      </c>
      <c r="J822" s="37" t="s">
        <v>6507</v>
      </c>
      <c r="K822" s="37" t="s">
        <v>6508</v>
      </c>
      <c r="L822" s="193" t="s">
        <v>2494</v>
      </c>
      <c r="M822" s="193" t="s">
        <v>2493</v>
      </c>
      <c r="N822" s="193" t="s">
        <v>2496</v>
      </c>
      <c r="O822" s="193" t="s">
        <v>3533</v>
      </c>
      <c r="P822" s="40">
        <v>44126</v>
      </c>
      <c r="Q822" s="37"/>
      <c r="R822" s="45"/>
      <c r="T822" s="45"/>
      <c r="U822" s="45"/>
      <c r="V822" s="40" t="s">
        <v>6554</v>
      </c>
      <c r="W822" s="37" t="s">
        <v>5416</v>
      </c>
      <c r="X822" s="37" t="s">
        <v>2505</v>
      </c>
      <c r="Y822" s="37" t="str">
        <f>+IFERROR(VLOOKUP(Tabla1[[#This Row],[Supervisor]],STAFF!E:H,4,0),"")</f>
        <v>FRANCISCO JAVIER SUAREZ VEGA</v>
      </c>
      <c r="Z822" s="40">
        <v>43649</v>
      </c>
      <c r="AA822" s="40">
        <v>43670</v>
      </c>
      <c r="AC822" s="40">
        <v>43673</v>
      </c>
      <c r="AD822" s="37" t="s">
        <v>6574</v>
      </c>
      <c r="AE822" s="37" t="s">
        <v>6574</v>
      </c>
      <c r="AF822" s="37">
        <v>19157</v>
      </c>
      <c r="AG822" s="37" t="s">
        <v>6594</v>
      </c>
      <c r="AJ822" s="37">
        <v>62</v>
      </c>
      <c r="AK822" s="37" t="s">
        <v>6541</v>
      </c>
      <c r="AL822" s="37">
        <v>45</v>
      </c>
      <c r="AM822" s="37" t="s">
        <v>3519</v>
      </c>
      <c r="AN822" s="37">
        <f>+IF(AL822=45,1,"")</f>
        <v>1</v>
      </c>
      <c r="AO822" s="40">
        <f ca="1">+TODAY()</f>
        <v>44256</v>
      </c>
      <c r="AP822" s="41">
        <f ca="1">+IF(Tabla1[[#This Row],[Fecha Ingreso Plataforma]]="","",AO822-AC822)</f>
        <v>583</v>
      </c>
      <c r="AQ822" s="40"/>
      <c r="AR822" s="42">
        <f>+IF(Tabla1[[#This Row],[Fecha Baja]]="","",VALUE(1&amp;"/"&amp;MONTH(Tabla1[[#This Row],[Fecha Baja]])&amp;"/"&amp;YEAR(Tabla1[[#This Row],[Fecha Baja]])))</f>
        <v>44105</v>
      </c>
      <c r="AS822" s="42">
        <f>IF(Tabla1[[#This Row],[Fecha Ingreso Plataforma]]="","",VALUE(1&amp;"/"&amp;MONTH(Tabla1[[#This Row],[Fecha Ingreso Plataforma]])&amp;"/"&amp;YEAR(Tabla1[[#This Row],[Fecha Ingreso Plataforma]])))</f>
        <v>43647</v>
      </c>
      <c r="AT822" s="41" t="str">
        <f ca="1">+IF(AND(Tabla1[[#This Row],[dias]]&gt;=135,Tabla1[[#This Row],[Estado]]="Vigente"),"Si","No")</f>
        <v>No</v>
      </c>
      <c r="AU822" s="37" t="str">
        <f>+IF(COUNTIF('PLAN EMPLEADO'!I:I,Tabla1[[#This Row],[Mail]])=0,"No","Si")</f>
        <v>Si</v>
      </c>
      <c r="AV822" s="89" t="s">
        <v>709</v>
      </c>
      <c r="AW822" s="194"/>
    </row>
    <row r="823" spans="1:49" x14ac:dyDescent="0.2">
      <c r="A823" s="37" t="s">
        <v>27</v>
      </c>
      <c r="B823" s="37" t="s">
        <v>3115</v>
      </c>
      <c r="C823" s="193" t="s">
        <v>7302</v>
      </c>
      <c r="D823" s="37" t="s">
        <v>30</v>
      </c>
      <c r="E823" s="193" t="str">
        <f>+LEFT(Tabla1[[#This Row],[RutDV]],8)</f>
        <v>19207595</v>
      </c>
      <c r="F823" s="193" t="str">
        <f>+RIGHT(Tabla1[[#This Row],[RutDV]],1)</f>
        <v>5</v>
      </c>
      <c r="G823" s="37" t="s">
        <v>6538</v>
      </c>
      <c r="H823" s="37" t="s">
        <v>6579</v>
      </c>
      <c r="I823" s="41" t="str">
        <f>+TRIM(Tabla1[[#This Row],[Nombres]]&amp;" "&amp;Tabla1[[#This Row],[Apellidos]])</f>
        <v>PRISCILLA DEL PILAR FERNANDEZ ORELLANA</v>
      </c>
      <c r="J823" s="37" t="s">
        <v>6515</v>
      </c>
      <c r="K823" s="37" t="s">
        <v>6516</v>
      </c>
      <c r="L823" s="193" t="s">
        <v>2494</v>
      </c>
      <c r="M823" s="193" t="s">
        <v>2493</v>
      </c>
      <c r="N823" s="193" t="s">
        <v>2495</v>
      </c>
      <c r="O823" s="193" t="s">
        <v>3108</v>
      </c>
      <c r="P823" s="40">
        <v>44134</v>
      </c>
      <c r="Q823" s="37"/>
      <c r="R823" s="45"/>
      <c r="S823" s="45"/>
      <c r="T823" s="45"/>
      <c r="U823" s="45"/>
      <c r="V823" s="40" t="s">
        <v>6559</v>
      </c>
      <c r="W823" s="37" t="s">
        <v>5414</v>
      </c>
      <c r="X823" s="37" t="s">
        <v>2508</v>
      </c>
      <c r="Y823" s="37" t="str">
        <f>+IFERROR(VLOOKUP(Tabla1[[#This Row],[Supervisor]],STAFF!E:H,4,0),"")</f>
        <v>ULISES LA ROSA PEREZ</v>
      </c>
      <c r="Z823" s="40">
        <v>43649</v>
      </c>
      <c r="AA823" s="40">
        <v>43670</v>
      </c>
      <c r="AC823" s="40">
        <v>43673</v>
      </c>
      <c r="AD823" s="37" t="s">
        <v>6579</v>
      </c>
      <c r="AE823" s="37" t="s">
        <v>6579</v>
      </c>
      <c r="AF823" s="37">
        <v>19114</v>
      </c>
      <c r="AG823" s="37" t="s">
        <v>6599</v>
      </c>
      <c r="AJ823" s="37">
        <v>62</v>
      </c>
      <c r="AK823" s="37" t="s">
        <v>6541</v>
      </c>
      <c r="AL823" s="37">
        <v>30</v>
      </c>
      <c r="AM823" s="37" t="s">
        <v>3519</v>
      </c>
      <c r="AN823" s="37" t="str">
        <f>+IF(AL823=45,1,"")</f>
        <v/>
      </c>
      <c r="AO823" s="40">
        <f ca="1">+TODAY()</f>
        <v>44256</v>
      </c>
      <c r="AP823" s="41">
        <f ca="1">+IF(Tabla1[[#This Row],[Fecha Ingreso Plataforma]]="","",AO823-AC823)</f>
        <v>583</v>
      </c>
      <c r="AQ823" s="40"/>
      <c r="AR823" s="42">
        <f>+IF(Tabla1[[#This Row],[Fecha Baja]]="","",VALUE(1&amp;"/"&amp;MONTH(Tabla1[[#This Row],[Fecha Baja]])&amp;"/"&amp;YEAR(Tabla1[[#This Row],[Fecha Baja]])))</f>
        <v>44105</v>
      </c>
      <c r="AS823" s="42">
        <f>IF(Tabla1[[#This Row],[Fecha Ingreso Plataforma]]="","",VALUE(1&amp;"/"&amp;MONTH(Tabla1[[#This Row],[Fecha Ingreso Plataforma]])&amp;"/"&amp;YEAR(Tabla1[[#This Row],[Fecha Ingreso Plataforma]])))</f>
        <v>43647</v>
      </c>
      <c r="AT823" s="41" t="str">
        <f ca="1">+IF(AND(Tabla1[[#This Row],[dias]]&gt;=135,Tabla1[[#This Row],[Estado]]="Vigente"),"Si","No")</f>
        <v>No</v>
      </c>
      <c r="AU823" s="37" t="str">
        <f>+IF(COUNTIF('PLAN EMPLEADO'!I:I,Tabla1[[#This Row],[Mail]])=0,"No","Si")</f>
        <v>Si</v>
      </c>
      <c r="AV823" s="89" t="s">
        <v>709</v>
      </c>
      <c r="AW823" s="194"/>
    </row>
    <row r="824" spans="1:49" x14ac:dyDescent="0.2">
      <c r="A824" s="37" t="s">
        <v>27</v>
      </c>
      <c r="B824" s="37" t="s">
        <v>3115</v>
      </c>
      <c r="C824" s="37" t="s">
        <v>28</v>
      </c>
      <c r="D824" s="37" t="s">
        <v>30</v>
      </c>
      <c r="E824" s="193" t="str">
        <f>+LEFT(Tabla1[[#This Row],[RutDV]],8)</f>
        <v>20007078</v>
      </c>
      <c r="F824" s="193" t="str">
        <f>+RIGHT(Tabla1[[#This Row],[RutDV]],1)</f>
        <v>K</v>
      </c>
      <c r="G824" s="37" t="s">
        <v>6612</v>
      </c>
      <c r="H824" s="37" t="s">
        <v>6662</v>
      </c>
      <c r="I824" s="41" t="str">
        <f>+TRIM(Tabla1[[#This Row],[Nombres]]&amp;" "&amp;Tabla1[[#This Row],[Apellidos]])</f>
        <v>BENJAMIN CALEB ABSALOM PEDRAZA TAPIA</v>
      </c>
      <c r="J824" s="37" t="s">
        <v>6636</v>
      </c>
      <c r="K824" s="37" t="s">
        <v>6637</v>
      </c>
      <c r="L824" s="56" t="s">
        <v>2494</v>
      </c>
      <c r="M824" s="56" t="s">
        <v>2493</v>
      </c>
      <c r="N824" s="57" t="s">
        <v>2495</v>
      </c>
      <c r="O824" s="57" t="s">
        <v>3107</v>
      </c>
      <c r="P824" s="40">
        <v>43868</v>
      </c>
      <c r="Q824" s="37"/>
      <c r="R824" s="45"/>
      <c r="S824" s="45"/>
      <c r="T824" s="45"/>
      <c r="U824" s="45"/>
      <c r="V824" s="40" t="s">
        <v>6906</v>
      </c>
      <c r="W824" s="37" t="s">
        <v>5417</v>
      </c>
      <c r="X824" s="37" t="s">
        <v>2514</v>
      </c>
      <c r="Y824" s="37" t="str">
        <f>+IFERROR(VLOOKUP(Tabla1[[#This Row],[Supervisor]],STAFF!E:H,4,0),"")</f>
        <v>WILLIAMS ENRIQUE DOMINGUEZ BARRADA</v>
      </c>
      <c r="Z824" s="40">
        <v>43657</v>
      </c>
      <c r="AA824" s="40">
        <v>43679</v>
      </c>
      <c r="AC824" s="40">
        <v>43684</v>
      </c>
      <c r="AD824" s="37" t="s">
        <v>6662</v>
      </c>
      <c r="AE824" s="37" t="s">
        <v>6662</v>
      </c>
      <c r="AF824" s="37">
        <v>19278</v>
      </c>
      <c r="AG824" s="37" t="s">
        <v>6679</v>
      </c>
      <c r="AJ824" s="37">
        <v>63</v>
      </c>
      <c r="AK824" s="37" t="s">
        <v>4474</v>
      </c>
      <c r="AL824" s="37">
        <v>30</v>
      </c>
      <c r="AM824" s="37" t="s">
        <v>3519</v>
      </c>
      <c r="AN824" s="37" t="str">
        <f>+IF(AL824=45,1,"")</f>
        <v/>
      </c>
      <c r="AO824" s="40">
        <f ca="1">+TODAY()</f>
        <v>44256</v>
      </c>
      <c r="AP824" s="41">
        <f ca="1">+IF(Tabla1[[#This Row],[Fecha Ingreso Plataforma]]="","",AO824-AC824)</f>
        <v>572</v>
      </c>
      <c r="AQ824" s="40"/>
      <c r="AR824" s="42">
        <f>+IF(Tabla1[[#This Row],[Fecha Baja]]="","",VALUE(1&amp;"/"&amp;MONTH(Tabla1[[#This Row],[Fecha Baja]])&amp;"/"&amp;YEAR(Tabla1[[#This Row],[Fecha Baja]])))</f>
        <v>43862</v>
      </c>
      <c r="AS824" s="42">
        <f>IF(Tabla1[[#This Row],[Fecha Ingreso Plataforma]]="","",VALUE(1&amp;"/"&amp;MONTH(Tabla1[[#This Row],[Fecha Ingreso Plataforma]])&amp;"/"&amp;YEAR(Tabla1[[#This Row],[Fecha Ingreso Plataforma]])))</f>
        <v>43678</v>
      </c>
      <c r="AT824" s="41" t="str">
        <f ca="1">+IF(AND(Tabla1[[#This Row],[dias]]&gt;=135,Tabla1[[#This Row],[Estado]]="Vigente"),"Si","No")</f>
        <v>No</v>
      </c>
      <c r="AU824" s="37" t="str">
        <f>+IF(COUNTIF('PLAN EMPLEADO'!I:I,Tabla1[[#This Row],[Mail]])=0,"No","Si")</f>
        <v>Si</v>
      </c>
      <c r="AV824" s="89" t="s">
        <v>709</v>
      </c>
      <c r="AW824" s="194"/>
    </row>
    <row r="825" spans="1:49" x14ac:dyDescent="0.2">
      <c r="A825" s="37" t="s">
        <v>27</v>
      </c>
      <c r="B825" s="37" t="s">
        <v>3115</v>
      </c>
      <c r="C825" s="37" t="s">
        <v>28</v>
      </c>
      <c r="D825" s="37" t="s">
        <v>30</v>
      </c>
      <c r="E825" s="193" t="str">
        <f>+LEFT(Tabla1[[#This Row],[RutDV]],8)</f>
        <v>19347359</v>
      </c>
      <c r="F825" s="193" t="str">
        <f>+RIGHT(Tabla1[[#This Row],[RutDV]],1)</f>
        <v>8</v>
      </c>
      <c r="G825" s="37" t="s">
        <v>6605</v>
      </c>
      <c r="H825" s="37" t="s">
        <v>6655</v>
      </c>
      <c r="I825" s="41" t="str">
        <f>+TRIM(Tabla1[[#This Row],[Nombres]]&amp;" "&amp;Tabla1[[#This Row],[Apellidos]])</f>
        <v>JULIO ANTONIO CONTRERAS ANACONA</v>
      </c>
      <c r="J825" s="37" t="s">
        <v>6624</v>
      </c>
      <c r="K825" s="37" t="s">
        <v>6625</v>
      </c>
      <c r="L825" s="37" t="s">
        <v>2494</v>
      </c>
      <c r="M825" s="37" t="s">
        <v>2493</v>
      </c>
      <c r="N825" s="37" t="s">
        <v>2495</v>
      </c>
      <c r="O825" s="37" t="s">
        <v>3107</v>
      </c>
      <c r="P825" s="40">
        <v>43700</v>
      </c>
      <c r="Q825" s="37"/>
      <c r="R825" s="45"/>
      <c r="S825" s="45"/>
      <c r="T825" s="45"/>
      <c r="U825" s="45"/>
      <c r="V825" s="40" t="s">
        <v>6904</v>
      </c>
      <c r="W825" s="37" t="s">
        <v>5414</v>
      </c>
      <c r="X825" s="37" t="s">
        <v>2508</v>
      </c>
      <c r="Y825" s="37" t="str">
        <f>+IFERROR(VLOOKUP(Tabla1[[#This Row],[Supervisor]],STAFF!E:H,4,0),"")</f>
        <v>ULISES LA ROSA PEREZ</v>
      </c>
      <c r="Z825" s="40">
        <v>43657</v>
      </c>
      <c r="AA825" s="40">
        <v>43679</v>
      </c>
      <c r="AC825" s="40">
        <v>43684</v>
      </c>
      <c r="AD825" s="37" t="s">
        <v>6655</v>
      </c>
      <c r="AE825" s="37" t="s">
        <v>6655</v>
      </c>
      <c r="AF825" s="37">
        <v>19331</v>
      </c>
      <c r="AG825" s="37" t="s">
        <v>6673</v>
      </c>
      <c r="AJ825" s="37">
        <v>63</v>
      </c>
      <c r="AK825" s="37" t="s">
        <v>4474</v>
      </c>
      <c r="AL825" s="37">
        <v>30</v>
      </c>
      <c r="AM825" s="37" t="s">
        <v>3519</v>
      </c>
      <c r="AN825" s="37" t="str">
        <f>+IF(AL825=45,1,"")</f>
        <v/>
      </c>
      <c r="AO825" s="40">
        <f ca="1">+TODAY()</f>
        <v>44256</v>
      </c>
      <c r="AP825" s="41">
        <f ca="1">+IF(Tabla1[[#This Row],[Fecha Ingreso Plataforma]]="","",AO825-AC825)</f>
        <v>572</v>
      </c>
      <c r="AQ825" s="40"/>
      <c r="AR825" s="42">
        <f>+IF(Tabla1[[#This Row],[Fecha Baja]]="","",VALUE(1&amp;"/"&amp;MONTH(Tabla1[[#This Row],[Fecha Baja]])&amp;"/"&amp;YEAR(Tabla1[[#This Row],[Fecha Baja]])))</f>
        <v>43678</v>
      </c>
      <c r="AS825" s="42">
        <f>IF(Tabla1[[#This Row],[Fecha Ingreso Plataforma]]="","",VALUE(1&amp;"/"&amp;MONTH(Tabla1[[#This Row],[Fecha Ingreso Plataforma]])&amp;"/"&amp;YEAR(Tabla1[[#This Row],[Fecha Ingreso Plataforma]])))</f>
        <v>43678</v>
      </c>
      <c r="AT825" s="41" t="str">
        <f ca="1">+IF(AND(Tabla1[[#This Row],[dias]]&gt;=135,Tabla1[[#This Row],[Estado]]="Vigente"),"Si","No")</f>
        <v>No</v>
      </c>
      <c r="AU825" s="37" t="str">
        <f>+IF(COUNTIF('PLAN EMPLEADO'!I:I,Tabla1[[#This Row],[Mail]])=0,"No","Si")</f>
        <v>No</v>
      </c>
      <c r="AV825" s="89" t="s">
        <v>709</v>
      </c>
      <c r="AW825" s="194"/>
    </row>
    <row r="826" spans="1:49" x14ac:dyDescent="0.2">
      <c r="A826" s="37" t="s">
        <v>27</v>
      </c>
      <c r="B826" s="37" t="s">
        <v>3115</v>
      </c>
      <c r="C826" s="37" t="s">
        <v>7302</v>
      </c>
      <c r="D826" s="37" t="s">
        <v>30</v>
      </c>
      <c r="E826" s="193" t="str">
        <f>+LEFT(Tabla1[[#This Row],[RutDV]],8)</f>
        <v>18922550</v>
      </c>
      <c r="F826" s="193" t="str">
        <f>+RIGHT(Tabla1[[#This Row],[RutDV]],1)</f>
        <v>4</v>
      </c>
      <c r="G826" s="37" t="s">
        <v>6610</v>
      </c>
      <c r="H826" s="37" t="s">
        <v>6660</v>
      </c>
      <c r="I826" s="41" t="str">
        <f>+TRIM(Tabla1[[#This Row],[Nombres]]&amp;" "&amp;Tabla1[[#This Row],[Apellidos]])</f>
        <v>JUAN ANTONIO DE JESUS PASTEN PASTEN</v>
      </c>
      <c r="J826" s="37" t="s">
        <v>6632</v>
      </c>
      <c r="K826" s="37" t="s">
        <v>6633</v>
      </c>
      <c r="L826" s="56" t="s">
        <v>2494</v>
      </c>
      <c r="M826" s="56" t="s">
        <v>2493</v>
      </c>
      <c r="N826" s="57" t="s">
        <v>2495</v>
      </c>
      <c r="O826" s="57" t="s">
        <v>3107</v>
      </c>
      <c r="P826" s="40">
        <v>43871</v>
      </c>
      <c r="Q826" s="37"/>
      <c r="R826" s="45"/>
      <c r="S826" s="45"/>
      <c r="T826" s="45"/>
      <c r="U826" s="45"/>
      <c r="V826" s="40" t="s">
        <v>6905</v>
      </c>
      <c r="W826" s="37" t="s">
        <v>5411</v>
      </c>
      <c r="X826" s="37" t="s">
        <v>2512</v>
      </c>
      <c r="Y826" s="37" t="str">
        <f>+IFERROR(VLOOKUP(Tabla1[[#This Row],[Supervisor]],STAFF!E:H,4,0),"")</f>
        <v>ULISES LA ROSA PEREZ</v>
      </c>
      <c r="Z826" s="40">
        <v>43657</v>
      </c>
      <c r="AA826" s="40">
        <v>43679</v>
      </c>
      <c r="AC826" s="40">
        <v>43684</v>
      </c>
      <c r="AD826" s="37" t="s">
        <v>6660</v>
      </c>
      <c r="AE826" s="37" t="s">
        <v>6660</v>
      </c>
      <c r="AF826" s="37">
        <v>19276</v>
      </c>
      <c r="AG826" s="37" t="s">
        <v>5616</v>
      </c>
      <c r="AJ826" s="37">
        <v>63</v>
      </c>
      <c r="AK826" s="37" t="s">
        <v>4474</v>
      </c>
      <c r="AL826" s="37">
        <v>30</v>
      </c>
      <c r="AM826" s="37" t="s">
        <v>3519</v>
      </c>
      <c r="AN826" s="37" t="str">
        <f>+IF(AL826=45,1,"")</f>
        <v/>
      </c>
      <c r="AO826" s="40">
        <f ca="1">+TODAY()</f>
        <v>44256</v>
      </c>
      <c r="AP826" s="41">
        <f ca="1">+IF(Tabla1[[#This Row],[Fecha Ingreso Plataforma]]="","",AO826-AC826)</f>
        <v>572</v>
      </c>
      <c r="AQ826" s="40"/>
      <c r="AR826" s="42">
        <f>+IF(Tabla1[[#This Row],[Fecha Baja]]="","",VALUE(1&amp;"/"&amp;MONTH(Tabla1[[#This Row],[Fecha Baja]])&amp;"/"&amp;YEAR(Tabla1[[#This Row],[Fecha Baja]])))</f>
        <v>43862</v>
      </c>
      <c r="AS826" s="42">
        <f>IF(Tabla1[[#This Row],[Fecha Ingreso Plataforma]]="","",VALUE(1&amp;"/"&amp;MONTH(Tabla1[[#This Row],[Fecha Ingreso Plataforma]])&amp;"/"&amp;YEAR(Tabla1[[#This Row],[Fecha Ingreso Plataforma]])))</f>
        <v>43678</v>
      </c>
      <c r="AT826" s="41" t="str">
        <f ca="1">+IF(AND(Tabla1[[#This Row],[dias]]&gt;=135,Tabla1[[#This Row],[Estado]]="Vigente"),"Si","No")</f>
        <v>No</v>
      </c>
      <c r="AU826" s="37" t="str">
        <f>+IF(COUNTIF('PLAN EMPLEADO'!I:I,Tabla1[[#This Row],[Mail]])=0,"No","Si")</f>
        <v>Si</v>
      </c>
      <c r="AV826" s="89" t="s">
        <v>709</v>
      </c>
      <c r="AW826" s="194"/>
    </row>
    <row r="827" spans="1:49" x14ac:dyDescent="0.2">
      <c r="A827" s="37" t="s">
        <v>27</v>
      </c>
      <c r="B827" s="37" t="s">
        <v>3115</v>
      </c>
      <c r="C827" s="37" t="s">
        <v>7302</v>
      </c>
      <c r="D827" s="37" t="s">
        <v>30</v>
      </c>
      <c r="E827" s="193" t="str">
        <f>+LEFT(Tabla1[[#This Row],[RutDV]],8)</f>
        <v>19678408</v>
      </c>
      <c r="F827" s="193" t="str">
        <f>+RIGHT(Tabla1[[#This Row],[RutDV]],1)</f>
        <v>K</v>
      </c>
      <c r="G827" s="37" t="s">
        <v>6614</v>
      </c>
      <c r="H827" s="37" t="s">
        <v>6664</v>
      </c>
      <c r="I827" s="41" t="str">
        <f>+TRIM(Tabla1[[#This Row],[Nombres]]&amp;" "&amp;Tabla1[[#This Row],[Apellidos]])</f>
        <v>JACOB SALOMON ASTUDILLO SALINAS</v>
      </c>
      <c r="J827" s="37" t="s">
        <v>6639</v>
      </c>
      <c r="K827" s="37" t="s">
        <v>6640</v>
      </c>
      <c r="L827" s="193" t="s">
        <v>2494</v>
      </c>
      <c r="M827" s="193" t="s">
        <v>2493</v>
      </c>
      <c r="N827" s="193" t="s">
        <v>2495</v>
      </c>
      <c r="O827" s="193" t="s">
        <v>3107</v>
      </c>
      <c r="P827" s="40">
        <v>44146</v>
      </c>
      <c r="Q827" s="37"/>
      <c r="R827" s="45"/>
      <c r="S827" s="45"/>
      <c r="T827" s="45"/>
      <c r="U827" s="45"/>
      <c r="V827" s="40" t="s">
        <v>6907</v>
      </c>
      <c r="W827" s="37" t="s">
        <v>5847</v>
      </c>
      <c r="X827" s="37" t="s">
        <v>662</v>
      </c>
      <c r="Y827" s="37" t="str">
        <f>+IFERROR(VLOOKUP(Tabla1[[#This Row],[Supervisor]],STAFF!E:H,4,0),"")</f>
        <v xml:space="preserve">YORMAN JOSE HERNANDEZ USECHE </v>
      </c>
      <c r="Z827" s="40">
        <v>43657</v>
      </c>
      <c r="AA827" s="40">
        <v>43679</v>
      </c>
      <c r="AC827" s="40">
        <v>43684</v>
      </c>
      <c r="AD827" s="37" t="s">
        <v>6664</v>
      </c>
      <c r="AE827" s="37" t="s">
        <v>6664</v>
      </c>
      <c r="AF827" s="37">
        <v>19051</v>
      </c>
      <c r="AG827" s="37" t="s">
        <v>6681</v>
      </c>
      <c r="AJ827" s="37">
        <v>63</v>
      </c>
      <c r="AK827" s="37" t="s">
        <v>4474</v>
      </c>
      <c r="AL827" s="37">
        <v>45</v>
      </c>
      <c r="AM827" s="37" t="s">
        <v>3519</v>
      </c>
      <c r="AN827" s="37">
        <f>+IF(AL827=45,1,"")</f>
        <v>1</v>
      </c>
      <c r="AO827" s="40">
        <f ca="1">+TODAY()</f>
        <v>44256</v>
      </c>
      <c r="AP827" s="41">
        <f ca="1">+IF(Tabla1[[#This Row],[Fecha Ingreso Plataforma]]="","",AO827-AC827)</f>
        <v>572</v>
      </c>
      <c r="AQ827" s="40"/>
      <c r="AR827" s="42">
        <f>+IF(Tabla1[[#This Row],[Fecha Baja]]="","",VALUE(1&amp;"/"&amp;MONTH(Tabla1[[#This Row],[Fecha Baja]])&amp;"/"&amp;YEAR(Tabla1[[#This Row],[Fecha Baja]])))</f>
        <v>44136</v>
      </c>
      <c r="AS827" s="42">
        <f>IF(Tabla1[[#This Row],[Fecha Ingreso Plataforma]]="","",VALUE(1&amp;"/"&amp;MONTH(Tabla1[[#This Row],[Fecha Ingreso Plataforma]])&amp;"/"&amp;YEAR(Tabla1[[#This Row],[Fecha Ingreso Plataforma]])))</f>
        <v>43678</v>
      </c>
      <c r="AT827" s="41" t="str">
        <f ca="1">+IF(AND(Tabla1[[#This Row],[dias]]&gt;=135,Tabla1[[#This Row],[Estado]]="Vigente"),"Si","No")</f>
        <v>No</v>
      </c>
      <c r="AU827" s="37" t="str">
        <f>+IF(COUNTIF('PLAN EMPLEADO'!I:I,Tabla1[[#This Row],[Mail]])=0,"No","Si")</f>
        <v>Si</v>
      </c>
      <c r="AV827" s="89" t="s">
        <v>709</v>
      </c>
      <c r="AW827" s="194"/>
    </row>
    <row r="828" spans="1:49" x14ac:dyDescent="0.2">
      <c r="A828" s="37" t="s">
        <v>27</v>
      </c>
      <c r="B828" s="37" t="s">
        <v>3115</v>
      </c>
      <c r="C828" s="37" t="s">
        <v>28</v>
      </c>
      <c r="D828" s="37" t="s">
        <v>30</v>
      </c>
      <c r="E828" s="193" t="str">
        <f>+LEFT(Tabla1[[#This Row],[RutDV]],8)</f>
        <v>19455917</v>
      </c>
      <c r="F828" s="193" t="str">
        <f>+RIGHT(Tabla1[[#This Row],[RutDV]],1)</f>
        <v>8</v>
      </c>
      <c r="G828" s="37" t="s">
        <v>6603</v>
      </c>
      <c r="H828" s="37" t="s">
        <v>6653</v>
      </c>
      <c r="I828" s="41" t="str">
        <f>+TRIM(Tabla1[[#This Row],[Nombres]]&amp;" "&amp;Tabla1[[#This Row],[Apellidos]])</f>
        <v>RICHARD JAVIER DIEZ AGUIRRE</v>
      </c>
      <c r="J828" s="37" t="s">
        <v>5452</v>
      </c>
      <c r="K828" s="37" t="s">
        <v>6621</v>
      </c>
      <c r="L828" s="37" t="s">
        <v>2494</v>
      </c>
      <c r="M828" s="37" t="s">
        <v>2493</v>
      </c>
      <c r="N828" s="37" t="s">
        <v>2495</v>
      </c>
      <c r="O828" s="37" t="s">
        <v>3107</v>
      </c>
      <c r="P828" s="40">
        <v>43686</v>
      </c>
      <c r="Q828" s="37"/>
      <c r="R828" s="45"/>
      <c r="S828" s="45"/>
      <c r="T828" s="45"/>
      <c r="U828" s="45"/>
      <c r="V828" s="40" t="s">
        <v>6902</v>
      </c>
      <c r="W828" s="37" t="s">
        <v>5414</v>
      </c>
      <c r="X828" s="37" t="s">
        <v>2508</v>
      </c>
      <c r="Y828" s="37" t="str">
        <f>+IFERROR(VLOOKUP(Tabla1[[#This Row],[Supervisor]],STAFF!E:H,4,0),"")</f>
        <v>ULISES LA ROSA PEREZ</v>
      </c>
      <c r="Z828" s="40">
        <v>43657</v>
      </c>
      <c r="AA828" s="40">
        <v>43679</v>
      </c>
      <c r="AC828" s="40">
        <v>43684</v>
      </c>
      <c r="AD828" s="37" t="s">
        <v>6653</v>
      </c>
      <c r="AE828" s="37" t="s">
        <v>6653</v>
      </c>
      <c r="AF828" s="37">
        <v>19305</v>
      </c>
      <c r="AG828" s="37" t="s">
        <v>6671</v>
      </c>
      <c r="AJ828" s="37">
        <v>63</v>
      </c>
      <c r="AK828" s="37" t="s">
        <v>4474</v>
      </c>
      <c r="AL828" s="37">
        <v>45</v>
      </c>
      <c r="AM828" s="37" t="s">
        <v>3519</v>
      </c>
      <c r="AN828" s="37">
        <f>+IF(AL828=45,1,"")</f>
        <v>1</v>
      </c>
      <c r="AO828" s="40">
        <f ca="1">+TODAY()</f>
        <v>44256</v>
      </c>
      <c r="AP828" s="41">
        <f ca="1">+IF(Tabla1[[#This Row],[Fecha Ingreso Plataforma]]="","",AO828-AC828)</f>
        <v>572</v>
      </c>
      <c r="AQ828" s="40"/>
      <c r="AR828" s="42">
        <f>+IF(Tabla1[[#This Row],[Fecha Baja]]="","",VALUE(1&amp;"/"&amp;MONTH(Tabla1[[#This Row],[Fecha Baja]])&amp;"/"&amp;YEAR(Tabla1[[#This Row],[Fecha Baja]])))</f>
        <v>43678</v>
      </c>
      <c r="AS828" s="42">
        <f>IF(Tabla1[[#This Row],[Fecha Ingreso Plataforma]]="","",VALUE(1&amp;"/"&amp;MONTH(Tabla1[[#This Row],[Fecha Ingreso Plataforma]])&amp;"/"&amp;YEAR(Tabla1[[#This Row],[Fecha Ingreso Plataforma]])))</f>
        <v>43678</v>
      </c>
      <c r="AT828" s="41" t="str">
        <f ca="1">+IF(AND(Tabla1[[#This Row],[dias]]&gt;=135,Tabla1[[#This Row],[Estado]]="Vigente"),"Si","No")</f>
        <v>No</v>
      </c>
      <c r="AU828" s="37" t="str">
        <f>+IF(COUNTIF('PLAN EMPLEADO'!I:I,Tabla1[[#This Row],[Mail]])=0,"No","Si")</f>
        <v>No</v>
      </c>
      <c r="AV828" s="89" t="s">
        <v>709</v>
      </c>
      <c r="AW828" s="194"/>
    </row>
    <row r="829" spans="1:49" x14ac:dyDescent="0.2">
      <c r="A829" s="37" t="s">
        <v>27</v>
      </c>
      <c r="B829" s="37" t="s">
        <v>3115</v>
      </c>
      <c r="C829" s="37" t="s">
        <v>7302</v>
      </c>
      <c r="D829" s="37" t="s">
        <v>30</v>
      </c>
      <c r="E829" s="193" t="str">
        <f>+LEFT(Tabla1[[#This Row],[RutDV]],8)</f>
        <v>17711414</v>
      </c>
      <c r="F829" s="193" t="str">
        <f>+RIGHT(Tabla1[[#This Row],[RutDV]],1)</f>
        <v>6</v>
      </c>
      <c r="G829" s="37" t="s">
        <v>6616</v>
      </c>
      <c r="H829" s="37" t="s">
        <v>6666</v>
      </c>
      <c r="I829" s="41" t="str">
        <f>+TRIM(Tabla1[[#This Row],[Nombres]]&amp;" "&amp;Tabla1[[#This Row],[Apellidos]])</f>
        <v>VICTOR MANUEL EMILIO OLLARZU JELVEZ</v>
      </c>
      <c r="J829" s="37" t="s">
        <v>6643</v>
      </c>
      <c r="K829" s="37" t="s">
        <v>6644</v>
      </c>
      <c r="L829" s="37" t="s">
        <v>2494</v>
      </c>
      <c r="M829" s="37" t="s">
        <v>2493</v>
      </c>
      <c r="N829" s="37" t="s">
        <v>2495</v>
      </c>
      <c r="O829" s="37" t="s">
        <v>3107</v>
      </c>
      <c r="P829" s="40">
        <v>43795</v>
      </c>
      <c r="Q829" s="37"/>
      <c r="R829" s="45"/>
      <c r="S829" s="45"/>
      <c r="T829" s="45"/>
      <c r="U829" s="45"/>
      <c r="V829" s="40" t="s">
        <v>6908</v>
      </c>
      <c r="W829" s="37" t="s">
        <v>5410</v>
      </c>
      <c r="X829" s="37" t="s">
        <v>2506</v>
      </c>
      <c r="Y829" s="37" t="str">
        <f>+IFERROR(VLOOKUP(Tabla1[[#This Row],[Supervisor]],STAFF!E:H,4,0),"")</f>
        <v>ULISES LA ROSA PEREZ</v>
      </c>
      <c r="Z829" s="40">
        <v>43657</v>
      </c>
      <c r="AA829" s="40">
        <v>43679</v>
      </c>
      <c r="AC829" s="40">
        <v>43684</v>
      </c>
      <c r="AD829" s="37" t="s">
        <v>6666</v>
      </c>
      <c r="AE829" s="37" t="s">
        <v>6666</v>
      </c>
      <c r="AF829" s="37">
        <v>19317</v>
      </c>
      <c r="AG829" s="37" t="s">
        <v>6683</v>
      </c>
      <c r="AJ829" s="37">
        <v>63</v>
      </c>
      <c r="AK829" s="37" t="s">
        <v>4474</v>
      </c>
      <c r="AL829" s="37">
        <v>30</v>
      </c>
      <c r="AM829" s="37" t="s">
        <v>3519</v>
      </c>
      <c r="AN829" s="37" t="str">
        <f>+IF(AL829=45,1,"")</f>
        <v/>
      </c>
      <c r="AO829" s="40">
        <f ca="1">+TODAY()</f>
        <v>44256</v>
      </c>
      <c r="AP829" s="41">
        <f ca="1">+IF(Tabla1[[#This Row],[Fecha Ingreso Plataforma]]="","",AO829-AC829)</f>
        <v>572</v>
      </c>
      <c r="AQ829" s="40"/>
      <c r="AR829" s="42">
        <f>+IF(Tabla1[[#This Row],[Fecha Baja]]="","",VALUE(1&amp;"/"&amp;MONTH(Tabla1[[#This Row],[Fecha Baja]])&amp;"/"&amp;YEAR(Tabla1[[#This Row],[Fecha Baja]])))</f>
        <v>43770</v>
      </c>
      <c r="AS829" s="42">
        <f>IF(Tabla1[[#This Row],[Fecha Ingreso Plataforma]]="","",VALUE(1&amp;"/"&amp;MONTH(Tabla1[[#This Row],[Fecha Ingreso Plataforma]])&amp;"/"&amp;YEAR(Tabla1[[#This Row],[Fecha Ingreso Plataforma]])))</f>
        <v>43678</v>
      </c>
      <c r="AT829" s="41" t="str">
        <f ca="1">+IF(AND(Tabla1[[#This Row],[dias]]&gt;=135,Tabla1[[#This Row],[Estado]]="Vigente"),"Si","No")</f>
        <v>No</v>
      </c>
      <c r="AU829" s="37" t="str">
        <f>+IF(COUNTIF('PLAN EMPLEADO'!I:I,Tabla1[[#This Row],[Mail]])=0,"No","Si")</f>
        <v>No</v>
      </c>
      <c r="AV829" s="89" t="s">
        <v>709</v>
      </c>
      <c r="AW829" s="194"/>
    </row>
    <row r="830" spans="1:49" x14ac:dyDescent="0.2">
      <c r="A830" s="37" t="s">
        <v>27</v>
      </c>
      <c r="B830" s="37" t="s">
        <v>3115</v>
      </c>
      <c r="C830" s="37" t="s">
        <v>28</v>
      </c>
      <c r="D830" s="37" t="s">
        <v>30</v>
      </c>
      <c r="E830" s="193" t="str">
        <f>+LEFT(Tabla1[[#This Row],[RutDV]],8)</f>
        <v>19538707</v>
      </c>
      <c r="F830" s="193" t="str">
        <f>+RIGHT(Tabla1[[#This Row],[RutDV]],1)</f>
        <v>9</v>
      </c>
      <c r="G830" s="37" t="s">
        <v>5972</v>
      </c>
      <c r="H830" s="37" t="s">
        <v>6021</v>
      </c>
      <c r="I830" s="41" t="str">
        <f>+TRIM(Tabla1[[#This Row],[Nombres]]&amp;" "&amp;Tabla1[[#This Row],[Apellidos]])</f>
        <v>BRAYAN CRISTOFER OPAZO NUÑEZ</v>
      </c>
      <c r="J830" s="37" t="s">
        <v>5990</v>
      </c>
      <c r="K830" s="37" t="s">
        <v>5991</v>
      </c>
      <c r="L830" s="37" t="s">
        <v>2494</v>
      </c>
      <c r="M830" s="37" t="s">
        <v>2493</v>
      </c>
      <c r="N830" s="37" t="s">
        <v>2496</v>
      </c>
      <c r="O830" s="37" t="s">
        <v>3533</v>
      </c>
      <c r="P830" s="40">
        <v>43724</v>
      </c>
      <c r="Q830" s="195" t="s">
        <v>10898</v>
      </c>
      <c r="R830" s="45"/>
      <c r="S830" s="45"/>
      <c r="T830" s="45"/>
      <c r="U830" s="45"/>
      <c r="V830" s="40" t="s">
        <v>6808</v>
      </c>
      <c r="W830" s="37" t="s">
        <v>5417</v>
      </c>
      <c r="X830" s="37" t="s">
        <v>2514</v>
      </c>
      <c r="Y830" s="37" t="str">
        <f>+IFERROR(VLOOKUP(Tabla1[[#This Row],[Supervisor]],STAFF!E:H,4,0),"")</f>
        <v>WILLIAMS ENRIQUE DOMINGUEZ BARRADA</v>
      </c>
      <c r="Z830" s="40">
        <v>43675</v>
      </c>
      <c r="AA830" s="40">
        <v>43697</v>
      </c>
      <c r="AC830" s="40">
        <v>43700</v>
      </c>
      <c r="AD830" s="37" t="s">
        <v>6021</v>
      </c>
      <c r="AE830" s="37" t="s">
        <v>6021</v>
      </c>
      <c r="AF830" s="37">
        <v>19344</v>
      </c>
      <c r="AG830" s="37" t="s">
        <v>6039</v>
      </c>
      <c r="AJ830" s="37">
        <v>64</v>
      </c>
      <c r="AK830" s="37" t="s">
        <v>5890</v>
      </c>
      <c r="AL830" s="37">
        <v>45</v>
      </c>
      <c r="AM830" s="37" t="s">
        <v>3519</v>
      </c>
      <c r="AN830" s="37">
        <f>+IF(AL830=45,1,"")</f>
        <v>1</v>
      </c>
      <c r="AO830" s="40">
        <f ca="1">+TODAY()</f>
        <v>44256</v>
      </c>
      <c r="AP830" s="41">
        <f ca="1">+IF(Tabla1[[#This Row],[Fecha Ingreso Plataforma]]="","",AO830-AC830)</f>
        <v>556</v>
      </c>
      <c r="AQ830" s="40"/>
      <c r="AR830" s="42">
        <f>+IF(Tabla1[[#This Row],[Fecha Baja]]="","",VALUE(1&amp;"/"&amp;MONTH(Tabla1[[#This Row],[Fecha Baja]])&amp;"/"&amp;YEAR(Tabla1[[#This Row],[Fecha Baja]])))</f>
        <v>43709</v>
      </c>
      <c r="AS830" s="42">
        <f>IF(Tabla1[[#This Row],[Fecha Ingreso Plataforma]]="","",VALUE(1&amp;"/"&amp;MONTH(Tabla1[[#This Row],[Fecha Ingreso Plataforma]])&amp;"/"&amp;YEAR(Tabla1[[#This Row],[Fecha Ingreso Plataforma]])))</f>
        <v>43678</v>
      </c>
      <c r="AT830" s="41" t="str">
        <f ca="1">+IF(AND(Tabla1[[#This Row],[dias]]&gt;=135,Tabla1[[#This Row],[Estado]]="Vigente"),"Si","No")</f>
        <v>No</v>
      </c>
      <c r="AU830" s="37" t="str">
        <f>+IF(COUNTIF('PLAN EMPLEADO'!I:I,Tabla1[[#This Row],[Mail]])=0,"No","Si")</f>
        <v>No</v>
      </c>
      <c r="AV830" s="89" t="s">
        <v>709</v>
      </c>
      <c r="AW830" s="194"/>
    </row>
    <row r="831" spans="1:49" x14ac:dyDescent="0.2">
      <c r="A831" s="37" t="s">
        <v>27</v>
      </c>
      <c r="B831" s="37" t="s">
        <v>3115</v>
      </c>
      <c r="C831" s="37" t="s">
        <v>28</v>
      </c>
      <c r="D831" s="37" t="s">
        <v>30</v>
      </c>
      <c r="E831" s="193" t="str">
        <f>+LEFT(Tabla1[[#This Row],[RutDV]],8)</f>
        <v>20253842</v>
      </c>
      <c r="F831" s="193" t="str">
        <f>+RIGHT(Tabla1[[#This Row],[RutDV]],1)</f>
        <v>8</v>
      </c>
      <c r="G831" s="37" t="s">
        <v>6790</v>
      </c>
      <c r="H831" s="37" t="s">
        <v>6839</v>
      </c>
      <c r="I831" s="41" t="str">
        <f>+TRIM(Tabla1[[#This Row],[Nombres]]&amp;" "&amp;Tabla1[[#This Row],[Apellidos]])</f>
        <v>CATALINA MARLEN FLORES GALLARDO</v>
      </c>
      <c r="J831" s="37" t="s">
        <v>6751</v>
      </c>
      <c r="K831" s="37" t="s">
        <v>6752</v>
      </c>
      <c r="L831" s="37" t="s">
        <v>2494</v>
      </c>
      <c r="M831" s="37" t="s">
        <v>2493</v>
      </c>
      <c r="N831" s="37" t="s">
        <v>2495</v>
      </c>
      <c r="O831" s="37" t="s">
        <v>3240</v>
      </c>
      <c r="P831" s="40">
        <v>43835</v>
      </c>
      <c r="Q831" s="37"/>
      <c r="R831" s="45"/>
      <c r="S831" s="45"/>
      <c r="T831" s="45"/>
      <c r="U831" s="45"/>
      <c r="V831" s="40" t="s">
        <v>6814</v>
      </c>
      <c r="W831" s="37" t="s">
        <v>5409</v>
      </c>
      <c r="X831" s="37" t="s">
        <v>2511</v>
      </c>
      <c r="Y831" s="37" t="str">
        <f>+IFERROR(VLOOKUP(Tabla1[[#This Row],[Supervisor]],STAFF!E:H,4,0),"")</f>
        <v>ULISES LA ROSA PEREZ</v>
      </c>
      <c r="Z831" s="40">
        <v>43675</v>
      </c>
      <c r="AA831" s="40">
        <v>43697</v>
      </c>
      <c r="AC831" s="40">
        <v>43700</v>
      </c>
      <c r="AD831" s="37" t="s">
        <v>6839</v>
      </c>
      <c r="AE831" s="37" t="s">
        <v>6839</v>
      </c>
      <c r="AF831" s="37">
        <v>19352</v>
      </c>
      <c r="AG831" s="37" t="s">
        <v>6861</v>
      </c>
      <c r="AJ831" s="37">
        <v>64</v>
      </c>
      <c r="AK831" s="37" t="s">
        <v>5890</v>
      </c>
      <c r="AL831" s="37">
        <v>30</v>
      </c>
      <c r="AM831" s="37" t="s">
        <v>3519</v>
      </c>
      <c r="AN831" s="37" t="str">
        <f>+IF(AL831=45,1,"")</f>
        <v/>
      </c>
      <c r="AO831" s="40">
        <f ca="1">+TODAY()</f>
        <v>44256</v>
      </c>
      <c r="AP831" s="41">
        <f ca="1">+IF(Tabla1[[#This Row],[Fecha Ingreso Plataforma]]="","",AO831-AC831)</f>
        <v>556</v>
      </c>
      <c r="AQ831" s="40"/>
      <c r="AR831" s="42">
        <f>+IF(Tabla1[[#This Row],[Fecha Baja]]="","",VALUE(1&amp;"/"&amp;MONTH(Tabla1[[#This Row],[Fecha Baja]])&amp;"/"&amp;YEAR(Tabla1[[#This Row],[Fecha Baja]])))</f>
        <v>43831</v>
      </c>
      <c r="AS831" s="42">
        <f>IF(Tabla1[[#This Row],[Fecha Ingreso Plataforma]]="","",VALUE(1&amp;"/"&amp;MONTH(Tabla1[[#This Row],[Fecha Ingreso Plataforma]])&amp;"/"&amp;YEAR(Tabla1[[#This Row],[Fecha Ingreso Plataforma]])))</f>
        <v>43678</v>
      </c>
      <c r="AT831" s="41" t="str">
        <f ca="1">+IF(AND(Tabla1[[#This Row],[dias]]&gt;=135,Tabla1[[#This Row],[Estado]]="Vigente"),"Si","No")</f>
        <v>No</v>
      </c>
      <c r="AU831" s="37" t="str">
        <f>+IF(COUNTIF('PLAN EMPLEADO'!I:I,Tabla1[[#This Row],[Mail]])=0,"No","Si")</f>
        <v>No</v>
      </c>
      <c r="AV831" s="89" t="s">
        <v>709</v>
      </c>
      <c r="AW831" s="194"/>
    </row>
    <row r="832" spans="1:49" x14ac:dyDescent="0.2">
      <c r="A832" s="37" t="s">
        <v>27</v>
      </c>
      <c r="B832" s="37" t="s">
        <v>3115</v>
      </c>
      <c r="C832" s="37" t="s">
        <v>28</v>
      </c>
      <c r="D832" s="37" t="s">
        <v>30</v>
      </c>
      <c r="E832" s="193" t="str">
        <f>+LEFT(Tabla1[[#This Row],[RutDV]],8)</f>
        <v>19207273</v>
      </c>
      <c r="F832" s="193" t="str">
        <f>+RIGHT(Tabla1[[#This Row],[RutDV]],1)</f>
        <v>5</v>
      </c>
      <c r="G832" s="37" t="s">
        <v>6792</v>
      </c>
      <c r="H832" s="37" t="s">
        <v>6841</v>
      </c>
      <c r="I832" s="41" t="str">
        <f>+TRIM(Tabla1[[#This Row],[Nombres]]&amp;" "&amp;Tabla1[[#This Row],[Apellidos]])</f>
        <v>DIEGO ALEXIS GALLARDO SALINAS</v>
      </c>
      <c r="J832" s="37" t="s">
        <v>6755</v>
      </c>
      <c r="K832" s="37" t="s">
        <v>6756</v>
      </c>
      <c r="L832" s="37" t="s">
        <v>2494</v>
      </c>
      <c r="M832" s="37" t="s">
        <v>2493</v>
      </c>
      <c r="N832" s="37" t="s">
        <v>2496</v>
      </c>
      <c r="O832" s="37" t="s">
        <v>3533</v>
      </c>
      <c r="P832" s="40">
        <v>43721</v>
      </c>
      <c r="Q832" s="37"/>
      <c r="R832" s="45"/>
      <c r="S832" s="45"/>
      <c r="T832" s="45"/>
      <c r="U832" s="45"/>
      <c r="V832" s="40" t="s">
        <v>6816</v>
      </c>
      <c r="W832" s="37" t="s">
        <v>5416</v>
      </c>
      <c r="X832" s="37" t="s">
        <v>2505</v>
      </c>
      <c r="Y832" s="37" t="str">
        <f>+IFERROR(VLOOKUP(Tabla1[[#This Row],[Supervisor]],STAFF!E:H,4,0),"")</f>
        <v>FRANCISCO JAVIER SUAREZ VEGA</v>
      </c>
      <c r="Z832" s="40">
        <v>43675</v>
      </c>
      <c r="AA832" s="40">
        <v>43697</v>
      </c>
      <c r="AC832" s="40">
        <v>43703</v>
      </c>
      <c r="AD832" s="37" t="s">
        <v>6841</v>
      </c>
      <c r="AE832" s="37" t="s">
        <v>6841</v>
      </c>
      <c r="AF832" s="37">
        <v>19354</v>
      </c>
      <c r="AG832" s="37" t="s">
        <v>6863</v>
      </c>
      <c r="AJ832" s="37">
        <v>64</v>
      </c>
      <c r="AK832" s="37" t="s">
        <v>5890</v>
      </c>
      <c r="AL832" s="37">
        <v>45</v>
      </c>
      <c r="AM832" s="37" t="s">
        <v>3519</v>
      </c>
      <c r="AN832" s="37">
        <f>+IF(AL832=45,1,"")</f>
        <v>1</v>
      </c>
      <c r="AO832" s="40">
        <f ca="1">+TODAY()</f>
        <v>44256</v>
      </c>
      <c r="AP832" s="41">
        <f ca="1">+IF(Tabla1[[#This Row],[Fecha Ingreso Plataforma]]="","",AO832-AC832)</f>
        <v>553</v>
      </c>
      <c r="AQ832" s="40"/>
      <c r="AR832" s="42">
        <f>+IF(Tabla1[[#This Row],[Fecha Baja]]="","",VALUE(1&amp;"/"&amp;MONTH(Tabla1[[#This Row],[Fecha Baja]])&amp;"/"&amp;YEAR(Tabla1[[#This Row],[Fecha Baja]])))</f>
        <v>43709</v>
      </c>
      <c r="AS832" s="42">
        <f>IF(Tabla1[[#This Row],[Fecha Ingreso Plataforma]]="","",VALUE(1&amp;"/"&amp;MONTH(Tabla1[[#This Row],[Fecha Ingreso Plataforma]])&amp;"/"&amp;YEAR(Tabla1[[#This Row],[Fecha Ingreso Plataforma]])))</f>
        <v>43678</v>
      </c>
      <c r="AT832" s="41" t="str">
        <f ca="1">+IF(AND(Tabla1[[#This Row],[dias]]&gt;=135,Tabla1[[#This Row],[Estado]]="Vigente"),"Si","No")</f>
        <v>No</v>
      </c>
      <c r="AU832" s="37" t="str">
        <f>+IF(COUNTIF('PLAN EMPLEADO'!I:I,Tabla1[[#This Row],[Mail]])=0,"No","Si")</f>
        <v>No</v>
      </c>
      <c r="AV832" s="89" t="s">
        <v>709</v>
      </c>
      <c r="AW832" s="194"/>
    </row>
    <row r="833" spans="1:49" x14ac:dyDescent="0.2">
      <c r="A833" s="37" t="s">
        <v>27</v>
      </c>
      <c r="B833" s="37" t="s">
        <v>3115</v>
      </c>
      <c r="C833" s="37" t="s">
        <v>7302</v>
      </c>
      <c r="D833" s="37" t="s">
        <v>30</v>
      </c>
      <c r="E833" s="193" t="str">
        <f>+LEFT(Tabla1[[#This Row],[RutDV]],8)</f>
        <v>18858297</v>
      </c>
      <c r="F833" s="193" t="str">
        <f>+RIGHT(Tabla1[[#This Row],[RutDV]],1)</f>
        <v>4</v>
      </c>
      <c r="G833" s="37" t="s">
        <v>6797</v>
      </c>
      <c r="H833" s="37" t="s">
        <v>6846</v>
      </c>
      <c r="I833" s="41" t="str">
        <f>+TRIM(Tabla1[[#This Row],[Nombres]]&amp;" "&amp;Tabla1[[#This Row],[Apellidos]])</f>
        <v>ELIZABETH CATALINA MENDEZ ARSENDIGA</v>
      </c>
      <c r="J833" s="37" t="s">
        <v>6765</v>
      </c>
      <c r="K833" s="37" t="s">
        <v>6766</v>
      </c>
      <c r="L833" s="37" t="s">
        <v>2494</v>
      </c>
      <c r="M833" s="37" t="s">
        <v>2493</v>
      </c>
      <c r="N833" s="37" t="s">
        <v>2496</v>
      </c>
      <c r="O833" s="37" t="s">
        <v>3533</v>
      </c>
      <c r="P833" s="40">
        <v>43782</v>
      </c>
      <c r="Q833" s="37"/>
      <c r="R833" s="45"/>
      <c r="S833" s="45"/>
      <c r="T833" s="45"/>
      <c r="U833" s="45"/>
      <c r="V833" s="40" t="s">
        <v>6821</v>
      </c>
      <c r="W833" s="37" t="s">
        <v>7301</v>
      </c>
      <c r="X833" s="37" t="s">
        <v>689</v>
      </c>
      <c r="Y833" s="37" t="str">
        <f>+IFERROR(VLOOKUP(Tabla1[[#This Row],[Supervisor]],STAFF!E:H,4,0),"")</f>
        <v>FRANCISCO JAVIER SUAREZ VEGA</v>
      </c>
      <c r="Z833" s="40">
        <v>43675</v>
      </c>
      <c r="AA833" s="40">
        <v>43697</v>
      </c>
      <c r="AC833" s="40">
        <v>43700</v>
      </c>
      <c r="AD833" s="37" t="s">
        <v>6846</v>
      </c>
      <c r="AE833" s="37" t="s">
        <v>6846</v>
      </c>
      <c r="AF833" s="37">
        <v>19312</v>
      </c>
      <c r="AG833" s="37" t="s">
        <v>6868</v>
      </c>
      <c r="AJ833" s="37">
        <v>64</v>
      </c>
      <c r="AK833" s="37" t="s">
        <v>5890</v>
      </c>
      <c r="AL833" s="37">
        <v>45</v>
      </c>
      <c r="AM833" s="37" t="s">
        <v>3519</v>
      </c>
      <c r="AN833" s="37">
        <f>+IF(AL833=45,1,"")</f>
        <v>1</v>
      </c>
      <c r="AO833" s="40">
        <f ca="1">+TODAY()</f>
        <v>44256</v>
      </c>
      <c r="AP833" s="41">
        <f ca="1">+IF(Tabla1[[#This Row],[Fecha Ingreso Plataforma]]="","",AO833-AC833)</f>
        <v>556</v>
      </c>
      <c r="AQ833" s="40"/>
      <c r="AR833" s="42">
        <f>+IF(Tabla1[[#This Row],[Fecha Baja]]="","",VALUE(1&amp;"/"&amp;MONTH(Tabla1[[#This Row],[Fecha Baja]])&amp;"/"&amp;YEAR(Tabla1[[#This Row],[Fecha Baja]])))</f>
        <v>43770</v>
      </c>
      <c r="AS833" s="42">
        <f>IF(Tabla1[[#This Row],[Fecha Ingreso Plataforma]]="","",VALUE(1&amp;"/"&amp;MONTH(Tabla1[[#This Row],[Fecha Ingreso Plataforma]])&amp;"/"&amp;YEAR(Tabla1[[#This Row],[Fecha Ingreso Plataforma]])))</f>
        <v>43678</v>
      </c>
      <c r="AT833" s="41" t="str">
        <f ca="1">+IF(AND(Tabla1[[#This Row],[dias]]&gt;=135,Tabla1[[#This Row],[Estado]]="Vigente"),"Si","No")</f>
        <v>No</v>
      </c>
      <c r="AU833" s="37" t="str">
        <f>+IF(COUNTIF('PLAN EMPLEADO'!I:I,Tabla1[[#This Row],[Mail]])=0,"No","Si")</f>
        <v>No</v>
      </c>
      <c r="AV833" s="89" t="s">
        <v>709</v>
      </c>
      <c r="AW833" s="194"/>
    </row>
    <row r="834" spans="1:49" x14ac:dyDescent="0.2">
      <c r="A834" s="37" t="s">
        <v>27</v>
      </c>
      <c r="B834" s="37" t="s">
        <v>3115</v>
      </c>
      <c r="C834" s="37" t="s">
        <v>28</v>
      </c>
      <c r="D834" s="37" t="s">
        <v>30</v>
      </c>
      <c r="E834" s="193" t="str">
        <f>+LEFT(Tabla1[[#This Row],[RutDV]],8)</f>
        <v>16189457</v>
      </c>
      <c r="F834" s="193" t="str">
        <f>+RIGHT(Tabla1[[#This Row],[RutDV]],1)</f>
        <v>5</v>
      </c>
      <c r="G834" s="37" t="s">
        <v>6372</v>
      </c>
      <c r="H834" s="37" t="s">
        <v>6441</v>
      </c>
      <c r="I834" s="41" t="str">
        <f>+TRIM(Tabla1[[#This Row],[Nombres]]&amp;" "&amp;Tabla1[[#This Row],[Apellidos]])</f>
        <v>FABIOLA ANTONIA VALDIVIA VALDIVIA</v>
      </c>
      <c r="J834" s="37" t="s">
        <v>6399</v>
      </c>
      <c r="K834" s="37" t="s">
        <v>6400</v>
      </c>
      <c r="L834" s="37" t="s">
        <v>2494</v>
      </c>
      <c r="M834" s="37" t="s">
        <v>2493</v>
      </c>
      <c r="N834" s="37" t="s">
        <v>2496</v>
      </c>
      <c r="O834" s="37" t="s">
        <v>3533</v>
      </c>
      <c r="P834" s="40">
        <v>43759</v>
      </c>
      <c r="Q834" s="195" t="s">
        <v>10898</v>
      </c>
      <c r="R834" s="45"/>
      <c r="S834" s="45"/>
      <c r="T834" s="45"/>
      <c r="U834" s="45"/>
      <c r="V834" s="40" t="s">
        <v>6829</v>
      </c>
      <c r="W834" s="37" t="s">
        <v>5417</v>
      </c>
      <c r="X834" s="37" t="s">
        <v>2514</v>
      </c>
      <c r="Y834" s="37" t="str">
        <f>+IFERROR(VLOOKUP(Tabla1[[#This Row],[Supervisor]],STAFF!E:H,4,0),"")</f>
        <v>WILLIAMS ENRIQUE DOMINGUEZ BARRADA</v>
      </c>
      <c r="Z834" s="40">
        <v>43675</v>
      </c>
      <c r="AA834" s="40">
        <v>43697</v>
      </c>
      <c r="AC834" s="40">
        <v>43700</v>
      </c>
      <c r="AD834" s="37" t="s">
        <v>6441</v>
      </c>
      <c r="AE834" s="37" t="s">
        <v>6441</v>
      </c>
      <c r="AF834" s="37">
        <v>19306</v>
      </c>
      <c r="AG834" s="37" t="s">
        <v>6466</v>
      </c>
      <c r="AJ834" s="37">
        <v>64</v>
      </c>
      <c r="AK834" s="37" t="s">
        <v>5890</v>
      </c>
      <c r="AL834" s="37">
        <v>30</v>
      </c>
      <c r="AM834" s="37" t="s">
        <v>3519</v>
      </c>
      <c r="AN834" s="37" t="str">
        <f>+IF(AL834=45,1,"")</f>
        <v/>
      </c>
      <c r="AO834" s="40">
        <f ca="1">+TODAY()</f>
        <v>44256</v>
      </c>
      <c r="AP834" s="41">
        <f ca="1">+IF(Tabla1[[#This Row],[Fecha Ingreso Plataforma]]="","",AO834-AC834)</f>
        <v>556</v>
      </c>
      <c r="AQ834" s="40"/>
      <c r="AR834" s="42">
        <f>+IF(Tabla1[[#This Row],[Fecha Baja]]="","",VALUE(1&amp;"/"&amp;MONTH(Tabla1[[#This Row],[Fecha Baja]])&amp;"/"&amp;YEAR(Tabla1[[#This Row],[Fecha Baja]])))</f>
        <v>43739</v>
      </c>
      <c r="AS834" s="42">
        <f>IF(Tabla1[[#This Row],[Fecha Ingreso Plataforma]]="","",VALUE(1&amp;"/"&amp;MONTH(Tabla1[[#This Row],[Fecha Ingreso Plataforma]])&amp;"/"&amp;YEAR(Tabla1[[#This Row],[Fecha Ingreso Plataforma]])))</f>
        <v>43678</v>
      </c>
      <c r="AT834" s="41" t="str">
        <f ca="1">+IF(AND(Tabla1[[#This Row],[dias]]&gt;=135,Tabla1[[#This Row],[Estado]]="Vigente"),"Si","No")</f>
        <v>No</v>
      </c>
      <c r="AU834" s="37" t="str">
        <f>+IF(COUNTIF('PLAN EMPLEADO'!I:I,Tabla1[[#This Row],[Mail]])=0,"No","Si")</f>
        <v>No</v>
      </c>
      <c r="AV834" s="89" t="s">
        <v>709</v>
      </c>
      <c r="AW834" s="194"/>
    </row>
    <row r="835" spans="1:49" x14ac:dyDescent="0.2">
      <c r="A835" s="37" t="s">
        <v>27</v>
      </c>
      <c r="B835" s="37" t="s">
        <v>3115</v>
      </c>
      <c r="C835" s="37" t="s">
        <v>28</v>
      </c>
      <c r="D835" s="37" t="s">
        <v>30</v>
      </c>
      <c r="E835" s="193" t="str">
        <f>+LEFT(Tabla1[[#This Row],[RutDV]],8)</f>
        <v>19189827</v>
      </c>
      <c r="F835" s="193" t="str">
        <f>+RIGHT(Tabla1[[#This Row],[RutDV]],1)</f>
        <v>3</v>
      </c>
      <c r="G835" s="37" t="s">
        <v>6804</v>
      </c>
      <c r="H835" s="37" t="s">
        <v>6853</v>
      </c>
      <c r="I835" s="41" t="str">
        <f>+TRIM(Tabla1[[#This Row],[Nombres]]&amp;" "&amp;Tabla1[[#This Row],[Apellidos]])</f>
        <v>FELIPE OMAR ZUÑIGA CARVALLO</v>
      </c>
      <c r="J835" s="37" t="s">
        <v>6778</v>
      </c>
      <c r="K835" s="37" t="s">
        <v>6779</v>
      </c>
      <c r="L835" s="85" t="s">
        <v>2494</v>
      </c>
      <c r="M835" s="85" t="s">
        <v>2493</v>
      </c>
      <c r="N835" s="85" t="s">
        <v>2495</v>
      </c>
      <c r="O835" s="85" t="s">
        <v>3107</v>
      </c>
      <c r="P835" s="40">
        <v>43903</v>
      </c>
      <c r="Q835" s="37"/>
      <c r="R835" s="45"/>
      <c r="S835" s="45"/>
      <c r="T835" s="45"/>
      <c r="U835" s="45"/>
      <c r="V835" s="40" t="s">
        <v>6828</v>
      </c>
      <c r="W835" s="37" t="s">
        <v>7301</v>
      </c>
      <c r="X835" s="37" t="s">
        <v>689</v>
      </c>
      <c r="Y835" s="37" t="str">
        <f>+IFERROR(VLOOKUP(Tabla1[[#This Row],[Supervisor]],STAFF!E:H,4,0),"")</f>
        <v>FRANCISCO JAVIER SUAREZ VEGA</v>
      </c>
      <c r="Z835" s="40">
        <v>43675</v>
      </c>
      <c r="AA835" s="40">
        <v>43697</v>
      </c>
      <c r="AC835" s="40">
        <v>43700</v>
      </c>
      <c r="AD835" s="37" t="s">
        <v>6853</v>
      </c>
      <c r="AE835" s="37" t="s">
        <v>6853</v>
      </c>
      <c r="AF835" s="37">
        <v>19341</v>
      </c>
      <c r="AG835" s="37" t="s">
        <v>6875</v>
      </c>
      <c r="AJ835" s="37">
        <v>64</v>
      </c>
      <c r="AK835" s="37" t="s">
        <v>5890</v>
      </c>
      <c r="AL835" s="37">
        <v>30</v>
      </c>
      <c r="AM835" s="37" t="s">
        <v>3519</v>
      </c>
      <c r="AN835" s="37" t="str">
        <f>+IF(AL835=45,1,"")</f>
        <v/>
      </c>
      <c r="AO835" s="40">
        <f ca="1">+TODAY()</f>
        <v>44256</v>
      </c>
      <c r="AP835" s="41">
        <f ca="1">+IF(Tabla1[[#This Row],[Fecha Ingreso Plataforma]]="","",AO835-AC835)</f>
        <v>556</v>
      </c>
      <c r="AQ835" s="40"/>
      <c r="AR835" s="42">
        <f>+IF(Tabla1[[#This Row],[Fecha Baja]]="","",VALUE(1&amp;"/"&amp;MONTH(Tabla1[[#This Row],[Fecha Baja]])&amp;"/"&amp;YEAR(Tabla1[[#This Row],[Fecha Baja]])))</f>
        <v>43891</v>
      </c>
      <c r="AS835" s="42">
        <f>IF(Tabla1[[#This Row],[Fecha Ingreso Plataforma]]="","",VALUE(1&amp;"/"&amp;MONTH(Tabla1[[#This Row],[Fecha Ingreso Plataforma]])&amp;"/"&amp;YEAR(Tabla1[[#This Row],[Fecha Ingreso Plataforma]])))</f>
        <v>43678</v>
      </c>
      <c r="AT835" s="41" t="str">
        <f ca="1">+IF(AND(Tabla1[[#This Row],[dias]]&gt;=135,Tabla1[[#This Row],[Estado]]="Vigente"),"Si","No")</f>
        <v>No</v>
      </c>
      <c r="AU835" s="37" t="str">
        <f>+IF(COUNTIF('PLAN EMPLEADO'!I:I,Tabla1[[#This Row],[Mail]])=0,"No","Si")</f>
        <v>Si</v>
      </c>
      <c r="AV835" s="89" t="s">
        <v>709</v>
      </c>
      <c r="AW835" s="194"/>
    </row>
    <row r="836" spans="1:49" x14ac:dyDescent="0.2">
      <c r="A836" s="37" t="s">
        <v>27</v>
      </c>
      <c r="B836" s="37" t="s">
        <v>3115</v>
      </c>
      <c r="C836" s="37" t="s">
        <v>7302</v>
      </c>
      <c r="D836" s="37" t="s">
        <v>30</v>
      </c>
      <c r="E836" s="193" t="str">
        <f>+LEFT(Tabla1[[#This Row],[RutDV]],8)</f>
        <v>16307618</v>
      </c>
      <c r="F836" s="193" t="str">
        <f>+RIGHT(Tabla1[[#This Row],[RutDV]],1)</f>
        <v>7</v>
      </c>
      <c r="G836" s="37" t="s">
        <v>6783</v>
      </c>
      <c r="H836" s="37" t="s">
        <v>6832</v>
      </c>
      <c r="I836" s="41" t="str">
        <f>+TRIM(Tabla1[[#This Row],[Nombres]]&amp;" "&amp;Tabla1[[#This Row],[Apellidos]])</f>
        <v>JENNIFER ANDREA FIGUEROA ARQUEROS</v>
      </c>
      <c r="J836" s="37" t="s">
        <v>6739</v>
      </c>
      <c r="K836" s="37" t="s">
        <v>6740</v>
      </c>
      <c r="L836" s="37" t="s">
        <v>2494</v>
      </c>
      <c r="M836" s="37" t="s">
        <v>2493</v>
      </c>
      <c r="N836" s="37" t="s">
        <v>2495</v>
      </c>
      <c r="O836" s="37" t="s">
        <v>3240</v>
      </c>
      <c r="P836" s="40">
        <v>43835</v>
      </c>
      <c r="Q836" s="37"/>
      <c r="R836" s="45"/>
      <c r="S836" s="45"/>
      <c r="T836" s="45"/>
      <c r="U836" s="45"/>
      <c r="V836" s="40" t="s">
        <v>6807</v>
      </c>
      <c r="W836" s="37" t="s">
        <v>5414</v>
      </c>
      <c r="X836" s="37" t="s">
        <v>2508</v>
      </c>
      <c r="Y836" s="37" t="str">
        <f>+IFERROR(VLOOKUP(Tabla1[[#This Row],[Supervisor]],STAFF!E:H,4,0),"")</f>
        <v>ULISES LA ROSA PEREZ</v>
      </c>
      <c r="Z836" s="40">
        <v>43675</v>
      </c>
      <c r="AA836" s="40">
        <v>43697</v>
      </c>
      <c r="AC836" s="40">
        <v>43700</v>
      </c>
      <c r="AD836" s="37" t="s">
        <v>6832</v>
      </c>
      <c r="AE836" s="37" t="s">
        <v>6832</v>
      </c>
      <c r="AF836" s="37">
        <v>19345</v>
      </c>
      <c r="AG836" s="37" t="s">
        <v>6856</v>
      </c>
      <c r="AJ836" s="37">
        <v>64</v>
      </c>
      <c r="AK836" s="37" t="s">
        <v>5890</v>
      </c>
      <c r="AL836" s="37">
        <v>45</v>
      </c>
      <c r="AM836" s="37" t="s">
        <v>3519</v>
      </c>
      <c r="AN836" s="37">
        <f>+IF(AL836=45,1,"")</f>
        <v>1</v>
      </c>
      <c r="AO836" s="40">
        <f ca="1">+TODAY()</f>
        <v>44256</v>
      </c>
      <c r="AP836" s="41">
        <f ca="1">+IF(Tabla1[[#This Row],[Fecha Ingreso Plataforma]]="","",AO836-AC836)</f>
        <v>556</v>
      </c>
      <c r="AQ836" s="40"/>
      <c r="AR836" s="42">
        <f>+IF(Tabla1[[#This Row],[Fecha Baja]]="","",VALUE(1&amp;"/"&amp;MONTH(Tabla1[[#This Row],[Fecha Baja]])&amp;"/"&amp;YEAR(Tabla1[[#This Row],[Fecha Baja]])))</f>
        <v>43831</v>
      </c>
      <c r="AS836" s="42">
        <f>IF(Tabla1[[#This Row],[Fecha Ingreso Plataforma]]="","",VALUE(1&amp;"/"&amp;MONTH(Tabla1[[#This Row],[Fecha Ingreso Plataforma]])&amp;"/"&amp;YEAR(Tabla1[[#This Row],[Fecha Ingreso Plataforma]])))</f>
        <v>43678</v>
      </c>
      <c r="AT836" s="41" t="str">
        <f ca="1">+IF(AND(Tabla1[[#This Row],[dias]]&gt;=135,Tabla1[[#This Row],[Estado]]="Vigente"),"Si","No")</f>
        <v>No</v>
      </c>
      <c r="AU836" s="37" t="str">
        <f>+IF(COUNTIF('PLAN EMPLEADO'!I:I,Tabla1[[#This Row],[Mail]])=0,"No","Si")</f>
        <v>No</v>
      </c>
      <c r="AV836" s="89" t="s">
        <v>709</v>
      </c>
      <c r="AW836" s="194"/>
    </row>
    <row r="837" spans="1:49" x14ac:dyDescent="0.2">
      <c r="A837" s="37" t="s">
        <v>27</v>
      </c>
      <c r="B837" s="37" t="s">
        <v>3115</v>
      </c>
      <c r="C837" s="37" t="s">
        <v>28</v>
      </c>
      <c r="D837" s="37" t="s">
        <v>30</v>
      </c>
      <c r="E837" s="193" t="str">
        <f>+LEFT(Tabla1[[#This Row],[RutDV]],8)</f>
        <v>19257341</v>
      </c>
      <c r="F837" s="193" t="str">
        <f>+RIGHT(Tabla1[[#This Row],[RutDV]],1)</f>
        <v>6</v>
      </c>
      <c r="G837" s="37" t="s">
        <v>6805</v>
      </c>
      <c r="H837" s="37" t="s">
        <v>6854</v>
      </c>
      <c r="I837" s="41" t="str">
        <f>+TRIM(Tabla1[[#This Row],[Nombres]]&amp;" "&amp;Tabla1[[#This Row],[Apellidos]])</f>
        <v>JOSEMIGUEL VALENZUELA VALENZUELA</v>
      </c>
      <c r="J837" s="37" t="s">
        <v>6780</v>
      </c>
      <c r="K837" s="37" t="s">
        <v>4966</v>
      </c>
      <c r="L837" s="37" t="s">
        <v>2494</v>
      </c>
      <c r="M837" s="37" t="s">
        <v>2493</v>
      </c>
      <c r="N837" s="37" t="s">
        <v>2495</v>
      </c>
      <c r="O837" s="37" t="s">
        <v>3240</v>
      </c>
      <c r="P837" s="40">
        <v>43838</v>
      </c>
      <c r="Q837" s="37"/>
      <c r="R837" s="45"/>
      <c r="S837" s="45"/>
      <c r="T837" s="45"/>
      <c r="U837" s="45"/>
      <c r="V837" s="40" t="s">
        <v>6830</v>
      </c>
      <c r="W837" s="37" t="s">
        <v>5415</v>
      </c>
      <c r="X837" s="37" t="s">
        <v>2509</v>
      </c>
      <c r="Y837" s="37" t="str">
        <f>+IFERROR(VLOOKUP(Tabla1[[#This Row],[Supervisor]],STAFF!E:H,4,0),"")</f>
        <v>ULISES LA ROSA PEREZ</v>
      </c>
      <c r="Z837" s="40">
        <v>43675</v>
      </c>
      <c r="AA837" s="40">
        <v>43697</v>
      </c>
      <c r="AC837" s="40">
        <v>43703</v>
      </c>
      <c r="AD837" s="37" t="s">
        <v>6854</v>
      </c>
      <c r="AE837" s="37" t="s">
        <v>6854</v>
      </c>
      <c r="AF837" s="37">
        <v>19342</v>
      </c>
      <c r="AG837" s="37" t="s">
        <v>6876</v>
      </c>
      <c r="AJ837" s="37">
        <v>64</v>
      </c>
      <c r="AK837" s="37" t="s">
        <v>5890</v>
      </c>
      <c r="AL837" s="37">
        <v>30</v>
      </c>
      <c r="AM837" s="37" t="s">
        <v>3519</v>
      </c>
      <c r="AN837" s="37" t="str">
        <f>+IF(AL837=45,1,"")</f>
        <v/>
      </c>
      <c r="AO837" s="40">
        <f ca="1">+TODAY()</f>
        <v>44256</v>
      </c>
      <c r="AP837" s="41">
        <f ca="1">+IF(Tabla1[[#This Row],[Fecha Ingreso Plataforma]]="","",AO837-AC837)</f>
        <v>553</v>
      </c>
      <c r="AQ837" s="40"/>
      <c r="AR837" s="42">
        <f>+IF(Tabla1[[#This Row],[Fecha Baja]]="","",VALUE(1&amp;"/"&amp;MONTH(Tabla1[[#This Row],[Fecha Baja]])&amp;"/"&amp;YEAR(Tabla1[[#This Row],[Fecha Baja]])))</f>
        <v>43831</v>
      </c>
      <c r="AS837" s="42">
        <f>IF(Tabla1[[#This Row],[Fecha Ingreso Plataforma]]="","",VALUE(1&amp;"/"&amp;MONTH(Tabla1[[#This Row],[Fecha Ingreso Plataforma]])&amp;"/"&amp;YEAR(Tabla1[[#This Row],[Fecha Ingreso Plataforma]])))</f>
        <v>43678</v>
      </c>
      <c r="AT837" s="41" t="str">
        <f ca="1">+IF(AND(Tabla1[[#This Row],[dias]]&gt;=135,Tabla1[[#This Row],[Estado]]="Vigente"),"Si","No")</f>
        <v>No</v>
      </c>
      <c r="AU837" s="37" t="str">
        <f>+IF(COUNTIF('PLAN EMPLEADO'!I:I,Tabla1[[#This Row],[Mail]])=0,"No","Si")</f>
        <v>No</v>
      </c>
      <c r="AV837" s="89" t="s">
        <v>709</v>
      </c>
      <c r="AW837" s="194"/>
    </row>
    <row r="838" spans="1:49" x14ac:dyDescent="0.2">
      <c r="A838" s="37" t="s">
        <v>27</v>
      </c>
      <c r="B838" s="37" t="s">
        <v>3115</v>
      </c>
      <c r="C838" s="37" t="s">
        <v>28</v>
      </c>
      <c r="D838" s="37" t="s">
        <v>30</v>
      </c>
      <c r="E838" s="193" t="str">
        <f>+LEFT(Tabla1[[#This Row],[RutDV]],8)</f>
        <v>18493407</v>
      </c>
      <c r="F838" s="193" t="str">
        <f>+RIGHT(Tabla1[[#This Row],[RutDV]],1)</f>
        <v>8</v>
      </c>
      <c r="G838" s="37" t="s">
        <v>6788</v>
      </c>
      <c r="H838" s="37" t="s">
        <v>6837</v>
      </c>
      <c r="I838" s="41" t="str">
        <f>+TRIM(Tabla1[[#This Row],[Nombres]]&amp;" "&amp;Tabla1[[#This Row],[Apellidos]])</f>
        <v>LEANDRO HERNAN ESCOBAR CASTILLO</v>
      </c>
      <c r="J838" s="37" t="s">
        <v>6747</v>
      </c>
      <c r="K838" s="37" t="s">
        <v>6748</v>
      </c>
      <c r="L838" s="37" t="s">
        <v>2494</v>
      </c>
      <c r="M838" s="37" t="s">
        <v>2493</v>
      </c>
      <c r="N838" s="37" t="s">
        <v>2496</v>
      </c>
      <c r="O838" s="37" t="s">
        <v>3533</v>
      </c>
      <c r="P838" s="40">
        <v>43767</v>
      </c>
      <c r="Q838" s="37"/>
      <c r="R838" s="45"/>
      <c r="S838" s="45"/>
      <c r="T838" s="45"/>
      <c r="U838" s="45"/>
      <c r="V838" s="40" t="s">
        <v>6812</v>
      </c>
      <c r="W838" s="37" t="s">
        <v>5409</v>
      </c>
      <c r="X838" s="37" t="s">
        <v>2511</v>
      </c>
      <c r="Y838" s="37" t="str">
        <f>+IFERROR(VLOOKUP(Tabla1[[#This Row],[Supervisor]],STAFF!E:H,4,0),"")</f>
        <v>ULISES LA ROSA PEREZ</v>
      </c>
      <c r="Z838" s="40">
        <v>43675</v>
      </c>
      <c r="AA838" s="40">
        <v>43697</v>
      </c>
      <c r="AC838" s="40">
        <v>43700</v>
      </c>
      <c r="AD838" s="37" t="s">
        <v>6837</v>
      </c>
      <c r="AE838" s="37" t="s">
        <v>6837</v>
      </c>
      <c r="AF838" s="37">
        <v>19350</v>
      </c>
      <c r="AG838" s="37" t="s">
        <v>6859</v>
      </c>
      <c r="AJ838" s="37">
        <v>64</v>
      </c>
      <c r="AK838" s="37" t="s">
        <v>5890</v>
      </c>
      <c r="AL838" s="37">
        <v>45</v>
      </c>
      <c r="AM838" s="37" t="s">
        <v>3519</v>
      </c>
      <c r="AN838" s="37">
        <f>+IF(AL838=45,1,"")</f>
        <v>1</v>
      </c>
      <c r="AO838" s="40">
        <f ca="1">+TODAY()</f>
        <v>44256</v>
      </c>
      <c r="AP838" s="41">
        <f ca="1">+IF(Tabla1[[#This Row],[Fecha Ingreso Plataforma]]="","",AO838-AC838)</f>
        <v>556</v>
      </c>
      <c r="AQ838" s="40"/>
      <c r="AR838" s="42">
        <f>+IF(Tabla1[[#This Row],[Fecha Baja]]="","",VALUE(1&amp;"/"&amp;MONTH(Tabla1[[#This Row],[Fecha Baja]])&amp;"/"&amp;YEAR(Tabla1[[#This Row],[Fecha Baja]])))</f>
        <v>43739</v>
      </c>
      <c r="AS838" s="42">
        <f>IF(Tabla1[[#This Row],[Fecha Ingreso Plataforma]]="","",VALUE(1&amp;"/"&amp;MONTH(Tabla1[[#This Row],[Fecha Ingreso Plataforma]])&amp;"/"&amp;YEAR(Tabla1[[#This Row],[Fecha Ingreso Plataforma]])))</f>
        <v>43678</v>
      </c>
      <c r="AT838" s="41" t="str">
        <f ca="1">+IF(AND(Tabla1[[#This Row],[dias]]&gt;=135,Tabla1[[#This Row],[Estado]]="Vigente"),"Si","No")</f>
        <v>No</v>
      </c>
      <c r="AU838" s="37" t="str">
        <f>+IF(COUNTIF('PLAN EMPLEADO'!I:I,Tabla1[[#This Row],[Mail]])=0,"No","Si")</f>
        <v>No</v>
      </c>
      <c r="AV838" s="89" t="s">
        <v>709</v>
      </c>
      <c r="AW838" s="194"/>
    </row>
    <row r="839" spans="1:49" x14ac:dyDescent="0.2">
      <c r="A839" s="37" t="s">
        <v>27</v>
      </c>
      <c r="B839" s="37" t="s">
        <v>3115</v>
      </c>
      <c r="C839" s="37" t="s">
        <v>28</v>
      </c>
      <c r="D839" s="37" t="s">
        <v>30</v>
      </c>
      <c r="E839" s="193" t="str">
        <f>+LEFT(Tabla1[[#This Row],[RutDV]],8)</f>
        <v>18003426</v>
      </c>
      <c r="F839" s="193" t="str">
        <f>+RIGHT(Tabla1[[#This Row],[RutDV]],1)</f>
        <v>9</v>
      </c>
      <c r="G839" s="37" t="s">
        <v>6785</v>
      </c>
      <c r="H839" s="37" t="s">
        <v>6834</v>
      </c>
      <c r="I839" s="41" t="str">
        <f>+TRIM(Tabla1[[#This Row],[Nombres]]&amp;" "&amp;Tabla1[[#This Row],[Apellidos]])</f>
        <v>MARIA ELENA RODRIGUEZ ESCOBAR</v>
      </c>
      <c r="J839" s="37" t="s">
        <v>5562</v>
      </c>
      <c r="K839" s="37" t="s">
        <v>6743</v>
      </c>
      <c r="L839" s="37" t="s">
        <v>2494</v>
      </c>
      <c r="M839" s="37" t="s">
        <v>2493</v>
      </c>
      <c r="N839" s="37" t="s">
        <v>2496</v>
      </c>
      <c r="O839" s="37" t="s">
        <v>3533</v>
      </c>
      <c r="P839" s="40">
        <v>43733</v>
      </c>
      <c r="Q839" s="37"/>
      <c r="R839" s="45"/>
      <c r="S839" s="45"/>
      <c r="T839" s="45"/>
      <c r="U839" s="45"/>
      <c r="V839" s="40" t="s">
        <v>6809</v>
      </c>
      <c r="W839" s="37" t="s">
        <v>5414</v>
      </c>
      <c r="X839" s="37" t="s">
        <v>2508</v>
      </c>
      <c r="Y839" s="37" t="str">
        <f>+IFERROR(VLOOKUP(Tabla1[[#This Row],[Supervisor]],STAFF!E:H,4,0),"")</f>
        <v>ULISES LA ROSA PEREZ</v>
      </c>
      <c r="Z839" s="40">
        <v>43675</v>
      </c>
      <c r="AA839" s="40">
        <v>43697</v>
      </c>
      <c r="AC839" s="40">
        <v>43700</v>
      </c>
      <c r="AD839" s="37" t="s">
        <v>6834</v>
      </c>
      <c r="AE839" s="37" t="s">
        <v>6834</v>
      </c>
      <c r="AF839" s="37">
        <v>19347</v>
      </c>
      <c r="AG839" s="37" t="s">
        <v>5840</v>
      </c>
      <c r="AJ839" s="37">
        <v>64</v>
      </c>
      <c r="AK839" s="37" t="s">
        <v>5890</v>
      </c>
      <c r="AL839" s="37">
        <v>30</v>
      </c>
      <c r="AM839" s="37" t="s">
        <v>3519</v>
      </c>
      <c r="AN839" s="37" t="str">
        <f>+IF(AL839=45,1,"")</f>
        <v/>
      </c>
      <c r="AO839" s="40">
        <f ca="1">+TODAY()</f>
        <v>44256</v>
      </c>
      <c r="AP839" s="41">
        <f ca="1">+IF(Tabla1[[#This Row],[Fecha Ingreso Plataforma]]="","",AO839-AC839)</f>
        <v>556</v>
      </c>
      <c r="AQ839" s="40"/>
      <c r="AR839" s="42">
        <f>+IF(Tabla1[[#This Row],[Fecha Baja]]="","",VALUE(1&amp;"/"&amp;MONTH(Tabla1[[#This Row],[Fecha Baja]])&amp;"/"&amp;YEAR(Tabla1[[#This Row],[Fecha Baja]])))</f>
        <v>43709</v>
      </c>
      <c r="AS839" s="42">
        <f>IF(Tabla1[[#This Row],[Fecha Ingreso Plataforma]]="","",VALUE(1&amp;"/"&amp;MONTH(Tabla1[[#This Row],[Fecha Ingreso Plataforma]])&amp;"/"&amp;YEAR(Tabla1[[#This Row],[Fecha Ingreso Plataforma]])))</f>
        <v>43678</v>
      </c>
      <c r="AT839" s="41" t="str">
        <f ca="1">+IF(AND(Tabla1[[#This Row],[dias]]&gt;=135,Tabla1[[#This Row],[Estado]]="Vigente"),"Si","No")</f>
        <v>No</v>
      </c>
      <c r="AU839" s="37" t="str">
        <f>+IF(COUNTIF('PLAN EMPLEADO'!I:I,Tabla1[[#This Row],[Mail]])=0,"No","Si")</f>
        <v>No</v>
      </c>
      <c r="AV839" s="89" t="s">
        <v>709</v>
      </c>
      <c r="AW839" s="194"/>
    </row>
    <row r="840" spans="1:49" x14ac:dyDescent="0.2">
      <c r="A840" s="37" t="s">
        <v>27</v>
      </c>
      <c r="B840" s="37" t="s">
        <v>3115</v>
      </c>
      <c r="C840" s="37" t="s">
        <v>7302</v>
      </c>
      <c r="D840" s="37" t="s">
        <v>30</v>
      </c>
      <c r="E840" s="193" t="str">
        <f>+LEFT(Tabla1[[#This Row],[RutDV]],8)</f>
        <v>18986384</v>
      </c>
      <c r="F840" s="193" t="str">
        <f>+RIGHT(Tabla1[[#This Row],[RutDV]],1)</f>
        <v>5</v>
      </c>
      <c r="G840" s="37" t="s">
        <v>6800</v>
      </c>
      <c r="H840" s="37" t="s">
        <v>6849</v>
      </c>
      <c r="I840" s="41" t="str">
        <f>+TRIM(Tabla1[[#This Row],[Nombres]]&amp;" "&amp;Tabla1[[#This Row],[Apellidos]])</f>
        <v>MICHELLE JENNIFER CODOCEO PATZI</v>
      </c>
      <c r="J840" s="37" t="s">
        <v>6771</v>
      </c>
      <c r="K840" s="37" t="s">
        <v>6772</v>
      </c>
      <c r="L840" s="37" t="s">
        <v>2494</v>
      </c>
      <c r="M840" s="37" t="s">
        <v>2493</v>
      </c>
      <c r="N840" s="37" t="s">
        <v>2495</v>
      </c>
      <c r="O840" s="37" t="s">
        <v>3107</v>
      </c>
      <c r="P840" s="40">
        <v>43774</v>
      </c>
      <c r="Q840" s="37"/>
      <c r="R840" s="45"/>
      <c r="S840" s="45"/>
      <c r="T840" s="45"/>
      <c r="U840" s="45"/>
      <c r="V840" s="40" t="s">
        <v>6824</v>
      </c>
      <c r="W840" s="37" t="s">
        <v>5411</v>
      </c>
      <c r="X840" s="37" t="s">
        <v>2512</v>
      </c>
      <c r="Y840" s="37" t="str">
        <f>+IFERROR(VLOOKUP(Tabla1[[#This Row],[Supervisor]],STAFF!E:H,4,0),"")</f>
        <v>ULISES LA ROSA PEREZ</v>
      </c>
      <c r="Z840" s="40">
        <v>43675</v>
      </c>
      <c r="AA840" s="40">
        <v>43697</v>
      </c>
      <c r="AC840" s="40">
        <v>43700</v>
      </c>
      <c r="AD840" s="37" t="s">
        <v>6849</v>
      </c>
      <c r="AE840" s="37" t="s">
        <v>6849</v>
      </c>
      <c r="AF840" s="37">
        <v>19323</v>
      </c>
      <c r="AG840" s="37" t="s">
        <v>6871</v>
      </c>
      <c r="AJ840" s="37">
        <v>64</v>
      </c>
      <c r="AK840" s="37" t="s">
        <v>5890</v>
      </c>
      <c r="AL840" s="37">
        <v>30</v>
      </c>
      <c r="AM840" s="37" t="s">
        <v>3519</v>
      </c>
      <c r="AN840" s="37" t="str">
        <f>+IF(AL840=45,1,"")</f>
        <v/>
      </c>
      <c r="AO840" s="40">
        <f ca="1">+TODAY()</f>
        <v>44256</v>
      </c>
      <c r="AP840" s="41">
        <f ca="1">+IF(Tabla1[[#This Row],[Fecha Ingreso Plataforma]]="","",AO840-AC840)</f>
        <v>556</v>
      </c>
      <c r="AQ840" s="40"/>
      <c r="AR840" s="42">
        <f>+IF(Tabla1[[#This Row],[Fecha Baja]]="","",VALUE(1&amp;"/"&amp;MONTH(Tabla1[[#This Row],[Fecha Baja]])&amp;"/"&amp;YEAR(Tabla1[[#This Row],[Fecha Baja]])))</f>
        <v>43770</v>
      </c>
      <c r="AS840" s="42">
        <f>IF(Tabla1[[#This Row],[Fecha Ingreso Plataforma]]="","",VALUE(1&amp;"/"&amp;MONTH(Tabla1[[#This Row],[Fecha Ingreso Plataforma]])&amp;"/"&amp;YEAR(Tabla1[[#This Row],[Fecha Ingreso Plataforma]])))</f>
        <v>43678</v>
      </c>
      <c r="AT840" s="41" t="str">
        <f ca="1">+IF(AND(Tabla1[[#This Row],[dias]]&gt;=135,Tabla1[[#This Row],[Estado]]="Vigente"),"Si","No")</f>
        <v>No</v>
      </c>
      <c r="AU840" s="37" t="str">
        <f>+IF(COUNTIF('PLAN EMPLEADO'!I:I,Tabla1[[#This Row],[Mail]])=0,"No","Si")</f>
        <v>No</v>
      </c>
      <c r="AV840" s="89" t="s">
        <v>709</v>
      </c>
      <c r="AW840" s="194"/>
    </row>
    <row r="841" spans="1:49" x14ac:dyDescent="0.2">
      <c r="A841" s="37" t="s">
        <v>27</v>
      </c>
      <c r="B841" s="37" t="s">
        <v>3115</v>
      </c>
      <c r="C841" s="37" t="s">
        <v>7302</v>
      </c>
      <c r="D841" s="37" t="s">
        <v>30</v>
      </c>
      <c r="E841" s="193" t="str">
        <f>+LEFT(Tabla1[[#This Row],[RutDV]],8)</f>
        <v>19308747</v>
      </c>
      <c r="F841" s="193" t="str">
        <f>+RIGHT(Tabla1[[#This Row],[RutDV]],1)</f>
        <v>7</v>
      </c>
      <c r="G841" s="37" t="s">
        <v>6801</v>
      </c>
      <c r="H841" s="37" t="s">
        <v>6850</v>
      </c>
      <c r="I841" s="41" t="str">
        <f>+TRIM(Tabla1[[#This Row],[Nombres]]&amp;" "&amp;Tabla1[[#This Row],[Apellidos]])</f>
        <v>NICOLAS FRANCISCO CASTRO ESCAIDA</v>
      </c>
      <c r="J841" s="37" t="s">
        <v>6773</v>
      </c>
      <c r="K841" s="37" t="s">
        <v>6774</v>
      </c>
      <c r="L841" s="125" t="s">
        <v>2494</v>
      </c>
      <c r="M841" s="125" t="s">
        <v>2493</v>
      </c>
      <c r="N841" s="125" t="s">
        <v>2496</v>
      </c>
      <c r="O841" s="125" t="s">
        <v>3533</v>
      </c>
      <c r="P841" s="40">
        <v>43949</v>
      </c>
      <c r="Q841" s="37"/>
      <c r="R841" s="45"/>
      <c r="S841" s="45"/>
      <c r="T841" s="45"/>
      <c r="U841" s="45"/>
      <c r="V841" s="40" t="s">
        <v>6825</v>
      </c>
      <c r="W841" s="37" t="s">
        <v>5411</v>
      </c>
      <c r="X841" s="37" t="s">
        <v>2512</v>
      </c>
      <c r="Y841" s="37" t="str">
        <f>+IFERROR(VLOOKUP(Tabla1[[#This Row],[Supervisor]],STAFF!E:H,4,0),"")</f>
        <v>ULISES LA ROSA PEREZ</v>
      </c>
      <c r="Z841" s="40">
        <v>43675</v>
      </c>
      <c r="AA841" s="40">
        <v>43697</v>
      </c>
      <c r="AC841" s="40">
        <v>43700</v>
      </c>
      <c r="AD841" s="37" t="s">
        <v>6850</v>
      </c>
      <c r="AE841" s="37" t="s">
        <v>6850</v>
      </c>
      <c r="AF841" s="37">
        <v>19329</v>
      </c>
      <c r="AG841" s="37" t="s">
        <v>6872</v>
      </c>
      <c r="AJ841" s="37">
        <v>64</v>
      </c>
      <c r="AK841" s="37" t="s">
        <v>5890</v>
      </c>
      <c r="AL841" s="37">
        <v>30</v>
      </c>
      <c r="AM841" s="37" t="s">
        <v>3519</v>
      </c>
      <c r="AN841" s="37" t="str">
        <f>+IF(AL841=45,1,"")</f>
        <v/>
      </c>
      <c r="AO841" s="40">
        <f ca="1">+TODAY()</f>
        <v>44256</v>
      </c>
      <c r="AP841" s="41">
        <f ca="1">+IF(Tabla1[[#This Row],[Fecha Ingreso Plataforma]]="","",AO841-AC841)</f>
        <v>556</v>
      </c>
      <c r="AQ841" s="40"/>
      <c r="AR841" s="42">
        <f>+IF(Tabla1[[#This Row],[Fecha Baja]]="","",VALUE(1&amp;"/"&amp;MONTH(Tabla1[[#This Row],[Fecha Baja]])&amp;"/"&amp;YEAR(Tabla1[[#This Row],[Fecha Baja]])))</f>
        <v>43922</v>
      </c>
      <c r="AS841" s="42">
        <f>IF(Tabla1[[#This Row],[Fecha Ingreso Plataforma]]="","",VALUE(1&amp;"/"&amp;MONTH(Tabla1[[#This Row],[Fecha Ingreso Plataforma]])&amp;"/"&amp;YEAR(Tabla1[[#This Row],[Fecha Ingreso Plataforma]])))</f>
        <v>43678</v>
      </c>
      <c r="AT841" s="41" t="str">
        <f ca="1">+IF(AND(Tabla1[[#This Row],[dias]]&gt;=135,Tabla1[[#This Row],[Estado]]="Vigente"),"Si","No")</f>
        <v>No</v>
      </c>
      <c r="AU841" s="37" t="str">
        <f>+IF(COUNTIF('PLAN EMPLEADO'!I:I,Tabla1[[#This Row],[Mail]])=0,"No","Si")</f>
        <v>Si</v>
      </c>
      <c r="AV841" s="89" t="s">
        <v>709</v>
      </c>
      <c r="AW841" s="194"/>
    </row>
    <row r="842" spans="1:49" x14ac:dyDescent="0.2">
      <c r="A842" s="37" t="s">
        <v>27</v>
      </c>
      <c r="B842" s="37" t="s">
        <v>3115</v>
      </c>
      <c r="C842" s="193" t="s">
        <v>9792</v>
      </c>
      <c r="D842" s="37" t="s">
        <v>30</v>
      </c>
      <c r="E842" s="193" t="str">
        <f>+LEFT(Tabla1[[#This Row],[RutDV]],8)</f>
        <v>20025674</v>
      </c>
      <c r="F842" s="193" t="str">
        <f>+RIGHT(Tabla1[[#This Row],[RutDV]],1)</f>
        <v>3</v>
      </c>
      <c r="G842" s="37" t="s">
        <v>6796</v>
      </c>
      <c r="H842" s="37" t="s">
        <v>6845</v>
      </c>
      <c r="I842" s="41" t="str">
        <f>+TRIM(Tabla1[[#This Row],[Nombres]]&amp;" "&amp;Tabla1[[#This Row],[Apellidos]])</f>
        <v>YARITZA ALEJANDRA CHEPILLO GALVEZ</v>
      </c>
      <c r="J842" s="37" t="s">
        <v>6763</v>
      </c>
      <c r="K842" s="37" t="s">
        <v>6764</v>
      </c>
      <c r="L842" s="193" t="s">
        <v>2494</v>
      </c>
      <c r="M842" s="193" t="s">
        <v>2493</v>
      </c>
      <c r="N842" s="193" t="s">
        <v>2495</v>
      </c>
      <c r="O842" s="193" t="s">
        <v>3107</v>
      </c>
      <c r="P842" s="40">
        <v>44140</v>
      </c>
      <c r="Q842" s="37"/>
      <c r="R842" s="45"/>
      <c r="S842" s="45"/>
      <c r="T842" s="45"/>
      <c r="U842" s="45"/>
      <c r="V842" s="40" t="s">
        <v>6820</v>
      </c>
      <c r="W842" s="72" t="s">
        <v>5411</v>
      </c>
      <c r="X842" s="37" t="s">
        <v>2512</v>
      </c>
      <c r="Y842" s="37" t="str">
        <f>+IFERROR(VLOOKUP(Tabla1[[#This Row],[Supervisor]],STAFF!E:H,4,0),"")</f>
        <v>ULISES LA ROSA PEREZ</v>
      </c>
      <c r="Z842" s="40">
        <v>43675</v>
      </c>
      <c r="AA842" s="40">
        <v>43697</v>
      </c>
      <c r="AC842" s="40">
        <v>43700</v>
      </c>
      <c r="AD842" s="37" t="s">
        <v>6845</v>
      </c>
      <c r="AE842" s="37" t="s">
        <v>6845</v>
      </c>
      <c r="AF842" s="37">
        <v>19311</v>
      </c>
      <c r="AG842" s="37" t="s">
        <v>6867</v>
      </c>
      <c r="AJ842" s="37">
        <v>64</v>
      </c>
      <c r="AK842" s="37" t="s">
        <v>5890</v>
      </c>
      <c r="AL842" s="37">
        <v>30</v>
      </c>
      <c r="AM842" s="37" t="s">
        <v>3519</v>
      </c>
      <c r="AN842" s="37" t="str">
        <f>+IF(AL842=45,1,"")</f>
        <v/>
      </c>
      <c r="AO842" s="40">
        <f ca="1">+TODAY()</f>
        <v>44256</v>
      </c>
      <c r="AP842" s="41">
        <f ca="1">+IF(Tabla1[[#This Row],[Fecha Ingreso Plataforma]]="","",AO842-AC842)</f>
        <v>556</v>
      </c>
      <c r="AQ842" s="40"/>
      <c r="AR842" s="42">
        <f>+IF(Tabla1[[#This Row],[Fecha Baja]]="","",VALUE(1&amp;"/"&amp;MONTH(Tabla1[[#This Row],[Fecha Baja]])&amp;"/"&amp;YEAR(Tabla1[[#This Row],[Fecha Baja]])))</f>
        <v>44136</v>
      </c>
      <c r="AS842" s="42">
        <f>IF(Tabla1[[#This Row],[Fecha Ingreso Plataforma]]="","",VALUE(1&amp;"/"&amp;MONTH(Tabla1[[#This Row],[Fecha Ingreso Plataforma]])&amp;"/"&amp;YEAR(Tabla1[[#This Row],[Fecha Ingreso Plataforma]])))</f>
        <v>43678</v>
      </c>
      <c r="AT842" s="41" t="str">
        <f ca="1">+IF(AND(Tabla1[[#This Row],[dias]]&gt;=135,Tabla1[[#This Row],[Estado]]="Vigente"),"Si","No")</f>
        <v>No</v>
      </c>
      <c r="AU842" s="37" t="str">
        <f>+IF(COUNTIF('PLAN EMPLEADO'!I:I,Tabla1[[#This Row],[Mail]])=0,"No","Si")</f>
        <v>Si</v>
      </c>
      <c r="AV842" s="89" t="s">
        <v>709</v>
      </c>
      <c r="AW842" s="194"/>
    </row>
    <row r="843" spans="1:49" x14ac:dyDescent="0.2">
      <c r="A843" s="37" t="s">
        <v>27</v>
      </c>
      <c r="B843" s="37" t="s">
        <v>3115</v>
      </c>
      <c r="C843" s="37" t="s">
        <v>28</v>
      </c>
      <c r="D843" s="37" t="s">
        <v>30</v>
      </c>
      <c r="E843" s="193" t="str">
        <f>+LEFT(Tabla1[[#This Row],[RutDV]],8)</f>
        <v>17117266</v>
      </c>
      <c r="F843" s="193" t="str">
        <f>+RIGHT(Tabla1[[#This Row],[RutDV]],1)</f>
        <v>7</v>
      </c>
      <c r="G843" s="37" t="s">
        <v>6806</v>
      </c>
      <c r="H843" s="37" t="s">
        <v>6855</v>
      </c>
      <c r="I843" s="41" t="str">
        <f>+TRIM(Tabla1[[#This Row],[Nombres]]&amp;" "&amp;Tabla1[[#This Row],[Apellidos]])</f>
        <v>YANINA ANDREA CUELLO VILLALOBOS</v>
      </c>
      <c r="J843" s="37" t="s">
        <v>6781</v>
      </c>
      <c r="K843" s="37" t="s">
        <v>6782</v>
      </c>
      <c r="L843" s="37" t="s">
        <v>2494</v>
      </c>
      <c r="M843" s="37" t="s">
        <v>2493</v>
      </c>
      <c r="N843" s="37" t="s">
        <v>2495</v>
      </c>
      <c r="O843" s="37" t="s">
        <v>3240</v>
      </c>
      <c r="P843" s="40">
        <v>43835</v>
      </c>
      <c r="Q843" s="37"/>
      <c r="R843" s="45"/>
      <c r="S843" s="45"/>
      <c r="T843" s="45"/>
      <c r="U843" s="45"/>
      <c r="V843" s="40">
        <v>32389</v>
      </c>
      <c r="W843" s="37" t="s">
        <v>5415</v>
      </c>
      <c r="X843" s="37" t="s">
        <v>2509</v>
      </c>
      <c r="Y843" s="37" t="str">
        <f>+IFERROR(VLOOKUP(Tabla1[[#This Row],[Supervisor]],STAFF!E:H,4,0),"")</f>
        <v>ULISES LA ROSA PEREZ</v>
      </c>
      <c r="Z843" s="40">
        <v>43675</v>
      </c>
      <c r="AA843" s="40">
        <v>43697</v>
      </c>
      <c r="AC843" s="40">
        <v>43700</v>
      </c>
      <c r="AD843" s="37" t="s">
        <v>6855</v>
      </c>
      <c r="AE843" s="37" t="s">
        <v>6855</v>
      </c>
      <c r="AF843" s="37">
        <v>19343</v>
      </c>
      <c r="AG843" s="37" t="s">
        <v>6877</v>
      </c>
      <c r="AJ843" s="37">
        <v>64</v>
      </c>
      <c r="AK843" s="37" t="s">
        <v>5890</v>
      </c>
      <c r="AL843" s="37">
        <v>45</v>
      </c>
      <c r="AM843" s="37" t="s">
        <v>3519</v>
      </c>
      <c r="AN843" s="37">
        <f>+IF(AL843=45,1,"")</f>
        <v>1</v>
      </c>
      <c r="AO843" s="40">
        <f ca="1">+TODAY()</f>
        <v>44256</v>
      </c>
      <c r="AP843" s="41">
        <f ca="1">+IF(Tabla1[[#This Row],[Fecha Ingreso Plataforma]]="","",AO843-AC843)</f>
        <v>556</v>
      </c>
      <c r="AQ843" s="40"/>
      <c r="AR843" s="42">
        <f>+IF(Tabla1[[#This Row],[Fecha Baja]]="","",VALUE(1&amp;"/"&amp;MONTH(Tabla1[[#This Row],[Fecha Baja]])&amp;"/"&amp;YEAR(Tabla1[[#This Row],[Fecha Baja]])))</f>
        <v>43831</v>
      </c>
      <c r="AS843" s="42">
        <f>IF(Tabla1[[#This Row],[Fecha Ingreso Plataforma]]="","",VALUE(1&amp;"/"&amp;MONTH(Tabla1[[#This Row],[Fecha Ingreso Plataforma]])&amp;"/"&amp;YEAR(Tabla1[[#This Row],[Fecha Ingreso Plataforma]])))</f>
        <v>43678</v>
      </c>
      <c r="AT843" s="41" t="str">
        <f ca="1">+IF(AND(Tabla1[[#This Row],[dias]]&gt;=135,Tabla1[[#This Row],[Estado]]="Vigente"),"Si","No")</f>
        <v>No</v>
      </c>
      <c r="AU843" s="37" t="str">
        <f>+IF(COUNTIF('PLAN EMPLEADO'!I:I,Tabla1[[#This Row],[Mail]])=0,"No","Si")</f>
        <v>No</v>
      </c>
      <c r="AV843" s="89" t="s">
        <v>709</v>
      </c>
      <c r="AW843" s="194"/>
    </row>
    <row r="844" spans="1:49" x14ac:dyDescent="0.2">
      <c r="A844" s="37" t="s">
        <v>27</v>
      </c>
      <c r="B844" s="37" t="s">
        <v>3115</v>
      </c>
      <c r="C844" s="37" t="s">
        <v>28</v>
      </c>
      <c r="D844" s="37" t="s">
        <v>30</v>
      </c>
      <c r="E844" s="193" t="str">
        <f>+LEFT(Tabla1[[#This Row],[RutDV]],8)</f>
        <v>16688706</v>
      </c>
      <c r="F844" s="193" t="str">
        <f>+RIGHT(Tabla1[[#This Row],[RutDV]],1)</f>
        <v>2</v>
      </c>
      <c r="G844" s="37" t="s">
        <v>6934</v>
      </c>
      <c r="H844" s="37" t="s">
        <v>6996</v>
      </c>
      <c r="I844" s="41" t="str">
        <f>+TRIM(Tabla1[[#This Row],[Nombres]]&amp;" "&amp;Tabla1[[#This Row],[Apellidos]])</f>
        <v>ALEJANDRO ANTONIO SAAVEDRA GONZALEZ</v>
      </c>
      <c r="J844" s="37" t="s">
        <v>6968</v>
      </c>
      <c r="K844" s="37" t="s">
        <v>6969</v>
      </c>
      <c r="L844" s="37" t="s">
        <v>2494</v>
      </c>
      <c r="M844" s="37" t="s">
        <v>2493</v>
      </c>
      <c r="N844" s="37" t="s">
        <v>2496</v>
      </c>
      <c r="O844" s="37" t="s">
        <v>3533</v>
      </c>
      <c r="P844" s="40">
        <v>43743</v>
      </c>
      <c r="Q844" s="37"/>
      <c r="R844" s="45"/>
      <c r="S844" s="45"/>
      <c r="T844" s="45"/>
      <c r="U844" s="45"/>
      <c r="V844" s="40">
        <v>32246</v>
      </c>
      <c r="W844" s="37" t="s">
        <v>5409</v>
      </c>
      <c r="X844" s="37" t="s">
        <v>2511</v>
      </c>
      <c r="Y844" s="37" t="str">
        <f>+IFERROR(VLOOKUP(Tabla1[[#This Row],[Supervisor]],STAFF!E:H,4,0),"")</f>
        <v>ULISES LA ROSA PEREZ</v>
      </c>
      <c r="Z844" s="40">
        <v>43689</v>
      </c>
      <c r="AA844" s="40">
        <v>43710</v>
      </c>
      <c r="AC844" s="40">
        <v>43711</v>
      </c>
      <c r="AD844" s="37" t="s">
        <v>6996</v>
      </c>
      <c r="AE844" s="37" t="s">
        <v>6996</v>
      </c>
      <c r="AF844" s="37">
        <v>19126</v>
      </c>
      <c r="AG844" s="37" t="s">
        <v>7018</v>
      </c>
      <c r="AJ844" s="37">
        <v>65</v>
      </c>
      <c r="AK844" s="37" t="s">
        <v>5846</v>
      </c>
      <c r="AL844" s="37">
        <v>30</v>
      </c>
      <c r="AM844" s="37" t="s">
        <v>3519</v>
      </c>
      <c r="AN844" s="37" t="str">
        <f>+IF(AL844=45,1,"")</f>
        <v/>
      </c>
      <c r="AO844" s="40">
        <f ca="1">+TODAY()</f>
        <v>44256</v>
      </c>
      <c r="AP844" s="41">
        <f ca="1">+IF(Tabla1[[#This Row],[Fecha Ingreso Plataforma]]="","",AO844-AC844)</f>
        <v>545</v>
      </c>
      <c r="AQ844" s="40"/>
      <c r="AR844" s="42">
        <f>+IF(Tabla1[[#This Row],[Fecha Baja]]="","",VALUE(1&amp;"/"&amp;MONTH(Tabla1[[#This Row],[Fecha Baja]])&amp;"/"&amp;YEAR(Tabla1[[#This Row],[Fecha Baja]])))</f>
        <v>43739</v>
      </c>
      <c r="AS844" s="42">
        <f>IF(Tabla1[[#This Row],[Fecha Ingreso Plataforma]]="","",VALUE(1&amp;"/"&amp;MONTH(Tabla1[[#This Row],[Fecha Ingreso Plataforma]])&amp;"/"&amp;YEAR(Tabla1[[#This Row],[Fecha Ingreso Plataforma]])))</f>
        <v>43709</v>
      </c>
      <c r="AT844" s="41" t="str">
        <f ca="1">+IF(AND(Tabla1[[#This Row],[dias]]&gt;=135,Tabla1[[#This Row],[Estado]]="Vigente"),"Si","No")</f>
        <v>No</v>
      </c>
      <c r="AU844" s="37" t="str">
        <f>+IF(COUNTIF('PLAN EMPLEADO'!I:I,Tabla1[[#This Row],[Mail]])=0,"No","Si")</f>
        <v>No</v>
      </c>
      <c r="AV844" s="89" t="s">
        <v>709</v>
      </c>
      <c r="AW844" s="194"/>
    </row>
    <row r="845" spans="1:49" x14ac:dyDescent="0.2">
      <c r="A845" s="37" t="s">
        <v>27</v>
      </c>
      <c r="B845" s="37" t="s">
        <v>3115</v>
      </c>
      <c r="C845" s="37" t="s">
        <v>28</v>
      </c>
      <c r="D845" s="37" t="s">
        <v>30</v>
      </c>
      <c r="E845" s="193" t="str">
        <f>+LEFT(Tabla1[[#This Row],[RutDV]],8)</f>
        <v>15500919</v>
      </c>
      <c r="F845" s="193" t="str">
        <f>+RIGHT(Tabla1[[#This Row],[RutDV]],1)</f>
        <v>5</v>
      </c>
      <c r="G845" s="37" t="s">
        <v>6931</v>
      </c>
      <c r="H845" s="37" t="s">
        <v>6993</v>
      </c>
      <c r="I845" s="41" t="str">
        <f>+TRIM(Tabla1[[#This Row],[Nombres]]&amp;" "&amp;Tabla1[[#This Row],[Apellidos]])</f>
        <v>ANNUAR KARIM NARA NARA</v>
      </c>
      <c r="J845" s="37" t="s">
        <v>6963</v>
      </c>
      <c r="K845" s="37" t="s">
        <v>6964</v>
      </c>
      <c r="L845" s="37" t="s">
        <v>2494</v>
      </c>
      <c r="M845" s="37" t="s">
        <v>2493</v>
      </c>
      <c r="N845" s="37" t="s">
        <v>2496</v>
      </c>
      <c r="O845" s="37" t="s">
        <v>3533</v>
      </c>
      <c r="P845" s="40">
        <v>43743</v>
      </c>
      <c r="Q845" s="37"/>
      <c r="R845" s="45"/>
      <c r="S845" s="45"/>
      <c r="T845" s="45"/>
      <c r="U845" s="45"/>
      <c r="V845" s="40">
        <v>30235</v>
      </c>
      <c r="W845" s="37" t="s">
        <v>5411</v>
      </c>
      <c r="X845" s="37" t="s">
        <v>2512</v>
      </c>
      <c r="Y845" s="37" t="str">
        <f>+IFERROR(VLOOKUP(Tabla1[[#This Row],[Supervisor]],STAFF!E:H,4,0),"")</f>
        <v>ULISES LA ROSA PEREZ</v>
      </c>
      <c r="Z845" s="40">
        <v>43689</v>
      </c>
      <c r="AA845" s="40">
        <v>43710</v>
      </c>
      <c r="AC845" s="40">
        <v>43711</v>
      </c>
      <c r="AD845" s="37" t="s">
        <v>6993</v>
      </c>
      <c r="AE845" s="37" t="s">
        <v>6993</v>
      </c>
      <c r="AF845" s="37">
        <v>19068</v>
      </c>
      <c r="AG845" s="37" t="s">
        <v>7015</v>
      </c>
      <c r="AJ845" s="37">
        <v>65</v>
      </c>
      <c r="AK845" s="37" t="s">
        <v>5846</v>
      </c>
      <c r="AL845" s="37">
        <v>45</v>
      </c>
      <c r="AM845" s="37" t="s">
        <v>3519</v>
      </c>
      <c r="AN845" s="37">
        <f>+IF(AL845=45,1,"")</f>
        <v>1</v>
      </c>
      <c r="AO845" s="40">
        <f ca="1">+TODAY()</f>
        <v>44256</v>
      </c>
      <c r="AP845" s="41">
        <f ca="1">+IF(Tabla1[[#This Row],[Fecha Ingreso Plataforma]]="","",AO845-AC845)</f>
        <v>545</v>
      </c>
      <c r="AQ845" s="40"/>
      <c r="AR845" s="42">
        <f>+IF(Tabla1[[#This Row],[Fecha Baja]]="","",VALUE(1&amp;"/"&amp;MONTH(Tabla1[[#This Row],[Fecha Baja]])&amp;"/"&amp;YEAR(Tabla1[[#This Row],[Fecha Baja]])))</f>
        <v>43739</v>
      </c>
      <c r="AS845" s="42">
        <f>IF(Tabla1[[#This Row],[Fecha Ingreso Plataforma]]="","",VALUE(1&amp;"/"&amp;MONTH(Tabla1[[#This Row],[Fecha Ingreso Plataforma]])&amp;"/"&amp;YEAR(Tabla1[[#This Row],[Fecha Ingreso Plataforma]])))</f>
        <v>43709</v>
      </c>
      <c r="AT845" s="41" t="str">
        <f ca="1">+IF(AND(Tabla1[[#This Row],[dias]]&gt;=135,Tabla1[[#This Row],[Estado]]="Vigente"),"Si","No")</f>
        <v>No</v>
      </c>
      <c r="AU845" s="37" t="str">
        <f>+IF(COUNTIF('PLAN EMPLEADO'!I:I,Tabla1[[#This Row],[Mail]])=0,"No","Si")</f>
        <v>No</v>
      </c>
      <c r="AV845" s="89" t="s">
        <v>709</v>
      </c>
      <c r="AW845" s="194"/>
    </row>
    <row r="846" spans="1:49" x14ac:dyDescent="0.2">
      <c r="A846" s="37" t="s">
        <v>27</v>
      </c>
      <c r="B846" s="37" t="s">
        <v>3115</v>
      </c>
      <c r="C846" s="37" t="s">
        <v>28</v>
      </c>
      <c r="D846" s="37" t="s">
        <v>30</v>
      </c>
      <c r="E846" s="193" t="str">
        <f>+LEFT(Tabla1[[#This Row],[RutDV]],8)</f>
        <v>17024428</v>
      </c>
      <c r="F846" s="193" t="str">
        <f>+RIGHT(Tabla1[[#This Row],[RutDV]],1)</f>
        <v>1</v>
      </c>
      <c r="G846" s="37" t="s">
        <v>6936</v>
      </c>
      <c r="H846" s="37" t="s">
        <v>6998</v>
      </c>
      <c r="I846" s="41" t="str">
        <f>+TRIM(Tabla1[[#This Row],[Nombres]]&amp;" "&amp;Tabla1[[#This Row],[Apellidos]])</f>
        <v>AGUSTIN MILCIADES OSORIO OSSES</v>
      </c>
      <c r="J846" s="37" t="s">
        <v>6972</v>
      </c>
      <c r="K846" s="37" t="s">
        <v>6973</v>
      </c>
      <c r="L846" s="37" t="s">
        <v>2494</v>
      </c>
      <c r="M846" s="37" t="s">
        <v>2493</v>
      </c>
      <c r="N846" s="37" t="s">
        <v>2495</v>
      </c>
      <c r="O846" s="37" t="s">
        <v>3240</v>
      </c>
      <c r="P846" s="40">
        <v>43844</v>
      </c>
      <c r="Q846" s="37"/>
      <c r="R846" s="45"/>
      <c r="S846" s="45"/>
      <c r="T846" s="45"/>
      <c r="U846" s="45"/>
      <c r="V846" s="40">
        <v>32422</v>
      </c>
      <c r="W846" s="37" t="s">
        <v>5416</v>
      </c>
      <c r="X846" s="37" t="s">
        <v>2505</v>
      </c>
      <c r="Y846" s="37" t="str">
        <f>+IFERROR(VLOOKUP(Tabla1[[#This Row],[Supervisor]],STAFF!E:H,4,0),"")</f>
        <v>FRANCISCO JAVIER SUAREZ VEGA</v>
      </c>
      <c r="Z846" s="40">
        <v>43689</v>
      </c>
      <c r="AA846" s="40">
        <v>43710</v>
      </c>
      <c r="AC846" s="40">
        <v>43711</v>
      </c>
      <c r="AD846" s="37" t="s">
        <v>6998</v>
      </c>
      <c r="AE846" s="37" t="s">
        <v>6998</v>
      </c>
      <c r="AF846" s="37">
        <v>19158</v>
      </c>
      <c r="AG846" s="37" t="s">
        <v>7020</v>
      </c>
      <c r="AJ846" s="37">
        <v>65</v>
      </c>
      <c r="AK846" s="37" t="s">
        <v>5846</v>
      </c>
      <c r="AL846" s="37">
        <v>45</v>
      </c>
      <c r="AM846" s="37" t="s">
        <v>3519</v>
      </c>
      <c r="AN846" s="37">
        <f>+IF(AL846=45,1,"")</f>
        <v>1</v>
      </c>
      <c r="AO846" s="40">
        <f ca="1">+TODAY()</f>
        <v>44256</v>
      </c>
      <c r="AP846" s="41">
        <f ca="1">+IF(Tabla1[[#This Row],[Fecha Ingreso Plataforma]]="","",AO846-AC846)</f>
        <v>545</v>
      </c>
      <c r="AQ846" s="40"/>
      <c r="AR846" s="42">
        <f>+IF(Tabla1[[#This Row],[Fecha Baja]]="","",VALUE(1&amp;"/"&amp;MONTH(Tabla1[[#This Row],[Fecha Baja]])&amp;"/"&amp;YEAR(Tabla1[[#This Row],[Fecha Baja]])))</f>
        <v>43831</v>
      </c>
      <c r="AS846" s="42">
        <f>IF(Tabla1[[#This Row],[Fecha Ingreso Plataforma]]="","",VALUE(1&amp;"/"&amp;MONTH(Tabla1[[#This Row],[Fecha Ingreso Plataforma]])&amp;"/"&amp;YEAR(Tabla1[[#This Row],[Fecha Ingreso Plataforma]])))</f>
        <v>43709</v>
      </c>
      <c r="AT846" s="41" t="str">
        <f ca="1">+IF(AND(Tabla1[[#This Row],[dias]]&gt;=135,Tabla1[[#This Row],[Estado]]="Vigente"),"Si","No")</f>
        <v>No</v>
      </c>
      <c r="AU846" s="37" t="str">
        <f>+IF(COUNTIF('PLAN EMPLEADO'!I:I,Tabla1[[#This Row],[Mail]])=0,"No","Si")</f>
        <v>No</v>
      </c>
      <c r="AV846" s="89" t="s">
        <v>709</v>
      </c>
      <c r="AW846" s="194"/>
    </row>
    <row r="847" spans="1:49" x14ac:dyDescent="0.2">
      <c r="A847" s="37" t="s">
        <v>27</v>
      </c>
      <c r="B847" s="37" t="s">
        <v>3115</v>
      </c>
      <c r="C847" s="37" t="s">
        <v>7302</v>
      </c>
      <c r="D847" s="37" t="s">
        <v>30</v>
      </c>
      <c r="E847" s="193" t="str">
        <f>+LEFT(Tabla1[[#This Row],[RutDV]],8)</f>
        <v>17806323</v>
      </c>
      <c r="F847" s="193" t="str">
        <f>+RIGHT(Tabla1[[#This Row],[RutDV]],1)</f>
        <v>5</v>
      </c>
      <c r="G847" s="37" t="s">
        <v>5296</v>
      </c>
      <c r="H847" s="37" t="s">
        <v>5322</v>
      </c>
      <c r="I847" s="41" t="str">
        <f>+TRIM(Tabla1[[#This Row],[Nombres]]&amp;" "&amp;Tabla1[[#This Row],[Apellidos]])</f>
        <v>ANDRES NICOLAS VALDES BELLENGER</v>
      </c>
      <c r="J847" s="37" t="s">
        <v>6948</v>
      </c>
      <c r="K847" s="37" t="s">
        <v>6949</v>
      </c>
      <c r="L847" s="37" t="s">
        <v>2494</v>
      </c>
      <c r="M847" s="37" t="s">
        <v>2493</v>
      </c>
      <c r="N847" s="37" t="s">
        <v>2495</v>
      </c>
      <c r="O847" s="37" t="s">
        <v>3240</v>
      </c>
      <c r="P847" s="40">
        <v>43844</v>
      </c>
      <c r="Q847" s="195" t="s">
        <v>10898</v>
      </c>
      <c r="R847" s="45"/>
      <c r="S847" s="45"/>
      <c r="T847" s="45"/>
      <c r="U847" s="45"/>
      <c r="V847" s="40">
        <v>33259</v>
      </c>
      <c r="W847" s="37" t="s">
        <v>5416</v>
      </c>
      <c r="X847" s="37" t="s">
        <v>2505</v>
      </c>
      <c r="Y847" s="37" t="str">
        <f>+IFERROR(VLOOKUP(Tabla1[[#This Row],[Supervisor]],STAFF!E:H,4,0),"")</f>
        <v>FRANCISCO JAVIER SUAREZ VEGA</v>
      </c>
      <c r="Z847" s="40">
        <v>43689</v>
      </c>
      <c r="AA847" s="40">
        <v>43710</v>
      </c>
      <c r="AC847" s="40">
        <v>43711</v>
      </c>
      <c r="AD847" s="37" t="s">
        <v>5322</v>
      </c>
      <c r="AE847" s="37" t="s">
        <v>5322</v>
      </c>
      <c r="AF847" s="37">
        <v>19357</v>
      </c>
      <c r="AG847" s="37" t="s">
        <v>5347</v>
      </c>
      <c r="AJ847" s="37">
        <v>65</v>
      </c>
      <c r="AK847" s="37" t="s">
        <v>5846</v>
      </c>
      <c r="AL847" s="37">
        <v>45</v>
      </c>
      <c r="AM847" s="37" t="s">
        <v>3519</v>
      </c>
      <c r="AN847" s="37">
        <f>+IF(AL847=45,1,"")</f>
        <v>1</v>
      </c>
      <c r="AO847" s="40">
        <f ca="1">+TODAY()</f>
        <v>44256</v>
      </c>
      <c r="AP847" s="41">
        <f ca="1">+IF(Tabla1[[#This Row],[Fecha Ingreso Plataforma]]="","",AO847-AC847)</f>
        <v>545</v>
      </c>
      <c r="AQ847" s="40"/>
      <c r="AR847" s="42">
        <f>+IF(Tabla1[[#This Row],[Fecha Baja]]="","",VALUE(1&amp;"/"&amp;MONTH(Tabla1[[#This Row],[Fecha Baja]])&amp;"/"&amp;YEAR(Tabla1[[#This Row],[Fecha Baja]])))</f>
        <v>43831</v>
      </c>
      <c r="AS847" s="42">
        <f>IF(Tabla1[[#This Row],[Fecha Ingreso Plataforma]]="","",VALUE(1&amp;"/"&amp;MONTH(Tabla1[[#This Row],[Fecha Ingreso Plataforma]])&amp;"/"&amp;YEAR(Tabla1[[#This Row],[Fecha Ingreso Plataforma]])))</f>
        <v>43709</v>
      </c>
      <c r="AT847" s="41" t="str">
        <f ca="1">+IF(AND(Tabla1[[#This Row],[dias]]&gt;=135,Tabla1[[#This Row],[Estado]]="Vigente"),"Si","No")</f>
        <v>No</v>
      </c>
      <c r="AU847" s="37" t="str">
        <f>+IF(COUNTIF('PLAN EMPLEADO'!I:I,Tabla1[[#This Row],[Mail]])=0,"No","Si")</f>
        <v>No</v>
      </c>
      <c r="AV847" s="89" t="s">
        <v>709</v>
      </c>
      <c r="AW847" s="194"/>
    </row>
    <row r="848" spans="1:49" x14ac:dyDescent="0.2">
      <c r="A848" s="37" t="s">
        <v>27</v>
      </c>
      <c r="B848" s="37" t="s">
        <v>3115</v>
      </c>
      <c r="C848" s="37" t="s">
        <v>28</v>
      </c>
      <c r="D848" s="37" t="s">
        <v>30</v>
      </c>
      <c r="E848" s="193" t="str">
        <f>+LEFT(Tabla1[[#This Row],[RutDV]],8)</f>
        <v>20107692</v>
      </c>
      <c r="F848" s="193" t="str">
        <f>+RIGHT(Tabla1[[#This Row],[RutDV]],1)</f>
        <v>7</v>
      </c>
      <c r="G848" s="37" t="s">
        <v>6939</v>
      </c>
      <c r="H848" s="37" t="s">
        <v>7001</v>
      </c>
      <c r="I848" s="41" t="str">
        <f>+TRIM(Tabla1[[#This Row],[Nombres]]&amp;" "&amp;Tabla1[[#This Row],[Apellidos]])</f>
        <v>DANIA ALEJANDRA HUERAMAN ZAVALA</v>
      </c>
      <c r="J848" s="37" t="s">
        <v>6977</v>
      </c>
      <c r="K848" s="37" t="s">
        <v>6978</v>
      </c>
      <c r="L848" s="37" t="s">
        <v>2494</v>
      </c>
      <c r="M848" s="37" t="s">
        <v>2493</v>
      </c>
      <c r="N848" s="37" t="s">
        <v>2495</v>
      </c>
      <c r="O848" s="37" t="s">
        <v>3240</v>
      </c>
      <c r="P848" s="40">
        <v>43844</v>
      </c>
      <c r="Q848" s="37"/>
      <c r="R848" s="45"/>
      <c r="S848" s="45"/>
      <c r="T848" s="45"/>
      <c r="U848" s="45"/>
      <c r="V848" s="40">
        <v>36206</v>
      </c>
      <c r="W848" s="37" t="s">
        <v>7301</v>
      </c>
      <c r="X848" s="37" t="s">
        <v>689</v>
      </c>
      <c r="Y848" s="37" t="str">
        <f>+IFERROR(VLOOKUP(Tabla1[[#This Row],[Supervisor]],STAFF!E:H,4,0),"")</f>
        <v>FRANCISCO JAVIER SUAREZ VEGA</v>
      </c>
      <c r="Z848" s="40">
        <v>43689</v>
      </c>
      <c r="AA848" s="40">
        <v>43710</v>
      </c>
      <c r="AC848" s="40">
        <v>43711</v>
      </c>
      <c r="AD848" s="37" t="s">
        <v>7001</v>
      </c>
      <c r="AE848" s="37" t="s">
        <v>7001</v>
      </c>
      <c r="AF848" s="37">
        <v>19193</v>
      </c>
      <c r="AG848" s="37" t="s">
        <v>7023</v>
      </c>
      <c r="AJ848" s="37">
        <v>65</v>
      </c>
      <c r="AK848" s="37" t="s">
        <v>5846</v>
      </c>
      <c r="AL848" s="37">
        <v>45</v>
      </c>
      <c r="AM848" s="37" t="s">
        <v>3519</v>
      </c>
      <c r="AN848" s="37">
        <f>+IF(AL848=45,1,"")</f>
        <v>1</v>
      </c>
      <c r="AO848" s="40">
        <f ca="1">+TODAY()</f>
        <v>44256</v>
      </c>
      <c r="AP848" s="41">
        <f ca="1">+IF(Tabla1[[#This Row],[Fecha Ingreso Plataforma]]="","",AO848-AC848)</f>
        <v>545</v>
      </c>
      <c r="AQ848" s="40"/>
      <c r="AR848" s="42">
        <f>+IF(Tabla1[[#This Row],[Fecha Baja]]="","",VALUE(1&amp;"/"&amp;MONTH(Tabla1[[#This Row],[Fecha Baja]])&amp;"/"&amp;YEAR(Tabla1[[#This Row],[Fecha Baja]])))</f>
        <v>43831</v>
      </c>
      <c r="AS848" s="42">
        <f>IF(Tabla1[[#This Row],[Fecha Ingreso Plataforma]]="","",VALUE(1&amp;"/"&amp;MONTH(Tabla1[[#This Row],[Fecha Ingreso Plataforma]])&amp;"/"&amp;YEAR(Tabla1[[#This Row],[Fecha Ingreso Plataforma]])))</f>
        <v>43709</v>
      </c>
      <c r="AT848" s="41" t="str">
        <f ca="1">+IF(AND(Tabla1[[#This Row],[dias]]&gt;=135,Tabla1[[#This Row],[Estado]]="Vigente"),"Si","No")</f>
        <v>No</v>
      </c>
      <c r="AU848" s="37" t="str">
        <f>+IF(COUNTIF('PLAN EMPLEADO'!I:I,Tabla1[[#This Row],[Mail]])=0,"No","Si")</f>
        <v>No</v>
      </c>
      <c r="AV848" s="89" t="s">
        <v>709</v>
      </c>
      <c r="AW848" s="194"/>
    </row>
    <row r="849" spans="1:49" x14ac:dyDescent="0.2">
      <c r="A849" s="37" t="s">
        <v>27</v>
      </c>
      <c r="B849" s="37" t="s">
        <v>3115</v>
      </c>
      <c r="C849" s="37" t="s">
        <v>28</v>
      </c>
      <c r="D849" s="37" t="s">
        <v>30</v>
      </c>
      <c r="E849" s="193" t="str">
        <f>+LEFT(Tabla1[[#This Row],[RutDV]],8)</f>
        <v>17993534</v>
      </c>
      <c r="F849" s="193" t="str">
        <f>+RIGHT(Tabla1[[#This Row],[RutDV]],1)</f>
        <v>1</v>
      </c>
      <c r="G849" s="37" t="s">
        <v>6923</v>
      </c>
      <c r="H849" s="37" t="s">
        <v>6985</v>
      </c>
      <c r="I849" s="41" t="str">
        <f>+TRIM(Tabla1[[#This Row],[Nombres]]&amp;" "&amp;Tabla1[[#This Row],[Apellidos]])</f>
        <v>EVELYN ANDREA MARTINEZ MIRANDA</v>
      </c>
      <c r="J849" s="37" t="s">
        <v>2099</v>
      </c>
      <c r="K849" s="37" t="s">
        <v>6947</v>
      </c>
      <c r="L849" s="37" t="s">
        <v>2494</v>
      </c>
      <c r="M849" s="37" t="s">
        <v>2493</v>
      </c>
      <c r="N849" s="37" t="s">
        <v>2496</v>
      </c>
      <c r="O849" s="37" t="s">
        <v>3533</v>
      </c>
      <c r="P849" s="40">
        <v>43802</v>
      </c>
      <c r="Q849" s="37"/>
      <c r="R849" s="45"/>
      <c r="S849" s="45"/>
      <c r="T849" s="45"/>
      <c r="U849" s="45"/>
      <c r="V849" s="40">
        <v>33450</v>
      </c>
      <c r="W849" s="37" t="s">
        <v>5414</v>
      </c>
      <c r="X849" s="37" t="s">
        <v>2508</v>
      </c>
      <c r="Y849" s="37" t="str">
        <f>+IFERROR(VLOOKUP(Tabla1[[#This Row],[Supervisor]],STAFF!E:H,4,0),"")</f>
        <v>ULISES LA ROSA PEREZ</v>
      </c>
      <c r="Z849" s="40">
        <v>43689</v>
      </c>
      <c r="AA849" s="40">
        <v>43710</v>
      </c>
      <c r="AC849" s="40">
        <v>43711</v>
      </c>
      <c r="AD849" s="37" t="s">
        <v>6985</v>
      </c>
      <c r="AE849" s="37" t="s">
        <v>6985</v>
      </c>
      <c r="AF849" s="37">
        <v>19366</v>
      </c>
      <c r="AG849" s="37" t="s">
        <v>7007</v>
      </c>
      <c r="AJ849" s="37">
        <v>65</v>
      </c>
      <c r="AK849" s="37" t="s">
        <v>5846</v>
      </c>
      <c r="AL849" s="37">
        <v>45</v>
      </c>
      <c r="AM849" s="37" t="s">
        <v>3519</v>
      </c>
      <c r="AN849" s="37">
        <f>+IF(AL849=45,1,"")</f>
        <v>1</v>
      </c>
      <c r="AO849" s="40">
        <f ca="1">+TODAY()</f>
        <v>44256</v>
      </c>
      <c r="AP849" s="41">
        <f ca="1">+IF(Tabla1[[#This Row],[Fecha Ingreso Plataforma]]="","",AO849-AC849)</f>
        <v>545</v>
      </c>
      <c r="AQ849" s="40"/>
      <c r="AR849" s="42">
        <f>+IF(Tabla1[[#This Row],[Fecha Baja]]="","",VALUE(1&amp;"/"&amp;MONTH(Tabla1[[#This Row],[Fecha Baja]])&amp;"/"&amp;YEAR(Tabla1[[#This Row],[Fecha Baja]])))</f>
        <v>43800</v>
      </c>
      <c r="AS849" s="42">
        <f>IF(Tabla1[[#This Row],[Fecha Ingreso Plataforma]]="","",VALUE(1&amp;"/"&amp;MONTH(Tabla1[[#This Row],[Fecha Ingreso Plataforma]])&amp;"/"&amp;YEAR(Tabla1[[#This Row],[Fecha Ingreso Plataforma]])))</f>
        <v>43709</v>
      </c>
      <c r="AT849" s="41" t="str">
        <f ca="1">+IF(AND(Tabla1[[#This Row],[dias]]&gt;=135,Tabla1[[#This Row],[Estado]]="Vigente"),"Si","No")</f>
        <v>No</v>
      </c>
      <c r="AU849" s="37" t="str">
        <f>+IF(COUNTIF('PLAN EMPLEADO'!I:I,Tabla1[[#This Row],[Mail]])=0,"No","Si")</f>
        <v>No</v>
      </c>
      <c r="AV849" s="89" t="s">
        <v>709</v>
      </c>
      <c r="AW849" s="194"/>
    </row>
    <row r="850" spans="1:49" x14ac:dyDescent="0.2">
      <c r="A850" s="37" t="s">
        <v>27</v>
      </c>
      <c r="B850" s="37" t="s">
        <v>3115</v>
      </c>
      <c r="C850" s="37" t="s">
        <v>28</v>
      </c>
      <c r="D850" s="37" t="s">
        <v>30</v>
      </c>
      <c r="E850" s="193" t="str">
        <f>+LEFT(Tabla1[[#This Row],[RutDV]],8)</f>
        <v>17542576</v>
      </c>
      <c r="F850" s="193" t="str">
        <f>+RIGHT(Tabla1[[#This Row],[RutDV]],1)</f>
        <v>4</v>
      </c>
      <c r="G850" s="37" t="s">
        <v>6929</v>
      </c>
      <c r="H850" s="37" t="s">
        <v>6991</v>
      </c>
      <c r="I850" s="41" t="str">
        <f>+TRIM(Tabla1[[#This Row],[Nombres]]&amp;" "&amp;Tabla1[[#This Row],[Apellidos]])</f>
        <v>ESTEFANIA MARICELA MOYA CHACANA</v>
      </c>
      <c r="J850" s="37" t="s">
        <v>6959</v>
      </c>
      <c r="K850" s="37" t="s">
        <v>6960</v>
      </c>
      <c r="L850" s="37" t="s">
        <v>2494</v>
      </c>
      <c r="M850" s="37" t="s">
        <v>2493</v>
      </c>
      <c r="N850" s="37" t="s">
        <v>2495</v>
      </c>
      <c r="O850" s="37" t="s">
        <v>3240</v>
      </c>
      <c r="P850" s="40">
        <v>43845</v>
      </c>
      <c r="Q850" s="37"/>
      <c r="R850" s="45"/>
      <c r="S850" s="45"/>
      <c r="T850" s="45"/>
      <c r="U850" s="45"/>
      <c r="V850" s="40">
        <v>33271</v>
      </c>
      <c r="W850" s="37" t="s">
        <v>5417</v>
      </c>
      <c r="X850" s="37" t="s">
        <v>2514</v>
      </c>
      <c r="Y850" s="37" t="str">
        <f>+IFERROR(VLOOKUP(Tabla1[[#This Row],[Supervisor]],STAFF!E:H,4,0),"")</f>
        <v>WILLIAMS ENRIQUE DOMINGUEZ BARRADA</v>
      </c>
      <c r="Z850" s="40">
        <v>43689</v>
      </c>
      <c r="AA850" s="40">
        <v>43710</v>
      </c>
      <c r="AC850" s="40">
        <v>43711</v>
      </c>
      <c r="AD850" s="37" t="s">
        <v>6991</v>
      </c>
      <c r="AE850" s="37" t="s">
        <v>6991</v>
      </c>
      <c r="AF850" s="37">
        <v>19050</v>
      </c>
      <c r="AG850" s="37" t="s">
        <v>7013</v>
      </c>
      <c r="AJ850" s="37">
        <v>65</v>
      </c>
      <c r="AK850" s="37" t="s">
        <v>5846</v>
      </c>
      <c r="AL850" s="37">
        <v>45</v>
      </c>
      <c r="AM850" s="37" t="s">
        <v>3519</v>
      </c>
      <c r="AN850" s="37">
        <f>+IF(AL850=45,1,"")</f>
        <v>1</v>
      </c>
      <c r="AO850" s="40">
        <f ca="1">+TODAY()</f>
        <v>44256</v>
      </c>
      <c r="AP850" s="41">
        <f ca="1">+IF(Tabla1[[#This Row],[Fecha Ingreso Plataforma]]="","",AO850-AC850)</f>
        <v>545</v>
      </c>
      <c r="AQ850" s="40"/>
      <c r="AR850" s="42">
        <f>+IF(Tabla1[[#This Row],[Fecha Baja]]="","",VALUE(1&amp;"/"&amp;MONTH(Tabla1[[#This Row],[Fecha Baja]])&amp;"/"&amp;YEAR(Tabla1[[#This Row],[Fecha Baja]])))</f>
        <v>43831</v>
      </c>
      <c r="AS850" s="42">
        <f>IF(Tabla1[[#This Row],[Fecha Ingreso Plataforma]]="","",VALUE(1&amp;"/"&amp;MONTH(Tabla1[[#This Row],[Fecha Ingreso Plataforma]])&amp;"/"&amp;YEAR(Tabla1[[#This Row],[Fecha Ingreso Plataforma]])))</f>
        <v>43709</v>
      </c>
      <c r="AT850" s="41" t="str">
        <f ca="1">+IF(AND(Tabla1[[#This Row],[dias]]&gt;=135,Tabla1[[#This Row],[Estado]]="Vigente"),"Si","No")</f>
        <v>No</v>
      </c>
      <c r="AU850" s="37" t="str">
        <f>+IF(COUNTIF('PLAN EMPLEADO'!I:I,Tabla1[[#This Row],[Mail]])=0,"No","Si")</f>
        <v>No</v>
      </c>
      <c r="AV850" s="89" t="s">
        <v>709</v>
      </c>
      <c r="AW850" s="194"/>
    </row>
    <row r="851" spans="1:49" x14ac:dyDescent="0.2">
      <c r="A851" s="37" t="s">
        <v>27</v>
      </c>
      <c r="B851" s="37" t="s">
        <v>3115</v>
      </c>
      <c r="C851" s="116" t="s">
        <v>28</v>
      </c>
      <c r="D851" s="37" t="s">
        <v>30</v>
      </c>
      <c r="E851" s="193" t="str">
        <f>+LEFT(Tabla1[[#This Row],[RutDV]],8)</f>
        <v>17261060</v>
      </c>
      <c r="F851" s="193" t="str">
        <f>+RIGHT(Tabla1[[#This Row],[RutDV]],1)</f>
        <v>9</v>
      </c>
      <c r="G851" s="37" t="s">
        <v>6924</v>
      </c>
      <c r="H851" s="37" t="s">
        <v>6986</v>
      </c>
      <c r="I851" s="41" t="str">
        <f>+TRIM(Tabla1[[#This Row],[Nombres]]&amp;" "&amp;Tabla1[[#This Row],[Apellidos]])</f>
        <v>FELIPE SEBASTIAN TRONCOSO BURGOS</v>
      </c>
      <c r="J851" s="37" t="s">
        <v>5156</v>
      </c>
      <c r="K851" s="37" t="s">
        <v>6950</v>
      </c>
      <c r="L851" s="159" t="s">
        <v>2494</v>
      </c>
      <c r="M851" s="159" t="s">
        <v>2493</v>
      </c>
      <c r="N851" s="159" t="s">
        <v>2496</v>
      </c>
      <c r="O851" s="159" t="s">
        <v>3533</v>
      </c>
      <c r="P851" s="40">
        <v>43998</v>
      </c>
      <c r="Q851" s="37"/>
      <c r="R851" s="45"/>
      <c r="S851" s="45"/>
      <c r="T851" s="45"/>
      <c r="U851" s="45"/>
      <c r="V851" s="40">
        <v>32692</v>
      </c>
      <c r="W851" s="37" t="s">
        <v>5411</v>
      </c>
      <c r="X851" s="37" t="s">
        <v>2512</v>
      </c>
      <c r="Y851" s="37" t="str">
        <f>+IFERROR(VLOOKUP(Tabla1[[#This Row],[Supervisor]],STAFF!E:H,4,0),"")</f>
        <v>ULISES LA ROSA PEREZ</v>
      </c>
      <c r="Z851" s="40">
        <v>43689</v>
      </c>
      <c r="AA851" s="40">
        <v>43710</v>
      </c>
      <c r="AC851" s="40">
        <v>43711</v>
      </c>
      <c r="AD851" s="37" t="s">
        <v>6986</v>
      </c>
      <c r="AE851" s="37" t="s">
        <v>6986</v>
      </c>
      <c r="AF851" s="37">
        <v>19358</v>
      </c>
      <c r="AG851" s="37" t="s">
        <v>7008</v>
      </c>
      <c r="AJ851" s="37">
        <v>65</v>
      </c>
      <c r="AK851" s="37" t="s">
        <v>5846</v>
      </c>
      <c r="AL851" s="37">
        <v>30</v>
      </c>
      <c r="AM851" s="37" t="s">
        <v>3519</v>
      </c>
      <c r="AN851" s="37" t="str">
        <f>+IF(AL851=45,1,"")</f>
        <v/>
      </c>
      <c r="AO851" s="40">
        <f ca="1">+TODAY()</f>
        <v>44256</v>
      </c>
      <c r="AP851" s="41">
        <f ca="1">+IF(Tabla1[[#This Row],[Fecha Ingreso Plataforma]]="","",AO851-AC851)</f>
        <v>545</v>
      </c>
      <c r="AQ851" s="40"/>
      <c r="AR851" s="42">
        <f>+IF(Tabla1[[#This Row],[Fecha Baja]]="","",VALUE(1&amp;"/"&amp;MONTH(Tabla1[[#This Row],[Fecha Baja]])&amp;"/"&amp;YEAR(Tabla1[[#This Row],[Fecha Baja]])))</f>
        <v>43983</v>
      </c>
      <c r="AS851" s="42">
        <f>IF(Tabla1[[#This Row],[Fecha Ingreso Plataforma]]="","",VALUE(1&amp;"/"&amp;MONTH(Tabla1[[#This Row],[Fecha Ingreso Plataforma]])&amp;"/"&amp;YEAR(Tabla1[[#This Row],[Fecha Ingreso Plataforma]])))</f>
        <v>43709</v>
      </c>
      <c r="AT851" s="41" t="str">
        <f ca="1">+IF(AND(Tabla1[[#This Row],[dias]]&gt;=135,Tabla1[[#This Row],[Estado]]="Vigente"),"Si","No")</f>
        <v>No</v>
      </c>
      <c r="AU851" s="37" t="str">
        <f>+IF(COUNTIF('PLAN EMPLEADO'!I:I,Tabla1[[#This Row],[Mail]])=0,"No","Si")</f>
        <v>Si</v>
      </c>
      <c r="AV851" s="89" t="s">
        <v>709</v>
      </c>
      <c r="AW851" s="194"/>
    </row>
    <row r="852" spans="1:49" x14ac:dyDescent="0.2">
      <c r="A852" s="37" t="s">
        <v>27</v>
      </c>
      <c r="B852" s="37" t="s">
        <v>3115</v>
      </c>
      <c r="C852" s="37" t="s">
        <v>28</v>
      </c>
      <c r="D852" s="37" t="s">
        <v>30</v>
      </c>
      <c r="E852" s="193" t="str">
        <f>+LEFT(Tabla1[[#This Row],[RutDV]],8)</f>
        <v>16788425</v>
      </c>
      <c r="F852" s="193" t="str">
        <f>+RIGHT(Tabla1[[#This Row],[RutDV]],1)</f>
        <v>3</v>
      </c>
      <c r="G852" s="37" t="s">
        <v>6938</v>
      </c>
      <c r="H852" s="37" t="s">
        <v>7000</v>
      </c>
      <c r="I852" s="41" t="str">
        <f>+TRIM(Tabla1[[#This Row],[Nombres]]&amp;" "&amp;Tabla1[[#This Row],[Apellidos]])</f>
        <v>JAVIER ANDRES BRAVO CAROCA</v>
      </c>
      <c r="J852" s="37" t="s">
        <v>4538</v>
      </c>
      <c r="K852" s="37" t="s">
        <v>6976</v>
      </c>
      <c r="L852" s="37" t="s">
        <v>2494</v>
      </c>
      <c r="M852" s="37" t="s">
        <v>2493</v>
      </c>
      <c r="N852" s="37" t="s">
        <v>2496</v>
      </c>
      <c r="O852" s="37" t="s">
        <v>3533</v>
      </c>
      <c r="P852" s="40">
        <v>43717</v>
      </c>
      <c r="Q852" s="37"/>
      <c r="R852" s="45"/>
      <c r="S852" s="45"/>
      <c r="T852" s="45"/>
      <c r="U852" s="45"/>
      <c r="V852" s="40">
        <v>32220</v>
      </c>
      <c r="W852" s="37" t="s">
        <v>5417</v>
      </c>
      <c r="X852" s="37" t="s">
        <v>2514</v>
      </c>
      <c r="Y852" s="37" t="str">
        <f>+IFERROR(VLOOKUP(Tabla1[[#This Row],[Supervisor]],STAFF!E:H,4,0),"")</f>
        <v>WILLIAMS ENRIQUE DOMINGUEZ BARRADA</v>
      </c>
      <c r="Z852" s="40">
        <v>43689</v>
      </c>
      <c r="AA852" s="40">
        <v>43710</v>
      </c>
      <c r="AC852" s="40">
        <v>43711</v>
      </c>
      <c r="AD852" s="37" t="s">
        <v>7000</v>
      </c>
      <c r="AE852" s="37" t="s">
        <v>7000</v>
      </c>
      <c r="AF852" s="37">
        <v>19105</v>
      </c>
      <c r="AG852" s="37" t="s">
        <v>7022</v>
      </c>
      <c r="AJ852" s="37">
        <v>65</v>
      </c>
      <c r="AK852" s="37" t="s">
        <v>5846</v>
      </c>
      <c r="AL852" s="37">
        <v>45</v>
      </c>
      <c r="AM852" s="37" t="s">
        <v>3519</v>
      </c>
      <c r="AN852" s="37">
        <f>+IF(AL852=45,1,"")</f>
        <v>1</v>
      </c>
      <c r="AO852" s="40">
        <f ca="1">+TODAY()</f>
        <v>44256</v>
      </c>
      <c r="AP852" s="41">
        <f ca="1">+IF(Tabla1[[#This Row],[Fecha Ingreso Plataforma]]="","",AO852-AC852)</f>
        <v>545</v>
      </c>
      <c r="AQ852" s="40"/>
      <c r="AR852" s="42">
        <f>+IF(Tabla1[[#This Row],[Fecha Baja]]="","",VALUE(1&amp;"/"&amp;MONTH(Tabla1[[#This Row],[Fecha Baja]])&amp;"/"&amp;YEAR(Tabla1[[#This Row],[Fecha Baja]])))</f>
        <v>43709</v>
      </c>
      <c r="AS852" s="42">
        <f>IF(Tabla1[[#This Row],[Fecha Ingreso Plataforma]]="","",VALUE(1&amp;"/"&amp;MONTH(Tabla1[[#This Row],[Fecha Ingreso Plataforma]])&amp;"/"&amp;YEAR(Tabla1[[#This Row],[Fecha Ingreso Plataforma]])))</f>
        <v>43709</v>
      </c>
      <c r="AT852" s="41" t="str">
        <f ca="1">+IF(AND(Tabla1[[#This Row],[dias]]&gt;=135,Tabla1[[#This Row],[Estado]]="Vigente"),"Si","No")</f>
        <v>No</v>
      </c>
      <c r="AU852" s="37" t="str">
        <f>+IF(COUNTIF('PLAN EMPLEADO'!I:I,Tabla1[[#This Row],[Mail]])=0,"No","Si")</f>
        <v>No</v>
      </c>
      <c r="AV852" s="89" t="s">
        <v>709</v>
      </c>
      <c r="AW852" s="194"/>
    </row>
    <row r="853" spans="1:49" x14ac:dyDescent="0.2">
      <c r="A853" s="37" t="s">
        <v>27</v>
      </c>
      <c r="B853" s="37" t="s">
        <v>3115</v>
      </c>
      <c r="C853" s="37" t="s">
        <v>28</v>
      </c>
      <c r="D853" s="37" t="s">
        <v>30</v>
      </c>
      <c r="E853" s="193" t="str">
        <f>+LEFT(Tabla1[[#This Row],[RutDV]],8)</f>
        <v>15052882</v>
      </c>
      <c r="F853" s="193" t="str">
        <f>+RIGHT(Tabla1[[#This Row],[RutDV]],1)</f>
        <v>8</v>
      </c>
      <c r="G853" s="37" t="s">
        <v>6940</v>
      </c>
      <c r="H853" s="37" t="s">
        <v>7002</v>
      </c>
      <c r="I853" s="41" t="str">
        <f>+TRIM(Tabla1[[#This Row],[Nombres]]&amp;" "&amp;Tabla1[[#This Row],[Apellidos]])</f>
        <v>LETICIA ANDREA DAZA DAZA</v>
      </c>
      <c r="J853" s="37" t="s">
        <v>6979</v>
      </c>
      <c r="K853" s="37" t="s">
        <v>6980</v>
      </c>
      <c r="L853" s="37" t="s">
        <v>2494</v>
      </c>
      <c r="M853" s="37" t="s">
        <v>2493</v>
      </c>
      <c r="N853" s="37" t="s">
        <v>2496</v>
      </c>
      <c r="O853" s="37" t="s">
        <v>3533</v>
      </c>
      <c r="P853" s="40">
        <v>43745</v>
      </c>
      <c r="Q853" s="37"/>
      <c r="R853" s="45"/>
      <c r="S853" s="45"/>
      <c r="T853" s="45"/>
      <c r="U853" s="45"/>
      <c r="V853" s="40">
        <v>30314</v>
      </c>
      <c r="W853" s="37" t="s">
        <v>5414</v>
      </c>
      <c r="X853" s="37" t="s">
        <v>2508</v>
      </c>
      <c r="Y853" s="37" t="str">
        <f>+IFERROR(VLOOKUP(Tabla1[[#This Row],[Supervisor]],STAFF!E:H,4,0),"")</f>
        <v>ULISES LA ROSA PEREZ</v>
      </c>
      <c r="Z853" s="40">
        <v>43689</v>
      </c>
      <c r="AA853" s="40">
        <v>43710</v>
      </c>
      <c r="AC853" s="40">
        <v>43711</v>
      </c>
      <c r="AD853" s="37" t="s">
        <v>7002</v>
      </c>
      <c r="AE853" s="37" t="s">
        <v>7002</v>
      </c>
      <c r="AF853" s="37">
        <v>19198</v>
      </c>
      <c r="AG853" s="37" t="s">
        <v>7024</v>
      </c>
      <c r="AJ853" s="37">
        <v>65</v>
      </c>
      <c r="AK853" s="37" t="s">
        <v>5846</v>
      </c>
      <c r="AL853" s="37">
        <v>30</v>
      </c>
      <c r="AM853" s="37" t="s">
        <v>3519</v>
      </c>
      <c r="AN853" s="37" t="str">
        <f>+IF(AL853=45,1,"")</f>
        <v/>
      </c>
      <c r="AO853" s="40">
        <f ca="1">+TODAY()</f>
        <v>44256</v>
      </c>
      <c r="AP853" s="41">
        <f ca="1">+IF(Tabla1[[#This Row],[Fecha Ingreso Plataforma]]="","",AO853-AC853)</f>
        <v>545</v>
      </c>
      <c r="AQ853" s="40"/>
      <c r="AR853" s="42">
        <f>+IF(Tabla1[[#This Row],[Fecha Baja]]="","",VALUE(1&amp;"/"&amp;MONTH(Tabla1[[#This Row],[Fecha Baja]])&amp;"/"&amp;YEAR(Tabla1[[#This Row],[Fecha Baja]])))</f>
        <v>43739</v>
      </c>
      <c r="AS853" s="42">
        <f>IF(Tabla1[[#This Row],[Fecha Ingreso Plataforma]]="","",VALUE(1&amp;"/"&amp;MONTH(Tabla1[[#This Row],[Fecha Ingreso Plataforma]])&amp;"/"&amp;YEAR(Tabla1[[#This Row],[Fecha Ingreso Plataforma]])))</f>
        <v>43709</v>
      </c>
      <c r="AT853" s="41" t="str">
        <f ca="1">+IF(AND(Tabla1[[#This Row],[dias]]&gt;=135,Tabla1[[#This Row],[Estado]]="Vigente"),"Si","No")</f>
        <v>No</v>
      </c>
      <c r="AU853" s="37" t="str">
        <f>+IF(COUNTIF('PLAN EMPLEADO'!I:I,Tabla1[[#This Row],[Mail]])=0,"No","Si")</f>
        <v>No</v>
      </c>
      <c r="AV853" s="89" t="s">
        <v>709</v>
      </c>
      <c r="AW853" s="194"/>
    </row>
    <row r="854" spans="1:49" x14ac:dyDescent="0.2">
      <c r="A854" s="37" t="s">
        <v>27</v>
      </c>
      <c r="B854" s="37" t="s">
        <v>3115</v>
      </c>
      <c r="C854" s="37" t="s">
        <v>28</v>
      </c>
      <c r="D854" s="37" t="s">
        <v>30</v>
      </c>
      <c r="E854" s="193" t="str">
        <f>+LEFT(Tabla1[[#This Row],[RutDV]],8)</f>
        <v>18985552</v>
      </c>
      <c r="F854" s="193" t="str">
        <f>+RIGHT(Tabla1[[#This Row],[RutDV]],1)</f>
        <v>4</v>
      </c>
      <c r="G854" s="37" t="s">
        <v>6930</v>
      </c>
      <c r="H854" s="37" t="s">
        <v>6992</v>
      </c>
      <c r="I854" s="41" t="str">
        <f>+TRIM(Tabla1[[#This Row],[Nombres]]&amp;" "&amp;Tabla1[[#This Row],[Apellidos]])</f>
        <v>MANUEL ALFREDO CASTILLO TAPIA</v>
      </c>
      <c r="J854" s="37" t="s">
        <v>6961</v>
      </c>
      <c r="K854" s="37" t="s">
        <v>6962</v>
      </c>
      <c r="L854" s="37" t="s">
        <v>2494</v>
      </c>
      <c r="M854" s="37" t="s">
        <v>2493</v>
      </c>
      <c r="N854" s="37" t="s">
        <v>2496</v>
      </c>
      <c r="O854" s="37" t="s">
        <v>3533</v>
      </c>
      <c r="P854" s="40">
        <v>43713</v>
      </c>
      <c r="Q854" s="37"/>
      <c r="R854" s="45"/>
      <c r="S854" s="45"/>
      <c r="T854" s="45"/>
      <c r="U854" s="45"/>
      <c r="V854" s="40">
        <v>34865</v>
      </c>
      <c r="W854" s="37" t="s">
        <v>5413</v>
      </c>
      <c r="X854" s="37" t="s">
        <v>2510</v>
      </c>
      <c r="Y854" s="37" t="str">
        <f>+IFERROR(VLOOKUP(Tabla1[[#This Row],[Supervisor]],STAFF!E:H,4,0),"")</f>
        <v>FRANCISCO JAVIER SUAREZ VEGA</v>
      </c>
      <c r="Z854" s="40">
        <v>43689</v>
      </c>
      <c r="AA854" s="40">
        <v>43710</v>
      </c>
      <c r="AC854" s="40">
        <v>43711</v>
      </c>
      <c r="AD854" s="37" t="s">
        <v>6992</v>
      </c>
      <c r="AE854" s="37" t="s">
        <v>6992</v>
      </c>
      <c r="AF854" s="37">
        <v>19096</v>
      </c>
      <c r="AG854" s="37" t="s">
        <v>7014</v>
      </c>
      <c r="AJ854" s="37">
        <v>65</v>
      </c>
      <c r="AK854" s="37" t="s">
        <v>5846</v>
      </c>
      <c r="AL854" s="37">
        <v>45</v>
      </c>
      <c r="AM854" s="37" t="s">
        <v>3519</v>
      </c>
      <c r="AN854" s="37">
        <f>+IF(AL854=45,1,"")</f>
        <v>1</v>
      </c>
      <c r="AO854" s="40">
        <f ca="1">+TODAY()</f>
        <v>44256</v>
      </c>
      <c r="AP854" s="41">
        <f ca="1">+IF(Tabla1[[#This Row],[Fecha Ingreso Plataforma]]="","",AO854-AC854)</f>
        <v>545</v>
      </c>
      <c r="AQ854" s="40"/>
      <c r="AR854" s="42">
        <f>+IF(Tabla1[[#This Row],[Fecha Baja]]="","",VALUE(1&amp;"/"&amp;MONTH(Tabla1[[#This Row],[Fecha Baja]])&amp;"/"&amp;YEAR(Tabla1[[#This Row],[Fecha Baja]])))</f>
        <v>43709</v>
      </c>
      <c r="AS854" s="42">
        <f>IF(Tabla1[[#This Row],[Fecha Ingreso Plataforma]]="","",VALUE(1&amp;"/"&amp;MONTH(Tabla1[[#This Row],[Fecha Ingreso Plataforma]])&amp;"/"&amp;YEAR(Tabla1[[#This Row],[Fecha Ingreso Plataforma]])))</f>
        <v>43709</v>
      </c>
      <c r="AT854" s="41" t="str">
        <f ca="1">+IF(AND(Tabla1[[#This Row],[dias]]&gt;=135,Tabla1[[#This Row],[Estado]]="Vigente"),"Si","No")</f>
        <v>No</v>
      </c>
      <c r="AU854" s="37" t="str">
        <f>+IF(COUNTIF('PLAN EMPLEADO'!I:I,Tabla1[[#This Row],[Mail]])=0,"No","Si")</f>
        <v>No</v>
      </c>
      <c r="AV854" s="89" t="s">
        <v>709</v>
      </c>
      <c r="AW854" s="194"/>
    </row>
    <row r="855" spans="1:49" x14ac:dyDescent="0.2">
      <c r="A855" s="37" t="s">
        <v>27</v>
      </c>
      <c r="B855" s="37" t="s">
        <v>3115</v>
      </c>
      <c r="C855" s="37" t="s">
        <v>28</v>
      </c>
      <c r="D855" s="37" t="s">
        <v>30</v>
      </c>
      <c r="E855" s="193" t="str">
        <f>+LEFT(Tabla1[[#This Row],[RutDV]],8)</f>
        <v>17277312</v>
      </c>
      <c r="F855" s="193" t="str">
        <f>+RIGHT(Tabla1[[#This Row],[RutDV]],1)</f>
        <v>5</v>
      </c>
      <c r="G855" s="37" t="s">
        <v>6920</v>
      </c>
      <c r="H855" s="37" t="s">
        <v>6982</v>
      </c>
      <c r="I855" s="41" t="str">
        <f>+TRIM(Tabla1[[#This Row],[Nombres]]&amp;" "&amp;Tabla1[[#This Row],[Apellidos]])</f>
        <v>PAOLA FRANCESCA TORRES AREYUNA</v>
      </c>
      <c r="J855" s="37" t="s">
        <v>6943</v>
      </c>
      <c r="K855" s="37" t="s">
        <v>6944</v>
      </c>
      <c r="L855" s="37" t="s">
        <v>2494</v>
      </c>
      <c r="M855" s="37" t="s">
        <v>2493</v>
      </c>
      <c r="N855" s="37" t="s">
        <v>2496</v>
      </c>
      <c r="O855" s="37" t="s">
        <v>3533</v>
      </c>
      <c r="P855" s="40">
        <v>43745</v>
      </c>
      <c r="Q855" s="37"/>
      <c r="R855" s="45"/>
      <c r="S855" s="45"/>
      <c r="T855" s="45"/>
      <c r="U855" s="45"/>
      <c r="V855" s="40">
        <v>32814</v>
      </c>
      <c r="W855" s="37" t="s">
        <v>5411</v>
      </c>
      <c r="X855" s="37" t="s">
        <v>2512</v>
      </c>
      <c r="Y855" s="37" t="str">
        <f>+IFERROR(VLOOKUP(Tabla1[[#This Row],[Supervisor]],STAFF!E:H,4,0),"")</f>
        <v>ULISES LA ROSA PEREZ</v>
      </c>
      <c r="Z855" s="40">
        <v>43689</v>
      </c>
      <c r="AA855" s="40">
        <v>43710</v>
      </c>
      <c r="AC855" s="40">
        <v>43711</v>
      </c>
      <c r="AD855" s="37" t="s">
        <v>6982</v>
      </c>
      <c r="AE855" s="37" t="s">
        <v>6982</v>
      </c>
      <c r="AF855" s="37">
        <v>19363</v>
      </c>
      <c r="AG855" s="37" t="s">
        <v>7004</v>
      </c>
      <c r="AJ855" s="37">
        <v>65</v>
      </c>
      <c r="AK855" s="37" t="s">
        <v>5846</v>
      </c>
      <c r="AL855" s="37">
        <v>30</v>
      </c>
      <c r="AM855" s="37" t="s">
        <v>3519</v>
      </c>
      <c r="AN855" s="37" t="str">
        <f>+IF(AL855=45,1,"")</f>
        <v/>
      </c>
      <c r="AO855" s="40">
        <f ca="1">+TODAY()</f>
        <v>44256</v>
      </c>
      <c r="AP855" s="41">
        <f ca="1">+IF(Tabla1[[#This Row],[Fecha Ingreso Plataforma]]="","",AO855-AC855)</f>
        <v>545</v>
      </c>
      <c r="AQ855" s="40"/>
      <c r="AR855" s="42">
        <f>+IF(Tabla1[[#This Row],[Fecha Baja]]="","",VALUE(1&amp;"/"&amp;MONTH(Tabla1[[#This Row],[Fecha Baja]])&amp;"/"&amp;YEAR(Tabla1[[#This Row],[Fecha Baja]])))</f>
        <v>43739</v>
      </c>
      <c r="AS855" s="42">
        <f>IF(Tabla1[[#This Row],[Fecha Ingreso Plataforma]]="","",VALUE(1&amp;"/"&amp;MONTH(Tabla1[[#This Row],[Fecha Ingreso Plataforma]])&amp;"/"&amp;YEAR(Tabla1[[#This Row],[Fecha Ingreso Plataforma]])))</f>
        <v>43709</v>
      </c>
      <c r="AT855" s="41" t="str">
        <f ca="1">+IF(AND(Tabla1[[#This Row],[dias]]&gt;=135,Tabla1[[#This Row],[Estado]]="Vigente"),"Si","No")</f>
        <v>No</v>
      </c>
      <c r="AU855" s="37" t="str">
        <f>+IF(COUNTIF('PLAN EMPLEADO'!I:I,Tabla1[[#This Row],[Mail]])=0,"No","Si")</f>
        <v>No</v>
      </c>
      <c r="AV855" s="89" t="s">
        <v>709</v>
      </c>
      <c r="AW855" s="194"/>
    </row>
    <row r="856" spans="1:49" x14ac:dyDescent="0.2">
      <c r="A856" s="37" t="s">
        <v>27</v>
      </c>
      <c r="B856" s="37" t="s">
        <v>3115</v>
      </c>
      <c r="C856" s="37" t="s">
        <v>28</v>
      </c>
      <c r="D856" s="37" t="s">
        <v>30</v>
      </c>
      <c r="E856" s="193" t="str">
        <f>+LEFT(Tabla1[[#This Row],[RutDV]],8)</f>
        <v>15035759</v>
      </c>
      <c r="F856" s="193" t="str">
        <f>+RIGHT(Tabla1[[#This Row],[RutDV]],1)</f>
        <v>4</v>
      </c>
      <c r="G856" s="37" t="s">
        <v>6922</v>
      </c>
      <c r="H856" s="37" t="s">
        <v>6984</v>
      </c>
      <c r="I856" s="41" t="str">
        <f>+TRIM(Tabla1[[#This Row],[Nombres]]&amp;" "&amp;Tabla1[[#This Row],[Apellidos]])</f>
        <v>YASNA KARINA ROJAS LATAPIAT</v>
      </c>
      <c r="J856" s="37" t="s">
        <v>6945</v>
      </c>
      <c r="K856" s="37" t="s">
        <v>6946</v>
      </c>
      <c r="L856" s="37" t="s">
        <v>2494</v>
      </c>
      <c r="M856" s="37" t="s">
        <v>2493</v>
      </c>
      <c r="N856" s="37" t="s">
        <v>2495</v>
      </c>
      <c r="O856" s="37" t="s">
        <v>3243</v>
      </c>
      <c r="P856" s="40">
        <v>43783</v>
      </c>
      <c r="Q856" s="37"/>
      <c r="R856" s="45"/>
      <c r="S856" s="45"/>
      <c r="T856" s="45"/>
      <c r="U856" s="45"/>
      <c r="V856" s="40">
        <v>30955</v>
      </c>
      <c r="W856" s="37" t="s">
        <v>5410</v>
      </c>
      <c r="X856" s="37" t="s">
        <v>2506</v>
      </c>
      <c r="Y856" s="37" t="str">
        <f>+IFERROR(VLOOKUP(Tabla1[[#This Row],[Supervisor]],STAFF!E:H,4,0),"")</f>
        <v>ULISES LA ROSA PEREZ</v>
      </c>
      <c r="Z856" s="40">
        <v>43689</v>
      </c>
      <c r="AA856" s="40">
        <v>43710</v>
      </c>
      <c r="AC856" s="40">
        <v>43711</v>
      </c>
      <c r="AD856" s="37" t="s">
        <v>6984</v>
      </c>
      <c r="AE856" s="37" t="s">
        <v>6984</v>
      </c>
      <c r="AF856" s="37">
        <v>19365</v>
      </c>
      <c r="AG856" s="37" t="s">
        <v>7006</v>
      </c>
      <c r="AJ856" s="37">
        <v>65</v>
      </c>
      <c r="AK856" s="37" t="s">
        <v>5846</v>
      </c>
      <c r="AL856" s="37">
        <v>45</v>
      </c>
      <c r="AM856" s="37" t="s">
        <v>3519</v>
      </c>
      <c r="AN856" s="37">
        <f>+IF(AL856=45,1,"")</f>
        <v>1</v>
      </c>
      <c r="AO856" s="40">
        <f ca="1">+TODAY()</f>
        <v>44256</v>
      </c>
      <c r="AP856" s="41">
        <f ca="1">+IF(Tabla1[[#This Row],[Fecha Ingreso Plataforma]]="","",AO856-AC856)</f>
        <v>545</v>
      </c>
      <c r="AQ856" s="40"/>
      <c r="AR856" s="42">
        <f>+IF(Tabla1[[#This Row],[Fecha Baja]]="","",VALUE(1&amp;"/"&amp;MONTH(Tabla1[[#This Row],[Fecha Baja]])&amp;"/"&amp;YEAR(Tabla1[[#This Row],[Fecha Baja]])))</f>
        <v>43770</v>
      </c>
      <c r="AS856" s="42">
        <f>IF(Tabla1[[#This Row],[Fecha Ingreso Plataforma]]="","",VALUE(1&amp;"/"&amp;MONTH(Tabla1[[#This Row],[Fecha Ingreso Plataforma]])&amp;"/"&amp;YEAR(Tabla1[[#This Row],[Fecha Ingreso Plataforma]])))</f>
        <v>43709</v>
      </c>
      <c r="AT856" s="41" t="str">
        <f ca="1">+IF(AND(Tabla1[[#This Row],[dias]]&gt;=135,Tabla1[[#This Row],[Estado]]="Vigente"),"Si","No")</f>
        <v>No</v>
      </c>
      <c r="AU856" s="37" t="str">
        <f>+IF(COUNTIF('PLAN EMPLEADO'!I:I,Tabla1[[#This Row],[Mail]])=0,"No","Si")</f>
        <v>No</v>
      </c>
      <c r="AV856" s="89" t="s">
        <v>709</v>
      </c>
      <c r="AW856" s="194"/>
    </row>
    <row r="857" spans="1:49" x14ac:dyDescent="0.2">
      <c r="A857" s="37" t="s">
        <v>27</v>
      </c>
      <c r="B857" s="37" t="s">
        <v>3115</v>
      </c>
      <c r="C857" s="37" t="s">
        <v>28</v>
      </c>
      <c r="D857" s="37" t="s">
        <v>30</v>
      </c>
      <c r="E857" s="193" t="str">
        <f>+LEFT(Tabla1[[#This Row],[RutDV]],8)</f>
        <v>18007083</v>
      </c>
      <c r="F857" s="193" t="str">
        <f>+RIGHT(Tabla1[[#This Row],[RutDV]],1)</f>
        <v>4</v>
      </c>
      <c r="G857" s="37" t="s">
        <v>7038</v>
      </c>
      <c r="H857" s="37" t="s">
        <v>7105</v>
      </c>
      <c r="I857" s="41" t="str">
        <f>+TRIM(Tabla1[[#This Row],[Nombres]]&amp;" "&amp;Tabla1[[#This Row],[Apellidos]])</f>
        <v>CRISTIAN OMAR VILLEGAS CORTES</v>
      </c>
      <c r="J857" s="37" t="s">
        <v>7085</v>
      </c>
      <c r="K857" s="37" t="s">
        <v>7086</v>
      </c>
      <c r="L857" s="37" t="s">
        <v>2494</v>
      </c>
      <c r="M857" s="37" t="s">
        <v>2493</v>
      </c>
      <c r="N857" s="37" t="s">
        <v>2496</v>
      </c>
      <c r="O857" s="37" t="s">
        <v>3533</v>
      </c>
      <c r="P857" s="40">
        <v>43742</v>
      </c>
      <c r="Q857" s="37"/>
      <c r="R857" s="45"/>
      <c r="S857" s="45"/>
      <c r="T857" s="45"/>
      <c r="U857" s="45"/>
      <c r="V857" s="40" t="s">
        <v>7056</v>
      </c>
      <c r="W857" s="37" t="s">
        <v>5410</v>
      </c>
      <c r="X857" s="37" t="s">
        <v>2506</v>
      </c>
      <c r="Y857" s="37" t="str">
        <f>+IFERROR(VLOOKUP(Tabla1[[#This Row],[Supervisor]],STAFF!E:H,4,0),"")</f>
        <v>ULISES LA ROSA PEREZ</v>
      </c>
      <c r="Z857" s="40">
        <v>43698</v>
      </c>
      <c r="AA857" s="40">
        <v>43718</v>
      </c>
      <c r="AC857" s="40">
        <v>43720</v>
      </c>
      <c r="AD857" s="37" t="s">
        <v>7105</v>
      </c>
      <c r="AE857" s="37" t="s">
        <v>7105</v>
      </c>
      <c r="AF857" s="37">
        <v>19305</v>
      </c>
      <c r="AG857" s="37" t="s">
        <v>7122</v>
      </c>
      <c r="AJ857" s="37">
        <v>66</v>
      </c>
      <c r="AK857" s="37" t="s">
        <v>6541</v>
      </c>
      <c r="AL857" s="37">
        <v>30</v>
      </c>
      <c r="AM857" s="37" t="s">
        <v>3519</v>
      </c>
      <c r="AN857" s="37" t="str">
        <f>+IF(AL857=45,1,"")</f>
        <v/>
      </c>
      <c r="AO857" s="40">
        <f ca="1">+TODAY()</f>
        <v>44256</v>
      </c>
      <c r="AP857" s="41">
        <f ca="1">+IF(Tabla1[[#This Row],[Fecha Ingreso Plataforma]]="","",AO857-AC857)</f>
        <v>536</v>
      </c>
      <c r="AQ857" s="40"/>
      <c r="AR857" s="42">
        <f>+IF(Tabla1[[#This Row],[Fecha Baja]]="","",VALUE(1&amp;"/"&amp;MONTH(Tabla1[[#This Row],[Fecha Baja]])&amp;"/"&amp;YEAR(Tabla1[[#This Row],[Fecha Baja]])))</f>
        <v>43739</v>
      </c>
      <c r="AS857" s="42">
        <f>IF(Tabla1[[#This Row],[Fecha Ingreso Plataforma]]="","",VALUE(1&amp;"/"&amp;MONTH(Tabla1[[#This Row],[Fecha Ingreso Plataforma]])&amp;"/"&amp;YEAR(Tabla1[[#This Row],[Fecha Ingreso Plataforma]])))</f>
        <v>43709</v>
      </c>
      <c r="AT857" s="41" t="str">
        <f ca="1">+IF(AND(Tabla1[[#This Row],[dias]]&gt;=135,Tabla1[[#This Row],[Estado]]="Vigente"),"Si","No")</f>
        <v>No</v>
      </c>
      <c r="AU857" s="37" t="str">
        <f>+IF(COUNTIF('PLAN EMPLEADO'!I:I,Tabla1[[#This Row],[Mail]])=0,"No","Si")</f>
        <v>No</v>
      </c>
      <c r="AV857" s="89" t="s">
        <v>709</v>
      </c>
      <c r="AW857" s="194"/>
    </row>
    <row r="858" spans="1:49" x14ac:dyDescent="0.2">
      <c r="A858" s="37" t="s">
        <v>27</v>
      </c>
      <c r="B858" s="37" t="s">
        <v>3115</v>
      </c>
      <c r="C858" s="37" t="s">
        <v>28</v>
      </c>
      <c r="D858" s="37" t="s">
        <v>30</v>
      </c>
      <c r="E858" s="193" t="str">
        <f>+LEFT(Tabla1[[#This Row],[RutDV]],8)</f>
        <v>18493476</v>
      </c>
      <c r="F858" s="193" t="str">
        <f>+RIGHT(Tabla1[[#This Row],[RutDV]],1)</f>
        <v>0</v>
      </c>
      <c r="G858" s="37" t="s">
        <v>7032</v>
      </c>
      <c r="H858" s="37" t="s">
        <v>7099</v>
      </c>
      <c r="I858" s="41" t="str">
        <f>+TRIM(Tabla1[[#This Row],[Nombres]]&amp;" "&amp;Tabla1[[#This Row],[Apellidos]])</f>
        <v>GISSELLA DEL CARMEN DIAZ TELLO</v>
      </c>
      <c r="J858" s="37" t="s">
        <v>7073</v>
      </c>
      <c r="K858" s="37" t="s">
        <v>7074</v>
      </c>
      <c r="L858" s="37" t="s">
        <v>2494</v>
      </c>
      <c r="M858" s="37" t="s">
        <v>2493</v>
      </c>
      <c r="N858" s="37" t="s">
        <v>2496</v>
      </c>
      <c r="O858" s="37" t="s">
        <v>3533</v>
      </c>
      <c r="P858" s="40">
        <v>43735</v>
      </c>
      <c r="Q858" s="37"/>
      <c r="R858" s="45"/>
      <c r="S858" s="45"/>
      <c r="T858" s="45"/>
      <c r="U858" s="45"/>
      <c r="V858" s="40" t="s">
        <v>7049</v>
      </c>
      <c r="W858" s="37" t="s">
        <v>5415</v>
      </c>
      <c r="X858" s="37" t="s">
        <v>2509</v>
      </c>
      <c r="Y858" s="37" t="str">
        <f>+IFERROR(VLOOKUP(Tabla1[[#This Row],[Supervisor]],STAFF!E:H,4,0),"")</f>
        <v>ULISES LA ROSA PEREZ</v>
      </c>
      <c r="Z858" s="40">
        <v>43698</v>
      </c>
      <c r="AA858" s="40">
        <v>43718</v>
      </c>
      <c r="AC858" s="40">
        <v>43720</v>
      </c>
      <c r="AD858" s="37" t="s">
        <v>7099</v>
      </c>
      <c r="AE858" s="37" t="s">
        <v>7099</v>
      </c>
      <c r="AF858" s="37">
        <v>19267</v>
      </c>
      <c r="AG858" s="37" t="s">
        <v>7116</v>
      </c>
      <c r="AJ858" s="37">
        <v>66</v>
      </c>
      <c r="AK858" s="37" t="s">
        <v>6541</v>
      </c>
      <c r="AL858" s="37">
        <v>45</v>
      </c>
      <c r="AM858" s="37" t="s">
        <v>3519</v>
      </c>
      <c r="AN858" s="37">
        <f>+IF(AL858=45,1,"")</f>
        <v>1</v>
      </c>
      <c r="AO858" s="40">
        <f ca="1">+TODAY()</f>
        <v>44256</v>
      </c>
      <c r="AP858" s="41">
        <f ca="1">+IF(Tabla1[[#This Row],[Fecha Ingreso Plataforma]]="","",AO858-AC858)</f>
        <v>536</v>
      </c>
      <c r="AQ858" s="40"/>
      <c r="AR858" s="42">
        <f>+IF(Tabla1[[#This Row],[Fecha Baja]]="","",VALUE(1&amp;"/"&amp;MONTH(Tabla1[[#This Row],[Fecha Baja]])&amp;"/"&amp;YEAR(Tabla1[[#This Row],[Fecha Baja]])))</f>
        <v>43709</v>
      </c>
      <c r="AS858" s="42">
        <f>IF(Tabla1[[#This Row],[Fecha Ingreso Plataforma]]="","",VALUE(1&amp;"/"&amp;MONTH(Tabla1[[#This Row],[Fecha Ingreso Plataforma]])&amp;"/"&amp;YEAR(Tabla1[[#This Row],[Fecha Ingreso Plataforma]])))</f>
        <v>43709</v>
      </c>
      <c r="AT858" s="41" t="str">
        <f ca="1">+IF(AND(Tabla1[[#This Row],[dias]]&gt;=135,Tabla1[[#This Row],[Estado]]="Vigente"),"Si","No")</f>
        <v>No</v>
      </c>
      <c r="AU858" s="37" t="str">
        <f>+IF(COUNTIF('PLAN EMPLEADO'!I:I,Tabla1[[#This Row],[Mail]])=0,"No","Si")</f>
        <v>No</v>
      </c>
      <c r="AV858" s="89" t="s">
        <v>709</v>
      </c>
      <c r="AW858" s="194"/>
    </row>
    <row r="859" spans="1:49" x14ac:dyDescent="0.2">
      <c r="A859" s="37" t="s">
        <v>27</v>
      </c>
      <c r="B859" s="37" t="s">
        <v>3115</v>
      </c>
      <c r="C859" s="37" t="s">
        <v>28</v>
      </c>
      <c r="D859" s="37" t="s">
        <v>30</v>
      </c>
      <c r="E859" s="193" t="str">
        <f>+LEFT(Tabla1[[#This Row],[RutDV]],8)</f>
        <v>19021903</v>
      </c>
      <c r="F859" s="193" t="str">
        <f>+RIGHT(Tabla1[[#This Row],[RutDV]],1)</f>
        <v>8</v>
      </c>
      <c r="G859" s="37" t="s">
        <v>7036</v>
      </c>
      <c r="H859" s="37" t="s">
        <v>7103</v>
      </c>
      <c r="I859" s="41" t="str">
        <f>+TRIM(Tabla1[[#This Row],[Nombres]]&amp;" "&amp;Tabla1[[#This Row],[Apellidos]])</f>
        <v>MARIELA ANTONIA ALFARO CALDERON</v>
      </c>
      <c r="J859" s="37" t="s">
        <v>7081</v>
      </c>
      <c r="K859" s="37" t="s">
        <v>7082</v>
      </c>
      <c r="L859" s="145" t="s">
        <v>2494</v>
      </c>
      <c r="M859" s="145" t="s">
        <v>2493</v>
      </c>
      <c r="N859" s="145" t="s">
        <v>2496</v>
      </c>
      <c r="O859" s="145" t="s">
        <v>3533</v>
      </c>
      <c r="P859" s="40">
        <v>43902</v>
      </c>
      <c r="Q859" s="37"/>
      <c r="R859" s="45"/>
      <c r="S859" s="45"/>
      <c r="T859" s="45"/>
      <c r="U859" s="45"/>
      <c r="V859" s="40" t="s">
        <v>7054</v>
      </c>
      <c r="W859" s="37" t="s">
        <v>5417</v>
      </c>
      <c r="X859" s="37" t="s">
        <v>2514</v>
      </c>
      <c r="Y859" s="37" t="str">
        <f>+IFERROR(VLOOKUP(Tabla1[[#This Row],[Supervisor]],STAFF!E:H,4,0),"")</f>
        <v>WILLIAMS ENRIQUE DOMINGUEZ BARRADA</v>
      </c>
      <c r="Z859" s="40">
        <v>43698</v>
      </c>
      <c r="AA859" s="40">
        <v>43718</v>
      </c>
      <c r="AC859" s="40">
        <v>43720</v>
      </c>
      <c r="AD859" s="37" t="s">
        <v>7103</v>
      </c>
      <c r="AE859" s="37" t="s">
        <v>7103</v>
      </c>
      <c r="AF859" s="37">
        <v>19297</v>
      </c>
      <c r="AG859" s="37" t="s">
        <v>7120</v>
      </c>
      <c r="AJ859" s="37">
        <v>66</v>
      </c>
      <c r="AK859" s="37" t="s">
        <v>6541</v>
      </c>
      <c r="AL859" s="37">
        <v>30</v>
      </c>
      <c r="AM859" s="37" t="s">
        <v>3519</v>
      </c>
      <c r="AN859" s="37" t="str">
        <f>+IF(AL859=45,1,"")</f>
        <v/>
      </c>
      <c r="AO859" s="40">
        <f ca="1">+TODAY()</f>
        <v>44256</v>
      </c>
      <c r="AP859" s="41">
        <f ca="1">+IF(Tabla1[[#This Row],[Fecha Ingreso Plataforma]]="","",AO859-AC859)</f>
        <v>536</v>
      </c>
      <c r="AQ859" s="40"/>
      <c r="AR859" s="42">
        <f>+IF(Tabla1[[#This Row],[Fecha Baja]]="","",VALUE(1&amp;"/"&amp;MONTH(Tabla1[[#This Row],[Fecha Baja]])&amp;"/"&amp;YEAR(Tabla1[[#This Row],[Fecha Baja]])))</f>
        <v>43891</v>
      </c>
      <c r="AS859" s="42">
        <f>IF(Tabla1[[#This Row],[Fecha Ingreso Plataforma]]="","",VALUE(1&amp;"/"&amp;MONTH(Tabla1[[#This Row],[Fecha Ingreso Plataforma]])&amp;"/"&amp;YEAR(Tabla1[[#This Row],[Fecha Ingreso Plataforma]])))</f>
        <v>43709</v>
      </c>
      <c r="AT859" s="41" t="str">
        <f ca="1">+IF(AND(Tabla1[[#This Row],[dias]]&gt;=135,Tabla1[[#This Row],[Estado]]="Vigente"),"Si","No")</f>
        <v>No</v>
      </c>
      <c r="AU859" s="37" t="str">
        <f>+IF(COUNTIF('PLAN EMPLEADO'!I:I,Tabla1[[#This Row],[Mail]])=0,"No","Si")</f>
        <v>No</v>
      </c>
      <c r="AV859" s="89" t="s">
        <v>709</v>
      </c>
      <c r="AW859" s="194"/>
    </row>
    <row r="860" spans="1:49" x14ac:dyDescent="0.2">
      <c r="A860" s="37" t="s">
        <v>27</v>
      </c>
      <c r="B860" s="37" t="s">
        <v>3115</v>
      </c>
      <c r="C860" s="37" t="s">
        <v>28</v>
      </c>
      <c r="D860" s="37" t="s">
        <v>30</v>
      </c>
      <c r="E860" s="193" t="str">
        <f>+LEFT(Tabla1[[#This Row],[RutDV]],8)</f>
        <v>17485189</v>
      </c>
      <c r="F860" s="193" t="str">
        <f>+RIGHT(Tabla1[[#This Row],[RutDV]],1)</f>
        <v>1</v>
      </c>
      <c r="G860" s="37" t="s">
        <v>7034</v>
      </c>
      <c r="H860" s="37" t="s">
        <v>7101</v>
      </c>
      <c r="I860" s="41" t="str">
        <f>+TRIM(Tabla1[[#This Row],[Nombres]]&amp;" "&amp;Tabla1[[#This Row],[Apellidos]])</f>
        <v>MICHELLE KARINA ARTEAGA VELOZO</v>
      </c>
      <c r="J860" s="37" t="s">
        <v>7077</v>
      </c>
      <c r="K860" s="37" t="s">
        <v>7078</v>
      </c>
      <c r="L860" s="37" t="s">
        <v>2494</v>
      </c>
      <c r="M860" s="37" t="s">
        <v>2493</v>
      </c>
      <c r="N860" s="37" t="s">
        <v>2495</v>
      </c>
      <c r="O860" s="37" t="s">
        <v>3240</v>
      </c>
      <c r="P860" s="40">
        <v>43794</v>
      </c>
      <c r="Q860" s="37"/>
      <c r="R860" s="45"/>
      <c r="S860" s="45"/>
      <c r="T860" s="45"/>
      <c r="U860" s="45"/>
      <c r="V860" s="40" t="s">
        <v>7052</v>
      </c>
      <c r="W860" s="37" t="s">
        <v>5416</v>
      </c>
      <c r="X860" s="37" t="s">
        <v>2505</v>
      </c>
      <c r="Y860" s="37" t="str">
        <f>+IFERROR(VLOOKUP(Tabla1[[#This Row],[Supervisor]],STAFF!E:H,4,0),"")</f>
        <v>FRANCISCO JAVIER SUAREZ VEGA</v>
      </c>
      <c r="Z860" s="40">
        <v>43698</v>
      </c>
      <c r="AA860" s="40">
        <v>43718</v>
      </c>
      <c r="AC860" s="40">
        <v>43720</v>
      </c>
      <c r="AD860" s="37" t="s">
        <v>7101</v>
      </c>
      <c r="AE860" s="37" t="s">
        <v>7101</v>
      </c>
      <c r="AF860" s="37">
        <v>19277</v>
      </c>
      <c r="AG860" s="37" t="s">
        <v>7118</v>
      </c>
      <c r="AJ860" s="37">
        <v>66</v>
      </c>
      <c r="AK860" s="37" t="s">
        <v>6541</v>
      </c>
      <c r="AL860" s="37">
        <v>30</v>
      </c>
      <c r="AM860" s="37" t="s">
        <v>3519</v>
      </c>
      <c r="AN860" s="37" t="str">
        <f>+IF(AL860=45,1,"")</f>
        <v/>
      </c>
      <c r="AO860" s="40">
        <f ca="1">+TODAY()</f>
        <v>44256</v>
      </c>
      <c r="AP860" s="41">
        <f ca="1">+IF(Tabla1[[#This Row],[Fecha Ingreso Plataforma]]="","",AO860-AC860)</f>
        <v>536</v>
      </c>
      <c r="AQ860" s="40"/>
      <c r="AR860" s="42">
        <f>+IF(Tabla1[[#This Row],[Fecha Baja]]="","",VALUE(1&amp;"/"&amp;MONTH(Tabla1[[#This Row],[Fecha Baja]])&amp;"/"&amp;YEAR(Tabla1[[#This Row],[Fecha Baja]])))</f>
        <v>43770</v>
      </c>
      <c r="AS860" s="42">
        <f>IF(Tabla1[[#This Row],[Fecha Ingreso Plataforma]]="","",VALUE(1&amp;"/"&amp;MONTH(Tabla1[[#This Row],[Fecha Ingreso Plataforma]])&amp;"/"&amp;YEAR(Tabla1[[#This Row],[Fecha Ingreso Plataforma]])))</f>
        <v>43709</v>
      </c>
      <c r="AT860" s="41" t="str">
        <f ca="1">+IF(AND(Tabla1[[#This Row],[dias]]&gt;=135,Tabla1[[#This Row],[Estado]]="Vigente"),"Si","No")</f>
        <v>No</v>
      </c>
      <c r="AU860" s="37" t="str">
        <f>+IF(COUNTIF('PLAN EMPLEADO'!I:I,Tabla1[[#This Row],[Mail]])=0,"No","Si")</f>
        <v>No</v>
      </c>
      <c r="AV860" s="89" t="s">
        <v>709</v>
      </c>
      <c r="AW860" s="194"/>
    </row>
    <row r="861" spans="1:49" x14ac:dyDescent="0.2">
      <c r="A861" s="37" t="s">
        <v>27</v>
      </c>
      <c r="B861" s="37" t="s">
        <v>3115</v>
      </c>
      <c r="C861" s="37" t="s">
        <v>28</v>
      </c>
      <c r="D861" s="37" t="s">
        <v>30</v>
      </c>
      <c r="E861" s="193" t="str">
        <f>+LEFT(Tabla1[[#This Row],[RutDV]],8)</f>
        <v>19040675</v>
      </c>
      <c r="F861" s="193" t="str">
        <f>+RIGHT(Tabla1[[#This Row],[RutDV]],1)</f>
        <v>K</v>
      </c>
      <c r="G861" s="37" t="s">
        <v>7189</v>
      </c>
      <c r="H861" s="37" t="s">
        <v>7249</v>
      </c>
      <c r="I861" s="41" t="str">
        <f>+TRIM(Tabla1[[#This Row],[Nombres]]&amp;" "&amp;Tabla1[[#This Row],[Apellidos]])</f>
        <v>AYLIN ALEJANDRA HIDALGO BRAVO</v>
      </c>
      <c r="J861" s="37" t="s">
        <v>7143</v>
      </c>
      <c r="K861" s="37" t="s">
        <v>7144</v>
      </c>
      <c r="L861" s="37" t="s">
        <v>2494</v>
      </c>
      <c r="M861" s="37" t="s">
        <v>2493</v>
      </c>
      <c r="N861" s="37" t="s">
        <v>2495</v>
      </c>
      <c r="O861" s="37" t="s">
        <v>3107</v>
      </c>
      <c r="P861" s="40">
        <v>43782</v>
      </c>
      <c r="R861" s="45"/>
      <c r="S861" s="45"/>
      <c r="T861" s="45"/>
      <c r="U861" s="45"/>
      <c r="V861" s="40" t="s">
        <v>7217</v>
      </c>
      <c r="W861" s="40" t="s">
        <v>5415</v>
      </c>
      <c r="X861" s="37" t="s">
        <v>2509</v>
      </c>
      <c r="Y861" s="37" t="str">
        <f>+IFERROR(VLOOKUP(Tabla1[[#This Row],[Supervisor]],STAFF!E:H,4,0),"")</f>
        <v>ULISES LA ROSA PEREZ</v>
      </c>
      <c r="Z861" s="40">
        <v>43740</v>
      </c>
      <c r="AA861" s="40">
        <v>43767</v>
      </c>
      <c r="AC861" s="40">
        <v>43768</v>
      </c>
      <c r="AD861" s="37" t="s">
        <v>7249</v>
      </c>
      <c r="AE861" s="37" t="s">
        <v>7249</v>
      </c>
      <c r="AF861" s="37">
        <v>19228</v>
      </c>
      <c r="AG861" s="37" t="s">
        <v>7275</v>
      </c>
      <c r="AJ861" s="37">
        <v>67</v>
      </c>
      <c r="AK861" s="37" t="s">
        <v>5846</v>
      </c>
      <c r="AL861" s="37">
        <v>45</v>
      </c>
      <c r="AM861" s="37" t="s">
        <v>3519</v>
      </c>
      <c r="AN861" s="37">
        <f>+IF(AL861=45,1,"")</f>
        <v>1</v>
      </c>
      <c r="AO861" s="40">
        <f ca="1">+TODAY()</f>
        <v>44256</v>
      </c>
      <c r="AP861" s="41">
        <f ca="1">+IF(Tabla1[[#This Row],[Fecha Ingreso Plataforma]]="","",AO861-AC861)</f>
        <v>488</v>
      </c>
      <c r="AQ861" s="40"/>
      <c r="AR861" s="42">
        <f>+IF(Tabla1[[#This Row],[Fecha Baja]]="","",VALUE(1&amp;"/"&amp;MONTH(Tabla1[[#This Row],[Fecha Baja]])&amp;"/"&amp;YEAR(Tabla1[[#This Row],[Fecha Baja]])))</f>
        <v>43770</v>
      </c>
      <c r="AS861" s="42">
        <f>IF(Tabla1[[#This Row],[Fecha Ingreso Plataforma]]="","",VALUE(1&amp;"/"&amp;MONTH(Tabla1[[#This Row],[Fecha Ingreso Plataforma]])&amp;"/"&amp;YEAR(Tabla1[[#This Row],[Fecha Ingreso Plataforma]])))</f>
        <v>43739</v>
      </c>
      <c r="AT861" s="41" t="str">
        <f ca="1">+IF(AND(Tabla1[[#This Row],[dias]]&gt;=135,Tabla1[[#This Row],[Estado]]="Vigente"),"Si","No")</f>
        <v>No</v>
      </c>
      <c r="AU861" s="37" t="str">
        <f>+IF(COUNTIF('PLAN EMPLEADO'!I:I,Tabla1[[#This Row],[Mail]])=0,"No","Si")</f>
        <v>No</v>
      </c>
      <c r="AV861" s="89" t="s">
        <v>709</v>
      </c>
      <c r="AW861" s="194"/>
    </row>
    <row r="862" spans="1:49" x14ac:dyDescent="0.2">
      <c r="A862" s="37" t="s">
        <v>27</v>
      </c>
      <c r="B862" s="37" t="s">
        <v>3115</v>
      </c>
      <c r="C862" s="37" t="s">
        <v>7302</v>
      </c>
      <c r="D862" s="37" t="s">
        <v>30</v>
      </c>
      <c r="E862" s="193" t="str">
        <f>+LEFT(Tabla1[[#This Row],[RutDV]],8)</f>
        <v>19950124</v>
      </c>
      <c r="F862" s="193" t="str">
        <f>+RIGHT(Tabla1[[#This Row],[RutDV]],1)</f>
        <v>0</v>
      </c>
      <c r="G862" s="37" t="s">
        <v>7208</v>
      </c>
      <c r="H862" s="37" t="s">
        <v>7268</v>
      </c>
      <c r="I862" s="41" t="str">
        <f>+TRIM(Tabla1[[#This Row],[Nombres]]&amp;" "&amp;Tabla1[[#This Row],[Apellidos]])</f>
        <v>CRISTOFER ARIEL ALEGRIA GARAY</v>
      </c>
      <c r="J862" s="37" t="s">
        <v>7177</v>
      </c>
      <c r="K862" s="37" t="s">
        <v>7178</v>
      </c>
      <c r="L862" s="37" t="s">
        <v>2494</v>
      </c>
      <c r="M862" s="37" t="s">
        <v>2493</v>
      </c>
      <c r="N862" s="37" t="s">
        <v>2496</v>
      </c>
      <c r="O862" s="37" t="s">
        <v>3533</v>
      </c>
      <c r="P862" s="40">
        <v>43847</v>
      </c>
      <c r="R862" s="45"/>
      <c r="S862" s="45"/>
      <c r="T862" s="45"/>
      <c r="U862" s="45"/>
      <c r="V862" s="40" t="s">
        <v>7236</v>
      </c>
      <c r="W862" s="40" t="s">
        <v>5414</v>
      </c>
      <c r="X862" s="37" t="s">
        <v>2508</v>
      </c>
      <c r="Y862" s="37" t="str">
        <f>+IFERROR(VLOOKUP(Tabla1[[#This Row],[Supervisor]],STAFF!E:H,4,0),"")</f>
        <v>ULISES LA ROSA PEREZ</v>
      </c>
      <c r="Z862" s="40">
        <v>43740</v>
      </c>
      <c r="AA862" s="40">
        <v>43767</v>
      </c>
      <c r="AC862" s="40">
        <v>43768</v>
      </c>
      <c r="AD862" s="37" t="s">
        <v>7268</v>
      </c>
      <c r="AE862" s="37" t="s">
        <v>7268</v>
      </c>
      <c r="AF862" s="37">
        <v>19031</v>
      </c>
      <c r="AG862" s="37" t="s">
        <v>7294</v>
      </c>
      <c r="AJ862" s="37">
        <v>67</v>
      </c>
      <c r="AK862" s="37" t="s">
        <v>5846</v>
      </c>
      <c r="AL862" s="37">
        <v>45</v>
      </c>
      <c r="AM862" s="37" t="s">
        <v>3519</v>
      </c>
      <c r="AN862" s="37">
        <f>+IF(AL862=45,1,"")</f>
        <v>1</v>
      </c>
      <c r="AO862" s="40">
        <f ca="1">+TODAY()</f>
        <v>44256</v>
      </c>
      <c r="AP862" s="41">
        <f ca="1">+IF(Tabla1[[#This Row],[Fecha Ingreso Plataforma]]="","",AO862-AC862)</f>
        <v>488</v>
      </c>
      <c r="AQ862" s="40"/>
      <c r="AR862" s="42">
        <f>+IF(Tabla1[[#This Row],[Fecha Baja]]="","",VALUE(1&amp;"/"&amp;MONTH(Tabla1[[#This Row],[Fecha Baja]])&amp;"/"&amp;YEAR(Tabla1[[#This Row],[Fecha Baja]])))</f>
        <v>43831</v>
      </c>
      <c r="AS862" s="42">
        <f>IF(Tabla1[[#This Row],[Fecha Ingreso Plataforma]]="","",VALUE(1&amp;"/"&amp;MONTH(Tabla1[[#This Row],[Fecha Ingreso Plataforma]])&amp;"/"&amp;YEAR(Tabla1[[#This Row],[Fecha Ingreso Plataforma]])))</f>
        <v>43739</v>
      </c>
      <c r="AT862" s="41" t="str">
        <f ca="1">+IF(AND(Tabla1[[#This Row],[dias]]&gt;=135,Tabla1[[#This Row],[Estado]]="Vigente"),"Si","No")</f>
        <v>No</v>
      </c>
      <c r="AU862" s="37" t="str">
        <f>+IF(COUNTIF('PLAN EMPLEADO'!I:I,Tabla1[[#This Row],[Mail]])=0,"No","Si")</f>
        <v>No</v>
      </c>
      <c r="AV862" s="89" t="s">
        <v>709</v>
      </c>
      <c r="AW862" s="194"/>
    </row>
    <row r="863" spans="1:49" x14ac:dyDescent="0.2">
      <c r="A863" s="37" t="s">
        <v>27</v>
      </c>
      <c r="B863" s="37" t="s">
        <v>3115</v>
      </c>
      <c r="C863" s="37" t="s">
        <v>7302</v>
      </c>
      <c r="D863" s="37" t="s">
        <v>30</v>
      </c>
      <c r="E863" s="193" t="str">
        <f>+LEFT(Tabla1[[#This Row],[RutDV]],8)</f>
        <v>17294628</v>
      </c>
      <c r="F863" s="193" t="str">
        <f>+RIGHT(Tabla1[[#This Row],[RutDV]],1)</f>
        <v>3</v>
      </c>
      <c r="G863" s="37" t="s">
        <v>7206</v>
      </c>
      <c r="H863" s="37" t="s">
        <v>7266</v>
      </c>
      <c r="I863" s="41" t="str">
        <f>+TRIM(Tabla1[[#This Row],[Nombres]]&amp;" "&amp;Tabla1[[#This Row],[Apellidos]])</f>
        <v>CRISTIAN ENRIQUE DIAZ VILLALOBOS</v>
      </c>
      <c r="J863" s="37" t="s">
        <v>7173</v>
      </c>
      <c r="K863" s="37" t="s">
        <v>7174</v>
      </c>
      <c r="L863" s="37" t="s">
        <v>2494</v>
      </c>
      <c r="M863" s="37" t="s">
        <v>2493</v>
      </c>
      <c r="N863" s="37" t="s">
        <v>2496</v>
      </c>
      <c r="O863" s="37" t="s">
        <v>3533</v>
      </c>
      <c r="P863" s="40">
        <v>43808</v>
      </c>
      <c r="R863" s="45"/>
      <c r="S863" s="45"/>
      <c r="T863" s="45"/>
      <c r="U863" s="45"/>
      <c r="V863" s="40" t="s">
        <v>7234</v>
      </c>
      <c r="W863" s="40" t="s">
        <v>5417</v>
      </c>
      <c r="X863" s="37" t="s">
        <v>2514</v>
      </c>
      <c r="Y863" s="37" t="str">
        <f>+IFERROR(VLOOKUP(Tabla1[[#This Row],[Supervisor]],STAFF!E:H,4,0),"")</f>
        <v>WILLIAMS ENRIQUE DOMINGUEZ BARRADA</v>
      </c>
      <c r="Z863" s="40">
        <v>43740</v>
      </c>
      <c r="AA863" s="40">
        <v>43767</v>
      </c>
      <c r="AC863" s="40">
        <v>43768</v>
      </c>
      <c r="AD863" s="37" t="s">
        <v>7266</v>
      </c>
      <c r="AE863" s="37" t="s">
        <v>7266</v>
      </c>
      <c r="AF863" s="37">
        <v>19148</v>
      </c>
      <c r="AG863" s="37" t="s">
        <v>7292</v>
      </c>
      <c r="AJ863" s="37">
        <v>67</v>
      </c>
      <c r="AK863" s="37" t="s">
        <v>5846</v>
      </c>
      <c r="AL863" s="37">
        <v>30</v>
      </c>
      <c r="AM863" s="37" t="s">
        <v>3519</v>
      </c>
      <c r="AN863" s="37" t="str">
        <f>+IF(AL863=45,1,"")</f>
        <v/>
      </c>
      <c r="AO863" s="40">
        <f ca="1">+TODAY()</f>
        <v>44256</v>
      </c>
      <c r="AP863" s="41">
        <f ca="1">+IF(Tabla1[[#This Row],[Fecha Ingreso Plataforma]]="","",AO863-AC863)</f>
        <v>488</v>
      </c>
      <c r="AQ863" s="40"/>
      <c r="AR863" s="42">
        <f>+IF(Tabla1[[#This Row],[Fecha Baja]]="","",VALUE(1&amp;"/"&amp;MONTH(Tabla1[[#This Row],[Fecha Baja]])&amp;"/"&amp;YEAR(Tabla1[[#This Row],[Fecha Baja]])))</f>
        <v>43800</v>
      </c>
      <c r="AS863" s="42">
        <f>IF(Tabla1[[#This Row],[Fecha Ingreso Plataforma]]="","",VALUE(1&amp;"/"&amp;MONTH(Tabla1[[#This Row],[Fecha Ingreso Plataforma]])&amp;"/"&amp;YEAR(Tabla1[[#This Row],[Fecha Ingreso Plataforma]])))</f>
        <v>43739</v>
      </c>
      <c r="AT863" s="41" t="str">
        <f ca="1">+IF(AND(Tabla1[[#This Row],[dias]]&gt;=135,Tabla1[[#This Row],[Estado]]="Vigente"),"Si","No")</f>
        <v>No</v>
      </c>
      <c r="AU863" s="37" t="str">
        <f>+IF(COUNTIF('PLAN EMPLEADO'!I:I,Tabla1[[#This Row],[Mail]])=0,"No","Si")</f>
        <v>No</v>
      </c>
      <c r="AV863" s="89" t="s">
        <v>709</v>
      </c>
      <c r="AW863" s="194"/>
    </row>
    <row r="864" spans="1:49" x14ac:dyDescent="0.2">
      <c r="A864" s="37" t="s">
        <v>27</v>
      </c>
      <c r="B864" s="37" t="s">
        <v>3115</v>
      </c>
      <c r="C864" s="37" t="s">
        <v>28</v>
      </c>
      <c r="D864" s="37" t="s">
        <v>30</v>
      </c>
      <c r="E864" s="193" t="str">
        <f>+LEFT(Tabla1[[#This Row],[RutDV]],8)</f>
        <v>19703053</v>
      </c>
      <c r="F864" s="193" t="str">
        <f>+RIGHT(Tabla1[[#This Row],[RutDV]],1)</f>
        <v>4</v>
      </c>
      <c r="G864" s="37" t="s">
        <v>7205</v>
      </c>
      <c r="H864" s="37" t="s">
        <v>7265</v>
      </c>
      <c r="I864" s="41" t="str">
        <f>+TRIM(Tabla1[[#This Row],[Nombres]]&amp;" "&amp;Tabla1[[#This Row],[Apellidos]])</f>
        <v>DANIELA SKARLETT PIÑA MUÑOZ</v>
      </c>
      <c r="J864" s="37" t="s">
        <v>7171</v>
      </c>
      <c r="K864" s="37" t="s">
        <v>7172</v>
      </c>
      <c r="L864" s="37" t="s">
        <v>2494</v>
      </c>
      <c r="M864" s="37" t="s">
        <v>2493</v>
      </c>
      <c r="N864" s="37" t="s">
        <v>2495</v>
      </c>
      <c r="O864" s="37" t="s">
        <v>3240</v>
      </c>
      <c r="P864" s="40">
        <v>43812</v>
      </c>
      <c r="R864" s="45"/>
      <c r="S864" s="45"/>
      <c r="T864" s="45"/>
      <c r="U864" s="45"/>
      <c r="V864" s="40" t="s">
        <v>7233</v>
      </c>
      <c r="W864" s="40" t="s">
        <v>5416</v>
      </c>
      <c r="X864" s="37" t="s">
        <v>2505</v>
      </c>
      <c r="Y864" s="37" t="str">
        <f>+IFERROR(VLOOKUP(Tabla1[[#This Row],[Supervisor]],STAFF!E:H,4,0),"")</f>
        <v>FRANCISCO JAVIER SUAREZ VEGA</v>
      </c>
      <c r="Z864" s="40">
        <v>43740</v>
      </c>
      <c r="AA864" s="40">
        <v>43767</v>
      </c>
      <c r="AC864" s="40">
        <v>43768</v>
      </c>
      <c r="AD864" s="37" t="s">
        <v>7265</v>
      </c>
      <c r="AE864" s="37" t="s">
        <v>7265</v>
      </c>
      <c r="AF864" s="37">
        <v>19070</v>
      </c>
      <c r="AG864" s="37" t="s">
        <v>7291</v>
      </c>
      <c r="AJ864" s="37">
        <v>67</v>
      </c>
      <c r="AK864" s="37" t="s">
        <v>5846</v>
      </c>
      <c r="AL864" s="37">
        <v>45</v>
      </c>
      <c r="AM864" s="37" t="s">
        <v>3519</v>
      </c>
      <c r="AN864" s="37">
        <f>+IF(AL864=45,1,"")</f>
        <v>1</v>
      </c>
      <c r="AO864" s="40">
        <f ca="1">+TODAY()</f>
        <v>44256</v>
      </c>
      <c r="AP864" s="41">
        <f ca="1">+IF(Tabla1[[#This Row],[Fecha Ingreso Plataforma]]="","",AO864-AC864)</f>
        <v>488</v>
      </c>
      <c r="AQ864" s="40"/>
      <c r="AR864" s="42">
        <f>+IF(Tabla1[[#This Row],[Fecha Baja]]="","",VALUE(1&amp;"/"&amp;MONTH(Tabla1[[#This Row],[Fecha Baja]])&amp;"/"&amp;YEAR(Tabla1[[#This Row],[Fecha Baja]])))</f>
        <v>43800</v>
      </c>
      <c r="AS864" s="42">
        <f>IF(Tabla1[[#This Row],[Fecha Ingreso Plataforma]]="","",VALUE(1&amp;"/"&amp;MONTH(Tabla1[[#This Row],[Fecha Ingreso Plataforma]])&amp;"/"&amp;YEAR(Tabla1[[#This Row],[Fecha Ingreso Plataforma]])))</f>
        <v>43739</v>
      </c>
      <c r="AT864" s="41" t="str">
        <f ca="1">+IF(AND(Tabla1[[#This Row],[dias]]&gt;=135,Tabla1[[#This Row],[Estado]]="Vigente"),"Si","No")</f>
        <v>No</v>
      </c>
      <c r="AU864" s="37" t="str">
        <f>+IF(COUNTIF('PLAN EMPLEADO'!I:I,Tabla1[[#This Row],[Mail]])=0,"No","Si")</f>
        <v>No</v>
      </c>
      <c r="AV864" s="89" t="s">
        <v>709</v>
      </c>
      <c r="AW864" s="194"/>
    </row>
    <row r="865" spans="1:49" x14ac:dyDescent="0.2">
      <c r="A865" s="37" t="s">
        <v>27</v>
      </c>
      <c r="B865" s="37" t="s">
        <v>3115</v>
      </c>
      <c r="C865" s="37" t="s">
        <v>28</v>
      </c>
      <c r="D865" s="37" t="s">
        <v>30</v>
      </c>
      <c r="E865" s="193" t="str">
        <f>+LEFT(Tabla1[[#This Row],[RutDV]],8)</f>
        <v>20407400</v>
      </c>
      <c r="F865" s="193" t="str">
        <f>+RIGHT(Tabla1[[#This Row],[RutDV]],1)</f>
        <v>3</v>
      </c>
      <c r="G865" s="37" t="s">
        <v>7194</v>
      </c>
      <c r="H865" s="37" t="s">
        <v>7254</v>
      </c>
      <c r="I865" s="41" t="str">
        <f>+TRIM(Tabla1[[#This Row],[Nombres]]&amp;" "&amp;Tabla1[[#This Row],[Apellidos]])</f>
        <v>EDUARDO ENRIQUE IGNACIO VEGA CUELLO</v>
      </c>
      <c r="J865" s="37" t="s">
        <v>7152</v>
      </c>
      <c r="K865" s="37" t="s">
        <v>7153</v>
      </c>
      <c r="L865" s="37" t="s">
        <v>2494</v>
      </c>
      <c r="M865" s="37" t="s">
        <v>2493</v>
      </c>
      <c r="N865" s="37" t="s">
        <v>2496</v>
      </c>
      <c r="O865" s="37" t="s">
        <v>3533</v>
      </c>
      <c r="P865" s="40">
        <v>43832</v>
      </c>
      <c r="R865" s="45"/>
      <c r="S865" s="45"/>
      <c r="T865" s="45"/>
      <c r="U865" s="45"/>
      <c r="V865" s="40" t="s">
        <v>7222</v>
      </c>
      <c r="W865" s="40" t="s">
        <v>5411</v>
      </c>
      <c r="X865" s="37" t="s">
        <v>2512</v>
      </c>
      <c r="Y865" s="37" t="str">
        <f>+IFERROR(VLOOKUP(Tabla1[[#This Row],[Supervisor]],STAFF!E:H,4,0),"")</f>
        <v>ULISES LA ROSA PEREZ</v>
      </c>
      <c r="Z865" s="40">
        <v>43740</v>
      </c>
      <c r="AA865" s="40">
        <v>43767</v>
      </c>
      <c r="AC865" s="40">
        <v>43768</v>
      </c>
      <c r="AD865" s="37" t="s">
        <v>7254</v>
      </c>
      <c r="AE865" s="37" t="s">
        <v>7254</v>
      </c>
      <c r="AF865" s="37">
        <v>19247</v>
      </c>
      <c r="AG865" s="37" t="s">
        <v>7280</v>
      </c>
      <c r="AJ865" s="37">
        <v>67</v>
      </c>
      <c r="AK865" s="37" t="s">
        <v>5846</v>
      </c>
      <c r="AL865" s="37">
        <v>45</v>
      </c>
      <c r="AM865" s="37" t="s">
        <v>3519</v>
      </c>
      <c r="AN865" s="37">
        <f>+IF(AL865=45,1,"")</f>
        <v>1</v>
      </c>
      <c r="AO865" s="40">
        <f ca="1">+TODAY()</f>
        <v>44256</v>
      </c>
      <c r="AP865" s="41">
        <f ca="1">+IF(Tabla1[[#This Row],[Fecha Ingreso Plataforma]]="","",AO865-AC865)</f>
        <v>488</v>
      </c>
      <c r="AQ865" s="40"/>
      <c r="AR865" s="42">
        <f>+IF(Tabla1[[#This Row],[Fecha Baja]]="","",VALUE(1&amp;"/"&amp;MONTH(Tabla1[[#This Row],[Fecha Baja]])&amp;"/"&amp;YEAR(Tabla1[[#This Row],[Fecha Baja]])))</f>
        <v>43831</v>
      </c>
      <c r="AS865" s="42">
        <f>IF(Tabla1[[#This Row],[Fecha Ingreso Plataforma]]="","",VALUE(1&amp;"/"&amp;MONTH(Tabla1[[#This Row],[Fecha Ingreso Plataforma]])&amp;"/"&amp;YEAR(Tabla1[[#This Row],[Fecha Ingreso Plataforma]])))</f>
        <v>43739</v>
      </c>
      <c r="AT865" s="41" t="str">
        <f ca="1">+IF(AND(Tabla1[[#This Row],[dias]]&gt;=135,Tabla1[[#This Row],[Estado]]="Vigente"),"Si","No")</f>
        <v>No</v>
      </c>
      <c r="AU865" s="37" t="str">
        <f>+IF(COUNTIF('PLAN EMPLEADO'!I:I,Tabla1[[#This Row],[Mail]])=0,"No","Si")</f>
        <v>No</v>
      </c>
      <c r="AV865" s="89" t="s">
        <v>709</v>
      </c>
      <c r="AW865" s="194"/>
    </row>
    <row r="866" spans="1:49" x14ac:dyDescent="0.2">
      <c r="A866" s="37" t="s">
        <v>27</v>
      </c>
      <c r="B866" s="37" t="s">
        <v>3115</v>
      </c>
      <c r="C866" s="37" t="s">
        <v>28</v>
      </c>
      <c r="D866" s="37" t="s">
        <v>30</v>
      </c>
      <c r="E866" s="193" t="str">
        <f>+LEFT(Tabla1[[#This Row],[RutDV]],8)</f>
        <v>14319219</v>
      </c>
      <c r="F866" s="193" t="str">
        <f>+RIGHT(Tabla1[[#This Row],[RutDV]],1)</f>
        <v>9</v>
      </c>
      <c r="G866" s="37" t="s">
        <v>7201</v>
      </c>
      <c r="H866" s="37" t="s">
        <v>7261</v>
      </c>
      <c r="I866" s="41" t="str">
        <f>+TRIM(Tabla1[[#This Row],[Nombres]]&amp;" "&amp;Tabla1[[#This Row],[Apellidos]])</f>
        <v>FABIOLA ALEJANDRA BAHAMONDES BAHAMONDES</v>
      </c>
      <c r="J866" s="37" t="s">
        <v>7165</v>
      </c>
      <c r="K866" s="37" t="s">
        <v>7166</v>
      </c>
      <c r="L866" s="37" t="s">
        <v>2494</v>
      </c>
      <c r="M866" s="37" t="s">
        <v>2493</v>
      </c>
      <c r="N866" s="37" t="s">
        <v>2496</v>
      </c>
      <c r="O866" s="37" t="s">
        <v>3533</v>
      </c>
      <c r="P866" s="40">
        <v>43805</v>
      </c>
      <c r="R866" s="45"/>
      <c r="S866" s="45"/>
      <c r="T866" s="45"/>
      <c r="U866" s="45"/>
      <c r="V866" s="40" t="s">
        <v>7229</v>
      </c>
      <c r="W866" s="40" t="s">
        <v>5415</v>
      </c>
      <c r="X866" s="37" t="s">
        <v>2509</v>
      </c>
      <c r="Y866" s="37" t="str">
        <f>+IFERROR(VLOOKUP(Tabla1[[#This Row],[Supervisor]],STAFF!E:H,4,0),"")</f>
        <v>ULISES LA ROSA PEREZ</v>
      </c>
      <c r="Z866" s="40">
        <v>43740</v>
      </c>
      <c r="AA866" s="40">
        <v>43767</v>
      </c>
      <c r="AC866" s="40">
        <v>43768</v>
      </c>
      <c r="AD866" s="37" t="s">
        <v>7261</v>
      </c>
      <c r="AE866" s="37" t="s">
        <v>7261</v>
      </c>
      <c r="AF866" s="37">
        <v>19095</v>
      </c>
      <c r="AG866" s="37" t="s">
        <v>7287</v>
      </c>
      <c r="AJ866" s="37">
        <v>67</v>
      </c>
      <c r="AK866" s="37" t="s">
        <v>5846</v>
      </c>
      <c r="AL866" s="37">
        <v>45</v>
      </c>
      <c r="AM866" s="37" t="s">
        <v>3519</v>
      </c>
      <c r="AN866" s="37">
        <f>+IF(AL866=45,1,"")</f>
        <v>1</v>
      </c>
      <c r="AO866" s="40">
        <f ca="1">+TODAY()</f>
        <v>44256</v>
      </c>
      <c r="AP866" s="41">
        <f ca="1">+IF(Tabla1[[#This Row],[Fecha Ingreso Plataforma]]="","",AO866-AC866)</f>
        <v>488</v>
      </c>
      <c r="AQ866" s="40"/>
      <c r="AR866" s="42">
        <f>+IF(Tabla1[[#This Row],[Fecha Baja]]="","",VALUE(1&amp;"/"&amp;MONTH(Tabla1[[#This Row],[Fecha Baja]])&amp;"/"&amp;YEAR(Tabla1[[#This Row],[Fecha Baja]])))</f>
        <v>43800</v>
      </c>
      <c r="AS866" s="42">
        <f>IF(Tabla1[[#This Row],[Fecha Ingreso Plataforma]]="","",VALUE(1&amp;"/"&amp;MONTH(Tabla1[[#This Row],[Fecha Ingreso Plataforma]])&amp;"/"&amp;YEAR(Tabla1[[#This Row],[Fecha Ingreso Plataforma]])))</f>
        <v>43739</v>
      </c>
      <c r="AT866" s="41" t="str">
        <f ca="1">+IF(AND(Tabla1[[#This Row],[dias]]&gt;=135,Tabla1[[#This Row],[Estado]]="Vigente"),"Si","No")</f>
        <v>No</v>
      </c>
      <c r="AU866" s="37" t="str">
        <f>+IF(COUNTIF('PLAN EMPLEADO'!I:I,Tabla1[[#This Row],[Mail]])=0,"No","Si")</f>
        <v>No</v>
      </c>
      <c r="AV866" s="89" t="s">
        <v>709</v>
      </c>
      <c r="AW866" s="194"/>
    </row>
    <row r="867" spans="1:49" x14ac:dyDescent="0.2">
      <c r="A867" s="37" t="s">
        <v>27</v>
      </c>
      <c r="B867" s="37" t="s">
        <v>3115</v>
      </c>
      <c r="C867" s="37" t="s">
        <v>28</v>
      </c>
      <c r="D867" s="37" t="s">
        <v>30</v>
      </c>
      <c r="E867" s="193" t="str">
        <f>+LEFT(Tabla1[[#This Row],[RutDV]],8)</f>
        <v>19258420</v>
      </c>
      <c r="F867" s="193" t="str">
        <f>+RIGHT(Tabla1[[#This Row],[RutDV]],1)</f>
        <v>5</v>
      </c>
      <c r="G867" s="37" t="s">
        <v>7185</v>
      </c>
      <c r="H867" s="37" t="s">
        <v>7245</v>
      </c>
      <c r="I867" s="41" t="str">
        <f>+TRIM(Tabla1[[#This Row],[Nombres]]&amp;" "&amp;Tabla1[[#This Row],[Apellidos]])</f>
        <v>FRANCISCA ALEJANDRA CERDA ABARCA</v>
      </c>
      <c r="J867" s="37" t="s">
        <v>1917</v>
      </c>
      <c r="K867" s="37" t="s">
        <v>7137</v>
      </c>
      <c r="L867" s="193" t="s">
        <v>2494</v>
      </c>
      <c r="M867" s="193" t="s">
        <v>2493</v>
      </c>
      <c r="N867" s="193" t="s">
        <v>2495</v>
      </c>
      <c r="O867" s="193" t="s">
        <v>3108</v>
      </c>
      <c r="P867" s="40">
        <v>44133</v>
      </c>
      <c r="T867" s="45"/>
      <c r="U867" s="45"/>
      <c r="V867" s="40" t="s">
        <v>7213</v>
      </c>
      <c r="W867" s="40" t="s">
        <v>5411</v>
      </c>
      <c r="X867" s="37" t="s">
        <v>2512</v>
      </c>
      <c r="Y867" s="37" t="str">
        <f>+IFERROR(VLOOKUP(Tabla1[[#This Row],[Supervisor]],STAFF!E:H,4,0),"")</f>
        <v>ULISES LA ROSA PEREZ</v>
      </c>
      <c r="Z867" s="40">
        <v>43740</v>
      </c>
      <c r="AA867" s="40">
        <v>43767</v>
      </c>
      <c r="AC867" s="40">
        <v>43768</v>
      </c>
      <c r="AD867" s="37" t="s">
        <v>7245</v>
      </c>
      <c r="AE867" s="37" t="s">
        <v>7245</v>
      </c>
      <c r="AF867" s="37">
        <v>19105</v>
      </c>
      <c r="AG867" s="37" t="s">
        <v>2950</v>
      </c>
      <c r="AJ867" s="37">
        <v>67</v>
      </c>
      <c r="AK867" s="37" t="s">
        <v>5846</v>
      </c>
      <c r="AL867" s="37">
        <v>45</v>
      </c>
      <c r="AM867" s="37" t="s">
        <v>3519</v>
      </c>
      <c r="AN867" s="37">
        <f>+IF(AL867=45,1,"")</f>
        <v>1</v>
      </c>
      <c r="AO867" s="40">
        <f ca="1">+TODAY()</f>
        <v>44256</v>
      </c>
      <c r="AP867" s="41">
        <f ca="1">+IF(Tabla1[[#This Row],[Fecha Ingreso Plataforma]]="","",AO867-AC867)</f>
        <v>488</v>
      </c>
      <c r="AQ867" s="40"/>
      <c r="AR867" s="42">
        <f>+IF(Tabla1[[#This Row],[Fecha Baja]]="","",VALUE(1&amp;"/"&amp;MONTH(Tabla1[[#This Row],[Fecha Baja]])&amp;"/"&amp;YEAR(Tabla1[[#This Row],[Fecha Baja]])))</f>
        <v>44105</v>
      </c>
      <c r="AS867" s="42">
        <f>IF(Tabla1[[#This Row],[Fecha Ingreso Plataforma]]="","",VALUE(1&amp;"/"&amp;MONTH(Tabla1[[#This Row],[Fecha Ingreso Plataforma]])&amp;"/"&amp;YEAR(Tabla1[[#This Row],[Fecha Ingreso Plataforma]])))</f>
        <v>43739</v>
      </c>
      <c r="AT867" s="41" t="str">
        <f ca="1">+IF(AND(Tabla1[[#This Row],[dias]]&gt;=135,Tabla1[[#This Row],[Estado]]="Vigente"),"Si","No")</f>
        <v>No</v>
      </c>
      <c r="AU867" s="37" t="str">
        <f>+IF(COUNTIF('PLAN EMPLEADO'!I:I,Tabla1[[#This Row],[Mail]])=0,"No","Si")</f>
        <v>No</v>
      </c>
      <c r="AV867" s="89" t="s">
        <v>709</v>
      </c>
      <c r="AW867" s="194"/>
    </row>
    <row r="868" spans="1:49" x14ac:dyDescent="0.2">
      <c r="A868" s="37" t="s">
        <v>27</v>
      </c>
      <c r="B868" s="37" t="s">
        <v>3115</v>
      </c>
      <c r="C868" s="37" t="s">
        <v>7302</v>
      </c>
      <c r="D868" s="37" t="s">
        <v>30</v>
      </c>
      <c r="E868" s="193" t="str">
        <f>+LEFT(Tabla1[[#This Row],[RutDV]],8)</f>
        <v>19506957</v>
      </c>
      <c r="F868" s="193" t="str">
        <f>+RIGHT(Tabla1[[#This Row],[RutDV]],1)</f>
        <v>3</v>
      </c>
      <c r="G868" s="37" t="s">
        <v>7202</v>
      </c>
      <c r="H868" s="37" t="s">
        <v>7262</v>
      </c>
      <c r="I868" s="41" t="str">
        <f>+TRIM(Tabla1[[#This Row],[Nombres]]&amp;" "&amp;Tabla1[[#This Row],[Apellidos]])</f>
        <v>FRANCISCO IGNACIO ESPINOSA RIVERA</v>
      </c>
      <c r="J868" s="37" t="s">
        <v>1555</v>
      </c>
      <c r="K868" s="37" t="s">
        <v>7167</v>
      </c>
      <c r="L868" s="37" t="s">
        <v>2494</v>
      </c>
      <c r="M868" s="37" t="s">
        <v>2493</v>
      </c>
      <c r="N868" s="37" t="s">
        <v>2495</v>
      </c>
      <c r="O868" s="37" t="s">
        <v>3107</v>
      </c>
      <c r="P868" s="40">
        <v>43844</v>
      </c>
      <c r="R868" s="45"/>
      <c r="S868" s="45"/>
      <c r="T868" s="45"/>
      <c r="U868" s="45"/>
      <c r="V868" s="40" t="s">
        <v>7230</v>
      </c>
      <c r="W868" s="40" t="s">
        <v>5416</v>
      </c>
      <c r="X868" s="37" t="s">
        <v>2505</v>
      </c>
      <c r="Y868" s="37" t="str">
        <f>+IFERROR(VLOOKUP(Tabla1[[#This Row],[Supervisor]],STAFF!E:H,4,0),"")</f>
        <v>FRANCISCO JAVIER SUAREZ VEGA</v>
      </c>
      <c r="Z868" s="40">
        <v>43740</v>
      </c>
      <c r="AA868" s="40">
        <v>43767</v>
      </c>
      <c r="AC868" s="40">
        <v>43768</v>
      </c>
      <c r="AD868" s="37" t="s">
        <v>7262</v>
      </c>
      <c r="AE868" s="37" t="s">
        <v>7262</v>
      </c>
      <c r="AF868" s="37">
        <v>19096</v>
      </c>
      <c r="AG868" s="37" t="s">
        <v>7288</v>
      </c>
      <c r="AJ868" s="37">
        <v>67</v>
      </c>
      <c r="AK868" s="37" t="s">
        <v>5846</v>
      </c>
      <c r="AL868" s="37">
        <v>45</v>
      </c>
      <c r="AM868" s="37" t="s">
        <v>3519</v>
      </c>
      <c r="AN868" s="37">
        <f>+IF(AL868=45,1,"")</f>
        <v>1</v>
      </c>
      <c r="AO868" s="40">
        <f ca="1">+TODAY()</f>
        <v>44256</v>
      </c>
      <c r="AP868" s="41">
        <f ca="1">+IF(Tabla1[[#This Row],[Fecha Ingreso Plataforma]]="","",AO868-AC868)</f>
        <v>488</v>
      </c>
      <c r="AQ868" s="40"/>
      <c r="AR868" s="42">
        <f>+IF(Tabla1[[#This Row],[Fecha Baja]]="","",VALUE(1&amp;"/"&amp;MONTH(Tabla1[[#This Row],[Fecha Baja]])&amp;"/"&amp;YEAR(Tabla1[[#This Row],[Fecha Baja]])))</f>
        <v>43831</v>
      </c>
      <c r="AS868" s="42">
        <f>IF(Tabla1[[#This Row],[Fecha Ingreso Plataforma]]="","",VALUE(1&amp;"/"&amp;MONTH(Tabla1[[#This Row],[Fecha Ingreso Plataforma]])&amp;"/"&amp;YEAR(Tabla1[[#This Row],[Fecha Ingreso Plataforma]])))</f>
        <v>43739</v>
      </c>
      <c r="AT868" s="41" t="str">
        <f ca="1">+IF(AND(Tabla1[[#This Row],[dias]]&gt;=135,Tabla1[[#This Row],[Estado]]="Vigente"),"Si","No")</f>
        <v>No</v>
      </c>
      <c r="AU868" s="37" t="str">
        <f>+IF(COUNTIF('PLAN EMPLEADO'!I:I,Tabla1[[#This Row],[Mail]])=0,"No","Si")</f>
        <v>No</v>
      </c>
      <c r="AV868" s="89" t="s">
        <v>709</v>
      </c>
      <c r="AW868" s="194"/>
    </row>
    <row r="869" spans="1:49" x14ac:dyDescent="0.2">
      <c r="A869" s="37" t="s">
        <v>27</v>
      </c>
      <c r="B869" s="37" t="s">
        <v>3115</v>
      </c>
      <c r="C869" s="37" t="s">
        <v>7302</v>
      </c>
      <c r="D869" s="37" t="s">
        <v>30</v>
      </c>
      <c r="E869" s="193" t="str">
        <f>+LEFT(Tabla1[[#This Row],[RutDV]],8)</f>
        <v>15574994</v>
      </c>
      <c r="F869" s="193" t="str">
        <f>+RIGHT(Tabla1[[#This Row],[RutDV]],1)</f>
        <v>6</v>
      </c>
      <c r="G869" s="37" t="s">
        <v>7187</v>
      </c>
      <c r="H869" s="37" t="s">
        <v>7247</v>
      </c>
      <c r="I869" s="41" t="str">
        <f>+TRIM(Tabla1[[#This Row],[Nombres]]&amp;" "&amp;Tabla1[[#This Row],[Apellidos]])</f>
        <v>GEMA EDITH RODRIGUEZ DIAZ</v>
      </c>
      <c r="J869" s="37" t="s">
        <v>7140</v>
      </c>
      <c r="K869" s="37" t="s">
        <v>8232</v>
      </c>
      <c r="L869" s="37" t="s">
        <v>2494</v>
      </c>
      <c r="M869" s="37" t="s">
        <v>2493</v>
      </c>
      <c r="N869" s="37" t="s">
        <v>2496</v>
      </c>
      <c r="O869" s="37" t="s">
        <v>3533</v>
      </c>
      <c r="P869" s="40">
        <v>43855</v>
      </c>
      <c r="R869" s="45"/>
      <c r="S869" s="45"/>
      <c r="T869" s="45"/>
      <c r="U869" s="45"/>
      <c r="V869" s="40" t="s">
        <v>7215</v>
      </c>
      <c r="W869" s="40" t="s">
        <v>5410</v>
      </c>
      <c r="X869" s="37" t="s">
        <v>2506</v>
      </c>
      <c r="Y869" s="37" t="str">
        <f>+IFERROR(VLOOKUP(Tabla1[[#This Row],[Supervisor]],STAFF!E:H,4,0),"")</f>
        <v>ULISES LA ROSA PEREZ</v>
      </c>
      <c r="Z869" s="40">
        <v>43740</v>
      </c>
      <c r="AA869" s="40">
        <v>43767</v>
      </c>
      <c r="AC869" s="40">
        <v>43768</v>
      </c>
      <c r="AD869" s="37" t="s">
        <v>7247</v>
      </c>
      <c r="AE869" s="37" t="s">
        <v>7247</v>
      </c>
      <c r="AF869" s="37">
        <v>19208</v>
      </c>
      <c r="AG869" s="37" t="s">
        <v>7274</v>
      </c>
      <c r="AJ869" s="37">
        <v>67</v>
      </c>
      <c r="AK869" s="37" t="s">
        <v>5846</v>
      </c>
      <c r="AL869" s="37">
        <v>45</v>
      </c>
      <c r="AM869" s="37" t="s">
        <v>3519</v>
      </c>
      <c r="AN869" s="37">
        <f>+IF(AL869=45,1,"")</f>
        <v>1</v>
      </c>
      <c r="AO869" s="40">
        <f ca="1">+TODAY()</f>
        <v>44256</v>
      </c>
      <c r="AP869" s="41">
        <f ca="1">+IF(Tabla1[[#This Row],[Fecha Ingreso Plataforma]]="","",AO869-AC869)</f>
        <v>488</v>
      </c>
      <c r="AQ869" s="40"/>
      <c r="AR869" s="42">
        <f>+IF(Tabla1[[#This Row],[Fecha Baja]]="","",VALUE(1&amp;"/"&amp;MONTH(Tabla1[[#This Row],[Fecha Baja]])&amp;"/"&amp;YEAR(Tabla1[[#This Row],[Fecha Baja]])))</f>
        <v>43831</v>
      </c>
      <c r="AS869" s="42">
        <f>IF(Tabla1[[#This Row],[Fecha Ingreso Plataforma]]="","",VALUE(1&amp;"/"&amp;MONTH(Tabla1[[#This Row],[Fecha Ingreso Plataforma]])&amp;"/"&amp;YEAR(Tabla1[[#This Row],[Fecha Ingreso Plataforma]])))</f>
        <v>43739</v>
      </c>
      <c r="AT869" s="41" t="str">
        <f ca="1">+IF(AND(Tabla1[[#This Row],[dias]]&gt;=135,Tabla1[[#This Row],[Estado]]="Vigente"),"Si","No")</f>
        <v>No</v>
      </c>
      <c r="AU869" s="37" t="str">
        <f>+IF(COUNTIF('PLAN EMPLEADO'!I:I,Tabla1[[#This Row],[Mail]])=0,"No","Si")</f>
        <v>No</v>
      </c>
      <c r="AV869" s="89" t="s">
        <v>709</v>
      </c>
      <c r="AW869" s="194"/>
    </row>
    <row r="870" spans="1:49" x14ac:dyDescent="0.2">
      <c r="A870" s="37" t="s">
        <v>27</v>
      </c>
      <c r="B870" s="37" t="s">
        <v>3115</v>
      </c>
      <c r="C870" s="37" t="s">
        <v>28</v>
      </c>
      <c r="D870" s="37" t="s">
        <v>30</v>
      </c>
      <c r="E870" s="193" t="str">
        <f>+LEFT(Tabla1[[#This Row],[RutDV]],8)</f>
        <v>17440823</v>
      </c>
      <c r="F870" s="193" t="str">
        <f>+RIGHT(Tabla1[[#This Row],[RutDV]],1)</f>
        <v>8</v>
      </c>
      <c r="G870" s="37" t="s">
        <v>7199</v>
      </c>
      <c r="H870" s="37" t="s">
        <v>7259</v>
      </c>
      <c r="I870" s="41" t="str">
        <f>+TRIM(Tabla1[[#This Row],[Nombres]]&amp;" "&amp;Tabla1[[#This Row],[Apellidos]])</f>
        <v>JOSE MANUEL SANHUEZA GOMEZ</v>
      </c>
      <c r="J870" s="37" t="s">
        <v>7161</v>
      </c>
      <c r="K870" s="37" t="s">
        <v>7162</v>
      </c>
      <c r="L870" s="37" t="s">
        <v>2494</v>
      </c>
      <c r="M870" s="37" t="s">
        <v>2493</v>
      </c>
      <c r="N870" s="37" t="s">
        <v>2495</v>
      </c>
      <c r="O870" s="37" t="s">
        <v>3240</v>
      </c>
      <c r="P870" s="40">
        <v>43812</v>
      </c>
      <c r="R870" s="45"/>
      <c r="S870" s="45"/>
      <c r="T870" s="45"/>
      <c r="U870" s="45"/>
      <c r="V870" s="40" t="s">
        <v>7227</v>
      </c>
      <c r="W870" s="40" t="s">
        <v>5417</v>
      </c>
      <c r="X870" s="37" t="s">
        <v>2514</v>
      </c>
      <c r="Y870" s="37" t="str">
        <f>+IFERROR(VLOOKUP(Tabla1[[#This Row],[Supervisor]],STAFF!E:H,4,0),"")</f>
        <v>WILLIAMS ENRIQUE DOMINGUEZ BARRADA</v>
      </c>
      <c r="Z870" s="40">
        <v>43740</v>
      </c>
      <c r="AA870" s="40">
        <v>43767</v>
      </c>
      <c r="AC870" s="40">
        <v>43768</v>
      </c>
      <c r="AD870" s="37" t="s">
        <v>7259</v>
      </c>
      <c r="AE870" s="37" t="s">
        <v>7259</v>
      </c>
      <c r="AF870" s="37">
        <v>19080</v>
      </c>
      <c r="AG870" s="37" t="s">
        <v>7285</v>
      </c>
      <c r="AJ870" s="37">
        <v>67</v>
      </c>
      <c r="AK870" s="37" t="s">
        <v>5846</v>
      </c>
      <c r="AL870" s="37">
        <v>45</v>
      </c>
      <c r="AM870" s="37" t="s">
        <v>3519</v>
      </c>
      <c r="AN870" s="37">
        <f>+IF(AL870=45,1,"")</f>
        <v>1</v>
      </c>
      <c r="AO870" s="40">
        <f ca="1">+TODAY()</f>
        <v>44256</v>
      </c>
      <c r="AP870" s="41">
        <f ca="1">+IF(Tabla1[[#This Row],[Fecha Ingreso Plataforma]]="","",AO870-AC870)</f>
        <v>488</v>
      </c>
      <c r="AQ870" s="40"/>
      <c r="AR870" s="42">
        <f>+IF(Tabla1[[#This Row],[Fecha Baja]]="","",VALUE(1&amp;"/"&amp;MONTH(Tabla1[[#This Row],[Fecha Baja]])&amp;"/"&amp;YEAR(Tabla1[[#This Row],[Fecha Baja]])))</f>
        <v>43800</v>
      </c>
      <c r="AS870" s="42">
        <f>IF(Tabla1[[#This Row],[Fecha Ingreso Plataforma]]="","",VALUE(1&amp;"/"&amp;MONTH(Tabla1[[#This Row],[Fecha Ingreso Plataforma]])&amp;"/"&amp;YEAR(Tabla1[[#This Row],[Fecha Ingreso Plataforma]])))</f>
        <v>43739</v>
      </c>
      <c r="AT870" s="41" t="str">
        <f ca="1">+IF(AND(Tabla1[[#This Row],[dias]]&gt;=135,Tabla1[[#This Row],[Estado]]="Vigente"),"Si","No")</f>
        <v>No</v>
      </c>
      <c r="AU870" s="37" t="str">
        <f>+IF(COUNTIF('PLAN EMPLEADO'!I:I,Tabla1[[#This Row],[Mail]])=0,"No","Si")</f>
        <v>No</v>
      </c>
      <c r="AV870" s="89" t="s">
        <v>709</v>
      </c>
      <c r="AW870" s="194"/>
    </row>
    <row r="871" spans="1:49" x14ac:dyDescent="0.2">
      <c r="A871" s="37" t="s">
        <v>27</v>
      </c>
      <c r="B871" s="37" t="s">
        <v>3115</v>
      </c>
      <c r="C871" s="37" t="s">
        <v>28</v>
      </c>
      <c r="D871" s="37" t="s">
        <v>30</v>
      </c>
      <c r="E871" s="193" t="str">
        <f>+LEFT(Tabla1[[#This Row],[RutDV]],8)</f>
        <v>19769825</v>
      </c>
      <c r="F871" s="193" t="str">
        <f>+RIGHT(Tabla1[[#This Row],[RutDV]],1)</f>
        <v>K</v>
      </c>
      <c r="G871" s="37" t="s">
        <v>7191</v>
      </c>
      <c r="H871" s="37" t="s">
        <v>7251</v>
      </c>
      <c r="I871" s="41" t="str">
        <f>+TRIM(Tabla1[[#This Row],[Nombres]]&amp;" "&amp;Tabla1[[#This Row],[Apellidos]])</f>
        <v>KEILY MAILYN CARRASCO TELLO</v>
      </c>
      <c r="J871" s="37" t="s">
        <v>7147</v>
      </c>
      <c r="K871" s="37" t="s">
        <v>7148</v>
      </c>
      <c r="L871" s="193" t="s">
        <v>2494</v>
      </c>
      <c r="M871" s="193" t="s">
        <v>2493</v>
      </c>
      <c r="N871" s="193" t="s">
        <v>2495</v>
      </c>
      <c r="O871" s="193" t="s">
        <v>3107</v>
      </c>
      <c r="P871" s="40">
        <v>44054</v>
      </c>
      <c r="R871" s="45"/>
      <c r="S871" s="45"/>
      <c r="T871" s="45"/>
      <c r="U871" s="45"/>
      <c r="V871" s="40" t="s">
        <v>7219</v>
      </c>
      <c r="W871" s="40" t="s">
        <v>5411</v>
      </c>
      <c r="X871" s="37" t="s">
        <v>2512</v>
      </c>
      <c r="Y871" s="37" t="str">
        <f>+IFERROR(VLOOKUP(Tabla1[[#This Row],[Supervisor]],STAFF!E:H,4,0),"")</f>
        <v>ULISES LA ROSA PEREZ</v>
      </c>
      <c r="Z871" s="40">
        <v>43740</v>
      </c>
      <c r="AA871" s="40">
        <v>43767</v>
      </c>
      <c r="AC871" s="40">
        <v>43768</v>
      </c>
      <c r="AD871" s="37" t="s">
        <v>7251</v>
      </c>
      <c r="AE871" s="37" t="s">
        <v>7251</v>
      </c>
      <c r="AF871" s="37">
        <v>19233</v>
      </c>
      <c r="AG871" s="37" t="s">
        <v>7277</v>
      </c>
      <c r="AJ871" s="37">
        <v>67</v>
      </c>
      <c r="AK871" s="37" t="s">
        <v>5846</v>
      </c>
      <c r="AL871" s="37">
        <v>45</v>
      </c>
      <c r="AM871" s="37" t="s">
        <v>3519</v>
      </c>
      <c r="AN871" s="37">
        <f>+IF(AL871=45,1,"")</f>
        <v>1</v>
      </c>
      <c r="AO871" s="40">
        <f ca="1">+TODAY()</f>
        <v>44256</v>
      </c>
      <c r="AP871" s="41">
        <f ca="1">+IF(Tabla1[[#This Row],[Fecha Ingreso Plataforma]]="","",AO871-AC871)</f>
        <v>488</v>
      </c>
      <c r="AQ871" s="40"/>
      <c r="AR871" s="42">
        <f>+IF(Tabla1[[#This Row],[Fecha Baja]]="","",VALUE(1&amp;"/"&amp;MONTH(Tabla1[[#This Row],[Fecha Baja]])&amp;"/"&amp;YEAR(Tabla1[[#This Row],[Fecha Baja]])))</f>
        <v>44044</v>
      </c>
      <c r="AS871" s="42">
        <f>IF(Tabla1[[#This Row],[Fecha Ingreso Plataforma]]="","",VALUE(1&amp;"/"&amp;MONTH(Tabla1[[#This Row],[Fecha Ingreso Plataforma]])&amp;"/"&amp;YEAR(Tabla1[[#This Row],[Fecha Ingreso Plataforma]])))</f>
        <v>43739</v>
      </c>
      <c r="AT871" s="41" t="str">
        <f ca="1">+IF(AND(Tabla1[[#This Row],[dias]]&gt;=135,Tabla1[[#This Row],[Estado]]="Vigente"),"Si","No")</f>
        <v>No</v>
      </c>
      <c r="AU871" s="37" t="str">
        <f>+IF(COUNTIF('PLAN EMPLEADO'!I:I,Tabla1[[#This Row],[Mail]])=0,"No","Si")</f>
        <v>No</v>
      </c>
      <c r="AV871" s="89" t="s">
        <v>709</v>
      </c>
      <c r="AW871" s="194"/>
    </row>
    <row r="872" spans="1:49" x14ac:dyDescent="0.2">
      <c r="A872" s="37" t="s">
        <v>27</v>
      </c>
      <c r="B872" s="37" t="s">
        <v>3115</v>
      </c>
      <c r="C872" s="37" t="s">
        <v>7302</v>
      </c>
      <c r="D872" s="37" t="s">
        <v>30</v>
      </c>
      <c r="E872" s="193" t="str">
        <f>+LEFT(Tabla1[[#This Row],[RutDV]],8)</f>
        <v>18923807</v>
      </c>
      <c r="F872" s="193" t="str">
        <f>+RIGHT(Tabla1[[#This Row],[RutDV]],1)</f>
        <v>K</v>
      </c>
      <c r="G872" s="37" t="s">
        <v>7188</v>
      </c>
      <c r="H872" s="37" t="s">
        <v>7248</v>
      </c>
      <c r="I872" s="41" t="str">
        <f>+TRIM(Tabla1[[#This Row],[Nombres]]&amp;" "&amp;Tabla1[[#This Row],[Apellidos]])</f>
        <v>NICOLAS ALEJANDRO RAMIREZ ARANCIBIA</v>
      </c>
      <c r="J872" s="37" t="s">
        <v>7141</v>
      </c>
      <c r="K872" s="37" t="s">
        <v>7142</v>
      </c>
      <c r="L872" s="37" t="s">
        <v>2494</v>
      </c>
      <c r="M872" s="37" t="s">
        <v>2493</v>
      </c>
      <c r="N872" s="37" t="s">
        <v>2495</v>
      </c>
      <c r="O872" s="37" t="s">
        <v>3107</v>
      </c>
      <c r="P872" s="40">
        <v>43854</v>
      </c>
      <c r="R872" s="45"/>
      <c r="S872" s="45"/>
      <c r="T872" s="45"/>
      <c r="U872" s="45"/>
      <c r="V872" s="40" t="s">
        <v>7216</v>
      </c>
      <c r="W872" s="40" t="s">
        <v>5409</v>
      </c>
      <c r="X872" s="37" t="s">
        <v>2511</v>
      </c>
      <c r="Y872" s="37" t="str">
        <f>+IFERROR(VLOOKUP(Tabla1[[#This Row],[Supervisor]],STAFF!E:H,4,0),"")</f>
        <v>ULISES LA ROSA PEREZ</v>
      </c>
      <c r="Z872" s="40">
        <v>43740</v>
      </c>
      <c r="AA872" s="40">
        <v>43767</v>
      </c>
      <c r="AC872" s="40">
        <v>43768</v>
      </c>
      <c r="AD872" s="37" t="s">
        <v>7248</v>
      </c>
      <c r="AE872" s="37" t="s">
        <v>7248</v>
      </c>
      <c r="AF872" s="37">
        <v>19222</v>
      </c>
      <c r="AG872" s="37" t="s">
        <v>3551</v>
      </c>
      <c r="AJ872" s="37">
        <v>67</v>
      </c>
      <c r="AK872" s="37" t="s">
        <v>5846</v>
      </c>
      <c r="AL872" s="37">
        <v>45</v>
      </c>
      <c r="AM872" s="37" t="s">
        <v>3519</v>
      </c>
      <c r="AN872" s="37">
        <f>+IF(AL872=45,1,"")</f>
        <v>1</v>
      </c>
      <c r="AO872" s="40">
        <f ca="1">+TODAY()</f>
        <v>44256</v>
      </c>
      <c r="AP872" s="41">
        <f ca="1">+IF(Tabla1[[#This Row],[Fecha Ingreso Plataforma]]="","",AO872-AC872)</f>
        <v>488</v>
      </c>
      <c r="AQ872" s="40"/>
      <c r="AR872" s="42">
        <f>+IF(Tabla1[[#This Row],[Fecha Baja]]="","",VALUE(1&amp;"/"&amp;MONTH(Tabla1[[#This Row],[Fecha Baja]])&amp;"/"&amp;YEAR(Tabla1[[#This Row],[Fecha Baja]])))</f>
        <v>43831</v>
      </c>
      <c r="AS872" s="42">
        <f>IF(Tabla1[[#This Row],[Fecha Ingreso Plataforma]]="","",VALUE(1&amp;"/"&amp;MONTH(Tabla1[[#This Row],[Fecha Ingreso Plataforma]])&amp;"/"&amp;YEAR(Tabla1[[#This Row],[Fecha Ingreso Plataforma]])))</f>
        <v>43739</v>
      </c>
      <c r="AT872" s="41" t="str">
        <f ca="1">+IF(AND(Tabla1[[#This Row],[dias]]&gt;=135,Tabla1[[#This Row],[Estado]]="Vigente"),"Si","No")</f>
        <v>No</v>
      </c>
      <c r="AU872" s="37" t="str">
        <f>+IF(COUNTIF('PLAN EMPLEADO'!I:I,Tabla1[[#This Row],[Mail]])=0,"No","Si")</f>
        <v>No</v>
      </c>
      <c r="AV872" s="89" t="s">
        <v>709</v>
      </c>
      <c r="AW872" s="194"/>
    </row>
    <row r="873" spans="1:49" x14ac:dyDescent="0.2">
      <c r="A873" s="37" t="s">
        <v>27</v>
      </c>
      <c r="B873" s="37" t="s">
        <v>3115</v>
      </c>
      <c r="C873" s="37" t="s">
        <v>28</v>
      </c>
      <c r="D873" s="37" t="s">
        <v>30</v>
      </c>
      <c r="E873" s="193" t="str">
        <f>+LEFT(Tabla1[[#This Row],[RutDV]],8)</f>
        <v>19712287</v>
      </c>
      <c r="F873" s="193" t="str">
        <f>+RIGHT(Tabla1[[#This Row],[RutDV]],1)</f>
        <v>0</v>
      </c>
      <c r="G873" s="37" t="s">
        <v>7210</v>
      </c>
      <c r="H873" s="37" t="s">
        <v>7270</v>
      </c>
      <c r="I873" s="41" t="str">
        <f>+TRIM(Tabla1[[#This Row],[Nombres]]&amp;" "&amp;Tabla1[[#This Row],[Apellidos]])</f>
        <v>SCARLETT GEORGINA MELINA CAMPILLAY SALINAS</v>
      </c>
      <c r="J873" s="37" t="s">
        <v>7181</v>
      </c>
      <c r="K873" s="37" t="s">
        <v>7182</v>
      </c>
      <c r="L873" s="66" t="s">
        <v>2494</v>
      </c>
      <c r="M873" s="66" t="s">
        <v>2493</v>
      </c>
      <c r="N873" s="66" t="s">
        <v>2496</v>
      </c>
      <c r="O873" s="66" t="s">
        <v>3533</v>
      </c>
      <c r="P873" s="40">
        <v>43885</v>
      </c>
      <c r="R873" s="45"/>
      <c r="S873" s="45"/>
      <c r="T873" s="45"/>
      <c r="U873" s="45"/>
      <c r="V873" s="40">
        <v>35908</v>
      </c>
      <c r="W873" s="40" t="s">
        <v>5417</v>
      </c>
      <c r="X873" s="37" t="s">
        <v>2514</v>
      </c>
      <c r="Y873" s="37" t="str">
        <f>+IFERROR(VLOOKUP(Tabla1[[#This Row],[Supervisor]],STAFF!E:H,4,0),"")</f>
        <v>WILLIAMS ENRIQUE DOMINGUEZ BARRADA</v>
      </c>
      <c r="Z873" s="40">
        <v>43740</v>
      </c>
      <c r="AA873" s="40">
        <v>43767</v>
      </c>
      <c r="AC873" s="40">
        <v>43768</v>
      </c>
      <c r="AD873" s="37" t="s">
        <v>7270</v>
      </c>
      <c r="AE873" s="37" t="s">
        <v>7270</v>
      </c>
      <c r="AF873" s="37">
        <v>19266</v>
      </c>
      <c r="AG873" s="37" t="s">
        <v>7296</v>
      </c>
      <c r="AJ873" s="37">
        <v>67</v>
      </c>
      <c r="AK873" s="37" t="s">
        <v>5846</v>
      </c>
      <c r="AL873" s="37">
        <v>45</v>
      </c>
      <c r="AM873" s="37" t="s">
        <v>3519</v>
      </c>
      <c r="AN873" s="37">
        <f>+IF(AL873=45,1,"")</f>
        <v>1</v>
      </c>
      <c r="AO873" s="40">
        <f ca="1">+TODAY()</f>
        <v>44256</v>
      </c>
      <c r="AP873" s="41">
        <f ca="1">+IF(Tabla1[[#This Row],[Fecha Ingreso Plataforma]]="","",AO873-AC873)</f>
        <v>488</v>
      </c>
      <c r="AQ873" s="40"/>
      <c r="AR873" s="42">
        <f>+IF(Tabla1[[#This Row],[Fecha Baja]]="","",VALUE(1&amp;"/"&amp;MONTH(Tabla1[[#This Row],[Fecha Baja]])&amp;"/"&amp;YEAR(Tabla1[[#This Row],[Fecha Baja]])))</f>
        <v>43862</v>
      </c>
      <c r="AS873" s="42">
        <f>IF(Tabla1[[#This Row],[Fecha Ingreso Plataforma]]="","",VALUE(1&amp;"/"&amp;MONTH(Tabla1[[#This Row],[Fecha Ingreso Plataforma]])&amp;"/"&amp;YEAR(Tabla1[[#This Row],[Fecha Ingreso Plataforma]])))</f>
        <v>43739</v>
      </c>
      <c r="AT873" s="41" t="str">
        <f ca="1">+IF(AND(Tabla1[[#This Row],[dias]]&gt;=135,Tabla1[[#This Row],[Estado]]="Vigente"),"Si","No")</f>
        <v>No</v>
      </c>
      <c r="AU873" s="37" t="str">
        <f>+IF(COUNTIF('PLAN EMPLEADO'!I:I,Tabla1[[#This Row],[Mail]])=0,"No","Si")</f>
        <v>No</v>
      </c>
      <c r="AV873" s="89" t="s">
        <v>709</v>
      </c>
      <c r="AW873" s="194"/>
    </row>
    <row r="874" spans="1:49" x14ac:dyDescent="0.2">
      <c r="A874" s="37" t="s">
        <v>27</v>
      </c>
      <c r="B874" s="37" t="s">
        <v>3115</v>
      </c>
      <c r="C874" s="37" t="s">
        <v>28</v>
      </c>
      <c r="D874" s="37" t="s">
        <v>30</v>
      </c>
      <c r="E874" s="193" t="str">
        <f>+LEFT(Tabla1[[#This Row],[RutDV]],8)</f>
        <v>17369283</v>
      </c>
      <c r="F874" s="193" t="str">
        <f>+RIGHT(Tabla1[[#This Row],[RutDV]],1)</f>
        <v>8</v>
      </c>
      <c r="G874" s="37" t="s">
        <v>7601</v>
      </c>
      <c r="H874" s="37" t="s">
        <v>7624</v>
      </c>
      <c r="I874" s="41" t="str">
        <f>+TRIM(Tabla1[[#This Row],[Nombres]]&amp;" "&amp;Tabla1[[#This Row],[Apellidos]])</f>
        <v>AYLIN ELIZABETH SEPULVEDA CHRISTIE</v>
      </c>
      <c r="J874" s="37" t="s">
        <v>7561</v>
      </c>
      <c r="K874" s="37" t="s">
        <v>7562</v>
      </c>
      <c r="L874" s="54" t="s">
        <v>2494</v>
      </c>
      <c r="M874" s="54" t="s">
        <v>2493</v>
      </c>
      <c r="N874" s="54" t="s">
        <v>2496</v>
      </c>
      <c r="O874" s="54" t="s">
        <v>3533</v>
      </c>
      <c r="P874" s="40">
        <v>43862</v>
      </c>
      <c r="R874" s="45"/>
      <c r="S874" s="45"/>
      <c r="T874" s="45"/>
      <c r="U874" s="45"/>
      <c r="V874" s="40" t="s">
        <v>7581</v>
      </c>
      <c r="W874" s="40" t="s">
        <v>5409</v>
      </c>
      <c r="X874" s="37" t="s">
        <v>2511</v>
      </c>
      <c r="Y874" s="37" t="str">
        <f>+IFERROR(VLOOKUP(Tabla1[[#This Row],[Supervisor]],STAFF!E:H,4,0),"")</f>
        <v>ULISES LA ROSA PEREZ</v>
      </c>
      <c r="Z874" s="40">
        <v>43788</v>
      </c>
      <c r="AA874" s="40">
        <v>43809</v>
      </c>
      <c r="AC874" s="40">
        <v>43811</v>
      </c>
      <c r="AD874" s="37" t="s">
        <v>7624</v>
      </c>
      <c r="AE874" s="37" t="s">
        <v>7624</v>
      </c>
      <c r="AF874" s="37">
        <v>19079</v>
      </c>
      <c r="AG874" s="37" t="s">
        <v>7647</v>
      </c>
      <c r="AJ874" s="37">
        <v>68</v>
      </c>
      <c r="AK874" s="37" t="s">
        <v>4474</v>
      </c>
      <c r="AL874" s="37">
        <v>45</v>
      </c>
      <c r="AM874" s="37" t="s">
        <v>3519</v>
      </c>
      <c r="AN874" s="37">
        <f>+IF(AL874=45,1,"")</f>
        <v>1</v>
      </c>
      <c r="AO874" s="40">
        <f ca="1">+TODAY()</f>
        <v>44256</v>
      </c>
      <c r="AP874" s="41">
        <f ca="1">+IF(Tabla1[[#This Row],[Fecha Ingreso Plataforma]]="","",AO874-AC874)</f>
        <v>445</v>
      </c>
      <c r="AQ874" s="40"/>
      <c r="AR874" s="42">
        <f>+IF(Tabla1[[#This Row],[Fecha Baja]]="","",VALUE(1&amp;"/"&amp;MONTH(Tabla1[[#This Row],[Fecha Baja]])&amp;"/"&amp;YEAR(Tabla1[[#This Row],[Fecha Baja]])))</f>
        <v>43862</v>
      </c>
      <c r="AS874" s="42">
        <f>IF(Tabla1[[#This Row],[Fecha Ingreso Plataforma]]="","",VALUE(1&amp;"/"&amp;MONTH(Tabla1[[#This Row],[Fecha Ingreso Plataforma]])&amp;"/"&amp;YEAR(Tabla1[[#This Row],[Fecha Ingreso Plataforma]])))</f>
        <v>43800</v>
      </c>
      <c r="AT874" s="41" t="str">
        <f ca="1">+IF(AND(Tabla1[[#This Row],[dias]]&gt;=135,Tabla1[[#This Row],[Estado]]="Vigente"),"Si","No")</f>
        <v>No</v>
      </c>
      <c r="AU874" s="41" t="str">
        <f>+IF(COUNTIF('PLAN EMPLEADO'!I:I,Tabla1[[#This Row],[Mail]])=0,"No","Si")</f>
        <v>No</v>
      </c>
      <c r="AV874" s="89" t="s">
        <v>709</v>
      </c>
      <c r="AW874" s="194"/>
    </row>
    <row r="875" spans="1:49" x14ac:dyDescent="0.2">
      <c r="A875" s="37" t="s">
        <v>27</v>
      </c>
      <c r="B875" s="37" t="s">
        <v>3115</v>
      </c>
      <c r="C875" s="37" t="s">
        <v>7302</v>
      </c>
      <c r="D875" s="37" t="s">
        <v>30</v>
      </c>
      <c r="E875" s="193" t="str">
        <f>+LEFT(Tabla1[[#This Row],[RutDV]],8)</f>
        <v>16581313</v>
      </c>
      <c r="F875" s="193" t="str">
        <f>+RIGHT(Tabla1[[#This Row],[RutDV]],1)</f>
        <v>8</v>
      </c>
      <c r="G875" s="37" t="s">
        <v>7586</v>
      </c>
      <c r="H875" s="37" t="s">
        <v>7610</v>
      </c>
      <c r="I875" s="41" t="str">
        <f>+TRIM(Tabla1[[#This Row],[Nombres]]&amp;" "&amp;Tabla1[[#This Row],[Apellidos]])</f>
        <v>BEATRIZ SOLEDAD CLAVERIA BRAVO</v>
      </c>
      <c r="J875" s="37" t="s">
        <v>7533</v>
      </c>
      <c r="K875" s="37" t="s">
        <v>7534</v>
      </c>
      <c r="L875" s="193" t="s">
        <v>2494</v>
      </c>
      <c r="M875" s="193" t="s">
        <v>2493</v>
      </c>
      <c r="N875" s="193" t="s">
        <v>2495</v>
      </c>
      <c r="O875" s="193" t="s">
        <v>3108</v>
      </c>
      <c r="P875" s="40">
        <v>44174</v>
      </c>
      <c r="R875" s="45"/>
      <c r="S875" s="45"/>
      <c r="T875" s="45"/>
      <c r="U875" s="45"/>
      <c r="V875" s="40" t="s">
        <v>7573</v>
      </c>
      <c r="W875" s="40" t="s">
        <v>5409</v>
      </c>
      <c r="X875" s="37" t="s">
        <v>2511</v>
      </c>
      <c r="Y875" s="37" t="str">
        <f>+IFERROR(VLOOKUP(Tabla1[[#This Row],[Supervisor]],STAFF!E:H,4,0),"")</f>
        <v>ULISES LA ROSA PEREZ</v>
      </c>
      <c r="Z875" s="40">
        <v>43788</v>
      </c>
      <c r="AA875" s="40">
        <v>43809</v>
      </c>
      <c r="AC875" s="40">
        <v>43811</v>
      </c>
      <c r="AD875" s="37" t="s">
        <v>7610</v>
      </c>
      <c r="AE875" s="37" t="s">
        <v>7610</v>
      </c>
      <c r="AF875" s="37">
        <v>19141</v>
      </c>
      <c r="AG875" s="37" t="s">
        <v>7633</v>
      </c>
      <c r="AJ875" s="37">
        <v>68</v>
      </c>
      <c r="AK875" s="37" t="s">
        <v>4474</v>
      </c>
      <c r="AL875" s="37">
        <v>30</v>
      </c>
      <c r="AM875" s="37" t="s">
        <v>3519</v>
      </c>
      <c r="AN875" s="37" t="str">
        <f>+IF(AL875=45,1,"")</f>
        <v/>
      </c>
      <c r="AO875" s="40">
        <f ca="1">+TODAY()</f>
        <v>44256</v>
      </c>
      <c r="AP875" s="41">
        <f ca="1">+IF(Tabla1[[#This Row],[Fecha Ingreso Plataforma]]="","",AO875-AC875)</f>
        <v>445</v>
      </c>
      <c r="AQ875" s="40"/>
      <c r="AR875" s="42">
        <f>+IF(Tabla1[[#This Row],[Fecha Baja]]="","",VALUE(1&amp;"/"&amp;MONTH(Tabla1[[#This Row],[Fecha Baja]])&amp;"/"&amp;YEAR(Tabla1[[#This Row],[Fecha Baja]])))</f>
        <v>44166</v>
      </c>
      <c r="AS875" s="42">
        <f>IF(Tabla1[[#This Row],[Fecha Ingreso Plataforma]]="","",VALUE(1&amp;"/"&amp;MONTH(Tabla1[[#This Row],[Fecha Ingreso Plataforma]])&amp;"/"&amp;YEAR(Tabla1[[#This Row],[Fecha Ingreso Plataforma]])))</f>
        <v>43800</v>
      </c>
      <c r="AT875" s="41" t="str">
        <f ca="1">+IF(AND(Tabla1[[#This Row],[dias]]&gt;=135,Tabla1[[#This Row],[Estado]]="Vigente"),"Si","No")</f>
        <v>No</v>
      </c>
      <c r="AU875" s="41" t="str">
        <f>+IF(COUNTIF('PLAN EMPLEADO'!I:I,Tabla1[[#This Row],[Mail]])=0,"No","Si")</f>
        <v>No</v>
      </c>
      <c r="AV875" s="89" t="s">
        <v>709</v>
      </c>
      <c r="AW875" s="194"/>
    </row>
    <row r="876" spans="1:49" x14ac:dyDescent="0.2">
      <c r="A876" s="37" t="s">
        <v>27</v>
      </c>
      <c r="B876" s="37" t="s">
        <v>3115</v>
      </c>
      <c r="C876" s="37" t="s">
        <v>28</v>
      </c>
      <c r="D876" s="37" t="s">
        <v>30</v>
      </c>
      <c r="E876" s="193" t="str">
        <f>+LEFT(Tabla1[[#This Row],[RutDV]],8)</f>
        <v>16667172</v>
      </c>
      <c r="F876" s="193" t="str">
        <f>+RIGHT(Tabla1[[#This Row],[RutDV]],1)</f>
        <v>8</v>
      </c>
      <c r="G876" s="37" t="s">
        <v>7592</v>
      </c>
      <c r="H876" s="37" t="s">
        <v>7616</v>
      </c>
      <c r="I876" s="41" t="str">
        <f>+TRIM(Tabla1[[#This Row],[Nombres]]&amp;" "&amp;Tabla1[[#This Row],[Apellidos]])</f>
        <v>CHRISTIAN IGNACIO LOPEZ CROCCO</v>
      </c>
      <c r="J876" s="37" t="s">
        <v>7544</v>
      </c>
      <c r="K876" s="37" t="s">
        <v>7545</v>
      </c>
      <c r="L876" s="37" t="s">
        <v>2494</v>
      </c>
      <c r="M876" s="37" t="s">
        <v>2493</v>
      </c>
      <c r="N876" s="37" t="s">
        <v>2495</v>
      </c>
      <c r="O876" s="37" t="s">
        <v>3107</v>
      </c>
      <c r="P876" s="40">
        <v>43839</v>
      </c>
      <c r="R876" s="45"/>
      <c r="S876" s="45"/>
      <c r="T876" s="45"/>
      <c r="U876" s="45"/>
      <c r="V876" s="40" t="s">
        <v>7579</v>
      </c>
      <c r="W876" s="40" t="s">
        <v>5409</v>
      </c>
      <c r="X876" s="37" t="s">
        <v>2511</v>
      </c>
      <c r="Y876" s="37" t="str">
        <f>+IFERROR(VLOOKUP(Tabla1[[#This Row],[Supervisor]],STAFF!E:H,4,0),"")</f>
        <v>ULISES LA ROSA PEREZ</v>
      </c>
      <c r="Z876" s="40">
        <v>43788</v>
      </c>
      <c r="AA876" s="40">
        <v>43809</v>
      </c>
      <c r="AC876" s="40">
        <v>43811</v>
      </c>
      <c r="AD876" s="37" t="s">
        <v>7616</v>
      </c>
      <c r="AE876" s="37" t="s">
        <v>7616</v>
      </c>
      <c r="AF876" s="37">
        <v>19027</v>
      </c>
      <c r="AG876" s="37" t="s">
        <v>7638</v>
      </c>
      <c r="AJ876" s="37">
        <v>68</v>
      </c>
      <c r="AK876" s="37" t="s">
        <v>4474</v>
      </c>
      <c r="AL876" s="37">
        <v>45</v>
      </c>
      <c r="AM876" s="37" t="s">
        <v>3519</v>
      </c>
      <c r="AN876" s="37">
        <f>+IF(AL876=45,1,"")</f>
        <v>1</v>
      </c>
      <c r="AO876" s="40">
        <f ca="1">+TODAY()</f>
        <v>44256</v>
      </c>
      <c r="AP876" s="41">
        <f ca="1">+IF(Tabla1[[#This Row],[Fecha Ingreso Plataforma]]="","",AO876-AC876)</f>
        <v>445</v>
      </c>
      <c r="AQ876" s="40"/>
      <c r="AR876" s="42">
        <f>+IF(Tabla1[[#This Row],[Fecha Baja]]="","",VALUE(1&amp;"/"&amp;MONTH(Tabla1[[#This Row],[Fecha Baja]])&amp;"/"&amp;YEAR(Tabla1[[#This Row],[Fecha Baja]])))</f>
        <v>43831</v>
      </c>
      <c r="AS876" s="42">
        <f>IF(Tabla1[[#This Row],[Fecha Ingreso Plataforma]]="","",VALUE(1&amp;"/"&amp;MONTH(Tabla1[[#This Row],[Fecha Ingreso Plataforma]])&amp;"/"&amp;YEAR(Tabla1[[#This Row],[Fecha Ingreso Plataforma]])))</f>
        <v>43800</v>
      </c>
      <c r="AT876" s="41" t="str">
        <f ca="1">+IF(AND(Tabla1[[#This Row],[dias]]&gt;=135,Tabla1[[#This Row],[Estado]]="Vigente"),"Si","No")</f>
        <v>No</v>
      </c>
      <c r="AU876" s="41" t="str">
        <f>+IF(COUNTIF('PLAN EMPLEADO'!I:I,Tabla1[[#This Row],[Mail]])=0,"No","Si")</f>
        <v>No</v>
      </c>
      <c r="AV876" s="89" t="s">
        <v>709</v>
      </c>
      <c r="AW876" s="194"/>
    </row>
    <row r="877" spans="1:49" x14ac:dyDescent="0.2">
      <c r="A877" s="37" t="s">
        <v>27</v>
      </c>
      <c r="B877" s="37" t="s">
        <v>3115</v>
      </c>
      <c r="C877" s="37" t="s">
        <v>28</v>
      </c>
      <c r="D877" s="37" t="s">
        <v>30</v>
      </c>
      <c r="E877" s="193" t="str">
        <f>+LEFT(Tabla1[[#This Row],[RutDV]],8)</f>
        <v>14117602</v>
      </c>
      <c r="F877" s="193" t="str">
        <f>+RIGHT(Tabla1[[#This Row],[RutDV]],1)</f>
        <v>1</v>
      </c>
      <c r="G877" s="37" t="s">
        <v>7584</v>
      </c>
      <c r="H877" s="37" t="s">
        <v>7608</v>
      </c>
      <c r="I877" s="41" t="str">
        <f>+TRIM(Tabla1[[#This Row],[Nombres]]&amp;" "&amp;Tabla1[[#This Row],[Apellidos]])</f>
        <v>GABRIEL DAVID VILLALOBOS BARRIOS</v>
      </c>
      <c r="J877" s="37" t="s">
        <v>7529</v>
      </c>
      <c r="K877" s="37" t="s">
        <v>7530</v>
      </c>
      <c r="L877" s="37" t="s">
        <v>2494</v>
      </c>
      <c r="M877" s="37" t="s">
        <v>2493</v>
      </c>
      <c r="N877" s="37" t="s">
        <v>2495</v>
      </c>
      <c r="O877" s="37" t="s">
        <v>3240</v>
      </c>
      <c r="P877" s="40">
        <v>43854</v>
      </c>
      <c r="R877" s="45"/>
      <c r="S877" s="45"/>
      <c r="T877" s="45"/>
      <c r="U877" s="45"/>
      <c r="V877" s="40" t="s">
        <v>7571</v>
      </c>
      <c r="W877" s="40" t="s">
        <v>5847</v>
      </c>
      <c r="X877" s="37" t="s">
        <v>662</v>
      </c>
      <c r="Y877" s="37" t="str">
        <f>+IFERROR(VLOOKUP(Tabla1[[#This Row],[Supervisor]],STAFF!E:H,4,0),"")</f>
        <v xml:space="preserve">YORMAN JOSE HERNANDEZ USECHE </v>
      </c>
      <c r="Z877" s="40">
        <v>43788</v>
      </c>
      <c r="AA877" s="40">
        <v>43809</v>
      </c>
      <c r="AC877" s="40">
        <v>43811</v>
      </c>
      <c r="AD877" s="37" t="s">
        <v>7608</v>
      </c>
      <c r="AE877" s="37" t="s">
        <v>7608</v>
      </c>
      <c r="AF877" s="37">
        <v>19130</v>
      </c>
      <c r="AG877" s="37" t="s">
        <v>7631</v>
      </c>
      <c r="AJ877" s="37">
        <v>68</v>
      </c>
      <c r="AK877" s="37" t="s">
        <v>4474</v>
      </c>
      <c r="AL877" s="37">
        <v>45</v>
      </c>
      <c r="AM877" s="37" t="s">
        <v>3519</v>
      </c>
      <c r="AN877" s="37">
        <f>+IF(AL877=45,1,"")</f>
        <v>1</v>
      </c>
      <c r="AO877" s="40">
        <f ca="1">+TODAY()</f>
        <v>44256</v>
      </c>
      <c r="AP877" s="41">
        <f ca="1">+IF(Tabla1[[#This Row],[Fecha Ingreso Plataforma]]="","",AO877-AC877)</f>
        <v>445</v>
      </c>
      <c r="AQ877" s="40"/>
      <c r="AR877" s="42">
        <f>+IF(Tabla1[[#This Row],[Fecha Baja]]="","",VALUE(1&amp;"/"&amp;MONTH(Tabla1[[#This Row],[Fecha Baja]])&amp;"/"&amp;YEAR(Tabla1[[#This Row],[Fecha Baja]])))</f>
        <v>43831</v>
      </c>
      <c r="AS877" s="42">
        <f>IF(Tabla1[[#This Row],[Fecha Ingreso Plataforma]]="","",VALUE(1&amp;"/"&amp;MONTH(Tabla1[[#This Row],[Fecha Ingreso Plataforma]])&amp;"/"&amp;YEAR(Tabla1[[#This Row],[Fecha Ingreso Plataforma]])))</f>
        <v>43800</v>
      </c>
      <c r="AT877" s="41" t="str">
        <f ca="1">+IF(AND(Tabla1[[#This Row],[dias]]&gt;=135,Tabla1[[#This Row],[Estado]]="Vigente"),"Si","No")</f>
        <v>No</v>
      </c>
      <c r="AU877" s="41" t="str">
        <f>+IF(COUNTIF('PLAN EMPLEADO'!I:I,Tabla1[[#This Row],[Mail]])=0,"No","Si")</f>
        <v>No</v>
      </c>
      <c r="AV877" s="89" t="s">
        <v>709</v>
      </c>
      <c r="AW877" s="194"/>
    </row>
    <row r="878" spans="1:49" x14ac:dyDescent="0.2">
      <c r="A878" s="37" t="s">
        <v>27</v>
      </c>
      <c r="B878" s="37" t="s">
        <v>3115</v>
      </c>
      <c r="C878" s="37" t="s">
        <v>28</v>
      </c>
      <c r="D878" s="37" t="s">
        <v>30</v>
      </c>
      <c r="E878" s="193" t="str">
        <f>+LEFT(Tabla1[[#This Row],[RutDV]],8)</f>
        <v>16581760</v>
      </c>
      <c r="F878" s="193" t="str">
        <f>+RIGHT(Tabla1[[#This Row],[RutDV]],1)</f>
        <v>5</v>
      </c>
      <c r="G878" s="37" t="s">
        <v>7587</v>
      </c>
      <c r="H878" s="37" t="s">
        <v>7611</v>
      </c>
      <c r="I878" s="41" t="str">
        <f>+TRIM(Tabla1[[#This Row],[Nombres]]&amp;" "&amp;Tabla1[[#This Row],[Apellidos]])</f>
        <v>GUSTAVO HERNAN ORTIZ ESQUIVEL</v>
      </c>
      <c r="J878" s="37" t="s">
        <v>7535</v>
      </c>
      <c r="K878" s="37" t="s">
        <v>7536</v>
      </c>
      <c r="L878" s="193" t="s">
        <v>2494</v>
      </c>
      <c r="M878" s="193" t="s">
        <v>2493</v>
      </c>
      <c r="N878" s="193" t="s">
        <v>2495</v>
      </c>
      <c r="O878" s="193" t="s">
        <v>3107</v>
      </c>
      <c r="P878" s="40">
        <v>44036</v>
      </c>
      <c r="T878" s="45"/>
      <c r="U878" s="45"/>
      <c r="V878" s="40" t="s">
        <v>7574</v>
      </c>
      <c r="W878" s="40" t="s">
        <v>5847</v>
      </c>
      <c r="X878" s="37" t="s">
        <v>662</v>
      </c>
      <c r="Y878" s="37" t="str">
        <f>+IFERROR(VLOOKUP(Tabla1[[#This Row],[Supervisor]],STAFF!E:H,4,0),"")</f>
        <v xml:space="preserve">YORMAN JOSE HERNANDEZ USECHE </v>
      </c>
      <c r="Z878" s="40">
        <v>43788</v>
      </c>
      <c r="AA878" s="40">
        <v>43809</v>
      </c>
      <c r="AC878" s="40">
        <v>43811</v>
      </c>
      <c r="AD878" s="37" t="s">
        <v>7611</v>
      </c>
      <c r="AE878" s="37" t="s">
        <v>7611</v>
      </c>
      <c r="AF878" s="37">
        <v>19144</v>
      </c>
      <c r="AG878" s="37" t="s">
        <v>7634</v>
      </c>
      <c r="AJ878" s="37">
        <v>68</v>
      </c>
      <c r="AK878" s="37" t="s">
        <v>4474</v>
      </c>
      <c r="AL878" s="37">
        <v>45</v>
      </c>
      <c r="AM878" s="37" t="s">
        <v>3519</v>
      </c>
      <c r="AN878" s="37">
        <f>+IF(AL878=45,1,"")</f>
        <v>1</v>
      </c>
      <c r="AO878" s="40">
        <f ca="1">+TODAY()</f>
        <v>44256</v>
      </c>
      <c r="AP878" s="41">
        <f ca="1">+IF(Tabla1[[#This Row],[Fecha Ingreso Plataforma]]="","",AO878-AC878)</f>
        <v>445</v>
      </c>
      <c r="AQ878" s="40"/>
      <c r="AR878" s="42">
        <f>+IF(Tabla1[[#This Row],[Fecha Baja]]="","",VALUE(1&amp;"/"&amp;MONTH(Tabla1[[#This Row],[Fecha Baja]])&amp;"/"&amp;YEAR(Tabla1[[#This Row],[Fecha Baja]])))</f>
        <v>44013</v>
      </c>
      <c r="AS878" s="42">
        <f>IF(Tabla1[[#This Row],[Fecha Ingreso Plataforma]]="","",VALUE(1&amp;"/"&amp;MONTH(Tabla1[[#This Row],[Fecha Ingreso Plataforma]])&amp;"/"&amp;YEAR(Tabla1[[#This Row],[Fecha Ingreso Plataforma]])))</f>
        <v>43800</v>
      </c>
      <c r="AT878" s="41" t="str">
        <f ca="1">+IF(AND(Tabla1[[#This Row],[dias]]&gt;=135,Tabla1[[#This Row],[Estado]]="Vigente"),"Si","No")</f>
        <v>No</v>
      </c>
      <c r="AU878" s="41" t="str">
        <f>+IF(COUNTIF('PLAN EMPLEADO'!I:I,Tabla1[[#This Row],[Mail]])=0,"No","Si")</f>
        <v>No</v>
      </c>
      <c r="AV878" s="89" t="s">
        <v>709</v>
      </c>
      <c r="AW878" s="194"/>
    </row>
    <row r="879" spans="1:49" x14ac:dyDescent="0.2">
      <c r="A879" s="37" t="s">
        <v>27</v>
      </c>
      <c r="B879" s="37" t="s">
        <v>3115</v>
      </c>
      <c r="C879" s="37" t="s">
        <v>28</v>
      </c>
      <c r="D879" s="37" t="s">
        <v>30</v>
      </c>
      <c r="E879" s="193" t="str">
        <f>+LEFT(Tabla1[[#This Row],[RutDV]],8)</f>
        <v>15016344</v>
      </c>
      <c r="F879" s="193" t="str">
        <f>+RIGHT(Tabla1[[#This Row],[RutDV]],1)</f>
        <v>7</v>
      </c>
      <c r="G879" s="37" t="s">
        <v>7597</v>
      </c>
      <c r="H879" s="37" t="s">
        <v>7620</v>
      </c>
      <c r="I879" s="41" t="str">
        <f>+TRIM(Tabla1[[#This Row],[Nombres]]&amp;" "&amp;Tabla1[[#This Row],[Apellidos]])</f>
        <v>KAROLYN KAREM LEIVA POZO</v>
      </c>
      <c r="J879" s="37" t="s">
        <v>7553</v>
      </c>
      <c r="K879" s="37" t="s">
        <v>7554</v>
      </c>
      <c r="L879" s="114" t="s">
        <v>2494</v>
      </c>
      <c r="M879" s="114" t="s">
        <v>2493</v>
      </c>
      <c r="N879" s="114" t="s">
        <v>2496</v>
      </c>
      <c r="O879" s="114" t="s">
        <v>3533</v>
      </c>
      <c r="P879" s="40">
        <v>43934</v>
      </c>
      <c r="R879" s="45"/>
      <c r="S879" s="45"/>
      <c r="T879" s="45"/>
      <c r="U879" s="45"/>
      <c r="V879" s="40">
        <v>30461</v>
      </c>
      <c r="W879" s="40" t="s">
        <v>5408</v>
      </c>
      <c r="X879" s="37" t="s">
        <v>4599</v>
      </c>
      <c r="Y879" s="37" t="str">
        <f>+IFERROR(VLOOKUP(Tabla1[[#This Row],[Supervisor]],STAFF!E:H,4,0),"")</f>
        <v>WILLIAMS ENRIQUE DOMINGUEZ BARRADA</v>
      </c>
      <c r="Z879" s="40">
        <v>43788</v>
      </c>
      <c r="AA879" s="40">
        <v>43809</v>
      </c>
      <c r="AC879" s="40">
        <v>43811</v>
      </c>
      <c r="AD879" s="37" t="s">
        <v>7620</v>
      </c>
      <c r="AE879" s="37" t="s">
        <v>7620</v>
      </c>
      <c r="AF879" s="37">
        <v>19068</v>
      </c>
      <c r="AG879" s="37" t="s">
        <v>7643</v>
      </c>
      <c r="AJ879" s="37">
        <v>68</v>
      </c>
      <c r="AK879" s="37" t="s">
        <v>4474</v>
      </c>
      <c r="AL879" s="37">
        <v>30</v>
      </c>
      <c r="AM879" s="37" t="s">
        <v>3519</v>
      </c>
      <c r="AN879" s="37" t="str">
        <f>+IF(AL879=45,1,"")</f>
        <v/>
      </c>
      <c r="AO879" s="40">
        <f ca="1">+TODAY()</f>
        <v>44256</v>
      </c>
      <c r="AP879" s="41">
        <f ca="1">+IF(Tabla1[[#This Row],[Fecha Ingreso Plataforma]]="","",AO879-AC879)</f>
        <v>445</v>
      </c>
      <c r="AQ879" s="40"/>
      <c r="AR879" s="42">
        <f>+IF(Tabla1[[#This Row],[Fecha Baja]]="","",VALUE(1&amp;"/"&amp;MONTH(Tabla1[[#This Row],[Fecha Baja]])&amp;"/"&amp;YEAR(Tabla1[[#This Row],[Fecha Baja]])))</f>
        <v>43922</v>
      </c>
      <c r="AS879" s="42">
        <f>IF(Tabla1[[#This Row],[Fecha Ingreso Plataforma]]="","",VALUE(1&amp;"/"&amp;MONTH(Tabla1[[#This Row],[Fecha Ingreso Plataforma]])&amp;"/"&amp;YEAR(Tabla1[[#This Row],[Fecha Ingreso Plataforma]])))</f>
        <v>43800</v>
      </c>
      <c r="AT879" s="41" t="str">
        <f ca="1">+IF(AND(Tabla1[[#This Row],[dias]]&gt;=135,Tabla1[[#This Row],[Estado]]="Vigente"),"Si","No")</f>
        <v>No</v>
      </c>
      <c r="AU879" s="41" t="str">
        <f>+IF(COUNTIF('PLAN EMPLEADO'!I:I,Tabla1[[#This Row],[Mail]])=0,"No","Si")</f>
        <v>No</v>
      </c>
      <c r="AV879" s="89" t="s">
        <v>709</v>
      </c>
      <c r="AW879" s="194"/>
    </row>
    <row r="880" spans="1:49" x14ac:dyDescent="0.2">
      <c r="A880" s="37" t="s">
        <v>27</v>
      </c>
      <c r="B880" s="37" t="s">
        <v>3115</v>
      </c>
      <c r="C880" s="37" t="s">
        <v>28</v>
      </c>
      <c r="D880" s="37" t="s">
        <v>30</v>
      </c>
      <c r="E880" s="193" t="str">
        <f>+LEFT(Tabla1[[#This Row],[RutDV]],8)</f>
        <v>15041914</v>
      </c>
      <c r="F880" s="193" t="str">
        <f>+RIGHT(Tabla1[[#This Row],[RutDV]],1)</f>
        <v>K</v>
      </c>
      <c r="G880" s="37" t="s">
        <v>7605</v>
      </c>
      <c r="H880" s="37" t="s">
        <v>7628</v>
      </c>
      <c r="I880" s="41" t="str">
        <f>+TRIM(Tabla1[[#This Row],[Nombres]]&amp;" "&amp;Tabla1[[#This Row],[Apellidos]])</f>
        <v>MARCO PATRICIO SALINAS SALFATE</v>
      </c>
      <c r="J880" s="37" t="s">
        <v>7568</v>
      </c>
      <c r="K880" s="37" t="s">
        <v>7569</v>
      </c>
      <c r="L880" s="37" t="s">
        <v>2494</v>
      </c>
      <c r="M880" s="37" t="s">
        <v>2493</v>
      </c>
      <c r="N880" s="37" t="s">
        <v>2495</v>
      </c>
      <c r="O880" s="37" t="s">
        <v>3240</v>
      </c>
      <c r="P880" s="40">
        <v>43854</v>
      </c>
      <c r="R880" s="45"/>
      <c r="S880" s="45"/>
      <c r="T880" s="45"/>
      <c r="U880" s="45"/>
      <c r="V880" s="40">
        <v>30345</v>
      </c>
      <c r="W880" s="40" t="s">
        <v>5409</v>
      </c>
      <c r="X880" s="37" t="s">
        <v>2511</v>
      </c>
      <c r="Y880" s="37" t="str">
        <f>+IFERROR(VLOOKUP(Tabla1[[#This Row],[Supervisor]],STAFF!E:H,4,0),"")</f>
        <v>ULISES LA ROSA PEREZ</v>
      </c>
      <c r="Z880" s="40">
        <v>43788</v>
      </c>
      <c r="AA880" s="40">
        <v>43809</v>
      </c>
      <c r="AC880" s="40">
        <v>43811</v>
      </c>
      <c r="AD880" s="37" t="s">
        <v>7628</v>
      </c>
      <c r="AE880" s="37" t="s">
        <v>7628</v>
      </c>
      <c r="AF880" s="37">
        <v>19116</v>
      </c>
      <c r="AG880" s="37" t="s">
        <v>7651</v>
      </c>
      <c r="AJ880" s="37">
        <v>68</v>
      </c>
      <c r="AK880" s="37" t="s">
        <v>4474</v>
      </c>
      <c r="AL880" s="37">
        <v>45</v>
      </c>
      <c r="AM880" s="37" t="s">
        <v>3519</v>
      </c>
      <c r="AN880" s="37">
        <f>+IF(AL880=45,1,"")</f>
        <v>1</v>
      </c>
      <c r="AO880" s="40">
        <f ca="1">+TODAY()</f>
        <v>44256</v>
      </c>
      <c r="AP880" s="41">
        <f ca="1">+IF(Tabla1[[#This Row],[Fecha Ingreso Plataforma]]="","",AO880-AC880)</f>
        <v>445</v>
      </c>
      <c r="AQ880" s="40"/>
      <c r="AR880" s="42">
        <f>+IF(Tabla1[[#This Row],[Fecha Baja]]="","",VALUE(1&amp;"/"&amp;MONTH(Tabla1[[#This Row],[Fecha Baja]])&amp;"/"&amp;YEAR(Tabla1[[#This Row],[Fecha Baja]])))</f>
        <v>43831</v>
      </c>
      <c r="AS880" s="42">
        <f>IF(Tabla1[[#This Row],[Fecha Ingreso Plataforma]]="","",VALUE(1&amp;"/"&amp;MONTH(Tabla1[[#This Row],[Fecha Ingreso Plataforma]])&amp;"/"&amp;YEAR(Tabla1[[#This Row],[Fecha Ingreso Plataforma]])))</f>
        <v>43800</v>
      </c>
      <c r="AT880" s="41" t="str">
        <f ca="1">+IF(AND(Tabla1[[#This Row],[dias]]&gt;=135,Tabla1[[#This Row],[Estado]]="Vigente"),"Si","No")</f>
        <v>No</v>
      </c>
      <c r="AU880" s="41" t="str">
        <f>+IF(COUNTIF('PLAN EMPLEADO'!I:I,Tabla1[[#This Row],[Mail]])=0,"No","Si")</f>
        <v>No</v>
      </c>
      <c r="AV880" s="89" t="s">
        <v>709</v>
      </c>
      <c r="AW880" s="194"/>
    </row>
    <row r="881" spans="1:49" x14ac:dyDescent="0.2">
      <c r="A881" s="37" t="s">
        <v>27</v>
      </c>
      <c r="B881" s="37" t="s">
        <v>3115</v>
      </c>
      <c r="C881" s="37" t="s">
        <v>28</v>
      </c>
      <c r="D881" s="37" t="s">
        <v>30</v>
      </c>
      <c r="E881" s="193" t="str">
        <f>+LEFT(Tabla1[[#This Row],[RutDV]],8)</f>
        <v>15909526</v>
      </c>
      <c r="F881" s="193" t="str">
        <f>+RIGHT(Tabla1[[#This Row],[RutDV]],1)</f>
        <v>6</v>
      </c>
      <c r="G881" s="37" t="s">
        <v>7602</v>
      </c>
      <c r="H881" s="37" t="s">
        <v>7625</v>
      </c>
      <c r="I881" s="41" t="str">
        <f>+TRIM(Tabla1[[#This Row],[Nombres]]&amp;" "&amp;Tabla1[[#This Row],[Apellidos]])</f>
        <v>PATRICIA ANDREA TORO RAMOS</v>
      </c>
      <c r="J881" s="37" t="s">
        <v>2153</v>
      </c>
      <c r="K881" s="37" t="s">
        <v>7563</v>
      </c>
      <c r="L881" s="37" t="s">
        <v>2494</v>
      </c>
      <c r="M881" s="37" t="s">
        <v>2493</v>
      </c>
      <c r="N881" s="37" t="s">
        <v>2495</v>
      </c>
      <c r="O881" s="37" t="s">
        <v>3240</v>
      </c>
      <c r="P881" s="40">
        <v>43854</v>
      </c>
      <c r="R881" s="45"/>
      <c r="S881" s="45"/>
      <c r="T881" s="45"/>
      <c r="U881" s="45"/>
      <c r="V881" s="40">
        <v>31102</v>
      </c>
      <c r="W881" s="40" t="s">
        <v>5415</v>
      </c>
      <c r="X881" s="37" t="s">
        <v>2509</v>
      </c>
      <c r="Y881" s="37" t="str">
        <f>+IFERROR(VLOOKUP(Tabla1[[#This Row],[Supervisor]],STAFF!E:H,4,0),"")</f>
        <v>ULISES LA ROSA PEREZ</v>
      </c>
      <c r="Z881" s="40">
        <v>43788</v>
      </c>
      <c r="AA881" s="40">
        <v>43809</v>
      </c>
      <c r="AC881" s="40">
        <v>43811</v>
      </c>
      <c r="AD881" s="37" t="s">
        <v>7625</v>
      </c>
      <c r="AE881" s="37" t="s">
        <v>7625</v>
      </c>
      <c r="AF881" s="37">
        <v>19097</v>
      </c>
      <c r="AG881" s="37" t="s">
        <v>7648</v>
      </c>
      <c r="AJ881" s="37">
        <v>68</v>
      </c>
      <c r="AK881" s="37" t="s">
        <v>4474</v>
      </c>
      <c r="AL881" s="37">
        <v>45</v>
      </c>
      <c r="AM881" s="37" t="s">
        <v>3519</v>
      </c>
      <c r="AN881" s="37">
        <f>+IF(AL881=45,1,"")</f>
        <v>1</v>
      </c>
      <c r="AO881" s="40">
        <f ca="1">+TODAY()</f>
        <v>44256</v>
      </c>
      <c r="AP881" s="41">
        <f ca="1">+IF(Tabla1[[#This Row],[Fecha Ingreso Plataforma]]="","",AO881-AC881)</f>
        <v>445</v>
      </c>
      <c r="AQ881" s="40"/>
      <c r="AR881" s="42">
        <f>+IF(Tabla1[[#This Row],[Fecha Baja]]="","",VALUE(1&amp;"/"&amp;MONTH(Tabla1[[#This Row],[Fecha Baja]])&amp;"/"&amp;YEAR(Tabla1[[#This Row],[Fecha Baja]])))</f>
        <v>43831</v>
      </c>
      <c r="AS881" s="42">
        <f>IF(Tabla1[[#This Row],[Fecha Ingreso Plataforma]]="","",VALUE(1&amp;"/"&amp;MONTH(Tabla1[[#This Row],[Fecha Ingreso Plataforma]])&amp;"/"&amp;YEAR(Tabla1[[#This Row],[Fecha Ingreso Plataforma]])))</f>
        <v>43800</v>
      </c>
      <c r="AT881" s="41" t="str">
        <f ca="1">+IF(AND(Tabla1[[#This Row],[dias]]&gt;=135,Tabla1[[#This Row],[Estado]]="Vigente"),"Si","No")</f>
        <v>No</v>
      </c>
      <c r="AU881" s="41" t="str">
        <f>+IF(COUNTIF('PLAN EMPLEADO'!I:I,Tabla1[[#This Row],[Mail]])=0,"No","Si")</f>
        <v>No</v>
      </c>
      <c r="AV881" s="89" t="s">
        <v>709</v>
      </c>
      <c r="AW881" s="194"/>
    </row>
    <row r="882" spans="1:49" x14ac:dyDescent="0.2">
      <c r="A882" s="37" t="s">
        <v>27</v>
      </c>
      <c r="B882" s="37" t="s">
        <v>3115</v>
      </c>
      <c r="C882" s="37" t="s">
        <v>28</v>
      </c>
      <c r="D882" s="37" t="s">
        <v>30</v>
      </c>
      <c r="E882" s="193" t="str">
        <f>+LEFT(Tabla1[[#This Row],[RutDV]],8)</f>
        <v>18633748</v>
      </c>
      <c r="F882" s="193" t="str">
        <f>+RIGHT(Tabla1[[#This Row],[RutDV]],1)</f>
        <v>4</v>
      </c>
      <c r="G882" s="37" t="s">
        <v>7683</v>
      </c>
      <c r="H882" s="37" t="s">
        <v>7775</v>
      </c>
      <c r="I882" s="41" t="str">
        <f>+TRIM(Tabla1[[#This Row],[Nombres]]&amp;" "&amp;Tabla1[[#This Row],[Apellidos]])</f>
        <v>ALEJANDRO ANDRES ARANCIBIA ARANDA</v>
      </c>
      <c r="J882" s="37" t="s">
        <v>7707</v>
      </c>
      <c r="K882" s="37" t="s">
        <v>7708</v>
      </c>
      <c r="L882" s="128" t="s">
        <v>2494</v>
      </c>
      <c r="M882" s="128" t="s">
        <v>2493</v>
      </c>
      <c r="N882" s="128" t="s">
        <v>2495</v>
      </c>
      <c r="O882" s="128" t="s">
        <v>3240</v>
      </c>
      <c r="P882" s="40">
        <v>43955</v>
      </c>
      <c r="R882" s="45"/>
      <c r="S882" s="45"/>
      <c r="T882" s="45"/>
      <c r="U882" s="45"/>
      <c r="V882" s="40" t="s">
        <v>7751</v>
      </c>
      <c r="W882" s="40" t="s">
        <v>5417</v>
      </c>
      <c r="X882" s="37" t="s">
        <v>2514</v>
      </c>
      <c r="Y882" s="37" t="str">
        <f>+IFERROR(VLOOKUP(Tabla1[[#This Row],[Supervisor]],STAFF!E:H,4,0),"")</f>
        <v>WILLIAMS ENRIQUE DOMINGUEZ BARRADA</v>
      </c>
      <c r="Z882" s="40">
        <v>43797</v>
      </c>
      <c r="AA882" s="40">
        <v>43818</v>
      </c>
      <c r="AC882" s="40">
        <v>43822</v>
      </c>
      <c r="AD882" s="37" t="s">
        <v>7775</v>
      </c>
      <c r="AE882" s="37" t="s">
        <v>7775</v>
      </c>
      <c r="AF882" s="37">
        <v>19318</v>
      </c>
      <c r="AG882" s="37" t="s">
        <v>7799</v>
      </c>
      <c r="AJ882" s="37">
        <v>69</v>
      </c>
      <c r="AK882" s="37" t="s">
        <v>5890</v>
      </c>
      <c r="AL882" s="37">
        <v>30</v>
      </c>
      <c r="AM882" s="37" t="s">
        <v>3519</v>
      </c>
      <c r="AN882" s="37" t="str">
        <f>+IF(AL882=45,1,"")</f>
        <v/>
      </c>
      <c r="AO882" s="40">
        <f ca="1">+TODAY()</f>
        <v>44256</v>
      </c>
      <c r="AP882" s="41">
        <f ca="1">+IF(Tabla1[[#This Row],[Fecha Ingreso Plataforma]]="","",AO882-AC882)</f>
        <v>434</v>
      </c>
      <c r="AQ882" s="40"/>
      <c r="AR882" s="42">
        <f>+IF(Tabla1[[#This Row],[Fecha Baja]]="","",VALUE(1&amp;"/"&amp;MONTH(Tabla1[[#This Row],[Fecha Baja]])&amp;"/"&amp;YEAR(Tabla1[[#This Row],[Fecha Baja]])))</f>
        <v>43952</v>
      </c>
      <c r="AS882" s="42">
        <f>IF(Tabla1[[#This Row],[Fecha Ingreso Plataforma]]="","",VALUE(1&amp;"/"&amp;MONTH(Tabla1[[#This Row],[Fecha Ingreso Plataforma]])&amp;"/"&amp;YEAR(Tabla1[[#This Row],[Fecha Ingreso Plataforma]])))</f>
        <v>43800</v>
      </c>
      <c r="AT882" s="41" t="str">
        <f ca="1">+IF(AND(Tabla1[[#This Row],[dias]]&gt;=135,Tabla1[[#This Row],[Estado]]="Vigente"),"Si","No")</f>
        <v>No</v>
      </c>
      <c r="AU882" s="41" t="str">
        <f>+IF(COUNTIF('PLAN EMPLEADO'!I:I,Tabla1[[#This Row],[Mail]])=0,"No","Si")</f>
        <v>No</v>
      </c>
      <c r="AV882" s="89" t="s">
        <v>709</v>
      </c>
      <c r="AW882" s="194"/>
    </row>
    <row r="883" spans="1:49" x14ac:dyDescent="0.2">
      <c r="A883" s="37" t="s">
        <v>27</v>
      </c>
      <c r="B883" s="37" t="s">
        <v>3115</v>
      </c>
      <c r="C883" s="37" t="s">
        <v>28</v>
      </c>
      <c r="D883" s="37" t="s">
        <v>30</v>
      </c>
      <c r="E883" s="193" t="str">
        <f>+LEFT(Tabla1[[#This Row],[RutDV]],8)</f>
        <v>18923803</v>
      </c>
      <c r="F883" s="193" t="str">
        <f>+RIGHT(Tabla1[[#This Row],[RutDV]],1)</f>
        <v>7</v>
      </c>
      <c r="G883" s="37" t="s">
        <v>7685</v>
      </c>
      <c r="H883" s="37" t="s">
        <v>7777</v>
      </c>
      <c r="I883" s="41" t="str">
        <f>+TRIM(Tabla1[[#This Row],[Nombres]]&amp;" "&amp;Tabla1[[#This Row],[Apellidos]])</f>
        <v>AIRON BRIAN VELIZ DIAZ</v>
      </c>
      <c r="J883" s="37" t="s">
        <v>7711</v>
      </c>
      <c r="K883" s="37" t="s">
        <v>7712</v>
      </c>
      <c r="L883" s="56" t="s">
        <v>2494</v>
      </c>
      <c r="M883" s="56" t="s">
        <v>2493</v>
      </c>
      <c r="N883" s="56" t="s">
        <v>2495</v>
      </c>
      <c r="O883" s="56" t="s">
        <v>3240</v>
      </c>
      <c r="P883" s="40">
        <v>43866</v>
      </c>
      <c r="R883" s="45"/>
      <c r="S883" s="45"/>
      <c r="T883" s="45"/>
      <c r="U883" s="45"/>
      <c r="V883" s="40" t="s">
        <v>7753</v>
      </c>
      <c r="W883" s="40" t="s">
        <v>5411</v>
      </c>
      <c r="X883" s="37" t="s">
        <v>2512</v>
      </c>
      <c r="Y883" s="37" t="str">
        <f>+IFERROR(VLOOKUP(Tabla1[[#This Row],[Supervisor]],STAFF!E:H,4,0),"")</f>
        <v>ULISES LA ROSA PEREZ</v>
      </c>
      <c r="Z883" s="40">
        <v>43797</v>
      </c>
      <c r="AA883" s="40">
        <v>43818</v>
      </c>
      <c r="AC883" s="40">
        <v>43822</v>
      </c>
      <c r="AD883" s="37" t="s">
        <v>7777</v>
      </c>
      <c r="AE883" s="37" t="s">
        <v>7777</v>
      </c>
      <c r="AF883" s="37">
        <v>19169</v>
      </c>
      <c r="AG883" s="37" t="s">
        <v>7801</v>
      </c>
      <c r="AJ883" s="37">
        <v>69</v>
      </c>
      <c r="AK883" s="37" t="s">
        <v>5890</v>
      </c>
      <c r="AL883" s="37">
        <v>45</v>
      </c>
      <c r="AM883" s="37" t="s">
        <v>3519</v>
      </c>
      <c r="AN883" s="37">
        <f>+IF(AL883=45,1,"")</f>
        <v>1</v>
      </c>
      <c r="AO883" s="40">
        <f ca="1">+TODAY()</f>
        <v>44256</v>
      </c>
      <c r="AP883" s="41">
        <f ca="1">+IF(Tabla1[[#This Row],[Fecha Ingreso Plataforma]]="","",AO883-AC883)</f>
        <v>434</v>
      </c>
      <c r="AQ883" s="40"/>
      <c r="AR883" s="42">
        <f>+IF(Tabla1[[#This Row],[Fecha Baja]]="","",VALUE(1&amp;"/"&amp;MONTH(Tabla1[[#This Row],[Fecha Baja]])&amp;"/"&amp;YEAR(Tabla1[[#This Row],[Fecha Baja]])))</f>
        <v>43862</v>
      </c>
      <c r="AS883" s="42">
        <f>IF(Tabla1[[#This Row],[Fecha Ingreso Plataforma]]="","",VALUE(1&amp;"/"&amp;MONTH(Tabla1[[#This Row],[Fecha Ingreso Plataforma]])&amp;"/"&amp;YEAR(Tabla1[[#This Row],[Fecha Ingreso Plataforma]])))</f>
        <v>43800</v>
      </c>
      <c r="AT883" s="41" t="str">
        <f ca="1">+IF(AND(Tabla1[[#This Row],[dias]]&gt;=135,Tabla1[[#This Row],[Estado]]="Vigente"),"Si","No")</f>
        <v>No</v>
      </c>
      <c r="AU883" s="41" t="str">
        <f>+IF(COUNTIF('PLAN EMPLEADO'!I:I,Tabla1[[#This Row],[Mail]])=0,"No","Si")</f>
        <v>No</v>
      </c>
      <c r="AV883" s="89" t="s">
        <v>709</v>
      </c>
      <c r="AW883" s="194"/>
    </row>
    <row r="884" spans="1:49" x14ac:dyDescent="0.2">
      <c r="A884" s="37" t="s">
        <v>27</v>
      </c>
      <c r="B884" s="37" t="s">
        <v>3115</v>
      </c>
      <c r="C884" s="37" t="s">
        <v>28</v>
      </c>
      <c r="D884" s="37" t="s">
        <v>30</v>
      </c>
      <c r="E884" s="193" t="str">
        <f>+LEFT(Tabla1[[#This Row],[RutDV]],8)</f>
        <v>18317786</v>
      </c>
      <c r="F884" s="193" t="str">
        <f>+RIGHT(Tabla1[[#This Row],[RutDV]],1)</f>
        <v>9</v>
      </c>
      <c r="G884" s="37" t="s">
        <v>7690</v>
      </c>
      <c r="H884" s="37" t="s">
        <v>7783</v>
      </c>
      <c r="I884" s="41" t="str">
        <f>+TRIM(Tabla1[[#This Row],[Nombres]]&amp;" "&amp;Tabla1[[#This Row],[Apellidos]])</f>
        <v>ANGELLO GIOVANNI LAZO SANTANA</v>
      </c>
      <c r="J884" s="37" t="s">
        <v>7721</v>
      </c>
      <c r="K884" s="37" t="s">
        <v>7722</v>
      </c>
      <c r="L884" s="128" t="s">
        <v>2494</v>
      </c>
      <c r="M884" s="128" t="s">
        <v>2493</v>
      </c>
      <c r="N884" s="128" t="s">
        <v>2495</v>
      </c>
      <c r="O884" s="128" t="s">
        <v>3240</v>
      </c>
      <c r="P884" s="40">
        <v>43955</v>
      </c>
      <c r="R884" s="45"/>
      <c r="S884" s="45"/>
      <c r="T884" s="45"/>
      <c r="U884" s="45"/>
      <c r="V884" s="40" t="s">
        <v>7759</v>
      </c>
      <c r="W884" s="73" t="s">
        <v>5847</v>
      </c>
      <c r="X884" s="37" t="s">
        <v>662</v>
      </c>
      <c r="Y884" s="37" t="str">
        <f>+IFERROR(VLOOKUP(Tabla1[[#This Row],[Supervisor]],STAFF!E:H,4,0),"")</f>
        <v xml:space="preserve">YORMAN JOSE HERNANDEZ USECHE </v>
      </c>
      <c r="Z884" s="40">
        <v>43797</v>
      </c>
      <c r="AA884" s="40">
        <v>43818</v>
      </c>
      <c r="AC884" s="40">
        <v>43822</v>
      </c>
      <c r="AD884" s="37" t="s">
        <v>7783</v>
      </c>
      <c r="AE884" s="37" t="s">
        <v>7783</v>
      </c>
      <c r="AF884" s="37">
        <v>19280</v>
      </c>
      <c r="AG884" s="37" t="s">
        <v>7807</v>
      </c>
      <c r="AJ884" s="37">
        <v>69</v>
      </c>
      <c r="AK884" s="37" t="s">
        <v>5890</v>
      </c>
      <c r="AL884" s="37">
        <v>45</v>
      </c>
      <c r="AM884" s="37" t="s">
        <v>3519</v>
      </c>
      <c r="AN884" s="37">
        <f>+IF(AL884=45,1,"")</f>
        <v>1</v>
      </c>
      <c r="AO884" s="40">
        <f ca="1">+TODAY()</f>
        <v>44256</v>
      </c>
      <c r="AP884" s="41">
        <f ca="1">+IF(Tabla1[[#This Row],[Fecha Ingreso Plataforma]]="","",AO884-AC884)</f>
        <v>434</v>
      </c>
      <c r="AQ884" s="40"/>
      <c r="AR884" s="42">
        <f>+IF(Tabla1[[#This Row],[Fecha Baja]]="","",VALUE(1&amp;"/"&amp;MONTH(Tabla1[[#This Row],[Fecha Baja]])&amp;"/"&amp;YEAR(Tabla1[[#This Row],[Fecha Baja]])))</f>
        <v>43952</v>
      </c>
      <c r="AS884" s="42">
        <f>IF(Tabla1[[#This Row],[Fecha Ingreso Plataforma]]="","",VALUE(1&amp;"/"&amp;MONTH(Tabla1[[#This Row],[Fecha Ingreso Plataforma]])&amp;"/"&amp;YEAR(Tabla1[[#This Row],[Fecha Ingreso Plataforma]])))</f>
        <v>43800</v>
      </c>
      <c r="AT884" s="41" t="str">
        <f ca="1">+IF(AND(Tabla1[[#This Row],[dias]]&gt;=135,Tabla1[[#This Row],[Estado]]="Vigente"),"Si","No")</f>
        <v>No</v>
      </c>
      <c r="AU884" s="41" t="str">
        <f>+IF(COUNTIF('PLAN EMPLEADO'!I:I,Tabla1[[#This Row],[Mail]])=0,"No","Si")</f>
        <v>No</v>
      </c>
      <c r="AV884" s="89" t="s">
        <v>709</v>
      </c>
      <c r="AW884" s="194"/>
    </row>
    <row r="885" spans="1:49" x14ac:dyDescent="0.2">
      <c r="A885" s="37" t="s">
        <v>27</v>
      </c>
      <c r="B885" s="37" t="s">
        <v>3115</v>
      </c>
      <c r="C885" s="37" t="s">
        <v>28</v>
      </c>
      <c r="D885" s="37" t="s">
        <v>30</v>
      </c>
      <c r="E885" s="193" t="str">
        <f>+LEFT(Tabla1[[#This Row],[RutDV]],8)</f>
        <v>16443910</v>
      </c>
      <c r="F885" s="193" t="str">
        <f>+RIGHT(Tabla1[[#This Row],[RutDV]],1)</f>
        <v>0</v>
      </c>
      <c r="G885" s="37" t="s">
        <v>7704</v>
      </c>
      <c r="H885" s="37" t="s">
        <v>7797</v>
      </c>
      <c r="I885" s="41" t="str">
        <f>+TRIM(Tabla1[[#This Row],[Nombres]]&amp;" "&amp;Tabla1[[#This Row],[Apellidos]])</f>
        <v>ALBERTO RICARDO CISTERNAS DIAZ</v>
      </c>
      <c r="J885" s="37" t="s">
        <v>7747</v>
      </c>
      <c r="K885" s="37" t="s">
        <v>7748</v>
      </c>
      <c r="L885" s="128" t="s">
        <v>2494</v>
      </c>
      <c r="M885" s="128" t="s">
        <v>2493</v>
      </c>
      <c r="N885" s="128" t="s">
        <v>2495</v>
      </c>
      <c r="O885" s="128" t="s">
        <v>3240</v>
      </c>
      <c r="P885" s="40">
        <v>43955</v>
      </c>
      <c r="R885" s="45"/>
      <c r="S885" s="45"/>
      <c r="T885" s="45"/>
      <c r="U885" s="45"/>
      <c r="V885" s="40" t="s">
        <v>7772</v>
      </c>
      <c r="W885" s="40" t="s">
        <v>5409</v>
      </c>
      <c r="X885" s="37" t="s">
        <v>2511</v>
      </c>
      <c r="Y885" s="37" t="str">
        <f>+IFERROR(VLOOKUP(Tabla1[[#This Row],[Supervisor]],STAFF!E:H,4,0),"")</f>
        <v>ULISES LA ROSA PEREZ</v>
      </c>
      <c r="Z885" s="40">
        <v>43797</v>
      </c>
      <c r="AA885" s="40">
        <v>43818</v>
      </c>
      <c r="AC885" s="40">
        <v>43822</v>
      </c>
      <c r="AD885" s="37" t="s">
        <v>7797</v>
      </c>
      <c r="AE885" s="37" t="s">
        <v>7797</v>
      </c>
      <c r="AF885" s="37">
        <v>19314</v>
      </c>
      <c r="AG885" s="37" t="s">
        <v>7821</v>
      </c>
      <c r="AJ885" s="37">
        <v>69</v>
      </c>
      <c r="AK885" s="37" t="s">
        <v>5890</v>
      </c>
      <c r="AL885" s="37">
        <v>45</v>
      </c>
      <c r="AM885" s="37" t="s">
        <v>3519</v>
      </c>
      <c r="AN885" s="37">
        <f>+IF(AL885=45,1,"")</f>
        <v>1</v>
      </c>
      <c r="AO885" s="40">
        <f ca="1">+TODAY()</f>
        <v>44256</v>
      </c>
      <c r="AP885" s="41">
        <f ca="1">+IF(Tabla1[[#This Row],[Fecha Ingreso Plataforma]]="","",AO885-AC885)</f>
        <v>434</v>
      </c>
      <c r="AQ885" s="40"/>
      <c r="AR885" s="42">
        <f>+IF(Tabla1[[#This Row],[Fecha Baja]]="","",VALUE(1&amp;"/"&amp;MONTH(Tabla1[[#This Row],[Fecha Baja]])&amp;"/"&amp;YEAR(Tabla1[[#This Row],[Fecha Baja]])))</f>
        <v>43952</v>
      </c>
      <c r="AS885" s="42">
        <f>IF(Tabla1[[#This Row],[Fecha Ingreso Plataforma]]="","",VALUE(1&amp;"/"&amp;MONTH(Tabla1[[#This Row],[Fecha Ingreso Plataforma]])&amp;"/"&amp;YEAR(Tabla1[[#This Row],[Fecha Ingreso Plataforma]])))</f>
        <v>43800</v>
      </c>
      <c r="AT885" s="41" t="str">
        <f ca="1">+IF(AND(Tabla1[[#This Row],[dias]]&gt;=135,Tabla1[[#This Row],[Estado]]="Vigente"),"Si","No")</f>
        <v>No</v>
      </c>
      <c r="AU885" s="41" t="str">
        <f>+IF(COUNTIF('PLAN EMPLEADO'!I:I,Tabla1[[#This Row],[Mail]])=0,"No","Si")</f>
        <v>No</v>
      </c>
      <c r="AV885" s="89" t="s">
        <v>709</v>
      </c>
      <c r="AW885" s="194"/>
    </row>
    <row r="886" spans="1:49" x14ac:dyDescent="0.2">
      <c r="A886" s="37" t="s">
        <v>27</v>
      </c>
      <c r="B886" s="37" t="s">
        <v>3115</v>
      </c>
      <c r="C886" s="37" t="s">
        <v>28</v>
      </c>
      <c r="D886" s="37" t="s">
        <v>30</v>
      </c>
      <c r="E886" s="193" t="str">
        <f>+LEFT(Tabla1[[#This Row],[RutDV]],8)</f>
        <v>18001541</v>
      </c>
      <c r="F886" s="193" t="str">
        <f>+RIGHT(Tabla1[[#This Row],[RutDV]],1)</f>
        <v>8</v>
      </c>
      <c r="G886" s="37" t="s">
        <v>7694</v>
      </c>
      <c r="H886" s="37" t="s">
        <v>7787</v>
      </c>
      <c r="I886" s="41" t="str">
        <f>+TRIM(Tabla1[[#This Row],[Nombres]]&amp;" "&amp;Tabla1[[#This Row],[Apellidos]])</f>
        <v>CARLOS ELIAS JARA DONOSO</v>
      </c>
      <c r="J886" s="37" t="s">
        <v>7729</v>
      </c>
      <c r="K886" s="37" t="s">
        <v>7730</v>
      </c>
      <c r="L886" s="56" t="s">
        <v>2494</v>
      </c>
      <c r="M886" s="56" t="s">
        <v>2493</v>
      </c>
      <c r="N886" s="56" t="s">
        <v>2495</v>
      </c>
      <c r="O886" s="56" t="s">
        <v>3240</v>
      </c>
      <c r="P886" s="40">
        <v>43866</v>
      </c>
      <c r="R886" s="45"/>
      <c r="S886" s="45"/>
      <c r="T886" s="45"/>
      <c r="U886" s="45"/>
      <c r="V886" s="40" t="s">
        <v>7763</v>
      </c>
      <c r="W886" s="40" t="s">
        <v>5415</v>
      </c>
      <c r="X886" s="37" t="s">
        <v>2509</v>
      </c>
      <c r="Y886" s="37" t="str">
        <f>+IFERROR(VLOOKUP(Tabla1[[#This Row],[Supervisor]],STAFF!E:H,4,0),"")</f>
        <v>ULISES LA ROSA PEREZ</v>
      </c>
      <c r="Z886" s="40">
        <v>43797</v>
      </c>
      <c r="AA886" s="40">
        <v>43818</v>
      </c>
      <c r="AC886" s="40">
        <v>43822</v>
      </c>
      <c r="AD886" s="37" t="s">
        <v>7787</v>
      </c>
      <c r="AE886" s="37" t="s">
        <v>7787</v>
      </c>
      <c r="AF886" s="37">
        <v>19291</v>
      </c>
      <c r="AG886" s="37" t="s">
        <v>7811</v>
      </c>
      <c r="AJ886" s="37">
        <v>69</v>
      </c>
      <c r="AK886" s="37" t="s">
        <v>5890</v>
      </c>
      <c r="AL886" s="37">
        <v>45</v>
      </c>
      <c r="AM886" s="37" t="s">
        <v>3519</v>
      </c>
      <c r="AN886" s="37">
        <f>+IF(AL886=45,1,"")</f>
        <v>1</v>
      </c>
      <c r="AO886" s="40">
        <f ca="1">+TODAY()</f>
        <v>44256</v>
      </c>
      <c r="AP886" s="41">
        <f ca="1">+IF(Tabla1[[#This Row],[Fecha Ingreso Plataforma]]="","",AO886-AC886)</f>
        <v>434</v>
      </c>
      <c r="AQ886" s="40"/>
      <c r="AR886" s="42">
        <f>+IF(Tabla1[[#This Row],[Fecha Baja]]="","",VALUE(1&amp;"/"&amp;MONTH(Tabla1[[#This Row],[Fecha Baja]])&amp;"/"&amp;YEAR(Tabla1[[#This Row],[Fecha Baja]])))</f>
        <v>43862</v>
      </c>
      <c r="AS886" s="42">
        <f>IF(Tabla1[[#This Row],[Fecha Ingreso Plataforma]]="","",VALUE(1&amp;"/"&amp;MONTH(Tabla1[[#This Row],[Fecha Ingreso Plataforma]])&amp;"/"&amp;YEAR(Tabla1[[#This Row],[Fecha Ingreso Plataforma]])))</f>
        <v>43800</v>
      </c>
      <c r="AT886" s="41" t="str">
        <f ca="1">+IF(AND(Tabla1[[#This Row],[dias]]&gt;=135,Tabla1[[#This Row],[Estado]]="Vigente"),"Si","No")</f>
        <v>No</v>
      </c>
      <c r="AU886" s="41" t="str">
        <f>+IF(COUNTIF('PLAN EMPLEADO'!I:I,Tabla1[[#This Row],[Mail]])=0,"No","Si")</f>
        <v>No</v>
      </c>
      <c r="AV886" s="89" t="s">
        <v>709</v>
      </c>
      <c r="AW886" s="194"/>
    </row>
    <row r="887" spans="1:49" x14ac:dyDescent="0.2">
      <c r="A887" s="37" t="s">
        <v>27</v>
      </c>
      <c r="B887" s="37" t="s">
        <v>3115</v>
      </c>
      <c r="C887" s="37" t="s">
        <v>28</v>
      </c>
      <c r="D887" s="37" t="s">
        <v>30</v>
      </c>
      <c r="E887" s="193" t="str">
        <f>+LEFT(Tabla1[[#This Row],[RutDV]],8)</f>
        <v>20198273</v>
      </c>
      <c r="F887" s="193" t="str">
        <f>+RIGHT(Tabla1[[#This Row],[RutDV]],1)</f>
        <v>1</v>
      </c>
      <c r="G887" s="37" t="s">
        <v>7693</v>
      </c>
      <c r="H887" s="37" t="s">
        <v>7786</v>
      </c>
      <c r="I887" s="41" t="str">
        <f>+TRIM(Tabla1[[#This Row],[Nombres]]&amp;" "&amp;Tabla1[[#This Row],[Apellidos]])</f>
        <v>EMANUEL ALEJANDRO CARIS PALACIOS</v>
      </c>
      <c r="J887" s="37" t="s">
        <v>7727</v>
      </c>
      <c r="K887" s="37" t="s">
        <v>7728</v>
      </c>
      <c r="L887" s="37" t="s">
        <v>2494</v>
      </c>
      <c r="M887" s="37" t="s">
        <v>2493</v>
      </c>
      <c r="N887" s="37" t="s">
        <v>2495</v>
      </c>
      <c r="O887" s="37" t="s">
        <v>3108</v>
      </c>
      <c r="P887" s="40">
        <v>43833</v>
      </c>
      <c r="R887" s="45"/>
      <c r="S887" s="45"/>
      <c r="T887" s="45"/>
      <c r="U887" s="45"/>
      <c r="V887" s="40" t="s">
        <v>7762</v>
      </c>
      <c r="W887" s="40" t="s">
        <v>7301</v>
      </c>
      <c r="X887" s="37" t="s">
        <v>689</v>
      </c>
      <c r="Y887" s="37" t="str">
        <f>+IFERROR(VLOOKUP(Tabla1[[#This Row],[Supervisor]],STAFF!E:H,4,0),"")</f>
        <v>FRANCISCO JAVIER SUAREZ VEGA</v>
      </c>
      <c r="Z887" s="40">
        <v>43797</v>
      </c>
      <c r="AA887" s="40">
        <v>43818</v>
      </c>
      <c r="AC887" s="40">
        <v>43822</v>
      </c>
      <c r="AD887" s="37" t="s">
        <v>7786</v>
      </c>
      <c r="AE887" s="37" t="s">
        <v>7786</v>
      </c>
      <c r="AF887" s="37">
        <v>19285</v>
      </c>
      <c r="AG887" s="37" t="s">
        <v>7810</v>
      </c>
      <c r="AJ887" s="37">
        <v>69</v>
      </c>
      <c r="AK887" s="37" t="s">
        <v>5890</v>
      </c>
      <c r="AL887" s="37">
        <v>45</v>
      </c>
      <c r="AM887" s="37" t="s">
        <v>3519</v>
      </c>
      <c r="AN887" s="37">
        <f>+IF(AL887=45,1,"")</f>
        <v>1</v>
      </c>
      <c r="AO887" s="40">
        <f ca="1">+TODAY()</f>
        <v>44256</v>
      </c>
      <c r="AP887" s="41">
        <f ca="1">+IF(Tabla1[[#This Row],[Fecha Ingreso Plataforma]]="","",AO887-AC887)</f>
        <v>434</v>
      </c>
      <c r="AQ887" s="40"/>
      <c r="AR887" s="42">
        <f>+IF(Tabla1[[#This Row],[Fecha Baja]]="","",VALUE(1&amp;"/"&amp;MONTH(Tabla1[[#This Row],[Fecha Baja]])&amp;"/"&amp;YEAR(Tabla1[[#This Row],[Fecha Baja]])))</f>
        <v>43831</v>
      </c>
      <c r="AS887" s="42">
        <f>IF(Tabla1[[#This Row],[Fecha Ingreso Plataforma]]="","",VALUE(1&amp;"/"&amp;MONTH(Tabla1[[#This Row],[Fecha Ingreso Plataforma]])&amp;"/"&amp;YEAR(Tabla1[[#This Row],[Fecha Ingreso Plataforma]])))</f>
        <v>43800</v>
      </c>
      <c r="AT887" s="41" t="str">
        <f ca="1">+IF(AND(Tabla1[[#This Row],[dias]]&gt;=135,Tabla1[[#This Row],[Estado]]="Vigente"),"Si","No")</f>
        <v>No</v>
      </c>
      <c r="AU887" s="41" t="str">
        <f>+IF(COUNTIF('PLAN EMPLEADO'!I:I,Tabla1[[#This Row],[Mail]])=0,"No","Si")</f>
        <v>No</v>
      </c>
      <c r="AV887" s="89" t="s">
        <v>709</v>
      </c>
      <c r="AW887" s="194"/>
    </row>
    <row r="888" spans="1:49" x14ac:dyDescent="0.2">
      <c r="A888" s="37" t="s">
        <v>27</v>
      </c>
      <c r="B888" s="37" t="s">
        <v>3115</v>
      </c>
      <c r="C888" s="37" t="s">
        <v>28</v>
      </c>
      <c r="D888" s="37" t="s">
        <v>30</v>
      </c>
      <c r="E888" s="193" t="str">
        <f>+LEFT(Tabla1[[#This Row],[RutDV]],8)</f>
        <v>19349623</v>
      </c>
      <c r="F888" s="193" t="str">
        <f>+RIGHT(Tabla1[[#This Row],[RutDV]],1)</f>
        <v>7</v>
      </c>
      <c r="G888" s="37" t="s">
        <v>7689</v>
      </c>
      <c r="H888" s="37" t="s">
        <v>7782</v>
      </c>
      <c r="I888" s="41" t="str">
        <f>+TRIM(Tabla1[[#This Row],[Nombres]]&amp;" "&amp;Tabla1[[#This Row],[Apellidos]])</f>
        <v>JAVIERA VERONICA GONZALEZ GALLARDO</v>
      </c>
      <c r="J888" s="37" t="s">
        <v>1736</v>
      </c>
      <c r="K888" s="37" t="s">
        <v>7720</v>
      </c>
      <c r="L888" s="193" t="s">
        <v>2494</v>
      </c>
      <c r="M888" s="193" t="s">
        <v>2493</v>
      </c>
      <c r="N888" s="193" t="s">
        <v>2495</v>
      </c>
      <c r="O888" s="193" t="s">
        <v>3108</v>
      </c>
      <c r="P888" s="40">
        <v>44070</v>
      </c>
      <c r="R888" s="45"/>
      <c r="S888" s="45"/>
      <c r="T888" s="45"/>
      <c r="U888" s="45"/>
      <c r="V888" s="40" t="s">
        <v>7758</v>
      </c>
      <c r="W888" s="40" t="s">
        <v>5411</v>
      </c>
      <c r="X888" s="37" t="s">
        <v>2512</v>
      </c>
      <c r="Y888" s="37" t="str">
        <f>+IFERROR(VLOOKUP(Tabla1[[#This Row],[Supervisor]],STAFF!E:H,4,0),"")</f>
        <v>ULISES LA ROSA PEREZ</v>
      </c>
      <c r="Z888" s="40">
        <v>43797</v>
      </c>
      <c r="AA888" s="40">
        <v>43818</v>
      </c>
      <c r="AC888" s="40">
        <v>43822</v>
      </c>
      <c r="AD888" s="37" t="s">
        <v>7782</v>
      </c>
      <c r="AE888" s="37" t="s">
        <v>7782</v>
      </c>
      <c r="AF888" s="37">
        <v>19277</v>
      </c>
      <c r="AG888" s="37" t="s">
        <v>7806</v>
      </c>
      <c r="AJ888" s="37">
        <v>69</v>
      </c>
      <c r="AK888" s="37" t="s">
        <v>5890</v>
      </c>
      <c r="AL888" s="37">
        <v>45</v>
      </c>
      <c r="AM888" s="37" t="s">
        <v>3519</v>
      </c>
      <c r="AN888" s="37">
        <f>+IF(AL888=45,1,"")</f>
        <v>1</v>
      </c>
      <c r="AO888" s="40">
        <f ca="1">+TODAY()</f>
        <v>44256</v>
      </c>
      <c r="AP888" s="41">
        <f ca="1">+IF(Tabla1[[#This Row],[Fecha Ingreso Plataforma]]="","",AO888-AC888)</f>
        <v>434</v>
      </c>
      <c r="AQ888" s="40"/>
      <c r="AR888" s="42">
        <f>+IF(Tabla1[[#This Row],[Fecha Baja]]="","",VALUE(1&amp;"/"&amp;MONTH(Tabla1[[#This Row],[Fecha Baja]])&amp;"/"&amp;YEAR(Tabla1[[#This Row],[Fecha Baja]])))</f>
        <v>44044</v>
      </c>
      <c r="AS888" s="42">
        <f>IF(Tabla1[[#This Row],[Fecha Ingreso Plataforma]]="","",VALUE(1&amp;"/"&amp;MONTH(Tabla1[[#This Row],[Fecha Ingreso Plataforma]])&amp;"/"&amp;YEAR(Tabla1[[#This Row],[Fecha Ingreso Plataforma]])))</f>
        <v>43800</v>
      </c>
      <c r="AT888" s="41" t="str">
        <f ca="1">+IF(AND(Tabla1[[#This Row],[dias]]&gt;=135,Tabla1[[#This Row],[Estado]]="Vigente"),"Si","No")</f>
        <v>No</v>
      </c>
      <c r="AU888" s="41" t="str">
        <f>+IF(COUNTIF('PLAN EMPLEADO'!I:I,Tabla1[[#This Row],[Mail]])=0,"No","Si")</f>
        <v>No</v>
      </c>
      <c r="AV888" s="89" t="s">
        <v>709</v>
      </c>
      <c r="AW888" s="194"/>
    </row>
    <row r="889" spans="1:49" x14ac:dyDescent="0.2">
      <c r="A889" s="37" t="s">
        <v>27</v>
      </c>
      <c r="B889" s="37" t="s">
        <v>3115</v>
      </c>
      <c r="C889" s="37" t="s">
        <v>28</v>
      </c>
      <c r="D889" s="37" t="s">
        <v>30</v>
      </c>
      <c r="E889" s="193" t="str">
        <f>+LEFT(Tabla1[[#This Row],[RutDV]],8)</f>
        <v>18924131</v>
      </c>
      <c r="F889" s="193" t="str">
        <f>+RIGHT(Tabla1[[#This Row],[RutDV]],1)</f>
        <v>3</v>
      </c>
      <c r="G889" s="37" t="s">
        <v>7702</v>
      </c>
      <c r="H889" s="37" t="s">
        <v>7795</v>
      </c>
      <c r="I889" s="41" t="str">
        <f>+TRIM(Tabla1[[#This Row],[Nombres]]&amp;" "&amp;Tabla1[[#This Row],[Apellidos]])</f>
        <v>KATHERINE ANDREA GUERRERO VERGARA</v>
      </c>
      <c r="J889" s="37" t="s">
        <v>3608</v>
      </c>
      <c r="K889" s="37" t="s">
        <v>7745</v>
      </c>
      <c r="L889" s="37" t="s">
        <v>2494</v>
      </c>
      <c r="M889" s="37" t="s">
        <v>2493</v>
      </c>
      <c r="N889" s="37" t="s">
        <v>2495</v>
      </c>
      <c r="O889" s="37" t="s">
        <v>3107</v>
      </c>
      <c r="P889" s="40">
        <v>43850</v>
      </c>
      <c r="R889" s="45"/>
      <c r="S889" s="45"/>
      <c r="T889" s="45"/>
      <c r="U889" s="45"/>
      <c r="V889" s="40" t="s">
        <v>7770</v>
      </c>
      <c r="W889" s="40" t="s">
        <v>5414</v>
      </c>
      <c r="X889" s="37" t="s">
        <v>2508</v>
      </c>
      <c r="Y889" s="37" t="str">
        <f>+IFERROR(VLOOKUP(Tabla1[[#This Row],[Supervisor]],STAFF!E:H,4,0),"")</f>
        <v>ULISES LA ROSA PEREZ</v>
      </c>
      <c r="Z889" s="40">
        <v>43797</v>
      </c>
      <c r="AA889" s="40">
        <v>43818</v>
      </c>
      <c r="AC889" s="40">
        <v>43822</v>
      </c>
      <c r="AD889" s="37" t="s">
        <v>7795</v>
      </c>
      <c r="AE889" s="37" t="s">
        <v>7795</v>
      </c>
      <c r="AF889" s="37">
        <v>19308</v>
      </c>
      <c r="AG889" s="37" t="s">
        <v>7819</v>
      </c>
      <c r="AJ889" s="37">
        <v>69</v>
      </c>
      <c r="AK889" s="37" t="s">
        <v>5890</v>
      </c>
      <c r="AL889" s="37">
        <v>45</v>
      </c>
      <c r="AM889" s="37" t="s">
        <v>3519</v>
      </c>
      <c r="AN889" s="37">
        <f>+IF(AL889=45,1,"")</f>
        <v>1</v>
      </c>
      <c r="AO889" s="40">
        <f ca="1">+TODAY()</f>
        <v>44256</v>
      </c>
      <c r="AP889" s="41">
        <f ca="1">+IF(Tabla1[[#This Row],[Fecha Ingreso Plataforma]]="","",AO889-AC889)</f>
        <v>434</v>
      </c>
      <c r="AQ889" s="40"/>
      <c r="AR889" s="42">
        <f>+IF(Tabla1[[#This Row],[Fecha Baja]]="","",VALUE(1&amp;"/"&amp;MONTH(Tabla1[[#This Row],[Fecha Baja]])&amp;"/"&amp;YEAR(Tabla1[[#This Row],[Fecha Baja]])))</f>
        <v>43831</v>
      </c>
      <c r="AS889" s="42">
        <f>IF(Tabla1[[#This Row],[Fecha Ingreso Plataforma]]="","",VALUE(1&amp;"/"&amp;MONTH(Tabla1[[#This Row],[Fecha Ingreso Plataforma]])&amp;"/"&amp;YEAR(Tabla1[[#This Row],[Fecha Ingreso Plataforma]])))</f>
        <v>43800</v>
      </c>
      <c r="AT889" s="41" t="str">
        <f ca="1">+IF(AND(Tabla1[[#This Row],[dias]]&gt;=135,Tabla1[[#This Row],[Estado]]="Vigente"),"Si","No")</f>
        <v>No</v>
      </c>
      <c r="AU889" s="41" t="str">
        <f>+IF(COUNTIF('PLAN EMPLEADO'!I:I,Tabla1[[#This Row],[Mail]])=0,"No","Si")</f>
        <v>No</v>
      </c>
      <c r="AV889" s="89" t="s">
        <v>709</v>
      </c>
      <c r="AW889" s="194"/>
    </row>
    <row r="890" spans="1:49" x14ac:dyDescent="0.2">
      <c r="A890" s="37" t="s">
        <v>27</v>
      </c>
      <c r="B890" s="37" t="s">
        <v>3115</v>
      </c>
      <c r="C890" s="37" t="s">
        <v>28</v>
      </c>
      <c r="D890" s="37" t="s">
        <v>30</v>
      </c>
      <c r="E890" s="193" t="str">
        <f>+LEFT(Tabla1[[#This Row],[RutDV]],8)</f>
        <v>18001591</v>
      </c>
      <c r="F890" s="193" t="str">
        <f>+RIGHT(Tabla1[[#This Row],[RutDV]],1)</f>
        <v>4</v>
      </c>
      <c r="G890" s="37" t="s">
        <v>7691</v>
      </c>
      <c r="H890" s="37" t="s">
        <v>7784</v>
      </c>
      <c r="I890" s="41" t="str">
        <f>+TRIM(Tabla1[[#This Row],[Nombres]]&amp;" "&amp;Tabla1[[#This Row],[Apellidos]])</f>
        <v>NELSON IGNACIO GONZALEZ ROJAS</v>
      </c>
      <c r="J890" s="37" t="s">
        <v>7723</v>
      </c>
      <c r="K890" s="37" t="s">
        <v>7724</v>
      </c>
      <c r="L890" s="37" t="s">
        <v>2494</v>
      </c>
      <c r="M890" s="37" t="s">
        <v>2493</v>
      </c>
      <c r="N890" s="37" t="s">
        <v>2496</v>
      </c>
      <c r="O890" s="37" t="s">
        <v>3533</v>
      </c>
      <c r="P890" s="40">
        <v>43827</v>
      </c>
      <c r="R890" s="45"/>
      <c r="S890" s="45"/>
      <c r="T890" s="45"/>
      <c r="U890" s="45"/>
      <c r="V890" s="40" t="s">
        <v>7760</v>
      </c>
      <c r="W890" s="40" t="s">
        <v>5414</v>
      </c>
      <c r="X890" s="37" t="s">
        <v>2508</v>
      </c>
      <c r="Y890" s="37" t="str">
        <f>+IFERROR(VLOOKUP(Tabla1[[#This Row],[Supervisor]],STAFF!E:H,4,0),"")</f>
        <v>ULISES LA ROSA PEREZ</v>
      </c>
      <c r="Z890" s="40">
        <v>43797</v>
      </c>
      <c r="AA890" s="40">
        <v>43818</v>
      </c>
      <c r="AC890" s="40">
        <v>43822</v>
      </c>
      <c r="AD890" s="37" t="s">
        <v>7784</v>
      </c>
      <c r="AE890" s="37" t="s">
        <v>7784</v>
      </c>
      <c r="AF890" s="37">
        <v>19282</v>
      </c>
      <c r="AG890" s="37" t="s">
        <v>7808</v>
      </c>
      <c r="AJ890" s="37">
        <v>69</v>
      </c>
      <c r="AK890" s="37" t="s">
        <v>5890</v>
      </c>
      <c r="AL890" s="37">
        <v>30</v>
      </c>
      <c r="AM890" s="37" t="s">
        <v>3519</v>
      </c>
      <c r="AN890" s="37" t="str">
        <f>+IF(AL890=45,1,"")</f>
        <v/>
      </c>
      <c r="AO890" s="40">
        <f ca="1">+TODAY()</f>
        <v>44256</v>
      </c>
      <c r="AP890" s="41">
        <f ca="1">+IF(Tabla1[[#This Row],[Fecha Ingreso Plataforma]]="","",AO890-AC890)</f>
        <v>434</v>
      </c>
      <c r="AQ890" s="40"/>
      <c r="AR890" s="42">
        <f>+IF(Tabla1[[#This Row],[Fecha Baja]]="","",VALUE(1&amp;"/"&amp;MONTH(Tabla1[[#This Row],[Fecha Baja]])&amp;"/"&amp;YEAR(Tabla1[[#This Row],[Fecha Baja]])))</f>
        <v>43800</v>
      </c>
      <c r="AS890" s="42">
        <f>IF(Tabla1[[#This Row],[Fecha Ingreso Plataforma]]="","",VALUE(1&amp;"/"&amp;MONTH(Tabla1[[#This Row],[Fecha Ingreso Plataforma]])&amp;"/"&amp;YEAR(Tabla1[[#This Row],[Fecha Ingreso Plataforma]])))</f>
        <v>43800</v>
      </c>
      <c r="AT890" s="41" t="str">
        <f ca="1">+IF(AND(Tabla1[[#This Row],[dias]]&gt;=135,Tabla1[[#This Row],[Estado]]="Vigente"),"Si","No")</f>
        <v>No</v>
      </c>
      <c r="AU890" s="41" t="str">
        <f>+IF(COUNTIF('PLAN EMPLEADO'!I:I,Tabla1[[#This Row],[Mail]])=0,"No","Si")</f>
        <v>No</v>
      </c>
      <c r="AV890" s="89" t="s">
        <v>709</v>
      </c>
      <c r="AW890" s="194"/>
    </row>
    <row r="891" spans="1:49" x14ac:dyDescent="0.2">
      <c r="A891" s="37" t="s">
        <v>27</v>
      </c>
      <c r="B891" s="37" t="s">
        <v>3115</v>
      </c>
      <c r="C891" s="37" t="s">
        <v>28</v>
      </c>
      <c r="D891" s="37" t="s">
        <v>30</v>
      </c>
      <c r="E891" s="193" t="str">
        <f>+LEFT(Tabla1[[#This Row],[RutDV]],8)</f>
        <v>15033911</v>
      </c>
      <c r="F891" s="193" t="str">
        <f>+RIGHT(Tabla1[[#This Row],[RutDV]],1)</f>
        <v>1</v>
      </c>
      <c r="G891" s="37" t="s">
        <v>7698</v>
      </c>
      <c r="H891" s="37" t="s">
        <v>7791</v>
      </c>
      <c r="I891" s="41" t="str">
        <f>+TRIM(Tabla1[[#This Row],[Nombres]]&amp;" "&amp;Tabla1[[#This Row],[Apellidos]])</f>
        <v>NIDIA MAGDALENA ARAYA AVALOS</v>
      </c>
      <c r="J891" s="37" t="s">
        <v>7737</v>
      </c>
      <c r="K891" s="37" t="s">
        <v>7738</v>
      </c>
      <c r="L891" s="77" t="s">
        <v>2494</v>
      </c>
      <c r="M891" s="77" t="s">
        <v>2493</v>
      </c>
      <c r="N891" s="77" t="s">
        <v>2496</v>
      </c>
      <c r="O891" s="77" t="s">
        <v>3533</v>
      </c>
      <c r="P891" s="40">
        <v>43903</v>
      </c>
      <c r="R891" s="45"/>
      <c r="S891" s="45"/>
      <c r="T891" s="45"/>
      <c r="U891" s="45"/>
      <c r="V891" s="40" t="s">
        <v>7766</v>
      </c>
      <c r="W891" s="40" t="s">
        <v>5415</v>
      </c>
      <c r="X891" s="37" t="s">
        <v>2509</v>
      </c>
      <c r="Y891" s="37" t="str">
        <f>+IFERROR(VLOOKUP(Tabla1[[#This Row],[Supervisor]],STAFF!E:H,4,0),"")</f>
        <v>ULISES LA ROSA PEREZ</v>
      </c>
      <c r="Z891" s="40">
        <v>43797</v>
      </c>
      <c r="AA891" s="40">
        <v>43818</v>
      </c>
      <c r="AC891" s="40">
        <v>43822</v>
      </c>
      <c r="AD891" s="37" t="s">
        <v>7791</v>
      </c>
      <c r="AE891" s="37" t="s">
        <v>7791</v>
      </c>
      <c r="AF891" s="37">
        <v>19304</v>
      </c>
      <c r="AG891" s="37" t="s">
        <v>7815</v>
      </c>
      <c r="AJ891" s="37">
        <v>69</v>
      </c>
      <c r="AK891" s="37" t="s">
        <v>5890</v>
      </c>
      <c r="AL891" s="37">
        <v>45</v>
      </c>
      <c r="AM891" s="37" t="s">
        <v>3519</v>
      </c>
      <c r="AN891" s="37">
        <f>+IF(AL891=45,1,"")</f>
        <v>1</v>
      </c>
      <c r="AO891" s="40">
        <f ca="1">+TODAY()</f>
        <v>44256</v>
      </c>
      <c r="AP891" s="41">
        <f ca="1">+IF(Tabla1[[#This Row],[Fecha Ingreso Plataforma]]="","",AO891-AC891)</f>
        <v>434</v>
      </c>
      <c r="AQ891" s="40"/>
      <c r="AR891" s="42">
        <f>+IF(Tabla1[[#This Row],[Fecha Baja]]="","",VALUE(1&amp;"/"&amp;MONTH(Tabla1[[#This Row],[Fecha Baja]])&amp;"/"&amp;YEAR(Tabla1[[#This Row],[Fecha Baja]])))</f>
        <v>43891</v>
      </c>
      <c r="AS891" s="42">
        <f>IF(Tabla1[[#This Row],[Fecha Ingreso Plataforma]]="","",VALUE(1&amp;"/"&amp;MONTH(Tabla1[[#This Row],[Fecha Ingreso Plataforma]])&amp;"/"&amp;YEAR(Tabla1[[#This Row],[Fecha Ingreso Plataforma]])))</f>
        <v>43800</v>
      </c>
      <c r="AT891" s="41" t="str">
        <f ca="1">+IF(AND(Tabla1[[#This Row],[dias]]&gt;=135,Tabla1[[#This Row],[Estado]]="Vigente"),"Si","No")</f>
        <v>No</v>
      </c>
      <c r="AU891" s="41" t="str">
        <f>+IF(COUNTIF('PLAN EMPLEADO'!I:I,Tabla1[[#This Row],[Mail]])=0,"No","Si")</f>
        <v>No</v>
      </c>
      <c r="AV891" s="89" t="s">
        <v>709</v>
      </c>
      <c r="AW891" s="194"/>
    </row>
    <row r="892" spans="1:49" x14ac:dyDescent="0.2">
      <c r="A892" s="37" t="s">
        <v>27</v>
      </c>
      <c r="B892" s="37" t="s">
        <v>3115</v>
      </c>
      <c r="C892" s="37" t="s">
        <v>28</v>
      </c>
      <c r="D892" s="37" t="s">
        <v>30</v>
      </c>
      <c r="E892" s="193" t="str">
        <f>+LEFT(Tabla1[[#This Row],[RutDV]],8)</f>
        <v>17727212</v>
      </c>
      <c r="F892" s="193" t="str">
        <f>+RIGHT(Tabla1[[#This Row],[RutDV]],1)</f>
        <v>4</v>
      </c>
      <c r="G892" s="37" t="s">
        <v>7692</v>
      </c>
      <c r="H892" s="37" t="s">
        <v>7785</v>
      </c>
      <c r="I892" s="41" t="str">
        <f>+TRIM(Tabla1[[#This Row],[Nombres]]&amp;" "&amp;Tabla1[[#This Row],[Apellidos]])</f>
        <v>SEBASTIAN RODRIGO CONCHA BLUAS</v>
      </c>
      <c r="J892" s="37" t="s">
        <v>7725</v>
      </c>
      <c r="K892" s="37" t="s">
        <v>7726</v>
      </c>
      <c r="L892" s="177" t="s">
        <v>2494</v>
      </c>
      <c r="M892" s="177" t="s">
        <v>2493</v>
      </c>
      <c r="N892" s="177" t="s">
        <v>2495</v>
      </c>
      <c r="O892" s="177" t="s">
        <v>8681</v>
      </c>
      <c r="P892" s="40">
        <v>44014</v>
      </c>
      <c r="R892" s="45"/>
      <c r="S892" s="45"/>
      <c r="T892" s="45"/>
      <c r="U892" s="45"/>
      <c r="V892" s="40" t="s">
        <v>7761</v>
      </c>
      <c r="W892" s="40" t="s">
        <v>5417</v>
      </c>
      <c r="X892" s="37" t="s">
        <v>2514</v>
      </c>
      <c r="Y892" s="37" t="str">
        <f>+IFERROR(VLOOKUP(Tabla1[[#This Row],[Supervisor]],STAFF!E:H,4,0),"")</f>
        <v>WILLIAMS ENRIQUE DOMINGUEZ BARRADA</v>
      </c>
      <c r="Z892" s="40">
        <v>43797</v>
      </c>
      <c r="AA892" s="40">
        <v>43818</v>
      </c>
      <c r="AC892" s="40">
        <v>43822</v>
      </c>
      <c r="AD892" s="37" t="s">
        <v>7785</v>
      </c>
      <c r="AE892" s="37" t="s">
        <v>7785</v>
      </c>
      <c r="AF892" s="37">
        <v>19284</v>
      </c>
      <c r="AG892" s="37" t="s">
        <v>7809</v>
      </c>
      <c r="AJ892" s="37">
        <v>69</v>
      </c>
      <c r="AK892" s="37" t="s">
        <v>5890</v>
      </c>
      <c r="AL892" s="37">
        <v>45</v>
      </c>
      <c r="AM892" s="37" t="s">
        <v>3519</v>
      </c>
      <c r="AN892" s="37">
        <f>+IF(AL892=45,1,"")</f>
        <v>1</v>
      </c>
      <c r="AO892" s="40">
        <f ca="1">+TODAY()</f>
        <v>44256</v>
      </c>
      <c r="AP892" s="41">
        <f ca="1">+IF(Tabla1[[#This Row],[Fecha Ingreso Plataforma]]="","",AO892-AC892)</f>
        <v>434</v>
      </c>
      <c r="AQ892" s="40"/>
      <c r="AR892" s="42">
        <f>+IF(Tabla1[[#This Row],[Fecha Baja]]="","",VALUE(1&amp;"/"&amp;MONTH(Tabla1[[#This Row],[Fecha Baja]])&amp;"/"&amp;YEAR(Tabla1[[#This Row],[Fecha Baja]])))</f>
        <v>44013</v>
      </c>
      <c r="AS892" s="42">
        <f>IF(Tabla1[[#This Row],[Fecha Ingreso Plataforma]]="","",VALUE(1&amp;"/"&amp;MONTH(Tabla1[[#This Row],[Fecha Ingreso Plataforma]])&amp;"/"&amp;YEAR(Tabla1[[#This Row],[Fecha Ingreso Plataforma]])))</f>
        <v>43800</v>
      </c>
      <c r="AT892" s="41" t="str">
        <f ca="1">+IF(AND(Tabla1[[#This Row],[dias]]&gt;=135,Tabla1[[#This Row],[Estado]]="Vigente"),"Si","No")</f>
        <v>No</v>
      </c>
      <c r="AU892" s="41" t="str">
        <f>+IF(COUNTIF('PLAN EMPLEADO'!I:I,Tabla1[[#This Row],[Mail]])=0,"No","Si")</f>
        <v>No</v>
      </c>
      <c r="AV892" s="89" t="s">
        <v>709</v>
      </c>
      <c r="AW892" s="194"/>
    </row>
    <row r="893" spans="1:49" x14ac:dyDescent="0.2">
      <c r="A893" s="37" t="s">
        <v>27</v>
      </c>
      <c r="B893" s="37" t="s">
        <v>3115</v>
      </c>
      <c r="C893" s="37" t="s">
        <v>28</v>
      </c>
      <c r="D893" s="37" t="s">
        <v>30</v>
      </c>
      <c r="E893" s="193" t="str">
        <f>+LEFT(Tabla1[[#This Row],[RutDV]],8)</f>
        <v>20514002</v>
      </c>
      <c r="F893" s="193" t="str">
        <f>+RIGHT(Tabla1[[#This Row],[RutDV]],1)</f>
        <v>6</v>
      </c>
      <c r="G893" s="37" t="s">
        <v>7701</v>
      </c>
      <c r="H893" s="37" t="s">
        <v>7794</v>
      </c>
      <c r="I893" s="41" t="str">
        <f>+TRIM(Tabla1[[#This Row],[Nombres]]&amp;" "&amp;Tabla1[[#This Row],[Apellidos]])</f>
        <v>YULISA MARLENE CASTRO GALLEGOS</v>
      </c>
      <c r="J893" s="37" t="s">
        <v>7743</v>
      </c>
      <c r="K893" s="37" t="s">
        <v>7744</v>
      </c>
      <c r="L893" s="152" t="s">
        <v>2494</v>
      </c>
      <c r="M893" s="152" t="s">
        <v>2493</v>
      </c>
      <c r="N893" s="152" t="s">
        <v>2495</v>
      </c>
      <c r="O893" s="152" t="s">
        <v>3108</v>
      </c>
      <c r="P893" s="40">
        <v>43990</v>
      </c>
      <c r="R893" s="45"/>
      <c r="S893" s="45"/>
      <c r="T893" s="45"/>
      <c r="U893" s="45"/>
      <c r="V893" s="40" t="s">
        <v>7769</v>
      </c>
      <c r="W893" s="127" t="s">
        <v>5414</v>
      </c>
      <c r="X893" s="37" t="s">
        <v>2508</v>
      </c>
      <c r="Y893" s="37" t="str">
        <f>+IFERROR(VLOOKUP(Tabla1[[#This Row],[Supervisor]],STAFF!E:H,4,0),"")</f>
        <v>ULISES LA ROSA PEREZ</v>
      </c>
      <c r="Z893" s="40">
        <v>43797</v>
      </c>
      <c r="AA893" s="40">
        <v>43818</v>
      </c>
      <c r="AC893" s="40">
        <v>43822</v>
      </c>
      <c r="AD893" s="37" t="s">
        <v>7794</v>
      </c>
      <c r="AE893" s="37" t="s">
        <v>7794</v>
      </c>
      <c r="AF893" s="37">
        <v>19307</v>
      </c>
      <c r="AG893" s="37" t="s">
        <v>7818</v>
      </c>
      <c r="AJ893" s="37">
        <v>69</v>
      </c>
      <c r="AK893" s="37" t="s">
        <v>5890</v>
      </c>
      <c r="AL893" s="37">
        <v>30</v>
      </c>
      <c r="AM893" s="37" t="s">
        <v>3519</v>
      </c>
      <c r="AN893" s="37" t="str">
        <f>+IF(AL893=45,1,"")</f>
        <v/>
      </c>
      <c r="AO893" s="40">
        <f ca="1">+TODAY()</f>
        <v>44256</v>
      </c>
      <c r="AP893" s="41">
        <f ca="1">+IF(Tabla1[[#This Row],[Fecha Ingreso Plataforma]]="","",AO893-AC893)</f>
        <v>434</v>
      </c>
      <c r="AQ893" s="40"/>
      <c r="AR893" s="42">
        <f>+IF(Tabla1[[#This Row],[Fecha Baja]]="","",VALUE(1&amp;"/"&amp;MONTH(Tabla1[[#This Row],[Fecha Baja]])&amp;"/"&amp;YEAR(Tabla1[[#This Row],[Fecha Baja]])))</f>
        <v>43983</v>
      </c>
      <c r="AS893" s="42">
        <f>IF(Tabla1[[#This Row],[Fecha Ingreso Plataforma]]="","",VALUE(1&amp;"/"&amp;MONTH(Tabla1[[#This Row],[Fecha Ingreso Plataforma]])&amp;"/"&amp;YEAR(Tabla1[[#This Row],[Fecha Ingreso Plataforma]])))</f>
        <v>43800</v>
      </c>
      <c r="AT893" s="41" t="str">
        <f ca="1">+IF(AND(Tabla1[[#This Row],[dias]]&gt;=135,Tabla1[[#This Row],[Estado]]="Vigente"),"Si","No")</f>
        <v>No</v>
      </c>
      <c r="AU893" s="41" t="str">
        <f>+IF(COUNTIF('PLAN EMPLEADO'!I:I,Tabla1[[#This Row],[Mail]])=0,"No","Si")</f>
        <v>No</v>
      </c>
      <c r="AV893" s="89" t="s">
        <v>709</v>
      </c>
      <c r="AW893" s="194"/>
    </row>
    <row r="894" spans="1:49" x14ac:dyDescent="0.2">
      <c r="A894" s="37" t="s">
        <v>27</v>
      </c>
      <c r="B894" s="37" t="s">
        <v>3115</v>
      </c>
      <c r="C894" s="37" t="s">
        <v>28</v>
      </c>
      <c r="D894" s="37" t="s">
        <v>30</v>
      </c>
      <c r="E894" s="193" t="str">
        <f>+LEFT(Tabla1[[#This Row],[RutDV]],8)</f>
        <v>19659866</v>
      </c>
      <c r="F894" s="193" t="str">
        <f>+RIGHT(Tabla1[[#This Row],[RutDV]],1)</f>
        <v>9</v>
      </c>
      <c r="G894" s="37" t="s">
        <v>7864</v>
      </c>
      <c r="H894" s="37" t="s">
        <v>7967</v>
      </c>
      <c r="I894" s="41" t="str">
        <f>+TRIM(Tabla1[[#This Row],[Nombres]]&amp;" "&amp;Tabla1[[#This Row],[Apellidos]])</f>
        <v>COSTHIA NICOLAS ZEPEDA CARVAJAL</v>
      </c>
      <c r="J894" s="37" t="s">
        <v>7829</v>
      </c>
      <c r="K894" s="37" t="s">
        <v>7830</v>
      </c>
      <c r="L894" s="193" t="s">
        <v>2494</v>
      </c>
      <c r="M894" s="211" t="s">
        <v>2493</v>
      </c>
      <c r="N894" s="193" t="s">
        <v>2496</v>
      </c>
      <c r="O894" s="193" t="s">
        <v>3533</v>
      </c>
      <c r="P894" s="40">
        <v>44225</v>
      </c>
      <c r="R894" s="45"/>
      <c r="S894" s="45"/>
      <c r="T894" s="45"/>
      <c r="U894" s="45"/>
      <c r="V894" s="40">
        <v>35527</v>
      </c>
      <c r="W894" s="40" t="s">
        <v>8086</v>
      </c>
      <c r="X894" s="37" t="s">
        <v>4636</v>
      </c>
      <c r="Y894" s="37" t="str">
        <f>+IFERROR(VLOOKUP(Tabla1[[#This Row],[Supervisor]],STAFF!E:H,4,0),"")</f>
        <v>ULISES LA ROSA PEREZ</v>
      </c>
      <c r="Z894" s="40">
        <v>43808</v>
      </c>
      <c r="AA894" s="40">
        <v>43829</v>
      </c>
      <c r="AC894" s="40">
        <v>43837</v>
      </c>
      <c r="AD894" s="37" t="s">
        <v>7967</v>
      </c>
      <c r="AE894" s="37" t="s">
        <v>7967</v>
      </c>
      <c r="AF894" s="37">
        <v>19347</v>
      </c>
      <c r="AG894" s="37" t="s">
        <v>7988</v>
      </c>
      <c r="AJ894" s="37">
        <v>70</v>
      </c>
      <c r="AK894" s="37" t="s">
        <v>5846</v>
      </c>
      <c r="AL894" s="37">
        <v>30</v>
      </c>
      <c r="AM894" s="37" t="s">
        <v>3519</v>
      </c>
      <c r="AN894" s="37" t="str">
        <f>+IF(AL894=45,1,"")</f>
        <v/>
      </c>
      <c r="AO894" s="40">
        <f ca="1">+TODAY()</f>
        <v>44256</v>
      </c>
      <c r="AP894" s="41">
        <f ca="1">+IF(Tabla1[[#This Row],[Fecha Ingreso Plataforma]]="","",AO894-AC894)</f>
        <v>419</v>
      </c>
      <c r="AQ894" s="40"/>
      <c r="AR894" s="42">
        <f>+IF(Tabla1[[#This Row],[Fecha Baja]]="","",VALUE(1&amp;"/"&amp;MONTH(Tabla1[[#This Row],[Fecha Baja]])&amp;"/"&amp;YEAR(Tabla1[[#This Row],[Fecha Baja]])))</f>
        <v>44197</v>
      </c>
      <c r="AS894" s="42">
        <f>IF(Tabla1[[#This Row],[Fecha Ingreso Plataforma]]="","",VALUE(1&amp;"/"&amp;MONTH(Tabla1[[#This Row],[Fecha Ingreso Plataforma]])&amp;"/"&amp;YEAR(Tabla1[[#This Row],[Fecha Ingreso Plataforma]])))</f>
        <v>43831</v>
      </c>
      <c r="AT894" s="41" t="str">
        <f ca="1">+IF(AND(Tabla1[[#This Row],[dias]]&gt;=135,Tabla1[[#This Row],[Estado]]="Vigente"),"Si","No")</f>
        <v>No</v>
      </c>
      <c r="AU894" s="41" t="str">
        <f>+IF(COUNTIF('PLAN EMPLEADO'!I:I,Tabla1[[#This Row],[Mail]])=0,"No","Si")</f>
        <v>Si</v>
      </c>
      <c r="AV894" s="89" t="s">
        <v>8322</v>
      </c>
      <c r="AW894" s="194"/>
    </row>
    <row r="895" spans="1:49" x14ac:dyDescent="0.2">
      <c r="A895" s="37" t="s">
        <v>27</v>
      </c>
      <c r="B895" s="37" t="s">
        <v>3115</v>
      </c>
      <c r="C895" s="193" t="s">
        <v>7302</v>
      </c>
      <c r="D895" s="37" t="s">
        <v>30</v>
      </c>
      <c r="E895" s="193" t="str">
        <f>+LEFT(Tabla1[[#This Row],[RutDV]],8)</f>
        <v>19444033</v>
      </c>
      <c r="F895" s="193" t="str">
        <f>+RIGHT(Tabla1[[#This Row],[RutDV]],1)</f>
        <v>2</v>
      </c>
      <c r="G895" s="37" t="s">
        <v>7875</v>
      </c>
      <c r="H895" s="37" t="s">
        <v>8085</v>
      </c>
      <c r="I895" s="41" t="str">
        <f>+TRIM(Tabla1[[#This Row],[Nombres]]&amp;" "&amp;Tabla1[[#This Row],[Apellidos]])</f>
        <v>PABLO SEBASTIAN GARCIA GARCIA</v>
      </c>
      <c r="J895" s="37" t="s">
        <v>5884</v>
      </c>
      <c r="K895" s="37" t="s">
        <v>7850</v>
      </c>
      <c r="L895" s="193" t="s">
        <v>2494</v>
      </c>
      <c r="M895" s="193" t="s">
        <v>2493</v>
      </c>
      <c r="N895" s="193" t="s">
        <v>2495</v>
      </c>
      <c r="O895" s="193" t="s">
        <v>3107</v>
      </c>
      <c r="P895" s="40">
        <v>44210</v>
      </c>
      <c r="R895" s="45"/>
      <c r="S895" s="45"/>
      <c r="T895" s="45"/>
      <c r="U895" s="45"/>
      <c r="V895" s="40">
        <v>35268</v>
      </c>
      <c r="W895" s="40" t="s">
        <v>8086</v>
      </c>
      <c r="X895" s="37" t="s">
        <v>4636</v>
      </c>
      <c r="Y895" s="37" t="str">
        <f>+IFERROR(VLOOKUP(Tabla1[[#This Row],[Supervisor]],STAFF!E:H,4,0),"")</f>
        <v>ULISES LA ROSA PEREZ</v>
      </c>
      <c r="Z895" s="40">
        <v>43808</v>
      </c>
      <c r="AA895" s="40">
        <v>43829</v>
      </c>
      <c r="AC895" s="40">
        <v>43837</v>
      </c>
      <c r="AD895" s="37" t="s">
        <v>8085</v>
      </c>
      <c r="AE895" s="37" t="s">
        <v>8085</v>
      </c>
      <c r="AF895" s="37">
        <v>19048</v>
      </c>
      <c r="AG895" s="37" t="s">
        <v>8084</v>
      </c>
      <c r="AJ895" s="37">
        <v>70</v>
      </c>
      <c r="AK895" s="37" t="s">
        <v>5846</v>
      </c>
      <c r="AL895" s="37">
        <v>45</v>
      </c>
      <c r="AM895" s="37" t="s">
        <v>3519</v>
      </c>
      <c r="AN895" s="37">
        <f>+IF(AL895=45,1,"")</f>
        <v>1</v>
      </c>
      <c r="AO895" s="40">
        <f ca="1">+TODAY()</f>
        <v>44256</v>
      </c>
      <c r="AP895" s="41">
        <f ca="1">+IF(Tabla1[[#This Row],[Fecha Ingreso Plataforma]]="","",AO895-AC895)</f>
        <v>419</v>
      </c>
      <c r="AQ895" s="40"/>
      <c r="AR895" s="42">
        <f>+IF(Tabla1[[#This Row],[Fecha Baja]]="","",VALUE(1&amp;"/"&amp;MONTH(Tabla1[[#This Row],[Fecha Baja]])&amp;"/"&amp;YEAR(Tabla1[[#This Row],[Fecha Baja]])))</f>
        <v>44197</v>
      </c>
      <c r="AS895" s="42">
        <f>IF(Tabla1[[#This Row],[Fecha Ingreso Plataforma]]="","",VALUE(1&amp;"/"&amp;MONTH(Tabla1[[#This Row],[Fecha Ingreso Plataforma]])&amp;"/"&amp;YEAR(Tabla1[[#This Row],[Fecha Ingreso Plataforma]])))</f>
        <v>43831</v>
      </c>
      <c r="AT895" s="41" t="str">
        <f ca="1">+IF(AND(Tabla1[[#This Row],[dias]]&gt;=135,Tabla1[[#This Row],[Estado]]="Vigente"),"Si","No")</f>
        <v>No</v>
      </c>
      <c r="AU895" s="41" t="str">
        <f>+IF(COUNTIF('PLAN EMPLEADO'!I:I,Tabla1[[#This Row],[Mail]])=0,"No","Si")</f>
        <v>Si</v>
      </c>
      <c r="AV895" s="89" t="s">
        <v>8321</v>
      </c>
      <c r="AW895" s="194"/>
    </row>
    <row r="896" spans="1:49" x14ac:dyDescent="0.2">
      <c r="A896" s="37" t="s">
        <v>27</v>
      </c>
      <c r="B896" s="37" t="s">
        <v>3115</v>
      </c>
      <c r="C896" s="37" t="s">
        <v>28</v>
      </c>
      <c r="D896" s="37" t="s">
        <v>30</v>
      </c>
      <c r="E896" s="193" t="str">
        <f>+LEFT(Tabla1[[#This Row],[RutDV]],8)</f>
        <v>19040351</v>
      </c>
      <c r="F896" s="193" t="str">
        <f>+RIGHT(Tabla1[[#This Row],[RutDV]],1)</f>
        <v>3</v>
      </c>
      <c r="G896" s="37" t="s">
        <v>7871</v>
      </c>
      <c r="H896" s="37" t="s">
        <v>7974</v>
      </c>
      <c r="I896" s="41" t="str">
        <f>+TRIM(Tabla1[[#This Row],[Nombres]]&amp;" "&amp;Tabla1[[#This Row],[Apellidos]])</f>
        <v>ALBERTO MATIAS ARAYA NUÑEZ</v>
      </c>
      <c r="J896" s="37" t="s">
        <v>7843</v>
      </c>
      <c r="K896" s="37" t="s">
        <v>7844</v>
      </c>
      <c r="L896" s="137" t="s">
        <v>2494</v>
      </c>
      <c r="M896" s="137" t="s">
        <v>2493</v>
      </c>
      <c r="N896" s="137" t="s">
        <v>2495</v>
      </c>
      <c r="O896" s="137" t="s">
        <v>3240</v>
      </c>
      <c r="P896" s="40">
        <v>43969</v>
      </c>
      <c r="R896" s="45"/>
      <c r="S896" s="45"/>
      <c r="T896" s="45"/>
      <c r="U896" s="45"/>
      <c r="V896" s="40">
        <v>34772</v>
      </c>
      <c r="W896" s="40" t="s">
        <v>8086</v>
      </c>
      <c r="X896" s="37" t="s">
        <v>4636</v>
      </c>
      <c r="Y896" s="37" t="str">
        <f>+IFERROR(VLOOKUP(Tabla1[[#This Row],[Supervisor]],STAFF!E:H,4,0),"")</f>
        <v>ULISES LA ROSA PEREZ</v>
      </c>
      <c r="Z896" s="40">
        <v>43808</v>
      </c>
      <c r="AA896" s="40">
        <v>43829</v>
      </c>
      <c r="AC896" s="40">
        <v>43837</v>
      </c>
      <c r="AD896" s="37" t="s">
        <v>7974</v>
      </c>
      <c r="AE896" s="37" t="s">
        <v>7974</v>
      </c>
      <c r="AF896" s="37">
        <v>19320</v>
      </c>
      <c r="AG896" s="37" t="s">
        <v>7995</v>
      </c>
      <c r="AJ896" s="37">
        <v>70</v>
      </c>
      <c r="AK896" s="37" t="s">
        <v>5846</v>
      </c>
      <c r="AL896" s="37">
        <v>30</v>
      </c>
      <c r="AM896" s="37" t="s">
        <v>3519</v>
      </c>
      <c r="AN896" s="37" t="str">
        <f>+IF(AL896=45,1,"")</f>
        <v/>
      </c>
      <c r="AO896" s="40">
        <f ca="1">+TODAY()</f>
        <v>44256</v>
      </c>
      <c r="AP896" s="41">
        <f ca="1">+IF(Tabla1[[#This Row],[Fecha Ingreso Plataforma]]="","",AO896-AC896)</f>
        <v>419</v>
      </c>
      <c r="AQ896" s="40"/>
      <c r="AR896" s="42">
        <f>+IF(Tabla1[[#This Row],[Fecha Baja]]="","",VALUE(1&amp;"/"&amp;MONTH(Tabla1[[#This Row],[Fecha Baja]])&amp;"/"&amp;YEAR(Tabla1[[#This Row],[Fecha Baja]])))</f>
        <v>43952</v>
      </c>
      <c r="AS896" s="42">
        <f>IF(Tabla1[[#This Row],[Fecha Ingreso Plataforma]]="","",VALUE(1&amp;"/"&amp;MONTH(Tabla1[[#This Row],[Fecha Ingreso Plataforma]])&amp;"/"&amp;YEAR(Tabla1[[#This Row],[Fecha Ingreso Plataforma]])))</f>
        <v>43831</v>
      </c>
      <c r="AT896" s="41" t="str">
        <f ca="1">+IF(AND(Tabla1[[#This Row],[dias]]&gt;=135,Tabla1[[#This Row],[Estado]]="Vigente"),"Si","No")</f>
        <v>No</v>
      </c>
      <c r="AU896" s="41" t="str">
        <f>+IF(COUNTIF('PLAN EMPLEADO'!I:I,Tabla1[[#This Row],[Mail]])=0,"No","Si")</f>
        <v>No</v>
      </c>
      <c r="AV896" s="89" t="s">
        <v>709</v>
      </c>
      <c r="AW896" s="194"/>
    </row>
    <row r="897" spans="1:49" x14ac:dyDescent="0.2">
      <c r="A897" s="37" t="s">
        <v>27</v>
      </c>
      <c r="B897" s="37" t="s">
        <v>3115</v>
      </c>
      <c r="C897" s="37" t="s">
        <v>28</v>
      </c>
      <c r="D897" s="37" t="s">
        <v>30</v>
      </c>
      <c r="E897" s="193" t="str">
        <f>+LEFT(Tabla1[[#This Row],[RutDV]],8)</f>
        <v>15968166</v>
      </c>
      <c r="F897" s="193" t="str">
        <f>+RIGHT(Tabla1[[#This Row],[RutDV]],1)</f>
        <v>1</v>
      </c>
      <c r="G897" s="37" t="s">
        <v>7865</v>
      </c>
      <c r="H897" s="37" t="s">
        <v>7968</v>
      </c>
      <c r="I897" s="41" t="str">
        <f>+TRIM(Tabla1[[#This Row],[Nombres]]&amp;" "&amp;Tabla1[[#This Row],[Apellidos]])</f>
        <v>CARLOS ANDRES OLMOS ALEGRE</v>
      </c>
      <c r="J897" s="37" t="s">
        <v>7831</v>
      </c>
      <c r="K897" s="37" t="s">
        <v>7832</v>
      </c>
      <c r="L897" s="193" t="s">
        <v>2494</v>
      </c>
      <c r="M897" s="193" t="s">
        <v>2493</v>
      </c>
      <c r="N897" s="193" t="s">
        <v>2496</v>
      </c>
      <c r="O897" s="193" t="s">
        <v>3533</v>
      </c>
      <c r="P897" s="40">
        <v>44084</v>
      </c>
      <c r="R897" s="45"/>
      <c r="S897" s="45"/>
      <c r="T897" s="45"/>
      <c r="U897" s="45"/>
      <c r="V897" s="40">
        <v>30977</v>
      </c>
      <c r="W897" s="40" t="s">
        <v>8086</v>
      </c>
      <c r="X897" s="37" t="s">
        <v>4636</v>
      </c>
      <c r="Y897" s="37" t="str">
        <f>+IFERROR(VLOOKUP(Tabla1[[#This Row],[Supervisor]],STAFF!E:H,4,0),"")</f>
        <v>ULISES LA ROSA PEREZ</v>
      </c>
      <c r="Z897" s="40">
        <v>43808</v>
      </c>
      <c r="AA897" s="40">
        <v>43829</v>
      </c>
      <c r="AC897" s="40">
        <v>43837</v>
      </c>
      <c r="AD897" s="37" t="s">
        <v>7968</v>
      </c>
      <c r="AE897" s="37" t="s">
        <v>7968</v>
      </c>
      <c r="AF897" s="37">
        <v>19348</v>
      </c>
      <c r="AG897" s="37" t="s">
        <v>7989</v>
      </c>
      <c r="AJ897" s="37">
        <v>70</v>
      </c>
      <c r="AK897" s="37" t="s">
        <v>5846</v>
      </c>
      <c r="AL897" s="37">
        <v>30</v>
      </c>
      <c r="AM897" s="37" t="s">
        <v>3519</v>
      </c>
      <c r="AN897" s="37" t="str">
        <f>+IF(AL897=45,1,"")</f>
        <v/>
      </c>
      <c r="AO897" s="40">
        <f ca="1">+TODAY()</f>
        <v>44256</v>
      </c>
      <c r="AP897" s="41">
        <f ca="1">+IF(Tabla1[[#This Row],[Fecha Ingreso Plataforma]]="","",AO897-AC897)</f>
        <v>419</v>
      </c>
      <c r="AQ897" s="40"/>
      <c r="AR897" s="42">
        <f>+IF(Tabla1[[#This Row],[Fecha Baja]]="","",VALUE(1&amp;"/"&amp;MONTH(Tabla1[[#This Row],[Fecha Baja]])&amp;"/"&amp;YEAR(Tabla1[[#This Row],[Fecha Baja]])))</f>
        <v>44075</v>
      </c>
      <c r="AS897" s="42">
        <f>IF(Tabla1[[#This Row],[Fecha Ingreso Plataforma]]="","",VALUE(1&amp;"/"&amp;MONTH(Tabla1[[#This Row],[Fecha Ingreso Plataforma]])&amp;"/"&amp;YEAR(Tabla1[[#This Row],[Fecha Ingreso Plataforma]])))</f>
        <v>43831</v>
      </c>
      <c r="AT897" s="41" t="str">
        <f ca="1">+IF(AND(Tabla1[[#This Row],[dias]]&gt;=135,Tabla1[[#This Row],[Estado]]="Vigente"),"Si","No")</f>
        <v>No</v>
      </c>
      <c r="AU897" s="41" t="str">
        <f>+IF(COUNTIF('PLAN EMPLEADO'!I:I,Tabla1[[#This Row],[Mail]])=0,"No","Si")</f>
        <v>No</v>
      </c>
      <c r="AV897" s="89" t="s">
        <v>709</v>
      </c>
      <c r="AW897" s="194"/>
    </row>
    <row r="898" spans="1:49" x14ac:dyDescent="0.2">
      <c r="A898" s="37" t="s">
        <v>27</v>
      </c>
      <c r="B898" s="37" t="s">
        <v>3115</v>
      </c>
      <c r="C898" s="37" t="s">
        <v>28</v>
      </c>
      <c r="D898" s="37" t="s">
        <v>30</v>
      </c>
      <c r="E898" s="193" t="str">
        <f>+LEFT(Tabla1[[#This Row],[RutDV]],8)</f>
        <v>19258232</v>
      </c>
      <c r="F898" s="193" t="str">
        <f>+RIGHT(Tabla1[[#This Row],[RutDV]],1)</f>
        <v>6</v>
      </c>
      <c r="G898" s="37" t="s">
        <v>7872</v>
      </c>
      <c r="H898" s="37" t="s">
        <v>7975</v>
      </c>
      <c r="I898" s="41" t="str">
        <f>+TRIM(Tabla1[[#This Row],[Nombres]]&amp;" "&amp;Tabla1[[#This Row],[Apellidos]])</f>
        <v>CATALINA DE LOS ANGELES DUBO CUEVAS</v>
      </c>
      <c r="J898" s="37" t="s">
        <v>7845</v>
      </c>
      <c r="K898" s="37" t="s">
        <v>6114</v>
      </c>
      <c r="L898" s="56" t="s">
        <v>2494</v>
      </c>
      <c r="M898" s="56" t="s">
        <v>2493</v>
      </c>
      <c r="N898" s="56" t="s">
        <v>2496</v>
      </c>
      <c r="O898" s="56" t="s">
        <v>3533</v>
      </c>
      <c r="P898" s="40">
        <v>43871</v>
      </c>
      <c r="R898" s="45"/>
      <c r="S898" s="45"/>
      <c r="T898" s="45"/>
      <c r="U898" s="45"/>
      <c r="V898" s="40">
        <v>35297</v>
      </c>
      <c r="W898" s="40" t="s">
        <v>8086</v>
      </c>
      <c r="X898" s="37" t="s">
        <v>4636</v>
      </c>
      <c r="Y898" s="37" t="str">
        <f>+IFERROR(VLOOKUP(Tabla1[[#This Row],[Supervisor]],STAFF!E:H,4,0),"")</f>
        <v>ULISES LA ROSA PEREZ</v>
      </c>
      <c r="Z898" s="40">
        <v>43808</v>
      </c>
      <c r="AA898" s="40">
        <v>43829</v>
      </c>
      <c r="AC898" s="40">
        <v>43837</v>
      </c>
      <c r="AD898" s="37" t="s">
        <v>7975</v>
      </c>
      <c r="AE898" s="37" t="s">
        <v>7975</v>
      </c>
      <c r="AF898" s="37">
        <v>19322</v>
      </c>
      <c r="AG898" s="37" t="s">
        <v>7996</v>
      </c>
      <c r="AJ898" s="37">
        <v>70</v>
      </c>
      <c r="AK898" s="37" t="s">
        <v>5846</v>
      </c>
      <c r="AL898" s="37">
        <v>30</v>
      </c>
      <c r="AM898" s="37" t="s">
        <v>3519</v>
      </c>
      <c r="AN898" s="37" t="str">
        <f>+IF(AL898=45,1,"")</f>
        <v/>
      </c>
      <c r="AO898" s="40">
        <f ca="1">+TODAY()</f>
        <v>44256</v>
      </c>
      <c r="AP898" s="41">
        <f ca="1">+IF(Tabla1[[#This Row],[Fecha Ingreso Plataforma]]="","",AO898-AC898)</f>
        <v>419</v>
      </c>
      <c r="AQ898" s="40"/>
      <c r="AR898" s="42">
        <f>+IF(Tabla1[[#This Row],[Fecha Baja]]="","",VALUE(1&amp;"/"&amp;MONTH(Tabla1[[#This Row],[Fecha Baja]])&amp;"/"&amp;YEAR(Tabla1[[#This Row],[Fecha Baja]])))</f>
        <v>43862</v>
      </c>
      <c r="AS898" s="42">
        <f>IF(Tabla1[[#This Row],[Fecha Ingreso Plataforma]]="","",VALUE(1&amp;"/"&amp;MONTH(Tabla1[[#This Row],[Fecha Ingreso Plataforma]])&amp;"/"&amp;YEAR(Tabla1[[#This Row],[Fecha Ingreso Plataforma]])))</f>
        <v>43831</v>
      </c>
      <c r="AT898" s="41" t="str">
        <f ca="1">+IF(AND(Tabla1[[#This Row],[dias]]&gt;=135,Tabla1[[#This Row],[Estado]]="Vigente"),"Si","No")</f>
        <v>No</v>
      </c>
      <c r="AU898" s="41" t="str">
        <f>+IF(COUNTIF('PLAN EMPLEADO'!I:I,Tabla1[[#This Row],[Mail]])=0,"No","Si")</f>
        <v>No</v>
      </c>
      <c r="AV898" s="89" t="s">
        <v>709</v>
      </c>
      <c r="AW898" s="194"/>
    </row>
    <row r="899" spans="1:49" x14ac:dyDescent="0.2">
      <c r="A899" s="37" t="s">
        <v>27</v>
      </c>
      <c r="B899" s="37" t="s">
        <v>3115</v>
      </c>
      <c r="C899" s="37" t="s">
        <v>28</v>
      </c>
      <c r="D899" s="37" t="s">
        <v>30</v>
      </c>
      <c r="E899" s="193" t="str">
        <f>+LEFT(Tabla1[[#This Row],[RutDV]],8)</f>
        <v>18970726</v>
      </c>
      <c r="F899" s="193" t="str">
        <f>+RIGHT(Tabla1[[#This Row],[RutDV]],1)</f>
        <v>6</v>
      </c>
      <c r="G899" s="37" t="s">
        <v>7860</v>
      </c>
      <c r="H899" s="37" t="s">
        <v>7963</v>
      </c>
      <c r="I899" s="41" t="str">
        <f>+TRIM(Tabla1[[#This Row],[Nombres]]&amp;" "&amp;Tabla1[[#This Row],[Apellidos]])</f>
        <v>FELIPE ANDRES INOSTROZA OSSANDON</v>
      </c>
      <c r="J899" s="37" t="s">
        <v>1912</v>
      </c>
      <c r="K899" s="37" t="s">
        <v>7823</v>
      </c>
      <c r="L899" s="193" t="s">
        <v>2494</v>
      </c>
      <c r="M899" s="193" t="s">
        <v>2493</v>
      </c>
      <c r="N899" s="193" t="s">
        <v>2495</v>
      </c>
      <c r="O899" s="193" t="s">
        <v>3107</v>
      </c>
      <c r="P899" s="40">
        <v>44044</v>
      </c>
      <c r="R899" s="45"/>
      <c r="S899" s="45"/>
      <c r="T899" s="45"/>
      <c r="U899" s="45"/>
      <c r="V899" s="40">
        <v>35206</v>
      </c>
      <c r="W899" s="40" t="s">
        <v>8086</v>
      </c>
      <c r="X899" s="37" t="s">
        <v>4636</v>
      </c>
      <c r="Y899" s="37" t="str">
        <f>+IFERROR(VLOOKUP(Tabla1[[#This Row],[Supervisor]],STAFF!E:H,4,0),"")</f>
        <v>ULISES LA ROSA PEREZ</v>
      </c>
      <c r="Z899" s="40">
        <v>43808</v>
      </c>
      <c r="AA899" s="40">
        <v>43829</v>
      </c>
      <c r="AC899" s="40">
        <v>43837</v>
      </c>
      <c r="AD899" s="37" t="s">
        <v>7963</v>
      </c>
      <c r="AE899" s="37" t="s">
        <v>7963</v>
      </c>
      <c r="AF899" s="37">
        <v>19338</v>
      </c>
      <c r="AG899" s="37" t="s">
        <v>7984</v>
      </c>
      <c r="AJ899" s="37">
        <v>70</v>
      </c>
      <c r="AK899" s="37" t="s">
        <v>5846</v>
      </c>
      <c r="AL899" s="37">
        <v>30</v>
      </c>
      <c r="AM899" s="37" t="s">
        <v>3519</v>
      </c>
      <c r="AN899" s="37" t="str">
        <f>+IF(AL899=45,1,"")</f>
        <v/>
      </c>
      <c r="AO899" s="40">
        <f ca="1">+TODAY()</f>
        <v>44256</v>
      </c>
      <c r="AP899" s="41">
        <f ca="1">+IF(Tabla1[[#This Row],[Fecha Ingreso Plataforma]]="","",AO899-AC899)</f>
        <v>419</v>
      </c>
      <c r="AQ899" s="40"/>
      <c r="AR899" s="42">
        <f>+IF(Tabla1[[#This Row],[Fecha Baja]]="","",VALUE(1&amp;"/"&amp;MONTH(Tabla1[[#This Row],[Fecha Baja]])&amp;"/"&amp;YEAR(Tabla1[[#This Row],[Fecha Baja]])))</f>
        <v>44044</v>
      </c>
      <c r="AS899" s="42">
        <f>IF(Tabla1[[#This Row],[Fecha Ingreso Plataforma]]="","",VALUE(1&amp;"/"&amp;MONTH(Tabla1[[#This Row],[Fecha Ingreso Plataforma]])&amp;"/"&amp;YEAR(Tabla1[[#This Row],[Fecha Ingreso Plataforma]])))</f>
        <v>43831</v>
      </c>
      <c r="AT899" s="41" t="str">
        <f ca="1">+IF(AND(Tabla1[[#This Row],[dias]]&gt;=135,Tabla1[[#This Row],[Estado]]="Vigente"),"Si","No")</f>
        <v>No</v>
      </c>
      <c r="AU899" s="41" t="str">
        <f>+IF(COUNTIF('PLAN EMPLEADO'!I:I,Tabla1[[#This Row],[Mail]])=0,"No","Si")</f>
        <v>No</v>
      </c>
      <c r="AV899" s="89" t="s">
        <v>709</v>
      </c>
      <c r="AW899" s="194"/>
    </row>
    <row r="900" spans="1:49" x14ac:dyDescent="0.2">
      <c r="A900" s="37" t="s">
        <v>27</v>
      </c>
      <c r="B900" s="37" t="s">
        <v>3115</v>
      </c>
      <c r="C900" s="37" t="s">
        <v>28</v>
      </c>
      <c r="D900" s="37" t="s">
        <v>30</v>
      </c>
      <c r="E900" s="193" t="str">
        <f>+LEFT(Tabla1[[#This Row],[RutDV]],8)</f>
        <v>19257218</v>
      </c>
      <c r="F900" s="193" t="str">
        <f>+RIGHT(Tabla1[[#This Row],[RutDV]],1)</f>
        <v>5</v>
      </c>
      <c r="G900" s="37" t="s">
        <v>7863</v>
      </c>
      <c r="H900" s="37" t="s">
        <v>7966</v>
      </c>
      <c r="I900" s="41" t="str">
        <f>+TRIM(Tabla1[[#This Row],[Nombres]]&amp;" "&amp;Tabla1[[#This Row],[Apellidos]])</f>
        <v>FELIPE IGNACIO GONZALEZ DIAZ</v>
      </c>
      <c r="J900" s="37" t="s">
        <v>1996</v>
      </c>
      <c r="K900" s="37" t="s">
        <v>7828</v>
      </c>
      <c r="L900" s="77" t="s">
        <v>2494</v>
      </c>
      <c r="M900" s="77" t="s">
        <v>2493</v>
      </c>
      <c r="N900" s="77" t="s">
        <v>2496</v>
      </c>
      <c r="O900" s="77" t="s">
        <v>3533</v>
      </c>
      <c r="P900" s="40">
        <v>43903</v>
      </c>
      <c r="R900" s="45"/>
      <c r="S900" s="45"/>
      <c r="T900" s="45"/>
      <c r="U900" s="45"/>
      <c r="V900" s="40">
        <v>35137</v>
      </c>
      <c r="W900" s="40" t="s">
        <v>8086</v>
      </c>
      <c r="X900" s="37" t="s">
        <v>4636</v>
      </c>
      <c r="Y900" s="37" t="str">
        <f>+IFERROR(VLOOKUP(Tabla1[[#This Row],[Supervisor]],STAFF!E:H,4,0),"")</f>
        <v>ULISES LA ROSA PEREZ</v>
      </c>
      <c r="Z900" s="40">
        <v>43808</v>
      </c>
      <c r="AA900" s="40">
        <v>43829</v>
      </c>
      <c r="AC900" s="40">
        <v>43837</v>
      </c>
      <c r="AD900" s="37" t="s">
        <v>7966</v>
      </c>
      <c r="AE900" s="37" t="s">
        <v>7966</v>
      </c>
      <c r="AF900" s="37">
        <v>19344</v>
      </c>
      <c r="AG900" s="37" t="s">
        <v>7987</v>
      </c>
      <c r="AJ900" s="37">
        <v>70</v>
      </c>
      <c r="AK900" s="37" t="s">
        <v>5846</v>
      </c>
      <c r="AL900" s="37">
        <v>30</v>
      </c>
      <c r="AM900" s="37" t="s">
        <v>3519</v>
      </c>
      <c r="AN900" s="37" t="str">
        <f>+IF(AL900=45,1,"")</f>
        <v/>
      </c>
      <c r="AO900" s="40">
        <f ca="1">+TODAY()</f>
        <v>44256</v>
      </c>
      <c r="AP900" s="41">
        <f ca="1">+IF(Tabla1[[#This Row],[Fecha Ingreso Plataforma]]="","",AO900-AC900)</f>
        <v>419</v>
      </c>
      <c r="AQ900" s="40"/>
      <c r="AR900" s="42">
        <f>+IF(Tabla1[[#This Row],[Fecha Baja]]="","",VALUE(1&amp;"/"&amp;MONTH(Tabla1[[#This Row],[Fecha Baja]])&amp;"/"&amp;YEAR(Tabla1[[#This Row],[Fecha Baja]])))</f>
        <v>43891</v>
      </c>
      <c r="AS900" s="42">
        <f>IF(Tabla1[[#This Row],[Fecha Ingreso Plataforma]]="","",VALUE(1&amp;"/"&amp;MONTH(Tabla1[[#This Row],[Fecha Ingreso Plataforma]])&amp;"/"&amp;YEAR(Tabla1[[#This Row],[Fecha Ingreso Plataforma]])))</f>
        <v>43831</v>
      </c>
      <c r="AT900" s="41" t="str">
        <f ca="1">+IF(AND(Tabla1[[#This Row],[dias]]&gt;=135,Tabla1[[#This Row],[Estado]]="Vigente"),"Si","No")</f>
        <v>No</v>
      </c>
      <c r="AU900" s="41" t="str">
        <f>+IF(COUNTIF('PLAN EMPLEADO'!I:I,Tabla1[[#This Row],[Mail]])=0,"No","Si")</f>
        <v>No</v>
      </c>
      <c r="AV900" s="89" t="s">
        <v>709</v>
      </c>
      <c r="AW900" s="194"/>
    </row>
    <row r="901" spans="1:49" x14ac:dyDescent="0.2">
      <c r="A901" s="37" t="s">
        <v>27</v>
      </c>
      <c r="B901" s="37" t="s">
        <v>3115</v>
      </c>
      <c r="C901" s="37" t="s">
        <v>28</v>
      </c>
      <c r="D901" s="37" t="s">
        <v>30</v>
      </c>
      <c r="E901" s="193" t="str">
        <f>+LEFT(Tabla1[[#This Row],[RutDV]],8)</f>
        <v>16053438</v>
      </c>
      <c r="F901" s="193" t="str">
        <f>+RIGHT(Tabla1[[#This Row],[RutDV]],1)</f>
        <v>9</v>
      </c>
      <c r="G901" s="37" t="s">
        <v>7878</v>
      </c>
      <c r="H901" s="37" t="s">
        <v>7981</v>
      </c>
      <c r="I901" s="41" t="str">
        <f>+TRIM(Tabla1[[#This Row],[Nombres]]&amp;" "&amp;Tabla1[[#This Row],[Apellidos]])</f>
        <v>FRANCOISE LYSETTE ESTAY GARDEAZABAL</v>
      </c>
      <c r="J901" s="37" t="s">
        <v>7856</v>
      </c>
      <c r="K901" s="37" t="s">
        <v>7857</v>
      </c>
      <c r="L901" s="87" t="s">
        <v>2494</v>
      </c>
      <c r="M901" s="87" t="s">
        <v>2493</v>
      </c>
      <c r="N901" s="87" t="s">
        <v>2495</v>
      </c>
      <c r="O901" s="87" t="s">
        <v>3240</v>
      </c>
      <c r="P901" s="40">
        <v>43913</v>
      </c>
      <c r="R901" s="45"/>
      <c r="S901" s="45"/>
      <c r="T901" s="45"/>
      <c r="U901" s="45"/>
      <c r="V901" s="40">
        <v>31208</v>
      </c>
      <c r="W901" s="40" t="s">
        <v>8086</v>
      </c>
      <c r="X901" s="37" t="s">
        <v>4636</v>
      </c>
      <c r="Y901" s="37" t="str">
        <f>+IFERROR(VLOOKUP(Tabla1[[#This Row],[Supervisor]],STAFF!E:H,4,0),"")</f>
        <v>ULISES LA ROSA PEREZ</v>
      </c>
      <c r="Z901" s="40">
        <v>43808</v>
      </c>
      <c r="AA901" s="40">
        <v>43829</v>
      </c>
      <c r="AC901" s="40">
        <v>43837</v>
      </c>
      <c r="AD901" s="37" t="s">
        <v>7981</v>
      </c>
      <c r="AE901" s="37" t="s">
        <v>7981</v>
      </c>
      <c r="AF901" s="37">
        <v>19331</v>
      </c>
      <c r="AG901" s="37" t="s">
        <v>8002</v>
      </c>
      <c r="AJ901" s="37">
        <v>70</v>
      </c>
      <c r="AK901" s="37" t="s">
        <v>5846</v>
      </c>
      <c r="AL901" s="37">
        <v>45</v>
      </c>
      <c r="AM901" s="37" t="s">
        <v>3519</v>
      </c>
      <c r="AN901" s="37">
        <f>+IF(AL901=45,1,"")</f>
        <v>1</v>
      </c>
      <c r="AO901" s="40">
        <f ca="1">+TODAY()</f>
        <v>44256</v>
      </c>
      <c r="AP901" s="41">
        <f ca="1">+IF(Tabla1[[#This Row],[Fecha Ingreso Plataforma]]="","",AO901-AC901)</f>
        <v>419</v>
      </c>
      <c r="AQ901" s="40"/>
      <c r="AR901" s="42">
        <f>+IF(Tabla1[[#This Row],[Fecha Baja]]="","",VALUE(1&amp;"/"&amp;MONTH(Tabla1[[#This Row],[Fecha Baja]])&amp;"/"&amp;YEAR(Tabla1[[#This Row],[Fecha Baja]])))</f>
        <v>43891</v>
      </c>
      <c r="AS901" s="42">
        <f>IF(Tabla1[[#This Row],[Fecha Ingreso Plataforma]]="","",VALUE(1&amp;"/"&amp;MONTH(Tabla1[[#This Row],[Fecha Ingreso Plataforma]])&amp;"/"&amp;YEAR(Tabla1[[#This Row],[Fecha Ingreso Plataforma]])))</f>
        <v>43831</v>
      </c>
      <c r="AT901" s="41" t="str">
        <f ca="1">+IF(AND(Tabla1[[#This Row],[dias]]&gt;=135,Tabla1[[#This Row],[Estado]]="Vigente"),"Si","No")</f>
        <v>No</v>
      </c>
      <c r="AU901" s="41" t="str">
        <f>+IF(COUNTIF('PLAN EMPLEADO'!I:I,Tabla1[[#This Row],[Mail]])=0,"No","Si")</f>
        <v>No</v>
      </c>
      <c r="AV901" s="89" t="s">
        <v>709</v>
      </c>
      <c r="AW901" s="194"/>
    </row>
    <row r="902" spans="1:49" x14ac:dyDescent="0.2">
      <c r="A902" s="37" t="s">
        <v>27</v>
      </c>
      <c r="B902" s="37" t="s">
        <v>3115</v>
      </c>
      <c r="C902" s="37" t="s">
        <v>28</v>
      </c>
      <c r="D902" s="37" t="s">
        <v>30</v>
      </c>
      <c r="E902" s="193" t="str">
        <f>+LEFT(Tabla1[[#This Row],[RutDV]],8)</f>
        <v>17139416</v>
      </c>
      <c r="F902" s="193" t="str">
        <f>+RIGHT(Tabla1[[#This Row],[RutDV]],1)</f>
        <v>3</v>
      </c>
      <c r="G902" s="37" t="s">
        <v>7876</v>
      </c>
      <c r="H902" s="37" t="s">
        <v>7979</v>
      </c>
      <c r="I902" s="41" t="str">
        <f>+TRIM(Tabla1[[#This Row],[Nombres]]&amp;" "&amp;Tabla1[[#This Row],[Apellidos]])</f>
        <v>JOSHUA LUCAS VIELMAS ALFARO</v>
      </c>
      <c r="J902" s="37" t="s">
        <v>7852</v>
      </c>
      <c r="K902" s="37" t="s">
        <v>7853</v>
      </c>
      <c r="L902" s="60" t="s">
        <v>2494</v>
      </c>
      <c r="M902" s="60" t="s">
        <v>2493</v>
      </c>
      <c r="N902" s="60" t="s">
        <v>2495</v>
      </c>
      <c r="O902" s="60" t="s">
        <v>3107</v>
      </c>
      <c r="P902" s="61">
        <v>43871</v>
      </c>
      <c r="R902" s="45"/>
      <c r="S902" s="45"/>
      <c r="T902" s="45"/>
      <c r="U902" s="45"/>
      <c r="V902" s="40">
        <v>32799</v>
      </c>
      <c r="W902" s="40" t="s">
        <v>5414</v>
      </c>
      <c r="X902" s="37" t="s">
        <v>2508</v>
      </c>
      <c r="Y902" s="37" t="str">
        <f>+IFERROR(VLOOKUP(Tabla1[[#This Row],[Supervisor]],STAFF!E:H,4,0),"")</f>
        <v>ULISES LA ROSA PEREZ</v>
      </c>
      <c r="Z902" s="40">
        <v>43808</v>
      </c>
      <c r="AA902" s="40">
        <v>43829</v>
      </c>
      <c r="AC902" s="40">
        <v>43837</v>
      </c>
      <c r="AD902" s="37" t="s">
        <v>7979</v>
      </c>
      <c r="AE902" s="37" t="s">
        <v>7979</v>
      </c>
      <c r="AF902" s="37">
        <v>19328</v>
      </c>
      <c r="AG902" s="37" t="s">
        <v>8000</v>
      </c>
      <c r="AJ902" s="37">
        <v>70</v>
      </c>
      <c r="AK902" s="37" t="s">
        <v>5846</v>
      </c>
      <c r="AL902" s="37">
        <v>30</v>
      </c>
      <c r="AM902" s="37" t="s">
        <v>3519</v>
      </c>
      <c r="AN902" s="37" t="str">
        <f>+IF(AL902=45,1,"")</f>
        <v/>
      </c>
      <c r="AO902" s="40">
        <f ca="1">+TODAY()</f>
        <v>44256</v>
      </c>
      <c r="AP902" s="41">
        <f ca="1">+IF(Tabla1[[#This Row],[Fecha Ingreso Plataforma]]="","",AO902-AC902)</f>
        <v>419</v>
      </c>
      <c r="AQ902" s="40"/>
      <c r="AR902" s="42">
        <f>+IF(Tabla1[[#This Row],[Fecha Baja]]="","",VALUE(1&amp;"/"&amp;MONTH(Tabla1[[#This Row],[Fecha Baja]])&amp;"/"&amp;YEAR(Tabla1[[#This Row],[Fecha Baja]])))</f>
        <v>43862</v>
      </c>
      <c r="AS902" s="42">
        <f>IF(Tabla1[[#This Row],[Fecha Ingreso Plataforma]]="","",VALUE(1&amp;"/"&amp;MONTH(Tabla1[[#This Row],[Fecha Ingreso Plataforma]])&amp;"/"&amp;YEAR(Tabla1[[#This Row],[Fecha Ingreso Plataforma]])))</f>
        <v>43831</v>
      </c>
      <c r="AT902" s="41" t="str">
        <f ca="1">+IF(AND(Tabla1[[#This Row],[dias]]&gt;=135,Tabla1[[#This Row],[Estado]]="Vigente"),"Si","No")</f>
        <v>No</v>
      </c>
      <c r="AU902" s="41" t="str">
        <f>+IF(COUNTIF('PLAN EMPLEADO'!I:I,Tabla1[[#This Row],[Mail]])=0,"No","Si")</f>
        <v>No</v>
      </c>
      <c r="AV902" s="89" t="s">
        <v>709</v>
      </c>
      <c r="AW902" s="194"/>
    </row>
    <row r="903" spans="1:49" x14ac:dyDescent="0.2">
      <c r="A903" s="37" t="s">
        <v>27</v>
      </c>
      <c r="B903" s="37" t="s">
        <v>3115</v>
      </c>
      <c r="C903" s="37" t="s">
        <v>28</v>
      </c>
      <c r="D903" s="37" t="s">
        <v>30</v>
      </c>
      <c r="E903" s="193" t="str">
        <f>+LEFT(Tabla1[[#This Row],[RutDV]],8)</f>
        <v>16081526</v>
      </c>
      <c r="F903" s="193" t="str">
        <f>+RIGHT(Tabla1[[#This Row],[RutDV]],1)</f>
        <v>4</v>
      </c>
      <c r="G903" s="37" t="s">
        <v>7870</v>
      </c>
      <c r="H903" s="37" t="s">
        <v>7973</v>
      </c>
      <c r="I903" s="41" t="str">
        <f>+TRIM(Tabla1[[#This Row],[Nombres]]&amp;" "&amp;Tabla1[[#This Row],[Apellidos]])</f>
        <v>LORENA ALEJANDRA MUÑOZ MORENO</v>
      </c>
      <c r="J903" s="37" t="s">
        <v>7841</v>
      </c>
      <c r="K903" s="37" t="s">
        <v>7842</v>
      </c>
      <c r="L903" s="70" t="s">
        <v>2494</v>
      </c>
      <c r="M903" s="70" t="s">
        <v>2493</v>
      </c>
      <c r="N903" s="70" t="s">
        <v>2495</v>
      </c>
      <c r="O903" s="70" t="s">
        <v>3107</v>
      </c>
      <c r="P903" s="40">
        <v>43886</v>
      </c>
      <c r="R903" s="45"/>
      <c r="S903" s="45"/>
      <c r="T903" s="45"/>
      <c r="U903" s="45"/>
      <c r="V903" s="40">
        <v>27949</v>
      </c>
      <c r="W903" s="40" t="s">
        <v>8086</v>
      </c>
      <c r="X903" s="37" t="s">
        <v>4636</v>
      </c>
      <c r="Y903" s="37" t="str">
        <f>+IFERROR(VLOOKUP(Tabla1[[#This Row],[Supervisor]],STAFF!E:H,4,0),"")</f>
        <v>ULISES LA ROSA PEREZ</v>
      </c>
      <c r="Z903" s="40">
        <v>43808</v>
      </c>
      <c r="AA903" s="40">
        <v>43829</v>
      </c>
      <c r="AC903" s="40">
        <v>43837</v>
      </c>
      <c r="AD903" s="37" t="s">
        <v>7973</v>
      </c>
      <c r="AE903" s="37" t="s">
        <v>7973</v>
      </c>
      <c r="AF903" s="37">
        <v>19337</v>
      </c>
      <c r="AG903" s="37" t="s">
        <v>7994</v>
      </c>
      <c r="AJ903" s="37">
        <v>70</v>
      </c>
      <c r="AK903" s="37" t="s">
        <v>5846</v>
      </c>
      <c r="AL903" s="37">
        <v>30</v>
      </c>
      <c r="AM903" s="37" t="s">
        <v>3519</v>
      </c>
      <c r="AN903" s="37" t="str">
        <f>+IF(AL903=45,1,"")</f>
        <v/>
      </c>
      <c r="AO903" s="40">
        <f ca="1">+TODAY()</f>
        <v>44256</v>
      </c>
      <c r="AP903" s="41">
        <f ca="1">+IF(Tabla1[[#This Row],[Fecha Ingreso Plataforma]]="","",AO903-AC903)</f>
        <v>419</v>
      </c>
      <c r="AQ903" s="40"/>
      <c r="AR903" s="42">
        <f>+IF(Tabla1[[#This Row],[Fecha Baja]]="","",VALUE(1&amp;"/"&amp;MONTH(Tabla1[[#This Row],[Fecha Baja]])&amp;"/"&amp;YEAR(Tabla1[[#This Row],[Fecha Baja]])))</f>
        <v>43862</v>
      </c>
      <c r="AS903" s="42">
        <f>IF(Tabla1[[#This Row],[Fecha Ingreso Plataforma]]="","",VALUE(1&amp;"/"&amp;MONTH(Tabla1[[#This Row],[Fecha Ingreso Plataforma]])&amp;"/"&amp;YEAR(Tabla1[[#This Row],[Fecha Ingreso Plataforma]])))</f>
        <v>43831</v>
      </c>
      <c r="AT903" s="41" t="str">
        <f ca="1">+IF(AND(Tabla1[[#This Row],[dias]]&gt;=135,Tabla1[[#This Row],[Estado]]="Vigente"),"Si","No")</f>
        <v>No</v>
      </c>
      <c r="AU903" s="41" t="str">
        <f>+IF(COUNTIF('PLAN EMPLEADO'!I:I,Tabla1[[#This Row],[Mail]])=0,"No","Si")</f>
        <v>No</v>
      </c>
      <c r="AV903" s="89" t="s">
        <v>709</v>
      </c>
      <c r="AW903" s="194"/>
    </row>
    <row r="904" spans="1:49" x14ac:dyDescent="0.2">
      <c r="A904" s="37" t="s">
        <v>27</v>
      </c>
      <c r="B904" s="37" t="s">
        <v>3115</v>
      </c>
      <c r="C904" s="37" t="s">
        <v>28</v>
      </c>
      <c r="D904" s="37" t="s">
        <v>30</v>
      </c>
      <c r="E904" s="193" t="str">
        <f>+LEFT(Tabla1[[#This Row],[RutDV]],8)</f>
        <v>19574633</v>
      </c>
      <c r="F904" s="193" t="str">
        <f>+RIGHT(Tabla1[[#This Row],[RutDV]],1)</f>
        <v>8</v>
      </c>
      <c r="G904" s="37" t="s">
        <v>7866</v>
      </c>
      <c r="H904" s="37" t="s">
        <v>7969</v>
      </c>
      <c r="I904" s="41" t="str">
        <f>+TRIM(Tabla1[[#This Row],[Nombres]]&amp;" "&amp;Tabla1[[#This Row],[Apellidos]])</f>
        <v>OSVALDO SEGUNDO AVILES CANTO</v>
      </c>
      <c r="J904" s="37" t="s">
        <v>7833</v>
      </c>
      <c r="K904" s="37" t="s">
        <v>7834</v>
      </c>
      <c r="L904" s="141" t="s">
        <v>2494</v>
      </c>
      <c r="M904" s="141" t="s">
        <v>2493</v>
      </c>
      <c r="N904" s="141" t="s">
        <v>2495</v>
      </c>
      <c r="O904" s="141" t="s">
        <v>3240</v>
      </c>
      <c r="P904" s="40">
        <v>43970</v>
      </c>
      <c r="R904" s="45"/>
      <c r="S904" s="45"/>
      <c r="T904" s="45"/>
      <c r="U904" s="45"/>
      <c r="V904" s="40">
        <v>35313</v>
      </c>
      <c r="W904" s="40" t="s">
        <v>8086</v>
      </c>
      <c r="X904" s="37" t="s">
        <v>4636</v>
      </c>
      <c r="Y904" s="37" t="str">
        <f>+IFERROR(VLOOKUP(Tabla1[[#This Row],[Supervisor]],STAFF!E:H,4,0),"")</f>
        <v>ULISES LA ROSA PEREZ</v>
      </c>
      <c r="Z904" s="40">
        <v>43808</v>
      </c>
      <c r="AA904" s="40">
        <v>43829</v>
      </c>
      <c r="AC904" s="40">
        <v>43837</v>
      </c>
      <c r="AD904" s="37" t="s">
        <v>7969</v>
      </c>
      <c r="AE904" s="37" t="s">
        <v>7969</v>
      </c>
      <c r="AF904" s="37">
        <v>19350</v>
      </c>
      <c r="AG904" s="37" t="s">
        <v>7990</v>
      </c>
      <c r="AJ904" s="37">
        <v>70</v>
      </c>
      <c r="AK904" s="37" t="s">
        <v>5846</v>
      </c>
      <c r="AL904" s="37">
        <v>30</v>
      </c>
      <c r="AM904" s="37" t="s">
        <v>3519</v>
      </c>
      <c r="AN904" s="37" t="str">
        <f>+IF(AL904=45,1,"")</f>
        <v/>
      </c>
      <c r="AO904" s="40">
        <f ca="1">+TODAY()</f>
        <v>44256</v>
      </c>
      <c r="AP904" s="41">
        <f ca="1">+IF(Tabla1[[#This Row],[Fecha Ingreso Plataforma]]="","",AO904-AC904)</f>
        <v>419</v>
      </c>
      <c r="AQ904" s="40"/>
      <c r="AR904" s="42">
        <f>+IF(Tabla1[[#This Row],[Fecha Baja]]="","",VALUE(1&amp;"/"&amp;MONTH(Tabla1[[#This Row],[Fecha Baja]])&amp;"/"&amp;YEAR(Tabla1[[#This Row],[Fecha Baja]])))</f>
        <v>43952</v>
      </c>
      <c r="AS904" s="42">
        <f>IF(Tabla1[[#This Row],[Fecha Ingreso Plataforma]]="","",VALUE(1&amp;"/"&amp;MONTH(Tabla1[[#This Row],[Fecha Ingreso Plataforma]])&amp;"/"&amp;YEAR(Tabla1[[#This Row],[Fecha Ingreso Plataforma]])))</f>
        <v>43831</v>
      </c>
      <c r="AT904" s="41" t="str">
        <f ca="1">+IF(AND(Tabla1[[#This Row],[dias]]&gt;=135,Tabla1[[#This Row],[Estado]]="Vigente"),"Si","No")</f>
        <v>No</v>
      </c>
      <c r="AU904" s="41" t="str">
        <f>+IF(COUNTIF('PLAN EMPLEADO'!I:I,Tabla1[[#This Row],[Mail]])=0,"No","Si")</f>
        <v>No</v>
      </c>
      <c r="AV904" s="89" t="s">
        <v>709</v>
      </c>
      <c r="AW904" s="194"/>
    </row>
    <row r="905" spans="1:49" x14ac:dyDescent="0.2">
      <c r="A905" s="37" t="s">
        <v>27</v>
      </c>
      <c r="B905" s="37" t="s">
        <v>3115</v>
      </c>
      <c r="C905" s="37" t="s">
        <v>28</v>
      </c>
      <c r="D905" s="37" t="s">
        <v>30</v>
      </c>
      <c r="E905" s="193" t="str">
        <f>+LEFT(Tabla1[[#This Row],[RutDV]],8)</f>
        <v>18946211</v>
      </c>
      <c r="F905" s="193" t="str">
        <f>+RIGHT(Tabla1[[#This Row],[RutDV]],1)</f>
        <v>5</v>
      </c>
      <c r="G905" s="37" t="s">
        <v>7874</v>
      </c>
      <c r="H905" s="37" t="s">
        <v>7977</v>
      </c>
      <c r="I905" s="41" t="str">
        <f>+TRIM(Tabla1[[#This Row],[Nombres]]&amp;" "&amp;Tabla1[[#This Row],[Apellidos]])</f>
        <v>RAUL ALEXIS BURGOS SEPULVEDA</v>
      </c>
      <c r="J905" s="37" t="s">
        <v>7848</v>
      </c>
      <c r="K905" s="37" t="s">
        <v>7849</v>
      </c>
      <c r="L905" s="190" t="s">
        <v>2494</v>
      </c>
      <c r="M905" s="190" t="s">
        <v>2493</v>
      </c>
      <c r="N905" s="190" t="s">
        <v>2496</v>
      </c>
      <c r="O905" s="190" t="s">
        <v>3533</v>
      </c>
      <c r="P905" s="40">
        <v>44025</v>
      </c>
      <c r="R905" s="45"/>
      <c r="S905" s="45"/>
      <c r="T905" s="45"/>
      <c r="U905" s="45"/>
      <c r="V905" s="40">
        <v>34596</v>
      </c>
      <c r="W905" s="40" t="s">
        <v>8086</v>
      </c>
      <c r="X905" s="37" t="s">
        <v>4636</v>
      </c>
      <c r="Y905" s="37" t="str">
        <f>+IFERROR(VLOOKUP(Tabla1[[#This Row],[Supervisor]],STAFF!E:H,4,0),"")</f>
        <v>ULISES LA ROSA PEREZ</v>
      </c>
      <c r="Z905" s="40">
        <v>43808</v>
      </c>
      <c r="AA905" s="40">
        <v>43829</v>
      </c>
      <c r="AC905" s="40">
        <v>43837</v>
      </c>
      <c r="AD905" s="37" t="s">
        <v>7977</v>
      </c>
      <c r="AE905" s="37" t="s">
        <v>7977</v>
      </c>
      <c r="AF905" s="37">
        <v>19324</v>
      </c>
      <c r="AG905" s="37" t="s">
        <v>7998</v>
      </c>
      <c r="AJ905" s="37">
        <v>70</v>
      </c>
      <c r="AK905" s="37" t="s">
        <v>5846</v>
      </c>
      <c r="AL905" s="37">
        <v>45</v>
      </c>
      <c r="AM905" s="37" t="s">
        <v>3519</v>
      </c>
      <c r="AN905" s="37">
        <f>+IF(AL905=45,1,"")</f>
        <v>1</v>
      </c>
      <c r="AO905" s="40">
        <f ca="1">+TODAY()</f>
        <v>44256</v>
      </c>
      <c r="AP905" s="41">
        <f ca="1">+IF(Tabla1[[#This Row],[Fecha Ingreso Plataforma]]="","",AO905-AC905)</f>
        <v>419</v>
      </c>
      <c r="AQ905" s="40"/>
      <c r="AR905" s="42">
        <f>+IF(Tabla1[[#This Row],[Fecha Baja]]="","",VALUE(1&amp;"/"&amp;MONTH(Tabla1[[#This Row],[Fecha Baja]])&amp;"/"&amp;YEAR(Tabla1[[#This Row],[Fecha Baja]])))</f>
        <v>44013</v>
      </c>
      <c r="AS905" s="42">
        <f>IF(Tabla1[[#This Row],[Fecha Ingreso Plataforma]]="","",VALUE(1&amp;"/"&amp;MONTH(Tabla1[[#This Row],[Fecha Ingreso Plataforma]])&amp;"/"&amp;YEAR(Tabla1[[#This Row],[Fecha Ingreso Plataforma]])))</f>
        <v>43831</v>
      </c>
      <c r="AT905" s="41" t="str">
        <f ca="1">+IF(AND(Tabla1[[#This Row],[dias]]&gt;=135,Tabla1[[#This Row],[Estado]]="Vigente"),"Si","No")</f>
        <v>No</v>
      </c>
      <c r="AU905" s="41" t="str">
        <f>+IF(COUNTIF('PLAN EMPLEADO'!I:I,Tabla1[[#This Row],[Mail]])=0,"No","Si")</f>
        <v>No</v>
      </c>
      <c r="AV905" s="89" t="s">
        <v>709</v>
      </c>
      <c r="AW905" s="194"/>
    </row>
    <row r="906" spans="1:49" x14ac:dyDescent="0.2">
      <c r="A906" s="37" t="s">
        <v>27</v>
      </c>
      <c r="B906" s="37" t="s">
        <v>3115</v>
      </c>
      <c r="C906" s="37" t="s">
        <v>28</v>
      </c>
      <c r="D906" s="37" t="s">
        <v>30</v>
      </c>
      <c r="E906" s="193" t="str">
        <f>+LEFT(Tabla1[[#This Row],[RutDV]],8)</f>
        <v>19780743</v>
      </c>
      <c r="F906" s="193" t="str">
        <f>+RIGHT(Tabla1[[#This Row],[RutDV]],1)</f>
        <v>1</v>
      </c>
      <c r="G906" s="37" t="s">
        <v>7868</v>
      </c>
      <c r="H906" s="37" t="s">
        <v>7971</v>
      </c>
      <c r="I906" s="41" t="str">
        <f>+TRIM(Tabla1[[#This Row],[Nombres]]&amp;" "&amp;Tabla1[[#This Row],[Apellidos]])</f>
        <v>REINA DEL CARMEN GOMEZ VARAS</v>
      </c>
      <c r="J906" s="37" t="s">
        <v>7837</v>
      </c>
      <c r="K906" s="37" t="s">
        <v>7838</v>
      </c>
      <c r="L906" s="148" t="s">
        <v>2494</v>
      </c>
      <c r="M906" s="148" t="s">
        <v>2493</v>
      </c>
      <c r="N906" s="148" t="s">
        <v>2496</v>
      </c>
      <c r="O906" s="148" t="s">
        <v>3533</v>
      </c>
      <c r="P906" s="40">
        <v>43980</v>
      </c>
      <c r="R906" s="45"/>
      <c r="S906" s="45"/>
      <c r="T906" s="45"/>
      <c r="U906" s="45"/>
      <c r="V906" s="40">
        <v>36224</v>
      </c>
      <c r="W906" s="40" t="s">
        <v>8086</v>
      </c>
      <c r="X906" s="37" t="s">
        <v>4636</v>
      </c>
      <c r="Y906" s="37" t="str">
        <f>+IFERROR(VLOOKUP(Tabla1[[#This Row],[Supervisor]],STAFF!E:H,4,0),"")</f>
        <v>ULISES LA ROSA PEREZ</v>
      </c>
      <c r="Z906" s="40">
        <v>43808</v>
      </c>
      <c r="AA906" s="40">
        <v>43829</v>
      </c>
      <c r="AC906" s="40">
        <v>43837</v>
      </c>
      <c r="AD906" s="37" t="s">
        <v>7971</v>
      </c>
      <c r="AE906" s="37" t="s">
        <v>7971</v>
      </c>
      <c r="AF906" s="37">
        <v>19354</v>
      </c>
      <c r="AG906" s="37" t="s">
        <v>7992</v>
      </c>
      <c r="AJ906" s="37">
        <v>70</v>
      </c>
      <c r="AK906" s="37" t="s">
        <v>5846</v>
      </c>
      <c r="AL906" s="37">
        <v>45</v>
      </c>
      <c r="AM906" s="37" t="s">
        <v>3519</v>
      </c>
      <c r="AN906" s="37">
        <f>+IF(AL906=45,1,"")</f>
        <v>1</v>
      </c>
      <c r="AO906" s="40">
        <f ca="1">+TODAY()</f>
        <v>44256</v>
      </c>
      <c r="AP906" s="41">
        <f ca="1">+IF(Tabla1[[#This Row],[Fecha Ingreso Plataforma]]="","",AO906-AC906)</f>
        <v>419</v>
      </c>
      <c r="AQ906" s="40"/>
      <c r="AR906" s="42">
        <f>+IF(Tabla1[[#This Row],[Fecha Baja]]="","",VALUE(1&amp;"/"&amp;MONTH(Tabla1[[#This Row],[Fecha Baja]])&amp;"/"&amp;YEAR(Tabla1[[#This Row],[Fecha Baja]])))</f>
        <v>43952</v>
      </c>
      <c r="AS906" s="42">
        <f>IF(Tabla1[[#This Row],[Fecha Ingreso Plataforma]]="","",VALUE(1&amp;"/"&amp;MONTH(Tabla1[[#This Row],[Fecha Ingreso Plataforma]])&amp;"/"&amp;YEAR(Tabla1[[#This Row],[Fecha Ingreso Plataforma]])))</f>
        <v>43831</v>
      </c>
      <c r="AT906" s="41" t="str">
        <f ca="1">+IF(AND(Tabla1[[#This Row],[dias]]&gt;=135,Tabla1[[#This Row],[Estado]]="Vigente"),"Si","No")</f>
        <v>No</v>
      </c>
      <c r="AU906" s="41" t="str">
        <f>+IF(COUNTIF('PLAN EMPLEADO'!I:I,Tabla1[[#This Row],[Mail]])=0,"No","Si")</f>
        <v>No</v>
      </c>
      <c r="AV906" s="89" t="s">
        <v>709</v>
      </c>
      <c r="AW906" s="194"/>
    </row>
    <row r="907" spans="1:49" x14ac:dyDescent="0.2">
      <c r="A907" s="37" t="s">
        <v>27</v>
      </c>
      <c r="B907" s="37" t="s">
        <v>3115</v>
      </c>
      <c r="C907" s="37" t="s">
        <v>28</v>
      </c>
      <c r="D907" s="37" t="s">
        <v>30</v>
      </c>
      <c r="E907" s="193" t="str">
        <f>+LEFT(Tabla1[[#This Row],[RutDV]],8)</f>
        <v>18986176</v>
      </c>
      <c r="F907" s="193" t="str">
        <f>+RIGHT(Tabla1[[#This Row],[RutDV]],1)</f>
        <v>1</v>
      </c>
      <c r="G907" s="37" t="s">
        <v>5601</v>
      </c>
      <c r="H907" s="37" t="s">
        <v>7978</v>
      </c>
      <c r="I907" s="41" t="str">
        <f>+TRIM(Tabla1[[#This Row],[Nombres]]&amp;" "&amp;Tabla1[[#This Row],[Apellidos]])</f>
        <v>VALERIA SOFIA GONZALEZ FUENTES</v>
      </c>
      <c r="J907" s="37" t="s">
        <v>5560</v>
      </c>
      <c r="K907" s="37" t="s">
        <v>7851</v>
      </c>
      <c r="L907" s="193" t="s">
        <v>2494</v>
      </c>
      <c r="M907" s="193" t="s">
        <v>2493</v>
      </c>
      <c r="N907" s="193" t="s">
        <v>2495</v>
      </c>
      <c r="O907" s="193" t="s">
        <v>3107</v>
      </c>
      <c r="P907" s="40">
        <v>44126</v>
      </c>
      <c r="Q907" s="195" t="s">
        <v>10898</v>
      </c>
      <c r="R907" s="45"/>
      <c r="S907" s="45"/>
      <c r="T907" s="45"/>
      <c r="U907" s="45"/>
      <c r="V907" s="40">
        <v>34962</v>
      </c>
      <c r="W907" s="40" t="s">
        <v>8086</v>
      </c>
      <c r="X907" s="37" t="s">
        <v>4636</v>
      </c>
      <c r="Y907" s="37" t="str">
        <f>+IFERROR(VLOOKUP(Tabla1[[#This Row],[Supervisor]],STAFF!E:H,4,0),"")</f>
        <v>ULISES LA ROSA PEREZ</v>
      </c>
      <c r="Z907" s="40">
        <v>43808</v>
      </c>
      <c r="AA907" s="40">
        <v>43829</v>
      </c>
      <c r="AC907" s="40">
        <v>43837</v>
      </c>
      <c r="AD907" s="37" t="s">
        <v>7978</v>
      </c>
      <c r="AE907" s="37" t="s">
        <v>7978</v>
      </c>
      <c r="AF907" s="37">
        <v>19327</v>
      </c>
      <c r="AG907" s="37" t="s">
        <v>7999</v>
      </c>
      <c r="AJ907" s="37">
        <v>70</v>
      </c>
      <c r="AK907" s="37" t="s">
        <v>5846</v>
      </c>
      <c r="AL907" s="37">
        <v>30</v>
      </c>
      <c r="AM907" s="37" t="s">
        <v>3519</v>
      </c>
      <c r="AN907" s="37" t="str">
        <f>+IF(AL907=45,1,"")</f>
        <v/>
      </c>
      <c r="AO907" s="40">
        <f ca="1">+TODAY()</f>
        <v>44256</v>
      </c>
      <c r="AP907" s="41">
        <f ca="1">+IF(Tabla1[[#This Row],[Fecha Ingreso Plataforma]]="","",AO907-AC907)</f>
        <v>419</v>
      </c>
      <c r="AQ907" s="40"/>
      <c r="AR907" s="42">
        <f>+IF(Tabla1[[#This Row],[Fecha Baja]]="","",VALUE(1&amp;"/"&amp;MONTH(Tabla1[[#This Row],[Fecha Baja]])&amp;"/"&amp;YEAR(Tabla1[[#This Row],[Fecha Baja]])))</f>
        <v>44105</v>
      </c>
      <c r="AS907" s="42">
        <f>IF(Tabla1[[#This Row],[Fecha Ingreso Plataforma]]="","",VALUE(1&amp;"/"&amp;MONTH(Tabla1[[#This Row],[Fecha Ingreso Plataforma]])&amp;"/"&amp;YEAR(Tabla1[[#This Row],[Fecha Ingreso Plataforma]])))</f>
        <v>43831</v>
      </c>
      <c r="AT907" s="41" t="str">
        <f ca="1">+IF(AND(Tabla1[[#This Row],[dias]]&gt;=135,Tabla1[[#This Row],[Estado]]="Vigente"),"Si","No")</f>
        <v>No</v>
      </c>
      <c r="AU907" s="41" t="str">
        <f>+IF(COUNTIF('PLAN EMPLEADO'!I:I,Tabla1[[#This Row],[Mail]])=0,"No","Si")</f>
        <v>No</v>
      </c>
      <c r="AV907" s="89" t="s">
        <v>709</v>
      </c>
      <c r="AW907" s="194"/>
    </row>
    <row r="908" spans="1:49" x14ac:dyDescent="0.2">
      <c r="A908" s="37" t="s">
        <v>27</v>
      </c>
      <c r="B908" s="37" t="s">
        <v>3115</v>
      </c>
      <c r="C908" s="193" t="s">
        <v>7302</v>
      </c>
      <c r="D908" s="37" t="s">
        <v>30</v>
      </c>
      <c r="E908" s="193" t="str">
        <f>+LEFT(Tabla1[[#This Row],[RutDV]],8)</f>
        <v>19348881</v>
      </c>
      <c r="F908" s="193" t="str">
        <f>+RIGHT(Tabla1[[#This Row],[RutDV]],1)</f>
        <v>1</v>
      </c>
      <c r="G908" s="37" t="s">
        <v>8009</v>
      </c>
      <c r="H908" s="37" t="s">
        <v>8194</v>
      </c>
      <c r="I908" s="41" t="str">
        <f>+TRIM(Tabla1[[#This Row],[Nombres]]&amp;" "&amp;Tabla1[[#This Row],[Apellidos]])</f>
        <v>PAULA FERNANDA BERENGUELA LAMAS</v>
      </c>
      <c r="J908" s="44" t="s">
        <v>8029</v>
      </c>
      <c r="K908" s="37" t="s">
        <v>8030</v>
      </c>
      <c r="L908" s="193" t="s">
        <v>2494</v>
      </c>
      <c r="M908" s="193" t="s">
        <v>2493</v>
      </c>
      <c r="N908" s="193" t="s">
        <v>2495</v>
      </c>
      <c r="O908" s="193" t="s">
        <v>3107</v>
      </c>
      <c r="P908" s="40">
        <v>44212</v>
      </c>
      <c r="R908" s="45"/>
      <c r="S908" s="142"/>
      <c r="T908" s="45"/>
      <c r="U908" s="45"/>
      <c r="V908" s="40" t="s">
        <v>8065</v>
      </c>
      <c r="W908" s="40" t="s">
        <v>5415</v>
      </c>
      <c r="X908" s="37" t="s">
        <v>2509</v>
      </c>
      <c r="Y908" s="37" t="str">
        <f>+IFERROR(VLOOKUP(Tabla1[[#This Row],[Supervisor]],STAFF!E:H,4,0),"")</f>
        <v>ULISES LA ROSA PEREZ</v>
      </c>
      <c r="Z908" s="40">
        <v>43837</v>
      </c>
      <c r="AA908" s="40">
        <v>43857</v>
      </c>
      <c r="AC908" s="40">
        <v>43859</v>
      </c>
      <c r="AD908" s="37" t="s">
        <v>8194</v>
      </c>
      <c r="AE908" s="37" t="s">
        <v>8194</v>
      </c>
      <c r="AF908" s="37">
        <v>19378</v>
      </c>
      <c r="AG908" s="37" t="s">
        <v>8214</v>
      </c>
      <c r="AJ908" s="37">
        <v>71</v>
      </c>
      <c r="AK908" s="37" t="s">
        <v>5890</v>
      </c>
      <c r="AL908" s="37">
        <v>30</v>
      </c>
      <c r="AM908" s="37" t="s">
        <v>3519</v>
      </c>
      <c r="AN908" s="37" t="str">
        <f>+IF(AL908=45,1,"")</f>
        <v/>
      </c>
      <c r="AO908" s="40">
        <f ca="1">+TODAY()</f>
        <v>44256</v>
      </c>
      <c r="AP908" s="41">
        <f ca="1">+IF(Tabla1[[#This Row],[Fecha Ingreso Plataforma]]="","",AO908-AC908)</f>
        <v>397</v>
      </c>
      <c r="AQ908" s="40"/>
      <c r="AR908" s="42">
        <f>+IF(Tabla1[[#This Row],[Fecha Baja]]="","",VALUE(1&amp;"/"&amp;MONTH(Tabla1[[#This Row],[Fecha Baja]])&amp;"/"&amp;YEAR(Tabla1[[#This Row],[Fecha Baja]])))</f>
        <v>44197</v>
      </c>
      <c r="AS908" s="42">
        <f>IF(Tabla1[[#This Row],[Fecha Ingreso Plataforma]]="","",VALUE(1&amp;"/"&amp;MONTH(Tabla1[[#This Row],[Fecha Ingreso Plataforma]])&amp;"/"&amp;YEAR(Tabla1[[#This Row],[Fecha Ingreso Plataforma]])))</f>
        <v>43831</v>
      </c>
      <c r="AT908" s="41" t="str">
        <f ca="1">+IF(AND(Tabla1[[#This Row],[dias]]&gt;=135,Tabla1[[#This Row],[Estado]]="Vigente"),"Si","No")</f>
        <v>No</v>
      </c>
      <c r="AU908" s="41" t="str">
        <f>+IF(COUNTIF('PLAN EMPLEADO'!I:I,Tabla1[[#This Row],[Mail]])=0,"No","Si")</f>
        <v>Si</v>
      </c>
      <c r="AV908" s="89" t="s">
        <v>8321</v>
      </c>
      <c r="AW908" s="194"/>
    </row>
    <row r="909" spans="1:49" x14ac:dyDescent="0.2">
      <c r="A909" s="37" t="s">
        <v>27</v>
      </c>
      <c r="B909" s="37" t="s">
        <v>3115</v>
      </c>
      <c r="C909" s="37" t="s">
        <v>28</v>
      </c>
      <c r="D909" s="37" t="s">
        <v>30</v>
      </c>
      <c r="E909" s="193" t="str">
        <f>+LEFT(Tabla1[[#This Row],[RutDV]],8)</f>
        <v>15126243</v>
      </c>
      <c r="F909" s="193" t="str">
        <f>+RIGHT(Tabla1[[#This Row],[RutDV]],1)</f>
        <v>0</v>
      </c>
      <c r="G909" s="37" t="s">
        <v>8013</v>
      </c>
      <c r="H909" s="37" t="s">
        <v>8198</v>
      </c>
      <c r="I909" s="41" t="str">
        <f>+TRIM(Tabla1[[#This Row],[Nombres]]&amp;" "&amp;Tabla1[[#This Row],[Apellidos]])</f>
        <v>ROBERTO FELIPE CONTRERAS RIVERA</v>
      </c>
      <c r="J909" s="44" t="s">
        <v>8037</v>
      </c>
      <c r="K909" s="37" t="s">
        <v>8038</v>
      </c>
      <c r="L909" s="193" t="s">
        <v>2494</v>
      </c>
      <c r="M909" s="193" t="s">
        <v>2493</v>
      </c>
      <c r="N909" s="193" t="s">
        <v>2496</v>
      </c>
      <c r="O909" s="193" t="s">
        <v>3533</v>
      </c>
      <c r="P909" s="40">
        <v>44213</v>
      </c>
      <c r="R909" s="45"/>
      <c r="S909" s="45"/>
      <c r="T909" s="45"/>
      <c r="U909" s="45"/>
      <c r="V909" s="40" t="s">
        <v>8069</v>
      </c>
      <c r="W909" s="73" t="s">
        <v>5417</v>
      </c>
      <c r="X909" s="37" t="s">
        <v>2514</v>
      </c>
      <c r="Y909" s="37" t="str">
        <f>+IFERROR(VLOOKUP(Tabla1[[#This Row],[Supervisor]],STAFF!E:H,4,0),"")</f>
        <v>WILLIAMS ENRIQUE DOMINGUEZ BARRADA</v>
      </c>
      <c r="Z909" s="40">
        <v>43837</v>
      </c>
      <c r="AA909" s="40">
        <v>43857</v>
      </c>
      <c r="AC909" s="40">
        <v>43859</v>
      </c>
      <c r="AD909" s="37" t="s">
        <v>8198</v>
      </c>
      <c r="AE909" s="37" t="s">
        <v>8198</v>
      </c>
      <c r="AF909" s="37">
        <v>19382</v>
      </c>
      <c r="AG909" s="37" t="s">
        <v>8218</v>
      </c>
      <c r="AJ909" s="37">
        <v>71</v>
      </c>
      <c r="AK909" s="37" t="s">
        <v>5890</v>
      </c>
      <c r="AL909" s="37">
        <v>30</v>
      </c>
      <c r="AM909" s="37" t="s">
        <v>3519</v>
      </c>
      <c r="AN909" s="37" t="str">
        <f>+IF(AL909=45,1,"")</f>
        <v/>
      </c>
      <c r="AO909" s="40">
        <f ca="1">+TODAY()</f>
        <v>44256</v>
      </c>
      <c r="AP909" s="41">
        <f ca="1">+IF(Tabla1[[#This Row],[Fecha Ingreso Plataforma]]="","",AO909-AC909)</f>
        <v>397</v>
      </c>
      <c r="AQ909" s="40"/>
      <c r="AR909" s="42">
        <f>+IF(Tabla1[[#This Row],[Fecha Baja]]="","",VALUE(1&amp;"/"&amp;MONTH(Tabla1[[#This Row],[Fecha Baja]])&amp;"/"&amp;YEAR(Tabla1[[#This Row],[Fecha Baja]])))</f>
        <v>44197</v>
      </c>
      <c r="AS909" s="42">
        <f>IF(Tabla1[[#This Row],[Fecha Ingreso Plataforma]]="","",VALUE(1&amp;"/"&amp;MONTH(Tabla1[[#This Row],[Fecha Ingreso Plataforma]])&amp;"/"&amp;YEAR(Tabla1[[#This Row],[Fecha Ingreso Plataforma]])))</f>
        <v>43831</v>
      </c>
      <c r="AT909" s="41" t="str">
        <f ca="1">+IF(AND(Tabla1[[#This Row],[dias]]&gt;=135,Tabla1[[#This Row],[Estado]]="Vigente"),"Si","No")</f>
        <v>No</v>
      </c>
      <c r="AU909" s="41" t="str">
        <f>+IF(COUNTIF('PLAN EMPLEADO'!I:I,Tabla1[[#This Row],[Mail]])=0,"No","Si")</f>
        <v>Si</v>
      </c>
      <c r="AV909" s="89" t="s">
        <v>8321</v>
      </c>
      <c r="AW909" s="194"/>
    </row>
    <row r="910" spans="1:49" x14ac:dyDescent="0.2">
      <c r="A910" s="37" t="s">
        <v>27</v>
      </c>
      <c r="B910" s="37" t="s">
        <v>3115</v>
      </c>
      <c r="C910" s="37" t="s">
        <v>28</v>
      </c>
      <c r="D910" s="37" t="s">
        <v>30</v>
      </c>
      <c r="E910" s="193" t="str">
        <f>+LEFT(Tabla1[[#This Row],[RutDV]],8)</f>
        <v>14110918</v>
      </c>
      <c r="F910" s="193" t="str">
        <f>+RIGHT(Tabla1[[#This Row],[RutDV]],1)</f>
        <v>9</v>
      </c>
      <c r="G910" s="37" t="s">
        <v>8016</v>
      </c>
      <c r="H910" s="37" t="s">
        <v>8202</v>
      </c>
      <c r="I910" s="41" t="str">
        <f>+TRIM(Tabla1[[#This Row],[Nombres]]&amp;" "&amp;Tabla1[[#This Row],[Apellidos]])</f>
        <v>ADOLFO ANDRES CORTES MARTINEZ</v>
      </c>
      <c r="J910" s="44" t="s">
        <v>8044</v>
      </c>
      <c r="K910" s="37" t="s">
        <v>8045</v>
      </c>
      <c r="L910" s="64" t="s">
        <v>2494</v>
      </c>
      <c r="M910" s="64" t="s">
        <v>2493</v>
      </c>
      <c r="N910" s="64" t="s">
        <v>2495</v>
      </c>
      <c r="O910" s="64" t="s">
        <v>3107</v>
      </c>
      <c r="P910" s="40">
        <v>43878</v>
      </c>
      <c r="R910" s="45"/>
      <c r="S910" s="45"/>
      <c r="T910" s="45"/>
      <c r="U910" s="45"/>
      <c r="V910" s="40" t="s">
        <v>8073</v>
      </c>
      <c r="W910" s="40" t="s">
        <v>5416</v>
      </c>
      <c r="X910" s="37" t="s">
        <v>2505</v>
      </c>
      <c r="Y910" s="37" t="str">
        <f>+IFERROR(VLOOKUP(Tabla1[[#This Row],[Supervisor]],STAFF!E:H,4,0),"")</f>
        <v>FRANCISCO JAVIER SUAREZ VEGA</v>
      </c>
      <c r="Z910" s="40">
        <v>43837</v>
      </c>
      <c r="AA910" s="40">
        <v>43857</v>
      </c>
      <c r="AC910" s="40">
        <v>43859</v>
      </c>
      <c r="AD910" s="37" t="s">
        <v>8202</v>
      </c>
      <c r="AE910" s="37" t="s">
        <v>8202</v>
      </c>
      <c r="AF910" s="37">
        <v>19386</v>
      </c>
      <c r="AG910" s="37" t="s">
        <v>8221</v>
      </c>
      <c r="AJ910" s="37">
        <v>71</v>
      </c>
      <c r="AK910" s="37" t="s">
        <v>5890</v>
      </c>
      <c r="AL910" s="37">
        <v>45</v>
      </c>
      <c r="AM910" s="37" t="s">
        <v>3519</v>
      </c>
      <c r="AN910" s="37">
        <f>+IF(AL910=45,1,"")</f>
        <v>1</v>
      </c>
      <c r="AO910" s="40">
        <f ca="1">+TODAY()</f>
        <v>44256</v>
      </c>
      <c r="AP910" s="41">
        <f ca="1">+IF(Tabla1[[#This Row],[Fecha Ingreso Plataforma]]="","",AO910-AC910)</f>
        <v>397</v>
      </c>
      <c r="AQ910" s="40"/>
      <c r="AR910" s="42">
        <f>+IF(Tabla1[[#This Row],[Fecha Baja]]="","",VALUE(1&amp;"/"&amp;MONTH(Tabla1[[#This Row],[Fecha Baja]])&amp;"/"&amp;YEAR(Tabla1[[#This Row],[Fecha Baja]])))</f>
        <v>43862</v>
      </c>
      <c r="AS910" s="42">
        <f>IF(Tabla1[[#This Row],[Fecha Ingreso Plataforma]]="","",VALUE(1&amp;"/"&amp;MONTH(Tabla1[[#This Row],[Fecha Ingreso Plataforma]])&amp;"/"&amp;YEAR(Tabla1[[#This Row],[Fecha Ingreso Plataforma]])))</f>
        <v>43831</v>
      </c>
      <c r="AT910" s="41" t="str">
        <f ca="1">+IF(AND(Tabla1[[#This Row],[dias]]&gt;=135,Tabla1[[#This Row],[Estado]]="Vigente"),"Si","No")</f>
        <v>No</v>
      </c>
      <c r="AU910" s="41" t="str">
        <f>+IF(COUNTIF('PLAN EMPLEADO'!I:I,Tabla1[[#This Row],[Mail]])=0,"No","Si")</f>
        <v>No</v>
      </c>
      <c r="AV910" s="89" t="s">
        <v>709</v>
      </c>
      <c r="AW910" s="194"/>
    </row>
    <row r="911" spans="1:49" x14ac:dyDescent="0.2">
      <c r="A911" s="37" t="s">
        <v>27</v>
      </c>
      <c r="B911" s="37" t="s">
        <v>3115</v>
      </c>
      <c r="C911" s="37" t="s">
        <v>28</v>
      </c>
      <c r="D911" s="37" t="s">
        <v>30</v>
      </c>
      <c r="E911" s="193" t="str">
        <f>+LEFT(Tabla1[[#This Row],[RutDV]],8)</f>
        <v>18880855</v>
      </c>
      <c r="F911" s="193" t="str">
        <f>+RIGHT(Tabla1[[#This Row],[RutDV]],1)</f>
        <v>7</v>
      </c>
      <c r="G911" s="37" t="s">
        <v>8011</v>
      </c>
      <c r="H911" s="37" t="s">
        <v>8196</v>
      </c>
      <c r="I911" s="41" t="str">
        <f>+TRIM(Tabla1[[#This Row],[Nombres]]&amp;" "&amp;Tabla1[[#This Row],[Apellidos]])</f>
        <v>ARLIN ALEJANDRA QUIERO ALVAREZ</v>
      </c>
      <c r="J911" s="44" t="s">
        <v>8033</v>
      </c>
      <c r="K911" s="37" t="s">
        <v>8034</v>
      </c>
      <c r="L911" s="153" t="s">
        <v>2494</v>
      </c>
      <c r="M911" s="153" t="s">
        <v>2493</v>
      </c>
      <c r="N911" s="153" t="s">
        <v>2495</v>
      </c>
      <c r="O911" s="153" t="s">
        <v>3240</v>
      </c>
      <c r="P911" s="40">
        <v>43992</v>
      </c>
      <c r="R911" s="45"/>
      <c r="S911" s="45"/>
      <c r="T911" s="45"/>
      <c r="U911" s="45"/>
      <c r="V911" s="40" t="s">
        <v>8067</v>
      </c>
      <c r="W911" s="40" t="s">
        <v>5415</v>
      </c>
      <c r="X911" s="37" t="s">
        <v>2509</v>
      </c>
      <c r="Y911" s="37" t="str">
        <f>+IFERROR(VLOOKUP(Tabla1[[#This Row],[Supervisor]],STAFF!E:H,4,0),"")</f>
        <v>ULISES LA ROSA PEREZ</v>
      </c>
      <c r="Z911" s="40">
        <v>43837</v>
      </c>
      <c r="AA911" s="40">
        <v>43857</v>
      </c>
      <c r="AC911" s="40">
        <v>43859</v>
      </c>
      <c r="AD911" s="37" t="s">
        <v>8196</v>
      </c>
      <c r="AE911" s="37" t="s">
        <v>8196</v>
      </c>
      <c r="AF911" s="37">
        <v>19380</v>
      </c>
      <c r="AG911" s="37" t="s">
        <v>8216</v>
      </c>
      <c r="AJ911" s="37">
        <v>71</v>
      </c>
      <c r="AK911" s="37" t="s">
        <v>5890</v>
      </c>
      <c r="AL911" s="37">
        <v>45</v>
      </c>
      <c r="AM911" s="37" t="s">
        <v>3519</v>
      </c>
      <c r="AN911" s="37">
        <f>+IF(AL911=45,1,"")</f>
        <v>1</v>
      </c>
      <c r="AO911" s="40">
        <f ca="1">+TODAY()</f>
        <v>44256</v>
      </c>
      <c r="AP911" s="41">
        <f ca="1">+IF(Tabla1[[#This Row],[Fecha Ingreso Plataforma]]="","",AO911-AC911)</f>
        <v>397</v>
      </c>
      <c r="AQ911" s="40"/>
      <c r="AR911" s="42">
        <f>+IF(Tabla1[[#This Row],[Fecha Baja]]="","",VALUE(1&amp;"/"&amp;MONTH(Tabla1[[#This Row],[Fecha Baja]])&amp;"/"&amp;YEAR(Tabla1[[#This Row],[Fecha Baja]])))</f>
        <v>43983</v>
      </c>
      <c r="AS911" s="42">
        <f>IF(Tabla1[[#This Row],[Fecha Ingreso Plataforma]]="","",VALUE(1&amp;"/"&amp;MONTH(Tabla1[[#This Row],[Fecha Ingreso Plataforma]])&amp;"/"&amp;YEAR(Tabla1[[#This Row],[Fecha Ingreso Plataforma]])))</f>
        <v>43831</v>
      </c>
      <c r="AT911" s="41" t="str">
        <f ca="1">+IF(AND(Tabla1[[#This Row],[dias]]&gt;=135,Tabla1[[#This Row],[Estado]]="Vigente"),"Si","No")</f>
        <v>No</v>
      </c>
      <c r="AU911" s="41" t="str">
        <f>+IF(COUNTIF('PLAN EMPLEADO'!I:I,Tabla1[[#This Row],[Mail]])=0,"No","Si")</f>
        <v>No</v>
      </c>
      <c r="AV911" s="89" t="s">
        <v>709</v>
      </c>
      <c r="AW911" s="194"/>
    </row>
    <row r="912" spans="1:49" x14ac:dyDescent="0.2">
      <c r="A912" s="37" t="s">
        <v>27</v>
      </c>
      <c r="B912" s="37" t="s">
        <v>3115</v>
      </c>
      <c r="C912" s="37" t="s">
        <v>28</v>
      </c>
      <c r="D912" s="37" t="s">
        <v>30</v>
      </c>
      <c r="E912" s="193" t="str">
        <f>+LEFT(Tabla1[[#This Row],[RutDV]],8)</f>
        <v>19099517</v>
      </c>
      <c r="F912" s="193" t="str">
        <f>+RIGHT(Tabla1[[#This Row],[RutDV]],1)</f>
        <v>8</v>
      </c>
      <c r="G912" s="37" t="s">
        <v>8020</v>
      </c>
      <c r="H912" s="37" t="s">
        <v>8206</v>
      </c>
      <c r="I912" s="41" t="str">
        <f>+TRIM(Tabla1[[#This Row],[Nombres]]&amp;" "&amp;Tabla1[[#This Row],[Apellidos]])</f>
        <v>CONSTANZA JAVIERA BALCAZAR APABLAZA</v>
      </c>
      <c r="J912" s="44" t="s">
        <v>8051</v>
      </c>
      <c r="K912" s="37" t="s">
        <v>8052</v>
      </c>
      <c r="L912" s="88" t="s">
        <v>2494</v>
      </c>
      <c r="M912" s="88" t="s">
        <v>2493</v>
      </c>
      <c r="N912" s="88" t="s">
        <v>2495</v>
      </c>
      <c r="O912" s="88" t="s">
        <v>3107</v>
      </c>
      <c r="P912" s="40">
        <v>43904</v>
      </c>
      <c r="R912" s="45"/>
      <c r="S912" s="45"/>
      <c r="T912" s="45"/>
      <c r="U912" s="45"/>
      <c r="V912" s="40" t="s">
        <v>8077</v>
      </c>
      <c r="W912" s="40" t="s">
        <v>5409</v>
      </c>
      <c r="X912" s="37" t="s">
        <v>2511</v>
      </c>
      <c r="Y912" s="37" t="str">
        <f>+IFERROR(VLOOKUP(Tabla1[[#This Row],[Supervisor]],STAFF!E:H,4,0),"")</f>
        <v>ULISES LA ROSA PEREZ</v>
      </c>
      <c r="Z912" s="40">
        <v>43837</v>
      </c>
      <c r="AA912" s="40">
        <v>43857</v>
      </c>
      <c r="AC912" s="40">
        <v>43859</v>
      </c>
      <c r="AD912" s="37" t="s">
        <v>8206</v>
      </c>
      <c r="AE912" s="37" t="s">
        <v>8206</v>
      </c>
      <c r="AF912" s="37">
        <v>19390</v>
      </c>
      <c r="AG912" s="37" t="s">
        <v>8225</v>
      </c>
      <c r="AJ912" s="37">
        <v>71</v>
      </c>
      <c r="AK912" s="37" t="s">
        <v>5890</v>
      </c>
      <c r="AL912" s="37">
        <v>45</v>
      </c>
      <c r="AM912" s="37" t="s">
        <v>3519</v>
      </c>
      <c r="AN912" s="37">
        <f>+IF(AL912=45,1,"")</f>
        <v>1</v>
      </c>
      <c r="AO912" s="40">
        <f ca="1">+TODAY()</f>
        <v>44256</v>
      </c>
      <c r="AP912" s="41">
        <f ca="1">+IF(Tabla1[[#This Row],[Fecha Ingreso Plataforma]]="","",AO912-AC912)</f>
        <v>397</v>
      </c>
      <c r="AQ912" s="40"/>
      <c r="AR912" s="42">
        <f>+IF(Tabla1[[#This Row],[Fecha Baja]]="","",VALUE(1&amp;"/"&amp;MONTH(Tabla1[[#This Row],[Fecha Baja]])&amp;"/"&amp;YEAR(Tabla1[[#This Row],[Fecha Baja]])))</f>
        <v>43891</v>
      </c>
      <c r="AS912" s="42">
        <f>IF(Tabla1[[#This Row],[Fecha Ingreso Plataforma]]="","",VALUE(1&amp;"/"&amp;MONTH(Tabla1[[#This Row],[Fecha Ingreso Plataforma]])&amp;"/"&amp;YEAR(Tabla1[[#This Row],[Fecha Ingreso Plataforma]])))</f>
        <v>43831</v>
      </c>
      <c r="AT912" s="41" t="str">
        <f ca="1">+IF(AND(Tabla1[[#This Row],[dias]]&gt;=135,Tabla1[[#This Row],[Estado]]="Vigente"),"Si","No")</f>
        <v>No</v>
      </c>
      <c r="AU912" s="41" t="str">
        <f>+IF(COUNTIF('PLAN EMPLEADO'!I:I,Tabla1[[#This Row],[Mail]])=0,"No","Si")</f>
        <v>No</v>
      </c>
      <c r="AV912" s="89" t="s">
        <v>709</v>
      </c>
      <c r="AW912" s="194"/>
    </row>
    <row r="913" spans="1:49" x14ac:dyDescent="0.2">
      <c r="A913" s="37" t="s">
        <v>27</v>
      </c>
      <c r="B913" s="37" t="s">
        <v>3115</v>
      </c>
      <c r="C913" s="37" t="s">
        <v>28</v>
      </c>
      <c r="D913" s="37" t="s">
        <v>30</v>
      </c>
      <c r="E913" s="193" t="str">
        <f>+LEFT(Tabla1[[#This Row],[RutDV]],8)</f>
        <v>16505128</v>
      </c>
      <c r="F913" s="193" t="str">
        <f>+RIGHT(Tabla1[[#This Row],[RutDV]],1)</f>
        <v>9</v>
      </c>
      <c r="G913" s="37" t="s">
        <v>8010</v>
      </c>
      <c r="H913" s="37" t="s">
        <v>8195</v>
      </c>
      <c r="I913" s="41" t="str">
        <f>+TRIM(Tabla1[[#This Row],[Nombres]]&amp;" "&amp;Tabla1[[#This Row],[Apellidos]])</f>
        <v>EDUARDO AMBROSIO OLMOS BARRAZA</v>
      </c>
      <c r="J913" s="44" t="s">
        <v>8031</v>
      </c>
      <c r="K913" s="37" t="s">
        <v>8032</v>
      </c>
      <c r="L913" s="77" t="s">
        <v>2494</v>
      </c>
      <c r="M913" s="77" t="s">
        <v>2493</v>
      </c>
      <c r="N913" s="77" t="s">
        <v>2495</v>
      </c>
      <c r="O913" s="77" t="s">
        <v>3107</v>
      </c>
      <c r="P913" s="40">
        <v>43903</v>
      </c>
      <c r="R913" s="45"/>
      <c r="S913" s="45"/>
      <c r="T913" s="45"/>
      <c r="U913" s="45"/>
      <c r="V913" s="40" t="s">
        <v>8066</v>
      </c>
      <c r="W913" s="40" t="s">
        <v>5409</v>
      </c>
      <c r="X913" s="37" t="s">
        <v>2511</v>
      </c>
      <c r="Y913" s="37" t="str">
        <f>+IFERROR(VLOOKUP(Tabla1[[#This Row],[Supervisor]],STAFF!E:H,4,0),"")</f>
        <v>ULISES LA ROSA PEREZ</v>
      </c>
      <c r="Z913" s="40">
        <v>43837</v>
      </c>
      <c r="AA913" s="40">
        <v>43857</v>
      </c>
      <c r="AC913" s="40">
        <v>43859</v>
      </c>
      <c r="AD913" s="37" t="s">
        <v>8195</v>
      </c>
      <c r="AE913" s="37" t="s">
        <v>8195</v>
      </c>
      <c r="AF913" s="37">
        <v>19379</v>
      </c>
      <c r="AG913" s="37" t="s">
        <v>8215</v>
      </c>
      <c r="AJ913" s="37">
        <v>71</v>
      </c>
      <c r="AK913" s="37" t="s">
        <v>5890</v>
      </c>
      <c r="AL913" s="37">
        <v>30</v>
      </c>
      <c r="AM913" s="37" t="s">
        <v>3519</v>
      </c>
      <c r="AN913" s="37" t="str">
        <f>+IF(AL913=45,1,"")</f>
        <v/>
      </c>
      <c r="AO913" s="40">
        <f ca="1">+TODAY()</f>
        <v>44256</v>
      </c>
      <c r="AP913" s="41">
        <f ca="1">+IF(Tabla1[[#This Row],[Fecha Ingreso Plataforma]]="","",AO913-AC913)</f>
        <v>397</v>
      </c>
      <c r="AQ913" s="40"/>
      <c r="AR913" s="42">
        <f>+IF(Tabla1[[#This Row],[Fecha Baja]]="","",VALUE(1&amp;"/"&amp;MONTH(Tabla1[[#This Row],[Fecha Baja]])&amp;"/"&amp;YEAR(Tabla1[[#This Row],[Fecha Baja]])))</f>
        <v>43891</v>
      </c>
      <c r="AS913" s="42">
        <f>IF(Tabla1[[#This Row],[Fecha Ingreso Plataforma]]="","",VALUE(1&amp;"/"&amp;MONTH(Tabla1[[#This Row],[Fecha Ingreso Plataforma]])&amp;"/"&amp;YEAR(Tabla1[[#This Row],[Fecha Ingreso Plataforma]])))</f>
        <v>43831</v>
      </c>
      <c r="AT913" s="41" t="str">
        <f ca="1">+IF(AND(Tabla1[[#This Row],[dias]]&gt;=135,Tabla1[[#This Row],[Estado]]="Vigente"),"Si","No")</f>
        <v>No</v>
      </c>
      <c r="AU913" s="41" t="str">
        <f>+IF(COUNTIF('PLAN EMPLEADO'!I:I,Tabla1[[#This Row],[Mail]])=0,"No","Si")</f>
        <v>No</v>
      </c>
      <c r="AV913" s="89" t="s">
        <v>709</v>
      </c>
      <c r="AW913" s="194"/>
    </row>
    <row r="914" spans="1:49" x14ac:dyDescent="0.2">
      <c r="A914" s="37" t="s">
        <v>27</v>
      </c>
      <c r="B914" s="37" t="s">
        <v>3115</v>
      </c>
      <c r="C914" s="37" t="s">
        <v>28</v>
      </c>
      <c r="D914" s="37" t="s">
        <v>30</v>
      </c>
      <c r="E914" s="193" t="str">
        <f>+LEFT(Tabla1[[#This Row],[RutDV]],8)</f>
        <v>17325149</v>
      </c>
      <c r="F914" s="193" t="str">
        <f>+RIGHT(Tabla1[[#This Row],[RutDV]],1)</f>
        <v>1</v>
      </c>
      <c r="G914" s="37" t="s">
        <v>8017</v>
      </c>
      <c r="H914" s="37" t="s">
        <v>8203</v>
      </c>
      <c r="I914" s="41" t="str">
        <f>+TRIM(Tabla1[[#This Row],[Nombres]]&amp;" "&amp;Tabla1[[#This Row],[Apellidos]])</f>
        <v>FELIPE ANDRES MORALES RAMIREZ</v>
      </c>
      <c r="J914" s="44" t="s">
        <v>1912</v>
      </c>
      <c r="K914" s="37" t="s">
        <v>8046</v>
      </c>
      <c r="L914" s="56" t="s">
        <v>2494</v>
      </c>
      <c r="M914" s="56" t="s">
        <v>2493</v>
      </c>
      <c r="N914" s="56" t="s">
        <v>2496</v>
      </c>
      <c r="O914" s="56" t="s">
        <v>3533</v>
      </c>
      <c r="P914" s="40">
        <v>43868</v>
      </c>
      <c r="R914" s="45"/>
      <c r="S914" s="45"/>
      <c r="T914" s="45"/>
      <c r="U914" s="45"/>
      <c r="V914" s="40" t="s">
        <v>8074</v>
      </c>
      <c r="W914" s="40" t="s">
        <v>7301</v>
      </c>
      <c r="X914" s="37" t="s">
        <v>689</v>
      </c>
      <c r="Y914" s="37" t="str">
        <f>+IFERROR(VLOOKUP(Tabla1[[#This Row],[Supervisor]],STAFF!E:H,4,0),"")</f>
        <v>FRANCISCO JAVIER SUAREZ VEGA</v>
      </c>
      <c r="Z914" s="40">
        <v>43837</v>
      </c>
      <c r="AA914" s="40">
        <v>43857</v>
      </c>
      <c r="AC914" s="40">
        <v>43859</v>
      </c>
      <c r="AD914" s="37" t="s">
        <v>8203</v>
      </c>
      <c r="AE914" s="37" t="s">
        <v>8203</v>
      </c>
      <c r="AF914" s="37">
        <v>19387</v>
      </c>
      <c r="AG914" s="37" t="s">
        <v>8222</v>
      </c>
      <c r="AJ914" s="37">
        <v>71</v>
      </c>
      <c r="AK914" s="37" t="s">
        <v>5890</v>
      </c>
      <c r="AL914" s="37">
        <v>30</v>
      </c>
      <c r="AM914" s="37" t="s">
        <v>3519</v>
      </c>
      <c r="AN914" s="37" t="str">
        <f>+IF(AL914=45,1,"")</f>
        <v/>
      </c>
      <c r="AO914" s="40">
        <f ca="1">+TODAY()</f>
        <v>44256</v>
      </c>
      <c r="AP914" s="41">
        <f ca="1">+IF(Tabla1[[#This Row],[Fecha Ingreso Plataforma]]="","",AO914-AC914)</f>
        <v>397</v>
      </c>
      <c r="AQ914" s="40"/>
      <c r="AR914" s="42">
        <f>+IF(Tabla1[[#This Row],[Fecha Baja]]="","",VALUE(1&amp;"/"&amp;MONTH(Tabla1[[#This Row],[Fecha Baja]])&amp;"/"&amp;YEAR(Tabla1[[#This Row],[Fecha Baja]])))</f>
        <v>43862</v>
      </c>
      <c r="AS914" s="42">
        <f>IF(Tabla1[[#This Row],[Fecha Ingreso Plataforma]]="","",VALUE(1&amp;"/"&amp;MONTH(Tabla1[[#This Row],[Fecha Ingreso Plataforma]])&amp;"/"&amp;YEAR(Tabla1[[#This Row],[Fecha Ingreso Plataforma]])))</f>
        <v>43831</v>
      </c>
      <c r="AT914" s="41" t="str">
        <f ca="1">+IF(AND(Tabla1[[#This Row],[dias]]&gt;=135,Tabla1[[#This Row],[Estado]]="Vigente"),"Si","No")</f>
        <v>No</v>
      </c>
      <c r="AU914" s="41" t="str">
        <f>+IF(COUNTIF('PLAN EMPLEADO'!I:I,Tabla1[[#This Row],[Mail]])=0,"No","Si")</f>
        <v>No</v>
      </c>
      <c r="AV914" s="89" t="s">
        <v>709</v>
      </c>
      <c r="AW914" s="194"/>
    </row>
    <row r="915" spans="1:49" x14ac:dyDescent="0.2">
      <c r="A915" s="37" t="s">
        <v>27</v>
      </c>
      <c r="B915" s="37" t="s">
        <v>3115</v>
      </c>
      <c r="C915" s="37" t="s">
        <v>28</v>
      </c>
      <c r="D915" s="37" t="s">
        <v>30</v>
      </c>
      <c r="E915" s="193" t="str">
        <f>+LEFT(Tabla1[[#This Row],[RutDV]],8)</f>
        <v>19185197</v>
      </c>
      <c r="F915" s="193" t="str">
        <f>+RIGHT(Tabla1[[#This Row],[RutDV]],1)</f>
        <v>8</v>
      </c>
      <c r="G915" s="37" t="s">
        <v>8021</v>
      </c>
      <c r="H915" s="37" t="s">
        <v>8207</v>
      </c>
      <c r="I915" s="41" t="str">
        <f>+TRIM(Tabla1[[#This Row],[Nombres]]&amp;" "&amp;Tabla1[[#This Row],[Apellidos]])</f>
        <v>GENESIS ANDREA FUENTES DIAZ</v>
      </c>
      <c r="J915" s="44" t="s">
        <v>8053</v>
      </c>
      <c r="K915" s="37" t="s">
        <v>8054</v>
      </c>
      <c r="L915" s="77" t="s">
        <v>2494</v>
      </c>
      <c r="M915" s="77" t="s">
        <v>2493</v>
      </c>
      <c r="N915" s="77" t="s">
        <v>2495</v>
      </c>
      <c r="O915" s="77" t="s">
        <v>3240</v>
      </c>
      <c r="P915" s="40">
        <v>43903</v>
      </c>
      <c r="R915" s="45"/>
      <c r="S915" s="45"/>
      <c r="T915" s="45"/>
      <c r="U915" s="45"/>
      <c r="V915" s="40" t="s">
        <v>8078</v>
      </c>
      <c r="W915" s="40" t="s">
        <v>5409</v>
      </c>
      <c r="X915" s="37" t="s">
        <v>2511</v>
      </c>
      <c r="Y915" s="37" t="str">
        <f>+IFERROR(VLOOKUP(Tabla1[[#This Row],[Supervisor]],STAFF!E:H,4,0),"")</f>
        <v>ULISES LA ROSA PEREZ</v>
      </c>
      <c r="Z915" s="40">
        <v>43837</v>
      </c>
      <c r="AA915" s="40">
        <v>43857</v>
      </c>
      <c r="AC915" s="40">
        <v>43859</v>
      </c>
      <c r="AD915" s="37" t="s">
        <v>8207</v>
      </c>
      <c r="AE915" s="37" t="s">
        <v>8207</v>
      </c>
      <c r="AF915" s="37">
        <v>19391</v>
      </c>
      <c r="AG915" s="37" t="s">
        <v>8226</v>
      </c>
      <c r="AJ915" s="37">
        <v>71</v>
      </c>
      <c r="AK915" s="37" t="s">
        <v>5890</v>
      </c>
      <c r="AL915" s="37">
        <v>45</v>
      </c>
      <c r="AM915" s="37" t="s">
        <v>3519</v>
      </c>
      <c r="AN915" s="37">
        <f>+IF(AL915=45,1,"")</f>
        <v>1</v>
      </c>
      <c r="AO915" s="40">
        <f ca="1">+TODAY()</f>
        <v>44256</v>
      </c>
      <c r="AP915" s="41">
        <f ca="1">+IF(Tabla1[[#This Row],[Fecha Ingreso Plataforma]]="","",AO915-AC915)</f>
        <v>397</v>
      </c>
      <c r="AQ915" s="40"/>
      <c r="AR915" s="42">
        <f>+IF(Tabla1[[#This Row],[Fecha Baja]]="","",VALUE(1&amp;"/"&amp;MONTH(Tabla1[[#This Row],[Fecha Baja]])&amp;"/"&amp;YEAR(Tabla1[[#This Row],[Fecha Baja]])))</f>
        <v>43891</v>
      </c>
      <c r="AS915" s="42">
        <f>IF(Tabla1[[#This Row],[Fecha Ingreso Plataforma]]="","",VALUE(1&amp;"/"&amp;MONTH(Tabla1[[#This Row],[Fecha Ingreso Plataforma]])&amp;"/"&amp;YEAR(Tabla1[[#This Row],[Fecha Ingreso Plataforma]])))</f>
        <v>43831</v>
      </c>
      <c r="AT915" s="41" t="str">
        <f ca="1">+IF(AND(Tabla1[[#This Row],[dias]]&gt;=135,Tabla1[[#This Row],[Estado]]="Vigente"),"Si","No")</f>
        <v>No</v>
      </c>
      <c r="AU915" s="41" t="str">
        <f>+IF(COUNTIF('PLAN EMPLEADO'!I:I,Tabla1[[#This Row],[Mail]])=0,"No","Si")</f>
        <v>No</v>
      </c>
      <c r="AV915" s="89" t="s">
        <v>709</v>
      </c>
      <c r="AW915" s="194"/>
    </row>
    <row r="916" spans="1:49" x14ac:dyDescent="0.2">
      <c r="A916" s="37" t="s">
        <v>27</v>
      </c>
      <c r="B916" s="37" t="s">
        <v>3115</v>
      </c>
      <c r="C916" s="37" t="s">
        <v>28</v>
      </c>
      <c r="D916" s="37" t="s">
        <v>30</v>
      </c>
      <c r="E916" s="193" t="str">
        <f>+LEFT(Tabla1[[#This Row],[RutDV]],8)</f>
        <v>19951017</v>
      </c>
      <c r="F916" s="193" t="str">
        <f>+RIGHT(Tabla1[[#This Row],[RutDV]],1)</f>
        <v>7</v>
      </c>
      <c r="G916" s="37" t="s">
        <v>8012</v>
      </c>
      <c r="H916" s="37" t="s">
        <v>8197</v>
      </c>
      <c r="I916" s="41" t="str">
        <f>+TRIM(Tabla1[[#This Row],[Nombres]]&amp;" "&amp;Tabla1[[#This Row],[Apellidos]])</f>
        <v>MICHELLE ALESANDRA ARAYA MAYA</v>
      </c>
      <c r="J916" s="44" t="s">
        <v>8035</v>
      </c>
      <c r="K916" s="37" t="s">
        <v>8036</v>
      </c>
      <c r="L916" s="99" t="s">
        <v>2494</v>
      </c>
      <c r="M916" s="99" t="s">
        <v>2493</v>
      </c>
      <c r="N916" s="99" t="s">
        <v>2496</v>
      </c>
      <c r="O916" s="99" t="s">
        <v>3533</v>
      </c>
      <c r="P916" s="40">
        <v>43928</v>
      </c>
      <c r="R916" s="45"/>
      <c r="S916" s="45"/>
      <c r="T916" s="45"/>
      <c r="U916" s="45"/>
      <c r="V916" s="40" t="s">
        <v>8068</v>
      </c>
      <c r="W916" s="40" t="s">
        <v>5409</v>
      </c>
      <c r="X916" s="37" t="s">
        <v>2511</v>
      </c>
      <c r="Y916" s="37" t="str">
        <f>+IFERROR(VLOOKUP(Tabla1[[#This Row],[Supervisor]],STAFF!E:H,4,0),"")</f>
        <v>ULISES LA ROSA PEREZ</v>
      </c>
      <c r="Z916" s="40">
        <v>43837</v>
      </c>
      <c r="AA916" s="40">
        <v>43857</v>
      </c>
      <c r="AC916" s="40">
        <v>43859</v>
      </c>
      <c r="AD916" s="37" t="s">
        <v>8197</v>
      </c>
      <c r="AE916" s="37" t="s">
        <v>8197</v>
      </c>
      <c r="AF916" s="37">
        <v>19381</v>
      </c>
      <c r="AG916" s="37" t="s">
        <v>8217</v>
      </c>
      <c r="AJ916" s="37">
        <v>71</v>
      </c>
      <c r="AK916" s="37" t="s">
        <v>5890</v>
      </c>
      <c r="AL916" s="37">
        <v>45</v>
      </c>
      <c r="AM916" s="37" t="s">
        <v>3519</v>
      </c>
      <c r="AN916" s="37">
        <f>+IF(AL916=45,1,"")</f>
        <v>1</v>
      </c>
      <c r="AO916" s="40">
        <f ca="1">+TODAY()</f>
        <v>44256</v>
      </c>
      <c r="AP916" s="41">
        <f ca="1">+IF(Tabla1[[#This Row],[Fecha Ingreso Plataforma]]="","",AO916-AC916)</f>
        <v>397</v>
      </c>
      <c r="AQ916" s="40"/>
      <c r="AR916" s="42">
        <f>+IF(Tabla1[[#This Row],[Fecha Baja]]="","",VALUE(1&amp;"/"&amp;MONTH(Tabla1[[#This Row],[Fecha Baja]])&amp;"/"&amp;YEAR(Tabla1[[#This Row],[Fecha Baja]])))</f>
        <v>43922</v>
      </c>
      <c r="AS916" s="42">
        <f>IF(Tabla1[[#This Row],[Fecha Ingreso Plataforma]]="","",VALUE(1&amp;"/"&amp;MONTH(Tabla1[[#This Row],[Fecha Ingreso Plataforma]])&amp;"/"&amp;YEAR(Tabla1[[#This Row],[Fecha Ingreso Plataforma]])))</f>
        <v>43831</v>
      </c>
      <c r="AT916" s="41" t="str">
        <f ca="1">+IF(AND(Tabla1[[#This Row],[dias]]&gt;=135,Tabla1[[#This Row],[Estado]]="Vigente"),"Si","No")</f>
        <v>No</v>
      </c>
      <c r="AU916" s="41" t="str">
        <f>+IF(COUNTIF('PLAN EMPLEADO'!I:I,Tabla1[[#This Row],[Mail]])=0,"No","Si")</f>
        <v>No</v>
      </c>
      <c r="AV916" s="89" t="s">
        <v>709</v>
      </c>
      <c r="AW916" s="194"/>
    </row>
    <row r="917" spans="1:49" x14ac:dyDescent="0.2">
      <c r="A917" s="37" t="s">
        <v>27</v>
      </c>
      <c r="B917" s="37" t="s">
        <v>3115</v>
      </c>
      <c r="C917" s="37" t="s">
        <v>28</v>
      </c>
      <c r="D917" s="37" t="s">
        <v>30</v>
      </c>
      <c r="E917" s="193" t="str">
        <f>+LEFT(Tabla1[[#This Row],[RutDV]],8)</f>
        <v>15572140</v>
      </c>
      <c r="F917" s="193" t="str">
        <f>+RIGHT(Tabla1[[#This Row],[RutDV]],1)</f>
        <v>5</v>
      </c>
      <c r="G917" s="37" t="s">
        <v>8022</v>
      </c>
      <c r="H917" s="37" t="s">
        <v>8208</v>
      </c>
      <c r="I917" s="41" t="str">
        <f>+TRIM(Tabla1[[#This Row],[Nombres]]&amp;" "&amp;Tabla1[[#This Row],[Apellidos]])</f>
        <v>RODRIGO ANTONIO DURAN YAÑEZ</v>
      </c>
      <c r="J917" s="44" t="s">
        <v>3318</v>
      </c>
      <c r="K917" s="37" t="s">
        <v>8055</v>
      </c>
      <c r="L917" s="153" t="s">
        <v>2494</v>
      </c>
      <c r="M917" s="153" t="s">
        <v>2493</v>
      </c>
      <c r="N917" s="153" t="s">
        <v>2495</v>
      </c>
      <c r="O917" s="153" t="s">
        <v>3240</v>
      </c>
      <c r="P917" s="40">
        <v>43992</v>
      </c>
      <c r="R917" s="45"/>
      <c r="S917" s="45"/>
      <c r="T917" s="45"/>
      <c r="U917" s="45"/>
      <c r="V917" s="40" t="s">
        <v>8079</v>
      </c>
      <c r="W917" s="40" t="s">
        <v>5416</v>
      </c>
      <c r="X917" s="37" t="s">
        <v>2505</v>
      </c>
      <c r="Y917" s="37" t="str">
        <f>+IFERROR(VLOOKUP(Tabla1[[#This Row],[Supervisor]],STAFF!E:H,4,0),"")</f>
        <v>FRANCISCO JAVIER SUAREZ VEGA</v>
      </c>
      <c r="Z917" s="40">
        <v>43837</v>
      </c>
      <c r="AA917" s="40">
        <v>43857</v>
      </c>
      <c r="AC917" s="40">
        <v>43859</v>
      </c>
      <c r="AD917" s="37" t="s">
        <v>8208</v>
      </c>
      <c r="AE917" s="37" t="s">
        <v>8208</v>
      </c>
      <c r="AF917" s="37">
        <v>19392</v>
      </c>
      <c r="AG917" s="37" t="s">
        <v>8227</v>
      </c>
      <c r="AJ917" s="37">
        <v>71</v>
      </c>
      <c r="AK917" s="37" t="s">
        <v>5890</v>
      </c>
      <c r="AL917" s="37">
        <v>45</v>
      </c>
      <c r="AM917" s="37" t="s">
        <v>3519</v>
      </c>
      <c r="AN917" s="37">
        <f>+IF(AL917=45,1,"")</f>
        <v>1</v>
      </c>
      <c r="AO917" s="40">
        <f ca="1">+TODAY()</f>
        <v>44256</v>
      </c>
      <c r="AP917" s="41">
        <f ca="1">+IF(Tabla1[[#This Row],[Fecha Ingreso Plataforma]]="","",AO917-AC917)</f>
        <v>397</v>
      </c>
      <c r="AQ917" s="40"/>
      <c r="AR917" s="42">
        <f>+IF(Tabla1[[#This Row],[Fecha Baja]]="","",VALUE(1&amp;"/"&amp;MONTH(Tabla1[[#This Row],[Fecha Baja]])&amp;"/"&amp;YEAR(Tabla1[[#This Row],[Fecha Baja]])))</f>
        <v>43983</v>
      </c>
      <c r="AS917" s="42">
        <f>IF(Tabla1[[#This Row],[Fecha Ingreso Plataforma]]="","",VALUE(1&amp;"/"&amp;MONTH(Tabla1[[#This Row],[Fecha Ingreso Plataforma]])&amp;"/"&amp;YEAR(Tabla1[[#This Row],[Fecha Ingreso Plataforma]])))</f>
        <v>43831</v>
      </c>
      <c r="AT917" s="41" t="str">
        <f ca="1">+IF(AND(Tabla1[[#This Row],[dias]]&gt;=135,Tabla1[[#This Row],[Estado]]="Vigente"),"Si","No")</f>
        <v>No</v>
      </c>
      <c r="AU917" s="41" t="str">
        <f>+IF(COUNTIF('PLAN EMPLEADO'!I:I,Tabla1[[#This Row],[Mail]])=0,"No","Si")</f>
        <v>No</v>
      </c>
      <c r="AV917" s="89" t="s">
        <v>709</v>
      </c>
      <c r="AW917" s="194"/>
    </row>
    <row r="918" spans="1:49" x14ac:dyDescent="0.2">
      <c r="A918" s="37" t="s">
        <v>27</v>
      </c>
      <c r="B918" s="37" t="s">
        <v>3115</v>
      </c>
      <c r="C918" s="37" t="s">
        <v>28</v>
      </c>
      <c r="D918" s="37" t="s">
        <v>30</v>
      </c>
      <c r="E918" s="193" t="str">
        <f>+LEFT(Tabla1[[#This Row],[RutDV]],8)</f>
        <v>19964187</v>
      </c>
      <c r="F918" s="193" t="str">
        <f>+RIGHT(Tabla1[[#This Row],[RutDV]],1)</f>
        <v>5</v>
      </c>
      <c r="G918" s="37" t="s">
        <v>8026</v>
      </c>
      <c r="H918" s="37" t="s">
        <v>8212</v>
      </c>
      <c r="I918" s="41" t="str">
        <f>+TRIM(Tabla1[[#This Row],[Nombres]]&amp;" "&amp;Tabla1[[#This Row],[Apellidos]])</f>
        <v>ROSITA EYZADORA CASTRO ALFARO</v>
      </c>
      <c r="J918" s="37" t="s">
        <v>8062</v>
      </c>
      <c r="K918" s="37" t="s">
        <v>8063</v>
      </c>
      <c r="L918" s="77" t="s">
        <v>2494</v>
      </c>
      <c r="M918" s="77" t="s">
        <v>2493</v>
      </c>
      <c r="N918" s="77" t="s">
        <v>2495</v>
      </c>
      <c r="O918" s="77" t="s">
        <v>3240</v>
      </c>
      <c r="P918" s="40">
        <v>43904</v>
      </c>
      <c r="R918" s="45"/>
      <c r="S918" s="45"/>
      <c r="T918" s="45"/>
      <c r="U918" s="45"/>
      <c r="V918" s="40" t="s">
        <v>8083</v>
      </c>
      <c r="W918" s="40" t="s">
        <v>5414</v>
      </c>
      <c r="X918" s="37" t="s">
        <v>2508</v>
      </c>
      <c r="Y918" s="37" t="str">
        <f>+IFERROR(VLOOKUP(Tabla1[[#This Row],[Supervisor]],STAFF!E:H,4,0),"")</f>
        <v>ULISES LA ROSA PEREZ</v>
      </c>
      <c r="Z918" s="40">
        <v>43837</v>
      </c>
      <c r="AA918" s="40">
        <v>43857</v>
      </c>
      <c r="AC918" s="40">
        <v>43859</v>
      </c>
      <c r="AD918" s="37" t="s">
        <v>8212</v>
      </c>
      <c r="AE918" s="37" t="s">
        <v>8212</v>
      </c>
      <c r="AF918" s="37">
        <v>19396</v>
      </c>
      <c r="AG918" s="37" t="s">
        <v>8231</v>
      </c>
      <c r="AJ918" s="37">
        <v>71</v>
      </c>
      <c r="AK918" s="37" t="s">
        <v>5890</v>
      </c>
      <c r="AL918" s="37">
        <v>45</v>
      </c>
      <c r="AM918" s="37" t="s">
        <v>3519</v>
      </c>
      <c r="AN918" s="37">
        <f>+IF(AL918=45,1,"")</f>
        <v>1</v>
      </c>
      <c r="AO918" s="40">
        <f ca="1">+TODAY()</f>
        <v>44256</v>
      </c>
      <c r="AP918" s="41">
        <f ca="1">+IF(Tabla1[[#This Row],[Fecha Ingreso Plataforma]]="","",AO918-AC918)</f>
        <v>397</v>
      </c>
      <c r="AQ918" s="40"/>
      <c r="AR918" s="42">
        <f>+IF(Tabla1[[#This Row],[Fecha Baja]]="","",VALUE(1&amp;"/"&amp;MONTH(Tabla1[[#This Row],[Fecha Baja]])&amp;"/"&amp;YEAR(Tabla1[[#This Row],[Fecha Baja]])))</f>
        <v>43891</v>
      </c>
      <c r="AS918" s="42">
        <f>IF(Tabla1[[#This Row],[Fecha Ingreso Plataforma]]="","",VALUE(1&amp;"/"&amp;MONTH(Tabla1[[#This Row],[Fecha Ingreso Plataforma]])&amp;"/"&amp;YEAR(Tabla1[[#This Row],[Fecha Ingreso Plataforma]])))</f>
        <v>43831</v>
      </c>
      <c r="AT918" s="41" t="str">
        <f ca="1">+IF(AND(Tabla1[[#This Row],[dias]]&gt;=135,Tabla1[[#This Row],[Estado]]="Vigente"),"Si","No")</f>
        <v>No</v>
      </c>
      <c r="AU918" s="41" t="str">
        <f>+IF(COUNTIF('PLAN EMPLEADO'!I:I,Tabla1[[#This Row],[Mail]])=0,"No","Si")</f>
        <v>No</v>
      </c>
      <c r="AV918" s="89" t="s">
        <v>709</v>
      </c>
      <c r="AW918" s="194"/>
    </row>
    <row r="919" spans="1:49" x14ac:dyDescent="0.2">
      <c r="A919" s="37" t="s">
        <v>27</v>
      </c>
      <c r="B919" s="37" t="s">
        <v>3115</v>
      </c>
      <c r="C919" s="37" t="s">
        <v>28</v>
      </c>
      <c r="D919" s="37" t="s">
        <v>30</v>
      </c>
      <c r="E919" s="193" t="str">
        <f>+LEFT(Tabla1[[#This Row],[RutDV]],8)</f>
        <v>15467691</v>
      </c>
      <c r="F919" s="193" t="str">
        <f>+RIGHT(Tabla1[[#This Row],[RutDV]],1)</f>
        <v>0</v>
      </c>
      <c r="G919" s="37" t="s">
        <v>8019</v>
      </c>
      <c r="H919" s="37" t="s">
        <v>8205</v>
      </c>
      <c r="I919" s="41" t="str">
        <f>+TRIM(Tabla1[[#This Row],[Nombres]]&amp;" "&amp;Tabla1[[#This Row],[Apellidos]])</f>
        <v>SEBASTIAN EDUARDO FERRADA REYES</v>
      </c>
      <c r="J919" s="44" t="s">
        <v>8049</v>
      </c>
      <c r="K919" s="37" t="s">
        <v>8050</v>
      </c>
      <c r="L919" s="77" t="s">
        <v>2494</v>
      </c>
      <c r="M919" s="77" t="s">
        <v>2493</v>
      </c>
      <c r="N919" s="77" t="s">
        <v>2495</v>
      </c>
      <c r="O919" s="77" t="s">
        <v>3240</v>
      </c>
      <c r="P919" s="40">
        <v>43904</v>
      </c>
      <c r="R919" s="45"/>
      <c r="S919" s="45"/>
      <c r="T919" s="45"/>
      <c r="U919" s="45"/>
      <c r="V919" s="40" t="s">
        <v>8076</v>
      </c>
      <c r="W919" s="40" t="s">
        <v>7301</v>
      </c>
      <c r="X919" s="37" t="s">
        <v>689</v>
      </c>
      <c r="Y919" s="37" t="str">
        <f>+IFERROR(VLOOKUP(Tabla1[[#This Row],[Supervisor]],STAFF!E:H,4,0),"")</f>
        <v>FRANCISCO JAVIER SUAREZ VEGA</v>
      </c>
      <c r="Z919" s="40">
        <v>43837</v>
      </c>
      <c r="AA919" s="40">
        <v>43857</v>
      </c>
      <c r="AC919" s="40">
        <v>43859</v>
      </c>
      <c r="AD919" s="37" t="s">
        <v>8205</v>
      </c>
      <c r="AE919" s="37" t="s">
        <v>8205</v>
      </c>
      <c r="AF919" s="37">
        <v>19389</v>
      </c>
      <c r="AG919" s="37" t="s">
        <v>8224</v>
      </c>
      <c r="AJ919" s="37">
        <v>71</v>
      </c>
      <c r="AK919" s="37" t="s">
        <v>5890</v>
      </c>
      <c r="AL919" s="37">
        <v>45</v>
      </c>
      <c r="AM919" s="37" t="s">
        <v>3519</v>
      </c>
      <c r="AN919" s="37">
        <f>+IF(AL919=45,1,"")</f>
        <v>1</v>
      </c>
      <c r="AO919" s="40">
        <f ca="1">+TODAY()</f>
        <v>44256</v>
      </c>
      <c r="AP919" s="41">
        <f ca="1">+IF(Tabla1[[#This Row],[Fecha Ingreso Plataforma]]="","",AO919-AC919)</f>
        <v>397</v>
      </c>
      <c r="AQ919" s="40"/>
      <c r="AR919" s="42">
        <f>+IF(Tabla1[[#This Row],[Fecha Baja]]="","",VALUE(1&amp;"/"&amp;MONTH(Tabla1[[#This Row],[Fecha Baja]])&amp;"/"&amp;YEAR(Tabla1[[#This Row],[Fecha Baja]])))</f>
        <v>43891</v>
      </c>
      <c r="AS919" s="42">
        <f>IF(Tabla1[[#This Row],[Fecha Ingreso Plataforma]]="","",VALUE(1&amp;"/"&amp;MONTH(Tabla1[[#This Row],[Fecha Ingreso Plataforma]])&amp;"/"&amp;YEAR(Tabla1[[#This Row],[Fecha Ingreso Plataforma]])))</f>
        <v>43831</v>
      </c>
      <c r="AT919" s="41" t="str">
        <f ca="1">+IF(AND(Tabla1[[#This Row],[dias]]&gt;=135,Tabla1[[#This Row],[Estado]]="Vigente"),"Si","No")</f>
        <v>No</v>
      </c>
      <c r="AU919" s="41" t="str">
        <f>+IF(COUNTIF('PLAN EMPLEADO'!I:I,Tabla1[[#This Row],[Mail]])=0,"No","Si")</f>
        <v>No</v>
      </c>
      <c r="AV919" s="89" t="s">
        <v>709</v>
      </c>
      <c r="AW919" s="194"/>
    </row>
    <row r="920" spans="1:49" x14ac:dyDescent="0.2">
      <c r="A920" s="37" t="s">
        <v>27</v>
      </c>
      <c r="B920" s="37" t="s">
        <v>3115</v>
      </c>
      <c r="C920" s="37" t="s">
        <v>28</v>
      </c>
      <c r="D920" s="37" t="s">
        <v>30</v>
      </c>
      <c r="E920" s="193" t="str">
        <f>+LEFT(Tabla1[[#This Row],[RutDV]],8)</f>
        <v>19729488</v>
      </c>
      <c r="F920" s="193" t="str">
        <f>+RIGHT(Tabla1[[#This Row],[RutDV]],1)</f>
        <v>4</v>
      </c>
      <c r="G920" s="37" t="s">
        <v>8014</v>
      </c>
      <c r="H920" s="37" t="s">
        <v>8199</v>
      </c>
      <c r="I920" s="41" t="str">
        <f>+TRIM(Tabla1[[#This Row],[Nombres]]&amp;" "&amp;Tabla1[[#This Row],[Apellidos]])</f>
        <v>VALENTINA ADRIANA ARNAIZ RIOS</v>
      </c>
      <c r="J920" s="44" t="s">
        <v>8039</v>
      </c>
      <c r="K920" s="37" t="s">
        <v>8040</v>
      </c>
      <c r="L920" s="70" t="s">
        <v>2494</v>
      </c>
      <c r="M920" s="70" t="s">
        <v>2493</v>
      </c>
      <c r="N920" s="70" t="s">
        <v>2495</v>
      </c>
      <c r="O920" s="70" t="s">
        <v>3107</v>
      </c>
      <c r="P920" s="40">
        <v>43890</v>
      </c>
      <c r="R920" s="45"/>
      <c r="S920" s="45"/>
      <c r="T920" s="45"/>
      <c r="U920" s="45"/>
      <c r="V920" s="40" t="s">
        <v>8070</v>
      </c>
      <c r="W920" s="40" t="s">
        <v>5415</v>
      </c>
      <c r="X920" s="37" t="s">
        <v>2509</v>
      </c>
      <c r="Y920" s="37" t="str">
        <f>+IFERROR(VLOOKUP(Tabla1[[#This Row],[Supervisor]],STAFF!E:H,4,0),"")</f>
        <v>ULISES LA ROSA PEREZ</v>
      </c>
      <c r="Z920" s="40">
        <v>43837</v>
      </c>
      <c r="AA920" s="40">
        <v>43857</v>
      </c>
      <c r="AC920" s="40">
        <v>43859</v>
      </c>
      <c r="AD920" s="37" t="s">
        <v>8199</v>
      </c>
      <c r="AE920" s="37" t="s">
        <v>8199</v>
      </c>
      <c r="AF920" s="37">
        <v>19383</v>
      </c>
      <c r="AG920" s="37" t="s">
        <v>8219</v>
      </c>
      <c r="AJ920" s="37">
        <v>71</v>
      </c>
      <c r="AK920" s="37" t="s">
        <v>5890</v>
      </c>
      <c r="AL920" s="37">
        <v>45</v>
      </c>
      <c r="AM920" s="37" t="s">
        <v>3519</v>
      </c>
      <c r="AN920" s="37">
        <f>+IF(AL920=45,1,"")</f>
        <v>1</v>
      </c>
      <c r="AO920" s="40">
        <f ca="1">+TODAY()</f>
        <v>44256</v>
      </c>
      <c r="AP920" s="41">
        <f ca="1">+IF(Tabla1[[#This Row],[Fecha Ingreso Plataforma]]="","",AO920-AC920)</f>
        <v>397</v>
      </c>
      <c r="AQ920" s="40"/>
      <c r="AR920" s="42">
        <f>+IF(Tabla1[[#This Row],[Fecha Baja]]="","",VALUE(1&amp;"/"&amp;MONTH(Tabla1[[#This Row],[Fecha Baja]])&amp;"/"&amp;YEAR(Tabla1[[#This Row],[Fecha Baja]])))</f>
        <v>43862</v>
      </c>
      <c r="AS920" s="42">
        <f>IF(Tabla1[[#This Row],[Fecha Ingreso Plataforma]]="","",VALUE(1&amp;"/"&amp;MONTH(Tabla1[[#This Row],[Fecha Ingreso Plataforma]])&amp;"/"&amp;YEAR(Tabla1[[#This Row],[Fecha Ingreso Plataforma]])))</f>
        <v>43831</v>
      </c>
      <c r="AT920" s="41" t="str">
        <f ca="1">+IF(AND(Tabla1[[#This Row],[dias]]&gt;=135,Tabla1[[#This Row],[Estado]]="Vigente"),"Si","No")</f>
        <v>No</v>
      </c>
      <c r="AU920" s="41" t="str">
        <f>+IF(COUNTIF('PLAN EMPLEADO'!I:I,Tabla1[[#This Row],[Mail]])=0,"No","Si")</f>
        <v>No</v>
      </c>
      <c r="AV920" s="89" t="s">
        <v>709</v>
      </c>
      <c r="AW920" s="194"/>
    </row>
    <row r="921" spans="1:49" x14ac:dyDescent="0.2">
      <c r="A921" s="37" t="s">
        <v>27</v>
      </c>
      <c r="B921" s="37" t="s">
        <v>3115</v>
      </c>
      <c r="C921" s="37" t="s">
        <v>28</v>
      </c>
      <c r="D921" s="37" t="s">
        <v>30</v>
      </c>
      <c r="E921" s="193" t="str">
        <f>+LEFT(Tabla1[[#This Row],[RutDV]],8)</f>
        <v>18879824</v>
      </c>
      <c r="F921" s="193" t="str">
        <f>+RIGHT(Tabla1[[#This Row],[RutDV]],1)</f>
        <v>1</v>
      </c>
      <c r="G921" s="37" t="s">
        <v>8132</v>
      </c>
      <c r="H921" s="37" t="s">
        <v>8171</v>
      </c>
      <c r="I921" s="41" t="str">
        <f>+TRIM(Tabla1[[#This Row],[Nombres]]&amp;" "&amp;Tabla1[[#This Row],[Apellidos]])</f>
        <v>CONSTANZA MICHELLE ACOSTA SOTO</v>
      </c>
      <c r="J921" s="37" t="s">
        <v>8110</v>
      </c>
      <c r="K921" s="37" t="s">
        <v>8111</v>
      </c>
      <c r="L921" s="193" t="s">
        <v>2494</v>
      </c>
      <c r="M921" s="193" t="s">
        <v>2493</v>
      </c>
      <c r="N921" s="193" t="s">
        <v>2496</v>
      </c>
      <c r="O921" s="193" t="s">
        <v>3533</v>
      </c>
      <c r="P921" s="195">
        <v>44104</v>
      </c>
      <c r="R921" s="45"/>
      <c r="S921" s="45"/>
      <c r="T921" s="45"/>
      <c r="U921" s="45"/>
      <c r="V921" s="40" t="s">
        <v>8151</v>
      </c>
      <c r="W921" s="56" t="s">
        <v>5416</v>
      </c>
      <c r="X921" s="37" t="s">
        <v>2505</v>
      </c>
      <c r="Y921" s="37" t="str">
        <f>+IFERROR(VLOOKUP(Tabla1[[#This Row],[Supervisor]],STAFF!E:H,4,0),"")</f>
        <v>FRANCISCO JAVIER SUAREZ VEGA</v>
      </c>
      <c r="Z921" s="40">
        <v>43844</v>
      </c>
      <c r="AA921" s="40">
        <v>43865</v>
      </c>
      <c r="AC921" s="40">
        <v>43867</v>
      </c>
      <c r="AD921" s="37" t="s">
        <v>8171</v>
      </c>
      <c r="AE921" s="37" t="s">
        <v>8171</v>
      </c>
      <c r="AF921" s="37">
        <v>19164</v>
      </c>
      <c r="AG921" s="37" t="s">
        <v>8188</v>
      </c>
      <c r="AJ921" s="37">
        <v>72</v>
      </c>
      <c r="AK921" s="37" t="s">
        <v>5846</v>
      </c>
      <c r="AL921" s="37">
        <v>30</v>
      </c>
      <c r="AM921" s="56" t="s">
        <v>3519</v>
      </c>
      <c r="AN921" s="37" t="str">
        <f>+IF(AL921=45,1,"")</f>
        <v/>
      </c>
      <c r="AO921" s="40">
        <f ca="1">+TODAY()</f>
        <v>44256</v>
      </c>
      <c r="AP921" s="41">
        <f ca="1">+IF(Tabla1[[#This Row],[Fecha Ingreso Plataforma]]="","",AO921-AC921)</f>
        <v>389</v>
      </c>
      <c r="AQ921" s="40"/>
      <c r="AR921" s="42">
        <f>+IF(Tabla1[[#This Row],[Fecha Baja]]="","",VALUE(1&amp;"/"&amp;MONTH(Tabla1[[#This Row],[Fecha Baja]])&amp;"/"&amp;YEAR(Tabla1[[#This Row],[Fecha Baja]])))</f>
        <v>44075</v>
      </c>
      <c r="AS921" s="42">
        <f>IF(Tabla1[[#This Row],[Fecha Ingreso Plataforma]]="","",VALUE(1&amp;"/"&amp;MONTH(Tabla1[[#This Row],[Fecha Ingreso Plataforma]])&amp;"/"&amp;YEAR(Tabla1[[#This Row],[Fecha Ingreso Plataforma]])))</f>
        <v>43862</v>
      </c>
      <c r="AT921" s="41" t="str">
        <f ca="1">+IF(AND(Tabla1[[#This Row],[dias]]&gt;=135,Tabla1[[#This Row],[Estado]]="Vigente"),"Si","No")</f>
        <v>No</v>
      </c>
      <c r="AU921" s="41" t="str">
        <f>+IF(COUNTIF('PLAN EMPLEADO'!I:I,Tabla1[[#This Row],[Mail]])=0,"No","Si")</f>
        <v>No</v>
      </c>
      <c r="AV921" s="89" t="s">
        <v>709</v>
      </c>
      <c r="AW921" s="194"/>
    </row>
    <row r="922" spans="1:49" x14ac:dyDescent="0.2">
      <c r="A922" s="37" t="s">
        <v>27</v>
      </c>
      <c r="B922" s="37" t="s">
        <v>3115</v>
      </c>
      <c r="C922" s="37" t="s">
        <v>28</v>
      </c>
      <c r="D922" s="37" t="s">
        <v>30</v>
      </c>
      <c r="E922" s="193" t="str">
        <f>+LEFT(Tabla1[[#This Row],[RutDV]],8)</f>
        <v>19770907</v>
      </c>
      <c r="F922" s="193" t="str">
        <f>+RIGHT(Tabla1[[#This Row],[RutDV]],1)</f>
        <v>3</v>
      </c>
      <c r="G922" s="37" t="s">
        <v>5649</v>
      </c>
      <c r="H922" s="37" t="s">
        <v>5717</v>
      </c>
      <c r="I922" s="41" t="str">
        <f>+TRIM(Tabla1[[#This Row],[Nombres]]&amp;" "&amp;Tabla1[[#This Row],[Apellidos]])</f>
        <v>CRISTOPHER STEPHEN ORDENES VILLALOBOS</v>
      </c>
      <c r="J922" s="37" t="s">
        <v>5691</v>
      </c>
      <c r="K922" s="37" t="s">
        <v>8108</v>
      </c>
      <c r="L922" s="84" t="s">
        <v>2494</v>
      </c>
      <c r="M922" s="84" t="s">
        <v>2493</v>
      </c>
      <c r="N922" s="84" t="s">
        <v>2495</v>
      </c>
      <c r="O922" s="84" t="s">
        <v>3240</v>
      </c>
      <c r="P922" s="40">
        <v>43911</v>
      </c>
      <c r="Q922" s="195" t="s">
        <v>10898</v>
      </c>
      <c r="R922" s="45"/>
      <c r="S922" s="45"/>
      <c r="T922" s="45"/>
      <c r="U922" s="45"/>
      <c r="V922" s="40" t="s">
        <v>8149</v>
      </c>
      <c r="W922" s="56" t="s">
        <v>5417</v>
      </c>
      <c r="X922" s="37" t="s">
        <v>2514</v>
      </c>
      <c r="Y922" s="37" t="str">
        <f>+IFERROR(VLOOKUP(Tabla1[[#This Row],[Supervisor]],STAFF!E:H,4,0),"")</f>
        <v>WILLIAMS ENRIQUE DOMINGUEZ BARRADA</v>
      </c>
      <c r="Z922" s="40">
        <v>43844</v>
      </c>
      <c r="AA922" s="40">
        <v>43865</v>
      </c>
      <c r="AC922" s="40">
        <v>43867</v>
      </c>
      <c r="AD922" s="37" t="s">
        <v>5717</v>
      </c>
      <c r="AE922" s="37" t="s">
        <v>5717</v>
      </c>
      <c r="AF922" s="37">
        <v>19027</v>
      </c>
      <c r="AG922" s="37" t="s">
        <v>5742</v>
      </c>
      <c r="AJ922" s="37">
        <v>72</v>
      </c>
      <c r="AK922" s="37" t="s">
        <v>5846</v>
      </c>
      <c r="AL922" s="37">
        <v>30</v>
      </c>
      <c r="AM922" s="56" t="s">
        <v>3519</v>
      </c>
      <c r="AN922" s="37" t="str">
        <f>+IF(AL922=45,1,"")</f>
        <v/>
      </c>
      <c r="AO922" s="40">
        <f ca="1">+TODAY()</f>
        <v>44256</v>
      </c>
      <c r="AP922" s="41">
        <f ca="1">+IF(Tabla1[[#This Row],[Fecha Ingreso Plataforma]]="","",AO922-AC922)</f>
        <v>389</v>
      </c>
      <c r="AQ922" s="40"/>
      <c r="AR922" s="42">
        <f>+IF(Tabla1[[#This Row],[Fecha Baja]]="","",VALUE(1&amp;"/"&amp;MONTH(Tabla1[[#This Row],[Fecha Baja]])&amp;"/"&amp;YEAR(Tabla1[[#This Row],[Fecha Baja]])))</f>
        <v>43891</v>
      </c>
      <c r="AS922" s="42">
        <f>IF(Tabla1[[#This Row],[Fecha Ingreso Plataforma]]="","",VALUE(1&amp;"/"&amp;MONTH(Tabla1[[#This Row],[Fecha Ingreso Plataforma]])&amp;"/"&amp;YEAR(Tabla1[[#This Row],[Fecha Ingreso Plataforma]])))</f>
        <v>43862</v>
      </c>
      <c r="AT922" s="41" t="str">
        <f ca="1">+IF(AND(Tabla1[[#This Row],[dias]]&gt;=135,Tabla1[[#This Row],[Estado]]="Vigente"),"Si","No")</f>
        <v>No</v>
      </c>
      <c r="AU922" s="41" t="str">
        <f>+IF(COUNTIF('PLAN EMPLEADO'!I:I,Tabla1[[#This Row],[Mail]])=0,"No","Si")</f>
        <v>No</v>
      </c>
      <c r="AV922" s="89" t="s">
        <v>709</v>
      </c>
      <c r="AW922" s="194"/>
    </row>
    <row r="923" spans="1:49" x14ac:dyDescent="0.2">
      <c r="A923" s="37" t="s">
        <v>27</v>
      </c>
      <c r="B923" s="37" t="s">
        <v>3115</v>
      </c>
      <c r="C923" s="37" t="s">
        <v>28</v>
      </c>
      <c r="D923" s="37" t="s">
        <v>30</v>
      </c>
      <c r="E923" s="193" t="str">
        <f>+LEFT(Tabla1[[#This Row],[RutDV]],8)</f>
        <v>19085791</v>
      </c>
      <c r="F923" s="193" t="str">
        <f>+RIGHT(Tabla1[[#This Row],[RutDV]],1)</f>
        <v>3</v>
      </c>
      <c r="G923" s="37" t="s">
        <v>8126</v>
      </c>
      <c r="H923" s="37" t="s">
        <v>8165</v>
      </c>
      <c r="I923" s="41" t="str">
        <f>+TRIM(Tabla1[[#This Row],[Nombres]]&amp;" "&amp;Tabla1[[#This Row],[Apellidos]])</f>
        <v>DAMARIS SOLEDAD MORAGA HERNANDEZ</v>
      </c>
      <c r="J923" s="37" t="s">
        <v>8096</v>
      </c>
      <c r="K923" s="37" t="s">
        <v>8097</v>
      </c>
      <c r="L923" s="70" t="s">
        <v>2494</v>
      </c>
      <c r="M923" s="70" t="s">
        <v>2493</v>
      </c>
      <c r="N923" s="70" t="s">
        <v>2496</v>
      </c>
      <c r="O923" s="70" t="s">
        <v>3533</v>
      </c>
      <c r="P923" s="40">
        <v>43889</v>
      </c>
      <c r="R923" s="45"/>
      <c r="S923" s="45"/>
      <c r="T923" s="45"/>
      <c r="U923" s="45"/>
      <c r="V923" s="40" t="s">
        <v>8143</v>
      </c>
      <c r="W923" s="56" t="s">
        <v>5415</v>
      </c>
      <c r="X923" s="37" t="s">
        <v>2509</v>
      </c>
      <c r="Y923" s="37" t="str">
        <f>+IFERROR(VLOOKUP(Tabla1[[#This Row],[Supervisor]],STAFF!E:H,4,0),"")</f>
        <v>ULISES LA ROSA PEREZ</v>
      </c>
      <c r="Z923" s="40">
        <v>43844</v>
      </c>
      <c r="AA923" s="40">
        <v>43865</v>
      </c>
      <c r="AC923" s="40">
        <v>43867</v>
      </c>
      <c r="AD923" s="37" t="s">
        <v>8165</v>
      </c>
      <c r="AE923" s="37" t="s">
        <v>8165</v>
      </c>
      <c r="AF923" s="37">
        <v>19359</v>
      </c>
      <c r="AG923" s="37" t="s">
        <v>8182</v>
      </c>
      <c r="AJ923" s="37">
        <v>72</v>
      </c>
      <c r="AK923" s="37" t="s">
        <v>5846</v>
      </c>
      <c r="AL923" s="37">
        <v>45</v>
      </c>
      <c r="AM923" s="56" t="s">
        <v>3519</v>
      </c>
      <c r="AN923" s="37">
        <f>+IF(AL923=45,1,"")</f>
        <v>1</v>
      </c>
      <c r="AO923" s="40">
        <f ca="1">+TODAY()</f>
        <v>44256</v>
      </c>
      <c r="AP923" s="41">
        <f ca="1">+IF(Tabla1[[#This Row],[Fecha Ingreso Plataforma]]="","",AO923-AC923)</f>
        <v>389</v>
      </c>
      <c r="AQ923" s="40"/>
      <c r="AR923" s="42">
        <f>+IF(Tabla1[[#This Row],[Fecha Baja]]="","",VALUE(1&amp;"/"&amp;MONTH(Tabla1[[#This Row],[Fecha Baja]])&amp;"/"&amp;YEAR(Tabla1[[#This Row],[Fecha Baja]])))</f>
        <v>43862</v>
      </c>
      <c r="AS923" s="42">
        <f>IF(Tabla1[[#This Row],[Fecha Ingreso Plataforma]]="","",VALUE(1&amp;"/"&amp;MONTH(Tabla1[[#This Row],[Fecha Ingreso Plataforma]])&amp;"/"&amp;YEAR(Tabla1[[#This Row],[Fecha Ingreso Plataforma]])))</f>
        <v>43862</v>
      </c>
      <c r="AT923" s="41" t="str">
        <f ca="1">+IF(AND(Tabla1[[#This Row],[dias]]&gt;=135,Tabla1[[#This Row],[Estado]]="Vigente"),"Si","No")</f>
        <v>No</v>
      </c>
      <c r="AU923" s="41" t="str">
        <f>+IF(COUNTIF('PLAN EMPLEADO'!I:I,Tabla1[[#This Row],[Mail]])=0,"No","Si")</f>
        <v>No</v>
      </c>
      <c r="AV923" s="89" t="s">
        <v>709</v>
      </c>
      <c r="AW923" s="194"/>
    </row>
    <row r="924" spans="1:49" x14ac:dyDescent="0.2">
      <c r="A924" s="37" t="s">
        <v>27</v>
      </c>
      <c r="B924" s="37" t="s">
        <v>3115</v>
      </c>
      <c r="C924" s="37" t="s">
        <v>28</v>
      </c>
      <c r="D924" s="37" t="s">
        <v>30</v>
      </c>
      <c r="E924" s="193" t="str">
        <f>+LEFT(Tabla1[[#This Row],[RutDV]],8)</f>
        <v>18674826</v>
      </c>
      <c r="F924" s="193" t="str">
        <f>+RIGHT(Tabla1[[#This Row],[RutDV]],1)</f>
        <v>3</v>
      </c>
      <c r="G924" s="37" t="s">
        <v>8129</v>
      </c>
      <c r="H924" s="37" t="s">
        <v>8168</v>
      </c>
      <c r="I924" s="41" t="str">
        <f>+TRIM(Tabla1[[#This Row],[Nombres]]&amp;" "&amp;Tabla1[[#This Row],[Apellidos]])</f>
        <v>JONATHAN EDGARDO YAÑEZ MARDONES</v>
      </c>
      <c r="J924" s="37" t="s">
        <v>8102</v>
      </c>
      <c r="K924" s="37" t="s">
        <v>8103</v>
      </c>
      <c r="L924" s="82" t="s">
        <v>2494</v>
      </c>
      <c r="M924" s="82" t="s">
        <v>2493</v>
      </c>
      <c r="N924" s="82" t="s">
        <v>2496</v>
      </c>
      <c r="O924" s="82" t="s">
        <v>3533</v>
      </c>
      <c r="P924" s="40">
        <v>43909</v>
      </c>
      <c r="R924" s="45"/>
      <c r="S924" s="45"/>
      <c r="T924" s="45"/>
      <c r="U924" s="45"/>
      <c r="V924" s="40" t="s">
        <v>8146</v>
      </c>
      <c r="W924" s="56" t="s">
        <v>5415</v>
      </c>
      <c r="X924" s="37" t="s">
        <v>2509</v>
      </c>
      <c r="Y924" s="37" t="str">
        <f>+IFERROR(VLOOKUP(Tabla1[[#This Row],[Supervisor]],STAFF!E:H,4,0),"")</f>
        <v>ULISES LA ROSA PEREZ</v>
      </c>
      <c r="Z924" s="40">
        <v>43844</v>
      </c>
      <c r="AA924" s="40">
        <v>43865</v>
      </c>
      <c r="AC924" s="40">
        <v>43867</v>
      </c>
      <c r="AD924" s="37" t="s">
        <v>8168</v>
      </c>
      <c r="AE924" s="37" t="s">
        <v>8168</v>
      </c>
      <c r="AF924" s="37">
        <v>19397</v>
      </c>
      <c r="AG924" s="37" t="s">
        <v>8185</v>
      </c>
      <c r="AJ924" s="37">
        <v>72</v>
      </c>
      <c r="AK924" s="37" t="s">
        <v>5846</v>
      </c>
      <c r="AL924" s="37">
        <v>45</v>
      </c>
      <c r="AM924" s="56" t="s">
        <v>3519</v>
      </c>
      <c r="AN924" s="37">
        <f>+IF(AL924=45,1,"")</f>
        <v>1</v>
      </c>
      <c r="AO924" s="40">
        <f ca="1">+TODAY()</f>
        <v>44256</v>
      </c>
      <c r="AP924" s="41">
        <f ca="1">+IF(Tabla1[[#This Row],[Fecha Ingreso Plataforma]]="","",AO924-AC924)</f>
        <v>389</v>
      </c>
      <c r="AQ924" s="40"/>
      <c r="AR924" s="42">
        <f>+IF(Tabla1[[#This Row],[Fecha Baja]]="","",VALUE(1&amp;"/"&amp;MONTH(Tabla1[[#This Row],[Fecha Baja]])&amp;"/"&amp;YEAR(Tabla1[[#This Row],[Fecha Baja]])))</f>
        <v>43891</v>
      </c>
      <c r="AS924" s="42">
        <f>IF(Tabla1[[#This Row],[Fecha Ingreso Plataforma]]="","",VALUE(1&amp;"/"&amp;MONTH(Tabla1[[#This Row],[Fecha Ingreso Plataforma]])&amp;"/"&amp;YEAR(Tabla1[[#This Row],[Fecha Ingreso Plataforma]])))</f>
        <v>43862</v>
      </c>
      <c r="AT924" s="41" t="str">
        <f ca="1">+IF(AND(Tabla1[[#This Row],[dias]]&gt;=135,Tabla1[[#This Row],[Estado]]="Vigente"),"Si","No")</f>
        <v>No</v>
      </c>
      <c r="AU924" s="41" t="str">
        <f>+IF(COUNTIF('PLAN EMPLEADO'!I:I,Tabla1[[#This Row],[Mail]])=0,"No","Si")</f>
        <v>No</v>
      </c>
      <c r="AV924" s="89" t="s">
        <v>709</v>
      </c>
      <c r="AW924" s="194"/>
    </row>
    <row r="925" spans="1:49" x14ac:dyDescent="0.2">
      <c r="A925" s="37" t="s">
        <v>27</v>
      </c>
      <c r="B925" s="37" t="s">
        <v>3115</v>
      </c>
      <c r="C925" s="37" t="s">
        <v>28</v>
      </c>
      <c r="D925" s="37" t="s">
        <v>30</v>
      </c>
      <c r="E925" s="193" t="str">
        <f>+LEFT(Tabla1[[#This Row],[RutDV]],8)</f>
        <v>15052232</v>
      </c>
      <c r="F925" s="193" t="str">
        <f>+RIGHT(Tabla1[[#This Row],[RutDV]],1)</f>
        <v>3</v>
      </c>
      <c r="G925" s="37" t="s">
        <v>8130</v>
      </c>
      <c r="H925" s="37" t="s">
        <v>8169</v>
      </c>
      <c r="I925" s="41" t="str">
        <f>+TRIM(Tabla1[[#This Row],[Nombres]]&amp;" "&amp;Tabla1[[#This Row],[Apellidos]])</f>
        <v>JOSE LUIS CANTO QUIROGA</v>
      </c>
      <c r="J925" s="37" t="s">
        <v>8104</v>
      </c>
      <c r="K925" s="37" t="s">
        <v>8105</v>
      </c>
      <c r="L925" s="100" t="s">
        <v>2494</v>
      </c>
      <c r="M925" s="100" t="s">
        <v>2493</v>
      </c>
      <c r="N925" s="100" t="s">
        <v>2496</v>
      </c>
      <c r="O925" s="100" t="s">
        <v>3533</v>
      </c>
      <c r="P925" s="40">
        <v>43916</v>
      </c>
      <c r="R925" s="45"/>
      <c r="S925" s="45"/>
      <c r="T925" s="45"/>
      <c r="U925" s="45"/>
      <c r="V925" s="40" t="s">
        <v>8147</v>
      </c>
      <c r="W925" s="56" t="s">
        <v>5414</v>
      </c>
      <c r="X925" s="37" t="s">
        <v>2508</v>
      </c>
      <c r="Y925" s="37" t="str">
        <f>+IFERROR(VLOOKUP(Tabla1[[#This Row],[Supervisor]],STAFF!E:H,4,0),"")</f>
        <v>ULISES LA ROSA PEREZ</v>
      </c>
      <c r="Z925" s="40">
        <v>43844</v>
      </c>
      <c r="AA925" s="40">
        <v>43865</v>
      </c>
      <c r="AC925" s="40">
        <v>43867</v>
      </c>
      <c r="AD925" s="37" t="s">
        <v>8169</v>
      </c>
      <c r="AE925" s="37" t="s">
        <v>8169</v>
      </c>
      <c r="AF925" s="37">
        <v>19398</v>
      </c>
      <c r="AG925" s="37" t="s">
        <v>8186</v>
      </c>
      <c r="AJ925" s="37">
        <v>72</v>
      </c>
      <c r="AK925" s="37" t="s">
        <v>5846</v>
      </c>
      <c r="AL925" s="37">
        <v>45</v>
      </c>
      <c r="AM925" s="56" t="s">
        <v>3519</v>
      </c>
      <c r="AN925" s="37">
        <f>+IF(AL925=45,1,"")</f>
        <v>1</v>
      </c>
      <c r="AO925" s="40">
        <f ca="1">+TODAY()</f>
        <v>44256</v>
      </c>
      <c r="AP925" s="41">
        <f ca="1">+IF(Tabla1[[#This Row],[Fecha Ingreso Plataforma]]="","",AO925-AC925)</f>
        <v>389</v>
      </c>
      <c r="AQ925" s="40"/>
      <c r="AR925" s="42">
        <f>+IF(Tabla1[[#This Row],[Fecha Baja]]="","",VALUE(1&amp;"/"&amp;MONTH(Tabla1[[#This Row],[Fecha Baja]])&amp;"/"&amp;YEAR(Tabla1[[#This Row],[Fecha Baja]])))</f>
        <v>43891</v>
      </c>
      <c r="AS925" s="42">
        <f>IF(Tabla1[[#This Row],[Fecha Ingreso Plataforma]]="","",VALUE(1&amp;"/"&amp;MONTH(Tabla1[[#This Row],[Fecha Ingreso Plataforma]])&amp;"/"&amp;YEAR(Tabla1[[#This Row],[Fecha Ingreso Plataforma]])))</f>
        <v>43862</v>
      </c>
      <c r="AT925" s="41" t="str">
        <f ca="1">+IF(AND(Tabla1[[#This Row],[dias]]&gt;=135,Tabla1[[#This Row],[Estado]]="Vigente"),"Si","No")</f>
        <v>No</v>
      </c>
      <c r="AU925" s="41" t="str">
        <f>+IF(COUNTIF('PLAN EMPLEADO'!I:I,Tabla1[[#This Row],[Mail]])=0,"No","Si")</f>
        <v>No</v>
      </c>
      <c r="AV925" s="89" t="s">
        <v>709</v>
      </c>
      <c r="AW925" s="194"/>
    </row>
    <row r="926" spans="1:49" x14ac:dyDescent="0.2">
      <c r="A926" s="37" t="s">
        <v>27</v>
      </c>
      <c r="B926" s="37" t="s">
        <v>3115</v>
      </c>
      <c r="C926" s="37" t="s">
        <v>28</v>
      </c>
      <c r="D926" s="37" t="s">
        <v>30</v>
      </c>
      <c r="E926" s="193" t="str">
        <f>+LEFT(Tabla1[[#This Row],[RutDV]],8)</f>
        <v>18952292</v>
      </c>
      <c r="F926" s="193" t="str">
        <f>+RIGHT(Tabla1[[#This Row],[RutDV]],1)</f>
        <v>4</v>
      </c>
      <c r="G926" s="37" t="s">
        <v>8135</v>
      </c>
      <c r="H926" s="37" t="s">
        <v>8174</v>
      </c>
      <c r="I926" s="41" t="str">
        <f>+TRIM(Tabla1[[#This Row],[Nombres]]&amp;" "&amp;Tabla1[[#This Row],[Apellidos]])</f>
        <v>KIMBERLY DANIELA CORTES GONZALEZ</v>
      </c>
      <c r="J926" s="37" t="s">
        <v>8116</v>
      </c>
      <c r="K926" s="37" t="s">
        <v>8117</v>
      </c>
      <c r="L926" s="97" t="s">
        <v>2494</v>
      </c>
      <c r="M926" s="97" t="s">
        <v>2493</v>
      </c>
      <c r="N926" s="97" t="s">
        <v>2496</v>
      </c>
      <c r="O926" s="97" t="s">
        <v>3533</v>
      </c>
      <c r="P926" s="40">
        <v>43922</v>
      </c>
      <c r="R926" s="45"/>
      <c r="S926" s="45"/>
      <c r="T926" s="45"/>
      <c r="U926" s="45"/>
      <c r="V926" s="40" t="s">
        <v>8155</v>
      </c>
      <c r="W926" s="56" t="s">
        <v>7301</v>
      </c>
      <c r="X926" s="37" t="s">
        <v>689</v>
      </c>
      <c r="Y926" s="37" t="str">
        <f>+IFERROR(VLOOKUP(Tabla1[[#This Row],[Supervisor]],STAFF!E:H,4,0),"")</f>
        <v>FRANCISCO JAVIER SUAREZ VEGA</v>
      </c>
      <c r="Z926" s="40">
        <v>43844</v>
      </c>
      <c r="AA926" s="40">
        <v>43865</v>
      </c>
      <c r="AC926" s="40">
        <v>43867</v>
      </c>
      <c r="AD926" s="37" t="s">
        <v>8174</v>
      </c>
      <c r="AE926" s="37" t="s">
        <v>8174</v>
      </c>
      <c r="AF926" s="37">
        <v>19323</v>
      </c>
      <c r="AG926" s="37" t="s">
        <v>8191</v>
      </c>
      <c r="AJ926" s="37">
        <v>72</v>
      </c>
      <c r="AK926" s="37" t="s">
        <v>5846</v>
      </c>
      <c r="AL926" s="37">
        <v>45</v>
      </c>
      <c r="AM926" s="56" t="s">
        <v>3519</v>
      </c>
      <c r="AN926" s="37">
        <f>+IF(AL926=45,1,"")</f>
        <v>1</v>
      </c>
      <c r="AO926" s="40">
        <f ca="1">+TODAY()</f>
        <v>44256</v>
      </c>
      <c r="AP926" s="41">
        <f ca="1">+IF(Tabla1[[#This Row],[Fecha Ingreso Plataforma]]="","",AO926-AC926)</f>
        <v>389</v>
      </c>
      <c r="AQ926" s="40"/>
      <c r="AR926" s="42">
        <f>+IF(Tabla1[[#This Row],[Fecha Baja]]="","",VALUE(1&amp;"/"&amp;MONTH(Tabla1[[#This Row],[Fecha Baja]])&amp;"/"&amp;YEAR(Tabla1[[#This Row],[Fecha Baja]])))</f>
        <v>43922</v>
      </c>
      <c r="AS926" s="42">
        <f>IF(Tabla1[[#This Row],[Fecha Ingreso Plataforma]]="","",VALUE(1&amp;"/"&amp;MONTH(Tabla1[[#This Row],[Fecha Ingreso Plataforma]])&amp;"/"&amp;YEAR(Tabla1[[#This Row],[Fecha Ingreso Plataforma]])))</f>
        <v>43862</v>
      </c>
      <c r="AT926" s="41" t="str">
        <f ca="1">+IF(AND(Tabla1[[#This Row],[dias]]&gt;=135,Tabla1[[#This Row],[Estado]]="Vigente"),"Si","No")</f>
        <v>No</v>
      </c>
      <c r="AU926" s="41" t="str">
        <f>+IF(COUNTIF('PLAN EMPLEADO'!I:I,Tabla1[[#This Row],[Mail]])=0,"No","Si")</f>
        <v>No</v>
      </c>
      <c r="AV926" s="89" t="s">
        <v>709</v>
      </c>
      <c r="AW926" s="194"/>
    </row>
    <row r="927" spans="1:49" x14ac:dyDescent="0.2">
      <c r="A927" s="37" t="s">
        <v>27</v>
      </c>
      <c r="B927" s="37" t="s">
        <v>3115</v>
      </c>
      <c r="C927" s="37" t="s">
        <v>28</v>
      </c>
      <c r="D927" s="37" t="s">
        <v>30</v>
      </c>
      <c r="E927" s="193" t="str">
        <f>+LEFT(Tabla1[[#This Row],[RutDV]],8)</f>
        <v>19771851</v>
      </c>
      <c r="F927" s="193" t="str">
        <f>+RIGHT(Tabla1[[#This Row],[RutDV]],1)</f>
        <v>K</v>
      </c>
      <c r="G927" s="37" t="s">
        <v>395</v>
      </c>
      <c r="H927" s="37" t="s">
        <v>1017</v>
      </c>
      <c r="I927" s="41" t="str">
        <f>+TRIM(Tabla1[[#This Row],[Nombres]]&amp;" "&amp;Tabla1[[#This Row],[Apellidos]])</f>
        <v>KATERINE PAULINA PIZARRO TORRES</v>
      </c>
      <c r="J927" s="37" t="s">
        <v>1974</v>
      </c>
      <c r="K927" s="37" t="s">
        <v>8112</v>
      </c>
      <c r="L927" s="84" t="s">
        <v>2494</v>
      </c>
      <c r="M927" s="84" t="s">
        <v>2493</v>
      </c>
      <c r="N927" s="84" t="s">
        <v>2495</v>
      </c>
      <c r="O927" s="84" t="s">
        <v>3240</v>
      </c>
      <c r="P927" s="40">
        <v>43911</v>
      </c>
      <c r="Q927" s="195" t="s">
        <v>10898</v>
      </c>
      <c r="R927" s="45"/>
      <c r="S927" s="45"/>
      <c r="T927" s="45"/>
      <c r="U927" s="45"/>
      <c r="V927" s="40" t="s">
        <v>8152</v>
      </c>
      <c r="W927" s="56" t="s">
        <v>5409</v>
      </c>
      <c r="X927" s="37" t="s">
        <v>2511</v>
      </c>
      <c r="Y927" s="37" t="str">
        <f>+IFERROR(VLOOKUP(Tabla1[[#This Row],[Supervisor]],STAFF!E:H,4,0),"")</f>
        <v>ULISES LA ROSA PEREZ</v>
      </c>
      <c r="Z927" s="40">
        <v>43844</v>
      </c>
      <c r="AA927" s="40">
        <v>43865</v>
      </c>
      <c r="AC927" s="40">
        <v>43867</v>
      </c>
      <c r="AD927" s="37" t="s">
        <v>1017</v>
      </c>
      <c r="AE927" s="37" t="s">
        <v>1017</v>
      </c>
      <c r="AF927" s="37">
        <v>19181</v>
      </c>
      <c r="AG927" s="37" t="s">
        <v>2824</v>
      </c>
      <c r="AJ927" s="37">
        <v>72</v>
      </c>
      <c r="AK927" s="37" t="s">
        <v>5846</v>
      </c>
      <c r="AL927" s="37">
        <v>30</v>
      </c>
      <c r="AM927" s="56" t="s">
        <v>3519</v>
      </c>
      <c r="AN927" s="37" t="str">
        <f>+IF(AL927=45,1,"")</f>
        <v/>
      </c>
      <c r="AO927" s="40">
        <f ca="1">+TODAY()</f>
        <v>44256</v>
      </c>
      <c r="AP927" s="41">
        <f ca="1">+IF(Tabla1[[#This Row],[Fecha Ingreso Plataforma]]="","",AO927-AC927)</f>
        <v>389</v>
      </c>
      <c r="AQ927" s="40"/>
      <c r="AR927" s="42">
        <f>+IF(Tabla1[[#This Row],[Fecha Baja]]="","",VALUE(1&amp;"/"&amp;MONTH(Tabla1[[#This Row],[Fecha Baja]])&amp;"/"&amp;YEAR(Tabla1[[#This Row],[Fecha Baja]])))</f>
        <v>43891</v>
      </c>
      <c r="AS927" s="42">
        <f>IF(Tabla1[[#This Row],[Fecha Ingreso Plataforma]]="","",VALUE(1&amp;"/"&amp;MONTH(Tabla1[[#This Row],[Fecha Ingreso Plataforma]])&amp;"/"&amp;YEAR(Tabla1[[#This Row],[Fecha Ingreso Plataforma]])))</f>
        <v>43862</v>
      </c>
      <c r="AT927" s="41" t="str">
        <f ca="1">+IF(AND(Tabla1[[#This Row],[dias]]&gt;=135,Tabla1[[#This Row],[Estado]]="Vigente"),"Si","No")</f>
        <v>No</v>
      </c>
      <c r="AU927" s="41" t="str">
        <f>+IF(COUNTIF('PLAN EMPLEADO'!I:I,Tabla1[[#This Row],[Mail]])=0,"No","Si")</f>
        <v>No</v>
      </c>
      <c r="AV927" s="89" t="s">
        <v>709</v>
      </c>
      <c r="AW927" s="194"/>
    </row>
    <row r="928" spans="1:49" x14ac:dyDescent="0.2">
      <c r="A928" s="37" t="s">
        <v>27</v>
      </c>
      <c r="B928" s="37" t="s">
        <v>3115</v>
      </c>
      <c r="C928" s="37" t="s">
        <v>28</v>
      </c>
      <c r="D928" s="37" t="s">
        <v>30</v>
      </c>
      <c r="E928" s="193" t="str">
        <f>+LEFT(Tabla1[[#This Row],[RutDV]],8)</f>
        <v>19770589</v>
      </c>
      <c r="F928" s="193" t="str">
        <f>+RIGHT(Tabla1[[#This Row],[RutDV]],1)</f>
        <v>2</v>
      </c>
      <c r="G928" s="37" t="s">
        <v>8128</v>
      </c>
      <c r="H928" s="37" t="s">
        <v>8167</v>
      </c>
      <c r="I928" s="41" t="str">
        <f>+TRIM(Tabla1[[#This Row],[Nombres]]&amp;" "&amp;Tabla1[[#This Row],[Apellidos]])</f>
        <v>MARCELO ANTONIO CARDENAS RODRIGUEZ</v>
      </c>
      <c r="J928" s="37" t="s">
        <v>8100</v>
      </c>
      <c r="K928" s="37" t="s">
        <v>8101</v>
      </c>
      <c r="L928" s="62" t="s">
        <v>2494</v>
      </c>
      <c r="M928" s="62" t="s">
        <v>2493</v>
      </c>
      <c r="N928" s="62" t="s">
        <v>2495</v>
      </c>
      <c r="O928" s="62" t="s">
        <v>3107</v>
      </c>
      <c r="P928" s="40">
        <v>43878</v>
      </c>
      <c r="R928" s="45"/>
      <c r="S928" s="45"/>
      <c r="T928" s="45"/>
      <c r="U928" s="45"/>
      <c r="V928" s="40" t="s">
        <v>8145</v>
      </c>
      <c r="W928" s="56" t="s">
        <v>5416</v>
      </c>
      <c r="X928" s="37" t="s">
        <v>2505</v>
      </c>
      <c r="Y928" s="37" t="str">
        <f>+IFERROR(VLOOKUP(Tabla1[[#This Row],[Supervisor]],STAFF!E:H,4,0),"")</f>
        <v>FRANCISCO JAVIER SUAREZ VEGA</v>
      </c>
      <c r="Z928" s="40">
        <v>43844</v>
      </c>
      <c r="AA928" s="40">
        <v>43865</v>
      </c>
      <c r="AC928" s="40">
        <v>43867</v>
      </c>
      <c r="AD928" s="37" t="s">
        <v>8167</v>
      </c>
      <c r="AE928" s="37" t="s">
        <v>8167</v>
      </c>
      <c r="AF928" s="37">
        <v>19369</v>
      </c>
      <c r="AG928" s="37" t="s">
        <v>8184</v>
      </c>
      <c r="AJ928" s="37">
        <v>72</v>
      </c>
      <c r="AK928" s="37" t="s">
        <v>5846</v>
      </c>
      <c r="AL928" s="37">
        <v>30</v>
      </c>
      <c r="AM928" s="56" t="s">
        <v>3519</v>
      </c>
      <c r="AN928" s="37" t="str">
        <f>+IF(AL928=45,1,"")</f>
        <v/>
      </c>
      <c r="AO928" s="40">
        <f ca="1">+TODAY()</f>
        <v>44256</v>
      </c>
      <c r="AP928" s="41">
        <f ca="1">+IF(Tabla1[[#This Row],[Fecha Ingreso Plataforma]]="","",AO928-AC928)</f>
        <v>389</v>
      </c>
      <c r="AQ928" s="40"/>
      <c r="AR928" s="42">
        <f>+IF(Tabla1[[#This Row],[Fecha Baja]]="","",VALUE(1&amp;"/"&amp;MONTH(Tabla1[[#This Row],[Fecha Baja]])&amp;"/"&amp;YEAR(Tabla1[[#This Row],[Fecha Baja]])))</f>
        <v>43862</v>
      </c>
      <c r="AS928" s="42">
        <f>IF(Tabla1[[#This Row],[Fecha Ingreso Plataforma]]="","",VALUE(1&amp;"/"&amp;MONTH(Tabla1[[#This Row],[Fecha Ingreso Plataforma]])&amp;"/"&amp;YEAR(Tabla1[[#This Row],[Fecha Ingreso Plataforma]])))</f>
        <v>43862</v>
      </c>
      <c r="AT928" s="41" t="str">
        <f ca="1">+IF(AND(Tabla1[[#This Row],[dias]]&gt;=135,Tabla1[[#This Row],[Estado]]="Vigente"),"Si","No")</f>
        <v>No</v>
      </c>
      <c r="AU928" s="41" t="str">
        <f>+IF(COUNTIF('PLAN EMPLEADO'!I:I,Tabla1[[#This Row],[Mail]])=0,"No","Si")</f>
        <v>No</v>
      </c>
      <c r="AV928" s="89" t="s">
        <v>709</v>
      </c>
      <c r="AW928" s="194"/>
    </row>
    <row r="929" spans="1:49" x14ac:dyDescent="0.2">
      <c r="A929" s="37" t="s">
        <v>27</v>
      </c>
      <c r="B929" s="37" t="s">
        <v>3115</v>
      </c>
      <c r="C929" s="37" t="s">
        <v>28</v>
      </c>
      <c r="D929" s="37" t="s">
        <v>30</v>
      </c>
      <c r="E929" s="193" t="str">
        <f>+LEFT(Tabla1[[#This Row],[RutDV]],8)</f>
        <v>20912194</v>
      </c>
      <c r="F929" s="193" t="str">
        <f>+RIGHT(Tabla1[[#This Row],[RutDV]],1)</f>
        <v>8</v>
      </c>
      <c r="G929" s="37" t="s">
        <v>8120</v>
      </c>
      <c r="H929" s="37" t="s">
        <v>8159</v>
      </c>
      <c r="I929" s="41" t="str">
        <f>+TRIM(Tabla1[[#This Row],[Nombres]]&amp;" "&amp;Tabla1[[#This Row],[Apellidos]])</f>
        <v>MARIA JOSE GONZALEZ MUÑOZ</v>
      </c>
      <c r="J929" s="37" t="s">
        <v>1421</v>
      </c>
      <c r="K929" s="37" t="s">
        <v>7716</v>
      </c>
      <c r="L929" s="69" t="s">
        <v>2494</v>
      </c>
      <c r="M929" s="69" t="s">
        <v>2493</v>
      </c>
      <c r="N929" s="69" t="s">
        <v>2495</v>
      </c>
      <c r="O929" s="69" t="s">
        <v>3107</v>
      </c>
      <c r="P929" s="40">
        <v>43886</v>
      </c>
      <c r="R929" s="45"/>
      <c r="S929" s="45"/>
      <c r="T929" s="45"/>
      <c r="U929" s="45"/>
      <c r="V929" s="40" t="s">
        <v>8137</v>
      </c>
      <c r="W929" s="56" t="s">
        <v>5415</v>
      </c>
      <c r="X929" s="37" t="s">
        <v>2509</v>
      </c>
      <c r="Y929" s="37" t="str">
        <f>+IFERROR(VLOOKUP(Tabla1[[#This Row],[Supervisor]],STAFF!E:H,4,0),"")</f>
        <v>ULISES LA ROSA PEREZ</v>
      </c>
      <c r="Z929" s="40">
        <v>43844</v>
      </c>
      <c r="AA929" s="40">
        <v>43865</v>
      </c>
      <c r="AC929" s="40">
        <v>43867</v>
      </c>
      <c r="AD929" s="37" t="s">
        <v>8159</v>
      </c>
      <c r="AE929" s="37" t="s">
        <v>8159</v>
      </c>
      <c r="AF929" s="37">
        <v>19340</v>
      </c>
      <c r="AG929" s="37" t="s">
        <v>8176</v>
      </c>
      <c r="AJ929" s="37">
        <v>72</v>
      </c>
      <c r="AK929" s="37" t="s">
        <v>5846</v>
      </c>
      <c r="AL929" s="37">
        <v>30</v>
      </c>
      <c r="AM929" s="56" t="s">
        <v>3519</v>
      </c>
      <c r="AN929" s="37" t="str">
        <f>+IF(AL929=45,1,"")</f>
        <v/>
      </c>
      <c r="AO929" s="40">
        <f ca="1">+TODAY()</f>
        <v>44256</v>
      </c>
      <c r="AP929" s="41">
        <f ca="1">+IF(Tabla1[[#This Row],[Fecha Ingreso Plataforma]]="","",AO929-AC929)</f>
        <v>389</v>
      </c>
      <c r="AQ929" s="40"/>
      <c r="AR929" s="42">
        <f>+IF(Tabla1[[#This Row],[Fecha Baja]]="","",VALUE(1&amp;"/"&amp;MONTH(Tabla1[[#This Row],[Fecha Baja]])&amp;"/"&amp;YEAR(Tabla1[[#This Row],[Fecha Baja]])))</f>
        <v>43862</v>
      </c>
      <c r="AS929" s="42">
        <f>IF(Tabla1[[#This Row],[Fecha Ingreso Plataforma]]="","",VALUE(1&amp;"/"&amp;MONTH(Tabla1[[#This Row],[Fecha Ingreso Plataforma]])&amp;"/"&amp;YEAR(Tabla1[[#This Row],[Fecha Ingreso Plataforma]])))</f>
        <v>43862</v>
      </c>
      <c r="AT929" s="41" t="str">
        <f ca="1">+IF(AND(Tabla1[[#This Row],[dias]]&gt;=135,Tabla1[[#This Row],[Estado]]="Vigente"),"Si","No")</f>
        <v>No</v>
      </c>
      <c r="AU929" s="41" t="str">
        <f>+IF(COUNTIF('PLAN EMPLEADO'!I:I,Tabla1[[#This Row],[Mail]])=0,"No","Si")</f>
        <v>No</v>
      </c>
      <c r="AV929" s="89" t="s">
        <v>709</v>
      </c>
      <c r="AW929" s="194"/>
    </row>
    <row r="930" spans="1:49" x14ac:dyDescent="0.2">
      <c r="A930" s="37" t="s">
        <v>27</v>
      </c>
      <c r="B930" s="37" t="s">
        <v>3115</v>
      </c>
      <c r="C930" s="37" t="s">
        <v>7302</v>
      </c>
      <c r="D930" s="37" t="s">
        <v>30</v>
      </c>
      <c r="E930" s="193" t="str">
        <f>+LEFT(Tabla1[[#This Row],[RutDV]],8)</f>
        <v>19659873</v>
      </c>
      <c r="F930" s="193" t="str">
        <f>+RIGHT(Tabla1[[#This Row],[RutDV]],1)</f>
        <v>1</v>
      </c>
      <c r="G930" s="37" t="s">
        <v>610</v>
      </c>
      <c r="H930" s="37" t="s">
        <v>1226</v>
      </c>
      <c r="I930" s="41" t="str">
        <f>+TRIM(Tabla1[[#This Row],[Nombres]]&amp;" "&amp;Tabla1[[#This Row],[Apellidos]])</f>
        <v>NICOLETTA LUCIA COSTANZI TOLMO</v>
      </c>
      <c r="J930" s="37" t="s">
        <v>2340</v>
      </c>
      <c r="K930" s="37" t="s">
        <v>8109</v>
      </c>
      <c r="L930" s="162" t="s">
        <v>2494</v>
      </c>
      <c r="M930" s="162" t="s">
        <v>2493</v>
      </c>
      <c r="N930" s="162" t="s">
        <v>2495</v>
      </c>
      <c r="O930" s="162" t="s">
        <v>3240</v>
      </c>
      <c r="P930" s="40">
        <v>44000</v>
      </c>
      <c r="Q930" s="195" t="s">
        <v>10898</v>
      </c>
      <c r="R930" s="45"/>
      <c r="S930" s="45"/>
      <c r="T930" s="45"/>
      <c r="U930" s="45"/>
      <c r="V930" s="40" t="s">
        <v>8150</v>
      </c>
      <c r="W930" s="56" t="s">
        <v>5409</v>
      </c>
      <c r="X930" s="37" t="s">
        <v>2511</v>
      </c>
      <c r="Y930" s="37" t="str">
        <f>+IFERROR(VLOOKUP(Tabla1[[#This Row],[Supervisor]],STAFF!E:H,4,0),"")</f>
        <v>ULISES LA ROSA PEREZ</v>
      </c>
      <c r="Z930" s="40">
        <v>43844</v>
      </c>
      <c r="AA930" s="40">
        <v>43865</v>
      </c>
      <c r="AC930" s="40">
        <v>43867</v>
      </c>
      <c r="AD930" s="37" t="s">
        <v>1226</v>
      </c>
      <c r="AE930" s="37" t="s">
        <v>1226</v>
      </c>
      <c r="AF930" s="37">
        <v>19091</v>
      </c>
      <c r="AG930" s="37" t="s">
        <v>3029</v>
      </c>
      <c r="AJ930" s="37">
        <v>72</v>
      </c>
      <c r="AK930" s="37" t="s">
        <v>5846</v>
      </c>
      <c r="AL930" s="37">
        <v>30</v>
      </c>
      <c r="AM930" s="56" t="s">
        <v>3519</v>
      </c>
      <c r="AN930" s="37" t="str">
        <f>+IF(AL930=45,1,"")</f>
        <v/>
      </c>
      <c r="AO930" s="40">
        <f ca="1">+TODAY()</f>
        <v>44256</v>
      </c>
      <c r="AP930" s="41">
        <f ca="1">+IF(Tabla1[[#This Row],[Fecha Ingreso Plataforma]]="","",AO930-AC930)</f>
        <v>389</v>
      </c>
      <c r="AQ930" s="40"/>
      <c r="AR930" s="42">
        <f>+IF(Tabla1[[#This Row],[Fecha Baja]]="","",VALUE(1&amp;"/"&amp;MONTH(Tabla1[[#This Row],[Fecha Baja]])&amp;"/"&amp;YEAR(Tabla1[[#This Row],[Fecha Baja]])))</f>
        <v>43983</v>
      </c>
      <c r="AS930" s="42">
        <f>IF(Tabla1[[#This Row],[Fecha Ingreso Plataforma]]="","",VALUE(1&amp;"/"&amp;MONTH(Tabla1[[#This Row],[Fecha Ingreso Plataforma]])&amp;"/"&amp;YEAR(Tabla1[[#This Row],[Fecha Ingreso Plataforma]])))</f>
        <v>43862</v>
      </c>
      <c r="AT930" s="41" t="str">
        <f ca="1">+IF(AND(Tabla1[[#This Row],[dias]]&gt;=135,Tabla1[[#This Row],[Estado]]="Vigente"),"Si","No")</f>
        <v>No</v>
      </c>
      <c r="AU930" s="41" t="str">
        <f>+IF(COUNTIF('PLAN EMPLEADO'!I:I,Tabla1[[#This Row],[Mail]])=0,"No","Si")</f>
        <v>Si</v>
      </c>
      <c r="AV930" s="89" t="s">
        <v>709</v>
      </c>
      <c r="AW930" s="194"/>
    </row>
    <row r="931" spans="1:49" x14ac:dyDescent="0.2">
      <c r="A931" s="37" t="s">
        <v>27</v>
      </c>
      <c r="B931" s="37" t="s">
        <v>3115</v>
      </c>
      <c r="C931" s="37" t="s">
        <v>28</v>
      </c>
      <c r="D931" s="37" t="s">
        <v>30</v>
      </c>
      <c r="E931" s="193" t="str">
        <f>+LEFT(Tabla1[[#This Row],[RutDV]],8)</f>
        <v>18889794</v>
      </c>
      <c r="F931" s="193" t="str">
        <f>+RIGHT(Tabla1[[#This Row],[RutDV]],1)</f>
        <v>0</v>
      </c>
      <c r="G931" s="37" t="s">
        <v>8125</v>
      </c>
      <c r="H931" s="37" t="s">
        <v>8164</v>
      </c>
      <c r="I931" s="41" t="str">
        <f>+TRIM(Tabla1[[#This Row],[Nombres]]&amp;" "&amp;Tabla1[[#This Row],[Apellidos]])</f>
        <v>VALERIA CATALINA YAÑEZ LAMAS</v>
      </c>
      <c r="J931" s="37" t="s">
        <v>8094</v>
      </c>
      <c r="K931" s="37" t="s">
        <v>8095</v>
      </c>
      <c r="L931" s="77" t="s">
        <v>2494</v>
      </c>
      <c r="M931" s="77" t="s">
        <v>2493</v>
      </c>
      <c r="N931" s="77" t="s">
        <v>2496</v>
      </c>
      <c r="O931" s="77" t="s">
        <v>3533</v>
      </c>
      <c r="P931" s="40">
        <v>43903</v>
      </c>
      <c r="R931" s="45"/>
      <c r="S931" s="45"/>
      <c r="T931" s="45"/>
      <c r="U931" s="45"/>
      <c r="V931" s="40" t="s">
        <v>8142</v>
      </c>
      <c r="W931" s="56" t="s">
        <v>5414</v>
      </c>
      <c r="X931" s="37" t="s">
        <v>2508</v>
      </c>
      <c r="Y931" s="37" t="str">
        <f>+IFERROR(VLOOKUP(Tabla1[[#This Row],[Supervisor]],STAFF!E:H,4,0),"")</f>
        <v>ULISES LA ROSA PEREZ</v>
      </c>
      <c r="Z931" s="40">
        <v>43844</v>
      </c>
      <c r="AA931" s="40">
        <v>43865</v>
      </c>
      <c r="AC931" s="40">
        <v>43867</v>
      </c>
      <c r="AD931" s="37" t="s">
        <v>8164</v>
      </c>
      <c r="AE931" s="37" t="s">
        <v>8164</v>
      </c>
      <c r="AF931" s="37">
        <v>19355</v>
      </c>
      <c r="AG931" s="37" t="s">
        <v>8181</v>
      </c>
      <c r="AJ931" s="37">
        <v>72</v>
      </c>
      <c r="AK931" s="37" t="s">
        <v>5846</v>
      </c>
      <c r="AL931" s="37">
        <v>30</v>
      </c>
      <c r="AM931" s="56" t="s">
        <v>3519</v>
      </c>
      <c r="AN931" s="37" t="str">
        <f>+IF(AL931=45,1,"")</f>
        <v/>
      </c>
      <c r="AO931" s="40">
        <f ca="1">+TODAY()</f>
        <v>44256</v>
      </c>
      <c r="AP931" s="41">
        <f ca="1">+IF(Tabla1[[#This Row],[Fecha Ingreso Plataforma]]="","",AO931-AC931)</f>
        <v>389</v>
      </c>
      <c r="AQ931" s="40"/>
      <c r="AR931" s="42">
        <f>+IF(Tabla1[[#This Row],[Fecha Baja]]="","",VALUE(1&amp;"/"&amp;MONTH(Tabla1[[#This Row],[Fecha Baja]])&amp;"/"&amp;YEAR(Tabla1[[#This Row],[Fecha Baja]])))</f>
        <v>43891</v>
      </c>
      <c r="AS931" s="42">
        <f>IF(Tabla1[[#This Row],[Fecha Ingreso Plataforma]]="","",VALUE(1&amp;"/"&amp;MONTH(Tabla1[[#This Row],[Fecha Ingreso Plataforma]])&amp;"/"&amp;YEAR(Tabla1[[#This Row],[Fecha Ingreso Plataforma]])))</f>
        <v>43862</v>
      </c>
      <c r="AT931" s="41" t="str">
        <f ca="1">+IF(AND(Tabla1[[#This Row],[dias]]&gt;=135,Tabla1[[#This Row],[Estado]]="Vigente"),"Si","No")</f>
        <v>No</v>
      </c>
      <c r="AU931" s="41" t="str">
        <f>+IF(COUNTIF('PLAN EMPLEADO'!I:I,Tabla1[[#This Row],[Mail]])=0,"No","Si")</f>
        <v>No</v>
      </c>
      <c r="AV931" s="89" t="s">
        <v>709</v>
      </c>
      <c r="AW931" s="194"/>
    </row>
    <row r="932" spans="1:49" x14ac:dyDescent="0.2">
      <c r="A932" s="37" t="s">
        <v>27</v>
      </c>
      <c r="B932" s="37" t="s">
        <v>3115</v>
      </c>
      <c r="C932" s="37" t="s">
        <v>28</v>
      </c>
      <c r="D932" s="37" t="s">
        <v>30</v>
      </c>
      <c r="E932" s="193" t="str">
        <f>+LEFT(Tabla1[[#This Row],[RutDV]],8)</f>
        <v>17624665</v>
      </c>
      <c r="F932" s="193" t="str">
        <f>+RIGHT(Tabla1[[#This Row],[RutDV]],1)</f>
        <v>0</v>
      </c>
      <c r="G932" s="92" t="s">
        <v>8349</v>
      </c>
      <c r="H932" s="92" t="s">
        <v>8405</v>
      </c>
      <c r="I932" s="93" t="str">
        <f>+TRIM(Tabla1[[#This Row],[Nombres]]&amp;" "&amp;Tabla1[[#This Row],[Apellidos]])</f>
        <v>CONSTANZA ANDREA MOLINA AGUIRRE</v>
      </c>
      <c r="J932" s="92" t="s">
        <v>1661</v>
      </c>
      <c r="K932" s="193" t="s">
        <v>5557</v>
      </c>
      <c r="L932" s="193" t="s">
        <v>2494</v>
      </c>
      <c r="M932" s="193" t="s">
        <v>2493</v>
      </c>
      <c r="N932" s="202" t="s">
        <v>2496</v>
      </c>
      <c r="O932" s="193" t="s">
        <v>3533</v>
      </c>
      <c r="P932" s="94">
        <v>44137</v>
      </c>
      <c r="Q932" s="94"/>
      <c r="R932" s="157"/>
      <c r="S932" s="157"/>
      <c r="T932" s="157"/>
      <c r="U932" s="157"/>
      <c r="V932" s="94">
        <v>33049</v>
      </c>
      <c r="W932" s="101" t="s">
        <v>5409</v>
      </c>
      <c r="X932" s="37" t="s">
        <v>2511</v>
      </c>
      <c r="Y932" s="37" t="str">
        <f>+IFERROR(VLOOKUP(Tabla1[[#This Row],[Supervisor]],STAFF!E:H,4,0),"")</f>
        <v>ULISES LA ROSA PEREZ</v>
      </c>
      <c r="Z932" s="94">
        <v>43908</v>
      </c>
      <c r="AA932" s="94">
        <v>43928</v>
      </c>
      <c r="AB932" s="92"/>
      <c r="AC932" s="94">
        <v>43930</v>
      </c>
      <c r="AD932" s="92" t="s">
        <v>8405</v>
      </c>
      <c r="AE932" s="92" t="s">
        <v>8405</v>
      </c>
      <c r="AF932" s="92">
        <v>19125</v>
      </c>
      <c r="AG932" s="92" t="s">
        <v>8420</v>
      </c>
      <c r="AH932" s="92"/>
      <c r="AI932" s="92"/>
      <c r="AJ932" s="92">
        <v>73</v>
      </c>
      <c r="AK932" s="92" t="s">
        <v>8362</v>
      </c>
      <c r="AL932" s="92">
        <v>30</v>
      </c>
      <c r="AM932" s="100" t="s">
        <v>3519</v>
      </c>
      <c r="AN932" s="92" t="str">
        <f>+IF(AL932=45,1,"")</f>
        <v/>
      </c>
      <c r="AO932" s="94">
        <f ca="1">+TODAY()</f>
        <v>44256</v>
      </c>
      <c r="AP932" s="93">
        <f ca="1">+IF(Tabla1[[#This Row],[Fecha Ingreso Plataforma]]="","",AO932-AC932)</f>
        <v>326</v>
      </c>
      <c r="AQ932" s="94"/>
      <c r="AR932" s="95">
        <f>+IF(Tabla1[[#This Row],[Fecha Baja]]="","",VALUE(1&amp;"/"&amp;MONTH(Tabla1[[#This Row],[Fecha Baja]])&amp;"/"&amp;YEAR(Tabla1[[#This Row],[Fecha Baja]])))</f>
        <v>44136</v>
      </c>
      <c r="AS932" s="95">
        <f>IF(Tabla1[[#This Row],[Fecha Ingreso Plataforma]]="","",VALUE(1&amp;"/"&amp;MONTH(Tabla1[[#This Row],[Fecha Ingreso Plataforma]])&amp;"/"&amp;YEAR(Tabla1[[#This Row],[Fecha Ingreso Plataforma]])))</f>
        <v>43922</v>
      </c>
      <c r="AT932" s="93" t="str">
        <f ca="1">+IF(AND(Tabla1[[#This Row],[dias]]&gt;=135,Tabla1[[#This Row],[Estado]]="Vigente"),"Si","No")</f>
        <v>No</v>
      </c>
      <c r="AU932" s="93" t="str">
        <f>+IF(COUNTIF('PLAN EMPLEADO'!I:I,Tabla1[[#This Row],[Mail]])=0,"No","Si")</f>
        <v>No</v>
      </c>
      <c r="AV932" s="93" t="s">
        <v>709</v>
      </c>
      <c r="AW932" s="194"/>
    </row>
    <row r="933" spans="1:49" x14ac:dyDescent="0.2">
      <c r="A933" s="37" t="s">
        <v>27</v>
      </c>
      <c r="B933" s="37" t="s">
        <v>3115</v>
      </c>
      <c r="C933" s="193" t="s">
        <v>28</v>
      </c>
      <c r="D933" s="37" t="s">
        <v>30</v>
      </c>
      <c r="E933" s="193" t="str">
        <f>+LEFT(Tabla1[[#This Row],[RutDV]],8)</f>
        <v>19349327</v>
      </c>
      <c r="F933" s="193" t="str">
        <f>+RIGHT(Tabla1[[#This Row],[RutDV]],1)</f>
        <v>0</v>
      </c>
      <c r="G933" s="92" t="s">
        <v>8346</v>
      </c>
      <c r="H933" s="92" t="s">
        <v>8402</v>
      </c>
      <c r="I933" s="93" t="str">
        <f>+TRIM(Tabla1[[#This Row],[Nombres]]&amp;" "&amp;Tabla1[[#This Row],[Apellidos]])</f>
        <v>DANIEL ALEXIS COVACEVICH CARVAJAL</v>
      </c>
      <c r="J933" s="92" t="s">
        <v>6415</v>
      </c>
      <c r="K933" s="92" t="s">
        <v>8323</v>
      </c>
      <c r="L933" s="193" t="s">
        <v>2494</v>
      </c>
      <c r="M933" s="193" t="s">
        <v>2493</v>
      </c>
      <c r="N933" s="193" t="s">
        <v>2495</v>
      </c>
      <c r="O933" s="193" t="s">
        <v>3240</v>
      </c>
      <c r="P933" s="94">
        <v>44062</v>
      </c>
      <c r="Q933" s="94"/>
      <c r="R933" s="157"/>
      <c r="S933" s="157"/>
      <c r="T933" s="157"/>
      <c r="U933" s="157"/>
      <c r="V933" s="94">
        <v>35346</v>
      </c>
      <c r="W933" s="101" t="s">
        <v>5409</v>
      </c>
      <c r="X933" s="37" t="s">
        <v>2511</v>
      </c>
      <c r="Y933" s="37" t="str">
        <f>+IFERROR(VLOOKUP(Tabla1[[#This Row],[Supervisor]],STAFF!E:H,4,0),"")</f>
        <v>ULISES LA ROSA PEREZ</v>
      </c>
      <c r="Z933" s="94">
        <v>43908</v>
      </c>
      <c r="AA933" s="94">
        <v>43928</v>
      </c>
      <c r="AB933" s="92"/>
      <c r="AC933" s="94">
        <v>43930</v>
      </c>
      <c r="AD933" s="92" t="s">
        <v>8402</v>
      </c>
      <c r="AE933" s="92" t="s">
        <v>8402</v>
      </c>
      <c r="AF933" s="92">
        <v>19027</v>
      </c>
      <c r="AG933" s="92" t="s">
        <v>8417</v>
      </c>
      <c r="AH933" s="92"/>
      <c r="AI933" s="92"/>
      <c r="AJ933" s="92">
        <v>73</v>
      </c>
      <c r="AK933" s="92" t="s">
        <v>8362</v>
      </c>
      <c r="AL933" s="92">
        <v>45</v>
      </c>
      <c r="AM933" s="100" t="s">
        <v>3519</v>
      </c>
      <c r="AN933" s="92">
        <f>+IF(AL933=45,1,"")</f>
        <v>1</v>
      </c>
      <c r="AO933" s="94">
        <f ca="1">+TODAY()</f>
        <v>44256</v>
      </c>
      <c r="AP933" s="93">
        <f ca="1">+IF(Tabla1[[#This Row],[Fecha Ingreso Plataforma]]="","",AO933-AC933)</f>
        <v>326</v>
      </c>
      <c r="AQ933" s="94"/>
      <c r="AR933" s="95">
        <f>+IF(Tabla1[[#This Row],[Fecha Baja]]="","",VALUE(1&amp;"/"&amp;MONTH(Tabla1[[#This Row],[Fecha Baja]])&amp;"/"&amp;YEAR(Tabla1[[#This Row],[Fecha Baja]])))</f>
        <v>44044</v>
      </c>
      <c r="AS933" s="95">
        <f>IF(Tabla1[[#This Row],[Fecha Ingreso Plataforma]]="","",VALUE(1&amp;"/"&amp;MONTH(Tabla1[[#This Row],[Fecha Ingreso Plataforma]])&amp;"/"&amp;YEAR(Tabla1[[#This Row],[Fecha Ingreso Plataforma]])))</f>
        <v>43922</v>
      </c>
      <c r="AT933" s="93" t="str">
        <f ca="1">+IF(AND(Tabla1[[#This Row],[dias]]&gt;=135,Tabla1[[#This Row],[Estado]]="Vigente"),"Si","No")</f>
        <v>No</v>
      </c>
      <c r="AU933" s="93" t="str">
        <f>+IF(COUNTIF('PLAN EMPLEADO'!I:I,Tabla1[[#This Row],[Mail]])=0,"No","Si")</f>
        <v>No</v>
      </c>
      <c r="AV933" s="93" t="s">
        <v>709</v>
      </c>
      <c r="AW933" s="194"/>
    </row>
    <row r="934" spans="1:49" x14ac:dyDescent="0.2">
      <c r="A934" s="37" t="s">
        <v>27</v>
      </c>
      <c r="B934" s="37" t="s">
        <v>3115</v>
      </c>
      <c r="C934" s="37" t="s">
        <v>28</v>
      </c>
      <c r="D934" s="37" t="s">
        <v>30</v>
      </c>
      <c r="E934" s="193" t="str">
        <f>+LEFT(Tabla1[[#This Row],[RutDV]],8)</f>
        <v>19001290</v>
      </c>
      <c r="F934" s="193" t="str">
        <f>+RIGHT(Tabla1[[#This Row],[RutDV]],1)</f>
        <v>5</v>
      </c>
      <c r="G934" s="92" t="s">
        <v>6932</v>
      </c>
      <c r="H934" s="92" t="s">
        <v>6994</v>
      </c>
      <c r="I934" s="93" t="str">
        <f>+TRIM(Tabla1[[#This Row],[Nombres]]&amp;" "&amp;Tabla1[[#This Row],[Apellidos]])</f>
        <v>DANIELA ALEJANDRA LUENGO VILLAVICENCIO</v>
      </c>
      <c r="J934" s="92" t="s">
        <v>6965</v>
      </c>
      <c r="K934" s="92" t="s">
        <v>8338</v>
      </c>
      <c r="L934" s="193" t="s">
        <v>2494</v>
      </c>
      <c r="M934" s="193" t="s">
        <v>2493</v>
      </c>
      <c r="N934" s="193" t="s">
        <v>2496</v>
      </c>
      <c r="O934" s="193" t="s">
        <v>3533</v>
      </c>
      <c r="P934" s="94">
        <v>44027</v>
      </c>
      <c r="Q934" s="94"/>
      <c r="R934" s="157"/>
      <c r="S934" s="157"/>
      <c r="T934" s="157"/>
      <c r="U934" s="157"/>
      <c r="V934" s="94">
        <v>35030</v>
      </c>
      <c r="W934" s="101" t="s">
        <v>5415</v>
      </c>
      <c r="X934" s="37" t="s">
        <v>2509</v>
      </c>
      <c r="Y934" s="37" t="str">
        <f>+IFERROR(VLOOKUP(Tabla1[[#This Row],[Supervisor]],STAFF!E:H,4,0),"")</f>
        <v>ULISES LA ROSA PEREZ</v>
      </c>
      <c r="Z934" s="94">
        <v>43908</v>
      </c>
      <c r="AA934" s="94">
        <v>43928</v>
      </c>
      <c r="AB934" s="92"/>
      <c r="AC934" s="94">
        <v>43930</v>
      </c>
      <c r="AD934" s="92" t="s">
        <v>6994</v>
      </c>
      <c r="AE934" s="92" t="s">
        <v>6994</v>
      </c>
      <c r="AF934" s="92">
        <v>19219</v>
      </c>
      <c r="AG934" s="92" t="s">
        <v>7016</v>
      </c>
      <c r="AH934" s="92"/>
      <c r="AI934" s="92"/>
      <c r="AJ934" s="92">
        <v>73</v>
      </c>
      <c r="AK934" s="92" t="s">
        <v>8362</v>
      </c>
      <c r="AL934" s="92">
        <v>45</v>
      </c>
      <c r="AM934" s="100" t="s">
        <v>3519</v>
      </c>
      <c r="AN934" s="92">
        <f>+IF(AL934=45,1,"")</f>
        <v>1</v>
      </c>
      <c r="AO934" s="94">
        <f ca="1">+TODAY()</f>
        <v>44256</v>
      </c>
      <c r="AP934" s="93">
        <f ca="1">+IF(Tabla1[[#This Row],[Fecha Ingreso Plataforma]]="","",AO934-AC934)</f>
        <v>326</v>
      </c>
      <c r="AQ934" s="94"/>
      <c r="AR934" s="95">
        <f>+IF(Tabla1[[#This Row],[Fecha Baja]]="","",VALUE(1&amp;"/"&amp;MONTH(Tabla1[[#This Row],[Fecha Baja]])&amp;"/"&amp;YEAR(Tabla1[[#This Row],[Fecha Baja]])))</f>
        <v>44013</v>
      </c>
      <c r="AS934" s="95">
        <f>IF(Tabla1[[#This Row],[Fecha Ingreso Plataforma]]="","",VALUE(1&amp;"/"&amp;MONTH(Tabla1[[#This Row],[Fecha Ingreso Plataforma]])&amp;"/"&amp;YEAR(Tabla1[[#This Row],[Fecha Ingreso Plataforma]])))</f>
        <v>43922</v>
      </c>
      <c r="AT934" s="93" t="str">
        <f ca="1">+IF(AND(Tabla1[[#This Row],[dias]]&gt;=135,Tabla1[[#This Row],[Estado]]="Vigente"),"Si","No")</f>
        <v>No</v>
      </c>
      <c r="AU934" s="93" t="str">
        <f>+IF(COUNTIF('PLAN EMPLEADO'!I:I,Tabla1[[#This Row],[Mail]])=0,"No","Si")</f>
        <v>No</v>
      </c>
      <c r="AV934" s="93" t="s">
        <v>709</v>
      </c>
      <c r="AW934" s="194"/>
    </row>
    <row r="935" spans="1:49" x14ac:dyDescent="0.2">
      <c r="A935" s="37" t="s">
        <v>27</v>
      </c>
      <c r="B935" s="37" t="s">
        <v>3115</v>
      </c>
      <c r="C935" s="193" t="s">
        <v>9792</v>
      </c>
      <c r="D935" s="37" t="s">
        <v>30</v>
      </c>
      <c r="E935" s="193" t="str">
        <f>+LEFT(Tabla1[[#This Row],[RutDV]],8)</f>
        <v>20127019</v>
      </c>
      <c r="F935" s="193" t="str">
        <f>+RIGHT(Tabla1[[#This Row],[RutDV]],1)</f>
        <v>7</v>
      </c>
      <c r="G935" s="92" t="s">
        <v>8361</v>
      </c>
      <c r="H935" s="92" t="s">
        <v>8416</v>
      </c>
      <c r="I935" s="93" t="str">
        <f>+TRIM(Tabla1[[#This Row],[Nombres]]&amp;" "&amp;Tabla1[[#This Row],[Apellidos]])</f>
        <v>FRANCISCA VANGELI ROMERO ADAROS</v>
      </c>
      <c r="J935" s="92" t="s">
        <v>8344</v>
      </c>
      <c r="K935" s="92" t="s">
        <v>8345</v>
      </c>
      <c r="L935" s="193" t="s">
        <v>2494</v>
      </c>
      <c r="M935" s="193" t="s">
        <v>2493</v>
      </c>
      <c r="N935" s="193" t="s">
        <v>2495</v>
      </c>
      <c r="O935" s="193" t="s">
        <v>3108</v>
      </c>
      <c r="P935" s="40">
        <v>44133</v>
      </c>
      <c r="Q935" s="94"/>
      <c r="R935" s="157"/>
      <c r="S935" s="157"/>
      <c r="T935" s="157"/>
      <c r="U935" s="157"/>
      <c r="V935" s="94">
        <v>36285</v>
      </c>
      <c r="W935" s="101" t="s">
        <v>5414</v>
      </c>
      <c r="X935" s="37" t="s">
        <v>2508</v>
      </c>
      <c r="Y935" s="37" t="str">
        <f>+IFERROR(VLOOKUP(Tabla1[[#This Row],[Supervisor]],STAFF!E:H,4,0),"")</f>
        <v>ULISES LA ROSA PEREZ</v>
      </c>
      <c r="Z935" s="94">
        <v>43908</v>
      </c>
      <c r="AA935" s="94">
        <v>43928</v>
      </c>
      <c r="AB935" s="92"/>
      <c r="AC935" s="94">
        <v>43930</v>
      </c>
      <c r="AD935" s="92" t="s">
        <v>8416</v>
      </c>
      <c r="AE935" s="92" t="s">
        <v>8416</v>
      </c>
      <c r="AF935" s="92">
        <v>19308</v>
      </c>
      <c r="AG935" s="92" t="s">
        <v>8432</v>
      </c>
      <c r="AH935" s="92"/>
      <c r="AI935" s="92"/>
      <c r="AJ935" s="92">
        <v>73</v>
      </c>
      <c r="AK935" s="92" t="s">
        <v>8362</v>
      </c>
      <c r="AL935" s="92">
        <v>30</v>
      </c>
      <c r="AM935" s="100" t="s">
        <v>3519</v>
      </c>
      <c r="AN935" s="92" t="str">
        <f>+IF(AL935=45,1,"")</f>
        <v/>
      </c>
      <c r="AO935" s="94">
        <f ca="1">+TODAY()</f>
        <v>44256</v>
      </c>
      <c r="AP935" s="93">
        <f ca="1">+IF(Tabla1[[#This Row],[Fecha Ingreso Plataforma]]="","",AO935-AC935)</f>
        <v>326</v>
      </c>
      <c r="AQ935" s="94"/>
      <c r="AR935" s="95">
        <f>+IF(Tabla1[[#This Row],[Fecha Baja]]="","",VALUE(1&amp;"/"&amp;MONTH(Tabla1[[#This Row],[Fecha Baja]])&amp;"/"&amp;YEAR(Tabla1[[#This Row],[Fecha Baja]])))</f>
        <v>44105</v>
      </c>
      <c r="AS935" s="95">
        <f>IF(Tabla1[[#This Row],[Fecha Ingreso Plataforma]]="","",VALUE(1&amp;"/"&amp;MONTH(Tabla1[[#This Row],[Fecha Ingreso Plataforma]])&amp;"/"&amp;YEAR(Tabla1[[#This Row],[Fecha Ingreso Plataforma]])))</f>
        <v>43922</v>
      </c>
      <c r="AT935" s="93" t="str">
        <f ca="1">+IF(AND(Tabla1[[#This Row],[dias]]&gt;=135,Tabla1[[#This Row],[Estado]]="Vigente"),"Si","No")</f>
        <v>No</v>
      </c>
      <c r="AU935" s="93" t="str">
        <f>+IF(COUNTIF('PLAN EMPLEADO'!I:I,Tabla1[[#This Row],[Mail]])=0,"No","Si")</f>
        <v>No</v>
      </c>
      <c r="AV935" s="93" t="s">
        <v>709</v>
      </c>
      <c r="AW935" s="194"/>
    </row>
    <row r="936" spans="1:49" x14ac:dyDescent="0.2">
      <c r="A936" s="37" t="s">
        <v>27</v>
      </c>
      <c r="B936" s="37" t="s">
        <v>3115</v>
      </c>
      <c r="C936" s="193" t="s">
        <v>7302</v>
      </c>
      <c r="D936" s="37" t="s">
        <v>30</v>
      </c>
      <c r="E936" s="193" t="str">
        <f>+LEFT(Tabla1[[#This Row],[RutDV]],8)</f>
        <v>16705250</v>
      </c>
      <c r="F936" s="193" t="str">
        <f>+RIGHT(Tabla1[[#This Row],[RutDV]],1)</f>
        <v>9</v>
      </c>
      <c r="G936" s="92" t="s">
        <v>8355</v>
      </c>
      <c r="H936" s="92" t="s">
        <v>8410</v>
      </c>
      <c r="I936" s="93" t="str">
        <f>+TRIM(Tabla1[[#This Row],[Nombres]]&amp;" "&amp;Tabla1[[#This Row],[Apellidos]])</f>
        <v>JESSICA KARINE REDLICH ECHEVERRIA</v>
      </c>
      <c r="J936" s="92" t="s">
        <v>8334</v>
      </c>
      <c r="K936" s="92" t="s">
        <v>8335</v>
      </c>
      <c r="L936" s="193" t="s">
        <v>2494</v>
      </c>
      <c r="M936" s="193" t="s">
        <v>2493</v>
      </c>
      <c r="N936" s="193" t="s">
        <v>2496</v>
      </c>
      <c r="O936" s="193" t="s">
        <v>3533</v>
      </c>
      <c r="P936" s="94">
        <v>44165</v>
      </c>
      <c r="Q936" s="94"/>
      <c r="R936" s="157"/>
      <c r="S936" s="157"/>
      <c r="T936" s="157"/>
      <c r="U936" s="157"/>
      <c r="V936" s="94">
        <v>32120</v>
      </c>
      <c r="W936" s="195" t="s">
        <v>5847</v>
      </c>
      <c r="X936" s="37" t="s">
        <v>662</v>
      </c>
      <c r="Y936" s="37" t="str">
        <f>+IFERROR(VLOOKUP(Tabla1[[#This Row],[Supervisor]],STAFF!E:H,4,0),"")</f>
        <v xml:space="preserve">YORMAN JOSE HERNANDEZ USECHE </v>
      </c>
      <c r="Z936" s="94">
        <v>43908</v>
      </c>
      <c r="AA936" s="94">
        <v>43928</v>
      </c>
      <c r="AB936" s="92"/>
      <c r="AC936" s="94">
        <v>43930</v>
      </c>
      <c r="AD936" s="92" t="s">
        <v>8410</v>
      </c>
      <c r="AE936" s="92" t="s">
        <v>8410</v>
      </c>
      <c r="AF936" s="92">
        <v>19266</v>
      </c>
      <c r="AG936" s="92" t="s">
        <v>8426</v>
      </c>
      <c r="AH936" s="92"/>
      <c r="AI936" s="92"/>
      <c r="AJ936" s="92">
        <v>73</v>
      </c>
      <c r="AK936" s="92" t="s">
        <v>8362</v>
      </c>
      <c r="AL936" s="92">
        <v>30</v>
      </c>
      <c r="AM936" s="100" t="s">
        <v>3519</v>
      </c>
      <c r="AN936" s="92" t="str">
        <f>+IF(AL936=45,1,"")</f>
        <v/>
      </c>
      <c r="AO936" s="94">
        <f ca="1">+TODAY()</f>
        <v>44256</v>
      </c>
      <c r="AP936" s="93">
        <f ca="1">+IF(Tabla1[[#This Row],[Fecha Ingreso Plataforma]]="","",AO936-AC936)</f>
        <v>326</v>
      </c>
      <c r="AQ936" s="94"/>
      <c r="AR936" s="95">
        <f>+IF(Tabla1[[#This Row],[Fecha Baja]]="","",VALUE(1&amp;"/"&amp;MONTH(Tabla1[[#This Row],[Fecha Baja]])&amp;"/"&amp;YEAR(Tabla1[[#This Row],[Fecha Baja]])))</f>
        <v>44136</v>
      </c>
      <c r="AS936" s="95">
        <f>IF(Tabla1[[#This Row],[Fecha Ingreso Plataforma]]="","",VALUE(1&amp;"/"&amp;MONTH(Tabla1[[#This Row],[Fecha Ingreso Plataforma]])&amp;"/"&amp;YEAR(Tabla1[[#This Row],[Fecha Ingreso Plataforma]])))</f>
        <v>43922</v>
      </c>
      <c r="AT936" s="93" t="str">
        <f ca="1">+IF(AND(Tabla1[[#This Row],[dias]]&gt;=135,Tabla1[[#This Row],[Estado]]="Vigente"),"Si","No")</f>
        <v>No</v>
      </c>
      <c r="AU936" s="93" t="str">
        <f>+IF(COUNTIF('PLAN EMPLEADO'!I:I,Tabla1[[#This Row],[Mail]])=0,"No","Si")</f>
        <v>No</v>
      </c>
      <c r="AV936" s="93" t="s">
        <v>709</v>
      </c>
      <c r="AW936" s="194"/>
    </row>
    <row r="937" spans="1:49" x14ac:dyDescent="0.2">
      <c r="A937" s="37" t="s">
        <v>27</v>
      </c>
      <c r="B937" s="37" t="s">
        <v>3115</v>
      </c>
      <c r="C937" s="37" t="s">
        <v>28</v>
      </c>
      <c r="D937" s="37" t="s">
        <v>30</v>
      </c>
      <c r="E937" s="193" t="str">
        <f>+LEFT(Tabla1[[#This Row],[RutDV]],8)</f>
        <v>18138140</v>
      </c>
      <c r="F937" s="193" t="str">
        <f>+RIGHT(Tabla1[[#This Row],[RutDV]],1)</f>
        <v>K</v>
      </c>
      <c r="G937" s="92" t="s">
        <v>8348</v>
      </c>
      <c r="H937" s="92" t="s">
        <v>8404</v>
      </c>
      <c r="I937" s="93" t="str">
        <f>+TRIM(Tabla1[[#This Row],[Nombres]]&amp;" "&amp;Tabla1[[#This Row],[Apellidos]])</f>
        <v>MARIA JOSE NIVETH GONZALEZ HERRERA</v>
      </c>
      <c r="J937" s="92" t="s">
        <v>8326</v>
      </c>
      <c r="K937" s="92" t="s">
        <v>8327</v>
      </c>
      <c r="L937" s="149" t="s">
        <v>2494</v>
      </c>
      <c r="M937" s="143" t="s">
        <v>2493</v>
      </c>
      <c r="N937" s="144" t="s">
        <v>2495</v>
      </c>
      <c r="O937" s="143" t="s">
        <v>3240</v>
      </c>
      <c r="P937" s="94">
        <v>43974</v>
      </c>
      <c r="Q937" s="94"/>
      <c r="R937" s="157"/>
      <c r="S937" s="157"/>
      <c r="T937" s="157"/>
      <c r="U937" s="157"/>
      <c r="V937" s="94">
        <v>33641</v>
      </c>
      <c r="W937" s="101" t="s">
        <v>5409</v>
      </c>
      <c r="X937" s="37" t="s">
        <v>2511</v>
      </c>
      <c r="Y937" s="37" t="str">
        <f>+IFERROR(VLOOKUP(Tabla1[[#This Row],[Supervisor]],STAFF!E:H,4,0),"")</f>
        <v>ULISES LA ROSA PEREZ</v>
      </c>
      <c r="Z937" s="94">
        <v>43908</v>
      </c>
      <c r="AA937" s="94">
        <v>43928</v>
      </c>
      <c r="AB937" s="92"/>
      <c r="AC937" s="94">
        <v>43930</v>
      </c>
      <c r="AD937" s="92" t="s">
        <v>8404</v>
      </c>
      <c r="AE937" s="92" t="s">
        <v>8404</v>
      </c>
      <c r="AF937" s="92">
        <v>19116</v>
      </c>
      <c r="AG937" s="92" t="s">
        <v>8419</v>
      </c>
      <c r="AH937" s="92"/>
      <c r="AI937" s="92"/>
      <c r="AJ937" s="92">
        <v>73</v>
      </c>
      <c r="AK937" s="92" t="s">
        <v>8362</v>
      </c>
      <c r="AL937" s="92">
        <v>45</v>
      </c>
      <c r="AM937" s="100" t="s">
        <v>3519</v>
      </c>
      <c r="AN937" s="92">
        <f>+IF(AL937=45,1,"")</f>
        <v>1</v>
      </c>
      <c r="AO937" s="94">
        <f ca="1">+TODAY()</f>
        <v>44256</v>
      </c>
      <c r="AP937" s="93">
        <f ca="1">+IF(Tabla1[[#This Row],[Fecha Ingreso Plataforma]]="","",AO937-AC937)</f>
        <v>326</v>
      </c>
      <c r="AQ937" s="94"/>
      <c r="AR937" s="95">
        <f>+IF(Tabla1[[#This Row],[Fecha Baja]]="","",VALUE(1&amp;"/"&amp;MONTH(Tabla1[[#This Row],[Fecha Baja]])&amp;"/"&amp;YEAR(Tabla1[[#This Row],[Fecha Baja]])))</f>
        <v>43952</v>
      </c>
      <c r="AS937" s="95">
        <f>IF(Tabla1[[#This Row],[Fecha Ingreso Plataforma]]="","",VALUE(1&amp;"/"&amp;MONTH(Tabla1[[#This Row],[Fecha Ingreso Plataforma]])&amp;"/"&amp;YEAR(Tabla1[[#This Row],[Fecha Ingreso Plataforma]])))</f>
        <v>43922</v>
      </c>
      <c r="AT937" s="93" t="str">
        <f ca="1">+IF(AND(Tabla1[[#This Row],[dias]]&gt;=135,Tabla1[[#This Row],[Estado]]="Vigente"),"Si","No")</f>
        <v>No</v>
      </c>
      <c r="AU937" s="93" t="str">
        <f>+IF(COUNTIF('PLAN EMPLEADO'!I:I,Tabla1[[#This Row],[Mail]])=0,"No","Si")</f>
        <v>No</v>
      </c>
      <c r="AV937" s="93" t="s">
        <v>709</v>
      </c>
      <c r="AW937" s="194"/>
    </row>
    <row r="938" spans="1:49" x14ac:dyDescent="0.2">
      <c r="A938" s="37" t="s">
        <v>27</v>
      </c>
      <c r="B938" s="37" t="s">
        <v>3115</v>
      </c>
      <c r="C938" s="37" t="s">
        <v>28</v>
      </c>
      <c r="D938" s="37" t="s">
        <v>30</v>
      </c>
      <c r="E938" s="193" t="str">
        <f>+LEFT(Tabla1[[#This Row],[RutDV]],8)</f>
        <v>17626689</v>
      </c>
      <c r="F938" s="193" t="str">
        <f>+RIGHT(Tabla1[[#This Row],[RutDV]],1)</f>
        <v>9</v>
      </c>
      <c r="G938" s="92" t="s">
        <v>8364</v>
      </c>
      <c r="H938" s="92" t="s">
        <v>8439</v>
      </c>
      <c r="I938" s="93" t="str">
        <f>+TRIM(Tabla1[[#This Row],[Nombres]]&amp;" "&amp;Tabla1[[#This Row],[Apellidos]])</f>
        <v>PAULA CAROLINA MENDIETA IBACACHE</v>
      </c>
      <c r="J938" s="92" t="s">
        <v>8380</v>
      </c>
      <c r="K938" s="92" t="s">
        <v>8381</v>
      </c>
      <c r="L938" s="193" t="s">
        <v>2494</v>
      </c>
      <c r="M938" s="193" t="s">
        <v>2493</v>
      </c>
      <c r="N938" s="193" t="s">
        <v>2496</v>
      </c>
      <c r="O938" s="193" t="s">
        <v>3533</v>
      </c>
      <c r="P938" s="94">
        <v>44221</v>
      </c>
      <c r="Q938" s="94"/>
      <c r="R938" s="157"/>
      <c r="S938" s="157"/>
      <c r="T938" s="157"/>
      <c r="U938" s="157"/>
      <c r="V938" s="94">
        <v>33345</v>
      </c>
      <c r="W938" s="108" t="s">
        <v>7301</v>
      </c>
      <c r="X938" s="37" t="s">
        <v>689</v>
      </c>
      <c r="Y938" s="37" t="str">
        <f>+IFERROR(VLOOKUP(Tabla1[[#This Row],[Supervisor]],STAFF!E:H,4,0),"")</f>
        <v>FRANCISCO JAVIER SUAREZ VEGA</v>
      </c>
      <c r="Z938" s="94">
        <v>43916</v>
      </c>
      <c r="AA938" s="94">
        <v>43930</v>
      </c>
      <c r="AB938" s="92"/>
      <c r="AC938" s="94">
        <v>43934</v>
      </c>
      <c r="AD938" s="92" t="s">
        <v>8439</v>
      </c>
      <c r="AE938" s="92" t="s">
        <v>8439</v>
      </c>
      <c r="AF938" s="92">
        <v>19351</v>
      </c>
      <c r="AG938" s="92" t="s">
        <v>8454</v>
      </c>
      <c r="AH938" s="92"/>
      <c r="AI938" s="92"/>
      <c r="AJ938" s="92">
        <v>74</v>
      </c>
      <c r="AK938" s="92" t="s">
        <v>5890</v>
      </c>
      <c r="AL938" s="92">
        <v>45</v>
      </c>
      <c r="AM938" s="107" t="s">
        <v>3519</v>
      </c>
      <c r="AN938" s="92">
        <f>+IF(AL938=45,1,"")</f>
        <v>1</v>
      </c>
      <c r="AO938" s="94">
        <f ca="1">+TODAY()</f>
        <v>44256</v>
      </c>
      <c r="AP938" s="93">
        <f ca="1">+IF(Tabla1[[#This Row],[Fecha Ingreso Plataforma]]="","",AO938-AC938)</f>
        <v>322</v>
      </c>
      <c r="AQ938" s="94"/>
      <c r="AR938" s="95">
        <f>+IF(Tabla1[[#This Row],[Fecha Baja]]="","",VALUE(1&amp;"/"&amp;MONTH(Tabla1[[#This Row],[Fecha Baja]])&amp;"/"&amp;YEAR(Tabla1[[#This Row],[Fecha Baja]])))</f>
        <v>44197</v>
      </c>
      <c r="AS938" s="95">
        <f>IF(Tabla1[[#This Row],[Fecha Ingreso Plataforma]]="","",VALUE(1&amp;"/"&amp;MONTH(Tabla1[[#This Row],[Fecha Ingreso Plataforma]])&amp;"/"&amp;YEAR(Tabla1[[#This Row],[Fecha Ingreso Plataforma]])))</f>
        <v>43922</v>
      </c>
      <c r="AT938" s="93" t="str">
        <f ca="1">+IF(AND(Tabla1[[#This Row],[dias]]&gt;=135,Tabla1[[#This Row],[Estado]]="Vigente"),"Si","No")</f>
        <v>No</v>
      </c>
      <c r="AU938" s="93" t="str">
        <f>+IF(COUNTIF('PLAN EMPLEADO'!I:I,Tabla1[[#This Row],[Mail]])=0,"No","Si")</f>
        <v>Si</v>
      </c>
      <c r="AV938" s="93" t="s">
        <v>8321</v>
      </c>
      <c r="AW938" s="194"/>
    </row>
    <row r="939" spans="1:49" x14ac:dyDescent="0.2">
      <c r="A939" s="37" t="s">
        <v>27</v>
      </c>
      <c r="B939" s="37" t="s">
        <v>3115</v>
      </c>
      <c r="C939" s="193" t="s">
        <v>29</v>
      </c>
      <c r="D939" s="37" t="s">
        <v>30</v>
      </c>
      <c r="E939" s="193" t="str">
        <f>+LEFT(Tabla1[[#This Row],[RutDV]],8)</f>
        <v>18758610</v>
      </c>
      <c r="F939" s="193" t="str">
        <f>+RIGHT(Tabla1[[#This Row],[RutDV]],1)</f>
        <v>0</v>
      </c>
      <c r="G939" s="92" t="s">
        <v>8367</v>
      </c>
      <c r="H939" s="92" t="s">
        <v>8442</v>
      </c>
      <c r="I939" s="93" t="str">
        <f>+TRIM(Tabla1[[#This Row],[Nombres]]&amp;" "&amp;Tabla1[[#This Row],[Apellidos]])</f>
        <v>ANDRES ANTONIO MIRANDA DIAZ</v>
      </c>
      <c r="J939" s="92" t="s">
        <v>6645</v>
      </c>
      <c r="K939" s="92" t="s">
        <v>8385</v>
      </c>
      <c r="L939" s="193" t="s">
        <v>2494</v>
      </c>
      <c r="M939" s="193" t="s">
        <v>2493</v>
      </c>
      <c r="N939" s="193" t="s">
        <v>2495</v>
      </c>
      <c r="O939" s="193" t="s">
        <v>3240</v>
      </c>
      <c r="P939" s="94">
        <v>44067</v>
      </c>
      <c r="Q939" s="94"/>
      <c r="R939" s="157"/>
      <c r="S939" s="157"/>
      <c r="T939" s="157"/>
      <c r="U939" s="157"/>
      <c r="V939" s="94">
        <v>34610</v>
      </c>
      <c r="W939" s="108" t="s">
        <v>5414</v>
      </c>
      <c r="X939" s="37" t="s">
        <v>2508</v>
      </c>
      <c r="Y939" s="37" t="str">
        <f>+IFERROR(VLOOKUP(Tabla1[[#This Row],[Supervisor]],STAFF!E:H,4,0),"")</f>
        <v>ULISES LA ROSA PEREZ</v>
      </c>
      <c r="Z939" s="94">
        <v>43916</v>
      </c>
      <c r="AA939" s="94">
        <v>43930</v>
      </c>
      <c r="AB939" s="92"/>
      <c r="AC939" s="94">
        <v>43934</v>
      </c>
      <c r="AD939" s="92" t="s">
        <v>8442</v>
      </c>
      <c r="AE939" s="92" t="s">
        <v>8442</v>
      </c>
      <c r="AF939" s="92">
        <v>19181</v>
      </c>
      <c r="AG939" s="92" t="s">
        <v>8457</v>
      </c>
      <c r="AH939" s="92">
        <v>45</v>
      </c>
      <c r="AI939" s="92"/>
      <c r="AJ939" s="92">
        <v>74</v>
      </c>
      <c r="AK939" s="92" t="s">
        <v>5890</v>
      </c>
      <c r="AL939" s="92">
        <v>45</v>
      </c>
      <c r="AM939" s="107" t="s">
        <v>3519</v>
      </c>
      <c r="AN939" s="92">
        <f>+IF(AL939=45,1,"")</f>
        <v>1</v>
      </c>
      <c r="AO939" s="94">
        <f ca="1">+TODAY()</f>
        <v>44256</v>
      </c>
      <c r="AP939" s="93">
        <f ca="1">+IF(Tabla1[[#This Row],[Fecha Ingreso Plataforma]]="","",AO939-AC939)</f>
        <v>322</v>
      </c>
      <c r="AQ939" s="94"/>
      <c r="AR939" s="95">
        <f>+IF(Tabla1[[#This Row],[Fecha Baja]]="","",VALUE(1&amp;"/"&amp;MONTH(Tabla1[[#This Row],[Fecha Baja]])&amp;"/"&amp;YEAR(Tabla1[[#This Row],[Fecha Baja]])))</f>
        <v>44044</v>
      </c>
      <c r="AS939" s="95">
        <f>IF(Tabla1[[#This Row],[Fecha Ingreso Plataforma]]="","",VALUE(1&amp;"/"&amp;MONTH(Tabla1[[#This Row],[Fecha Ingreso Plataforma]])&amp;"/"&amp;YEAR(Tabla1[[#This Row],[Fecha Ingreso Plataforma]])))</f>
        <v>43922</v>
      </c>
      <c r="AT939" s="93" t="str">
        <f ca="1">+IF(AND(Tabla1[[#This Row],[dias]]&gt;=135,Tabla1[[#This Row],[Estado]]="Vigente"),"Si","No")</f>
        <v>No</v>
      </c>
      <c r="AU939" s="93" t="str">
        <f>+IF(COUNTIF('PLAN EMPLEADO'!I:I,Tabla1[[#This Row],[Mail]])=0,"No","Si")</f>
        <v>No</v>
      </c>
      <c r="AV939" s="93" t="s">
        <v>709</v>
      </c>
      <c r="AW939" s="194"/>
    </row>
    <row r="940" spans="1:49" x14ac:dyDescent="0.2">
      <c r="A940" s="37" t="s">
        <v>27</v>
      </c>
      <c r="B940" s="37" t="s">
        <v>3115</v>
      </c>
      <c r="C940" s="37" t="s">
        <v>28</v>
      </c>
      <c r="D940" s="37" t="s">
        <v>30</v>
      </c>
      <c r="E940" s="193" t="str">
        <f>+LEFT(Tabla1[[#This Row],[RutDV]],8)</f>
        <v>18317730</v>
      </c>
      <c r="F940" s="193" t="str">
        <f>+RIGHT(Tabla1[[#This Row],[RutDV]],1)</f>
        <v>3</v>
      </c>
      <c r="G940" s="92" t="s">
        <v>8365</v>
      </c>
      <c r="H940" s="92" t="s">
        <v>8440</v>
      </c>
      <c r="I940" s="93" t="str">
        <f>+TRIM(Tabla1[[#This Row],[Nombres]]&amp;" "&amp;Tabla1[[#This Row],[Apellidos]])</f>
        <v>KATYA JESENIA BARAHONA LOPEZ</v>
      </c>
      <c r="J940" s="92" t="s">
        <v>8382</v>
      </c>
      <c r="K940" s="92" t="s">
        <v>8383</v>
      </c>
      <c r="L940" s="130" t="s">
        <v>2494</v>
      </c>
      <c r="M940" s="130" t="s">
        <v>2493</v>
      </c>
      <c r="N940" s="130" t="s">
        <v>2496</v>
      </c>
      <c r="O940" s="130" t="s">
        <v>3533</v>
      </c>
      <c r="P940" s="94">
        <v>43957</v>
      </c>
      <c r="Q940" s="94"/>
      <c r="R940" s="157"/>
      <c r="S940" s="157"/>
      <c r="T940" s="157"/>
      <c r="U940" s="157"/>
      <c r="V940" s="94">
        <v>34082</v>
      </c>
      <c r="W940" s="108" t="s">
        <v>5417</v>
      </c>
      <c r="X940" s="37" t="s">
        <v>2514</v>
      </c>
      <c r="Y940" s="37" t="str">
        <f>+IFERROR(VLOOKUP(Tabla1[[#This Row],[Supervisor]],STAFF!E:H,4,0),"")</f>
        <v>WILLIAMS ENRIQUE DOMINGUEZ BARRADA</v>
      </c>
      <c r="Z940" s="94">
        <v>43916</v>
      </c>
      <c r="AA940" s="94">
        <v>43930</v>
      </c>
      <c r="AB940" s="92"/>
      <c r="AC940" s="94">
        <v>43934</v>
      </c>
      <c r="AD940" s="92" t="s">
        <v>8440</v>
      </c>
      <c r="AE940" s="92" t="s">
        <v>8440</v>
      </c>
      <c r="AF940" s="92">
        <v>19355</v>
      </c>
      <c r="AG940" s="92" t="s">
        <v>8455</v>
      </c>
      <c r="AH940" s="92">
        <v>45</v>
      </c>
      <c r="AI940" s="92"/>
      <c r="AJ940" s="92">
        <v>74</v>
      </c>
      <c r="AK940" s="92" t="s">
        <v>5890</v>
      </c>
      <c r="AL940" s="92">
        <v>45</v>
      </c>
      <c r="AM940" s="107" t="s">
        <v>3519</v>
      </c>
      <c r="AN940" s="92">
        <f>+IF(AL940=45,1,"")</f>
        <v>1</v>
      </c>
      <c r="AO940" s="94">
        <f ca="1">+TODAY()</f>
        <v>44256</v>
      </c>
      <c r="AP940" s="93">
        <f ca="1">+IF(Tabla1[[#This Row],[Fecha Ingreso Plataforma]]="","",AO940-AC940)</f>
        <v>322</v>
      </c>
      <c r="AQ940" s="94"/>
      <c r="AR940" s="95">
        <f>+IF(Tabla1[[#This Row],[Fecha Baja]]="","",VALUE(1&amp;"/"&amp;MONTH(Tabla1[[#This Row],[Fecha Baja]])&amp;"/"&amp;YEAR(Tabla1[[#This Row],[Fecha Baja]])))</f>
        <v>43952</v>
      </c>
      <c r="AS940" s="95">
        <f>IF(Tabla1[[#This Row],[Fecha Ingreso Plataforma]]="","",VALUE(1&amp;"/"&amp;MONTH(Tabla1[[#This Row],[Fecha Ingreso Plataforma]])&amp;"/"&amp;YEAR(Tabla1[[#This Row],[Fecha Ingreso Plataforma]])))</f>
        <v>43922</v>
      </c>
      <c r="AT940" s="93" t="str">
        <f ca="1">+IF(AND(Tabla1[[#This Row],[dias]]&gt;=135,Tabla1[[#This Row],[Estado]]="Vigente"),"Si","No")</f>
        <v>No</v>
      </c>
      <c r="AU940" s="93" t="str">
        <f>+IF(COUNTIF('PLAN EMPLEADO'!I:I,Tabla1[[#This Row],[Mail]])=0,"No","Si")</f>
        <v>No</v>
      </c>
      <c r="AV940" s="93" t="s">
        <v>709</v>
      </c>
      <c r="AW940" s="194"/>
    </row>
    <row r="941" spans="1:49" x14ac:dyDescent="0.2">
      <c r="A941" s="37" t="s">
        <v>27</v>
      </c>
      <c r="B941" s="37" t="s">
        <v>3115</v>
      </c>
      <c r="C941" s="37" t="s">
        <v>28</v>
      </c>
      <c r="D941" s="37" t="s">
        <v>30</v>
      </c>
      <c r="E941" s="193" t="str">
        <f>+LEFT(Tabla1[[#This Row],[RutDV]],8)</f>
        <v>18689508</v>
      </c>
      <c r="F941" s="193" t="str">
        <f>+RIGHT(Tabla1[[#This Row],[RutDV]],1)</f>
        <v>8</v>
      </c>
      <c r="G941" s="92" t="s">
        <v>8366</v>
      </c>
      <c r="H941" s="92" t="s">
        <v>8441</v>
      </c>
      <c r="I941" s="93" t="str">
        <f>+TRIM(Tabla1[[#This Row],[Nombres]]&amp;" "&amp;Tabla1[[#This Row],[Apellidos]])</f>
        <v>PABLO ANDRES ACUÑA CORTES</v>
      </c>
      <c r="J941" s="92" t="s">
        <v>2172</v>
      </c>
      <c r="K941" s="92" t="s">
        <v>8384</v>
      </c>
      <c r="L941" s="176" t="s">
        <v>2494</v>
      </c>
      <c r="M941" s="176" t="s">
        <v>2493</v>
      </c>
      <c r="N941" s="176" t="s">
        <v>2496</v>
      </c>
      <c r="O941" s="176" t="s">
        <v>3533</v>
      </c>
      <c r="P941" s="94">
        <v>44009</v>
      </c>
      <c r="Q941" s="94"/>
      <c r="R941" s="157"/>
      <c r="S941" s="157"/>
      <c r="T941" s="157"/>
      <c r="U941" s="157"/>
      <c r="V941" s="94">
        <v>34548</v>
      </c>
      <c r="W941" s="108" t="s">
        <v>5417</v>
      </c>
      <c r="X941" s="37" t="s">
        <v>2514</v>
      </c>
      <c r="Y941" s="37" t="str">
        <f>+IFERROR(VLOOKUP(Tabla1[[#This Row],[Supervisor]],STAFF!E:H,4,0),"")</f>
        <v>WILLIAMS ENRIQUE DOMINGUEZ BARRADA</v>
      </c>
      <c r="Z941" s="94">
        <v>43916</v>
      </c>
      <c r="AA941" s="94">
        <v>43930</v>
      </c>
      <c r="AB941" s="92"/>
      <c r="AC941" s="94">
        <v>43934</v>
      </c>
      <c r="AD941" s="92" t="s">
        <v>8441</v>
      </c>
      <c r="AE941" s="92" t="s">
        <v>8441</v>
      </c>
      <c r="AF941" s="92">
        <v>19178</v>
      </c>
      <c r="AG941" s="92" t="s">
        <v>8456</v>
      </c>
      <c r="AH941" s="92">
        <v>45</v>
      </c>
      <c r="AI941" s="92"/>
      <c r="AJ941" s="92">
        <v>74</v>
      </c>
      <c r="AK941" s="92" t="s">
        <v>5890</v>
      </c>
      <c r="AL941" s="92">
        <v>45</v>
      </c>
      <c r="AM941" s="107" t="s">
        <v>3519</v>
      </c>
      <c r="AN941" s="92">
        <f>+IF(AL941=45,1,"")</f>
        <v>1</v>
      </c>
      <c r="AO941" s="94">
        <f ca="1">+TODAY()</f>
        <v>44256</v>
      </c>
      <c r="AP941" s="93">
        <f ca="1">+IF(Tabla1[[#This Row],[Fecha Ingreso Plataforma]]="","",AO941-AC941)</f>
        <v>322</v>
      </c>
      <c r="AQ941" s="94"/>
      <c r="AR941" s="95">
        <f>+IF(Tabla1[[#This Row],[Fecha Baja]]="","",VALUE(1&amp;"/"&amp;MONTH(Tabla1[[#This Row],[Fecha Baja]])&amp;"/"&amp;YEAR(Tabla1[[#This Row],[Fecha Baja]])))</f>
        <v>43983</v>
      </c>
      <c r="AS941" s="95">
        <f>IF(Tabla1[[#This Row],[Fecha Ingreso Plataforma]]="","",VALUE(1&amp;"/"&amp;MONTH(Tabla1[[#This Row],[Fecha Ingreso Plataforma]])&amp;"/"&amp;YEAR(Tabla1[[#This Row],[Fecha Ingreso Plataforma]])))</f>
        <v>43922</v>
      </c>
      <c r="AT941" s="93" t="str">
        <f ca="1">+IF(AND(Tabla1[[#This Row],[dias]]&gt;=135,Tabla1[[#This Row],[Estado]]="Vigente"),"Si","No")</f>
        <v>No</v>
      </c>
      <c r="AU941" s="93" t="str">
        <f>+IF(COUNTIF('PLAN EMPLEADO'!I:I,Tabla1[[#This Row],[Mail]])=0,"No","Si")</f>
        <v>No</v>
      </c>
      <c r="AV941" s="93" t="s">
        <v>709</v>
      </c>
      <c r="AW941" s="194"/>
    </row>
    <row r="942" spans="1:49" x14ac:dyDescent="0.2">
      <c r="A942" s="110" t="s">
        <v>27</v>
      </c>
      <c r="B942" s="110" t="s">
        <v>3115</v>
      </c>
      <c r="C942" s="193" t="s">
        <v>9792</v>
      </c>
      <c r="D942" s="110" t="s">
        <v>30</v>
      </c>
      <c r="E942" s="193" t="str">
        <f>+LEFT(Tabla1[[#This Row],[RutDV]],8)</f>
        <v>17745852</v>
      </c>
      <c r="F942" s="193" t="str">
        <f>+RIGHT(Tabla1[[#This Row],[RutDV]],1)</f>
        <v>k</v>
      </c>
      <c r="G942" s="110" t="s">
        <v>8580</v>
      </c>
      <c r="H942" s="110" t="s">
        <v>8598</v>
      </c>
      <c r="I942" s="111" t="str">
        <f>+TRIM(Tabla1[[#This Row],[Nombres]]&amp;" "&amp;Tabla1[[#This Row],[Apellidos]])</f>
        <v>ROBERTO ISAI SALDIAS RIQUELME</v>
      </c>
      <c r="J942" s="110" t="s">
        <v>8561</v>
      </c>
      <c r="K942" s="110" t="s">
        <v>8562</v>
      </c>
      <c r="L942" s="193" t="s">
        <v>2494</v>
      </c>
      <c r="M942" s="193" t="s">
        <v>2493</v>
      </c>
      <c r="N942" s="193" t="s">
        <v>2496</v>
      </c>
      <c r="O942" s="193" t="s">
        <v>3533</v>
      </c>
      <c r="P942" s="109">
        <v>44187</v>
      </c>
      <c r="Q942" s="109"/>
      <c r="R942" s="133"/>
      <c r="S942" s="133"/>
      <c r="T942" s="133"/>
      <c r="U942" s="133"/>
      <c r="V942" s="109">
        <v>33393</v>
      </c>
      <c r="W942" s="117" t="s">
        <v>5415</v>
      </c>
      <c r="X942" s="37" t="s">
        <v>2509</v>
      </c>
      <c r="Y942" s="37" t="str">
        <f>+IFERROR(VLOOKUP(Tabla1[[#This Row],[Supervisor]],STAFF!E:H,4,0),"")</f>
        <v>ULISES LA ROSA PEREZ</v>
      </c>
      <c r="Z942" s="109">
        <v>43934</v>
      </c>
      <c r="AA942" s="109">
        <v>43939</v>
      </c>
      <c r="AB942" s="110"/>
      <c r="AC942" s="109">
        <v>43941</v>
      </c>
      <c r="AD942" s="110" t="s">
        <v>8598</v>
      </c>
      <c r="AE942" s="110" t="s">
        <v>8598</v>
      </c>
      <c r="AF942" s="110">
        <v>19337</v>
      </c>
      <c r="AG942" s="110" t="s">
        <v>8617</v>
      </c>
      <c r="AH942" s="110"/>
      <c r="AI942" s="110"/>
      <c r="AJ942" s="110">
        <v>75</v>
      </c>
      <c r="AK942" s="110" t="s">
        <v>5846</v>
      </c>
      <c r="AL942" s="110">
        <v>45</v>
      </c>
      <c r="AM942" s="116" t="s">
        <v>3519</v>
      </c>
      <c r="AN942" s="110">
        <f>+IF(AL942=45,1,"")</f>
        <v>1</v>
      </c>
      <c r="AO942" s="109">
        <f ca="1">+TODAY()</f>
        <v>44256</v>
      </c>
      <c r="AP942" s="111">
        <f ca="1">+IF(Tabla1[[#This Row],[Fecha Ingreso Plataforma]]="","",AO942-AC942)</f>
        <v>315</v>
      </c>
      <c r="AQ942" s="109"/>
      <c r="AR942" s="112">
        <f>+IF(Tabla1[[#This Row],[Fecha Baja]]="","",VALUE(1&amp;"/"&amp;MONTH(Tabla1[[#This Row],[Fecha Baja]])&amp;"/"&amp;YEAR(Tabla1[[#This Row],[Fecha Baja]])))</f>
        <v>44166</v>
      </c>
      <c r="AS942" s="112">
        <f>IF(Tabla1[[#This Row],[Fecha Ingreso Plataforma]]="","",VALUE(1&amp;"/"&amp;MONTH(Tabla1[[#This Row],[Fecha Ingreso Plataforma]])&amp;"/"&amp;YEAR(Tabla1[[#This Row],[Fecha Ingreso Plataforma]])))</f>
        <v>43922</v>
      </c>
      <c r="AT942" s="111" t="str">
        <f ca="1">+IF(AND(Tabla1[[#This Row],[dias]]&gt;=135,Tabla1[[#This Row],[Estado]]="Vigente"),"Si","No")</f>
        <v>No</v>
      </c>
      <c r="AU942" s="111" t="str">
        <f>+IF(COUNTIF('PLAN EMPLEADO'!I:I,Tabla1[[#This Row],[Mail]])=0,"No","Si")</f>
        <v>No</v>
      </c>
      <c r="AV942" s="111" t="s">
        <v>8321</v>
      </c>
      <c r="AW942" s="194"/>
    </row>
    <row r="943" spans="1:49" x14ac:dyDescent="0.2">
      <c r="A943" s="110" t="s">
        <v>27</v>
      </c>
      <c r="B943" s="110" t="s">
        <v>3115</v>
      </c>
      <c r="C943" s="110" t="s">
        <v>28</v>
      </c>
      <c r="D943" s="110" t="s">
        <v>30</v>
      </c>
      <c r="E943" s="193" t="str">
        <f>+LEFT(Tabla1[[#This Row],[RutDV]],8)</f>
        <v>17288590</v>
      </c>
      <c r="F943" s="193" t="str">
        <f>+RIGHT(Tabla1[[#This Row],[RutDV]],1)</f>
        <v>K</v>
      </c>
      <c r="G943" s="110" t="s">
        <v>8570</v>
      </c>
      <c r="H943" s="110" t="s">
        <v>8587</v>
      </c>
      <c r="I943" s="111" t="str">
        <f>+TRIM(Tabla1[[#This Row],[Nombres]]&amp;" "&amp;Tabla1[[#This Row],[Apellidos]])</f>
        <v>ABRAHAM IGNACIO BARRAZA ROJAS</v>
      </c>
      <c r="J943" s="110" t="s">
        <v>8543</v>
      </c>
      <c r="K943" s="110" t="s">
        <v>6967</v>
      </c>
      <c r="L943" s="193" t="s">
        <v>2494</v>
      </c>
      <c r="M943" s="193" t="s">
        <v>2493</v>
      </c>
      <c r="N943" s="193" t="s">
        <v>2495</v>
      </c>
      <c r="O943" s="193" t="s">
        <v>3240</v>
      </c>
      <c r="P943" s="109">
        <v>44074</v>
      </c>
      <c r="Q943" s="109"/>
      <c r="R943" s="133"/>
      <c r="S943" s="133"/>
      <c r="T943" s="133"/>
      <c r="U943" s="133"/>
      <c r="V943" s="109">
        <v>34686</v>
      </c>
      <c r="W943" s="117" t="s">
        <v>5411</v>
      </c>
      <c r="X943" s="37" t="s">
        <v>2512</v>
      </c>
      <c r="Y943" s="37" t="str">
        <f>+IFERROR(VLOOKUP(Tabla1[[#This Row],[Supervisor]],STAFF!E:H,4,0),"")</f>
        <v>ULISES LA ROSA PEREZ</v>
      </c>
      <c r="Z943" s="109">
        <v>43934</v>
      </c>
      <c r="AA943" s="109">
        <v>43939</v>
      </c>
      <c r="AB943" s="110"/>
      <c r="AC943" s="109">
        <v>43941</v>
      </c>
      <c r="AD943" s="110" t="s">
        <v>8587</v>
      </c>
      <c r="AE943" s="110" t="s">
        <v>8587</v>
      </c>
      <c r="AF943" s="110">
        <v>19400</v>
      </c>
      <c r="AG943" s="110" t="s">
        <v>8606</v>
      </c>
      <c r="AH943" s="110"/>
      <c r="AI943" s="110"/>
      <c r="AJ943" s="110">
        <v>75</v>
      </c>
      <c r="AK943" s="110" t="s">
        <v>5846</v>
      </c>
      <c r="AL943" s="110">
        <v>45</v>
      </c>
      <c r="AM943" s="116" t="s">
        <v>3519</v>
      </c>
      <c r="AN943" s="110">
        <f>+IF(AL943=45,1,"")</f>
        <v>1</v>
      </c>
      <c r="AO943" s="109">
        <f ca="1">+TODAY()</f>
        <v>44256</v>
      </c>
      <c r="AP943" s="111">
        <f ca="1">+IF(Tabla1[[#This Row],[Fecha Ingreso Plataforma]]="","",AO943-AC943)</f>
        <v>315</v>
      </c>
      <c r="AQ943" s="109"/>
      <c r="AR943" s="112">
        <f>+IF(Tabla1[[#This Row],[Fecha Baja]]="","",VALUE(1&amp;"/"&amp;MONTH(Tabla1[[#This Row],[Fecha Baja]])&amp;"/"&amp;YEAR(Tabla1[[#This Row],[Fecha Baja]])))</f>
        <v>44044</v>
      </c>
      <c r="AS943" s="112">
        <f>IF(Tabla1[[#This Row],[Fecha Ingreso Plataforma]]="","",VALUE(1&amp;"/"&amp;MONTH(Tabla1[[#This Row],[Fecha Ingreso Plataforma]])&amp;"/"&amp;YEAR(Tabla1[[#This Row],[Fecha Ingreso Plataforma]])))</f>
        <v>43922</v>
      </c>
      <c r="AT943" s="111" t="str">
        <f ca="1">+IF(AND(Tabla1[[#This Row],[dias]]&gt;=135,Tabla1[[#This Row],[Estado]]="Vigente"),"Si","No")</f>
        <v>No</v>
      </c>
      <c r="AU943" s="111" t="str">
        <f>+IF(COUNTIF('PLAN EMPLEADO'!I:I,Tabla1[[#This Row],[Mail]])=0,"No","Si")</f>
        <v>No</v>
      </c>
      <c r="AV943" s="111" t="s">
        <v>709</v>
      </c>
      <c r="AW943" s="198"/>
    </row>
    <row r="944" spans="1:49" x14ac:dyDescent="0.2">
      <c r="A944" s="110" t="s">
        <v>27</v>
      </c>
      <c r="B944" s="110" t="s">
        <v>3115</v>
      </c>
      <c r="C944" s="110" t="s">
        <v>28</v>
      </c>
      <c r="D944" s="110" t="s">
        <v>30</v>
      </c>
      <c r="E944" s="193" t="str">
        <f>+LEFT(Tabla1[[#This Row],[RutDV]],8)</f>
        <v>19695537</v>
      </c>
      <c r="F944" s="193" t="str">
        <f>+RIGHT(Tabla1[[#This Row],[RutDV]],1)</f>
        <v>2</v>
      </c>
      <c r="G944" s="110" t="s">
        <v>8581</v>
      </c>
      <c r="H944" s="110" t="s">
        <v>8599</v>
      </c>
      <c r="I944" s="111" t="str">
        <f>+TRIM(Tabla1[[#This Row],[Nombres]]&amp;" "&amp;Tabla1[[#This Row],[Apellidos]])</f>
        <v>DIEGO IGNACIO MEDINA INOSTROZA</v>
      </c>
      <c r="J944" s="110" t="s">
        <v>5754</v>
      </c>
      <c r="K944" s="110" t="s">
        <v>8563</v>
      </c>
      <c r="L944" s="132" t="s">
        <v>2494</v>
      </c>
      <c r="M944" s="132" t="s">
        <v>2493</v>
      </c>
      <c r="N944" s="132" t="s">
        <v>2496</v>
      </c>
      <c r="O944" s="132" t="s">
        <v>3533</v>
      </c>
      <c r="P944" s="109">
        <v>43959</v>
      </c>
      <c r="Q944" s="109"/>
      <c r="R944" s="133"/>
      <c r="S944" s="133"/>
      <c r="T944" s="133"/>
      <c r="U944" s="133"/>
      <c r="V944" s="109">
        <v>36033</v>
      </c>
      <c r="W944" s="117" t="s">
        <v>8086</v>
      </c>
      <c r="X944" s="37" t="s">
        <v>4636</v>
      </c>
      <c r="Y944" s="37" t="str">
        <f>+IFERROR(VLOOKUP(Tabla1[[#This Row],[Supervisor]],STAFF!E:H,4,0),"")</f>
        <v>ULISES LA ROSA PEREZ</v>
      </c>
      <c r="Z944" s="109">
        <v>43934</v>
      </c>
      <c r="AA944" s="109">
        <v>43939</v>
      </c>
      <c r="AB944" s="110"/>
      <c r="AC944" s="109">
        <v>43941</v>
      </c>
      <c r="AD944" s="110" t="s">
        <v>8599</v>
      </c>
      <c r="AE944" s="110" t="s">
        <v>8599</v>
      </c>
      <c r="AF944" s="110">
        <v>19340</v>
      </c>
      <c r="AG944" s="110" t="s">
        <v>8618</v>
      </c>
      <c r="AH944" s="110"/>
      <c r="AI944" s="110"/>
      <c r="AJ944" s="110">
        <v>75</v>
      </c>
      <c r="AK944" s="110" t="s">
        <v>5846</v>
      </c>
      <c r="AL944" s="110">
        <v>45</v>
      </c>
      <c r="AM944" s="116" t="s">
        <v>3519</v>
      </c>
      <c r="AN944" s="110">
        <f>+IF(AL944=45,1,"")</f>
        <v>1</v>
      </c>
      <c r="AO944" s="109">
        <f ca="1">+TODAY()</f>
        <v>44256</v>
      </c>
      <c r="AP944" s="111">
        <f ca="1">+IF(Tabla1[[#This Row],[Fecha Ingreso Plataforma]]="","",AO944-AC944)</f>
        <v>315</v>
      </c>
      <c r="AQ944" s="109"/>
      <c r="AR944" s="112">
        <f>+IF(Tabla1[[#This Row],[Fecha Baja]]="","",VALUE(1&amp;"/"&amp;MONTH(Tabla1[[#This Row],[Fecha Baja]])&amp;"/"&amp;YEAR(Tabla1[[#This Row],[Fecha Baja]])))</f>
        <v>43952</v>
      </c>
      <c r="AS944" s="112">
        <f>IF(Tabla1[[#This Row],[Fecha Ingreso Plataforma]]="","",VALUE(1&amp;"/"&amp;MONTH(Tabla1[[#This Row],[Fecha Ingreso Plataforma]])&amp;"/"&amp;YEAR(Tabla1[[#This Row],[Fecha Ingreso Plataforma]])))</f>
        <v>43922</v>
      </c>
      <c r="AT944" s="111" t="str">
        <f ca="1">+IF(AND(Tabla1[[#This Row],[dias]]&gt;=135,Tabla1[[#This Row],[Estado]]="Vigente"),"Si","No")</f>
        <v>No</v>
      </c>
      <c r="AU944" s="111" t="str">
        <f>+IF(COUNTIF('PLAN EMPLEADO'!I:I,Tabla1[[#This Row],[Mail]])=0,"No","Si")</f>
        <v>No</v>
      </c>
      <c r="AV944" s="111" t="s">
        <v>709</v>
      </c>
      <c r="AW944" s="194"/>
    </row>
    <row r="945" spans="1:49" x14ac:dyDescent="0.2">
      <c r="A945" s="110" t="s">
        <v>27</v>
      </c>
      <c r="B945" s="110" t="s">
        <v>3115</v>
      </c>
      <c r="C945" s="193" t="s">
        <v>7302</v>
      </c>
      <c r="D945" s="110" t="s">
        <v>30</v>
      </c>
      <c r="E945" s="193" t="str">
        <f>+LEFT(Tabla1[[#This Row],[RutDV]],8)</f>
        <v>18495535</v>
      </c>
      <c r="F945" s="193" t="str">
        <f>+RIGHT(Tabla1[[#This Row],[RutDV]],1)</f>
        <v>0</v>
      </c>
      <c r="G945" s="110" t="s">
        <v>8574</v>
      </c>
      <c r="H945" s="110" t="s">
        <v>8592</v>
      </c>
      <c r="I945" s="111" t="str">
        <f>+TRIM(Tabla1[[#This Row],[Nombres]]&amp;" "&amp;Tabla1[[#This Row],[Apellidos]])</f>
        <v>FELIPE ANDRES SANTANDER JIMENEZ</v>
      </c>
      <c r="J945" s="110" t="s">
        <v>1912</v>
      </c>
      <c r="K945" s="110" t="s">
        <v>8550</v>
      </c>
      <c r="L945" s="193" t="s">
        <v>2494</v>
      </c>
      <c r="M945" s="193" t="s">
        <v>2493</v>
      </c>
      <c r="N945" s="193" t="s">
        <v>2495</v>
      </c>
      <c r="O945" s="193" t="s">
        <v>3240</v>
      </c>
      <c r="P945" s="109">
        <v>44074</v>
      </c>
      <c r="Q945" s="109"/>
      <c r="R945" s="133"/>
      <c r="S945" s="133"/>
      <c r="T945" s="133"/>
      <c r="U945" s="133"/>
      <c r="V945" s="109">
        <v>34307</v>
      </c>
      <c r="W945" s="117" t="s">
        <v>8086</v>
      </c>
      <c r="X945" s="37" t="s">
        <v>4636</v>
      </c>
      <c r="Y945" s="37" t="str">
        <f>+IFERROR(VLOOKUP(Tabla1[[#This Row],[Supervisor]],STAFF!E:H,4,0),"")</f>
        <v>ULISES LA ROSA PEREZ</v>
      </c>
      <c r="Z945" s="109">
        <v>43934</v>
      </c>
      <c r="AA945" s="109">
        <v>43939</v>
      </c>
      <c r="AB945" s="110"/>
      <c r="AC945" s="109">
        <v>43941</v>
      </c>
      <c r="AD945" s="110" t="s">
        <v>8592</v>
      </c>
      <c r="AE945" s="110" t="s">
        <v>8592</v>
      </c>
      <c r="AF945" s="110">
        <v>19227</v>
      </c>
      <c r="AG945" s="110" t="s">
        <v>8611</v>
      </c>
      <c r="AH945" s="110"/>
      <c r="AI945" s="110"/>
      <c r="AJ945" s="110">
        <v>75</v>
      </c>
      <c r="AK945" s="110" t="s">
        <v>5846</v>
      </c>
      <c r="AL945" s="110">
        <v>45</v>
      </c>
      <c r="AM945" s="116" t="s">
        <v>3519</v>
      </c>
      <c r="AN945" s="110">
        <f>+IF(AL945=45,1,"")</f>
        <v>1</v>
      </c>
      <c r="AO945" s="109">
        <f ca="1">+TODAY()</f>
        <v>44256</v>
      </c>
      <c r="AP945" s="111">
        <f ca="1">+IF(Tabla1[[#This Row],[Fecha Ingreso Plataforma]]="","",AO945-AC945)</f>
        <v>315</v>
      </c>
      <c r="AQ945" s="109"/>
      <c r="AR945" s="112">
        <f>+IF(Tabla1[[#This Row],[Fecha Baja]]="","",VALUE(1&amp;"/"&amp;MONTH(Tabla1[[#This Row],[Fecha Baja]])&amp;"/"&amp;YEAR(Tabla1[[#This Row],[Fecha Baja]])))</f>
        <v>44044</v>
      </c>
      <c r="AS945" s="112">
        <f>IF(Tabla1[[#This Row],[Fecha Ingreso Plataforma]]="","",VALUE(1&amp;"/"&amp;MONTH(Tabla1[[#This Row],[Fecha Ingreso Plataforma]])&amp;"/"&amp;YEAR(Tabla1[[#This Row],[Fecha Ingreso Plataforma]])))</f>
        <v>43922</v>
      </c>
      <c r="AT945" s="111" t="str">
        <f ca="1">+IF(AND(Tabla1[[#This Row],[dias]]&gt;=135,Tabla1[[#This Row],[Estado]]="Vigente"),"Si","No")</f>
        <v>No</v>
      </c>
      <c r="AU945" s="111" t="str">
        <f>+IF(COUNTIF('PLAN EMPLEADO'!I:I,Tabla1[[#This Row],[Mail]])=0,"No","Si")</f>
        <v>No</v>
      </c>
      <c r="AV945" s="111" t="s">
        <v>709</v>
      </c>
      <c r="AW945" s="194"/>
    </row>
    <row r="946" spans="1:49" x14ac:dyDescent="0.2">
      <c r="A946" s="110" t="s">
        <v>27</v>
      </c>
      <c r="B946" s="110" t="s">
        <v>3115</v>
      </c>
      <c r="C946" s="110" t="s">
        <v>28</v>
      </c>
      <c r="D946" s="110" t="s">
        <v>30</v>
      </c>
      <c r="E946" s="193" t="str">
        <f>+LEFT(Tabla1[[#This Row],[RutDV]],8)</f>
        <v>19038624</v>
      </c>
      <c r="F946" s="193" t="str">
        <f>+RIGHT(Tabla1[[#This Row],[RutDV]],1)</f>
        <v>4</v>
      </c>
      <c r="G946" s="110" t="s">
        <v>8565</v>
      </c>
      <c r="H946" s="110" t="s">
        <v>8582</v>
      </c>
      <c r="I946" s="111" t="str">
        <f>+TRIM(Tabla1[[#This Row],[Nombres]]&amp;" "&amp;Tabla1[[#This Row],[Apellidos]])</f>
        <v>NANCY CECILIA GALLEGUILLOS ROJAS</v>
      </c>
      <c r="J946" s="110" t="s">
        <v>8534</v>
      </c>
      <c r="K946" s="110" t="s">
        <v>8535</v>
      </c>
      <c r="L946" s="193" t="s">
        <v>2494</v>
      </c>
      <c r="M946" s="193" t="s">
        <v>2493</v>
      </c>
      <c r="N946" s="193" t="s">
        <v>2495</v>
      </c>
      <c r="O946" s="193" t="s">
        <v>3240</v>
      </c>
      <c r="P946" s="109">
        <v>44074</v>
      </c>
      <c r="Q946" s="109"/>
      <c r="R946" s="133"/>
      <c r="S946" s="134"/>
      <c r="T946" s="133"/>
      <c r="U946" s="133"/>
      <c r="V946" s="109">
        <v>34294</v>
      </c>
      <c r="W946" s="117" t="s">
        <v>5411</v>
      </c>
      <c r="X946" s="37" t="s">
        <v>2512</v>
      </c>
      <c r="Y946" s="37" t="str">
        <f>+IFERROR(VLOOKUP(Tabla1[[#This Row],[Supervisor]],STAFF!E:H,4,0),"")</f>
        <v>ULISES LA ROSA PEREZ</v>
      </c>
      <c r="Z946" s="109">
        <v>43934</v>
      </c>
      <c r="AA946" s="109">
        <v>43939</v>
      </c>
      <c r="AB946" s="110"/>
      <c r="AC946" s="109">
        <v>43941</v>
      </c>
      <c r="AD946" s="110" t="s">
        <v>8582</v>
      </c>
      <c r="AE946" s="110" t="s">
        <v>8582</v>
      </c>
      <c r="AF946" s="110">
        <v>19366</v>
      </c>
      <c r="AG946" s="110" t="s">
        <v>8601</v>
      </c>
      <c r="AH946" s="110"/>
      <c r="AI946" s="110"/>
      <c r="AJ946" s="110">
        <v>75</v>
      </c>
      <c r="AK946" s="110" t="s">
        <v>5846</v>
      </c>
      <c r="AL946" s="110">
        <v>45</v>
      </c>
      <c r="AM946" s="116" t="s">
        <v>3519</v>
      </c>
      <c r="AN946" s="110">
        <f>+IF(AL946=45,1,"")</f>
        <v>1</v>
      </c>
      <c r="AO946" s="109">
        <f ca="1">+TODAY()</f>
        <v>44256</v>
      </c>
      <c r="AP946" s="111">
        <f ca="1">+IF(Tabla1[[#This Row],[Fecha Ingreso Plataforma]]="","",AO946-AC946)</f>
        <v>315</v>
      </c>
      <c r="AQ946" s="109"/>
      <c r="AR946" s="112">
        <f>+IF(Tabla1[[#This Row],[Fecha Baja]]="","",VALUE(1&amp;"/"&amp;MONTH(Tabla1[[#This Row],[Fecha Baja]])&amp;"/"&amp;YEAR(Tabla1[[#This Row],[Fecha Baja]])))</f>
        <v>44044</v>
      </c>
      <c r="AS946" s="112">
        <f>IF(Tabla1[[#This Row],[Fecha Ingreso Plataforma]]="","",VALUE(1&amp;"/"&amp;MONTH(Tabla1[[#This Row],[Fecha Ingreso Plataforma]])&amp;"/"&amp;YEAR(Tabla1[[#This Row],[Fecha Ingreso Plataforma]])))</f>
        <v>43922</v>
      </c>
      <c r="AT946" s="111" t="str">
        <f ca="1">+IF(AND(Tabla1[[#This Row],[dias]]&gt;=135,Tabla1[[#This Row],[Estado]]="Vigente"),"Si","No")</f>
        <v>No</v>
      </c>
      <c r="AU946" s="111" t="str">
        <f>+IF(COUNTIF('PLAN EMPLEADO'!I:I,Tabla1[[#This Row],[Mail]])=0,"No","Si")</f>
        <v>No</v>
      </c>
      <c r="AV946" s="111" t="s">
        <v>709</v>
      </c>
      <c r="AW946" s="194"/>
    </row>
    <row r="947" spans="1:49" x14ac:dyDescent="0.2">
      <c r="A947" s="110" t="s">
        <v>27</v>
      </c>
      <c r="B947" s="110" t="s">
        <v>3115</v>
      </c>
      <c r="C947" s="110" t="s">
        <v>28</v>
      </c>
      <c r="D947" s="110" t="s">
        <v>30</v>
      </c>
      <c r="E947" s="193" t="str">
        <f>+LEFT(Tabla1[[#This Row],[RutDV]],8)</f>
        <v>19625332</v>
      </c>
      <c r="F947" s="193" t="str">
        <f>+RIGHT(Tabla1[[#This Row],[RutDV]],1)</f>
        <v>7</v>
      </c>
      <c r="G947" s="110" t="s">
        <v>8569</v>
      </c>
      <c r="H947" s="110" t="s">
        <v>8586</v>
      </c>
      <c r="I947" s="111" t="str">
        <f>+TRIM(Tabla1[[#This Row],[Nombres]]&amp;" "&amp;Tabla1[[#This Row],[Apellidos]])</f>
        <v>NORMAN RENE WILDE URIBE</v>
      </c>
      <c r="J947" s="110" t="s">
        <v>8541</v>
      </c>
      <c r="K947" s="110" t="s">
        <v>8542</v>
      </c>
      <c r="L947" s="193" t="s">
        <v>2494</v>
      </c>
      <c r="M947" s="193" t="s">
        <v>2493</v>
      </c>
      <c r="N947" s="193" t="s">
        <v>2496</v>
      </c>
      <c r="O947" s="193" t="s">
        <v>3533</v>
      </c>
      <c r="P947" s="109">
        <v>44044</v>
      </c>
      <c r="Q947" s="109"/>
      <c r="R947" s="133"/>
      <c r="S947" s="133"/>
      <c r="T947" s="133"/>
      <c r="U947" s="133"/>
      <c r="V947" s="109">
        <v>35863</v>
      </c>
      <c r="W947" s="117" t="s">
        <v>5409</v>
      </c>
      <c r="X947" s="37" t="s">
        <v>2511</v>
      </c>
      <c r="Y947" s="37" t="str">
        <f>+IFERROR(VLOOKUP(Tabla1[[#This Row],[Supervisor]],STAFF!E:H,4,0),"")</f>
        <v>ULISES LA ROSA PEREZ</v>
      </c>
      <c r="Z947" s="109">
        <v>43934</v>
      </c>
      <c r="AA947" s="109">
        <v>43939</v>
      </c>
      <c r="AB947" s="110"/>
      <c r="AC947" s="109">
        <v>43941</v>
      </c>
      <c r="AD947" s="110" t="s">
        <v>8586</v>
      </c>
      <c r="AE947" s="110" t="s">
        <v>8586</v>
      </c>
      <c r="AF947" s="110">
        <v>19399</v>
      </c>
      <c r="AG947" s="110" t="s">
        <v>8605</v>
      </c>
      <c r="AH947" s="110"/>
      <c r="AI947" s="110"/>
      <c r="AJ947" s="110">
        <v>75</v>
      </c>
      <c r="AK947" s="110" t="s">
        <v>5846</v>
      </c>
      <c r="AL947" s="110">
        <v>45</v>
      </c>
      <c r="AM947" s="116" t="s">
        <v>3519</v>
      </c>
      <c r="AN947" s="110">
        <f>+IF(AL947=45,1,"")</f>
        <v>1</v>
      </c>
      <c r="AO947" s="109">
        <f ca="1">+TODAY()</f>
        <v>44256</v>
      </c>
      <c r="AP947" s="111">
        <f ca="1">+IF(Tabla1[[#This Row],[Fecha Ingreso Plataforma]]="","",AO947-AC947)</f>
        <v>315</v>
      </c>
      <c r="AQ947" s="109"/>
      <c r="AR947" s="112">
        <f>+IF(Tabla1[[#This Row],[Fecha Baja]]="","",VALUE(1&amp;"/"&amp;MONTH(Tabla1[[#This Row],[Fecha Baja]])&amp;"/"&amp;YEAR(Tabla1[[#This Row],[Fecha Baja]])))</f>
        <v>44044</v>
      </c>
      <c r="AS947" s="112">
        <f>IF(Tabla1[[#This Row],[Fecha Ingreso Plataforma]]="","",VALUE(1&amp;"/"&amp;MONTH(Tabla1[[#This Row],[Fecha Ingreso Plataforma]])&amp;"/"&amp;YEAR(Tabla1[[#This Row],[Fecha Ingreso Plataforma]])))</f>
        <v>43922</v>
      </c>
      <c r="AT947" s="111" t="str">
        <f ca="1">+IF(AND(Tabla1[[#This Row],[dias]]&gt;=135,Tabla1[[#This Row],[Estado]]="Vigente"),"Si","No")</f>
        <v>No</v>
      </c>
      <c r="AU947" s="111" t="str">
        <f>+IF(COUNTIF('PLAN EMPLEADO'!I:I,Tabla1[[#This Row],[Mail]])=0,"No","Si")</f>
        <v>No</v>
      </c>
      <c r="AV947" s="111" t="s">
        <v>709</v>
      </c>
      <c r="AW947" s="194"/>
    </row>
    <row r="948" spans="1:49" x14ac:dyDescent="0.2">
      <c r="A948" s="110" t="s">
        <v>27</v>
      </c>
      <c r="B948" s="110" t="s">
        <v>3115</v>
      </c>
      <c r="C948" s="110" t="s">
        <v>28</v>
      </c>
      <c r="D948" s="110" t="s">
        <v>30</v>
      </c>
      <c r="E948" s="193" t="str">
        <f>+LEFT(Tabla1[[#This Row],[RutDV]],8)</f>
        <v>18632079</v>
      </c>
      <c r="F948" s="193" t="str">
        <f>+RIGHT(Tabla1[[#This Row],[RutDV]],1)</f>
        <v>4</v>
      </c>
      <c r="G948" s="110" t="s">
        <v>8566</v>
      </c>
      <c r="H948" s="110" t="s">
        <v>8583</v>
      </c>
      <c r="I948" s="111" t="str">
        <f>+TRIM(Tabla1[[#This Row],[Nombres]]&amp;" "&amp;Tabla1[[#This Row],[Apellidos]])</f>
        <v>ROSARIO BETZABE MUÑOZ YAÑEZ</v>
      </c>
      <c r="J948" s="110" t="s">
        <v>8536</v>
      </c>
      <c r="K948" s="110" t="s">
        <v>8537</v>
      </c>
      <c r="L948" s="124" t="s">
        <v>2494</v>
      </c>
      <c r="M948" s="124" t="s">
        <v>2493</v>
      </c>
      <c r="N948" s="124" t="s">
        <v>2495</v>
      </c>
      <c r="O948" s="124" t="s">
        <v>3107</v>
      </c>
      <c r="P948" s="109">
        <v>43945</v>
      </c>
      <c r="Q948" s="109"/>
      <c r="R948" s="133"/>
      <c r="S948" s="133"/>
      <c r="T948" s="133"/>
      <c r="U948" s="133"/>
      <c r="V948" s="109">
        <v>34214</v>
      </c>
      <c r="W948" s="117" t="s">
        <v>5408</v>
      </c>
      <c r="X948" s="37" t="s">
        <v>4599</v>
      </c>
      <c r="Y948" s="37" t="str">
        <f>+IFERROR(VLOOKUP(Tabla1[[#This Row],[Supervisor]],STAFF!E:H,4,0),"")</f>
        <v>WILLIAMS ENRIQUE DOMINGUEZ BARRADA</v>
      </c>
      <c r="Z948" s="109">
        <v>43934</v>
      </c>
      <c r="AA948" s="109">
        <v>43939</v>
      </c>
      <c r="AB948" s="110"/>
      <c r="AC948" s="109">
        <v>43941</v>
      </c>
      <c r="AD948" s="110" t="s">
        <v>8583</v>
      </c>
      <c r="AE948" s="110" t="s">
        <v>8583</v>
      </c>
      <c r="AF948" s="110">
        <v>19381</v>
      </c>
      <c r="AG948" s="110" t="s">
        <v>8602</v>
      </c>
      <c r="AH948" s="110"/>
      <c r="AI948" s="110"/>
      <c r="AJ948" s="110">
        <v>75</v>
      </c>
      <c r="AK948" s="110" t="s">
        <v>5846</v>
      </c>
      <c r="AL948" s="110">
        <v>45</v>
      </c>
      <c r="AM948" s="116" t="s">
        <v>3519</v>
      </c>
      <c r="AN948" s="110">
        <f>+IF(AL948=45,1,"")</f>
        <v>1</v>
      </c>
      <c r="AO948" s="109">
        <f ca="1">+TODAY()</f>
        <v>44256</v>
      </c>
      <c r="AP948" s="111">
        <f ca="1">+IF(Tabla1[[#This Row],[Fecha Ingreso Plataforma]]="","",AO948-AC948)</f>
        <v>315</v>
      </c>
      <c r="AQ948" s="109"/>
      <c r="AR948" s="112">
        <f>+IF(Tabla1[[#This Row],[Fecha Baja]]="","",VALUE(1&amp;"/"&amp;MONTH(Tabla1[[#This Row],[Fecha Baja]])&amp;"/"&amp;YEAR(Tabla1[[#This Row],[Fecha Baja]])))</f>
        <v>43922</v>
      </c>
      <c r="AS948" s="112">
        <f>IF(Tabla1[[#This Row],[Fecha Ingreso Plataforma]]="","",VALUE(1&amp;"/"&amp;MONTH(Tabla1[[#This Row],[Fecha Ingreso Plataforma]])&amp;"/"&amp;YEAR(Tabla1[[#This Row],[Fecha Ingreso Plataforma]])))</f>
        <v>43922</v>
      </c>
      <c r="AT948" s="111" t="str">
        <f ca="1">+IF(AND(Tabla1[[#This Row],[dias]]&gt;=135,Tabla1[[#This Row],[Estado]]="Vigente"),"Si","No")</f>
        <v>No</v>
      </c>
      <c r="AU948" s="111" t="str">
        <f>+IF(COUNTIF('PLAN EMPLEADO'!I:I,Tabla1[[#This Row],[Mail]])=0,"No","Si")</f>
        <v>No</v>
      </c>
      <c r="AV948" s="111" t="s">
        <v>709</v>
      </c>
      <c r="AW948" s="194"/>
    </row>
    <row r="949" spans="1:49" x14ac:dyDescent="0.2">
      <c r="A949" s="110" t="s">
        <v>27</v>
      </c>
      <c r="B949" s="110" t="s">
        <v>3115</v>
      </c>
      <c r="C949" s="110" t="s">
        <v>28</v>
      </c>
      <c r="D949" s="110" t="s">
        <v>30</v>
      </c>
      <c r="E949" s="193" t="str">
        <f>+LEFT(Tabla1[[#This Row],[RutDV]],8)</f>
        <v>15035814</v>
      </c>
      <c r="F949" s="193" t="str">
        <f>+RIGHT(Tabla1[[#This Row],[RutDV]],1)</f>
        <v>0</v>
      </c>
      <c r="G949" s="147" t="s">
        <v>8630</v>
      </c>
      <c r="H949" s="110" t="s">
        <v>8590</v>
      </c>
      <c r="I949" s="111" t="str">
        <f>+TRIM(Tabla1[[#This Row],[Nombres]]&amp;" "&amp;Tabla1[[#This Row],[Apellidos]])</f>
        <v>SAMUEL IGNACIO CARMONA MERCADO</v>
      </c>
      <c r="J949" s="110" t="s">
        <v>8546</v>
      </c>
      <c r="K949" s="110" t="s">
        <v>8547</v>
      </c>
      <c r="L949" s="174" t="s">
        <v>2494</v>
      </c>
      <c r="M949" s="174" t="s">
        <v>2493</v>
      </c>
      <c r="N949" s="174" t="s">
        <v>2495</v>
      </c>
      <c r="O949" s="174" t="s">
        <v>3240</v>
      </c>
      <c r="P949" s="109">
        <v>44012</v>
      </c>
      <c r="Q949" s="109"/>
      <c r="R949" s="133"/>
      <c r="S949" s="133"/>
      <c r="T949" s="133"/>
      <c r="U949" s="133"/>
      <c r="V949" s="109">
        <v>31097</v>
      </c>
      <c r="W949" s="117" t="s">
        <v>5417</v>
      </c>
      <c r="X949" s="37" t="s">
        <v>2514</v>
      </c>
      <c r="Y949" s="37" t="str">
        <f>+IFERROR(VLOOKUP(Tabla1[[#This Row],[Supervisor]],STAFF!E:H,4,0),"")</f>
        <v>WILLIAMS ENRIQUE DOMINGUEZ BARRADA</v>
      </c>
      <c r="Z949" s="109">
        <v>43934</v>
      </c>
      <c r="AA949" s="109">
        <v>43939</v>
      </c>
      <c r="AB949" s="110"/>
      <c r="AC949" s="109">
        <v>43941</v>
      </c>
      <c r="AD949" s="110" t="s">
        <v>8590</v>
      </c>
      <c r="AE949" s="110" t="s">
        <v>8590</v>
      </c>
      <c r="AF949" s="110">
        <v>19206</v>
      </c>
      <c r="AG949" s="110" t="s">
        <v>8609</v>
      </c>
      <c r="AH949" s="110"/>
      <c r="AI949" s="110"/>
      <c r="AJ949" s="110">
        <v>75</v>
      </c>
      <c r="AK949" s="110" t="s">
        <v>5846</v>
      </c>
      <c r="AL949" s="110">
        <v>30</v>
      </c>
      <c r="AM949" s="116" t="s">
        <v>3519</v>
      </c>
      <c r="AN949" s="110" t="str">
        <f>+IF(AL949=45,1,"")</f>
        <v/>
      </c>
      <c r="AO949" s="109">
        <f ca="1">+TODAY()</f>
        <v>44256</v>
      </c>
      <c r="AP949" s="111">
        <f ca="1">+IF(Tabla1[[#This Row],[Fecha Ingreso Plataforma]]="","",AO949-AC949)</f>
        <v>315</v>
      </c>
      <c r="AQ949" s="109"/>
      <c r="AR949" s="112">
        <f>+IF(Tabla1[[#This Row],[Fecha Baja]]="","",VALUE(1&amp;"/"&amp;MONTH(Tabla1[[#This Row],[Fecha Baja]])&amp;"/"&amp;YEAR(Tabla1[[#This Row],[Fecha Baja]])))</f>
        <v>43983</v>
      </c>
      <c r="AS949" s="112">
        <f>IF(Tabla1[[#This Row],[Fecha Ingreso Plataforma]]="","",VALUE(1&amp;"/"&amp;MONTH(Tabla1[[#This Row],[Fecha Ingreso Plataforma]])&amp;"/"&amp;YEAR(Tabla1[[#This Row],[Fecha Ingreso Plataforma]])))</f>
        <v>43922</v>
      </c>
      <c r="AT949" s="111" t="str">
        <f ca="1">+IF(AND(Tabla1[[#This Row],[dias]]&gt;=135,Tabla1[[#This Row],[Estado]]="Vigente"),"Si","No")</f>
        <v>No</v>
      </c>
      <c r="AU949" s="111" t="str">
        <f>+IF(COUNTIF('PLAN EMPLEADO'!I:I,Tabla1[[#This Row],[Mail]])=0,"No","Si")</f>
        <v>No</v>
      </c>
      <c r="AV949" s="111" t="s">
        <v>709</v>
      </c>
      <c r="AW949" s="194"/>
    </row>
    <row r="950" spans="1:49" x14ac:dyDescent="0.2">
      <c r="A950" s="110" t="s">
        <v>27</v>
      </c>
      <c r="B950" s="110" t="s">
        <v>3115</v>
      </c>
      <c r="C950" s="110" t="s">
        <v>28</v>
      </c>
      <c r="D950" s="110" t="s">
        <v>30</v>
      </c>
      <c r="E950" s="193" t="str">
        <f>+LEFT(Tabla1[[#This Row],[RutDV]],8)</f>
        <v>20167152</v>
      </c>
      <c r="F950" s="193" t="str">
        <f>+RIGHT(Tabla1[[#This Row],[RutDV]],1)</f>
        <v>3</v>
      </c>
      <c r="G950" s="110" t="s">
        <v>8571</v>
      </c>
      <c r="H950" s="110" t="s">
        <v>8588</v>
      </c>
      <c r="I950" s="111" t="str">
        <f>+TRIM(Tabla1[[#This Row],[Nombres]]&amp;" "&amp;Tabla1[[#This Row],[Apellidos]])</f>
        <v>TAMARA BELEN GONZALEZ NUÑEZ</v>
      </c>
      <c r="J950" s="110" t="s">
        <v>6484</v>
      </c>
      <c r="K950" s="110" t="s">
        <v>8544</v>
      </c>
      <c r="L950" s="136" t="s">
        <v>2494</v>
      </c>
      <c r="M950" s="136" t="s">
        <v>2493</v>
      </c>
      <c r="N950" s="136" t="s">
        <v>2496</v>
      </c>
      <c r="O950" s="136" t="s">
        <v>3533</v>
      </c>
      <c r="P950" s="109">
        <v>43966</v>
      </c>
      <c r="Q950" s="109"/>
      <c r="R950" s="133"/>
      <c r="S950" s="133"/>
      <c r="T950" s="133"/>
      <c r="U950" s="133"/>
      <c r="V950" s="109">
        <v>36302</v>
      </c>
      <c r="W950" s="117" t="s">
        <v>5415</v>
      </c>
      <c r="X950" s="37" t="s">
        <v>2509</v>
      </c>
      <c r="Y950" s="37" t="str">
        <f>+IFERROR(VLOOKUP(Tabla1[[#This Row],[Supervisor]],STAFF!E:H,4,0),"")</f>
        <v>ULISES LA ROSA PEREZ</v>
      </c>
      <c r="Z950" s="109">
        <v>43934</v>
      </c>
      <c r="AA950" s="109">
        <v>43939</v>
      </c>
      <c r="AB950" s="110"/>
      <c r="AC950" s="109">
        <v>43941</v>
      </c>
      <c r="AD950" s="110" t="s">
        <v>8588</v>
      </c>
      <c r="AE950" s="110" t="s">
        <v>8588</v>
      </c>
      <c r="AF950" s="110">
        <v>19130</v>
      </c>
      <c r="AG950" s="110" t="s">
        <v>8607</v>
      </c>
      <c r="AH950" s="110"/>
      <c r="AI950" s="110"/>
      <c r="AJ950" s="110">
        <v>75</v>
      </c>
      <c r="AK950" s="110" t="s">
        <v>5846</v>
      </c>
      <c r="AL950" s="110">
        <v>45</v>
      </c>
      <c r="AM950" s="116" t="s">
        <v>3519</v>
      </c>
      <c r="AN950" s="110">
        <f>+IF(AL950=45,1,"")</f>
        <v>1</v>
      </c>
      <c r="AO950" s="109">
        <f ca="1">+TODAY()</f>
        <v>44256</v>
      </c>
      <c r="AP950" s="111">
        <f ca="1">+IF(Tabla1[[#This Row],[Fecha Ingreso Plataforma]]="","",AO950-AC950)</f>
        <v>315</v>
      </c>
      <c r="AQ950" s="109"/>
      <c r="AR950" s="112">
        <f>+IF(Tabla1[[#This Row],[Fecha Baja]]="","",VALUE(1&amp;"/"&amp;MONTH(Tabla1[[#This Row],[Fecha Baja]])&amp;"/"&amp;YEAR(Tabla1[[#This Row],[Fecha Baja]])))</f>
        <v>43952</v>
      </c>
      <c r="AS950" s="112">
        <f>IF(Tabla1[[#This Row],[Fecha Ingreso Plataforma]]="","",VALUE(1&amp;"/"&amp;MONTH(Tabla1[[#This Row],[Fecha Ingreso Plataforma]])&amp;"/"&amp;YEAR(Tabla1[[#This Row],[Fecha Ingreso Plataforma]])))</f>
        <v>43922</v>
      </c>
      <c r="AT950" s="111" t="str">
        <f ca="1">+IF(AND(Tabla1[[#This Row],[dias]]&gt;=135,Tabla1[[#This Row],[Estado]]="Vigente"),"Si","No")</f>
        <v>No</v>
      </c>
      <c r="AU950" s="111" t="str">
        <f>+IF(COUNTIF('PLAN EMPLEADO'!I:I,Tabla1[[#This Row],[Mail]])=0,"No","Si")</f>
        <v>No</v>
      </c>
      <c r="AV950" s="111" t="s">
        <v>709</v>
      </c>
      <c r="AW950" s="194"/>
    </row>
    <row r="951" spans="1:49" x14ac:dyDescent="0.2">
      <c r="A951" s="110" t="s">
        <v>27</v>
      </c>
      <c r="B951" s="110" t="s">
        <v>3115</v>
      </c>
      <c r="C951" s="110" t="s">
        <v>28</v>
      </c>
      <c r="D951" s="110" t="s">
        <v>30</v>
      </c>
      <c r="E951" s="193" t="str">
        <f>+LEFT(Tabla1[[#This Row],[RutDV]],8)</f>
        <v>19459442</v>
      </c>
      <c r="F951" s="193" t="str">
        <f>+RIGHT(Tabla1[[#This Row],[RutDV]],1)</f>
        <v>9</v>
      </c>
      <c r="G951" s="110" t="s">
        <v>8579</v>
      </c>
      <c r="H951" s="110" t="s">
        <v>8597</v>
      </c>
      <c r="I951" s="111" t="str">
        <f>+TRIM(Tabla1[[#This Row],[Nombres]]&amp;" "&amp;Tabla1[[#This Row],[Apellidos]])</f>
        <v>YESSENIA ALEJANDRA VIDELA NAVEA</v>
      </c>
      <c r="J951" s="110" t="s">
        <v>8559</v>
      </c>
      <c r="K951" s="110" t="s">
        <v>8560</v>
      </c>
      <c r="L951" s="149" t="s">
        <v>2494</v>
      </c>
      <c r="M951" s="149" t="s">
        <v>2493</v>
      </c>
      <c r="N951" s="149" t="s">
        <v>2495</v>
      </c>
      <c r="O951" s="149" t="s">
        <v>3240</v>
      </c>
      <c r="P951" s="109">
        <v>43985</v>
      </c>
      <c r="Q951" s="109"/>
      <c r="R951" s="133"/>
      <c r="S951" s="133"/>
      <c r="T951" s="133"/>
      <c r="U951" s="133"/>
      <c r="V951" s="109">
        <v>35531</v>
      </c>
      <c r="W951" s="117" t="s">
        <v>5411</v>
      </c>
      <c r="X951" s="37" t="s">
        <v>2512</v>
      </c>
      <c r="Y951" s="37" t="str">
        <f>+IFERROR(VLOOKUP(Tabla1[[#This Row],[Supervisor]],STAFF!E:H,4,0),"")</f>
        <v>ULISES LA ROSA PEREZ</v>
      </c>
      <c r="Z951" s="109">
        <v>43934</v>
      </c>
      <c r="AA951" s="109">
        <v>43939</v>
      </c>
      <c r="AB951" s="110"/>
      <c r="AC951" s="109">
        <v>43941</v>
      </c>
      <c r="AD951" s="110" t="s">
        <v>8597</v>
      </c>
      <c r="AE951" s="110" t="s">
        <v>8597</v>
      </c>
      <c r="AF951" s="110">
        <v>19328</v>
      </c>
      <c r="AG951" s="110" t="s">
        <v>8616</v>
      </c>
      <c r="AH951" s="110"/>
      <c r="AI951" s="110"/>
      <c r="AJ951" s="110">
        <v>75</v>
      </c>
      <c r="AK951" s="110" t="s">
        <v>5846</v>
      </c>
      <c r="AL951" s="110">
        <v>45</v>
      </c>
      <c r="AM951" s="116" t="s">
        <v>3519</v>
      </c>
      <c r="AN951" s="110">
        <f>+IF(AL951=45,1,"")</f>
        <v>1</v>
      </c>
      <c r="AO951" s="109">
        <f ca="1">+TODAY()</f>
        <v>44256</v>
      </c>
      <c r="AP951" s="111">
        <f ca="1">+IF(Tabla1[[#This Row],[Fecha Ingreso Plataforma]]="","",AO951-AC951)</f>
        <v>315</v>
      </c>
      <c r="AQ951" s="109"/>
      <c r="AR951" s="112">
        <f>+IF(Tabla1[[#This Row],[Fecha Baja]]="","",VALUE(1&amp;"/"&amp;MONTH(Tabla1[[#This Row],[Fecha Baja]])&amp;"/"&amp;YEAR(Tabla1[[#This Row],[Fecha Baja]])))</f>
        <v>43983</v>
      </c>
      <c r="AS951" s="112">
        <f>IF(Tabla1[[#This Row],[Fecha Ingreso Plataforma]]="","",VALUE(1&amp;"/"&amp;MONTH(Tabla1[[#This Row],[Fecha Ingreso Plataforma]])&amp;"/"&amp;YEAR(Tabla1[[#This Row],[Fecha Ingreso Plataforma]])))</f>
        <v>43922</v>
      </c>
      <c r="AT951" s="111" t="str">
        <f ca="1">+IF(AND(Tabla1[[#This Row],[dias]]&gt;=135,Tabla1[[#This Row],[Estado]]="Vigente"),"Si","No")</f>
        <v>No</v>
      </c>
      <c r="AU951" s="111" t="str">
        <f>+IF(COUNTIF('PLAN EMPLEADO'!I:I,Tabla1[[#This Row],[Mail]])=0,"No","Si")</f>
        <v>No</v>
      </c>
      <c r="AV951" s="111" t="s">
        <v>709</v>
      </c>
      <c r="AW951" s="194"/>
    </row>
    <row r="952" spans="1:49" x14ac:dyDescent="0.2">
      <c r="A952" s="169" t="s">
        <v>27</v>
      </c>
      <c r="B952" s="169" t="s">
        <v>3115</v>
      </c>
      <c r="C952" s="193" t="s">
        <v>7302</v>
      </c>
      <c r="D952" s="169" t="s">
        <v>30</v>
      </c>
      <c r="E952" s="193" t="str">
        <f>+LEFT(Tabla1[[#This Row],[RutDV]],8)</f>
        <v>19225313</v>
      </c>
      <c r="F952" s="193" t="str">
        <f>+RIGHT(Tabla1[[#This Row],[RutDV]],1)</f>
        <v>6</v>
      </c>
      <c r="G952" s="169" t="s">
        <v>8677</v>
      </c>
      <c r="H952" s="169" t="s">
        <v>8732</v>
      </c>
      <c r="I952" s="170" t="str">
        <f>+TRIM(Tabla1[[#This Row],[Nombres]]&amp;" "&amp;Tabla1[[#This Row],[Apellidos]])</f>
        <v>CHRISTOPHER AARON BUSTAMANTE RODRIGUEZ</v>
      </c>
      <c r="J952" s="169" t="s">
        <v>8656</v>
      </c>
      <c r="K952" s="169" t="s">
        <v>8657</v>
      </c>
      <c r="L952" s="193" t="s">
        <v>2494</v>
      </c>
      <c r="M952" s="193" t="s">
        <v>2493</v>
      </c>
      <c r="N952" s="193" t="s">
        <v>2496</v>
      </c>
      <c r="O952" s="193" t="s">
        <v>3533</v>
      </c>
      <c r="P952" s="171">
        <v>44156</v>
      </c>
      <c r="Q952" s="171"/>
      <c r="R952" s="172"/>
      <c r="S952" s="172"/>
      <c r="T952" s="172"/>
      <c r="U952" s="172"/>
      <c r="V952" s="171">
        <v>33233</v>
      </c>
      <c r="W952" s="192" t="s">
        <v>8086</v>
      </c>
      <c r="X952" s="37" t="s">
        <v>4636</v>
      </c>
      <c r="Y952" s="37" t="str">
        <f>+IFERROR(VLOOKUP(Tabla1[[#This Row],[Supervisor]],STAFF!E:H,4,0),"")</f>
        <v>ULISES LA ROSA PEREZ</v>
      </c>
      <c r="Z952" s="171">
        <v>44012</v>
      </c>
      <c r="AA952" s="171">
        <v>44022</v>
      </c>
      <c r="AB952" s="169"/>
      <c r="AC952" s="171">
        <v>44025</v>
      </c>
      <c r="AD952" s="169" t="s">
        <v>8732</v>
      </c>
      <c r="AE952" s="169" t="s">
        <v>8732</v>
      </c>
      <c r="AF952" s="169">
        <v>19091</v>
      </c>
      <c r="AG952" s="169" t="s">
        <v>8750</v>
      </c>
      <c r="AH952" s="169"/>
      <c r="AI952" s="169"/>
      <c r="AJ952" s="169">
        <v>76</v>
      </c>
      <c r="AK952" s="169" t="s">
        <v>5846</v>
      </c>
      <c r="AL952" s="169">
        <v>45</v>
      </c>
      <c r="AM952" s="191" t="s">
        <v>3519</v>
      </c>
      <c r="AN952" s="169">
        <f>+IF(AL952=45,1,"")</f>
        <v>1</v>
      </c>
      <c r="AO952" s="171">
        <f ca="1">+TODAY()</f>
        <v>44256</v>
      </c>
      <c r="AP952" s="170">
        <f ca="1">+IF(Tabla1[[#This Row],[Fecha Ingreso Plataforma]]="","",AO952-AC952)</f>
        <v>231</v>
      </c>
      <c r="AQ952" s="171"/>
      <c r="AR952" s="173">
        <f>+IF(Tabla1[[#This Row],[Fecha Baja]]="","",VALUE(1&amp;"/"&amp;MONTH(Tabla1[[#This Row],[Fecha Baja]])&amp;"/"&amp;YEAR(Tabla1[[#This Row],[Fecha Baja]])))</f>
        <v>44136</v>
      </c>
      <c r="AS952" s="173">
        <f>IF(Tabla1[[#This Row],[Fecha Ingreso Plataforma]]="","",VALUE(1&amp;"/"&amp;MONTH(Tabla1[[#This Row],[Fecha Ingreso Plataforma]])&amp;"/"&amp;YEAR(Tabla1[[#This Row],[Fecha Ingreso Plataforma]])))</f>
        <v>44013</v>
      </c>
      <c r="AT952" s="170" t="str">
        <f ca="1">+IF(AND(Tabla1[[#This Row],[dias]]&gt;=135,Tabla1[[#This Row],[Estado]]="Vigente"),"Si","No")</f>
        <v>No</v>
      </c>
      <c r="AU952" s="170" t="str">
        <f>+IF(COUNTIF('PLAN EMPLEADO'!I:I,Tabla1[[#This Row],[Mail]])=0,"No","Si")</f>
        <v>No</v>
      </c>
      <c r="AV952" s="170" t="s">
        <v>709</v>
      </c>
      <c r="AW952" s="194"/>
    </row>
    <row r="953" spans="1:49" x14ac:dyDescent="0.2">
      <c r="A953" s="169" t="s">
        <v>27</v>
      </c>
      <c r="B953" s="169" t="s">
        <v>3115</v>
      </c>
      <c r="C953" s="193" t="s">
        <v>7302</v>
      </c>
      <c r="D953" s="169" t="s">
        <v>30</v>
      </c>
      <c r="E953" s="193" t="str">
        <f>+LEFT(Tabla1[[#This Row],[RutDV]],8)</f>
        <v>17850707</v>
      </c>
      <c r="F953" s="193" t="str">
        <f>+RIGHT(Tabla1[[#This Row],[RutDV]],1)</f>
        <v>9</v>
      </c>
      <c r="G953" s="169" t="s">
        <v>8663</v>
      </c>
      <c r="H953" s="169" t="s">
        <v>8718</v>
      </c>
      <c r="I953" s="170" t="str">
        <f>+TRIM(Tabla1[[#This Row],[Nombres]]&amp;" "&amp;Tabla1[[#This Row],[Apellidos]])</f>
        <v>CESAR ANTONIO CORTES MONSALVEZ</v>
      </c>
      <c r="J953" s="169" t="s">
        <v>8632</v>
      </c>
      <c r="K953" s="169" t="s">
        <v>8633</v>
      </c>
      <c r="L953" s="193" t="s">
        <v>2494</v>
      </c>
      <c r="M953" s="193" t="s">
        <v>2493</v>
      </c>
      <c r="N953" s="193" t="s">
        <v>2496</v>
      </c>
      <c r="O953" s="193" t="s">
        <v>3533</v>
      </c>
      <c r="P953" s="171">
        <v>44060</v>
      </c>
      <c r="Q953" s="171"/>
      <c r="R953" s="172"/>
      <c r="S953" s="172"/>
      <c r="T953" s="172"/>
      <c r="U953" s="172"/>
      <c r="V953" s="171">
        <v>33402</v>
      </c>
      <c r="W953" s="192" t="s">
        <v>5417</v>
      </c>
      <c r="X953" s="37" t="s">
        <v>2514</v>
      </c>
      <c r="Y953" s="37" t="str">
        <f>+IFERROR(VLOOKUP(Tabla1[[#This Row],[Supervisor]],STAFF!E:H,4,0),"")</f>
        <v>WILLIAMS ENRIQUE DOMINGUEZ BARRADA</v>
      </c>
      <c r="Z953" s="171">
        <v>44012</v>
      </c>
      <c r="AA953" s="171">
        <v>44022</v>
      </c>
      <c r="AB953" s="169"/>
      <c r="AC953" s="171">
        <v>44025</v>
      </c>
      <c r="AD953" s="169" t="s">
        <v>8718</v>
      </c>
      <c r="AE953" s="169" t="s">
        <v>8718</v>
      </c>
      <c r="AF953" s="169">
        <v>19031</v>
      </c>
      <c r="AG953" s="169" t="s">
        <v>8736</v>
      </c>
      <c r="AH953" s="169"/>
      <c r="AI953" s="169"/>
      <c r="AJ953" s="169">
        <v>76</v>
      </c>
      <c r="AK953" s="169" t="s">
        <v>5846</v>
      </c>
      <c r="AL953" s="169">
        <v>30</v>
      </c>
      <c r="AM953" s="191" t="s">
        <v>3519</v>
      </c>
      <c r="AN953" s="169" t="str">
        <f>+IF(AL953=45,1,"")</f>
        <v/>
      </c>
      <c r="AO953" s="171">
        <f ca="1">+TODAY()</f>
        <v>44256</v>
      </c>
      <c r="AP953" s="170">
        <f ca="1">+IF(Tabla1[[#This Row],[Fecha Ingreso Plataforma]]="","",AO953-AC953)</f>
        <v>231</v>
      </c>
      <c r="AQ953" s="171"/>
      <c r="AR953" s="173">
        <f>+IF(Tabla1[[#This Row],[Fecha Baja]]="","",VALUE(1&amp;"/"&amp;MONTH(Tabla1[[#This Row],[Fecha Baja]])&amp;"/"&amp;YEAR(Tabla1[[#This Row],[Fecha Baja]])))</f>
        <v>44044</v>
      </c>
      <c r="AS953" s="173">
        <f>IF(Tabla1[[#This Row],[Fecha Ingreso Plataforma]]="","",VALUE(1&amp;"/"&amp;MONTH(Tabla1[[#This Row],[Fecha Ingreso Plataforma]])&amp;"/"&amp;YEAR(Tabla1[[#This Row],[Fecha Ingreso Plataforma]])))</f>
        <v>44013</v>
      </c>
      <c r="AT953" s="170" t="str">
        <f ca="1">+IF(AND(Tabla1[[#This Row],[dias]]&gt;=135,Tabla1[[#This Row],[Estado]]="Vigente"),"Si","No")</f>
        <v>No</v>
      </c>
      <c r="AU953" s="170" t="str">
        <f>+IF(COUNTIF('PLAN EMPLEADO'!I:I,Tabla1[[#This Row],[Mail]])=0,"No","Si")</f>
        <v>No</v>
      </c>
      <c r="AV953" s="170" t="s">
        <v>709</v>
      </c>
      <c r="AW953" s="194"/>
    </row>
    <row r="954" spans="1:49" x14ac:dyDescent="0.2">
      <c r="A954" s="169" t="s">
        <v>27</v>
      </c>
      <c r="B954" s="169" t="s">
        <v>3115</v>
      </c>
      <c r="C954" s="169" t="s">
        <v>28</v>
      </c>
      <c r="D954" s="169" t="s">
        <v>30</v>
      </c>
      <c r="E954" s="193" t="str">
        <f>+LEFT(Tabla1[[#This Row],[RutDV]],8)</f>
        <v>18528839</v>
      </c>
      <c r="F954" s="193" t="str">
        <f>+RIGHT(Tabla1[[#This Row],[RutDV]],1)</f>
        <v>0</v>
      </c>
      <c r="G954" s="169" t="s">
        <v>8674</v>
      </c>
      <c r="H954" s="169" t="s">
        <v>8729</v>
      </c>
      <c r="I954" s="170" t="str">
        <f>+TRIM(Tabla1[[#This Row],[Nombres]]&amp;" "&amp;Tabla1[[#This Row],[Apellidos]])</f>
        <v>JOHANS ANDRES PEREZ ESPINA</v>
      </c>
      <c r="J954" s="169" t="s">
        <v>8652</v>
      </c>
      <c r="K954" s="169" t="s">
        <v>8653</v>
      </c>
      <c r="L954" s="193" t="s">
        <v>2494</v>
      </c>
      <c r="M954" s="193" t="s">
        <v>2493</v>
      </c>
      <c r="N954" s="193" t="s">
        <v>2495</v>
      </c>
      <c r="O954" s="193" t="s">
        <v>3240</v>
      </c>
      <c r="P954" s="171">
        <v>44069</v>
      </c>
      <c r="Q954" s="171"/>
      <c r="R954" s="172"/>
      <c r="S954" s="172"/>
      <c r="T954" s="172"/>
      <c r="U954" s="172"/>
      <c r="V954" s="171">
        <v>34052</v>
      </c>
      <c r="W954" s="192" t="s">
        <v>5415</v>
      </c>
      <c r="X954" s="37" t="s">
        <v>2509</v>
      </c>
      <c r="Y954" s="37" t="str">
        <f>+IFERROR(VLOOKUP(Tabla1[[#This Row],[Supervisor]],STAFF!E:H,4,0),"")</f>
        <v>ULISES LA ROSA PEREZ</v>
      </c>
      <c r="Z954" s="171">
        <v>44012</v>
      </c>
      <c r="AA954" s="171">
        <v>44022</v>
      </c>
      <c r="AB954" s="169"/>
      <c r="AC954" s="171">
        <v>44025</v>
      </c>
      <c r="AD954" s="169" t="s">
        <v>8729</v>
      </c>
      <c r="AE954" s="169" t="s">
        <v>8729</v>
      </c>
      <c r="AF954" s="169">
        <v>19280</v>
      </c>
      <c r="AG954" s="169" t="s">
        <v>8747</v>
      </c>
      <c r="AH954" s="169"/>
      <c r="AI954" s="169"/>
      <c r="AJ954" s="169">
        <v>76</v>
      </c>
      <c r="AK954" s="169" t="s">
        <v>5846</v>
      </c>
      <c r="AL954" s="169">
        <v>45</v>
      </c>
      <c r="AM954" s="191" t="s">
        <v>3519</v>
      </c>
      <c r="AN954" s="169">
        <f>+IF(AL954=45,1,"")</f>
        <v>1</v>
      </c>
      <c r="AO954" s="171">
        <f ca="1">+TODAY()</f>
        <v>44256</v>
      </c>
      <c r="AP954" s="170">
        <f ca="1">+IF(Tabla1[[#This Row],[Fecha Ingreso Plataforma]]="","",AO954-AC954)</f>
        <v>231</v>
      </c>
      <c r="AQ954" s="171"/>
      <c r="AR954" s="173">
        <f>+IF(Tabla1[[#This Row],[Fecha Baja]]="","",VALUE(1&amp;"/"&amp;MONTH(Tabla1[[#This Row],[Fecha Baja]])&amp;"/"&amp;YEAR(Tabla1[[#This Row],[Fecha Baja]])))</f>
        <v>44044</v>
      </c>
      <c r="AS954" s="173">
        <f>IF(Tabla1[[#This Row],[Fecha Ingreso Plataforma]]="","",VALUE(1&amp;"/"&amp;MONTH(Tabla1[[#This Row],[Fecha Ingreso Plataforma]])&amp;"/"&amp;YEAR(Tabla1[[#This Row],[Fecha Ingreso Plataforma]])))</f>
        <v>44013</v>
      </c>
      <c r="AT954" s="170" t="str">
        <f ca="1">+IF(AND(Tabla1[[#This Row],[dias]]&gt;=135,Tabla1[[#This Row],[Estado]]="Vigente"),"Si","No")</f>
        <v>No</v>
      </c>
      <c r="AU954" s="170" t="str">
        <f>+IF(COUNTIF('PLAN EMPLEADO'!I:I,Tabla1[[#This Row],[Mail]])=0,"No","Si")</f>
        <v>No</v>
      </c>
      <c r="AV954" s="170" t="s">
        <v>709</v>
      </c>
      <c r="AW954" s="194"/>
    </row>
    <row r="955" spans="1:49" x14ac:dyDescent="0.2">
      <c r="A955" s="169" t="s">
        <v>27</v>
      </c>
      <c r="B955" s="169" t="s">
        <v>3115</v>
      </c>
      <c r="C955" s="169" t="s">
        <v>28</v>
      </c>
      <c r="D955" s="169" t="s">
        <v>30</v>
      </c>
      <c r="E955" s="193" t="str">
        <f>+LEFT(Tabla1[[#This Row],[RutDV]],8)</f>
        <v>19728434</v>
      </c>
      <c r="F955" s="193" t="str">
        <f>+RIGHT(Tabla1[[#This Row],[RutDV]],1)</f>
        <v>K</v>
      </c>
      <c r="G955" s="169" t="s">
        <v>8676</v>
      </c>
      <c r="H955" s="169" t="s">
        <v>8731</v>
      </c>
      <c r="I955" s="170" t="str">
        <f>+TRIM(Tabla1[[#This Row],[Nombres]]&amp;" "&amp;Tabla1[[#This Row],[Apellidos]])</f>
        <v>JAVIERA PAZ ROSALES BUSTOS</v>
      </c>
      <c r="J955" s="169" t="s">
        <v>3151</v>
      </c>
      <c r="K955" s="169" t="s">
        <v>8655</v>
      </c>
      <c r="L955" s="193" t="s">
        <v>2494</v>
      </c>
      <c r="M955" s="193" t="s">
        <v>2493</v>
      </c>
      <c r="N955" s="193" t="s">
        <v>2496</v>
      </c>
      <c r="O955" s="193" t="s">
        <v>3533</v>
      </c>
      <c r="P955" s="171">
        <v>44034</v>
      </c>
      <c r="Q955" s="171"/>
      <c r="R955" s="172"/>
      <c r="S955" s="172"/>
      <c r="T955" s="172"/>
      <c r="U955" s="172"/>
      <c r="V955" s="171">
        <v>35795</v>
      </c>
      <c r="W955" s="192" t="s">
        <v>5408</v>
      </c>
      <c r="X955" s="37" t="s">
        <v>4599</v>
      </c>
      <c r="Y955" s="37" t="str">
        <f>+IFERROR(VLOOKUP(Tabla1[[#This Row],[Supervisor]],STAFF!E:H,4,0),"")</f>
        <v>WILLIAMS ENRIQUE DOMINGUEZ BARRADA</v>
      </c>
      <c r="Z955" s="171">
        <v>44012</v>
      </c>
      <c r="AA955" s="171">
        <v>44022</v>
      </c>
      <c r="AB955" s="169"/>
      <c r="AC955" s="171">
        <v>44025</v>
      </c>
      <c r="AD955" s="169" t="s">
        <v>8731</v>
      </c>
      <c r="AE955" s="169" t="s">
        <v>8731</v>
      </c>
      <c r="AF955" s="169">
        <v>19079</v>
      </c>
      <c r="AG955" s="169" t="s">
        <v>8749</v>
      </c>
      <c r="AH955" s="169"/>
      <c r="AI955" s="169"/>
      <c r="AJ955" s="169">
        <v>76</v>
      </c>
      <c r="AK955" s="169" t="s">
        <v>5846</v>
      </c>
      <c r="AL955" s="169">
        <v>45</v>
      </c>
      <c r="AM955" s="191" t="s">
        <v>3519</v>
      </c>
      <c r="AN955" s="169">
        <f>+IF(AL955=45,1,"")</f>
        <v>1</v>
      </c>
      <c r="AO955" s="171">
        <f ca="1">+TODAY()</f>
        <v>44256</v>
      </c>
      <c r="AP955" s="170">
        <f ca="1">+IF(Tabla1[[#This Row],[Fecha Ingreso Plataforma]]="","",AO955-AC955)</f>
        <v>231</v>
      </c>
      <c r="AQ955" s="171"/>
      <c r="AR955" s="173">
        <f>+IF(Tabla1[[#This Row],[Fecha Baja]]="","",VALUE(1&amp;"/"&amp;MONTH(Tabla1[[#This Row],[Fecha Baja]])&amp;"/"&amp;YEAR(Tabla1[[#This Row],[Fecha Baja]])))</f>
        <v>44013</v>
      </c>
      <c r="AS955" s="173">
        <f>IF(Tabla1[[#This Row],[Fecha Ingreso Plataforma]]="","",VALUE(1&amp;"/"&amp;MONTH(Tabla1[[#This Row],[Fecha Ingreso Plataforma]])&amp;"/"&amp;YEAR(Tabla1[[#This Row],[Fecha Ingreso Plataforma]])))</f>
        <v>44013</v>
      </c>
      <c r="AT955" s="170" t="str">
        <f ca="1">+IF(AND(Tabla1[[#This Row],[dias]]&gt;=135,Tabla1[[#This Row],[Estado]]="Vigente"),"Si","No")</f>
        <v>No</v>
      </c>
      <c r="AU955" s="170" t="str">
        <f>+IF(COUNTIF('PLAN EMPLEADO'!I:I,Tabla1[[#This Row],[Mail]])=0,"No","Si")</f>
        <v>No</v>
      </c>
      <c r="AV955" s="170" t="s">
        <v>709</v>
      </c>
      <c r="AW955" s="194"/>
    </row>
    <row r="956" spans="1:49" x14ac:dyDescent="0.2">
      <c r="A956" s="169" t="s">
        <v>27</v>
      </c>
      <c r="B956" s="169" t="s">
        <v>3115</v>
      </c>
      <c r="C956" s="169" t="s">
        <v>28</v>
      </c>
      <c r="D956" s="169" t="s">
        <v>30</v>
      </c>
      <c r="E956" s="193" t="str">
        <f>+LEFT(Tabla1[[#This Row],[RutDV]],8)</f>
        <v>17871670</v>
      </c>
      <c r="F956" s="193" t="str">
        <f>+RIGHT(Tabla1[[#This Row],[RutDV]],1)</f>
        <v>0</v>
      </c>
      <c r="G956" s="169" t="s">
        <v>8679</v>
      </c>
      <c r="H956" s="169" t="s">
        <v>8734</v>
      </c>
      <c r="I956" s="170" t="str">
        <f>+TRIM(Tabla1[[#This Row],[Nombres]]&amp;" "&amp;Tabla1[[#This Row],[Apellidos]])</f>
        <v>LUZ CECILIA GONZALEZ CORTES</v>
      </c>
      <c r="J956" s="169" t="s">
        <v>8659</v>
      </c>
      <c r="K956" s="169" t="s">
        <v>8660</v>
      </c>
      <c r="L956" s="193" t="s">
        <v>2494</v>
      </c>
      <c r="M956" s="193" t="s">
        <v>2493</v>
      </c>
      <c r="N956" s="193" t="s">
        <v>2496</v>
      </c>
      <c r="O956" s="193" t="s">
        <v>3533</v>
      </c>
      <c r="P956" s="171">
        <v>44065</v>
      </c>
      <c r="Q956" s="171"/>
      <c r="R956" s="172"/>
      <c r="S956" s="172"/>
      <c r="T956" s="172"/>
      <c r="U956" s="172"/>
      <c r="V956" s="171">
        <v>33407</v>
      </c>
      <c r="W956" s="192" t="s">
        <v>5415</v>
      </c>
      <c r="X956" s="37" t="s">
        <v>2509</v>
      </c>
      <c r="Y956" s="37" t="str">
        <f>+IFERROR(VLOOKUP(Tabla1[[#This Row],[Supervisor]],STAFF!E:H,4,0),"")</f>
        <v>ULISES LA ROSA PEREZ</v>
      </c>
      <c r="Z956" s="171">
        <v>44012</v>
      </c>
      <c r="AA956" s="171">
        <v>44022</v>
      </c>
      <c r="AB956" s="169"/>
      <c r="AC956" s="171">
        <v>44025</v>
      </c>
      <c r="AD956" s="169" t="s">
        <v>8734</v>
      </c>
      <c r="AE956" s="169" t="s">
        <v>8734</v>
      </c>
      <c r="AF956" s="169">
        <v>19095</v>
      </c>
      <c r="AG956" s="169" t="s">
        <v>8752</v>
      </c>
      <c r="AH956" s="169"/>
      <c r="AI956" s="169"/>
      <c r="AJ956" s="169">
        <v>76</v>
      </c>
      <c r="AK956" s="169" t="s">
        <v>5846</v>
      </c>
      <c r="AL956" s="169">
        <v>45</v>
      </c>
      <c r="AM956" s="191" t="s">
        <v>3519</v>
      </c>
      <c r="AN956" s="169">
        <f>+IF(AL956=45,1,"")</f>
        <v>1</v>
      </c>
      <c r="AO956" s="171">
        <f ca="1">+TODAY()</f>
        <v>44256</v>
      </c>
      <c r="AP956" s="170">
        <f ca="1">+IF(Tabla1[[#This Row],[Fecha Ingreso Plataforma]]="","",AO956-AC956)</f>
        <v>231</v>
      </c>
      <c r="AQ956" s="171"/>
      <c r="AR956" s="173">
        <f>+IF(Tabla1[[#This Row],[Fecha Baja]]="","",VALUE(1&amp;"/"&amp;MONTH(Tabla1[[#This Row],[Fecha Baja]])&amp;"/"&amp;YEAR(Tabla1[[#This Row],[Fecha Baja]])))</f>
        <v>44044</v>
      </c>
      <c r="AS956" s="173">
        <f>IF(Tabla1[[#This Row],[Fecha Ingreso Plataforma]]="","",VALUE(1&amp;"/"&amp;MONTH(Tabla1[[#This Row],[Fecha Ingreso Plataforma]])&amp;"/"&amp;YEAR(Tabla1[[#This Row],[Fecha Ingreso Plataforma]])))</f>
        <v>44013</v>
      </c>
      <c r="AT956" s="170" t="str">
        <f ca="1">+IF(AND(Tabla1[[#This Row],[dias]]&gt;=135,Tabla1[[#This Row],[Estado]]="Vigente"),"Si","No")</f>
        <v>No</v>
      </c>
      <c r="AU956" s="170" t="str">
        <f>+IF(COUNTIF('PLAN EMPLEADO'!I:I,Tabla1[[#This Row],[Mail]])=0,"No","Si")</f>
        <v>No</v>
      </c>
      <c r="AV956" s="170" t="s">
        <v>709</v>
      </c>
      <c r="AW956" s="194"/>
    </row>
    <row r="957" spans="1:49" x14ac:dyDescent="0.2">
      <c r="A957" s="169" t="s">
        <v>27</v>
      </c>
      <c r="B957" s="169" t="s">
        <v>3115</v>
      </c>
      <c r="C957" s="169" t="s">
        <v>28</v>
      </c>
      <c r="D957" s="169" t="s">
        <v>30</v>
      </c>
      <c r="E957" s="193" t="str">
        <f>+LEFT(Tabla1[[#This Row],[RutDV]],8)</f>
        <v>19312438</v>
      </c>
      <c r="F957" s="193" t="str">
        <f>+RIGHT(Tabla1[[#This Row],[RutDV]],1)</f>
        <v>0</v>
      </c>
      <c r="G957" s="169" t="s">
        <v>8672</v>
      </c>
      <c r="H957" s="169" t="s">
        <v>8727</v>
      </c>
      <c r="I957" s="170" t="str">
        <f>+TRIM(Tabla1[[#This Row],[Nombres]]&amp;" "&amp;Tabla1[[#This Row],[Apellidos]])</f>
        <v>SEFORA AYLEEN LOBOS ROJAS</v>
      </c>
      <c r="J957" s="169" t="s">
        <v>8649</v>
      </c>
      <c r="K957" s="169" t="s">
        <v>8650</v>
      </c>
      <c r="L957" s="193" t="s">
        <v>2494</v>
      </c>
      <c r="M957" s="193" t="s">
        <v>2493</v>
      </c>
      <c r="N957" s="193" t="s">
        <v>2495</v>
      </c>
      <c r="O957" s="193" t="s">
        <v>3240</v>
      </c>
      <c r="P957" s="171">
        <v>44069</v>
      </c>
      <c r="Q957" s="171"/>
      <c r="R957" s="172"/>
      <c r="S957" s="172"/>
      <c r="T957" s="172"/>
      <c r="U957" s="172"/>
      <c r="V957" s="171">
        <v>35033</v>
      </c>
      <c r="W957" s="192" t="s">
        <v>5416</v>
      </c>
      <c r="X957" s="37" t="s">
        <v>2505</v>
      </c>
      <c r="Y957" s="37" t="str">
        <f>+IFERROR(VLOOKUP(Tabla1[[#This Row],[Supervisor]],STAFF!E:H,4,0),"")</f>
        <v>FRANCISCO JAVIER SUAREZ VEGA</v>
      </c>
      <c r="Z957" s="171">
        <v>44012</v>
      </c>
      <c r="AA957" s="171">
        <v>44022</v>
      </c>
      <c r="AB957" s="169"/>
      <c r="AC957" s="171">
        <v>44025</v>
      </c>
      <c r="AD957" s="169" t="s">
        <v>8727</v>
      </c>
      <c r="AE957" s="169" t="s">
        <v>8727</v>
      </c>
      <c r="AF957" s="169">
        <v>19264</v>
      </c>
      <c r="AG957" s="169" t="s">
        <v>8745</v>
      </c>
      <c r="AH957" s="169"/>
      <c r="AI957" s="169"/>
      <c r="AJ957" s="169">
        <v>76</v>
      </c>
      <c r="AK957" s="169" t="s">
        <v>5846</v>
      </c>
      <c r="AL957" s="169">
        <v>45</v>
      </c>
      <c r="AM957" s="191" t="s">
        <v>3519</v>
      </c>
      <c r="AN957" s="169">
        <f>+IF(AL957=45,1,"")</f>
        <v>1</v>
      </c>
      <c r="AO957" s="171">
        <f ca="1">+TODAY()</f>
        <v>44256</v>
      </c>
      <c r="AP957" s="170">
        <f ca="1">+IF(Tabla1[[#This Row],[Fecha Ingreso Plataforma]]="","",AO957-AC957)</f>
        <v>231</v>
      </c>
      <c r="AQ957" s="171"/>
      <c r="AR957" s="173">
        <f>+IF(Tabla1[[#This Row],[Fecha Baja]]="","",VALUE(1&amp;"/"&amp;MONTH(Tabla1[[#This Row],[Fecha Baja]])&amp;"/"&amp;YEAR(Tabla1[[#This Row],[Fecha Baja]])))</f>
        <v>44044</v>
      </c>
      <c r="AS957" s="173">
        <f>IF(Tabla1[[#This Row],[Fecha Ingreso Plataforma]]="","",VALUE(1&amp;"/"&amp;MONTH(Tabla1[[#This Row],[Fecha Ingreso Plataforma]])&amp;"/"&amp;YEAR(Tabla1[[#This Row],[Fecha Ingreso Plataforma]])))</f>
        <v>44013</v>
      </c>
      <c r="AT957" s="170" t="str">
        <f ca="1">+IF(AND(Tabla1[[#This Row],[dias]]&gt;=135,Tabla1[[#This Row],[Estado]]="Vigente"),"Si","No")</f>
        <v>No</v>
      </c>
      <c r="AU957" s="170" t="str">
        <f>+IF(COUNTIF('PLAN EMPLEADO'!I:I,Tabla1[[#This Row],[Mail]])=0,"No","Si")</f>
        <v>No</v>
      </c>
      <c r="AV957" s="170" t="s">
        <v>709</v>
      </c>
      <c r="AW957" s="194"/>
    </row>
    <row r="958" spans="1:49" x14ac:dyDescent="0.2">
      <c r="A958" s="178" t="s">
        <v>27</v>
      </c>
      <c r="B958" s="178" t="s">
        <v>3115</v>
      </c>
      <c r="C958" s="178" t="s">
        <v>28</v>
      </c>
      <c r="D958" s="178" t="s">
        <v>30</v>
      </c>
      <c r="E958" s="193" t="str">
        <f>+LEFT(Tabla1[[#This Row],[RutDV]],8)</f>
        <v>15571979</v>
      </c>
      <c r="F958" s="193" t="str">
        <f>+RIGHT(Tabla1[[#This Row],[RutDV]],1)</f>
        <v>6</v>
      </c>
      <c r="G958" s="178" t="s">
        <v>8713</v>
      </c>
      <c r="H958" s="178" t="s">
        <v>8764</v>
      </c>
      <c r="I958" s="179" t="str">
        <f>+TRIM(Tabla1[[#This Row],[Nombres]]&amp;" "&amp;Tabla1[[#This Row],[Apellidos]])</f>
        <v>ALAN ESTEBAN GAMBOA BELLSHAM</v>
      </c>
      <c r="J958" s="178" t="s">
        <v>8695</v>
      </c>
      <c r="K958" s="178" t="s">
        <v>8696</v>
      </c>
      <c r="L958" s="193" t="s">
        <v>2494</v>
      </c>
      <c r="M958" s="193" t="s">
        <v>2493</v>
      </c>
      <c r="N958" s="193" t="s">
        <v>2495</v>
      </c>
      <c r="O958" s="193" t="s">
        <v>3107</v>
      </c>
      <c r="P958" s="40">
        <v>44083</v>
      </c>
      <c r="Q958" s="180"/>
      <c r="R958" s="181"/>
      <c r="S958" s="181"/>
      <c r="T958" s="181"/>
      <c r="U958" s="181"/>
      <c r="V958" s="180">
        <v>30489</v>
      </c>
      <c r="W958" s="195" t="s">
        <v>7301</v>
      </c>
      <c r="X958" s="37" t="s">
        <v>689</v>
      </c>
      <c r="Y958" s="37" t="str">
        <f>+IFERROR(VLOOKUP(Tabla1[[#This Row],[Supervisor]],STAFF!E:H,4,0),"")</f>
        <v>FRANCISCO JAVIER SUAREZ VEGA</v>
      </c>
      <c r="Z958" s="180">
        <v>44018</v>
      </c>
      <c r="AA958" s="180">
        <v>44029</v>
      </c>
      <c r="AB958" s="178"/>
      <c r="AC958" s="180">
        <v>44032</v>
      </c>
      <c r="AD958" s="178" t="s">
        <v>8764</v>
      </c>
      <c r="AE958" s="178" t="s">
        <v>8764</v>
      </c>
      <c r="AF958" s="178">
        <v>19329</v>
      </c>
      <c r="AG958" s="178" t="s">
        <v>8777</v>
      </c>
      <c r="AH958" s="178"/>
      <c r="AI958" s="178"/>
      <c r="AJ958" s="178">
        <v>77</v>
      </c>
      <c r="AK958" s="178" t="s">
        <v>8362</v>
      </c>
      <c r="AL958" s="178">
        <v>30</v>
      </c>
      <c r="AM958" s="193" t="s">
        <v>3519</v>
      </c>
      <c r="AN958" s="178" t="str">
        <f>+IF(AL958=45,1,"")</f>
        <v/>
      </c>
      <c r="AO958" s="180">
        <f ca="1">+TODAY()</f>
        <v>44256</v>
      </c>
      <c r="AP958" s="179">
        <f ca="1">+IF(Tabla1[[#This Row],[Fecha Ingreso Plataforma]]="","",AO958-AC958)</f>
        <v>224</v>
      </c>
      <c r="AQ958" s="180"/>
      <c r="AR958" s="182">
        <f>+IF(Tabla1[[#This Row],[Fecha Baja]]="","",VALUE(1&amp;"/"&amp;MONTH(Tabla1[[#This Row],[Fecha Baja]])&amp;"/"&amp;YEAR(Tabla1[[#This Row],[Fecha Baja]])))</f>
        <v>44075</v>
      </c>
      <c r="AS958" s="182">
        <f>IF(Tabla1[[#This Row],[Fecha Ingreso Plataforma]]="","",VALUE(1&amp;"/"&amp;MONTH(Tabla1[[#This Row],[Fecha Ingreso Plataforma]])&amp;"/"&amp;YEAR(Tabla1[[#This Row],[Fecha Ingreso Plataforma]])))</f>
        <v>44013</v>
      </c>
      <c r="AT958" s="179" t="str">
        <f ca="1">+IF(AND(Tabla1[[#This Row],[dias]]&gt;=135,Tabla1[[#This Row],[Estado]]="Vigente"),"Si","No")</f>
        <v>No</v>
      </c>
      <c r="AU958" s="179" t="str">
        <f>+IF(COUNTIF('PLAN EMPLEADO'!I:I,Tabla1[[#This Row],[Mail]])=0,"No","Si")</f>
        <v>No</v>
      </c>
      <c r="AV958" s="179" t="s">
        <v>709</v>
      </c>
      <c r="AW958" s="194"/>
    </row>
    <row r="959" spans="1:49" x14ac:dyDescent="0.2">
      <c r="A959" s="178" t="s">
        <v>27</v>
      </c>
      <c r="B959" s="178" t="s">
        <v>3115</v>
      </c>
      <c r="C959" s="178" t="s">
        <v>28</v>
      </c>
      <c r="D959" s="178" t="s">
        <v>30</v>
      </c>
      <c r="E959" s="193" t="str">
        <f>+LEFT(Tabla1[[#This Row],[RutDV]],8)</f>
        <v>19042049</v>
      </c>
      <c r="F959" s="193" t="str">
        <f>+RIGHT(Tabla1[[#This Row],[RutDV]],1)</f>
        <v>3</v>
      </c>
      <c r="G959" s="178" t="s">
        <v>8705</v>
      </c>
      <c r="H959" s="178" t="s">
        <v>8756</v>
      </c>
      <c r="I959" s="179" t="str">
        <f>+TRIM(Tabla1[[#This Row],[Nombres]]&amp;" "&amp;Tabla1[[#This Row],[Apellidos]])</f>
        <v>CAMILO IGNACIO ARAYA PUENTES</v>
      </c>
      <c r="J959" s="178" t="s">
        <v>6951</v>
      </c>
      <c r="K959" s="178" t="s">
        <v>8682</v>
      </c>
      <c r="L959" s="193" t="s">
        <v>2494</v>
      </c>
      <c r="M959" s="193" t="s">
        <v>2493</v>
      </c>
      <c r="N959" s="193" t="s">
        <v>2495</v>
      </c>
      <c r="O959" s="193" t="s">
        <v>3107</v>
      </c>
      <c r="P959" s="180">
        <v>44036</v>
      </c>
      <c r="Q959" s="180"/>
      <c r="R959" s="181"/>
      <c r="S959" s="181"/>
      <c r="T959" s="181"/>
      <c r="U959" s="181"/>
      <c r="V959" s="180">
        <v>35007</v>
      </c>
      <c r="W959" s="195" t="s">
        <v>5408</v>
      </c>
      <c r="X959" s="78" t="s">
        <v>4468</v>
      </c>
      <c r="Y959" s="78" t="str">
        <f>+IFERROR(VLOOKUP(Tabla1[[#This Row],[Supervisor]],STAFF!E:H,4,0),"")</f>
        <v>WILLIAMS ENRIQUE DOMINGUEZ BARRADA</v>
      </c>
      <c r="Z959" s="180">
        <v>44018</v>
      </c>
      <c r="AA959" s="180">
        <v>44029</v>
      </c>
      <c r="AB959" s="178"/>
      <c r="AC959" s="180">
        <v>44032</v>
      </c>
      <c r="AD959" s="178" t="s">
        <v>8756</v>
      </c>
      <c r="AE959" s="178" t="s">
        <v>8756</v>
      </c>
      <c r="AF959" s="178">
        <v>19294</v>
      </c>
      <c r="AG959" s="178" t="s">
        <v>8769</v>
      </c>
      <c r="AH959" s="178"/>
      <c r="AI959" s="178"/>
      <c r="AJ959" s="178">
        <v>77</v>
      </c>
      <c r="AK959" s="178" t="s">
        <v>8362</v>
      </c>
      <c r="AL959" s="178">
        <v>30</v>
      </c>
      <c r="AM959" s="193" t="s">
        <v>3519</v>
      </c>
      <c r="AN959" s="178" t="str">
        <f>+IF(AL959=45,1,"")</f>
        <v/>
      </c>
      <c r="AO959" s="180">
        <f ca="1">+TODAY()</f>
        <v>44256</v>
      </c>
      <c r="AP959" s="179">
        <f ca="1">+IF(Tabla1[[#This Row],[Fecha Ingreso Plataforma]]="","",AO959-AC959)</f>
        <v>224</v>
      </c>
      <c r="AQ959" s="180"/>
      <c r="AR959" s="182">
        <f>+IF(Tabla1[[#This Row],[Fecha Baja]]="","",VALUE(1&amp;"/"&amp;MONTH(Tabla1[[#This Row],[Fecha Baja]])&amp;"/"&amp;YEAR(Tabla1[[#This Row],[Fecha Baja]])))</f>
        <v>44013</v>
      </c>
      <c r="AS959" s="182">
        <f>IF(Tabla1[[#This Row],[Fecha Ingreso Plataforma]]="","",VALUE(1&amp;"/"&amp;MONTH(Tabla1[[#This Row],[Fecha Ingreso Plataforma]])&amp;"/"&amp;YEAR(Tabla1[[#This Row],[Fecha Ingreso Plataforma]])))</f>
        <v>44013</v>
      </c>
      <c r="AT959" s="179" t="str">
        <f ca="1">+IF(AND(Tabla1[[#This Row],[dias]]&gt;=135,Tabla1[[#This Row],[Estado]]="Vigente"),"Si","No")</f>
        <v>No</v>
      </c>
      <c r="AU959" s="179" t="str">
        <f>+IF(COUNTIF('PLAN EMPLEADO'!I:I,Tabla1[[#This Row],[Mail]])=0,"No","Si")</f>
        <v>No</v>
      </c>
      <c r="AV959" s="179" t="s">
        <v>709</v>
      </c>
      <c r="AW959" s="194"/>
    </row>
    <row r="960" spans="1:49" x14ac:dyDescent="0.2">
      <c r="A960" s="178" t="s">
        <v>27</v>
      </c>
      <c r="B960" s="178" t="s">
        <v>3115</v>
      </c>
      <c r="C960" s="193" t="s">
        <v>7302</v>
      </c>
      <c r="D960" s="178" t="s">
        <v>30</v>
      </c>
      <c r="E960" s="193" t="str">
        <f>+LEFT(Tabla1[[#This Row],[RutDV]],8)</f>
        <v>18984292</v>
      </c>
      <c r="F960" s="193" t="str">
        <f>+RIGHT(Tabla1[[#This Row],[RutDV]],1)</f>
        <v>9</v>
      </c>
      <c r="G960" s="178" t="s">
        <v>8711</v>
      </c>
      <c r="H960" s="178" t="s">
        <v>8762</v>
      </c>
      <c r="I960" s="179" t="str">
        <f>+TRIM(Tabla1[[#This Row],[Nombres]]&amp;" "&amp;Tabla1[[#This Row],[Apellidos]])</f>
        <v>ESKARLEN DANIELA OYANADEL ANDRADES</v>
      </c>
      <c r="J960" s="178" t="s">
        <v>8692</v>
      </c>
      <c r="K960" s="178" t="s">
        <v>8693</v>
      </c>
      <c r="L960" s="193" t="s">
        <v>2494</v>
      </c>
      <c r="M960" s="193" t="s">
        <v>2493</v>
      </c>
      <c r="N960" s="193" t="s">
        <v>2495</v>
      </c>
      <c r="O960" s="193" t="s">
        <v>3240</v>
      </c>
      <c r="P960" s="180">
        <v>44165</v>
      </c>
      <c r="Q960" s="180"/>
      <c r="R960" s="181"/>
      <c r="S960" s="181"/>
      <c r="T960" s="181"/>
      <c r="U960" s="181"/>
      <c r="V960" s="180">
        <v>34660</v>
      </c>
      <c r="W960" s="195" t="s">
        <v>5847</v>
      </c>
      <c r="X960" s="37" t="s">
        <v>662</v>
      </c>
      <c r="Y960" s="37" t="str">
        <f>+IFERROR(VLOOKUP(Tabla1[[#This Row],[Supervisor]],STAFF!E:H,4,0),"")</f>
        <v xml:space="preserve">YORMAN JOSE HERNANDEZ USECHE </v>
      </c>
      <c r="Z960" s="180">
        <v>44018</v>
      </c>
      <c r="AA960" s="180">
        <v>44029</v>
      </c>
      <c r="AB960" s="178"/>
      <c r="AC960" s="180">
        <v>44032</v>
      </c>
      <c r="AD960" s="178" t="s">
        <v>8762</v>
      </c>
      <c r="AE960" s="178" t="s">
        <v>8762</v>
      </c>
      <c r="AF960" s="178">
        <v>19323</v>
      </c>
      <c r="AG960" s="178" t="s">
        <v>8775</v>
      </c>
      <c r="AH960" s="178"/>
      <c r="AI960" s="178"/>
      <c r="AJ960" s="178">
        <v>77</v>
      </c>
      <c r="AK960" s="178" t="s">
        <v>8362</v>
      </c>
      <c r="AL960" s="178">
        <v>45</v>
      </c>
      <c r="AM960" s="193" t="s">
        <v>3519</v>
      </c>
      <c r="AN960" s="178">
        <f>+IF(AL960=45,1,"")</f>
        <v>1</v>
      </c>
      <c r="AO960" s="180">
        <f ca="1">+TODAY()</f>
        <v>44256</v>
      </c>
      <c r="AP960" s="179">
        <f ca="1">+IF(Tabla1[[#This Row],[Fecha Ingreso Plataforma]]="","",AO960-AC960)</f>
        <v>224</v>
      </c>
      <c r="AQ960" s="180"/>
      <c r="AR960" s="182">
        <f>+IF(Tabla1[[#This Row],[Fecha Baja]]="","",VALUE(1&amp;"/"&amp;MONTH(Tabla1[[#This Row],[Fecha Baja]])&amp;"/"&amp;YEAR(Tabla1[[#This Row],[Fecha Baja]])))</f>
        <v>44136</v>
      </c>
      <c r="AS960" s="182">
        <f>IF(Tabla1[[#This Row],[Fecha Ingreso Plataforma]]="","",VALUE(1&amp;"/"&amp;MONTH(Tabla1[[#This Row],[Fecha Ingreso Plataforma]])&amp;"/"&amp;YEAR(Tabla1[[#This Row],[Fecha Ingreso Plataforma]])))</f>
        <v>44013</v>
      </c>
      <c r="AT960" s="179" t="str">
        <f ca="1">+IF(AND(Tabla1[[#This Row],[dias]]&gt;=135,Tabla1[[#This Row],[Estado]]="Vigente"),"Si","No")</f>
        <v>No</v>
      </c>
      <c r="AU960" s="179" t="str">
        <f>+IF(COUNTIF('PLAN EMPLEADO'!I:I,Tabla1[[#This Row],[Mail]])=0,"No","Si")</f>
        <v>No</v>
      </c>
      <c r="AV960" s="179" t="s">
        <v>709</v>
      </c>
      <c r="AW960" s="194"/>
    </row>
    <row r="961" spans="1:49" x14ac:dyDescent="0.2">
      <c r="A961" s="178" t="s">
        <v>27</v>
      </c>
      <c r="B961" s="178" t="s">
        <v>3115</v>
      </c>
      <c r="C961" s="178" t="s">
        <v>28</v>
      </c>
      <c r="D961" s="178" t="s">
        <v>30</v>
      </c>
      <c r="E961" s="193" t="str">
        <f>+LEFT(Tabla1[[#This Row],[RutDV]],8)</f>
        <v>19041665</v>
      </c>
      <c r="F961" s="193" t="str">
        <f>+RIGHT(Tabla1[[#This Row],[RutDV]],1)</f>
        <v>8</v>
      </c>
      <c r="G961" s="178" t="s">
        <v>407</v>
      </c>
      <c r="H961" s="178" t="s">
        <v>1029</v>
      </c>
      <c r="I961" s="179" t="str">
        <f>+TRIM(Tabla1[[#This Row],[Nombres]]&amp;" "&amp;Tabla1[[#This Row],[Apellidos]])</f>
        <v>FELIPE IGNACIO CORDERO GALVEZ</v>
      </c>
      <c r="J961" s="178" t="s">
        <v>1996</v>
      </c>
      <c r="K961" s="178" t="s">
        <v>8704</v>
      </c>
      <c r="L961" s="193" t="s">
        <v>2494</v>
      </c>
      <c r="M961" s="193" t="s">
        <v>2493</v>
      </c>
      <c r="N961" s="193" t="s">
        <v>2495</v>
      </c>
      <c r="O961" s="193" t="s">
        <v>3107</v>
      </c>
      <c r="P961" s="195">
        <v>44074</v>
      </c>
      <c r="Q961" s="180"/>
      <c r="R961" s="181"/>
      <c r="S961" s="181"/>
      <c r="T961" s="181"/>
      <c r="U961" s="181"/>
      <c r="V961" s="180">
        <v>34951</v>
      </c>
      <c r="W961" s="195" t="s">
        <v>5411</v>
      </c>
      <c r="X961" s="37" t="s">
        <v>2512</v>
      </c>
      <c r="Y961" s="37" t="str">
        <f>+IFERROR(VLOOKUP(Tabla1[[#This Row],[Supervisor]],STAFF!E:H,4,0),"")</f>
        <v>ULISES LA ROSA PEREZ</v>
      </c>
      <c r="Z961" s="180">
        <v>44018</v>
      </c>
      <c r="AA961" s="180">
        <v>44029</v>
      </c>
      <c r="AB961" s="178"/>
      <c r="AC961" s="180">
        <v>44032</v>
      </c>
      <c r="AD961" s="178" t="s">
        <v>1029</v>
      </c>
      <c r="AE961" s="178" t="s">
        <v>1029</v>
      </c>
      <c r="AF961" s="178">
        <v>19355</v>
      </c>
      <c r="AG961" s="178" t="s">
        <v>2836</v>
      </c>
      <c r="AH961" s="178"/>
      <c r="AI961" s="178"/>
      <c r="AJ961" s="178">
        <v>77</v>
      </c>
      <c r="AK961" s="178" t="s">
        <v>8362</v>
      </c>
      <c r="AL961" s="178">
        <v>30</v>
      </c>
      <c r="AM961" s="193" t="s">
        <v>3519</v>
      </c>
      <c r="AN961" s="178" t="str">
        <f>+IF(AL961=45,1,"")</f>
        <v/>
      </c>
      <c r="AO961" s="180">
        <f ca="1">+TODAY()</f>
        <v>44256</v>
      </c>
      <c r="AP961" s="179">
        <f ca="1">+IF(Tabla1[[#This Row],[Fecha Ingreso Plataforma]]="","",AO961-AC961)</f>
        <v>224</v>
      </c>
      <c r="AQ961" s="180"/>
      <c r="AR961" s="182">
        <f>+IF(Tabla1[[#This Row],[Fecha Baja]]="","",VALUE(1&amp;"/"&amp;MONTH(Tabla1[[#This Row],[Fecha Baja]])&amp;"/"&amp;YEAR(Tabla1[[#This Row],[Fecha Baja]])))</f>
        <v>44044</v>
      </c>
      <c r="AS961" s="182">
        <f>IF(Tabla1[[#This Row],[Fecha Ingreso Plataforma]]="","",VALUE(1&amp;"/"&amp;MONTH(Tabla1[[#This Row],[Fecha Ingreso Plataforma]])&amp;"/"&amp;YEAR(Tabla1[[#This Row],[Fecha Ingreso Plataforma]])))</f>
        <v>44013</v>
      </c>
      <c r="AT961" s="179" t="str">
        <f ca="1">+IF(AND(Tabla1[[#This Row],[dias]]&gt;=135,Tabla1[[#This Row],[Estado]]="Vigente"),"Si","No")</f>
        <v>No</v>
      </c>
      <c r="AU961" s="179" t="str">
        <f>+IF(COUNTIF('PLAN EMPLEADO'!I:I,Tabla1[[#This Row],[Mail]])=0,"No","Si")</f>
        <v>No</v>
      </c>
      <c r="AV961" s="179" t="s">
        <v>709</v>
      </c>
      <c r="AW961" s="194"/>
    </row>
    <row r="962" spans="1:49" x14ac:dyDescent="0.2">
      <c r="A962" s="178" t="s">
        <v>27</v>
      </c>
      <c r="B962" s="178" t="s">
        <v>3115</v>
      </c>
      <c r="C962" s="193" t="s">
        <v>7302</v>
      </c>
      <c r="D962" s="178" t="s">
        <v>30</v>
      </c>
      <c r="E962" s="193" t="str">
        <f>+LEFT(Tabla1[[#This Row],[RutDV]],8)</f>
        <v>20062440</v>
      </c>
      <c r="F962" s="193" t="str">
        <f>+RIGHT(Tabla1[[#This Row],[RutDV]],1)</f>
        <v>8</v>
      </c>
      <c r="G962" s="178" t="s">
        <v>8714</v>
      </c>
      <c r="H962" s="178" t="s">
        <v>8765</v>
      </c>
      <c r="I962" s="179" t="str">
        <f>+TRIM(Tabla1[[#This Row],[Nombres]]&amp;" "&amp;Tabla1[[#This Row],[Apellidos]])</f>
        <v>FERNANDA MAUREEN ESCOBAR DUARTE</v>
      </c>
      <c r="J962" s="178" t="s">
        <v>8697</v>
      </c>
      <c r="K962" s="178" t="s">
        <v>8698</v>
      </c>
      <c r="L962" s="193" t="s">
        <v>2494</v>
      </c>
      <c r="M962" s="193" t="s">
        <v>2493</v>
      </c>
      <c r="N962" s="193" t="s">
        <v>2495</v>
      </c>
      <c r="O962" s="193" t="s">
        <v>3107</v>
      </c>
      <c r="P962" s="180">
        <v>44110</v>
      </c>
      <c r="Q962" s="180"/>
      <c r="R962" s="181"/>
      <c r="S962" s="181"/>
      <c r="T962" s="181"/>
      <c r="U962" s="181"/>
      <c r="V962" s="180">
        <v>36048</v>
      </c>
      <c r="W962" s="195" t="s">
        <v>5417</v>
      </c>
      <c r="X962" s="37" t="s">
        <v>2514</v>
      </c>
      <c r="Y962" s="37" t="str">
        <f>+IFERROR(VLOOKUP(Tabla1[[#This Row],[Supervisor]],STAFF!E:H,4,0),"")</f>
        <v>WILLIAMS ENRIQUE DOMINGUEZ BARRADA</v>
      </c>
      <c r="Z962" s="180">
        <v>44018</v>
      </c>
      <c r="AA962" s="180">
        <v>44029</v>
      </c>
      <c r="AB962" s="178"/>
      <c r="AC962" s="180">
        <v>44032</v>
      </c>
      <c r="AD962" s="178" t="s">
        <v>8765</v>
      </c>
      <c r="AE962" s="178" t="s">
        <v>8765</v>
      </c>
      <c r="AF962" s="178">
        <v>19340</v>
      </c>
      <c r="AG962" s="178" t="s">
        <v>8778</v>
      </c>
      <c r="AH962" s="178"/>
      <c r="AI962" s="178"/>
      <c r="AJ962" s="178">
        <v>77</v>
      </c>
      <c r="AK962" s="178" t="s">
        <v>8362</v>
      </c>
      <c r="AL962" s="178">
        <v>30</v>
      </c>
      <c r="AM962" s="193" t="s">
        <v>3519</v>
      </c>
      <c r="AN962" s="178" t="str">
        <f>+IF(AL962=45,1,"")</f>
        <v/>
      </c>
      <c r="AO962" s="180">
        <f ca="1">+TODAY()</f>
        <v>44256</v>
      </c>
      <c r="AP962" s="179">
        <f ca="1">+IF(Tabla1[[#This Row],[Fecha Ingreso Plataforma]]="","",AO962-AC962)</f>
        <v>224</v>
      </c>
      <c r="AQ962" s="180"/>
      <c r="AR962" s="182">
        <f>+IF(Tabla1[[#This Row],[Fecha Baja]]="","",VALUE(1&amp;"/"&amp;MONTH(Tabla1[[#This Row],[Fecha Baja]])&amp;"/"&amp;YEAR(Tabla1[[#This Row],[Fecha Baja]])))</f>
        <v>44105</v>
      </c>
      <c r="AS962" s="182">
        <f>IF(Tabla1[[#This Row],[Fecha Ingreso Plataforma]]="","",VALUE(1&amp;"/"&amp;MONTH(Tabla1[[#This Row],[Fecha Ingreso Plataforma]])&amp;"/"&amp;YEAR(Tabla1[[#This Row],[Fecha Ingreso Plataforma]])))</f>
        <v>44013</v>
      </c>
      <c r="AT962" s="179" t="str">
        <f ca="1">+IF(AND(Tabla1[[#This Row],[dias]]&gt;=135,Tabla1[[#This Row],[Estado]]="Vigente"),"Si","No")</f>
        <v>No</v>
      </c>
      <c r="AU962" s="179" t="str">
        <f>+IF(COUNTIF('PLAN EMPLEADO'!I:I,Tabla1[[#This Row],[Mail]])=0,"No","Si")</f>
        <v>No</v>
      </c>
      <c r="AV962" s="179" t="s">
        <v>709</v>
      </c>
      <c r="AW962" s="194"/>
    </row>
    <row r="963" spans="1:49" x14ac:dyDescent="0.2">
      <c r="A963" s="178" t="s">
        <v>27</v>
      </c>
      <c r="B963" s="178" t="s">
        <v>3115</v>
      </c>
      <c r="C963" s="178" t="s">
        <v>28</v>
      </c>
      <c r="D963" s="178" t="s">
        <v>30</v>
      </c>
      <c r="E963" s="193" t="str">
        <f>+LEFT(Tabla1[[#This Row],[RutDV]],8)</f>
        <v>19660333</v>
      </c>
      <c r="F963" s="193" t="str">
        <f>+RIGHT(Tabla1[[#This Row],[RutDV]],1)</f>
        <v>6</v>
      </c>
      <c r="G963" s="178" t="s">
        <v>8707</v>
      </c>
      <c r="H963" s="178" t="s">
        <v>8758</v>
      </c>
      <c r="I963" s="179" t="str">
        <f>+TRIM(Tabla1[[#This Row],[Nombres]]&amp;" "&amp;Tabla1[[#This Row],[Apellidos]])</f>
        <v>FRANCISCA MONTSERRAT FIGUEROA ARANCIBIA</v>
      </c>
      <c r="J963" s="178" t="s">
        <v>8684</v>
      </c>
      <c r="K963" s="178" t="s">
        <v>8685</v>
      </c>
      <c r="L963" s="193" t="s">
        <v>2494</v>
      </c>
      <c r="M963" s="193" t="s">
        <v>2493</v>
      </c>
      <c r="N963" s="193" t="s">
        <v>2496</v>
      </c>
      <c r="O963" s="193" t="s">
        <v>3533</v>
      </c>
      <c r="P963" s="109">
        <v>44076</v>
      </c>
      <c r="Q963" s="180"/>
      <c r="R963" s="181"/>
      <c r="S963" s="181"/>
      <c r="T963" s="181"/>
      <c r="U963" s="181"/>
      <c r="V963" s="180">
        <v>35591</v>
      </c>
      <c r="W963" s="195" t="s">
        <v>5409</v>
      </c>
      <c r="X963" s="37" t="s">
        <v>2511</v>
      </c>
      <c r="Y963" s="37" t="str">
        <f>+IFERROR(VLOOKUP(Tabla1[[#This Row],[Supervisor]],STAFF!E:H,4,0),"")</f>
        <v>ULISES LA ROSA PEREZ</v>
      </c>
      <c r="Z963" s="180">
        <v>44018</v>
      </c>
      <c r="AA963" s="180">
        <v>44029</v>
      </c>
      <c r="AB963" s="178"/>
      <c r="AC963" s="180">
        <v>44032</v>
      </c>
      <c r="AD963" s="178" t="s">
        <v>8758</v>
      </c>
      <c r="AE963" s="178" t="s">
        <v>8758</v>
      </c>
      <c r="AF963" s="178">
        <v>19307</v>
      </c>
      <c r="AG963" s="178" t="s">
        <v>8771</v>
      </c>
      <c r="AH963" s="178"/>
      <c r="AI963" s="178"/>
      <c r="AJ963" s="178">
        <v>77</v>
      </c>
      <c r="AK963" s="178" t="s">
        <v>8362</v>
      </c>
      <c r="AL963" s="178">
        <v>45</v>
      </c>
      <c r="AM963" s="193" t="s">
        <v>3519</v>
      </c>
      <c r="AN963" s="178">
        <f>+IF(AL963=45,1,"")</f>
        <v>1</v>
      </c>
      <c r="AO963" s="180">
        <f ca="1">+TODAY()</f>
        <v>44256</v>
      </c>
      <c r="AP963" s="179">
        <f ca="1">+IF(Tabla1[[#This Row],[Fecha Ingreso Plataforma]]="","",AO963-AC963)</f>
        <v>224</v>
      </c>
      <c r="AQ963" s="180"/>
      <c r="AR963" s="182">
        <f>+IF(Tabla1[[#This Row],[Fecha Baja]]="","",VALUE(1&amp;"/"&amp;MONTH(Tabla1[[#This Row],[Fecha Baja]])&amp;"/"&amp;YEAR(Tabla1[[#This Row],[Fecha Baja]])))</f>
        <v>44075</v>
      </c>
      <c r="AS963" s="182">
        <f>IF(Tabla1[[#This Row],[Fecha Ingreso Plataforma]]="","",VALUE(1&amp;"/"&amp;MONTH(Tabla1[[#This Row],[Fecha Ingreso Plataforma]])&amp;"/"&amp;YEAR(Tabla1[[#This Row],[Fecha Ingreso Plataforma]])))</f>
        <v>44013</v>
      </c>
      <c r="AT963" s="179" t="str">
        <f ca="1">+IF(AND(Tabla1[[#This Row],[dias]]&gt;=135,Tabla1[[#This Row],[Estado]]="Vigente"),"Si","No")</f>
        <v>No</v>
      </c>
      <c r="AU963" s="179" t="str">
        <f>+IF(COUNTIF('PLAN EMPLEADO'!I:I,Tabla1[[#This Row],[Mail]])=0,"No","Si")</f>
        <v>No</v>
      </c>
      <c r="AV963" s="179" t="s">
        <v>709</v>
      </c>
      <c r="AW963" s="194"/>
    </row>
    <row r="964" spans="1:49" x14ac:dyDescent="0.2">
      <c r="A964" s="178" t="s">
        <v>27</v>
      </c>
      <c r="B964" s="178" t="s">
        <v>3115</v>
      </c>
      <c r="C964" s="178" t="s">
        <v>28</v>
      </c>
      <c r="D964" s="178" t="s">
        <v>30</v>
      </c>
      <c r="E964" s="193" t="str">
        <f>+LEFT(Tabla1[[#This Row],[RutDV]],8)</f>
        <v>18633773</v>
      </c>
      <c r="F964" s="193" t="str">
        <f>+RIGHT(Tabla1[[#This Row],[RutDV]],1)</f>
        <v>5</v>
      </c>
      <c r="G964" s="178" t="s">
        <v>8715</v>
      </c>
      <c r="H964" s="178" t="s">
        <v>8766</v>
      </c>
      <c r="I964" s="179" t="str">
        <f>+TRIM(Tabla1[[#This Row],[Nombres]]&amp;" "&amp;Tabla1[[#This Row],[Apellidos]])</f>
        <v>GIANCARLO IGNACIO BORDONARO PEÑAILILLO</v>
      </c>
      <c r="J964" s="178" t="s">
        <v>8699</v>
      </c>
      <c r="K964" s="178" t="s">
        <v>8700</v>
      </c>
      <c r="L964" s="193" t="s">
        <v>2494</v>
      </c>
      <c r="M964" s="193" t="s">
        <v>2493</v>
      </c>
      <c r="N964" s="193" t="s">
        <v>2495</v>
      </c>
      <c r="O964" s="193" t="s">
        <v>3240</v>
      </c>
      <c r="P964" s="180">
        <v>44076</v>
      </c>
      <c r="Q964" s="180"/>
      <c r="R964" s="181"/>
      <c r="S964" s="181"/>
      <c r="T964" s="181"/>
      <c r="U964" s="181"/>
      <c r="V964" s="180">
        <v>34529</v>
      </c>
      <c r="W964" s="195" t="s">
        <v>5416</v>
      </c>
      <c r="X964" s="37" t="s">
        <v>2505</v>
      </c>
      <c r="Y964" s="37" t="str">
        <f>+IFERROR(VLOOKUP(Tabla1[[#This Row],[Supervisor]],STAFF!E:H,4,0),"")</f>
        <v>FRANCISCO JAVIER SUAREZ VEGA</v>
      </c>
      <c r="Z964" s="180">
        <v>44018</v>
      </c>
      <c r="AA964" s="180">
        <v>44029</v>
      </c>
      <c r="AB964" s="178"/>
      <c r="AC964" s="180">
        <v>44032</v>
      </c>
      <c r="AD964" s="178" t="s">
        <v>8766</v>
      </c>
      <c r="AE964" s="178" t="s">
        <v>8766</v>
      </c>
      <c r="AF964" s="178">
        <v>19341</v>
      </c>
      <c r="AG964" s="178" t="s">
        <v>8779</v>
      </c>
      <c r="AH964" s="178"/>
      <c r="AI964" s="178"/>
      <c r="AJ964" s="178">
        <v>77</v>
      </c>
      <c r="AK964" s="178" t="s">
        <v>8362</v>
      </c>
      <c r="AL964" s="178">
        <v>45</v>
      </c>
      <c r="AM964" s="193" t="s">
        <v>3519</v>
      </c>
      <c r="AN964" s="178">
        <f>+IF(AL964=45,1,"")</f>
        <v>1</v>
      </c>
      <c r="AO964" s="180">
        <f ca="1">+TODAY()</f>
        <v>44256</v>
      </c>
      <c r="AP964" s="179">
        <f ca="1">+IF(Tabla1[[#This Row],[Fecha Ingreso Plataforma]]="","",AO964-AC964)</f>
        <v>224</v>
      </c>
      <c r="AQ964" s="180"/>
      <c r="AR964" s="182">
        <f>+IF(Tabla1[[#This Row],[Fecha Baja]]="","",VALUE(1&amp;"/"&amp;MONTH(Tabla1[[#This Row],[Fecha Baja]])&amp;"/"&amp;YEAR(Tabla1[[#This Row],[Fecha Baja]])))</f>
        <v>44075</v>
      </c>
      <c r="AS964" s="182">
        <f>IF(Tabla1[[#This Row],[Fecha Ingreso Plataforma]]="","",VALUE(1&amp;"/"&amp;MONTH(Tabla1[[#This Row],[Fecha Ingreso Plataforma]])&amp;"/"&amp;YEAR(Tabla1[[#This Row],[Fecha Ingreso Plataforma]])))</f>
        <v>44013</v>
      </c>
      <c r="AT964" s="179" t="str">
        <f ca="1">+IF(AND(Tabla1[[#This Row],[dias]]&gt;=135,Tabla1[[#This Row],[Estado]]="Vigente"),"Si","No")</f>
        <v>No</v>
      </c>
      <c r="AU964" s="179" t="str">
        <f>+IF(COUNTIF('PLAN EMPLEADO'!I:I,Tabla1[[#This Row],[Mail]])=0,"No","Si")</f>
        <v>No</v>
      </c>
      <c r="AV964" s="179" t="s">
        <v>709</v>
      </c>
      <c r="AW964" s="194"/>
    </row>
    <row r="965" spans="1:49" x14ac:dyDescent="0.2">
      <c r="A965" s="178" t="s">
        <v>27</v>
      </c>
      <c r="B965" s="178" t="s">
        <v>3115</v>
      </c>
      <c r="C965" s="178" t="s">
        <v>28</v>
      </c>
      <c r="D965" s="178" t="s">
        <v>30</v>
      </c>
      <c r="E965" s="193" t="str">
        <f>+LEFT(Tabla1[[#This Row],[RutDV]],8)</f>
        <v>21035906</v>
      </c>
      <c r="F965" s="193" t="str">
        <f>+RIGHT(Tabla1[[#This Row],[RutDV]],1)</f>
        <v>0</v>
      </c>
      <c r="G965" s="178" t="s">
        <v>8717</v>
      </c>
      <c r="H965" s="178" t="s">
        <v>8768</v>
      </c>
      <c r="I965" s="179" t="str">
        <f>+TRIM(Tabla1[[#This Row],[Nombres]]&amp;" "&amp;Tabla1[[#This Row],[Apellidos]])</f>
        <v>NOELIA ISABEL VEGA CORTES</v>
      </c>
      <c r="J965" s="178" t="s">
        <v>8702</v>
      </c>
      <c r="K965" s="178" t="s">
        <v>8703</v>
      </c>
      <c r="L965" s="193" t="s">
        <v>2494</v>
      </c>
      <c r="M965" s="193" t="s">
        <v>2493</v>
      </c>
      <c r="N965" s="193" t="s">
        <v>2495</v>
      </c>
      <c r="O965" s="193" t="s">
        <v>3108</v>
      </c>
      <c r="P965" s="180">
        <v>44118</v>
      </c>
      <c r="Q965" s="180"/>
      <c r="R965" s="181"/>
      <c r="S965" s="181"/>
      <c r="T965" s="181"/>
      <c r="U965" s="181"/>
      <c r="V965" s="180">
        <v>37439</v>
      </c>
      <c r="W965" s="195" t="s">
        <v>5414</v>
      </c>
      <c r="X965" s="37" t="s">
        <v>2508</v>
      </c>
      <c r="Y965" s="37" t="str">
        <f>+IFERROR(VLOOKUP(Tabla1[[#This Row],[Supervisor]],STAFF!E:H,4,0),"")</f>
        <v>ULISES LA ROSA PEREZ</v>
      </c>
      <c r="Z965" s="180">
        <v>44018</v>
      </c>
      <c r="AA965" s="180">
        <v>44029</v>
      </c>
      <c r="AB965" s="178"/>
      <c r="AC965" s="180">
        <v>44032</v>
      </c>
      <c r="AD965" s="178" t="s">
        <v>8768</v>
      </c>
      <c r="AE965" s="178" t="s">
        <v>8768</v>
      </c>
      <c r="AF965" s="178">
        <v>19354</v>
      </c>
      <c r="AG965" s="178" t="s">
        <v>8781</v>
      </c>
      <c r="AH965" s="178"/>
      <c r="AI965" s="178"/>
      <c r="AJ965" s="178">
        <v>77</v>
      </c>
      <c r="AK965" s="178" t="s">
        <v>8362</v>
      </c>
      <c r="AL965" s="178">
        <v>45</v>
      </c>
      <c r="AM965" s="193" t="s">
        <v>3519</v>
      </c>
      <c r="AN965" s="178">
        <f>+IF(AL965=45,1,"")</f>
        <v>1</v>
      </c>
      <c r="AO965" s="180">
        <f ca="1">+TODAY()</f>
        <v>44256</v>
      </c>
      <c r="AP965" s="179">
        <f ca="1">+IF(Tabla1[[#This Row],[Fecha Ingreso Plataforma]]="","",AO965-AC965)</f>
        <v>224</v>
      </c>
      <c r="AQ965" s="180"/>
      <c r="AR965" s="182">
        <f>+IF(Tabla1[[#This Row],[Fecha Baja]]="","",VALUE(1&amp;"/"&amp;MONTH(Tabla1[[#This Row],[Fecha Baja]])&amp;"/"&amp;YEAR(Tabla1[[#This Row],[Fecha Baja]])))</f>
        <v>44105</v>
      </c>
      <c r="AS965" s="182">
        <f>IF(Tabla1[[#This Row],[Fecha Ingreso Plataforma]]="","",VALUE(1&amp;"/"&amp;MONTH(Tabla1[[#This Row],[Fecha Ingreso Plataforma]])&amp;"/"&amp;YEAR(Tabla1[[#This Row],[Fecha Ingreso Plataforma]])))</f>
        <v>44013</v>
      </c>
      <c r="AT965" s="179" t="str">
        <f ca="1">+IF(AND(Tabla1[[#This Row],[dias]]&gt;=135,Tabla1[[#This Row],[Estado]]="Vigente"),"Si","No")</f>
        <v>No</v>
      </c>
      <c r="AU965" s="179" t="str">
        <f>+IF(COUNTIF('PLAN EMPLEADO'!I:I,Tabla1[[#This Row],[Mail]])=0,"No","Si")</f>
        <v>No</v>
      </c>
      <c r="AV965" s="179" t="s">
        <v>709</v>
      </c>
      <c r="AW965" s="194"/>
    </row>
    <row r="966" spans="1:49" x14ac:dyDescent="0.2">
      <c r="A966" s="178" t="s">
        <v>27</v>
      </c>
      <c r="B966" s="178" t="s">
        <v>3115</v>
      </c>
      <c r="C966" s="178" t="s">
        <v>28</v>
      </c>
      <c r="D966" s="178" t="s">
        <v>30</v>
      </c>
      <c r="E966" s="193" t="str">
        <f>+LEFT(Tabla1[[#This Row],[RutDV]],8)</f>
        <v>20168072</v>
      </c>
      <c r="F966" s="193" t="str">
        <f>+RIGHT(Tabla1[[#This Row],[RutDV]],1)</f>
        <v>7</v>
      </c>
      <c r="G966" s="178" t="s">
        <v>8709</v>
      </c>
      <c r="H966" s="178" t="s">
        <v>8760</v>
      </c>
      <c r="I966" s="179" t="str">
        <f>+TRIM(Tabla1[[#This Row],[Nombres]]&amp;" "&amp;Tabla1[[#This Row],[Apellidos]])</f>
        <v>SEBASTIAN NICOLAS OYANEDEL FERNANDEZ</v>
      </c>
      <c r="J966" s="178" t="s">
        <v>8688</v>
      </c>
      <c r="K966" s="178" t="s">
        <v>8689</v>
      </c>
      <c r="L966" s="193" t="s">
        <v>2494</v>
      </c>
      <c r="M966" s="193" t="s">
        <v>2493</v>
      </c>
      <c r="N966" s="193" t="s">
        <v>2495</v>
      </c>
      <c r="O966" s="178" t="s">
        <v>3107</v>
      </c>
      <c r="P966" s="180">
        <v>44037</v>
      </c>
      <c r="Q966" s="180"/>
      <c r="R966" s="181"/>
      <c r="S966" s="181"/>
      <c r="T966" s="181"/>
      <c r="U966" s="181"/>
      <c r="V966" s="180">
        <v>36428</v>
      </c>
      <c r="W966" s="195" t="s">
        <v>8086</v>
      </c>
      <c r="X966" s="37" t="s">
        <v>4636</v>
      </c>
      <c r="Y966" s="37" t="str">
        <f>+IFERROR(VLOOKUP(Tabla1[[#This Row],[Supervisor]],STAFF!E:H,4,0),"")</f>
        <v>ULISES LA ROSA PEREZ</v>
      </c>
      <c r="Z966" s="180">
        <v>44018</v>
      </c>
      <c r="AA966" s="180">
        <v>44029</v>
      </c>
      <c r="AB966" s="178"/>
      <c r="AC966" s="180">
        <v>44032</v>
      </c>
      <c r="AD966" s="178" t="s">
        <v>8760</v>
      </c>
      <c r="AE966" s="178" t="s">
        <v>8760</v>
      </c>
      <c r="AF966" s="178">
        <v>19318</v>
      </c>
      <c r="AG966" s="178" t="s">
        <v>8773</v>
      </c>
      <c r="AH966" s="178"/>
      <c r="AI966" s="178"/>
      <c r="AJ966" s="178">
        <v>77</v>
      </c>
      <c r="AK966" s="178" t="s">
        <v>8362</v>
      </c>
      <c r="AL966" s="178">
        <v>45</v>
      </c>
      <c r="AM966" s="193" t="s">
        <v>3519</v>
      </c>
      <c r="AN966" s="178">
        <f>+IF(AL966=45,1,"")</f>
        <v>1</v>
      </c>
      <c r="AO966" s="180">
        <f ca="1">+TODAY()</f>
        <v>44256</v>
      </c>
      <c r="AP966" s="179">
        <f ca="1">+IF(Tabla1[[#This Row],[Fecha Ingreso Plataforma]]="","",AO966-AC966)</f>
        <v>224</v>
      </c>
      <c r="AQ966" s="180"/>
      <c r="AR966" s="182">
        <f>+IF(Tabla1[[#This Row],[Fecha Baja]]="","",VALUE(1&amp;"/"&amp;MONTH(Tabla1[[#This Row],[Fecha Baja]])&amp;"/"&amp;YEAR(Tabla1[[#This Row],[Fecha Baja]])))</f>
        <v>44013</v>
      </c>
      <c r="AS966" s="182">
        <f>IF(Tabla1[[#This Row],[Fecha Ingreso Plataforma]]="","",VALUE(1&amp;"/"&amp;MONTH(Tabla1[[#This Row],[Fecha Ingreso Plataforma]])&amp;"/"&amp;YEAR(Tabla1[[#This Row],[Fecha Ingreso Plataforma]])))</f>
        <v>44013</v>
      </c>
      <c r="AT966" s="179" t="str">
        <f ca="1">+IF(AND(Tabla1[[#This Row],[dias]]&gt;=135,Tabla1[[#This Row],[Estado]]="Vigente"),"Si","No")</f>
        <v>No</v>
      </c>
      <c r="AU966" s="179" t="str">
        <f>+IF(COUNTIF('PLAN EMPLEADO'!I:I,Tabla1[[#This Row],[Mail]])=0,"No","Si")</f>
        <v>No</v>
      </c>
      <c r="AV966" s="179" t="s">
        <v>709</v>
      </c>
      <c r="AW966" s="194"/>
    </row>
    <row r="967" spans="1:49" x14ac:dyDescent="0.2">
      <c r="A967" s="37" t="s">
        <v>27</v>
      </c>
      <c r="B967" s="37" t="s">
        <v>3115</v>
      </c>
      <c r="C967" s="193" t="s">
        <v>7302</v>
      </c>
      <c r="D967" s="37" t="s">
        <v>30</v>
      </c>
      <c r="E967" s="193" t="str">
        <f>+LEFT(Tabla1[[#This Row],[RutDV]],8)</f>
        <v>17909942</v>
      </c>
      <c r="F967" s="193" t="str">
        <f>+RIGHT(Tabla1[[#This Row],[RutDV]],1)</f>
        <v>K</v>
      </c>
      <c r="G967" s="193" t="s">
        <v>8831</v>
      </c>
      <c r="H967" s="193" t="s">
        <v>8851</v>
      </c>
      <c r="I967" s="194" t="str">
        <f>+TRIM(Tabla1[[#This Row],[Nombres]]&amp;" "&amp;Tabla1[[#This Row],[Apellidos]])</f>
        <v>VANIA LORENA MANCILLA PARDO</v>
      </c>
      <c r="J967" s="193" t="s">
        <v>8811</v>
      </c>
      <c r="K967" s="193" t="s">
        <v>8812</v>
      </c>
      <c r="L967" s="193" t="s">
        <v>2494</v>
      </c>
      <c r="M967" s="193" t="s">
        <v>2493</v>
      </c>
      <c r="N967" s="193" t="s">
        <v>2496</v>
      </c>
      <c r="O967" s="193" t="s">
        <v>3533</v>
      </c>
      <c r="P967" s="195">
        <v>44209</v>
      </c>
      <c r="Q967" s="195"/>
      <c r="R967" s="196"/>
      <c r="S967" s="196"/>
      <c r="T967" s="196"/>
      <c r="U967" s="196"/>
      <c r="V967" s="195">
        <v>33908</v>
      </c>
      <c r="W967" s="195" t="s">
        <v>5409</v>
      </c>
      <c r="X967" s="37" t="s">
        <v>2511</v>
      </c>
      <c r="Y967" s="37" t="str">
        <f>+IFERROR(VLOOKUP(Tabla1[[#This Row],[Supervisor]],STAFF!E:H,4,0),"")</f>
        <v>ULISES LA ROSA PEREZ</v>
      </c>
      <c r="Z967" s="195">
        <v>44025</v>
      </c>
      <c r="AA967" s="195">
        <v>44036</v>
      </c>
      <c r="AB967" s="193"/>
      <c r="AC967" s="195">
        <v>44039</v>
      </c>
      <c r="AD967" s="193" t="s">
        <v>8851</v>
      </c>
      <c r="AE967" s="193" t="s">
        <v>8851</v>
      </c>
      <c r="AF967" s="193">
        <v>19391</v>
      </c>
      <c r="AG967" s="193" t="s">
        <v>8871</v>
      </c>
      <c r="AH967" s="193"/>
      <c r="AI967" s="193"/>
      <c r="AJ967" s="193">
        <v>78</v>
      </c>
      <c r="AK967" s="37" t="s">
        <v>5890</v>
      </c>
      <c r="AL967" s="193">
        <v>45</v>
      </c>
      <c r="AM967" s="193" t="s">
        <v>3519</v>
      </c>
      <c r="AN967" s="193">
        <f>+IF(AL967=45,1,"")</f>
        <v>1</v>
      </c>
      <c r="AO967" s="195">
        <f ca="1">+TODAY()</f>
        <v>44256</v>
      </c>
      <c r="AP967" s="194">
        <f ca="1">+IF(Tabla1[[#This Row],[Fecha Ingreso Plataforma]]="","",AO967-AC967)</f>
        <v>217</v>
      </c>
      <c r="AQ967" s="195"/>
      <c r="AR967" s="197">
        <f>+IF(Tabla1[[#This Row],[Fecha Baja]]="","",VALUE(1&amp;"/"&amp;MONTH(Tabla1[[#This Row],[Fecha Baja]])&amp;"/"&amp;YEAR(Tabla1[[#This Row],[Fecha Baja]])))</f>
        <v>44197</v>
      </c>
      <c r="AS967" s="197">
        <f>IF(Tabla1[[#This Row],[Fecha Ingreso Plataforma]]="","",VALUE(1&amp;"/"&amp;MONTH(Tabla1[[#This Row],[Fecha Ingreso Plataforma]])&amp;"/"&amp;YEAR(Tabla1[[#This Row],[Fecha Ingreso Plataforma]])))</f>
        <v>44013</v>
      </c>
      <c r="AT967" s="194" t="str">
        <f ca="1">+IF(AND(Tabla1[[#This Row],[dias]]&gt;=135,Tabla1[[#This Row],[Estado]]="Vigente"),"Si","No")</f>
        <v>No</v>
      </c>
      <c r="AU967" s="194" t="str">
        <f>+IF(COUNTIF('PLAN EMPLEADO'!I:I,Tabla1[[#This Row],[Mail]])=0,"No","Si")</f>
        <v>Si</v>
      </c>
      <c r="AV967" s="194" t="s">
        <v>8322</v>
      </c>
      <c r="AW967" s="194"/>
    </row>
    <row r="968" spans="1:49" x14ac:dyDescent="0.2">
      <c r="A968" s="37" t="s">
        <v>27</v>
      </c>
      <c r="B968" s="37" t="s">
        <v>3115</v>
      </c>
      <c r="C968" s="193" t="s">
        <v>28</v>
      </c>
      <c r="D968" s="37" t="s">
        <v>30</v>
      </c>
      <c r="E968" s="193" t="str">
        <f>+LEFT(Tabla1[[#This Row],[RutDV]],8)</f>
        <v>18036909</v>
      </c>
      <c r="F968" s="193" t="str">
        <f>+RIGHT(Tabla1[[#This Row],[RutDV]],1)</f>
        <v>0</v>
      </c>
      <c r="G968" s="193" t="s">
        <v>8823</v>
      </c>
      <c r="H968" s="193" t="s">
        <v>8843</v>
      </c>
      <c r="I968" s="194" t="str">
        <f>+TRIM(Tabla1[[#This Row],[Nombres]]&amp;" "&amp;Tabla1[[#This Row],[Apellidos]])</f>
        <v>MACARENA ISABEL FEBRE CORTES</v>
      </c>
      <c r="J968" s="193" t="s">
        <v>8799</v>
      </c>
      <c r="K968" s="193" t="s">
        <v>8800</v>
      </c>
      <c r="L968" s="193" t="s">
        <v>2494</v>
      </c>
      <c r="M968" s="193" t="s">
        <v>2493</v>
      </c>
      <c r="N968" s="193" t="s">
        <v>2496</v>
      </c>
      <c r="O968" s="193" t="s">
        <v>3533</v>
      </c>
      <c r="P968" s="195">
        <v>44200</v>
      </c>
      <c r="Q968" s="195"/>
      <c r="R968" s="196"/>
      <c r="S968" s="196"/>
      <c r="T968" s="196"/>
      <c r="U968" s="196"/>
      <c r="V968" s="195">
        <v>33745</v>
      </c>
      <c r="W968" s="195" t="s">
        <v>5415</v>
      </c>
      <c r="X968" s="37" t="s">
        <v>5793</v>
      </c>
      <c r="Y968" s="37" t="str">
        <f>+IFERROR(VLOOKUP(Tabla1[[#This Row],[Supervisor]],STAFF!E:H,4,0),"")</f>
        <v>ULISES LA ROSA PEREZ</v>
      </c>
      <c r="Z968" s="195">
        <v>44025</v>
      </c>
      <c r="AA968" s="195">
        <v>44036</v>
      </c>
      <c r="AB968" s="193"/>
      <c r="AC968" s="195">
        <v>44039</v>
      </c>
      <c r="AD968" s="193" t="s">
        <v>8843</v>
      </c>
      <c r="AE968" s="193" t="s">
        <v>8843</v>
      </c>
      <c r="AF968" s="193">
        <v>19377</v>
      </c>
      <c r="AG968" s="193" t="s">
        <v>8863</v>
      </c>
      <c r="AH968" s="193"/>
      <c r="AI968" s="193"/>
      <c r="AJ968" s="193">
        <v>78</v>
      </c>
      <c r="AK968" s="37" t="s">
        <v>5890</v>
      </c>
      <c r="AL968" s="193">
        <v>30</v>
      </c>
      <c r="AM968" s="193" t="s">
        <v>3519</v>
      </c>
      <c r="AN968" s="193" t="str">
        <f>+IF(AL968=45,1,"")</f>
        <v/>
      </c>
      <c r="AO968" s="195">
        <f ca="1">+TODAY()</f>
        <v>44256</v>
      </c>
      <c r="AP968" s="194">
        <f ca="1">+IF(Tabla1[[#This Row],[Fecha Ingreso Plataforma]]="","",AO968-AC968)</f>
        <v>217</v>
      </c>
      <c r="AQ968" s="195"/>
      <c r="AR968" s="197">
        <f>+IF(Tabla1[[#This Row],[Fecha Baja]]="","",VALUE(1&amp;"/"&amp;MONTH(Tabla1[[#This Row],[Fecha Baja]])&amp;"/"&amp;YEAR(Tabla1[[#This Row],[Fecha Baja]])))</f>
        <v>44197</v>
      </c>
      <c r="AS968" s="197">
        <f>IF(Tabla1[[#This Row],[Fecha Ingreso Plataforma]]="","",VALUE(1&amp;"/"&amp;MONTH(Tabla1[[#This Row],[Fecha Ingreso Plataforma]])&amp;"/"&amp;YEAR(Tabla1[[#This Row],[Fecha Ingreso Plataforma]])))</f>
        <v>44013</v>
      </c>
      <c r="AT968" s="194" t="str">
        <f ca="1">+IF(AND(Tabla1[[#This Row],[dias]]&gt;=135,Tabla1[[#This Row],[Estado]]="Vigente"),"Si","No")</f>
        <v>No</v>
      </c>
      <c r="AU968" s="194" t="str">
        <f>+IF(COUNTIF('PLAN EMPLEADO'!I:I,Tabla1[[#This Row],[Mail]])=0,"No","Si")</f>
        <v>Si</v>
      </c>
      <c r="AV968" s="194" t="s">
        <v>8321</v>
      </c>
      <c r="AW968" s="194"/>
    </row>
    <row r="969" spans="1:49" x14ac:dyDescent="0.2">
      <c r="A969" s="37" t="s">
        <v>27</v>
      </c>
      <c r="B969" s="37" t="s">
        <v>3115</v>
      </c>
      <c r="C969" s="37" t="s">
        <v>28</v>
      </c>
      <c r="D969" s="37" t="s">
        <v>30</v>
      </c>
      <c r="E969" s="193" t="str">
        <f>+LEFT(Tabla1[[#This Row],[RutDV]],8)</f>
        <v>18506242</v>
      </c>
      <c r="F969" s="193" t="str">
        <f>+RIGHT(Tabla1[[#This Row],[RutDV]],1)</f>
        <v>2</v>
      </c>
      <c r="G969" s="193" t="s">
        <v>8826</v>
      </c>
      <c r="H969" s="193" t="s">
        <v>8846</v>
      </c>
      <c r="I969" s="194" t="str">
        <f>+TRIM(Tabla1[[#This Row],[Nombres]]&amp;" "&amp;Tabla1[[#This Row],[Apellidos]])</f>
        <v>CESAR GABRIEL ARRIAZA CEBALLOS</v>
      </c>
      <c r="J969" s="193" t="s">
        <v>8802</v>
      </c>
      <c r="K969" s="193" t="s">
        <v>8803</v>
      </c>
      <c r="L969" s="193" t="s">
        <v>2494</v>
      </c>
      <c r="M969" s="193" t="s">
        <v>2493</v>
      </c>
      <c r="N969" s="193" t="s">
        <v>2496</v>
      </c>
      <c r="O969" s="193" t="s">
        <v>3533</v>
      </c>
      <c r="P969" s="195">
        <v>44075</v>
      </c>
      <c r="Q969" s="195"/>
      <c r="R969" s="196"/>
      <c r="S969" s="196"/>
      <c r="T969" s="196"/>
      <c r="U969" s="196"/>
      <c r="V969" s="195">
        <v>34121</v>
      </c>
      <c r="W969" s="195" t="s">
        <v>5411</v>
      </c>
      <c r="X969" s="37" t="s">
        <v>2512</v>
      </c>
      <c r="Y969" s="37" t="str">
        <f>+IFERROR(VLOOKUP(Tabla1[[#This Row],[Supervisor]],STAFF!E:H,4,0),"")</f>
        <v>ULISES LA ROSA PEREZ</v>
      </c>
      <c r="Z969" s="195">
        <v>44025</v>
      </c>
      <c r="AA969" s="195">
        <v>44036</v>
      </c>
      <c r="AB969" s="193"/>
      <c r="AC969" s="195">
        <v>44039</v>
      </c>
      <c r="AD969" s="193" t="s">
        <v>8846</v>
      </c>
      <c r="AE969" s="193" t="s">
        <v>8846</v>
      </c>
      <c r="AF969" s="193">
        <v>19381</v>
      </c>
      <c r="AG969" s="193" t="s">
        <v>8866</v>
      </c>
      <c r="AH969" s="193"/>
      <c r="AI969" s="193"/>
      <c r="AJ969" s="193">
        <v>78</v>
      </c>
      <c r="AK969" s="37" t="s">
        <v>5890</v>
      </c>
      <c r="AL969" s="193">
        <v>45</v>
      </c>
      <c r="AM969" s="193" t="s">
        <v>3519</v>
      </c>
      <c r="AN969" s="193">
        <f>+IF(AL969=45,1,"")</f>
        <v>1</v>
      </c>
      <c r="AO969" s="195">
        <f ca="1">+TODAY()</f>
        <v>44256</v>
      </c>
      <c r="AP969" s="194">
        <f ca="1">+IF(Tabla1[[#This Row],[Fecha Ingreso Plataforma]]="","",AO969-AC969)</f>
        <v>217</v>
      </c>
      <c r="AQ969" s="195"/>
      <c r="AR969" s="197">
        <f>+IF(Tabla1[[#This Row],[Fecha Baja]]="","",VALUE(1&amp;"/"&amp;MONTH(Tabla1[[#This Row],[Fecha Baja]])&amp;"/"&amp;YEAR(Tabla1[[#This Row],[Fecha Baja]])))</f>
        <v>44075</v>
      </c>
      <c r="AS969" s="197">
        <f>IF(Tabla1[[#This Row],[Fecha Ingreso Plataforma]]="","",VALUE(1&amp;"/"&amp;MONTH(Tabla1[[#This Row],[Fecha Ingreso Plataforma]])&amp;"/"&amp;YEAR(Tabla1[[#This Row],[Fecha Ingreso Plataforma]])))</f>
        <v>44013</v>
      </c>
      <c r="AT969" s="194" t="str">
        <f ca="1">+IF(AND(Tabla1[[#This Row],[dias]]&gt;=135,Tabla1[[#This Row],[Estado]]="Vigente"),"Si","No")</f>
        <v>No</v>
      </c>
      <c r="AU969" s="194" t="str">
        <f>+IF(COUNTIF('PLAN EMPLEADO'!I:I,Tabla1[[#This Row],[Mail]])=0,"No","Si")</f>
        <v>No</v>
      </c>
      <c r="AV969" s="194" t="s">
        <v>709</v>
      </c>
      <c r="AW969" s="194"/>
    </row>
    <row r="970" spans="1:49" x14ac:dyDescent="0.2">
      <c r="A970" s="37" t="s">
        <v>27</v>
      </c>
      <c r="B970" s="37" t="s">
        <v>3115</v>
      </c>
      <c r="C970" s="37" t="s">
        <v>28</v>
      </c>
      <c r="D970" s="37" t="s">
        <v>30</v>
      </c>
      <c r="E970" s="193" t="str">
        <f>+LEFT(Tabla1[[#This Row],[RutDV]],8)</f>
        <v>18754406</v>
      </c>
      <c r="F970" s="193" t="str">
        <f>+RIGHT(Tabla1[[#This Row],[RutDV]],1)</f>
        <v>8</v>
      </c>
      <c r="G970" s="193" t="s">
        <v>8829</v>
      </c>
      <c r="H970" s="193" t="s">
        <v>8849</v>
      </c>
      <c r="I970" s="194" t="str">
        <f>+TRIM(Tabla1[[#This Row],[Nombres]]&amp;" "&amp;Tabla1[[#This Row],[Apellidos]])</f>
        <v>FADEL ALFREDO VEJAR MILLA</v>
      </c>
      <c r="J970" s="193" t="s">
        <v>8807</v>
      </c>
      <c r="K970" s="193" t="s">
        <v>8808</v>
      </c>
      <c r="L970" s="193" t="s">
        <v>2494</v>
      </c>
      <c r="M970" s="193" t="s">
        <v>2493</v>
      </c>
      <c r="N970" s="193" t="s">
        <v>2496</v>
      </c>
      <c r="O970" s="193" t="s">
        <v>3533</v>
      </c>
      <c r="P970" s="195">
        <v>44071</v>
      </c>
      <c r="Q970" s="195"/>
      <c r="R970" s="196"/>
      <c r="S970" s="196"/>
      <c r="T970" s="196"/>
      <c r="U970" s="196"/>
      <c r="V970" s="195">
        <v>34411</v>
      </c>
      <c r="W970" s="195" t="s">
        <v>5415</v>
      </c>
      <c r="X970" s="37" t="s">
        <v>2509</v>
      </c>
      <c r="Y970" s="37" t="str">
        <f>+IFERROR(VLOOKUP(Tabla1[[#This Row],[Supervisor]],STAFF!E:H,4,0),"")</f>
        <v>ULISES LA ROSA PEREZ</v>
      </c>
      <c r="Z970" s="195">
        <v>44025</v>
      </c>
      <c r="AA970" s="195">
        <v>44036</v>
      </c>
      <c r="AB970" s="193"/>
      <c r="AC970" s="195">
        <v>44039</v>
      </c>
      <c r="AD970" s="193" t="s">
        <v>8849</v>
      </c>
      <c r="AE970" s="193" t="s">
        <v>8849</v>
      </c>
      <c r="AF970" s="193">
        <v>19389</v>
      </c>
      <c r="AG970" s="193" t="s">
        <v>8869</v>
      </c>
      <c r="AH970" s="193"/>
      <c r="AI970" s="193"/>
      <c r="AJ970" s="193">
        <v>78</v>
      </c>
      <c r="AK970" s="37" t="s">
        <v>5890</v>
      </c>
      <c r="AL970" s="193">
        <v>45</v>
      </c>
      <c r="AM970" s="193" t="s">
        <v>3519</v>
      </c>
      <c r="AN970" s="193">
        <f>+IF(AL970=45,1,"")</f>
        <v>1</v>
      </c>
      <c r="AO970" s="195">
        <f ca="1">+TODAY()</f>
        <v>44256</v>
      </c>
      <c r="AP970" s="194">
        <f ca="1">+IF(Tabla1[[#This Row],[Fecha Ingreso Plataforma]]="","",AO970-AC970)</f>
        <v>217</v>
      </c>
      <c r="AQ970" s="195"/>
      <c r="AR970" s="197">
        <f>+IF(Tabla1[[#This Row],[Fecha Baja]]="","",VALUE(1&amp;"/"&amp;MONTH(Tabla1[[#This Row],[Fecha Baja]])&amp;"/"&amp;YEAR(Tabla1[[#This Row],[Fecha Baja]])))</f>
        <v>44044</v>
      </c>
      <c r="AS970" s="197">
        <f>IF(Tabla1[[#This Row],[Fecha Ingreso Plataforma]]="","",VALUE(1&amp;"/"&amp;MONTH(Tabla1[[#This Row],[Fecha Ingreso Plataforma]])&amp;"/"&amp;YEAR(Tabla1[[#This Row],[Fecha Ingreso Plataforma]])))</f>
        <v>44013</v>
      </c>
      <c r="AT970" s="194" t="str">
        <f ca="1">+IF(AND(Tabla1[[#This Row],[dias]]&gt;=135,Tabla1[[#This Row],[Estado]]="Vigente"),"Si","No")</f>
        <v>No</v>
      </c>
      <c r="AU970" s="194" t="str">
        <f>+IF(COUNTIF('PLAN EMPLEADO'!I:I,Tabla1[[#This Row],[Mail]])=0,"No","Si")</f>
        <v>No</v>
      </c>
      <c r="AV970" s="194" t="s">
        <v>709</v>
      </c>
      <c r="AW970" s="194"/>
    </row>
    <row r="971" spans="1:49" x14ac:dyDescent="0.2">
      <c r="A971" s="37" t="s">
        <v>27</v>
      </c>
      <c r="B971" s="37" t="s">
        <v>3115</v>
      </c>
      <c r="C971" s="37" t="s">
        <v>28</v>
      </c>
      <c r="D971" s="37" t="s">
        <v>30</v>
      </c>
      <c r="E971" s="193" t="str">
        <f>+LEFT(Tabla1[[#This Row],[RutDV]],8)</f>
        <v>18012374</v>
      </c>
      <c r="F971" s="193" t="str">
        <f>+RIGHT(Tabla1[[#This Row],[RutDV]],1)</f>
        <v>1</v>
      </c>
      <c r="G971" s="193" t="s">
        <v>8816</v>
      </c>
      <c r="H971" s="193" t="s">
        <v>8836</v>
      </c>
      <c r="I971" s="194" t="str">
        <f>+TRIM(Tabla1[[#This Row],[Nombres]]&amp;" "&amp;Tabla1[[#This Row],[Apellidos]])</f>
        <v>KATTY LYNN TELLO PIZARRO</v>
      </c>
      <c r="J971" s="193" t="s">
        <v>8785</v>
      </c>
      <c r="K971" s="193" t="s">
        <v>8786</v>
      </c>
      <c r="L971" s="193" t="s">
        <v>2494</v>
      </c>
      <c r="M971" s="193" t="s">
        <v>2493</v>
      </c>
      <c r="N971" s="193" t="s">
        <v>2496</v>
      </c>
      <c r="O971" s="193" t="s">
        <v>3533</v>
      </c>
      <c r="P971" s="109">
        <v>44046</v>
      </c>
      <c r="Q971" s="195"/>
      <c r="R971" s="196"/>
      <c r="S971" s="196"/>
      <c r="T971" s="196"/>
      <c r="U971" s="196"/>
      <c r="V971" s="195">
        <v>33457</v>
      </c>
      <c r="W971" s="195" t="s">
        <v>5417</v>
      </c>
      <c r="X971" s="37" t="s">
        <v>2514</v>
      </c>
      <c r="Y971" s="37" t="str">
        <f>+IFERROR(VLOOKUP(Tabla1[[#This Row],[Supervisor]],STAFF!E:H,4,0),"")</f>
        <v>WILLIAMS ENRIQUE DOMINGUEZ BARRADA</v>
      </c>
      <c r="Z971" s="195">
        <v>44025</v>
      </c>
      <c r="AA971" s="195">
        <v>44036</v>
      </c>
      <c r="AB971" s="193"/>
      <c r="AC971" s="195">
        <v>44039</v>
      </c>
      <c r="AD971" s="193" t="s">
        <v>8836</v>
      </c>
      <c r="AE971" s="193" t="s">
        <v>8836</v>
      </c>
      <c r="AF971" s="193">
        <v>19213</v>
      </c>
      <c r="AG971" s="193" t="s">
        <v>8856</v>
      </c>
      <c r="AH971" s="193"/>
      <c r="AI971" s="193"/>
      <c r="AJ971" s="193">
        <v>78</v>
      </c>
      <c r="AK971" s="37" t="s">
        <v>5890</v>
      </c>
      <c r="AL971" s="193">
        <v>30</v>
      </c>
      <c r="AM971" s="193" t="s">
        <v>3519</v>
      </c>
      <c r="AN971" s="193" t="str">
        <f>+IF(AL971=45,1,"")</f>
        <v/>
      </c>
      <c r="AO971" s="195">
        <f ca="1">+TODAY()</f>
        <v>44256</v>
      </c>
      <c r="AP971" s="194">
        <f ca="1">+IF(Tabla1[[#This Row],[Fecha Ingreso Plataforma]]="","",AO971-AC971)</f>
        <v>217</v>
      </c>
      <c r="AQ971" s="195"/>
      <c r="AR971" s="197">
        <f>+IF(Tabla1[[#This Row],[Fecha Baja]]="","",VALUE(1&amp;"/"&amp;MONTH(Tabla1[[#This Row],[Fecha Baja]])&amp;"/"&amp;YEAR(Tabla1[[#This Row],[Fecha Baja]])))</f>
        <v>44044</v>
      </c>
      <c r="AS971" s="197">
        <f>IF(Tabla1[[#This Row],[Fecha Ingreso Plataforma]]="","",VALUE(1&amp;"/"&amp;MONTH(Tabla1[[#This Row],[Fecha Ingreso Plataforma]])&amp;"/"&amp;YEAR(Tabla1[[#This Row],[Fecha Ingreso Plataforma]])))</f>
        <v>44013</v>
      </c>
      <c r="AT971" s="194" t="str">
        <f ca="1">+IF(AND(Tabla1[[#This Row],[dias]]&gt;=135,Tabla1[[#This Row],[Estado]]="Vigente"),"Si","No")</f>
        <v>No</v>
      </c>
      <c r="AU971" s="194" t="str">
        <f>+IF(COUNTIF('PLAN EMPLEADO'!I:I,Tabla1[[#This Row],[Mail]])=0,"No","Si")</f>
        <v>No</v>
      </c>
      <c r="AV971" s="194" t="s">
        <v>709</v>
      </c>
      <c r="AW971" s="194"/>
    </row>
    <row r="972" spans="1:49" x14ac:dyDescent="0.2">
      <c r="A972" s="37" t="s">
        <v>27</v>
      </c>
      <c r="B972" s="37" t="s">
        <v>3115</v>
      </c>
      <c r="C972" s="193" t="s">
        <v>7302</v>
      </c>
      <c r="D972" s="37" t="s">
        <v>30</v>
      </c>
      <c r="E972" s="193" t="str">
        <f>+LEFT(Tabla1[[#This Row],[RutDV]],8)</f>
        <v>17678521</v>
      </c>
      <c r="F972" s="193" t="str">
        <f>+RIGHT(Tabla1[[#This Row],[RutDV]],1)</f>
        <v>7</v>
      </c>
      <c r="G972" s="193" t="s">
        <v>8827</v>
      </c>
      <c r="H972" s="193" t="s">
        <v>8847</v>
      </c>
      <c r="I972" s="194" t="str">
        <f>+TRIM(Tabla1[[#This Row],[Nombres]]&amp;" "&amp;Tabla1[[#This Row],[Apellidos]])</f>
        <v>LUIS ANGEL LINO TOBAR</v>
      </c>
      <c r="J972" s="193" t="s">
        <v>8804</v>
      </c>
      <c r="K972" s="193" t="s">
        <v>8805</v>
      </c>
      <c r="L972" s="193" t="s">
        <v>2494</v>
      </c>
      <c r="M972" s="193" t="s">
        <v>2493</v>
      </c>
      <c r="N972" s="193" t="s">
        <v>2495</v>
      </c>
      <c r="O972" s="193" t="s">
        <v>3107</v>
      </c>
      <c r="P972" s="195">
        <v>44072</v>
      </c>
      <c r="Q972" s="195"/>
      <c r="R972" s="196"/>
      <c r="S972" s="196"/>
      <c r="T972" s="196"/>
      <c r="U972" s="196"/>
      <c r="V972" s="195">
        <v>33419</v>
      </c>
      <c r="W972" s="195" t="s">
        <v>5415</v>
      </c>
      <c r="X972" s="37" t="s">
        <v>2509</v>
      </c>
      <c r="Y972" s="37" t="str">
        <f>+IFERROR(VLOOKUP(Tabla1[[#This Row],[Supervisor]],STAFF!E:H,4,0),"")</f>
        <v>ULISES LA ROSA PEREZ</v>
      </c>
      <c r="Z972" s="195">
        <v>44025</v>
      </c>
      <c r="AA972" s="195">
        <v>44036</v>
      </c>
      <c r="AB972" s="193"/>
      <c r="AC972" s="195">
        <v>44039</v>
      </c>
      <c r="AD972" s="193" t="s">
        <v>8847</v>
      </c>
      <c r="AE972" s="193" t="s">
        <v>8847</v>
      </c>
      <c r="AF972" s="193">
        <v>19384</v>
      </c>
      <c r="AG972" s="193" t="s">
        <v>8867</v>
      </c>
      <c r="AH972" s="193"/>
      <c r="AI972" s="193"/>
      <c r="AJ972" s="193">
        <v>78</v>
      </c>
      <c r="AK972" s="37" t="s">
        <v>5890</v>
      </c>
      <c r="AL972" s="193">
        <v>30</v>
      </c>
      <c r="AM972" s="193" t="s">
        <v>3519</v>
      </c>
      <c r="AN972" s="193" t="str">
        <f>+IF(AL972=45,1,"")</f>
        <v/>
      </c>
      <c r="AO972" s="195">
        <f ca="1">+TODAY()</f>
        <v>44256</v>
      </c>
      <c r="AP972" s="194">
        <f ca="1">+IF(Tabla1[[#This Row],[Fecha Ingreso Plataforma]]="","",AO972-AC972)</f>
        <v>217</v>
      </c>
      <c r="AQ972" s="195"/>
      <c r="AR972" s="197">
        <f>+IF(Tabla1[[#This Row],[Fecha Baja]]="","",VALUE(1&amp;"/"&amp;MONTH(Tabla1[[#This Row],[Fecha Baja]])&amp;"/"&amp;YEAR(Tabla1[[#This Row],[Fecha Baja]])))</f>
        <v>44044</v>
      </c>
      <c r="AS972" s="197">
        <f>IF(Tabla1[[#This Row],[Fecha Ingreso Plataforma]]="","",VALUE(1&amp;"/"&amp;MONTH(Tabla1[[#This Row],[Fecha Ingreso Plataforma]])&amp;"/"&amp;YEAR(Tabla1[[#This Row],[Fecha Ingreso Plataforma]])))</f>
        <v>44013</v>
      </c>
      <c r="AT972" s="194" t="str">
        <f ca="1">+IF(AND(Tabla1[[#This Row],[dias]]&gt;=135,Tabla1[[#This Row],[Estado]]="Vigente"),"Si","No")</f>
        <v>No</v>
      </c>
      <c r="AU972" s="194" t="str">
        <f>+IF(COUNTIF('PLAN EMPLEADO'!I:I,Tabla1[[#This Row],[Mail]])=0,"No","Si")</f>
        <v>No</v>
      </c>
      <c r="AV972" s="194" t="s">
        <v>709</v>
      </c>
      <c r="AW972" s="194"/>
    </row>
    <row r="973" spans="1:49" x14ac:dyDescent="0.2">
      <c r="A973" s="37" t="s">
        <v>27</v>
      </c>
      <c r="B973" s="37" t="s">
        <v>3115</v>
      </c>
      <c r="C973" s="37" t="s">
        <v>28</v>
      </c>
      <c r="D973" s="37" t="s">
        <v>30</v>
      </c>
      <c r="E973" s="193" t="str">
        <f>+LEFT(Tabla1[[#This Row],[RutDV]],8)</f>
        <v>18924219</v>
      </c>
      <c r="F973" s="193" t="str">
        <f>+RIGHT(Tabla1[[#This Row],[RutDV]],1)</f>
        <v>0</v>
      </c>
      <c r="G973" s="193" t="s">
        <v>8818</v>
      </c>
      <c r="H973" s="193" t="s">
        <v>8838</v>
      </c>
      <c r="I973" s="194" t="str">
        <f>+TRIM(Tabla1[[#This Row],[Nombres]]&amp;" "&amp;Tabla1[[#This Row],[Apellidos]])</f>
        <v>STEPHANIE ANDREA VARGAS AGUIRRE</v>
      </c>
      <c r="J973" s="193" t="s">
        <v>8789</v>
      </c>
      <c r="K973" s="193" t="s">
        <v>8790</v>
      </c>
      <c r="L973" s="193" t="s">
        <v>2494</v>
      </c>
      <c r="M973" s="193" t="s">
        <v>2493</v>
      </c>
      <c r="N973" s="193" t="s">
        <v>2495</v>
      </c>
      <c r="O973" s="193" t="s">
        <v>3240</v>
      </c>
      <c r="P973" s="195">
        <v>44105</v>
      </c>
      <c r="Q973" s="195"/>
      <c r="R973" s="196"/>
      <c r="S973" s="196"/>
      <c r="T973" s="196"/>
      <c r="U973" s="196"/>
      <c r="V973" s="195">
        <v>34892</v>
      </c>
      <c r="W973" s="195" t="s">
        <v>8086</v>
      </c>
      <c r="X973" s="37" t="s">
        <v>4636</v>
      </c>
      <c r="Y973" s="37" t="str">
        <f>+IFERROR(VLOOKUP(Tabla1[[#This Row],[Supervisor]],STAFF!E:H,4,0),"")</f>
        <v>ULISES LA ROSA PEREZ</v>
      </c>
      <c r="Z973" s="195">
        <v>44025</v>
      </c>
      <c r="AA973" s="195">
        <v>44036</v>
      </c>
      <c r="AB973" s="193"/>
      <c r="AC973" s="195">
        <v>44039</v>
      </c>
      <c r="AD973" s="193" t="s">
        <v>8838</v>
      </c>
      <c r="AE973" s="193" t="s">
        <v>8838</v>
      </c>
      <c r="AF973" s="193">
        <v>19222</v>
      </c>
      <c r="AG973" s="193" t="s">
        <v>8858</v>
      </c>
      <c r="AH973" s="193"/>
      <c r="AI973" s="193"/>
      <c r="AJ973" s="193">
        <v>78</v>
      </c>
      <c r="AK973" s="37" t="s">
        <v>5890</v>
      </c>
      <c r="AL973" s="193">
        <v>30</v>
      </c>
      <c r="AM973" s="193" t="s">
        <v>3519</v>
      </c>
      <c r="AN973" s="193" t="str">
        <f>+IF(AL973=45,1,"")</f>
        <v/>
      </c>
      <c r="AO973" s="195">
        <f ca="1">+TODAY()</f>
        <v>44256</v>
      </c>
      <c r="AP973" s="194">
        <f ca="1">+IF(Tabla1[[#This Row],[Fecha Ingreso Plataforma]]="","",AO973-AC973)</f>
        <v>217</v>
      </c>
      <c r="AQ973" s="195"/>
      <c r="AR973" s="197">
        <f>+IF(Tabla1[[#This Row],[Fecha Baja]]="","",VALUE(1&amp;"/"&amp;MONTH(Tabla1[[#This Row],[Fecha Baja]])&amp;"/"&amp;YEAR(Tabla1[[#This Row],[Fecha Baja]])))</f>
        <v>44105</v>
      </c>
      <c r="AS973" s="197">
        <f>IF(Tabla1[[#This Row],[Fecha Ingreso Plataforma]]="","",VALUE(1&amp;"/"&amp;MONTH(Tabla1[[#This Row],[Fecha Ingreso Plataforma]])&amp;"/"&amp;YEAR(Tabla1[[#This Row],[Fecha Ingreso Plataforma]])))</f>
        <v>44013</v>
      </c>
      <c r="AT973" s="194" t="str">
        <f ca="1">+IF(AND(Tabla1[[#This Row],[dias]]&gt;=135,Tabla1[[#This Row],[Estado]]="Vigente"),"Si","No")</f>
        <v>No</v>
      </c>
      <c r="AU973" s="194" t="str">
        <f>+IF(COUNTIF('PLAN EMPLEADO'!I:I,Tabla1[[#This Row],[Mail]])=0,"No","Si")</f>
        <v>No</v>
      </c>
      <c r="AV973" s="194" t="s">
        <v>709</v>
      </c>
      <c r="AW973" s="194"/>
    </row>
    <row r="974" spans="1:49" x14ac:dyDescent="0.2">
      <c r="A974" s="37" t="s">
        <v>27</v>
      </c>
      <c r="B974" s="37" t="s">
        <v>3115</v>
      </c>
      <c r="C974" s="193" t="s">
        <v>7302</v>
      </c>
      <c r="D974" s="37" t="s">
        <v>30</v>
      </c>
      <c r="E974" s="193" t="str">
        <f>+LEFT(Tabla1[[#This Row],[RutDV]],8)</f>
        <v>19662124</v>
      </c>
      <c r="F974" s="193" t="str">
        <f>+RIGHT(Tabla1[[#This Row],[RutDV]],1)</f>
        <v>5</v>
      </c>
      <c r="G974" s="193" t="s">
        <v>8880</v>
      </c>
      <c r="H974" s="193" t="s">
        <v>9019</v>
      </c>
      <c r="I974" s="194" t="str">
        <f>+TRIM(Tabla1[[#This Row],[Nombres]]&amp;" "&amp;Tabla1[[#This Row],[Apellidos]])</f>
        <v>CAMILA IGNACIA GUTIERREZ OLIVARES</v>
      </c>
      <c r="J974" s="193" t="s">
        <v>8909</v>
      </c>
      <c r="K974" s="193" t="s">
        <v>8910</v>
      </c>
      <c r="L974" s="193" t="s">
        <v>2494</v>
      </c>
      <c r="M974" s="211" t="s">
        <v>2493</v>
      </c>
      <c r="N974" s="193" t="s">
        <v>2496</v>
      </c>
      <c r="O974" s="193" t="s">
        <v>3533</v>
      </c>
      <c r="P974" s="195">
        <v>44228</v>
      </c>
      <c r="Q974" s="195"/>
      <c r="R974" s="196"/>
      <c r="S974" s="196"/>
      <c r="T974" s="196"/>
      <c r="U974" s="196"/>
      <c r="V974" s="195">
        <v>35840</v>
      </c>
      <c r="W974" s="37" t="s">
        <v>7309</v>
      </c>
      <c r="X974" s="193" t="s">
        <v>708</v>
      </c>
      <c r="Y974" s="193" t="str">
        <f>+IFERROR(VLOOKUP(Tabla1[[#This Row],[Supervisor]],STAFF!E:H,4,0),"")</f>
        <v>FRANCISCO JAVIER SUAREZ VEGA</v>
      </c>
      <c r="Z974" s="195">
        <v>44032</v>
      </c>
      <c r="AA974" s="195">
        <v>44042</v>
      </c>
      <c r="AB974" s="193"/>
      <c r="AC974" s="195">
        <v>44043</v>
      </c>
      <c r="AD974" s="193" t="s">
        <v>9019</v>
      </c>
      <c r="AE974" s="193" t="s">
        <v>9019</v>
      </c>
      <c r="AF974" s="193">
        <v>19412</v>
      </c>
      <c r="AG974" s="193" t="s">
        <v>9043</v>
      </c>
      <c r="AH974" s="193"/>
      <c r="AI974" s="193"/>
      <c r="AJ974" s="193">
        <v>79</v>
      </c>
      <c r="AK974" s="193" t="s">
        <v>5846</v>
      </c>
      <c r="AL974" s="193">
        <v>45</v>
      </c>
      <c r="AM974" s="191" t="s">
        <v>3519</v>
      </c>
      <c r="AN974" s="193">
        <f>+IF(AL974=45,1,"")</f>
        <v>1</v>
      </c>
      <c r="AO974" s="195">
        <f ca="1">+TODAY()</f>
        <v>44256</v>
      </c>
      <c r="AP974" s="194">
        <f ca="1">+IF(Tabla1[[#This Row],[Fecha Ingreso Plataforma]]="","",AO974-AC974)</f>
        <v>213</v>
      </c>
      <c r="AQ974" s="195"/>
      <c r="AR974" s="197">
        <f>+IF(Tabla1[[#This Row],[Fecha Baja]]="","",VALUE(1&amp;"/"&amp;MONTH(Tabla1[[#This Row],[Fecha Baja]])&amp;"/"&amp;YEAR(Tabla1[[#This Row],[Fecha Baja]])))</f>
        <v>44228</v>
      </c>
      <c r="AS974" s="197">
        <f>IF(Tabla1[[#This Row],[Fecha Ingreso Plataforma]]="","",VALUE(1&amp;"/"&amp;MONTH(Tabla1[[#This Row],[Fecha Ingreso Plataforma]])&amp;"/"&amp;YEAR(Tabla1[[#This Row],[Fecha Ingreso Plataforma]])))</f>
        <v>44013</v>
      </c>
      <c r="AT974" s="194" t="str">
        <f ca="1">+IF(AND(Tabla1[[#This Row],[dias]]&gt;=135,Tabla1[[#This Row],[Estado]]="Vigente"),"Si","No")</f>
        <v>No</v>
      </c>
      <c r="AU974" s="194" t="str">
        <f>+IF(COUNTIF('PLAN EMPLEADO'!I:I,Tabla1[[#This Row],[Mail]])=0,"No","Si")</f>
        <v>Si</v>
      </c>
      <c r="AV974" s="194" t="s">
        <v>8321</v>
      </c>
      <c r="AW974" s="194"/>
    </row>
    <row r="975" spans="1:49" x14ac:dyDescent="0.2">
      <c r="A975" s="37" t="s">
        <v>27</v>
      </c>
      <c r="B975" s="37" t="s">
        <v>3115</v>
      </c>
      <c r="C975" s="37" t="s">
        <v>28</v>
      </c>
      <c r="D975" s="37" t="s">
        <v>30</v>
      </c>
      <c r="E975" s="193" t="str">
        <f>+LEFT(Tabla1[[#This Row],[RutDV]],8)</f>
        <v>19771065</v>
      </c>
      <c r="F975" s="193" t="str">
        <f>+RIGHT(Tabla1[[#This Row],[RutDV]],1)</f>
        <v>9</v>
      </c>
      <c r="G975" s="193" t="s">
        <v>8879</v>
      </c>
      <c r="H975" s="193" t="s">
        <v>9018</v>
      </c>
      <c r="I975" s="194" t="str">
        <f>+TRIM(Tabla1[[#This Row],[Nombres]]&amp;" "&amp;Tabla1[[#This Row],[Apellidos]])</f>
        <v>BARBARA DEL PILAR MASSU FIGUEROA</v>
      </c>
      <c r="J975" s="193" t="s">
        <v>8907</v>
      </c>
      <c r="K975" s="193" t="s">
        <v>8908</v>
      </c>
      <c r="L975" s="193" t="s">
        <v>2494</v>
      </c>
      <c r="M975" s="193" t="s">
        <v>2493</v>
      </c>
      <c r="N975" s="193" t="s">
        <v>2496</v>
      </c>
      <c r="O975" s="193" t="s">
        <v>3533</v>
      </c>
      <c r="P975" s="195">
        <v>44104</v>
      </c>
      <c r="Q975" s="195"/>
      <c r="R975" s="196"/>
      <c r="S975" s="196"/>
      <c r="T975" s="196"/>
      <c r="U975" s="196"/>
      <c r="V975" s="195">
        <v>35892</v>
      </c>
      <c r="W975" s="37" t="s">
        <v>7309</v>
      </c>
      <c r="X975" s="193" t="s">
        <v>708</v>
      </c>
      <c r="Y975" s="193" t="str">
        <f>+IFERROR(VLOOKUP(Tabla1[[#This Row],[Supervisor]],STAFF!E:H,4,0),"")</f>
        <v>FRANCISCO JAVIER SUAREZ VEGA</v>
      </c>
      <c r="Z975" s="195">
        <v>44032</v>
      </c>
      <c r="AA975" s="195">
        <v>44042</v>
      </c>
      <c r="AB975" s="193"/>
      <c r="AC975" s="195">
        <v>44043</v>
      </c>
      <c r="AD975" s="193" t="s">
        <v>9018</v>
      </c>
      <c r="AE975" s="193" t="s">
        <v>9018</v>
      </c>
      <c r="AF975" s="193">
        <v>19411</v>
      </c>
      <c r="AG975" s="193" t="s">
        <v>9042</v>
      </c>
      <c r="AH975" s="193"/>
      <c r="AI975" s="193"/>
      <c r="AJ975" s="193">
        <v>79</v>
      </c>
      <c r="AK975" s="193" t="s">
        <v>5846</v>
      </c>
      <c r="AL975" s="193">
        <v>30</v>
      </c>
      <c r="AM975" s="191" t="s">
        <v>3519</v>
      </c>
      <c r="AN975" s="193" t="str">
        <f>+IF(AL975=45,1,"")</f>
        <v/>
      </c>
      <c r="AO975" s="195">
        <f ca="1">+TODAY()</f>
        <v>44256</v>
      </c>
      <c r="AP975" s="194">
        <f ca="1">+IF(Tabla1[[#This Row],[Fecha Ingreso Plataforma]]="","",AO975-AC975)</f>
        <v>213</v>
      </c>
      <c r="AQ975" s="195"/>
      <c r="AR975" s="197">
        <f>+IF(Tabla1[[#This Row],[Fecha Baja]]="","",VALUE(1&amp;"/"&amp;MONTH(Tabla1[[#This Row],[Fecha Baja]])&amp;"/"&amp;YEAR(Tabla1[[#This Row],[Fecha Baja]])))</f>
        <v>44075</v>
      </c>
      <c r="AS975" s="197">
        <f>IF(Tabla1[[#This Row],[Fecha Ingreso Plataforma]]="","",VALUE(1&amp;"/"&amp;MONTH(Tabla1[[#This Row],[Fecha Ingreso Plataforma]])&amp;"/"&amp;YEAR(Tabla1[[#This Row],[Fecha Ingreso Plataforma]])))</f>
        <v>44013</v>
      </c>
      <c r="AT975" s="194" t="str">
        <f ca="1">+IF(AND(Tabla1[[#This Row],[dias]]&gt;=135,Tabla1[[#This Row],[Estado]]="Vigente"),"Si","No")</f>
        <v>No</v>
      </c>
      <c r="AU975" s="194" t="str">
        <f>+IF(COUNTIF('PLAN EMPLEADO'!I:I,Tabla1[[#This Row],[Mail]])=0,"No","Si")</f>
        <v>No</v>
      </c>
      <c r="AV975" s="194" t="s">
        <v>709</v>
      </c>
      <c r="AW975" s="194"/>
    </row>
    <row r="976" spans="1:49" x14ac:dyDescent="0.2">
      <c r="A976" s="37" t="s">
        <v>27</v>
      </c>
      <c r="B976" s="37" t="s">
        <v>3115</v>
      </c>
      <c r="C976" s="37" t="s">
        <v>28</v>
      </c>
      <c r="D976" s="37" t="s">
        <v>30</v>
      </c>
      <c r="E976" s="193" t="str">
        <f>+LEFT(Tabla1[[#This Row],[RutDV]],8)</f>
        <v>20407230</v>
      </c>
      <c r="F976" s="193" t="str">
        <f>+RIGHT(Tabla1[[#This Row],[RutDV]],1)</f>
        <v>2</v>
      </c>
      <c r="G976" s="193" t="s">
        <v>8896</v>
      </c>
      <c r="H976" s="193" t="s">
        <v>9034</v>
      </c>
      <c r="I976" s="194" t="str">
        <f>+TRIM(Tabla1[[#This Row],[Nombres]]&amp;" "&amp;Tabla1[[#This Row],[Apellidos]])</f>
        <v>ESTRELLA JAVIERA CORTES OSVEN</v>
      </c>
      <c r="J976" s="193" t="s">
        <v>8938</v>
      </c>
      <c r="K976" s="193" t="s">
        <v>8939</v>
      </c>
      <c r="L976" s="193" t="s">
        <v>2494</v>
      </c>
      <c r="M976" s="193" t="s">
        <v>2493</v>
      </c>
      <c r="N976" s="193" t="s">
        <v>2495</v>
      </c>
      <c r="O976" s="193" t="s">
        <v>3240</v>
      </c>
      <c r="P976" s="195">
        <v>44085</v>
      </c>
      <c r="Q976" s="195"/>
      <c r="R976" s="196"/>
      <c r="S976" s="196"/>
      <c r="T976" s="196"/>
      <c r="U976" s="196"/>
      <c r="V976" s="195">
        <v>36757</v>
      </c>
      <c r="W976" s="193" t="s">
        <v>5409</v>
      </c>
      <c r="X976" s="37" t="s">
        <v>2511</v>
      </c>
      <c r="Y976" s="37" t="str">
        <f>+IFERROR(VLOOKUP(Tabla1[[#This Row],[Supervisor]],STAFF!E:H,4,0),"")</f>
        <v>ULISES LA ROSA PEREZ</v>
      </c>
      <c r="Z976" s="195">
        <v>44032</v>
      </c>
      <c r="AA976" s="195">
        <v>44042</v>
      </c>
      <c r="AB976" s="193"/>
      <c r="AC976" s="195">
        <v>44043</v>
      </c>
      <c r="AD976" s="193" t="s">
        <v>9034</v>
      </c>
      <c r="AE976" s="193" t="s">
        <v>9034</v>
      </c>
      <c r="AF976" s="193">
        <v>19350</v>
      </c>
      <c r="AG976" s="193" t="s">
        <v>9058</v>
      </c>
      <c r="AH976" s="193"/>
      <c r="AI976" s="193"/>
      <c r="AJ976" s="193">
        <v>79</v>
      </c>
      <c r="AK976" s="193" t="s">
        <v>5846</v>
      </c>
      <c r="AL976" s="193">
        <v>30</v>
      </c>
      <c r="AM976" s="191" t="s">
        <v>3519</v>
      </c>
      <c r="AN976" s="193" t="str">
        <f>+IF(AL976=45,1,"")</f>
        <v/>
      </c>
      <c r="AO976" s="195">
        <f ca="1">+TODAY()</f>
        <v>44256</v>
      </c>
      <c r="AP976" s="194">
        <f ca="1">+IF(Tabla1[[#This Row],[Fecha Ingreso Plataforma]]="","",AO976-AC976)</f>
        <v>213</v>
      </c>
      <c r="AQ976" s="195"/>
      <c r="AR976" s="197">
        <f>+IF(Tabla1[[#This Row],[Fecha Baja]]="","",VALUE(1&amp;"/"&amp;MONTH(Tabla1[[#This Row],[Fecha Baja]])&amp;"/"&amp;YEAR(Tabla1[[#This Row],[Fecha Baja]])))</f>
        <v>44075</v>
      </c>
      <c r="AS976" s="197">
        <f>IF(Tabla1[[#This Row],[Fecha Ingreso Plataforma]]="","",VALUE(1&amp;"/"&amp;MONTH(Tabla1[[#This Row],[Fecha Ingreso Plataforma]])&amp;"/"&amp;YEAR(Tabla1[[#This Row],[Fecha Ingreso Plataforma]])))</f>
        <v>44013</v>
      </c>
      <c r="AT976" s="194" t="str">
        <f ca="1">+IF(AND(Tabla1[[#This Row],[dias]]&gt;=135,Tabla1[[#This Row],[Estado]]="Vigente"),"Si","No")</f>
        <v>No</v>
      </c>
      <c r="AU976" s="194" t="str">
        <f>+IF(COUNTIF('PLAN EMPLEADO'!I:I,Tabla1[[#This Row],[Mail]])=0,"No","Si")</f>
        <v>No</v>
      </c>
      <c r="AV976" s="194" t="s">
        <v>709</v>
      </c>
      <c r="AW976" s="194"/>
    </row>
    <row r="977" spans="1:49" x14ac:dyDescent="0.2">
      <c r="A977" s="37" t="s">
        <v>27</v>
      </c>
      <c r="B977" s="37" t="s">
        <v>3115</v>
      </c>
      <c r="C977" s="193" t="s">
        <v>7302</v>
      </c>
      <c r="D977" s="37" t="s">
        <v>30</v>
      </c>
      <c r="E977" s="193" t="str">
        <f>+LEFT(Tabla1[[#This Row],[RutDV]],8)</f>
        <v>19352036</v>
      </c>
      <c r="F977" s="193" t="str">
        <f>+RIGHT(Tabla1[[#This Row],[RutDV]],1)</f>
        <v>7</v>
      </c>
      <c r="G977" s="193" t="s">
        <v>8885</v>
      </c>
      <c r="H977" s="193" t="s">
        <v>9024</v>
      </c>
      <c r="I977" s="194" t="str">
        <f>+TRIM(Tabla1[[#This Row],[Nombres]]&amp;" "&amp;Tabla1[[#This Row],[Apellidos]])</f>
        <v>FABIAN IGNACIO MANRIQUEZ MANRIQUEZ</v>
      </c>
      <c r="J977" s="193" t="s">
        <v>3697</v>
      </c>
      <c r="K977" s="193" t="s">
        <v>8918</v>
      </c>
      <c r="L977" s="193" t="s">
        <v>2494</v>
      </c>
      <c r="M977" s="193" t="s">
        <v>2493</v>
      </c>
      <c r="N977" s="193" t="s">
        <v>2495</v>
      </c>
      <c r="O977" s="193" t="s">
        <v>3107</v>
      </c>
      <c r="P977" s="40">
        <v>44081</v>
      </c>
      <c r="Q977" s="195"/>
      <c r="R977" s="196"/>
      <c r="S977" s="196"/>
      <c r="T977" s="196"/>
      <c r="U977" s="196"/>
      <c r="V977" s="195">
        <v>35234</v>
      </c>
      <c r="W977" s="37" t="s">
        <v>7309</v>
      </c>
      <c r="X977" s="193" t="s">
        <v>708</v>
      </c>
      <c r="Y977" s="193" t="str">
        <f>+IFERROR(VLOOKUP(Tabla1[[#This Row],[Supervisor]],STAFF!E:H,4,0),"")</f>
        <v>FRANCISCO JAVIER SUAREZ VEGA</v>
      </c>
      <c r="Z977" s="195">
        <v>44032</v>
      </c>
      <c r="AA977" s="195">
        <v>44042</v>
      </c>
      <c r="AB977" s="193"/>
      <c r="AC977" s="195">
        <v>44043</v>
      </c>
      <c r="AD977" s="193" t="s">
        <v>9024</v>
      </c>
      <c r="AE977" s="193" t="s">
        <v>9024</v>
      </c>
      <c r="AF977" s="193">
        <v>19397</v>
      </c>
      <c r="AG977" s="193" t="s">
        <v>9048</v>
      </c>
      <c r="AH977" s="193"/>
      <c r="AI977" s="193"/>
      <c r="AJ977" s="193">
        <v>79</v>
      </c>
      <c r="AK977" s="193" t="s">
        <v>5846</v>
      </c>
      <c r="AL977" s="193">
        <v>45</v>
      </c>
      <c r="AM977" s="191" t="s">
        <v>3519</v>
      </c>
      <c r="AN977" s="193">
        <f>+IF(AL977=45,1,"")</f>
        <v>1</v>
      </c>
      <c r="AO977" s="195">
        <f ca="1">+TODAY()</f>
        <v>44256</v>
      </c>
      <c r="AP977" s="194">
        <f ca="1">+IF(Tabla1[[#This Row],[Fecha Ingreso Plataforma]]="","",AO977-AC977)</f>
        <v>213</v>
      </c>
      <c r="AQ977" s="195"/>
      <c r="AR977" s="197">
        <f>+IF(Tabla1[[#This Row],[Fecha Baja]]="","",VALUE(1&amp;"/"&amp;MONTH(Tabla1[[#This Row],[Fecha Baja]])&amp;"/"&amp;YEAR(Tabla1[[#This Row],[Fecha Baja]])))</f>
        <v>44075</v>
      </c>
      <c r="AS977" s="197">
        <f>IF(Tabla1[[#This Row],[Fecha Ingreso Plataforma]]="","",VALUE(1&amp;"/"&amp;MONTH(Tabla1[[#This Row],[Fecha Ingreso Plataforma]])&amp;"/"&amp;YEAR(Tabla1[[#This Row],[Fecha Ingreso Plataforma]])))</f>
        <v>44013</v>
      </c>
      <c r="AT977" s="194" t="str">
        <f ca="1">+IF(AND(Tabla1[[#This Row],[dias]]&gt;=135,Tabla1[[#This Row],[Estado]]="Vigente"),"Si","No")</f>
        <v>No</v>
      </c>
      <c r="AU977" s="194" t="str">
        <f>+IF(COUNTIF('PLAN EMPLEADO'!I:I,Tabla1[[#This Row],[Mail]])=0,"No","Si")</f>
        <v>No</v>
      </c>
      <c r="AV977" s="194" t="s">
        <v>709</v>
      </c>
      <c r="AW977" s="194"/>
    </row>
    <row r="978" spans="1:49" x14ac:dyDescent="0.2">
      <c r="A978" s="37" t="s">
        <v>27</v>
      </c>
      <c r="B978" s="37" t="s">
        <v>3115</v>
      </c>
      <c r="C978" s="37" t="s">
        <v>28</v>
      </c>
      <c r="D978" s="37" t="s">
        <v>30</v>
      </c>
      <c r="E978" s="193" t="str">
        <f>+LEFT(Tabla1[[#This Row],[RutDV]],8)</f>
        <v>17714145</v>
      </c>
      <c r="F978" s="193" t="str">
        <f>+RIGHT(Tabla1[[#This Row],[RutDV]],1)</f>
        <v>3</v>
      </c>
      <c r="G978" s="193" t="s">
        <v>8894</v>
      </c>
      <c r="H978" s="193" t="s">
        <v>9032</v>
      </c>
      <c r="I978" s="194" t="str">
        <f>+TRIM(Tabla1[[#This Row],[Nombres]]&amp;" "&amp;Tabla1[[#This Row],[Apellidos]])</f>
        <v>LESLIE SOLEDAD PINTO ARAYA</v>
      </c>
      <c r="J978" s="193" t="s">
        <v>8934</v>
      </c>
      <c r="K978" s="193" t="s">
        <v>8935</v>
      </c>
      <c r="L978" s="193" t="s">
        <v>2494</v>
      </c>
      <c r="M978" s="193" t="s">
        <v>2493</v>
      </c>
      <c r="N978" s="193" t="s">
        <v>2495</v>
      </c>
      <c r="O978" s="193" t="s">
        <v>3107</v>
      </c>
      <c r="P978" s="195">
        <v>44170</v>
      </c>
      <c r="Q978" s="195"/>
      <c r="R978" s="196"/>
      <c r="T978" s="196"/>
      <c r="U978" s="196"/>
      <c r="V978" s="195">
        <v>33398</v>
      </c>
      <c r="W978" s="37" t="s">
        <v>7309</v>
      </c>
      <c r="X978" s="193" t="s">
        <v>708</v>
      </c>
      <c r="Y978" s="193" t="str">
        <f>+IFERROR(VLOOKUP(Tabla1[[#This Row],[Supervisor]],STAFF!E:H,4,0),"")</f>
        <v>FRANCISCO JAVIER SUAREZ VEGA</v>
      </c>
      <c r="Z978" s="195">
        <v>44032</v>
      </c>
      <c r="AA978" s="195">
        <v>44042</v>
      </c>
      <c r="AB978" s="193"/>
      <c r="AC978" s="195">
        <v>44043</v>
      </c>
      <c r="AD978" s="193" t="s">
        <v>9032</v>
      </c>
      <c r="AE978" s="193" t="s">
        <v>9032</v>
      </c>
      <c r="AF978" s="193">
        <v>19320</v>
      </c>
      <c r="AG978" s="193" t="s">
        <v>9056</v>
      </c>
      <c r="AH978" s="193"/>
      <c r="AI978" s="193"/>
      <c r="AJ978" s="193">
        <v>79</v>
      </c>
      <c r="AK978" s="193" t="s">
        <v>5846</v>
      </c>
      <c r="AL978" s="193">
        <v>30</v>
      </c>
      <c r="AM978" s="191" t="s">
        <v>3519</v>
      </c>
      <c r="AN978" s="193" t="str">
        <f>+IF(AL978=45,1,"")</f>
        <v/>
      </c>
      <c r="AO978" s="195">
        <f ca="1">+TODAY()</f>
        <v>44256</v>
      </c>
      <c r="AP978" s="194">
        <f ca="1">+IF(Tabla1[[#This Row],[Fecha Ingreso Plataforma]]="","",AO978-AC978)</f>
        <v>213</v>
      </c>
      <c r="AQ978" s="195"/>
      <c r="AR978" s="197">
        <f>+IF(Tabla1[[#This Row],[Fecha Baja]]="","",VALUE(1&amp;"/"&amp;MONTH(Tabla1[[#This Row],[Fecha Baja]])&amp;"/"&amp;YEAR(Tabla1[[#This Row],[Fecha Baja]])))</f>
        <v>44166</v>
      </c>
      <c r="AS978" s="197">
        <f>IF(Tabla1[[#This Row],[Fecha Ingreso Plataforma]]="","",VALUE(1&amp;"/"&amp;MONTH(Tabla1[[#This Row],[Fecha Ingreso Plataforma]])&amp;"/"&amp;YEAR(Tabla1[[#This Row],[Fecha Ingreso Plataforma]])))</f>
        <v>44013</v>
      </c>
      <c r="AT978" s="194" t="str">
        <f ca="1">+IF(AND(Tabla1[[#This Row],[dias]]&gt;=135,Tabla1[[#This Row],[Estado]]="Vigente"),"Si","No")</f>
        <v>No</v>
      </c>
      <c r="AU978" s="194" t="str">
        <f>+IF(COUNTIF('PLAN EMPLEADO'!I:I,Tabla1[[#This Row],[Mail]])=0,"No","Si")</f>
        <v>No</v>
      </c>
      <c r="AV978" s="194" t="s">
        <v>709</v>
      </c>
      <c r="AW978" s="194"/>
    </row>
    <row r="979" spans="1:49" x14ac:dyDescent="0.2">
      <c r="A979" s="37" t="s">
        <v>27</v>
      </c>
      <c r="B979" s="37" t="s">
        <v>3115</v>
      </c>
      <c r="C979" s="37" t="s">
        <v>28</v>
      </c>
      <c r="D979" s="37" t="s">
        <v>30</v>
      </c>
      <c r="E979" s="193" t="str">
        <f>+LEFT(Tabla1[[#This Row],[RutDV]],8)</f>
        <v>18169773</v>
      </c>
      <c r="F979" s="193" t="str">
        <f>+RIGHT(Tabla1[[#This Row],[RutDV]],1)</f>
        <v>3</v>
      </c>
      <c r="G979" s="193" t="s">
        <v>8875</v>
      </c>
      <c r="H979" s="193" t="s">
        <v>9014</v>
      </c>
      <c r="I979" s="194" t="str">
        <f>+TRIM(Tabla1[[#This Row],[Nombres]]&amp;" "&amp;Tabla1[[#This Row],[Apellidos]])</f>
        <v>MAURICIO ANDRES ROJAS MAUREIRA</v>
      </c>
      <c r="J979" s="193" t="s">
        <v>1941</v>
      </c>
      <c r="K979" s="193" t="s">
        <v>8900</v>
      </c>
      <c r="L979" s="193" t="s">
        <v>2494</v>
      </c>
      <c r="M979" s="193" t="s">
        <v>2493</v>
      </c>
      <c r="N979" s="193" t="s">
        <v>2496</v>
      </c>
      <c r="O979" s="193" t="s">
        <v>3533</v>
      </c>
      <c r="P979" s="195">
        <v>44069</v>
      </c>
      <c r="Q979" s="195"/>
      <c r="R979" s="196"/>
      <c r="S979" s="196"/>
      <c r="T979" s="196"/>
      <c r="U979" s="196"/>
      <c r="V979" s="195">
        <v>33903</v>
      </c>
      <c r="W979" s="195" t="s">
        <v>5846</v>
      </c>
      <c r="X979" s="193"/>
      <c r="Y979" s="193" t="str">
        <f>+IFERROR(VLOOKUP(Tabla1[[#This Row],[Supervisor]],STAFF!E:H,4,0),"")</f>
        <v/>
      </c>
      <c r="Z979" s="195">
        <v>44032</v>
      </c>
      <c r="AA979" s="195">
        <v>44042</v>
      </c>
      <c r="AB979" s="193"/>
      <c r="AC979" s="195">
        <v>44043</v>
      </c>
      <c r="AD979" s="193" t="s">
        <v>9014</v>
      </c>
      <c r="AE979" s="193" t="s">
        <v>9014</v>
      </c>
      <c r="AF979" s="193">
        <v>19407</v>
      </c>
      <c r="AG979" s="193" t="s">
        <v>9038</v>
      </c>
      <c r="AH979" s="193"/>
      <c r="AI979" s="193"/>
      <c r="AJ979" s="193">
        <v>79</v>
      </c>
      <c r="AK979" s="193" t="s">
        <v>5846</v>
      </c>
      <c r="AL979" s="193">
        <v>30</v>
      </c>
      <c r="AM979" s="191" t="s">
        <v>3519</v>
      </c>
      <c r="AN979" s="193" t="str">
        <f>+IF(AL979=45,1,"")</f>
        <v/>
      </c>
      <c r="AO979" s="195">
        <f ca="1">+TODAY()</f>
        <v>44256</v>
      </c>
      <c r="AP979" s="194">
        <f ca="1">+IF(Tabla1[[#This Row],[Fecha Ingreso Plataforma]]="","",AO979-AC979)</f>
        <v>213</v>
      </c>
      <c r="AQ979" s="195"/>
      <c r="AR979" s="197">
        <f>+IF(Tabla1[[#This Row],[Fecha Baja]]="","",VALUE(1&amp;"/"&amp;MONTH(Tabla1[[#This Row],[Fecha Baja]])&amp;"/"&amp;YEAR(Tabla1[[#This Row],[Fecha Baja]])))</f>
        <v>44044</v>
      </c>
      <c r="AS979" s="197">
        <f>IF(Tabla1[[#This Row],[Fecha Ingreso Plataforma]]="","",VALUE(1&amp;"/"&amp;MONTH(Tabla1[[#This Row],[Fecha Ingreso Plataforma]])&amp;"/"&amp;YEAR(Tabla1[[#This Row],[Fecha Ingreso Plataforma]])))</f>
        <v>44013</v>
      </c>
      <c r="AT979" s="194" t="str">
        <f ca="1">+IF(AND(Tabla1[[#This Row],[dias]]&gt;=135,Tabla1[[#This Row],[Estado]]="Vigente"),"Si","No")</f>
        <v>No</v>
      </c>
      <c r="AU979" s="194" t="str">
        <f>+IF(COUNTIF('PLAN EMPLEADO'!I:I,Tabla1[[#This Row],[Mail]])=0,"No","Si")</f>
        <v>No</v>
      </c>
      <c r="AV979" s="194" t="s">
        <v>709</v>
      </c>
      <c r="AW979" s="194"/>
    </row>
    <row r="980" spans="1:49" x14ac:dyDescent="0.2">
      <c r="A980" s="37" t="s">
        <v>27</v>
      </c>
      <c r="B980" s="37" t="s">
        <v>3115</v>
      </c>
      <c r="C980" s="37" t="s">
        <v>28</v>
      </c>
      <c r="D980" s="37" t="s">
        <v>30</v>
      </c>
      <c r="E980" s="193" t="str">
        <f>+LEFT(Tabla1[[#This Row],[RutDV]],8)</f>
        <v>18449936</v>
      </c>
      <c r="F980" s="193" t="str">
        <f>+RIGHT(Tabla1[[#This Row],[RutDV]],1)</f>
        <v>3</v>
      </c>
      <c r="G980" s="193" t="s">
        <v>8884</v>
      </c>
      <c r="H980" s="193" t="s">
        <v>9023</v>
      </c>
      <c r="I980" s="194" t="str">
        <f>+TRIM(Tabla1[[#This Row],[Nombres]]&amp;" "&amp;Tabla1[[#This Row],[Apellidos]])</f>
        <v>TAMARA HUGUETTE VERGARA GONZALEZ</v>
      </c>
      <c r="J980" s="193" t="s">
        <v>8916</v>
      </c>
      <c r="K980" s="193" t="s">
        <v>8917</v>
      </c>
      <c r="L980" s="193" t="s">
        <v>2494</v>
      </c>
      <c r="M980" s="193" t="s">
        <v>2493</v>
      </c>
      <c r="N980" s="193" t="s">
        <v>2496</v>
      </c>
      <c r="O980" s="193" t="s">
        <v>3533</v>
      </c>
      <c r="P980" s="195">
        <v>44085</v>
      </c>
      <c r="Q980" s="195"/>
      <c r="R980" s="196"/>
      <c r="S980" s="45"/>
      <c r="T980" s="196"/>
      <c r="U980" s="196"/>
      <c r="V980" s="195">
        <v>34035</v>
      </c>
      <c r="W980" s="37" t="s">
        <v>7309</v>
      </c>
      <c r="X980" s="193" t="s">
        <v>708</v>
      </c>
      <c r="Y980" s="193" t="str">
        <f>+IFERROR(VLOOKUP(Tabla1[[#This Row],[Supervisor]],STAFF!E:H,4,0),"")</f>
        <v>FRANCISCO JAVIER SUAREZ VEGA</v>
      </c>
      <c r="Z980" s="195">
        <v>44032</v>
      </c>
      <c r="AA980" s="195">
        <v>44042</v>
      </c>
      <c r="AB980" s="193"/>
      <c r="AC980" s="195">
        <v>44043</v>
      </c>
      <c r="AD980" s="193" t="s">
        <v>9023</v>
      </c>
      <c r="AE980" s="193" t="s">
        <v>9023</v>
      </c>
      <c r="AF980" s="193">
        <v>19395</v>
      </c>
      <c r="AG980" s="193" t="s">
        <v>9047</v>
      </c>
      <c r="AH980" s="193"/>
      <c r="AI980" s="193"/>
      <c r="AJ980" s="193">
        <v>79</v>
      </c>
      <c r="AK980" s="193" t="s">
        <v>5846</v>
      </c>
      <c r="AL980" s="193">
        <v>45</v>
      </c>
      <c r="AM980" s="191" t="s">
        <v>3519</v>
      </c>
      <c r="AN980" s="193">
        <f>+IF(AL980=45,1,"")</f>
        <v>1</v>
      </c>
      <c r="AO980" s="195">
        <f ca="1">+TODAY()</f>
        <v>44256</v>
      </c>
      <c r="AP980" s="194">
        <f ca="1">+IF(Tabla1[[#This Row],[Fecha Ingreso Plataforma]]="","",AO980-AC980)</f>
        <v>213</v>
      </c>
      <c r="AQ980" s="195"/>
      <c r="AR980" s="197">
        <f>+IF(Tabla1[[#This Row],[Fecha Baja]]="","",VALUE(1&amp;"/"&amp;MONTH(Tabla1[[#This Row],[Fecha Baja]])&amp;"/"&amp;YEAR(Tabla1[[#This Row],[Fecha Baja]])))</f>
        <v>44075</v>
      </c>
      <c r="AS980" s="197">
        <f>IF(Tabla1[[#This Row],[Fecha Ingreso Plataforma]]="","",VALUE(1&amp;"/"&amp;MONTH(Tabla1[[#This Row],[Fecha Ingreso Plataforma]])&amp;"/"&amp;YEAR(Tabla1[[#This Row],[Fecha Ingreso Plataforma]])))</f>
        <v>44013</v>
      </c>
      <c r="AT980" s="194" t="str">
        <f ca="1">+IF(AND(Tabla1[[#This Row],[dias]]&gt;=135,Tabla1[[#This Row],[Estado]]="Vigente"),"Si","No")</f>
        <v>No</v>
      </c>
      <c r="AU980" s="194" t="str">
        <f>+IF(COUNTIF('PLAN EMPLEADO'!I:I,Tabla1[[#This Row],[Mail]])=0,"No","Si")</f>
        <v>No</v>
      </c>
      <c r="AV980" s="194" t="s">
        <v>709</v>
      </c>
      <c r="AW980" s="194"/>
    </row>
    <row r="981" spans="1:49" x14ac:dyDescent="0.2">
      <c r="A981" s="37" t="s">
        <v>27</v>
      </c>
      <c r="B981" s="37" t="s">
        <v>3115</v>
      </c>
      <c r="C981" s="37" t="s">
        <v>28</v>
      </c>
      <c r="D981" s="37" t="s">
        <v>30</v>
      </c>
      <c r="E981" s="193" t="str">
        <f>+LEFT(Tabla1[[#This Row],[RutDV]],8)</f>
        <v>19661231</v>
      </c>
      <c r="F981" s="193" t="str">
        <f>+RIGHT(Tabla1[[#This Row],[RutDV]],1)</f>
        <v>9</v>
      </c>
      <c r="G981" s="193" t="s">
        <v>8878</v>
      </c>
      <c r="H981" s="193" t="s">
        <v>9017</v>
      </c>
      <c r="I981" s="194" t="str">
        <f>+TRIM(Tabla1[[#This Row],[Nombres]]&amp;" "&amp;Tabla1[[#This Row],[Apellidos]])</f>
        <v>YARIKSA CAROLINA AVALOS MARIN</v>
      </c>
      <c r="J981" s="193" t="s">
        <v>8905</v>
      </c>
      <c r="K981" s="193" t="s">
        <v>8906</v>
      </c>
      <c r="L981" s="193" t="s">
        <v>2494</v>
      </c>
      <c r="M981" s="193" t="s">
        <v>2493</v>
      </c>
      <c r="N981" s="193" t="s">
        <v>2495</v>
      </c>
      <c r="O981" s="193" t="s">
        <v>3240</v>
      </c>
      <c r="P981" s="195">
        <v>44085</v>
      </c>
      <c r="Q981" s="195"/>
      <c r="R981" s="196"/>
      <c r="S981" s="196"/>
      <c r="T981" s="196"/>
      <c r="U981" s="196"/>
      <c r="V981" s="195">
        <v>35717</v>
      </c>
      <c r="W981" s="37" t="s">
        <v>7309</v>
      </c>
      <c r="X981" s="193" t="s">
        <v>708</v>
      </c>
      <c r="Y981" s="193" t="str">
        <f>+IFERROR(VLOOKUP(Tabla1[[#This Row],[Supervisor]],STAFF!E:H,4,0),"")</f>
        <v>FRANCISCO JAVIER SUAREZ VEGA</v>
      </c>
      <c r="Z981" s="195">
        <v>44032</v>
      </c>
      <c r="AA981" s="195">
        <v>44042</v>
      </c>
      <c r="AB981" s="193"/>
      <c r="AC981" s="195">
        <v>44043</v>
      </c>
      <c r="AD981" s="193" t="s">
        <v>9017</v>
      </c>
      <c r="AE981" s="193" t="s">
        <v>9017</v>
      </c>
      <c r="AF981" s="193">
        <v>19410</v>
      </c>
      <c r="AG981" s="193" t="s">
        <v>9041</v>
      </c>
      <c r="AH981" s="193"/>
      <c r="AI981" s="193"/>
      <c r="AJ981" s="193">
        <v>79</v>
      </c>
      <c r="AK981" s="193" t="s">
        <v>5846</v>
      </c>
      <c r="AL981" s="193">
        <v>45</v>
      </c>
      <c r="AM981" s="191" t="s">
        <v>3519</v>
      </c>
      <c r="AN981" s="193">
        <f>+IF(AL981=45,1,"")</f>
        <v>1</v>
      </c>
      <c r="AO981" s="195">
        <f ca="1">+TODAY()</f>
        <v>44256</v>
      </c>
      <c r="AP981" s="194">
        <f ca="1">+IF(Tabla1[[#This Row],[Fecha Ingreso Plataforma]]="","",AO981-AC981)</f>
        <v>213</v>
      </c>
      <c r="AQ981" s="195"/>
      <c r="AR981" s="197">
        <f>+IF(Tabla1[[#This Row],[Fecha Baja]]="","",VALUE(1&amp;"/"&amp;MONTH(Tabla1[[#This Row],[Fecha Baja]])&amp;"/"&amp;YEAR(Tabla1[[#This Row],[Fecha Baja]])))</f>
        <v>44075</v>
      </c>
      <c r="AS981" s="197">
        <f>IF(Tabla1[[#This Row],[Fecha Ingreso Plataforma]]="","",VALUE(1&amp;"/"&amp;MONTH(Tabla1[[#This Row],[Fecha Ingreso Plataforma]])&amp;"/"&amp;YEAR(Tabla1[[#This Row],[Fecha Ingreso Plataforma]])))</f>
        <v>44013</v>
      </c>
      <c r="AT981" s="194" t="str">
        <f ca="1">+IF(AND(Tabla1[[#This Row],[dias]]&gt;=135,Tabla1[[#This Row],[Estado]]="Vigente"),"Si","No")</f>
        <v>No</v>
      </c>
      <c r="AU981" s="194" t="str">
        <f>+IF(COUNTIF('PLAN EMPLEADO'!I:I,Tabla1[[#This Row],[Mail]])=0,"No","Si")</f>
        <v>No</v>
      </c>
      <c r="AV981" s="194" t="s">
        <v>709</v>
      </c>
      <c r="AW981" s="194"/>
    </row>
    <row r="982" spans="1:49" x14ac:dyDescent="0.2">
      <c r="A982" s="193" t="s">
        <v>27</v>
      </c>
      <c r="B982" s="193" t="s">
        <v>3115</v>
      </c>
      <c r="C982" s="193" t="s">
        <v>28</v>
      </c>
      <c r="D982" s="193" t="s">
        <v>30</v>
      </c>
      <c r="E982" s="193" t="str">
        <f>+LEFT(Tabla1[[#This Row],[RutDV]],8)</f>
        <v>19349477</v>
      </c>
      <c r="F982" s="193" t="str">
        <f>+RIGHT(Tabla1[[#This Row],[RutDV]],1)</f>
        <v>3</v>
      </c>
      <c r="G982" s="193" t="s">
        <v>9059</v>
      </c>
      <c r="H982" s="193" t="s">
        <v>9309</v>
      </c>
      <c r="I982" s="194" t="str">
        <f>+TRIM(Tabla1[[#This Row],[Nombres]]&amp;" "&amp;Tabla1[[#This Row],[Apellidos]])</f>
        <v>BYTIARE JESUS KIRMARY ALDAY SAVE</v>
      </c>
      <c r="J982" s="193" t="s">
        <v>9079</v>
      </c>
      <c r="K982" s="193" t="s">
        <v>9080</v>
      </c>
      <c r="L982" s="193" t="s">
        <v>2494</v>
      </c>
      <c r="M982" s="193" t="s">
        <v>2493</v>
      </c>
      <c r="N982" s="193" t="s">
        <v>2495</v>
      </c>
      <c r="O982" s="193" t="s">
        <v>3107</v>
      </c>
      <c r="P982" s="195">
        <v>44102</v>
      </c>
      <c r="Q982" s="195"/>
      <c r="R982" s="196"/>
      <c r="S982" s="196"/>
      <c r="T982" s="196"/>
      <c r="U982" s="196"/>
      <c r="V982" s="195" t="s">
        <v>9114</v>
      </c>
      <c r="W982" s="195" t="s">
        <v>5411</v>
      </c>
      <c r="X982" s="37" t="s">
        <v>2512</v>
      </c>
      <c r="Y982" s="37" t="str">
        <f>+IFERROR(VLOOKUP(Tabla1[[#This Row],[Supervisor]],STAFF!E:H,4,0),"")</f>
        <v>ULISES LA ROSA PEREZ</v>
      </c>
      <c r="Z982" s="195">
        <v>44039</v>
      </c>
      <c r="AA982" s="195">
        <v>44054</v>
      </c>
      <c r="AB982" s="193"/>
      <c r="AC982" s="195">
        <v>44055</v>
      </c>
      <c r="AD982" s="193" t="s">
        <v>9309</v>
      </c>
      <c r="AE982" s="193" t="s">
        <v>9309</v>
      </c>
      <c r="AF982" s="193">
        <v>19028</v>
      </c>
      <c r="AG982" s="193" t="s">
        <v>9330</v>
      </c>
      <c r="AH982" s="193"/>
      <c r="AI982" s="193"/>
      <c r="AJ982" s="193">
        <v>80</v>
      </c>
      <c r="AK982" s="193" t="s">
        <v>8362</v>
      </c>
      <c r="AL982" s="193">
        <v>30</v>
      </c>
      <c r="AM982" s="193" t="s">
        <v>3519</v>
      </c>
      <c r="AN982" s="193" t="str">
        <f>+IF(AL982=45,1,"")</f>
        <v/>
      </c>
      <c r="AO982" s="195">
        <f ca="1">+TODAY()</f>
        <v>44256</v>
      </c>
      <c r="AP982" s="194">
        <f ca="1">+IF(Tabla1[[#This Row],[Fecha Ingreso Plataforma]]="","",AO982-AC982)</f>
        <v>201</v>
      </c>
      <c r="AQ982" s="195"/>
      <c r="AR982" s="197">
        <f>+IF(Tabla1[[#This Row],[Fecha Baja]]="","",VALUE(1&amp;"/"&amp;MONTH(Tabla1[[#This Row],[Fecha Baja]])&amp;"/"&amp;YEAR(Tabla1[[#This Row],[Fecha Baja]])))</f>
        <v>44075</v>
      </c>
      <c r="AS982" s="197">
        <f>IF(Tabla1[[#This Row],[Fecha Ingreso Plataforma]]="","",VALUE(1&amp;"/"&amp;MONTH(Tabla1[[#This Row],[Fecha Ingreso Plataforma]])&amp;"/"&amp;YEAR(Tabla1[[#This Row],[Fecha Ingreso Plataforma]])))</f>
        <v>44044</v>
      </c>
      <c r="AT982" s="194" t="str">
        <f ca="1">+IF(AND(Tabla1[[#This Row],[dias]]&gt;=135,Tabla1[[#This Row],[Estado]]="Vigente"),"Si","No")</f>
        <v>No</v>
      </c>
      <c r="AU982" s="194" t="str">
        <f>+IF(COUNTIF('PLAN EMPLEADO'!I:I,Tabla1[[#This Row],[Mail]])=0,"No","Si")</f>
        <v>No</v>
      </c>
      <c r="AV982" s="194" t="s">
        <v>709</v>
      </c>
      <c r="AW982" s="194" t="s">
        <v>9010</v>
      </c>
    </row>
    <row r="983" spans="1:49" x14ac:dyDescent="0.2">
      <c r="A983" s="193" t="s">
        <v>27</v>
      </c>
      <c r="B983" s="193" t="s">
        <v>3115</v>
      </c>
      <c r="C983" s="193" t="s">
        <v>28</v>
      </c>
      <c r="D983" s="193" t="s">
        <v>30</v>
      </c>
      <c r="E983" s="193" t="str">
        <f>+LEFT(Tabla1[[#This Row],[RutDV]],8)</f>
        <v>13536356</v>
      </c>
      <c r="F983" s="193" t="str">
        <f>+RIGHT(Tabla1[[#This Row],[RutDV]],1)</f>
        <v>1</v>
      </c>
      <c r="G983" s="193" t="s">
        <v>9077</v>
      </c>
      <c r="H983" s="193" t="s">
        <v>9328</v>
      </c>
      <c r="I983" s="194" t="str">
        <f>+TRIM(Tabla1[[#This Row],[Nombres]]&amp;" "&amp;Tabla1[[#This Row],[Apellidos]])</f>
        <v>CESAR ISIDRO MUNDACA RIVERA</v>
      </c>
      <c r="J983" s="193" t="s">
        <v>9111</v>
      </c>
      <c r="K983" s="193" t="s">
        <v>9112</v>
      </c>
      <c r="L983" s="193" t="s">
        <v>2494</v>
      </c>
      <c r="M983" s="193" t="s">
        <v>2493</v>
      </c>
      <c r="N983" s="193" t="s">
        <v>2496</v>
      </c>
      <c r="O983" s="193" t="s">
        <v>3533</v>
      </c>
      <c r="P983" s="195">
        <v>44057</v>
      </c>
      <c r="Q983" s="195"/>
      <c r="R983" s="196"/>
      <c r="S983" s="196"/>
      <c r="T983" s="196"/>
      <c r="U983" s="196"/>
      <c r="V983" s="195" t="s">
        <v>9132</v>
      </c>
      <c r="W983" s="195" t="s">
        <v>8362</v>
      </c>
      <c r="X983" s="193"/>
      <c r="Y983" s="193" t="str">
        <f>+IFERROR(VLOOKUP(Tabla1[[#This Row],[Supervisor]],STAFF!E:H,4,0),"")</f>
        <v/>
      </c>
      <c r="Z983" s="195">
        <v>44039</v>
      </c>
      <c r="AA983" s="195">
        <v>44054</v>
      </c>
      <c r="AB983" s="193"/>
      <c r="AC983" s="195">
        <v>44055</v>
      </c>
      <c r="AD983" s="193" t="s">
        <v>9328</v>
      </c>
      <c r="AE983" s="193" t="s">
        <v>9328</v>
      </c>
      <c r="AF983" s="193">
        <v>19417</v>
      </c>
      <c r="AG983" s="193" t="s">
        <v>9349</v>
      </c>
      <c r="AH983" s="193"/>
      <c r="AI983" s="193"/>
      <c r="AJ983" s="193">
        <v>80</v>
      </c>
      <c r="AK983" s="193" t="s">
        <v>8362</v>
      </c>
      <c r="AL983" s="193">
        <v>45</v>
      </c>
      <c r="AM983" s="193" t="s">
        <v>3519</v>
      </c>
      <c r="AN983" s="193">
        <f>+IF(AL983=45,1,"")</f>
        <v>1</v>
      </c>
      <c r="AO983" s="195">
        <f ca="1">+TODAY()</f>
        <v>44256</v>
      </c>
      <c r="AP983" s="194">
        <f ca="1">+IF(Tabla1[[#This Row],[Fecha Ingreso Plataforma]]="","",AO983-AC983)</f>
        <v>201</v>
      </c>
      <c r="AQ983" s="195"/>
      <c r="AR983" s="197">
        <f>+IF(Tabla1[[#This Row],[Fecha Baja]]="","",VALUE(1&amp;"/"&amp;MONTH(Tabla1[[#This Row],[Fecha Baja]])&amp;"/"&amp;YEAR(Tabla1[[#This Row],[Fecha Baja]])))</f>
        <v>44044</v>
      </c>
      <c r="AS983" s="197">
        <f>IF(Tabla1[[#This Row],[Fecha Ingreso Plataforma]]="","",VALUE(1&amp;"/"&amp;MONTH(Tabla1[[#This Row],[Fecha Ingreso Plataforma]])&amp;"/"&amp;YEAR(Tabla1[[#This Row],[Fecha Ingreso Plataforma]])))</f>
        <v>44044</v>
      </c>
      <c r="AT983" s="194" t="str">
        <f ca="1">+IF(AND(Tabla1[[#This Row],[dias]]&gt;=135,Tabla1[[#This Row],[Estado]]="Vigente"),"Si","No")</f>
        <v>No</v>
      </c>
      <c r="AU983" s="194" t="str">
        <f>+IF(COUNTIF('PLAN EMPLEADO'!I:I,Tabla1[[#This Row],[Mail]])=0,"No","Si")</f>
        <v>No</v>
      </c>
      <c r="AV983" s="194" t="s">
        <v>709</v>
      </c>
      <c r="AW983" s="194" t="s">
        <v>9010</v>
      </c>
    </row>
    <row r="984" spans="1:49" x14ac:dyDescent="0.2">
      <c r="A984" s="193" t="s">
        <v>27</v>
      </c>
      <c r="B984" s="193" t="s">
        <v>3115</v>
      </c>
      <c r="C984" s="193" t="s">
        <v>28</v>
      </c>
      <c r="D984" s="193" t="s">
        <v>30</v>
      </c>
      <c r="E984" s="193" t="str">
        <f>+LEFT(Tabla1[[#This Row],[RutDV]],8)</f>
        <v>17979278</v>
      </c>
      <c r="F984" s="193" t="str">
        <f>+RIGHT(Tabla1[[#This Row],[RutDV]],1)</f>
        <v>8</v>
      </c>
      <c r="G984" s="193" t="s">
        <v>9062</v>
      </c>
      <c r="H984" s="193" t="s">
        <v>9313</v>
      </c>
      <c r="I984" s="194" t="str">
        <f>+TRIM(Tabla1[[#This Row],[Nombres]]&amp;" "&amp;Tabla1[[#This Row],[Apellidos]])</f>
        <v>GUILLERMO ESTEBAN MOYA CORTES</v>
      </c>
      <c r="J984" s="193" t="s">
        <v>9086</v>
      </c>
      <c r="K984" s="193" t="s">
        <v>9087</v>
      </c>
      <c r="L984" s="193" t="s">
        <v>2494</v>
      </c>
      <c r="M984" s="193" t="s">
        <v>2493</v>
      </c>
      <c r="N984" s="193" t="s">
        <v>2495</v>
      </c>
      <c r="O984" s="193" t="s">
        <v>3107</v>
      </c>
      <c r="P984" s="195">
        <v>44072</v>
      </c>
      <c r="Q984" s="195"/>
      <c r="R984" s="196"/>
      <c r="S984" s="196"/>
      <c r="T984" s="196"/>
      <c r="U984" s="196"/>
      <c r="V984" s="195" t="s">
        <v>9118</v>
      </c>
      <c r="W984" s="195" t="s">
        <v>5416</v>
      </c>
      <c r="X984" s="37" t="s">
        <v>2505</v>
      </c>
      <c r="Y984" s="37" t="str">
        <f>+IFERROR(VLOOKUP(Tabla1[[#This Row],[Supervisor]],STAFF!E:H,4,0),"")</f>
        <v>FRANCISCO JAVIER SUAREZ VEGA</v>
      </c>
      <c r="Z984" s="195">
        <v>44039</v>
      </c>
      <c r="AA984" s="195">
        <v>44054</v>
      </c>
      <c r="AB984" s="193"/>
      <c r="AC984" s="195">
        <v>44055</v>
      </c>
      <c r="AD984" s="193" t="s">
        <v>9313</v>
      </c>
      <c r="AE984" s="193" t="s">
        <v>9313</v>
      </c>
      <c r="AF984" s="193">
        <v>19206</v>
      </c>
      <c r="AG984" s="193" t="s">
        <v>9334</v>
      </c>
      <c r="AH984" s="193"/>
      <c r="AI984" s="193"/>
      <c r="AJ984" s="193">
        <v>80</v>
      </c>
      <c r="AK984" s="193" t="s">
        <v>8362</v>
      </c>
      <c r="AL984" s="193">
        <v>45</v>
      </c>
      <c r="AM984" s="193" t="s">
        <v>3519</v>
      </c>
      <c r="AN984" s="193">
        <f>+IF(AL984=45,1,"")</f>
        <v>1</v>
      </c>
      <c r="AO984" s="195">
        <f ca="1">+TODAY()</f>
        <v>44256</v>
      </c>
      <c r="AP984" s="194">
        <f ca="1">+IF(Tabla1[[#This Row],[Fecha Ingreso Plataforma]]="","",AO984-AC984)</f>
        <v>201</v>
      </c>
      <c r="AQ984" s="195"/>
      <c r="AR984" s="197">
        <f>+IF(Tabla1[[#This Row],[Fecha Baja]]="","",VALUE(1&amp;"/"&amp;MONTH(Tabla1[[#This Row],[Fecha Baja]])&amp;"/"&amp;YEAR(Tabla1[[#This Row],[Fecha Baja]])))</f>
        <v>44044</v>
      </c>
      <c r="AS984" s="197">
        <f>IF(Tabla1[[#This Row],[Fecha Ingreso Plataforma]]="","",VALUE(1&amp;"/"&amp;MONTH(Tabla1[[#This Row],[Fecha Ingreso Plataforma]])&amp;"/"&amp;YEAR(Tabla1[[#This Row],[Fecha Ingreso Plataforma]])))</f>
        <v>44044</v>
      </c>
      <c r="AT984" s="194" t="str">
        <f ca="1">+IF(AND(Tabla1[[#This Row],[dias]]&gt;=135,Tabla1[[#This Row],[Estado]]="Vigente"),"Si","No")</f>
        <v>No</v>
      </c>
      <c r="AU984" s="194" t="str">
        <f>+IF(COUNTIF('PLAN EMPLEADO'!I:I,Tabla1[[#This Row],[Mail]])=0,"No","Si")</f>
        <v>No</v>
      </c>
      <c r="AV984" s="194" t="s">
        <v>709</v>
      </c>
      <c r="AW984" s="194" t="s">
        <v>9010</v>
      </c>
    </row>
    <row r="985" spans="1:49" x14ac:dyDescent="0.2">
      <c r="A985" s="193" t="s">
        <v>27</v>
      </c>
      <c r="B985" s="193" t="s">
        <v>3115</v>
      </c>
      <c r="C985" s="193" t="s">
        <v>28</v>
      </c>
      <c r="D985" s="193" t="s">
        <v>30</v>
      </c>
      <c r="E985" s="193" t="str">
        <f>+LEFT(Tabla1[[#This Row],[RutDV]],8)</f>
        <v>19945358</v>
      </c>
      <c r="F985" s="193" t="str">
        <f>+RIGHT(Tabla1[[#This Row],[RutDV]],1)</f>
        <v>0</v>
      </c>
      <c r="G985" s="193" t="s">
        <v>9067</v>
      </c>
      <c r="H985" s="193" t="s">
        <v>9318</v>
      </c>
      <c r="I985" s="194" t="str">
        <f>+TRIM(Tabla1[[#This Row],[Nombres]]&amp;" "&amp;Tabla1[[#This Row],[Apellidos]])</f>
        <v>NICOLAS ALEJANDRO NAVIA RETAMALES</v>
      </c>
      <c r="J985" s="193" t="s">
        <v>7141</v>
      </c>
      <c r="K985" s="193" t="s">
        <v>9094</v>
      </c>
      <c r="L985" s="193" t="s">
        <v>2494</v>
      </c>
      <c r="M985" s="193" t="s">
        <v>2493</v>
      </c>
      <c r="N985" s="193" t="s">
        <v>2495</v>
      </c>
      <c r="O985" s="193" t="s">
        <v>3107</v>
      </c>
      <c r="P985" s="195">
        <v>44169</v>
      </c>
      <c r="Q985" s="195"/>
      <c r="R985" s="196"/>
      <c r="S985" s="196"/>
      <c r="T985" s="196"/>
      <c r="U985" s="196"/>
      <c r="V985" s="195" t="s">
        <v>9122</v>
      </c>
      <c r="W985" s="195" t="s">
        <v>5409</v>
      </c>
      <c r="X985" s="37" t="s">
        <v>2511</v>
      </c>
      <c r="Y985" s="37" t="str">
        <f>+IFERROR(VLOOKUP(Tabla1[[#This Row],[Supervisor]],STAFF!E:H,4,0),"")</f>
        <v>ULISES LA ROSA PEREZ</v>
      </c>
      <c r="Z985" s="195">
        <v>44039</v>
      </c>
      <c r="AA985" s="195">
        <v>44054</v>
      </c>
      <c r="AB985" s="193"/>
      <c r="AC985" s="195">
        <v>44055</v>
      </c>
      <c r="AD985" s="193" t="s">
        <v>9318</v>
      </c>
      <c r="AE985" s="193" t="s">
        <v>9318</v>
      </c>
      <c r="AF985" s="193">
        <v>19318</v>
      </c>
      <c r="AG985" s="193" t="s">
        <v>9339</v>
      </c>
      <c r="AH985" s="193"/>
      <c r="AI985" s="193"/>
      <c r="AJ985" s="193">
        <v>80</v>
      </c>
      <c r="AK985" s="193" t="s">
        <v>8362</v>
      </c>
      <c r="AL985" s="193">
        <v>45</v>
      </c>
      <c r="AM985" s="193" t="s">
        <v>3519</v>
      </c>
      <c r="AN985" s="193">
        <f>+IF(AL985=45,1,"")</f>
        <v>1</v>
      </c>
      <c r="AO985" s="195">
        <f ca="1">+TODAY()</f>
        <v>44256</v>
      </c>
      <c r="AP985" s="194">
        <f ca="1">+IF(Tabla1[[#This Row],[Fecha Ingreso Plataforma]]="","",AO985-AC985)</f>
        <v>201</v>
      </c>
      <c r="AQ985" s="195"/>
      <c r="AR985" s="197">
        <f>+IF(Tabla1[[#This Row],[Fecha Baja]]="","",VALUE(1&amp;"/"&amp;MONTH(Tabla1[[#This Row],[Fecha Baja]])&amp;"/"&amp;YEAR(Tabla1[[#This Row],[Fecha Baja]])))</f>
        <v>44166</v>
      </c>
      <c r="AS985" s="197">
        <f>IF(Tabla1[[#This Row],[Fecha Ingreso Plataforma]]="","",VALUE(1&amp;"/"&amp;MONTH(Tabla1[[#This Row],[Fecha Ingreso Plataforma]])&amp;"/"&amp;YEAR(Tabla1[[#This Row],[Fecha Ingreso Plataforma]])))</f>
        <v>44044</v>
      </c>
      <c r="AT985" s="194" t="str">
        <f ca="1">+IF(AND(Tabla1[[#This Row],[dias]]&gt;=135,Tabla1[[#This Row],[Estado]]="Vigente"),"Si","No")</f>
        <v>No</v>
      </c>
      <c r="AU985" s="194" t="str">
        <f>+IF(COUNTIF('PLAN EMPLEADO'!I:I,Tabla1[[#This Row],[Mail]])=0,"No","Si")</f>
        <v>No</v>
      </c>
      <c r="AV985" s="194" t="s">
        <v>709</v>
      </c>
      <c r="AW985" s="194" t="s">
        <v>9010</v>
      </c>
    </row>
    <row r="986" spans="1:49" x14ac:dyDescent="0.2">
      <c r="A986" s="193" t="s">
        <v>27</v>
      </c>
      <c r="B986" s="193" t="s">
        <v>3115</v>
      </c>
      <c r="C986" s="193" t="s">
        <v>28</v>
      </c>
      <c r="D986" s="193" t="s">
        <v>30</v>
      </c>
      <c r="E986" s="193" t="str">
        <f>+LEFT(Tabla1[[#This Row],[RutDV]],8)</f>
        <v>19935332</v>
      </c>
      <c r="F986" s="193" t="str">
        <f>+RIGHT(Tabla1[[#This Row],[RutDV]],1)</f>
        <v>2</v>
      </c>
      <c r="G986" s="193" t="s">
        <v>9072</v>
      </c>
      <c r="H986" s="193" t="s">
        <v>9323</v>
      </c>
      <c r="I986" s="194" t="str">
        <f>+TRIM(Tabla1[[#This Row],[Nombres]]&amp;" "&amp;Tabla1[[#This Row],[Apellidos]])</f>
        <v>SONIA ELVIRA MIRANDA QUINAN</v>
      </c>
      <c r="J986" s="193" t="s">
        <v>9102</v>
      </c>
      <c r="K986" s="193" t="s">
        <v>9103</v>
      </c>
      <c r="L986" s="193" t="s">
        <v>2494</v>
      </c>
      <c r="M986" s="193" t="s">
        <v>2493</v>
      </c>
      <c r="N986" s="193" t="s">
        <v>2495</v>
      </c>
      <c r="O986" s="193" t="s">
        <v>3107</v>
      </c>
      <c r="P986" s="195">
        <v>44072</v>
      </c>
      <c r="Q986" s="195"/>
      <c r="R986" s="196"/>
      <c r="S986" s="196"/>
      <c r="T986" s="196"/>
      <c r="U986" s="196"/>
      <c r="V986" s="195" t="s">
        <v>9127</v>
      </c>
      <c r="W986" s="195" t="s">
        <v>5409</v>
      </c>
      <c r="X986" s="37" t="s">
        <v>2511</v>
      </c>
      <c r="Y986" s="37" t="str">
        <f>+IFERROR(VLOOKUP(Tabla1[[#This Row],[Supervisor]],STAFF!E:H,4,0),"")</f>
        <v>ULISES LA ROSA PEREZ</v>
      </c>
      <c r="Z986" s="195">
        <v>44039</v>
      </c>
      <c r="AA986" s="195">
        <v>44054</v>
      </c>
      <c r="AB986" s="193"/>
      <c r="AC986" s="195">
        <v>44055</v>
      </c>
      <c r="AD986" s="193" t="s">
        <v>9323</v>
      </c>
      <c r="AE986" s="193" t="s">
        <v>9323</v>
      </c>
      <c r="AF986" s="193">
        <v>19392</v>
      </c>
      <c r="AG986" s="193" t="s">
        <v>9344</v>
      </c>
      <c r="AH986" s="193"/>
      <c r="AI986" s="193"/>
      <c r="AJ986" s="193">
        <v>80</v>
      </c>
      <c r="AK986" s="193" t="s">
        <v>8362</v>
      </c>
      <c r="AL986" s="193">
        <v>45</v>
      </c>
      <c r="AM986" s="193" t="s">
        <v>3519</v>
      </c>
      <c r="AN986" s="193">
        <f>+IF(AL986=45,1,"")</f>
        <v>1</v>
      </c>
      <c r="AO986" s="195">
        <f ca="1">+TODAY()</f>
        <v>44256</v>
      </c>
      <c r="AP986" s="194">
        <f ca="1">+IF(Tabla1[[#This Row],[Fecha Ingreso Plataforma]]="","",AO986-AC986)</f>
        <v>201</v>
      </c>
      <c r="AQ986" s="195"/>
      <c r="AR986" s="197">
        <f>+IF(Tabla1[[#This Row],[Fecha Baja]]="","",VALUE(1&amp;"/"&amp;MONTH(Tabla1[[#This Row],[Fecha Baja]])&amp;"/"&amp;YEAR(Tabla1[[#This Row],[Fecha Baja]])))</f>
        <v>44044</v>
      </c>
      <c r="AS986" s="197">
        <f>IF(Tabla1[[#This Row],[Fecha Ingreso Plataforma]]="","",VALUE(1&amp;"/"&amp;MONTH(Tabla1[[#This Row],[Fecha Ingreso Plataforma]])&amp;"/"&amp;YEAR(Tabla1[[#This Row],[Fecha Ingreso Plataforma]])))</f>
        <v>44044</v>
      </c>
      <c r="AT986" s="194" t="str">
        <f ca="1">+IF(AND(Tabla1[[#This Row],[dias]]&gt;=135,Tabla1[[#This Row],[Estado]]="Vigente"),"Si","No")</f>
        <v>No</v>
      </c>
      <c r="AU986" s="194" t="str">
        <f>+IF(COUNTIF('PLAN EMPLEADO'!I:I,Tabla1[[#This Row],[Mail]])=0,"No","Si")</f>
        <v>No</v>
      </c>
      <c r="AV986" s="194" t="s">
        <v>709</v>
      </c>
      <c r="AW986" s="194" t="s">
        <v>9010</v>
      </c>
    </row>
    <row r="987" spans="1:49" x14ac:dyDescent="0.2">
      <c r="A987" s="193" t="s">
        <v>27</v>
      </c>
      <c r="B987" s="193" t="s">
        <v>3115</v>
      </c>
      <c r="C987" s="193" t="s">
        <v>28</v>
      </c>
      <c r="D987" s="193" t="s">
        <v>30</v>
      </c>
      <c r="E987" s="193" t="str">
        <f>+LEFT(Tabla1[[#This Row],[RutDV]],8)</f>
        <v>27101567</v>
      </c>
      <c r="F987" s="193" t="str">
        <f>+RIGHT(Tabla1[[#This Row],[RutDV]],1)</f>
        <v>4</v>
      </c>
      <c r="G987" s="193" t="s">
        <v>8945</v>
      </c>
      <c r="H987" s="193" t="s">
        <v>9140</v>
      </c>
      <c r="I987" s="194" t="str">
        <f>+TRIM(Tabla1[[#This Row],[Nombres]]&amp;" "&amp;Tabla1[[#This Row],[Apellidos]])</f>
        <v>LOURDES CAROLINA IRIARTE MORILLO</v>
      </c>
      <c r="J987" s="193" t="s">
        <v>8971</v>
      </c>
      <c r="K987" s="193" t="s">
        <v>8972</v>
      </c>
      <c r="L987" s="193" t="s">
        <v>2494</v>
      </c>
      <c r="M987" s="193" t="s">
        <v>2493</v>
      </c>
      <c r="N987" s="193" t="s">
        <v>2496</v>
      </c>
      <c r="O987" s="193" t="s">
        <v>3533</v>
      </c>
      <c r="P987" s="195">
        <v>44215</v>
      </c>
      <c r="Q987" s="195"/>
      <c r="R987" s="196"/>
      <c r="S987" s="196"/>
      <c r="T987" s="196"/>
      <c r="U987" s="196"/>
      <c r="V987" s="195">
        <v>32013</v>
      </c>
      <c r="W987" s="193" t="s">
        <v>8158</v>
      </c>
      <c r="X987" s="193" t="s">
        <v>6696</v>
      </c>
      <c r="Y987" s="193" t="str">
        <f>+IFERROR(VLOOKUP(Tabla1[[#This Row],[Supervisor]],STAFF!E:H,4,0),"")</f>
        <v>FRANCISCO JAVIER SUAREZ VEGA</v>
      </c>
      <c r="Z987" s="195">
        <v>44035</v>
      </c>
      <c r="AA987" s="195">
        <v>44049</v>
      </c>
      <c r="AB987" s="193"/>
      <c r="AC987" s="195">
        <v>44050</v>
      </c>
      <c r="AD987" s="193" t="s">
        <v>9140</v>
      </c>
      <c r="AE987" s="193" t="s">
        <v>9140</v>
      </c>
      <c r="AF987" s="193">
        <v>19423</v>
      </c>
      <c r="AG987" s="193" t="s">
        <v>9161</v>
      </c>
      <c r="AH987" s="193"/>
      <c r="AI987" s="193"/>
      <c r="AJ987" s="193">
        <v>81</v>
      </c>
      <c r="AK987" s="193" t="s">
        <v>7509</v>
      </c>
      <c r="AL987" s="193">
        <v>45</v>
      </c>
      <c r="AM987" s="193" t="s">
        <v>3519</v>
      </c>
      <c r="AN987" s="193">
        <f>+IF(AL987=45,1,"")</f>
        <v>1</v>
      </c>
      <c r="AO987" s="195">
        <f ca="1">+TODAY()</f>
        <v>44256</v>
      </c>
      <c r="AP987" s="194">
        <f ca="1">+IF(Tabla1[[#This Row],[Fecha Ingreso Plataforma]]="","",AO987-AC987)</f>
        <v>206</v>
      </c>
      <c r="AQ987" s="195">
        <v>44117</v>
      </c>
      <c r="AR987" s="197">
        <f>+IF(Tabla1[[#This Row],[Fecha Baja]]="","",VALUE(1&amp;"/"&amp;MONTH(Tabla1[[#This Row],[Fecha Baja]])&amp;"/"&amp;YEAR(Tabla1[[#This Row],[Fecha Baja]])))</f>
        <v>44197</v>
      </c>
      <c r="AS987" s="197">
        <f>IF(Tabla1[[#This Row],[Fecha Ingreso Plataforma]]="","",VALUE(1&amp;"/"&amp;MONTH(Tabla1[[#This Row],[Fecha Ingreso Plataforma]])&amp;"/"&amp;YEAR(Tabla1[[#This Row],[Fecha Ingreso Plataforma]])))</f>
        <v>44044</v>
      </c>
      <c r="AT987" s="194" t="str">
        <f ca="1">+IF(AND(Tabla1[[#This Row],[dias]]&gt;=135,Tabla1[[#This Row],[Estado]]="Vigente"),"Si","No")</f>
        <v>No</v>
      </c>
      <c r="AU987" s="194" t="str">
        <f>+IF(COUNTIF('PLAN EMPLEADO'!I:I,Tabla1[[#This Row],[Mail]])=0,"No","Si")</f>
        <v>Si</v>
      </c>
      <c r="AV987" s="194" t="s">
        <v>8321</v>
      </c>
      <c r="AW987" s="194" t="s">
        <v>9006</v>
      </c>
    </row>
    <row r="988" spans="1:49" x14ac:dyDescent="0.2">
      <c r="A988" s="193" t="s">
        <v>27</v>
      </c>
      <c r="B988" s="193" t="s">
        <v>3115</v>
      </c>
      <c r="C988" s="193" t="s">
        <v>28</v>
      </c>
      <c r="D988" s="193" t="s">
        <v>30</v>
      </c>
      <c r="E988" s="193" t="str">
        <f>+LEFT(Tabla1[[#This Row],[RutDV]],8)</f>
        <v>20866529</v>
      </c>
      <c r="F988" s="193" t="str">
        <f>+RIGHT(Tabla1[[#This Row],[RutDV]],1)</f>
        <v>4</v>
      </c>
      <c r="G988" s="193" t="s">
        <v>9225</v>
      </c>
      <c r="H988" s="193" t="s">
        <v>9388</v>
      </c>
      <c r="I988" s="194" t="str">
        <f>+TRIM(Tabla1[[#This Row],[Nombres]]&amp;" "&amp;Tabla1[[#This Row],[Apellidos]])</f>
        <v>DIEGO IGNACIO DE JESUS FARIAS ARAYA</v>
      </c>
      <c r="J988" s="193" t="s">
        <v>9260</v>
      </c>
      <c r="K988" s="193" t="s">
        <v>9261</v>
      </c>
      <c r="L988" s="193" t="s">
        <v>2494</v>
      </c>
      <c r="M988" s="211" t="s">
        <v>2493</v>
      </c>
      <c r="N988" s="193" t="s">
        <v>2496</v>
      </c>
      <c r="O988" s="193" t="s">
        <v>3533</v>
      </c>
      <c r="P988" s="195">
        <v>44228</v>
      </c>
      <c r="Q988" s="195"/>
      <c r="R988" s="196"/>
      <c r="S988" s="196"/>
      <c r="T988" s="196"/>
      <c r="U988" s="196"/>
      <c r="V988" s="195">
        <v>37228</v>
      </c>
      <c r="W988" s="195" t="s">
        <v>10434</v>
      </c>
      <c r="X988" s="193" t="s">
        <v>7582</v>
      </c>
      <c r="Y988" s="193" t="str">
        <f>+IFERROR(VLOOKUP(Tabla1[[#This Row],[Supervisor]],STAFF!E:H,4,0),"")</f>
        <v>ULISES LA ROSA PEREZ</v>
      </c>
      <c r="Z988" s="195">
        <v>44046</v>
      </c>
      <c r="AA988" s="195">
        <v>44062</v>
      </c>
      <c r="AB988" s="193"/>
      <c r="AC988" s="195">
        <v>44063</v>
      </c>
      <c r="AD988" s="193" t="s">
        <v>9388</v>
      </c>
      <c r="AE988" s="193" t="s">
        <v>9388</v>
      </c>
      <c r="AF988" s="193">
        <v>19441</v>
      </c>
      <c r="AG988" s="193" t="s">
        <v>9420</v>
      </c>
      <c r="AH988" s="193"/>
      <c r="AI988" s="193"/>
      <c r="AJ988" s="193">
        <v>82</v>
      </c>
      <c r="AK988" s="193" t="s">
        <v>5890</v>
      </c>
      <c r="AL988" s="193">
        <v>45</v>
      </c>
      <c r="AM988" s="78" t="s">
        <v>3519</v>
      </c>
      <c r="AN988" s="193">
        <f>+IF(AL988=45,1,"")</f>
        <v>1</v>
      </c>
      <c r="AO988" s="195">
        <f ca="1">+TODAY()</f>
        <v>44256</v>
      </c>
      <c r="AP988" s="194">
        <f ca="1">+IF(Tabla1[[#This Row],[Fecha Ingreso Plataforma]]="","",AO988-AC988)</f>
        <v>193</v>
      </c>
      <c r="AQ988" s="195"/>
      <c r="AR988" s="197">
        <f>+IF(Tabla1[[#This Row],[Fecha Baja]]="","",VALUE(1&amp;"/"&amp;MONTH(Tabla1[[#This Row],[Fecha Baja]])&amp;"/"&amp;YEAR(Tabla1[[#This Row],[Fecha Baja]])))</f>
        <v>44228</v>
      </c>
      <c r="AS988" s="197">
        <f>IF(Tabla1[[#This Row],[Fecha Ingreso Plataforma]]="","",VALUE(1&amp;"/"&amp;MONTH(Tabla1[[#This Row],[Fecha Ingreso Plataforma]])&amp;"/"&amp;YEAR(Tabla1[[#This Row],[Fecha Ingreso Plataforma]])))</f>
        <v>44044</v>
      </c>
      <c r="AT988" s="194" t="str">
        <f ca="1">+IF(AND(Tabla1[[#This Row],[dias]]&gt;=135,Tabla1[[#This Row],[Estado]]="Vigente"),"Si","No")</f>
        <v>No</v>
      </c>
      <c r="AU988" s="194" t="str">
        <f>+IF(COUNTIF('PLAN EMPLEADO'!I:I,Tabla1[[#This Row],[Mail]])=0,"No","Si")</f>
        <v>No</v>
      </c>
      <c r="AV988" s="194" t="s">
        <v>11311</v>
      </c>
      <c r="AW988" s="194" t="s">
        <v>9010</v>
      </c>
    </row>
    <row r="989" spans="1:49" x14ac:dyDescent="0.2">
      <c r="A989" s="193" t="s">
        <v>27</v>
      </c>
      <c r="B989" s="193" t="s">
        <v>3115</v>
      </c>
      <c r="C989" s="193" t="s">
        <v>28</v>
      </c>
      <c r="D989" s="193" t="s">
        <v>30</v>
      </c>
      <c r="E989" s="193" t="str">
        <f>+LEFT(Tabla1[[#This Row],[RutDV]],8)</f>
        <v>20151855</v>
      </c>
      <c r="F989" s="193" t="str">
        <f>+RIGHT(Tabla1[[#This Row],[RutDV]],1)</f>
        <v>5</v>
      </c>
      <c r="G989" s="193" t="s">
        <v>9250</v>
      </c>
      <c r="H989" s="193" t="s">
        <v>9413</v>
      </c>
      <c r="I989" s="194" t="str">
        <f>+TRIM(Tabla1[[#This Row],[Nombres]]&amp;" "&amp;Tabla1[[#This Row],[Apellidos]])</f>
        <v>SEBASTIAN ANDRES ALDAY NUÑEZ</v>
      </c>
      <c r="J989" s="193" t="s">
        <v>1780</v>
      </c>
      <c r="K989" s="193" t="s">
        <v>9304</v>
      </c>
      <c r="L989" s="193" t="s">
        <v>2494</v>
      </c>
      <c r="M989" s="193" t="s">
        <v>2493</v>
      </c>
      <c r="N989" s="193" t="s">
        <v>2496</v>
      </c>
      <c r="O989" s="193" t="s">
        <v>3533</v>
      </c>
      <c r="P989" s="195">
        <v>44209</v>
      </c>
      <c r="Q989" s="195"/>
      <c r="R989" s="196"/>
      <c r="S989" s="196"/>
      <c r="T989" s="196"/>
      <c r="U989" s="196"/>
      <c r="V989" s="195">
        <v>36311</v>
      </c>
      <c r="W989" s="195" t="s">
        <v>10434</v>
      </c>
      <c r="X989" s="193" t="s">
        <v>7582</v>
      </c>
      <c r="Y989" s="193" t="str">
        <f>+IFERROR(VLOOKUP(Tabla1[[#This Row],[Supervisor]],STAFF!E:H,4,0),"")</f>
        <v>ULISES LA ROSA PEREZ</v>
      </c>
      <c r="Z989" s="195">
        <v>44046</v>
      </c>
      <c r="AA989" s="195">
        <v>44062</v>
      </c>
      <c r="AB989" s="193"/>
      <c r="AC989" s="195">
        <v>44063</v>
      </c>
      <c r="AD989" s="193" t="s">
        <v>9413</v>
      </c>
      <c r="AE989" s="193" t="s">
        <v>9413</v>
      </c>
      <c r="AF989" s="193">
        <v>19429</v>
      </c>
      <c r="AG989" s="193" t="s">
        <v>9445</v>
      </c>
      <c r="AH989" s="193"/>
      <c r="AI989" s="193"/>
      <c r="AJ989" s="193">
        <v>82</v>
      </c>
      <c r="AK989" s="193" t="s">
        <v>5890</v>
      </c>
      <c r="AL989" s="193">
        <v>30</v>
      </c>
      <c r="AM989" s="78" t="s">
        <v>3519</v>
      </c>
      <c r="AN989" s="193" t="str">
        <f>+IF(AL989=45,1,"")</f>
        <v/>
      </c>
      <c r="AO989" s="195">
        <f ca="1">+TODAY()</f>
        <v>44256</v>
      </c>
      <c r="AP989" s="194">
        <f ca="1">+IF(Tabla1[[#This Row],[Fecha Ingreso Plataforma]]="","",AO989-AC989)</f>
        <v>193</v>
      </c>
      <c r="AQ989" s="195"/>
      <c r="AR989" s="197">
        <f>+IF(Tabla1[[#This Row],[Fecha Baja]]="","",VALUE(1&amp;"/"&amp;MONTH(Tabla1[[#This Row],[Fecha Baja]])&amp;"/"&amp;YEAR(Tabla1[[#This Row],[Fecha Baja]])))</f>
        <v>44197</v>
      </c>
      <c r="AS989" s="197">
        <f>IF(Tabla1[[#This Row],[Fecha Ingreso Plataforma]]="","",VALUE(1&amp;"/"&amp;MONTH(Tabla1[[#This Row],[Fecha Ingreso Plataforma]])&amp;"/"&amp;YEAR(Tabla1[[#This Row],[Fecha Ingreso Plataforma]])))</f>
        <v>44044</v>
      </c>
      <c r="AT989" s="194" t="str">
        <f ca="1">+IF(AND(Tabla1[[#This Row],[dias]]&gt;=135,Tabla1[[#This Row],[Estado]]="Vigente"),"Si","No")</f>
        <v>No</v>
      </c>
      <c r="AU989" s="194" t="str">
        <f>+IF(COUNTIF('PLAN EMPLEADO'!I:I,Tabla1[[#This Row],[Mail]])=0,"No","Si")</f>
        <v>No</v>
      </c>
      <c r="AV989" s="194" t="s">
        <v>11310</v>
      </c>
      <c r="AW989" s="194" t="s">
        <v>9010</v>
      </c>
    </row>
    <row r="990" spans="1:49" x14ac:dyDescent="0.2">
      <c r="A990" s="193" t="s">
        <v>27</v>
      </c>
      <c r="B990" s="193" t="s">
        <v>3115</v>
      </c>
      <c r="C990" s="193" t="s">
        <v>28</v>
      </c>
      <c r="D990" s="193" t="s">
        <v>30</v>
      </c>
      <c r="E990" s="193" t="str">
        <f>+LEFT(Tabla1[[#This Row],[RutDV]],8)</f>
        <v>19770935</v>
      </c>
      <c r="F990" s="193" t="str">
        <f>+RIGHT(Tabla1[[#This Row],[RutDV]],1)</f>
        <v>9</v>
      </c>
      <c r="G990" s="193" t="s">
        <v>9227</v>
      </c>
      <c r="H990" s="193" t="s">
        <v>9390</v>
      </c>
      <c r="I990" s="194" t="str">
        <f>+TRIM(Tabla1[[#This Row],[Nombres]]&amp;" "&amp;Tabla1[[#This Row],[Apellidos]])</f>
        <v>BYRON GUSTAVO TELLO ORTIZ</v>
      </c>
      <c r="J990" s="193" t="s">
        <v>9264</v>
      </c>
      <c r="K990" s="193" t="s">
        <v>9265</v>
      </c>
      <c r="L990" s="193" t="s">
        <v>2494</v>
      </c>
      <c r="M990" s="193" t="s">
        <v>2493</v>
      </c>
      <c r="N990" s="193" t="s">
        <v>2496</v>
      </c>
      <c r="O990" s="193" t="s">
        <v>3533</v>
      </c>
      <c r="P990" s="109">
        <v>44074</v>
      </c>
      <c r="Q990" s="195"/>
      <c r="R990" s="196"/>
      <c r="S990" s="196"/>
      <c r="T990" s="196"/>
      <c r="U990" s="196"/>
      <c r="V990" s="195">
        <v>35811</v>
      </c>
      <c r="W990" s="195" t="s">
        <v>8158</v>
      </c>
      <c r="X990" s="193" t="s">
        <v>6696</v>
      </c>
      <c r="Y990" s="193" t="str">
        <f>+IFERROR(VLOOKUP(Tabla1[[#This Row],[Supervisor]],STAFF!E:H,4,0),"")</f>
        <v>FRANCISCO JAVIER SUAREZ VEGA</v>
      </c>
      <c r="Z990" s="195">
        <v>44046</v>
      </c>
      <c r="AA990" s="195">
        <v>44062</v>
      </c>
      <c r="AB990" s="193"/>
      <c r="AC990" s="195">
        <v>44063</v>
      </c>
      <c r="AD990" s="193" t="s">
        <v>9390</v>
      </c>
      <c r="AE990" s="193" t="s">
        <v>9390</v>
      </c>
      <c r="AF990" s="193">
        <v>19443</v>
      </c>
      <c r="AG990" s="193" t="s">
        <v>9422</v>
      </c>
      <c r="AH990" s="193"/>
      <c r="AI990" s="193"/>
      <c r="AJ990" s="193">
        <v>82</v>
      </c>
      <c r="AK990" s="193" t="s">
        <v>5890</v>
      </c>
      <c r="AL990" s="193">
        <v>45</v>
      </c>
      <c r="AM990" s="78" t="s">
        <v>3519</v>
      </c>
      <c r="AN990" s="193">
        <f>+IF(AL990=45,1,"")</f>
        <v>1</v>
      </c>
      <c r="AO990" s="195">
        <f ca="1">+TODAY()</f>
        <v>44256</v>
      </c>
      <c r="AP990" s="194">
        <f ca="1">+IF(Tabla1[[#This Row],[Fecha Ingreso Plataforma]]="","",AO990-AC990)</f>
        <v>193</v>
      </c>
      <c r="AQ990" s="195"/>
      <c r="AR990" s="197">
        <f>+IF(Tabla1[[#This Row],[Fecha Baja]]="","",VALUE(1&amp;"/"&amp;MONTH(Tabla1[[#This Row],[Fecha Baja]])&amp;"/"&amp;YEAR(Tabla1[[#This Row],[Fecha Baja]])))</f>
        <v>44044</v>
      </c>
      <c r="AS990" s="197">
        <f>IF(Tabla1[[#This Row],[Fecha Ingreso Plataforma]]="","",VALUE(1&amp;"/"&amp;MONTH(Tabla1[[#This Row],[Fecha Ingreso Plataforma]])&amp;"/"&amp;YEAR(Tabla1[[#This Row],[Fecha Ingreso Plataforma]])))</f>
        <v>44044</v>
      </c>
      <c r="AT990" s="194" t="str">
        <f ca="1">+IF(AND(Tabla1[[#This Row],[dias]]&gt;=135,Tabla1[[#This Row],[Estado]]="Vigente"),"Si","No")</f>
        <v>No</v>
      </c>
      <c r="AU990" s="194" t="str">
        <f>+IF(COUNTIF('PLAN EMPLEADO'!I:I,Tabla1[[#This Row],[Mail]])=0,"No","Si")</f>
        <v>No</v>
      </c>
      <c r="AV990" s="194" t="s">
        <v>709</v>
      </c>
      <c r="AW990" s="194" t="s">
        <v>9010</v>
      </c>
    </row>
    <row r="991" spans="1:49" x14ac:dyDescent="0.2">
      <c r="A991" s="193" t="s">
        <v>27</v>
      </c>
      <c r="B991" s="193" t="s">
        <v>3115</v>
      </c>
      <c r="C991" s="193" t="s">
        <v>28</v>
      </c>
      <c r="D991" s="193" t="s">
        <v>30</v>
      </c>
      <c r="E991" s="193" t="str">
        <f>+LEFT(Tabla1[[#This Row],[RutDV]],8)</f>
        <v>13763493</v>
      </c>
      <c r="F991" s="193" t="str">
        <f>+RIGHT(Tabla1[[#This Row],[RutDV]],1)</f>
        <v>7</v>
      </c>
      <c r="G991" s="193" t="s">
        <v>9243</v>
      </c>
      <c r="H991" s="193" t="s">
        <v>9406</v>
      </c>
      <c r="I991" s="194" t="str">
        <f>+TRIM(Tabla1[[#This Row],[Nombres]]&amp;" "&amp;Tabla1[[#This Row],[Apellidos]])</f>
        <v>CAROLINA ANDREA CHAVEZ OLIVARES</v>
      </c>
      <c r="J991" s="193" t="s">
        <v>1309</v>
      </c>
      <c r="K991" s="193" t="s">
        <v>9292</v>
      </c>
      <c r="L991" s="193" t="s">
        <v>2494</v>
      </c>
      <c r="M991" s="193" t="s">
        <v>2493</v>
      </c>
      <c r="N991" s="193" t="s">
        <v>2495</v>
      </c>
      <c r="O991" s="193" t="s">
        <v>3108</v>
      </c>
      <c r="P991" s="180">
        <v>44118</v>
      </c>
      <c r="Q991" s="195"/>
      <c r="R991" s="196"/>
      <c r="S991" s="196"/>
      <c r="T991" s="196"/>
      <c r="U991" s="196"/>
      <c r="V991" s="195">
        <v>29119</v>
      </c>
      <c r="W991" s="195" t="s">
        <v>10434</v>
      </c>
      <c r="X991" s="193" t="s">
        <v>7582</v>
      </c>
      <c r="Y991" s="193" t="str">
        <f>+IFERROR(VLOOKUP(Tabla1[[#This Row],[Supervisor]],STAFF!E:H,4,0),"")</f>
        <v>ULISES LA ROSA PEREZ</v>
      </c>
      <c r="Z991" s="195">
        <v>44046</v>
      </c>
      <c r="AA991" s="195">
        <v>44062</v>
      </c>
      <c r="AB991" s="193"/>
      <c r="AC991" s="195">
        <v>44063</v>
      </c>
      <c r="AD991" s="193" t="s">
        <v>9406</v>
      </c>
      <c r="AE991" s="193" t="s">
        <v>9406</v>
      </c>
      <c r="AF991" s="193">
        <v>19458</v>
      </c>
      <c r="AG991" s="193" t="s">
        <v>9438</v>
      </c>
      <c r="AH991" s="193"/>
      <c r="AI991" s="193"/>
      <c r="AJ991" s="193">
        <v>82</v>
      </c>
      <c r="AK991" s="193" t="s">
        <v>5890</v>
      </c>
      <c r="AL991" s="193">
        <v>30</v>
      </c>
      <c r="AM991" s="78" t="s">
        <v>3519</v>
      </c>
      <c r="AN991" s="193" t="str">
        <f>+IF(AL991=45,1,"")</f>
        <v/>
      </c>
      <c r="AO991" s="195">
        <f ca="1">+TODAY()</f>
        <v>44256</v>
      </c>
      <c r="AP991" s="194">
        <f ca="1">+IF(Tabla1[[#This Row],[Fecha Ingreso Plataforma]]="","",AO991-AC991)</f>
        <v>193</v>
      </c>
      <c r="AQ991" s="195"/>
      <c r="AR991" s="197">
        <f>+IF(Tabla1[[#This Row],[Fecha Baja]]="","",VALUE(1&amp;"/"&amp;MONTH(Tabla1[[#This Row],[Fecha Baja]])&amp;"/"&amp;YEAR(Tabla1[[#This Row],[Fecha Baja]])))</f>
        <v>44105</v>
      </c>
      <c r="AS991" s="197">
        <f>IF(Tabla1[[#This Row],[Fecha Ingreso Plataforma]]="","",VALUE(1&amp;"/"&amp;MONTH(Tabla1[[#This Row],[Fecha Ingreso Plataforma]])&amp;"/"&amp;YEAR(Tabla1[[#This Row],[Fecha Ingreso Plataforma]])))</f>
        <v>44044</v>
      </c>
      <c r="AT991" s="194" t="str">
        <f ca="1">+IF(AND(Tabla1[[#This Row],[dias]]&gt;=135,Tabla1[[#This Row],[Estado]]="Vigente"),"Si","No")</f>
        <v>No</v>
      </c>
      <c r="AU991" s="194" t="str">
        <f>+IF(COUNTIF('PLAN EMPLEADO'!I:I,Tabla1[[#This Row],[Mail]])=0,"No","Si")</f>
        <v>No</v>
      </c>
      <c r="AV991" s="194" t="s">
        <v>709</v>
      </c>
      <c r="AW991" s="194" t="s">
        <v>9010</v>
      </c>
    </row>
    <row r="992" spans="1:49" x14ac:dyDescent="0.2">
      <c r="A992" s="193" t="s">
        <v>27</v>
      </c>
      <c r="B992" s="193" t="s">
        <v>3115</v>
      </c>
      <c r="C992" s="193" t="s">
        <v>28</v>
      </c>
      <c r="D992" s="193" t="s">
        <v>30</v>
      </c>
      <c r="E992" s="193" t="str">
        <f>+LEFT(Tabla1[[#This Row],[RutDV]],8)</f>
        <v>17651937</v>
      </c>
      <c r="F992" s="193" t="str">
        <f>+RIGHT(Tabla1[[#This Row],[RutDV]],1)</f>
        <v>1</v>
      </c>
      <c r="G992" s="193" t="s">
        <v>9233</v>
      </c>
      <c r="H992" s="193" t="s">
        <v>9396</v>
      </c>
      <c r="I992" s="194" t="str">
        <f>+TRIM(Tabla1[[#This Row],[Nombres]]&amp;" "&amp;Tabla1[[#This Row],[Apellidos]])</f>
        <v>CAROLINA ANDREA QUINTEROS RUIZ</v>
      </c>
      <c r="J992" s="193" t="s">
        <v>1309</v>
      </c>
      <c r="K992" s="193" t="s">
        <v>9274</v>
      </c>
      <c r="L992" s="193" t="s">
        <v>2494</v>
      </c>
      <c r="M992" s="193" t="s">
        <v>2493</v>
      </c>
      <c r="N992" s="193" t="s">
        <v>2496</v>
      </c>
      <c r="O992" s="193" t="s">
        <v>3533</v>
      </c>
      <c r="P992" s="195">
        <v>44082</v>
      </c>
      <c r="Q992" s="195"/>
      <c r="R992" s="196"/>
      <c r="S992" s="196"/>
      <c r="T992" s="196"/>
      <c r="U992" s="196"/>
      <c r="V992" s="195">
        <v>33295</v>
      </c>
      <c r="W992" s="195" t="s">
        <v>8158</v>
      </c>
      <c r="X992" s="193" t="s">
        <v>6696</v>
      </c>
      <c r="Y992" s="193" t="str">
        <f>+IFERROR(VLOOKUP(Tabla1[[#This Row],[Supervisor]],STAFF!E:H,4,0),"")</f>
        <v>FRANCISCO JAVIER SUAREZ VEGA</v>
      </c>
      <c r="Z992" s="195">
        <v>44046</v>
      </c>
      <c r="AA992" s="195">
        <v>44062</v>
      </c>
      <c r="AB992" s="193"/>
      <c r="AC992" s="195">
        <v>44063</v>
      </c>
      <c r="AD992" s="193" t="s">
        <v>9396</v>
      </c>
      <c r="AE992" s="193" t="s">
        <v>9396</v>
      </c>
      <c r="AF992" s="193">
        <v>19448</v>
      </c>
      <c r="AG992" s="193" t="s">
        <v>9428</v>
      </c>
      <c r="AH992" s="193"/>
      <c r="AI992" s="193"/>
      <c r="AJ992" s="193">
        <v>82</v>
      </c>
      <c r="AK992" s="193" t="s">
        <v>5890</v>
      </c>
      <c r="AL992" s="193">
        <v>45</v>
      </c>
      <c r="AM992" s="78" t="s">
        <v>3519</v>
      </c>
      <c r="AN992" s="193">
        <f>+IF(AL992=45,1,"")</f>
        <v>1</v>
      </c>
      <c r="AO992" s="195">
        <f ca="1">+TODAY()</f>
        <v>44256</v>
      </c>
      <c r="AP992" s="194">
        <f ca="1">+IF(Tabla1[[#This Row],[Fecha Ingreso Plataforma]]="","",AO992-AC992)</f>
        <v>193</v>
      </c>
      <c r="AQ992" s="195"/>
      <c r="AR992" s="197">
        <f>+IF(Tabla1[[#This Row],[Fecha Baja]]="","",VALUE(1&amp;"/"&amp;MONTH(Tabla1[[#This Row],[Fecha Baja]])&amp;"/"&amp;YEAR(Tabla1[[#This Row],[Fecha Baja]])))</f>
        <v>44075</v>
      </c>
      <c r="AS992" s="197">
        <f>IF(Tabla1[[#This Row],[Fecha Ingreso Plataforma]]="","",VALUE(1&amp;"/"&amp;MONTH(Tabla1[[#This Row],[Fecha Ingreso Plataforma]])&amp;"/"&amp;YEAR(Tabla1[[#This Row],[Fecha Ingreso Plataforma]])))</f>
        <v>44044</v>
      </c>
      <c r="AT992" s="194" t="str">
        <f ca="1">+IF(AND(Tabla1[[#This Row],[dias]]&gt;=135,Tabla1[[#This Row],[Estado]]="Vigente"),"Si","No")</f>
        <v>No</v>
      </c>
      <c r="AU992" s="194" t="str">
        <f>+IF(COUNTIF('PLAN EMPLEADO'!I:I,Tabla1[[#This Row],[Mail]])=0,"No","Si")</f>
        <v>No</v>
      </c>
      <c r="AV992" s="194" t="s">
        <v>709</v>
      </c>
      <c r="AW992" s="194" t="s">
        <v>9010</v>
      </c>
    </row>
    <row r="993" spans="1:49" x14ac:dyDescent="0.2">
      <c r="A993" s="193" t="s">
        <v>27</v>
      </c>
      <c r="B993" s="193" t="s">
        <v>3115</v>
      </c>
      <c r="C993" s="193" t="s">
        <v>28</v>
      </c>
      <c r="D993" s="193" t="s">
        <v>30</v>
      </c>
      <c r="E993" s="193" t="str">
        <f>+LEFT(Tabla1[[#This Row],[RutDV]],8)</f>
        <v>19662183</v>
      </c>
      <c r="F993" s="193" t="str">
        <f>+RIGHT(Tabla1[[#This Row],[RutDV]],1)</f>
        <v>0</v>
      </c>
      <c r="G993" s="193" t="s">
        <v>9245</v>
      </c>
      <c r="H993" s="193" t="s">
        <v>9408</v>
      </c>
      <c r="I993" s="194" t="str">
        <f>+TRIM(Tabla1[[#This Row],[Nombres]]&amp;" "&amp;Tabla1[[#This Row],[Apellidos]])</f>
        <v>FABIAN ALEXIS SIERRA JUICA</v>
      </c>
      <c r="J993" s="193" t="s">
        <v>9295</v>
      </c>
      <c r="K993" s="193" t="s">
        <v>9296</v>
      </c>
      <c r="L993" s="193" t="s">
        <v>2494</v>
      </c>
      <c r="M993" s="193" t="s">
        <v>2493</v>
      </c>
      <c r="N993" s="193" t="s">
        <v>2495</v>
      </c>
      <c r="O993" s="193" t="s">
        <v>3533</v>
      </c>
      <c r="P993" s="195">
        <v>44123</v>
      </c>
      <c r="Q993" s="195"/>
      <c r="R993" s="196"/>
      <c r="S993" s="196"/>
      <c r="T993" s="196"/>
      <c r="U993" s="196"/>
      <c r="V993" s="195">
        <v>35844</v>
      </c>
      <c r="W993" s="195" t="s">
        <v>10434</v>
      </c>
      <c r="X993" s="193" t="s">
        <v>7582</v>
      </c>
      <c r="Y993" s="193" t="str">
        <f>+IFERROR(VLOOKUP(Tabla1[[#This Row],[Supervisor]],STAFF!E:H,4,0),"")</f>
        <v>ULISES LA ROSA PEREZ</v>
      </c>
      <c r="Z993" s="195">
        <v>44046</v>
      </c>
      <c r="AA993" s="195">
        <v>44062</v>
      </c>
      <c r="AB993" s="193"/>
      <c r="AC993" s="195">
        <v>44063</v>
      </c>
      <c r="AD993" s="193" t="s">
        <v>9408</v>
      </c>
      <c r="AE993" s="193" t="s">
        <v>9408</v>
      </c>
      <c r="AF993" s="193">
        <v>19213</v>
      </c>
      <c r="AG993" s="193" t="s">
        <v>9440</v>
      </c>
      <c r="AH993" s="193"/>
      <c r="AI993" s="193"/>
      <c r="AJ993" s="193">
        <v>82</v>
      </c>
      <c r="AK993" s="193" t="s">
        <v>5890</v>
      </c>
      <c r="AL993" s="193">
        <v>30</v>
      </c>
      <c r="AM993" s="78" t="s">
        <v>3519</v>
      </c>
      <c r="AN993" s="193" t="str">
        <f>+IF(AL993=45,1,"")</f>
        <v/>
      </c>
      <c r="AO993" s="195">
        <f ca="1">+TODAY()</f>
        <v>44256</v>
      </c>
      <c r="AP993" s="194">
        <f ca="1">+IF(Tabla1[[#This Row],[Fecha Ingreso Plataforma]]="","",AO993-AC993)</f>
        <v>193</v>
      </c>
      <c r="AQ993" s="195"/>
      <c r="AR993" s="197">
        <f>+IF(Tabla1[[#This Row],[Fecha Baja]]="","",VALUE(1&amp;"/"&amp;MONTH(Tabla1[[#This Row],[Fecha Baja]])&amp;"/"&amp;YEAR(Tabla1[[#This Row],[Fecha Baja]])))</f>
        <v>44105</v>
      </c>
      <c r="AS993" s="197">
        <f>IF(Tabla1[[#This Row],[Fecha Ingreso Plataforma]]="","",VALUE(1&amp;"/"&amp;MONTH(Tabla1[[#This Row],[Fecha Ingreso Plataforma]])&amp;"/"&amp;YEAR(Tabla1[[#This Row],[Fecha Ingreso Plataforma]])))</f>
        <v>44044</v>
      </c>
      <c r="AT993" s="194" t="str">
        <f ca="1">+IF(AND(Tabla1[[#This Row],[dias]]&gt;=135,Tabla1[[#This Row],[Estado]]="Vigente"),"Si","No")</f>
        <v>No</v>
      </c>
      <c r="AU993" s="194" t="str">
        <f>+IF(COUNTIF('PLAN EMPLEADO'!I:I,Tabla1[[#This Row],[Mail]])=0,"No","Si")</f>
        <v>No</v>
      </c>
      <c r="AV993" s="194" t="s">
        <v>709</v>
      </c>
      <c r="AW993" s="194" t="s">
        <v>9010</v>
      </c>
    </row>
    <row r="994" spans="1:49" x14ac:dyDescent="0.2">
      <c r="A994" s="193" t="s">
        <v>27</v>
      </c>
      <c r="B994" s="193" t="s">
        <v>3115</v>
      </c>
      <c r="C994" s="193" t="s">
        <v>28</v>
      </c>
      <c r="D994" s="193" t="s">
        <v>30</v>
      </c>
      <c r="E994" s="193" t="str">
        <f>+LEFT(Tabla1[[#This Row],[RutDV]],8)</f>
        <v>13877978</v>
      </c>
      <c r="F994" s="193" t="str">
        <f>+RIGHT(Tabla1[[#This Row],[RutDV]],1)</f>
        <v>5</v>
      </c>
      <c r="G994" s="193" t="s">
        <v>9249</v>
      </c>
      <c r="H994" s="193" t="s">
        <v>9412</v>
      </c>
      <c r="I994" s="194" t="str">
        <f>+TRIM(Tabla1[[#This Row],[Nombres]]&amp;" "&amp;Tabla1[[#This Row],[Apellidos]])</f>
        <v>JANET DARINKA MONZON CICKOVIC</v>
      </c>
      <c r="J994" s="193" t="s">
        <v>9302</v>
      </c>
      <c r="K994" s="193" t="s">
        <v>9303</v>
      </c>
      <c r="L994" s="193" t="s">
        <v>2494</v>
      </c>
      <c r="M994" s="193" t="s">
        <v>2493</v>
      </c>
      <c r="N994" s="193" t="s">
        <v>2495</v>
      </c>
      <c r="O994" s="193" t="s">
        <v>3107</v>
      </c>
      <c r="P994" s="40">
        <v>44082</v>
      </c>
      <c r="Q994" s="195"/>
      <c r="R994" s="196"/>
      <c r="S994" s="196"/>
      <c r="T994" s="196"/>
      <c r="U994" s="196"/>
      <c r="V994" s="195">
        <v>29254</v>
      </c>
      <c r="W994" s="195" t="s">
        <v>8158</v>
      </c>
      <c r="X994" s="193" t="s">
        <v>6696</v>
      </c>
      <c r="Y994" s="193" t="str">
        <f>+IFERROR(VLOOKUP(Tabla1[[#This Row],[Supervisor]],STAFF!E:H,4,0),"")</f>
        <v>FRANCISCO JAVIER SUAREZ VEGA</v>
      </c>
      <c r="Z994" s="195">
        <v>44046</v>
      </c>
      <c r="AA994" s="195">
        <v>44062</v>
      </c>
      <c r="AB994" s="193"/>
      <c r="AC994" s="195">
        <v>44063</v>
      </c>
      <c r="AD994" s="193" t="s">
        <v>9412</v>
      </c>
      <c r="AE994" s="193" t="s">
        <v>9412</v>
      </c>
      <c r="AF994" s="193">
        <v>19427</v>
      </c>
      <c r="AG994" s="193" t="s">
        <v>9444</v>
      </c>
      <c r="AH994" s="193"/>
      <c r="AI994" s="193"/>
      <c r="AJ994" s="193">
        <v>82</v>
      </c>
      <c r="AK994" s="193" t="s">
        <v>5890</v>
      </c>
      <c r="AL994" s="193">
        <v>45</v>
      </c>
      <c r="AM994" s="78" t="s">
        <v>3519</v>
      </c>
      <c r="AN994" s="193">
        <f>+IF(AL994=45,1,"")</f>
        <v>1</v>
      </c>
      <c r="AO994" s="195">
        <f ca="1">+TODAY()</f>
        <v>44256</v>
      </c>
      <c r="AP994" s="194">
        <f ca="1">+IF(Tabla1[[#This Row],[Fecha Ingreso Plataforma]]="","",AO994-AC994)</f>
        <v>193</v>
      </c>
      <c r="AQ994" s="195"/>
      <c r="AR994" s="197">
        <f>+IF(Tabla1[[#This Row],[Fecha Baja]]="","",VALUE(1&amp;"/"&amp;MONTH(Tabla1[[#This Row],[Fecha Baja]])&amp;"/"&amp;YEAR(Tabla1[[#This Row],[Fecha Baja]])))</f>
        <v>44075</v>
      </c>
      <c r="AS994" s="197">
        <f>IF(Tabla1[[#This Row],[Fecha Ingreso Plataforma]]="","",VALUE(1&amp;"/"&amp;MONTH(Tabla1[[#This Row],[Fecha Ingreso Plataforma]])&amp;"/"&amp;YEAR(Tabla1[[#This Row],[Fecha Ingreso Plataforma]])))</f>
        <v>44044</v>
      </c>
      <c r="AT994" s="194" t="str">
        <f ca="1">+IF(AND(Tabla1[[#This Row],[dias]]&gt;=135,Tabla1[[#This Row],[Estado]]="Vigente"),"Si","No")</f>
        <v>No</v>
      </c>
      <c r="AU994" s="194" t="str">
        <f>+IF(COUNTIF('PLAN EMPLEADO'!I:I,Tabla1[[#This Row],[Mail]])=0,"No","Si")</f>
        <v>No</v>
      </c>
      <c r="AV994" s="194" t="s">
        <v>709</v>
      </c>
      <c r="AW994" s="194" t="s">
        <v>9010</v>
      </c>
    </row>
    <row r="995" spans="1:49" x14ac:dyDescent="0.2">
      <c r="A995" s="193" t="s">
        <v>27</v>
      </c>
      <c r="B995" s="193" t="s">
        <v>3115</v>
      </c>
      <c r="C995" s="193" t="s">
        <v>28</v>
      </c>
      <c r="D995" s="193" t="s">
        <v>30</v>
      </c>
      <c r="E995" s="193" t="str">
        <f>+LEFT(Tabla1[[#This Row],[RutDV]],8)</f>
        <v>18506286</v>
      </c>
      <c r="F995" s="193" t="str">
        <f>+RIGHT(Tabla1[[#This Row],[RutDV]],1)</f>
        <v>4</v>
      </c>
      <c r="G995" s="193" t="s">
        <v>9230</v>
      </c>
      <c r="H995" s="193" t="s">
        <v>9393</v>
      </c>
      <c r="I995" s="194" t="str">
        <f>+TRIM(Tabla1[[#This Row],[Nombres]]&amp;" "&amp;Tabla1[[#This Row],[Apellidos]])</f>
        <v>PAMELA ALEJANDRA PEREIRA SALINAS</v>
      </c>
      <c r="J995" s="193" t="s">
        <v>5141</v>
      </c>
      <c r="K995" s="193" t="s">
        <v>9270</v>
      </c>
      <c r="L995" s="193" t="s">
        <v>2494</v>
      </c>
      <c r="M995" s="193" t="s">
        <v>2493</v>
      </c>
      <c r="N995" s="193" t="s">
        <v>2496</v>
      </c>
      <c r="O995" s="193" t="s">
        <v>3533</v>
      </c>
      <c r="P995" s="195">
        <v>44077</v>
      </c>
      <c r="Q995" s="195"/>
      <c r="R995" s="196"/>
      <c r="S995" s="196"/>
      <c r="T995" s="196"/>
      <c r="U995" s="196"/>
      <c r="V995" s="195">
        <v>33983</v>
      </c>
      <c r="W995" s="195" t="s">
        <v>8158</v>
      </c>
      <c r="X995" s="193" t="s">
        <v>6696</v>
      </c>
      <c r="Y995" s="193" t="str">
        <f>+IFERROR(VLOOKUP(Tabla1[[#This Row],[Supervisor]],STAFF!E:H,4,0),"")</f>
        <v>FRANCISCO JAVIER SUAREZ VEGA</v>
      </c>
      <c r="Z995" s="195">
        <v>44046</v>
      </c>
      <c r="AA995" s="195">
        <v>44062</v>
      </c>
      <c r="AB995" s="193"/>
      <c r="AC995" s="195">
        <v>44063</v>
      </c>
      <c r="AD995" s="193" t="s">
        <v>9393</v>
      </c>
      <c r="AE995" s="193" t="s">
        <v>9393</v>
      </c>
      <c r="AF995" s="193">
        <v>19404</v>
      </c>
      <c r="AG995" s="193" t="s">
        <v>9425</v>
      </c>
      <c r="AH995" s="193"/>
      <c r="AI995" s="193"/>
      <c r="AJ995" s="193">
        <v>82</v>
      </c>
      <c r="AK995" s="193" t="s">
        <v>5890</v>
      </c>
      <c r="AL995" s="193">
        <v>45</v>
      </c>
      <c r="AM995" s="78" t="s">
        <v>3519</v>
      </c>
      <c r="AN995" s="193">
        <f>+IF(AL995=45,1,"")</f>
        <v>1</v>
      </c>
      <c r="AO995" s="195">
        <f ca="1">+TODAY()</f>
        <v>44256</v>
      </c>
      <c r="AP995" s="194">
        <f ca="1">+IF(Tabla1[[#This Row],[Fecha Ingreso Plataforma]]="","",AO995-AC995)</f>
        <v>193</v>
      </c>
      <c r="AQ995" s="195"/>
      <c r="AR995" s="197">
        <f>+IF(Tabla1[[#This Row],[Fecha Baja]]="","",VALUE(1&amp;"/"&amp;MONTH(Tabla1[[#This Row],[Fecha Baja]])&amp;"/"&amp;YEAR(Tabla1[[#This Row],[Fecha Baja]])))</f>
        <v>44075</v>
      </c>
      <c r="AS995" s="197">
        <f>IF(Tabla1[[#This Row],[Fecha Ingreso Plataforma]]="","",VALUE(1&amp;"/"&amp;MONTH(Tabla1[[#This Row],[Fecha Ingreso Plataforma]])&amp;"/"&amp;YEAR(Tabla1[[#This Row],[Fecha Ingreso Plataforma]])))</f>
        <v>44044</v>
      </c>
      <c r="AT995" s="194" t="str">
        <f ca="1">+IF(AND(Tabla1[[#This Row],[dias]]&gt;=135,Tabla1[[#This Row],[Estado]]="Vigente"),"Si","No")</f>
        <v>No</v>
      </c>
      <c r="AU995" s="194" t="str">
        <f>+IF(COUNTIF('PLAN EMPLEADO'!I:I,Tabla1[[#This Row],[Mail]])=0,"No","Si")</f>
        <v>No</v>
      </c>
      <c r="AV995" s="194" t="s">
        <v>709</v>
      </c>
      <c r="AW995" s="194" t="s">
        <v>9010</v>
      </c>
    </row>
    <row r="996" spans="1:49" x14ac:dyDescent="0.2">
      <c r="A996" s="193" t="s">
        <v>27</v>
      </c>
      <c r="B996" s="193" t="s">
        <v>3115</v>
      </c>
      <c r="C996" s="193" t="s">
        <v>28</v>
      </c>
      <c r="D996" s="193" t="s">
        <v>30</v>
      </c>
      <c r="E996" s="193" t="str">
        <f>+LEFT(Tabla1[[#This Row],[RutDV]],8)</f>
        <v>19803054</v>
      </c>
      <c r="F996" s="193" t="str">
        <f>+RIGHT(Tabla1[[#This Row],[RutDV]],1)</f>
        <v>6</v>
      </c>
      <c r="G996" s="193" t="s">
        <v>9244</v>
      </c>
      <c r="H996" s="193" t="s">
        <v>9407</v>
      </c>
      <c r="I996" s="194" t="str">
        <f>+TRIM(Tabla1[[#This Row],[Nombres]]&amp;" "&amp;Tabla1[[#This Row],[Apellidos]])</f>
        <v>VANIA ANDREA SALINAS KURTE</v>
      </c>
      <c r="J996" s="193" t="s">
        <v>9293</v>
      </c>
      <c r="K996" s="193" t="s">
        <v>9294</v>
      </c>
      <c r="L996" s="193" t="s">
        <v>2494</v>
      </c>
      <c r="M996" s="193" t="s">
        <v>2493</v>
      </c>
      <c r="N996" s="193" t="s">
        <v>2496</v>
      </c>
      <c r="O996" s="193" t="s">
        <v>3533</v>
      </c>
      <c r="P996" s="109">
        <v>44075</v>
      </c>
      <c r="Q996" s="195"/>
      <c r="R996" s="196"/>
      <c r="S996" s="196"/>
      <c r="T996" s="196"/>
      <c r="U996" s="196"/>
      <c r="V996" s="195">
        <v>35832</v>
      </c>
      <c r="W996" s="195" t="s">
        <v>8158</v>
      </c>
      <c r="X996" s="193" t="s">
        <v>6696</v>
      </c>
      <c r="Y996" s="193" t="str">
        <f>+IFERROR(VLOOKUP(Tabla1[[#This Row],[Supervisor]],STAFF!E:H,4,0),"")</f>
        <v>FRANCISCO JAVIER SUAREZ VEGA</v>
      </c>
      <c r="Z996" s="195">
        <v>44046</v>
      </c>
      <c r="AA996" s="195">
        <v>44062</v>
      </c>
      <c r="AB996" s="193"/>
      <c r="AC996" s="195">
        <v>44063</v>
      </c>
      <c r="AD996" s="193" t="s">
        <v>9407</v>
      </c>
      <c r="AE996" s="193" t="s">
        <v>9407</v>
      </c>
      <c r="AF996" s="193">
        <v>19459</v>
      </c>
      <c r="AG996" s="193" t="s">
        <v>9439</v>
      </c>
      <c r="AH996" s="193"/>
      <c r="AI996" s="193"/>
      <c r="AJ996" s="193">
        <v>82</v>
      </c>
      <c r="AK996" s="193" t="s">
        <v>5890</v>
      </c>
      <c r="AL996" s="193">
        <v>45</v>
      </c>
      <c r="AM996" s="78" t="s">
        <v>3519</v>
      </c>
      <c r="AN996" s="193">
        <f>+IF(AL996=45,1,"")</f>
        <v>1</v>
      </c>
      <c r="AO996" s="195">
        <f ca="1">+TODAY()</f>
        <v>44256</v>
      </c>
      <c r="AP996" s="194">
        <f ca="1">+IF(Tabla1[[#This Row],[Fecha Ingreso Plataforma]]="","",AO996-AC996)</f>
        <v>193</v>
      </c>
      <c r="AQ996" s="195"/>
      <c r="AR996" s="197">
        <f>+IF(Tabla1[[#This Row],[Fecha Baja]]="","",VALUE(1&amp;"/"&amp;MONTH(Tabla1[[#This Row],[Fecha Baja]])&amp;"/"&amp;YEAR(Tabla1[[#This Row],[Fecha Baja]])))</f>
        <v>44075</v>
      </c>
      <c r="AS996" s="197">
        <f>IF(Tabla1[[#This Row],[Fecha Ingreso Plataforma]]="","",VALUE(1&amp;"/"&amp;MONTH(Tabla1[[#This Row],[Fecha Ingreso Plataforma]])&amp;"/"&amp;YEAR(Tabla1[[#This Row],[Fecha Ingreso Plataforma]])))</f>
        <v>44044</v>
      </c>
      <c r="AT996" s="194" t="str">
        <f ca="1">+IF(AND(Tabla1[[#This Row],[dias]]&gt;=135,Tabla1[[#This Row],[Estado]]="Vigente"),"Si","No")</f>
        <v>No</v>
      </c>
      <c r="AU996" s="194" t="str">
        <f>+IF(COUNTIF('PLAN EMPLEADO'!I:I,Tabla1[[#This Row],[Mail]])=0,"No","Si")</f>
        <v>No</v>
      </c>
      <c r="AV996" s="194" t="s">
        <v>709</v>
      </c>
      <c r="AW996" s="194" t="s">
        <v>9010</v>
      </c>
    </row>
    <row r="997" spans="1:49" x14ac:dyDescent="0.2">
      <c r="A997" s="193" t="s">
        <v>27</v>
      </c>
      <c r="B997" s="193" t="s">
        <v>3115</v>
      </c>
      <c r="C997" s="193" t="s">
        <v>28</v>
      </c>
      <c r="D997" s="193" t="s">
        <v>30</v>
      </c>
      <c r="E997" s="193" t="str">
        <f>+LEFT(Tabla1[[#This Row],[RutDV]],8)</f>
        <v>20228686</v>
      </c>
      <c r="F997" s="193" t="str">
        <f>+RIGHT(Tabla1[[#This Row],[RutDV]],1)</f>
        <v>0</v>
      </c>
      <c r="G997" s="193" t="s">
        <v>9457</v>
      </c>
      <c r="H997" s="193" t="s">
        <v>9728</v>
      </c>
      <c r="I997" s="194" t="str">
        <f>+TRIM(Tabla1[[#This Row],[Nombres]]&amp;" "&amp;Tabla1[[#This Row],[Apellidos]])</f>
        <v>BASTIAN IGNACIO ESTAY RIVERA</v>
      </c>
      <c r="J997" s="193" t="s">
        <v>9503</v>
      </c>
      <c r="K997" s="193" t="s">
        <v>9504</v>
      </c>
      <c r="L997" s="193" t="s">
        <v>2494</v>
      </c>
      <c r="M997" s="193" t="s">
        <v>2493</v>
      </c>
      <c r="N997" s="193" t="s">
        <v>2496</v>
      </c>
      <c r="O997" s="193" t="s">
        <v>3533</v>
      </c>
      <c r="P997" s="195">
        <v>44172</v>
      </c>
      <c r="Q997" s="195"/>
      <c r="R997" s="196"/>
      <c r="S997" s="196"/>
      <c r="T997" s="196"/>
      <c r="U997" s="196"/>
      <c r="V997" s="195">
        <v>36455</v>
      </c>
      <c r="W997" s="195" t="s">
        <v>7308</v>
      </c>
      <c r="X997" s="193" t="s">
        <v>3656</v>
      </c>
      <c r="Y997" s="193" t="str">
        <f>+IFERROR(VLOOKUP(Tabla1[[#This Row],[Supervisor]],STAFF!E:H,4,0),"")</f>
        <v>ULISES LA ROSA PEREZ</v>
      </c>
      <c r="Z997" s="195">
        <v>44054</v>
      </c>
      <c r="AA997" s="195">
        <v>44072</v>
      </c>
      <c r="AB997" s="193"/>
      <c r="AC997" s="195">
        <v>44074</v>
      </c>
      <c r="AD997" s="193" t="s">
        <v>9728</v>
      </c>
      <c r="AE997" s="193" t="s">
        <v>9728</v>
      </c>
      <c r="AF997" s="193">
        <v>19497</v>
      </c>
      <c r="AG997" s="193" t="s">
        <v>9765</v>
      </c>
      <c r="AH997" s="193"/>
      <c r="AI997" s="193"/>
      <c r="AJ997" s="193">
        <v>83</v>
      </c>
      <c r="AK997" s="193" t="s">
        <v>5846</v>
      </c>
      <c r="AL997" s="193">
        <v>30</v>
      </c>
      <c r="AM997" s="193" t="s">
        <v>3519</v>
      </c>
      <c r="AN997" s="193" t="str">
        <f>+IF(AL997=45,1,"")</f>
        <v/>
      </c>
      <c r="AO997" s="195">
        <f ca="1">+TODAY()</f>
        <v>44256</v>
      </c>
      <c r="AP997" s="194">
        <f ca="1">+IF(Tabla1[[#This Row],[Fecha Ingreso Plataforma]]="","",AO997-AC997)</f>
        <v>182</v>
      </c>
      <c r="AQ997" s="195"/>
      <c r="AR997" s="197">
        <f>+IF(Tabla1[[#This Row],[Fecha Baja]]="","",VALUE(1&amp;"/"&amp;MONTH(Tabla1[[#This Row],[Fecha Baja]])&amp;"/"&amp;YEAR(Tabla1[[#This Row],[Fecha Baja]])))</f>
        <v>44166</v>
      </c>
      <c r="AS997" s="197">
        <f>IF(Tabla1[[#This Row],[Fecha Ingreso Plataforma]]="","",VALUE(1&amp;"/"&amp;MONTH(Tabla1[[#This Row],[Fecha Ingreso Plataforma]])&amp;"/"&amp;YEAR(Tabla1[[#This Row],[Fecha Ingreso Plataforma]])))</f>
        <v>44044</v>
      </c>
      <c r="AT997" s="194" t="str">
        <f ca="1">+IF(AND(Tabla1[[#This Row],[dias]]&gt;=135,Tabla1[[#This Row],[Estado]]="Vigente"),"Si","No")</f>
        <v>No</v>
      </c>
      <c r="AU997" s="194" t="str">
        <f>+IF(COUNTIF('PLAN EMPLEADO'!I:I,Tabla1[[#This Row],[Mail]])=0,"No","Si")</f>
        <v>No</v>
      </c>
      <c r="AV997" s="194" t="s">
        <v>709</v>
      </c>
      <c r="AW997" s="194" t="s">
        <v>9010</v>
      </c>
    </row>
    <row r="998" spans="1:49" x14ac:dyDescent="0.2">
      <c r="A998" s="193" t="s">
        <v>27</v>
      </c>
      <c r="B998" s="193" t="s">
        <v>3115</v>
      </c>
      <c r="C998" s="193" t="s">
        <v>28</v>
      </c>
      <c r="D998" s="193" t="s">
        <v>30</v>
      </c>
      <c r="E998" s="193" t="str">
        <f>+LEFT(Tabla1[[#This Row],[RutDV]],8)</f>
        <v>16354833</v>
      </c>
      <c r="F998" s="193" t="str">
        <f>+RIGHT(Tabla1[[#This Row],[RutDV]],1)</f>
        <v>K</v>
      </c>
      <c r="G998" s="193" t="s">
        <v>9483</v>
      </c>
      <c r="H998" s="193" t="s">
        <v>9754</v>
      </c>
      <c r="I998" s="194" t="str">
        <f>+TRIM(Tabla1[[#This Row],[Nombres]]&amp;" "&amp;Tabla1[[#This Row],[Apellidos]])</f>
        <v>CLAUDIO CESAR GUERRA PERALTA</v>
      </c>
      <c r="J998" s="193" t="s">
        <v>9553</v>
      </c>
      <c r="K998" s="193" t="s">
        <v>9554</v>
      </c>
      <c r="L998" s="193" t="s">
        <v>2494</v>
      </c>
      <c r="M998" s="193" t="s">
        <v>2493</v>
      </c>
      <c r="N998" s="193" t="s">
        <v>2496</v>
      </c>
      <c r="O998" s="193" t="s">
        <v>3533</v>
      </c>
      <c r="P998" s="195">
        <v>44178</v>
      </c>
      <c r="Q998" s="195"/>
      <c r="R998" s="196"/>
      <c r="S998" s="196"/>
      <c r="T998" s="196"/>
      <c r="U998" s="196"/>
      <c r="V998" s="195">
        <v>31339</v>
      </c>
      <c r="W998" s="195" t="s">
        <v>5409</v>
      </c>
      <c r="X998" s="37" t="s">
        <v>2511</v>
      </c>
      <c r="Y998" s="37" t="str">
        <f>+IFERROR(VLOOKUP(Tabla1[[#This Row],[Supervisor]],STAFF!E:H,4,0),"")</f>
        <v>ULISES LA ROSA PEREZ</v>
      </c>
      <c r="Z998" s="195">
        <v>44054</v>
      </c>
      <c r="AA998" s="195">
        <v>44072</v>
      </c>
      <c r="AB998" s="193"/>
      <c r="AC998" s="195">
        <v>44074</v>
      </c>
      <c r="AD998" s="193" t="s">
        <v>9754</v>
      </c>
      <c r="AE998" s="193" t="s">
        <v>9754</v>
      </c>
      <c r="AF998" s="193">
        <v>19492</v>
      </c>
      <c r="AG998" s="193" t="s">
        <v>9790</v>
      </c>
      <c r="AH998" s="193"/>
      <c r="AI998" s="193"/>
      <c r="AJ998" s="193">
        <v>83</v>
      </c>
      <c r="AK998" s="193" t="s">
        <v>5846</v>
      </c>
      <c r="AL998" s="193">
        <v>45</v>
      </c>
      <c r="AM998" s="193" t="s">
        <v>3519</v>
      </c>
      <c r="AN998" s="193">
        <f>+IF(AL998=45,1,"")</f>
        <v>1</v>
      </c>
      <c r="AO998" s="195">
        <f ca="1">+TODAY()</f>
        <v>44256</v>
      </c>
      <c r="AP998" s="194">
        <f ca="1">+IF(Tabla1[[#This Row],[Fecha Ingreso Plataforma]]="","",AO998-AC998)</f>
        <v>182</v>
      </c>
      <c r="AQ998" s="195"/>
      <c r="AR998" s="197">
        <f>+IF(Tabla1[[#This Row],[Fecha Baja]]="","",VALUE(1&amp;"/"&amp;MONTH(Tabla1[[#This Row],[Fecha Baja]])&amp;"/"&amp;YEAR(Tabla1[[#This Row],[Fecha Baja]])))</f>
        <v>44166</v>
      </c>
      <c r="AS998" s="197">
        <f>IF(Tabla1[[#This Row],[Fecha Ingreso Plataforma]]="","",VALUE(1&amp;"/"&amp;MONTH(Tabla1[[#This Row],[Fecha Ingreso Plataforma]])&amp;"/"&amp;YEAR(Tabla1[[#This Row],[Fecha Ingreso Plataforma]])))</f>
        <v>44044</v>
      </c>
      <c r="AT998" s="194" t="str">
        <f ca="1">+IF(AND(Tabla1[[#This Row],[dias]]&gt;=135,Tabla1[[#This Row],[Estado]]="Vigente"),"Si","No")</f>
        <v>No</v>
      </c>
      <c r="AU998" s="194" t="str">
        <f>+IF(COUNTIF('PLAN EMPLEADO'!I:I,Tabla1[[#This Row],[Mail]])=0,"No","Si")</f>
        <v>No</v>
      </c>
      <c r="AV998" s="194" t="s">
        <v>8322</v>
      </c>
      <c r="AW998" s="194" t="s">
        <v>9010</v>
      </c>
    </row>
    <row r="999" spans="1:49" x14ac:dyDescent="0.2">
      <c r="A999" s="193" t="s">
        <v>27</v>
      </c>
      <c r="B999" s="193" t="s">
        <v>3115</v>
      </c>
      <c r="C999" s="193" t="s">
        <v>28</v>
      </c>
      <c r="D999" s="193" t="s">
        <v>30</v>
      </c>
      <c r="E999" s="193" t="str">
        <f>+LEFT(Tabla1[[#This Row],[RutDV]],8)</f>
        <v>20718662</v>
      </c>
      <c r="F999" s="193" t="str">
        <f>+RIGHT(Tabla1[[#This Row],[RutDV]],1)</f>
        <v>7</v>
      </c>
      <c r="G999" s="193" t="s">
        <v>9455</v>
      </c>
      <c r="H999" s="193" t="s">
        <v>9726</v>
      </c>
      <c r="I999" s="194" t="str">
        <f>+TRIM(Tabla1[[#This Row],[Nombres]]&amp;" "&amp;Tabla1[[#This Row],[Apellidos]])</f>
        <v>CESAR JEREMIAS BRICEÑO VALDERRAMA</v>
      </c>
      <c r="J999" s="193" t="s">
        <v>9499</v>
      </c>
      <c r="K999" s="193" t="s">
        <v>9500</v>
      </c>
      <c r="L999" s="193" t="s">
        <v>2494</v>
      </c>
      <c r="M999" s="193" t="s">
        <v>2493</v>
      </c>
      <c r="N999" s="193" t="s">
        <v>2495</v>
      </c>
      <c r="O999" s="193" t="s">
        <v>3107</v>
      </c>
      <c r="P999" s="40">
        <v>44081</v>
      </c>
      <c r="Q999" s="195"/>
      <c r="R999" s="196"/>
      <c r="S999" s="196"/>
      <c r="T999" s="196"/>
      <c r="U999" s="196"/>
      <c r="V999" s="195">
        <v>37172</v>
      </c>
      <c r="W999" s="195" t="s">
        <v>5415</v>
      </c>
      <c r="X999" s="37" t="s">
        <v>2509</v>
      </c>
      <c r="Y999" s="37" t="str">
        <f>+IFERROR(VLOOKUP(Tabla1[[#This Row],[Supervisor]],STAFF!E:H,4,0),"")</f>
        <v>ULISES LA ROSA PEREZ</v>
      </c>
      <c r="Z999" s="195">
        <v>44054</v>
      </c>
      <c r="AA999" s="195">
        <v>44072</v>
      </c>
      <c r="AB999" s="193"/>
      <c r="AC999" s="195">
        <v>44074</v>
      </c>
      <c r="AD999" s="193" t="s">
        <v>9726</v>
      </c>
      <c r="AE999" s="193" t="s">
        <v>9726</v>
      </c>
      <c r="AF999" s="193">
        <v>19415</v>
      </c>
      <c r="AG999" s="193" t="s">
        <v>9763</v>
      </c>
      <c r="AH999" s="193"/>
      <c r="AI999" s="193"/>
      <c r="AJ999" s="193">
        <v>83</v>
      </c>
      <c r="AK999" s="193" t="s">
        <v>5846</v>
      </c>
      <c r="AL999" s="193">
        <v>30</v>
      </c>
      <c r="AM999" s="193" t="s">
        <v>3519</v>
      </c>
      <c r="AN999" s="193" t="str">
        <f>+IF(AL999=45,1,"")</f>
        <v/>
      </c>
      <c r="AO999" s="195">
        <f ca="1">+TODAY()</f>
        <v>44256</v>
      </c>
      <c r="AP999" s="194">
        <f ca="1">+IF(Tabla1[[#This Row],[Fecha Ingreso Plataforma]]="","",AO999-AC999)</f>
        <v>182</v>
      </c>
      <c r="AQ999" s="195"/>
      <c r="AR999" s="197">
        <f>+IF(Tabla1[[#This Row],[Fecha Baja]]="","",VALUE(1&amp;"/"&amp;MONTH(Tabla1[[#This Row],[Fecha Baja]])&amp;"/"&amp;YEAR(Tabla1[[#This Row],[Fecha Baja]])))</f>
        <v>44075</v>
      </c>
      <c r="AS999" s="197">
        <f>IF(Tabla1[[#This Row],[Fecha Ingreso Plataforma]]="","",VALUE(1&amp;"/"&amp;MONTH(Tabla1[[#This Row],[Fecha Ingreso Plataforma]])&amp;"/"&amp;YEAR(Tabla1[[#This Row],[Fecha Ingreso Plataforma]])))</f>
        <v>44044</v>
      </c>
      <c r="AT999" s="194" t="str">
        <f ca="1">+IF(AND(Tabla1[[#This Row],[dias]]&gt;=135,Tabla1[[#This Row],[Estado]]="Vigente"),"Si","No")</f>
        <v>No</v>
      </c>
      <c r="AU999" s="194" t="str">
        <f>+IF(COUNTIF('PLAN EMPLEADO'!I:I,Tabla1[[#This Row],[Mail]])=0,"No","Si")</f>
        <v>No</v>
      </c>
      <c r="AV999" s="194" t="s">
        <v>709</v>
      </c>
      <c r="AW999" s="194" t="s">
        <v>9010</v>
      </c>
    </row>
    <row r="1000" spans="1:49" x14ac:dyDescent="0.2">
      <c r="A1000" s="193" t="s">
        <v>27</v>
      </c>
      <c r="B1000" s="193" t="s">
        <v>3115</v>
      </c>
      <c r="C1000" s="193" t="s">
        <v>28</v>
      </c>
      <c r="D1000" s="193" t="s">
        <v>30</v>
      </c>
      <c r="E1000" s="193" t="str">
        <f>+LEFT(Tabla1[[#This Row],[RutDV]],8)</f>
        <v>18450582</v>
      </c>
      <c r="F1000" s="193" t="str">
        <f>+RIGHT(Tabla1[[#This Row],[RutDV]],1)</f>
        <v>7</v>
      </c>
      <c r="G1000" s="193" t="s">
        <v>9450</v>
      </c>
      <c r="H1000" s="193" t="s">
        <v>9721</v>
      </c>
      <c r="I1000" s="194" t="str">
        <f>+TRIM(Tabla1[[#This Row],[Nombres]]&amp;" "&amp;Tabla1[[#This Row],[Apellidos]])</f>
        <v>CARLOS JOHAN GONZALEZ GAETE</v>
      </c>
      <c r="J1000" s="193" t="s">
        <v>9489</v>
      </c>
      <c r="K1000" s="193" t="s">
        <v>9490</v>
      </c>
      <c r="L1000" s="193" t="s">
        <v>2494</v>
      </c>
      <c r="M1000" s="193" t="s">
        <v>2493</v>
      </c>
      <c r="N1000" s="193" t="s">
        <v>2496</v>
      </c>
      <c r="O1000" s="193" t="s">
        <v>3533</v>
      </c>
      <c r="P1000" s="195">
        <v>44094</v>
      </c>
      <c r="Q1000" s="195"/>
      <c r="R1000" s="196"/>
      <c r="S1000" s="196"/>
      <c r="T1000" s="196"/>
      <c r="U1000" s="196"/>
      <c r="V1000" s="195">
        <v>34308</v>
      </c>
      <c r="W1000" s="195" t="s">
        <v>5409</v>
      </c>
      <c r="X1000" s="37" t="s">
        <v>2511</v>
      </c>
      <c r="Y1000" s="37" t="str">
        <f>+IFERROR(VLOOKUP(Tabla1[[#This Row],[Supervisor]],STAFF!E:H,4,0),"")</f>
        <v>ULISES LA ROSA PEREZ</v>
      </c>
      <c r="Z1000" s="195">
        <v>44054</v>
      </c>
      <c r="AA1000" s="195">
        <v>44072</v>
      </c>
      <c r="AB1000" s="193"/>
      <c r="AC1000" s="195">
        <v>44074</v>
      </c>
      <c r="AD1000" s="193" t="s">
        <v>9721</v>
      </c>
      <c r="AE1000" s="193" t="s">
        <v>9721</v>
      </c>
      <c r="AF1000" s="193">
        <v>19371</v>
      </c>
      <c r="AG1000" s="193" t="s">
        <v>9758</v>
      </c>
      <c r="AH1000" s="193"/>
      <c r="AI1000" s="193"/>
      <c r="AJ1000" s="193">
        <v>83</v>
      </c>
      <c r="AK1000" s="193" t="s">
        <v>5846</v>
      </c>
      <c r="AL1000" s="193">
        <v>30</v>
      </c>
      <c r="AM1000" s="193" t="s">
        <v>3519</v>
      </c>
      <c r="AN1000" s="193" t="str">
        <f>+IF(AL1000=45,1,"")</f>
        <v/>
      </c>
      <c r="AO1000" s="195">
        <f ca="1">+TODAY()</f>
        <v>44256</v>
      </c>
      <c r="AP1000" s="194">
        <f ca="1">+IF(Tabla1[[#This Row],[Fecha Ingreso Plataforma]]="","",AO1000-AC1000)</f>
        <v>182</v>
      </c>
      <c r="AQ1000" s="195"/>
      <c r="AR1000" s="197">
        <f>+IF(Tabla1[[#This Row],[Fecha Baja]]="","",VALUE(1&amp;"/"&amp;MONTH(Tabla1[[#This Row],[Fecha Baja]])&amp;"/"&amp;YEAR(Tabla1[[#This Row],[Fecha Baja]])))</f>
        <v>44075</v>
      </c>
      <c r="AS1000" s="197">
        <f>IF(Tabla1[[#This Row],[Fecha Ingreso Plataforma]]="","",VALUE(1&amp;"/"&amp;MONTH(Tabla1[[#This Row],[Fecha Ingreso Plataforma]])&amp;"/"&amp;YEAR(Tabla1[[#This Row],[Fecha Ingreso Plataforma]])))</f>
        <v>44044</v>
      </c>
      <c r="AT1000" s="194" t="str">
        <f ca="1">+IF(AND(Tabla1[[#This Row],[dias]]&gt;=135,Tabla1[[#This Row],[Estado]]="Vigente"),"Si","No")</f>
        <v>No</v>
      </c>
      <c r="AU1000" s="194" t="str">
        <f>+IF(COUNTIF('PLAN EMPLEADO'!I:I,Tabla1[[#This Row],[Mail]])=0,"No","Si")</f>
        <v>No</v>
      </c>
      <c r="AV1000" s="194" t="s">
        <v>709</v>
      </c>
      <c r="AW1000" s="194" t="s">
        <v>9010</v>
      </c>
    </row>
    <row r="1001" spans="1:49" x14ac:dyDescent="0.2">
      <c r="A1001" s="193" t="s">
        <v>27</v>
      </c>
      <c r="B1001" s="193" t="s">
        <v>3115</v>
      </c>
      <c r="C1001" s="193" t="s">
        <v>28</v>
      </c>
      <c r="D1001" s="193" t="s">
        <v>30</v>
      </c>
      <c r="E1001" s="193" t="str">
        <f>+LEFT(Tabla1[[#This Row],[RutDV]],8)</f>
        <v>19661853</v>
      </c>
      <c r="F1001" s="193" t="str">
        <f>+RIGHT(Tabla1[[#This Row],[RutDV]],1)</f>
        <v>8</v>
      </c>
      <c r="G1001" s="193" t="s">
        <v>9449</v>
      </c>
      <c r="H1001" s="193" t="s">
        <v>9720</v>
      </c>
      <c r="I1001" s="194" t="str">
        <f>+TRIM(Tabla1[[#This Row],[Nombres]]&amp;" "&amp;Tabla1[[#This Row],[Apellidos]])</f>
        <v>CONSTANZA VALENTINA HUERTA MUÑOZ</v>
      </c>
      <c r="J1001" s="193" t="s">
        <v>9487</v>
      </c>
      <c r="K1001" s="193" t="s">
        <v>9488</v>
      </c>
      <c r="L1001" s="193" t="s">
        <v>2494</v>
      </c>
      <c r="M1001" s="193" t="s">
        <v>2493</v>
      </c>
      <c r="N1001" s="193" t="s">
        <v>2495</v>
      </c>
      <c r="O1001" s="193" t="s">
        <v>3107</v>
      </c>
      <c r="P1001" s="195">
        <v>44105</v>
      </c>
      <c r="Q1001" s="195"/>
      <c r="R1001" s="196"/>
      <c r="S1001" s="196"/>
      <c r="T1001" s="196"/>
      <c r="U1001" s="196"/>
      <c r="V1001" s="195">
        <v>35800</v>
      </c>
      <c r="W1001" s="195" t="s">
        <v>7308</v>
      </c>
      <c r="X1001" s="193" t="s">
        <v>3656</v>
      </c>
      <c r="Y1001" s="193" t="str">
        <f>+IFERROR(VLOOKUP(Tabla1[[#This Row],[Supervisor]],STAFF!E:H,4,0),"")</f>
        <v>ULISES LA ROSA PEREZ</v>
      </c>
      <c r="Z1001" s="195">
        <v>44054</v>
      </c>
      <c r="AA1001" s="195">
        <v>44072</v>
      </c>
      <c r="AB1001" s="193"/>
      <c r="AC1001" s="195">
        <v>44074</v>
      </c>
      <c r="AD1001" s="193" t="s">
        <v>9720</v>
      </c>
      <c r="AE1001" s="193" t="s">
        <v>9720</v>
      </c>
      <c r="AF1001" s="193">
        <v>19324</v>
      </c>
      <c r="AG1001" s="193" t="s">
        <v>9757</v>
      </c>
      <c r="AH1001" s="193"/>
      <c r="AI1001" s="193"/>
      <c r="AJ1001" s="193">
        <v>83</v>
      </c>
      <c r="AK1001" s="193" t="s">
        <v>5846</v>
      </c>
      <c r="AL1001" s="193">
        <v>30</v>
      </c>
      <c r="AM1001" s="193" t="s">
        <v>3519</v>
      </c>
      <c r="AN1001" s="193" t="str">
        <f>+IF(AL1001=45,1,"")</f>
        <v/>
      </c>
      <c r="AO1001" s="195">
        <f ca="1">+TODAY()</f>
        <v>44256</v>
      </c>
      <c r="AP1001" s="194">
        <f ca="1">+IF(Tabla1[[#This Row],[Fecha Ingreso Plataforma]]="","",AO1001-AC1001)</f>
        <v>182</v>
      </c>
      <c r="AQ1001" s="195"/>
      <c r="AR1001" s="197">
        <f>+IF(Tabla1[[#This Row],[Fecha Baja]]="","",VALUE(1&amp;"/"&amp;MONTH(Tabla1[[#This Row],[Fecha Baja]])&amp;"/"&amp;YEAR(Tabla1[[#This Row],[Fecha Baja]])))</f>
        <v>44105</v>
      </c>
      <c r="AS1001" s="197">
        <f>IF(Tabla1[[#This Row],[Fecha Ingreso Plataforma]]="","",VALUE(1&amp;"/"&amp;MONTH(Tabla1[[#This Row],[Fecha Ingreso Plataforma]])&amp;"/"&amp;YEAR(Tabla1[[#This Row],[Fecha Ingreso Plataforma]])))</f>
        <v>44044</v>
      </c>
      <c r="AT1001" s="194" t="str">
        <f ca="1">+IF(AND(Tabla1[[#This Row],[dias]]&gt;=135,Tabla1[[#This Row],[Estado]]="Vigente"),"Si","No")</f>
        <v>No</v>
      </c>
      <c r="AU1001" s="194" t="str">
        <f>+IF(COUNTIF('PLAN EMPLEADO'!I:I,Tabla1[[#This Row],[Mail]])=0,"No","Si")</f>
        <v>No</v>
      </c>
      <c r="AV1001" s="194" t="s">
        <v>709</v>
      </c>
      <c r="AW1001" s="194" t="s">
        <v>9010</v>
      </c>
    </row>
    <row r="1002" spans="1:49" x14ac:dyDescent="0.2">
      <c r="A1002" s="193" t="s">
        <v>27</v>
      </c>
      <c r="B1002" s="193" t="s">
        <v>3115</v>
      </c>
      <c r="C1002" s="193" t="s">
        <v>28</v>
      </c>
      <c r="D1002" s="193" t="s">
        <v>30</v>
      </c>
      <c r="E1002" s="193" t="str">
        <f>+LEFT(Tabla1[[#This Row],[RutDV]],8)</f>
        <v>18179082</v>
      </c>
      <c r="F1002" s="193" t="str">
        <f>+RIGHT(Tabla1[[#This Row],[RutDV]],1)</f>
        <v>2</v>
      </c>
      <c r="G1002" s="193" t="s">
        <v>9452</v>
      </c>
      <c r="H1002" s="193" t="s">
        <v>9723</v>
      </c>
      <c r="I1002" s="194" t="str">
        <f>+TRIM(Tabla1[[#This Row],[Nombres]]&amp;" "&amp;Tabla1[[#This Row],[Apellidos]])</f>
        <v>EDGARDO ALBERTO PEREZ HERRERA</v>
      </c>
      <c r="J1002" s="193" t="s">
        <v>9493</v>
      </c>
      <c r="K1002" s="193" t="s">
        <v>9494</v>
      </c>
      <c r="L1002" s="193" t="s">
        <v>2494</v>
      </c>
      <c r="M1002" s="193" t="s">
        <v>2493</v>
      </c>
      <c r="N1002" s="193" t="s">
        <v>2495</v>
      </c>
      <c r="O1002" s="193" t="s">
        <v>3107</v>
      </c>
      <c r="P1002" s="195">
        <v>44127</v>
      </c>
      <c r="Q1002" s="195"/>
      <c r="R1002" s="196"/>
      <c r="S1002" s="196"/>
      <c r="T1002" s="196"/>
      <c r="U1002" s="196"/>
      <c r="V1002" s="195">
        <v>33842</v>
      </c>
      <c r="W1002" s="195" t="s">
        <v>7308</v>
      </c>
      <c r="X1002" s="193" t="s">
        <v>3656</v>
      </c>
      <c r="Y1002" s="193" t="str">
        <f>+IFERROR(VLOOKUP(Tabla1[[#This Row],[Supervisor]],STAFF!E:H,4,0),"")</f>
        <v>ULISES LA ROSA PEREZ</v>
      </c>
      <c r="Z1002" s="195">
        <v>44054</v>
      </c>
      <c r="AA1002" s="195">
        <v>44072</v>
      </c>
      <c r="AB1002" s="193"/>
      <c r="AC1002" s="195">
        <v>44074</v>
      </c>
      <c r="AD1002" s="193" t="s">
        <v>9723</v>
      </c>
      <c r="AE1002" s="193" t="s">
        <v>9723</v>
      </c>
      <c r="AF1002" s="193">
        <v>19380</v>
      </c>
      <c r="AG1002" s="193" t="s">
        <v>9760</v>
      </c>
      <c r="AH1002" s="193"/>
      <c r="AI1002" s="193"/>
      <c r="AJ1002" s="193">
        <v>83</v>
      </c>
      <c r="AK1002" s="193" t="s">
        <v>5846</v>
      </c>
      <c r="AL1002" s="193">
        <v>45</v>
      </c>
      <c r="AM1002" s="193" t="s">
        <v>3519</v>
      </c>
      <c r="AN1002" s="193">
        <f>+IF(AL1002=45,1,"")</f>
        <v>1</v>
      </c>
      <c r="AO1002" s="195">
        <f ca="1">+TODAY()</f>
        <v>44256</v>
      </c>
      <c r="AP1002" s="194">
        <f ca="1">+IF(Tabla1[[#This Row],[Fecha Ingreso Plataforma]]="","",AO1002-AC1002)</f>
        <v>182</v>
      </c>
      <c r="AQ1002" s="195"/>
      <c r="AR1002" s="197">
        <f>+IF(Tabla1[[#This Row],[Fecha Baja]]="","",VALUE(1&amp;"/"&amp;MONTH(Tabla1[[#This Row],[Fecha Baja]])&amp;"/"&amp;YEAR(Tabla1[[#This Row],[Fecha Baja]])))</f>
        <v>44105</v>
      </c>
      <c r="AS1002" s="197">
        <f>IF(Tabla1[[#This Row],[Fecha Ingreso Plataforma]]="","",VALUE(1&amp;"/"&amp;MONTH(Tabla1[[#This Row],[Fecha Ingreso Plataforma]])&amp;"/"&amp;YEAR(Tabla1[[#This Row],[Fecha Ingreso Plataforma]])))</f>
        <v>44044</v>
      </c>
      <c r="AT1002" s="194" t="str">
        <f ca="1">+IF(AND(Tabla1[[#This Row],[dias]]&gt;=135,Tabla1[[#This Row],[Estado]]="Vigente"),"Si","No")</f>
        <v>No</v>
      </c>
      <c r="AU1002" s="194" t="str">
        <f>+IF(COUNTIF('PLAN EMPLEADO'!I:I,Tabla1[[#This Row],[Mail]])=0,"No","Si")</f>
        <v>No</v>
      </c>
      <c r="AV1002" s="194" t="s">
        <v>709</v>
      </c>
      <c r="AW1002" s="194" t="s">
        <v>9010</v>
      </c>
    </row>
    <row r="1003" spans="1:49" x14ac:dyDescent="0.2">
      <c r="A1003" s="193" t="s">
        <v>27</v>
      </c>
      <c r="B1003" s="193" t="s">
        <v>3115</v>
      </c>
      <c r="C1003" s="193" t="s">
        <v>28</v>
      </c>
      <c r="D1003" s="193" t="s">
        <v>30</v>
      </c>
      <c r="E1003" s="193" t="str">
        <f>+LEFT(Tabla1[[#This Row],[RutDV]],8)</f>
        <v>13638994</v>
      </c>
      <c r="F1003" s="193" t="str">
        <f>+RIGHT(Tabla1[[#This Row],[RutDV]],1)</f>
        <v>7</v>
      </c>
      <c r="G1003" s="193" t="s">
        <v>9478</v>
      </c>
      <c r="H1003" s="193" t="s">
        <v>9749</v>
      </c>
      <c r="I1003" s="194" t="str">
        <f>+TRIM(Tabla1[[#This Row],[Nombres]]&amp;" "&amp;Tabla1[[#This Row],[Apellidos]])</f>
        <v>HECTOR ALFREDO ROJAS IZQUIERDO</v>
      </c>
      <c r="J1003" s="193" t="s">
        <v>9544</v>
      </c>
      <c r="K1003" s="193" t="s">
        <v>9545</v>
      </c>
      <c r="L1003" s="193" t="s">
        <v>2494</v>
      </c>
      <c r="M1003" s="193" t="s">
        <v>2493</v>
      </c>
      <c r="N1003" s="193" t="s">
        <v>2496</v>
      </c>
      <c r="O1003" s="193" t="s">
        <v>3533</v>
      </c>
      <c r="P1003" s="195">
        <v>44109</v>
      </c>
      <c r="Q1003" s="195"/>
      <c r="R1003" s="196"/>
      <c r="S1003" s="196"/>
      <c r="T1003" s="196"/>
      <c r="U1003" s="196"/>
      <c r="V1003" s="195">
        <v>29107</v>
      </c>
      <c r="W1003" s="195" t="s">
        <v>7308</v>
      </c>
      <c r="X1003" s="193" t="s">
        <v>3656</v>
      </c>
      <c r="Y1003" s="193" t="str">
        <f>+IFERROR(VLOOKUP(Tabla1[[#This Row],[Supervisor]],STAFF!E:H,4,0),"")</f>
        <v>ULISES LA ROSA PEREZ</v>
      </c>
      <c r="Z1003" s="195">
        <v>44054</v>
      </c>
      <c r="AA1003" s="195">
        <v>44072</v>
      </c>
      <c r="AB1003" s="193"/>
      <c r="AC1003" s="195">
        <v>44074</v>
      </c>
      <c r="AD1003" s="193" t="s">
        <v>9749</v>
      </c>
      <c r="AE1003" s="193" t="s">
        <v>9749</v>
      </c>
      <c r="AF1003" s="193">
        <v>19487</v>
      </c>
      <c r="AG1003" s="193" t="s">
        <v>9785</v>
      </c>
      <c r="AH1003" s="193"/>
      <c r="AI1003" s="193"/>
      <c r="AJ1003" s="193">
        <v>83</v>
      </c>
      <c r="AK1003" s="193" t="s">
        <v>5846</v>
      </c>
      <c r="AL1003" s="193">
        <v>30</v>
      </c>
      <c r="AM1003" s="193" t="s">
        <v>3519</v>
      </c>
      <c r="AN1003" s="193" t="str">
        <f>+IF(AL1003=45,1,"")</f>
        <v/>
      </c>
      <c r="AO1003" s="195">
        <f ca="1">+TODAY()</f>
        <v>44256</v>
      </c>
      <c r="AP1003" s="194">
        <f ca="1">+IF(Tabla1[[#This Row],[Fecha Ingreso Plataforma]]="","",AO1003-AC1003)</f>
        <v>182</v>
      </c>
      <c r="AQ1003" s="195"/>
      <c r="AR1003" s="197">
        <f>+IF(Tabla1[[#This Row],[Fecha Baja]]="","",VALUE(1&amp;"/"&amp;MONTH(Tabla1[[#This Row],[Fecha Baja]])&amp;"/"&amp;YEAR(Tabla1[[#This Row],[Fecha Baja]])))</f>
        <v>44105</v>
      </c>
      <c r="AS1003" s="197">
        <f>IF(Tabla1[[#This Row],[Fecha Ingreso Plataforma]]="","",VALUE(1&amp;"/"&amp;MONTH(Tabla1[[#This Row],[Fecha Ingreso Plataforma]])&amp;"/"&amp;YEAR(Tabla1[[#This Row],[Fecha Ingreso Plataforma]])))</f>
        <v>44044</v>
      </c>
      <c r="AT1003" s="194" t="str">
        <f ca="1">+IF(AND(Tabla1[[#This Row],[dias]]&gt;=135,Tabla1[[#This Row],[Estado]]="Vigente"),"Si","No")</f>
        <v>No</v>
      </c>
      <c r="AU1003" s="194" t="str">
        <f>+IF(COUNTIF('PLAN EMPLEADO'!I:I,Tabla1[[#This Row],[Mail]])=0,"No","Si")</f>
        <v>No</v>
      </c>
      <c r="AV1003" s="194" t="s">
        <v>709</v>
      </c>
      <c r="AW1003" s="194" t="s">
        <v>9010</v>
      </c>
    </row>
    <row r="1004" spans="1:49" x14ac:dyDescent="0.2">
      <c r="A1004" s="193" t="s">
        <v>27</v>
      </c>
      <c r="B1004" s="193" t="s">
        <v>3115</v>
      </c>
      <c r="C1004" s="193" t="s">
        <v>28</v>
      </c>
      <c r="D1004" s="193" t="s">
        <v>30</v>
      </c>
      <c r="E1004" s="193" t="str">
        <f>+LEFT(Tabla1[[#This Row],[RutDV]],8)</f>
        <v>19282769</v>
      </c>
      <c r="F1004" s="193" t="str">
        <f>+RIGHT(Tabla1[[#This Row],[RutDV]],1)</f>
        <v>8</v>
      </c>
      <c r="G1004" s="193" t="s">
        <v>9476</v>
      </c>
      <c r="H1004" s="193" t="s">
        <v>9747</v>
      </c>
      <c r="I1004" s="194" t="str">
        <f>+TRIM(Tabla1[[#This Row],[Nombres]]&amp;" "&amp;Tabla1[[#This Row],[Apellidos]])</f>
        <v>IGNACIO ALEJANDRO ZAPATA POBLETE</v>
      </c>
      <c r="J1004" s="193" t="s">
        <v>9540</v>
      </c>
      <c r="K1004" s="193" t="s">
        <v>9541</v>
      </c>
      <c r="L1004" s="193" t="s">
        <v>2494</v>
      </c>
      <c r="M1004" s="193" t="s">
        <v>2493</v>
      </c>
      <c r="N1004" s="193" t="s">
        <v>2496</v>
      </c>
      <c r="O1004" s="193" t="s">
        <v>3533</v>
      </c>
      <c r="P1004" s="195">
        <v>44086</v>
      </c>
      <c r="Q1004" s="195"/>
      <c r="R1004" s="196"/>
      <c r="S1004" s="196"/>
      <c r="T1004" s="196"/>
      <c r="U1004" s="196"/>
      <c r="V1004" s="195">
        <v>35161</v>
      </c>
      <c r="W1004" s="195" t="s">
        <v>7308</v>
      </c>
      <c r="X1004" s="193" t="s">
        <v>3656</v>
      </c>
      <c r="Y1004" s="193" t="str">
        <f>+IFERROR(VLOOKUP(Tabla1[[#This Row],[Supervisor]],STAFF!E:H,4,0),"")</f>
        <v>ULISES LA ROSA PEREZ</v>
      </c>
      <c r="Z1004" s="195">
        <v>44054</v>
      </c>
      <c r="AA1004" s="195">
        <v>44072</v>
      </c>
      <c r="AB1004" s="193"/>
      <c r="AC1004" s="195">
        <v>44074</v>
      </c>
      <c r="AD1004" s="193" t="s">
        <v>9747</v>
      </c>
      <c r="AE1004" s="193" t="s">
        <v>9747</v>
      </c>
      <c r="AF1004" s="193">
        <v>19485</v>
      </c>
      <c r="AG1004" s="193" t="s">
        <v>9783</v>
      </c>
      <c r="AH1004" s="193"/>
      <c r="AI1004" s="193"/>
      <c r="AJ1004" s="193">
        <v>83</v>
      </c>
      <c r="AK1004" s="193" t="s">
        <v>5846</v>
      </c>
      <c r="AL1004" s="193">
        <v>30</v>
      </c>
      <c r="AM1004" s="193" t="s">
        <v>3519</v>
      </c>
      <c r="AN1004" s="193" t="str">
        <f>+IF(AL1004=45,1,"")</f>
        <v/>
      </c>
      <c r="AO1004" s="195">
        <f ca="1">+TODAY()</f>
        <v>44256</v>
      </c>
      <c r="AP1004" s="194">
        <f ca="1">+IF(Tabla1[[#This Row],[Fecha Ingreso Plataforma]]="","",AO1004-AC1004)</f>
        <v>182</v>
      </c>
      <c r="AQ1004" s="195"/>
      <c r="AR1004" s="197">
        <f>+IF(Tabla1[[#This Row],[Fecha Baja]]="","",VALUE(1&amp;"/"&amp;MONTH(Tabla1[[#This Row],[Fecha Baja]])&amp;"/"&amp;YEAR(Tabla1[[#This Row],[Fecha Baja]])))</f>
        <v>44075</v>
      </c>
      <c r="AS1004" s="197">
        <f>IF(Tabla1[[#This Row],[Fecha Ingreso Plataforma]]="","",VALUE(1&amp;"/"&amp;MONTH(Tabla1[[#This Row],[Fecha Ingreso Plataforma]])&amp;"/"&amp;YEAR(Tabla1[[#This Row],[Fecha Ingreso Plataforma]])))</f>
        <v>44044</v>
      </c>
      <c r="AT1004" s="194" t="str">
        <f ca="1">+IF(AND(Tabla1[[#This Row],[dias]]&gt;=135,Tabla1[[#This Row],[Estado]]="Vigente"),"Si","No")</f>
        <v>No</v>
      </c>
      <c r="AU1004" s="194" t="str">
        <f>+IF(COUNTIF('PLAN EMPLEADO'!I:I,Tabla1[[#This Row],[Mail]])=0,"No","Si")</f>
        <v>No</v>
      </c>
      <c r="AV1004" s="194" t="s">
        <v>709</v>
      </c>
      <c r="AW1004" s="194" t="s">
        <v>9010</v>
      </c>
    </row>
    <row r="1005" spans="1:49" x14ac:dyDescent="0.2">
      <c r="A1005" s="193" t="s">
        <v>27</v>
      </c>
      <c r="B1005" s="193" t="s">
        <v>3115</v>
      </c>
      <c r="C1005" s="193" t="s">
        <v>28</v>
      </c>
      <c r="D1005" s="193" t="s">
        <v>30</v>
      </c>
      <c r="E1005" s="193" t="str">
        <f>+LEFT(Tabla1[[#This Row],[RutDV]],8)</f>
        <v>16552020</v>
      </c>
      <c r="F1005" s="193" t="str">
        <f>+RIGHT(Tabla1[[#This Row],[RutDV]],1)</f>
        <v>3</v>
      </c>
      <c r="G1005" s="193" t="s">
        <v>9464</v>
      </c>
      <c r="H1005" s="193" t="s">
        <v>9735</v>
      </c>
      <c r="I1005" s="194" t="str">
        <f>+TRIM(Tabla1[[#This Row],[Nombres]]&amp;" "&amp;Tabla1[[#This Row],[Apellidos]])</f>
        <v>JOSE IGNACIO GODOI CABALLERO</v>
      </c>
      <c r="J1005" s="193" t="s">
        <v>9517</v>
      </c>
      <c r="K1005" s="193" t="s">
        <v>9518</v>
      </c>
      <c r="L1005" s="193" t="s">
        <v>2494</v>
      </c>
      <c r="M1005" s="193" t="s">
        <v>2493</v>
      </c>
      <c r="N1005" s="193" t="s">
        <v>2496</v>
      </c>
      <c r="O1005" s="193" t="s">
        <v>3533</v>
      </c>
      <c r="P1005" s="195">
        <v>44102</v>
      </c>
      <c r="Q1005" s="195"/>
      <c r="R1005" s="196"/>
      <c r="S1005" s="196"/>
      <c r="T1005" s="196"/>
      <c r="U1005" s="196"/>
      <c r="V1005" s="195">
        <v>31758</v>
      </c>
      <c r="W1005" s="195" t="s">
        <v>7308</v>
      </c>
      <c r="X1005" s="193" t="s">
        <v>3656</v>
      </c>
      <c r="Y1005" s="193" t="str">
        <f>+IFERROR(VLOOKUP(Tabla1[[#This Row],[Supervisor]],STAFF!E:H,4,0),"")</f>
        <v>ULISES LA ROSA PEREZ</v>
      </c>
      <c r="Z1005" s="195">
        <v>44054</v>
      </c>
      <c r="AA1005" s="195">
        <v>44072</v>
      </c>
      <c r="AB1005" s="193"/>
      <c r="AC1005" s="195">
        <v>44074</v>
      </c>
      <c r="AD1005" s="193" t="s">
        <v>9735</v>
      </c>
      <c r="AE1005" s="193" t="s">
        <v>9735</v>
      </c>
      <c r="AF1005" s="193">
        <v>19504</v>
      </c>
      <c r="AG1005" s="193" t="s">
        <v>9771</v>
      </c>
      <c r="AH1005" s="193"/>
      <c r="AI1005" s="193"/>
      <c r="AJ1005" s="193">
        <v>83</v>
      </c>
      <c r="AK1005" s="193" t="s">
        <v>5846</v>
      </c>
      <c r="AL1005" s="193">
        <v>30</v>
      </c>
      <c r="AM1005" s="193" t="s">
        <v>3519</v>
      </c>
      <c r="AN1005" s="193" t="str">
        <f>+IF(AL1005=45,1,"")</f>
        <v/>
      </c>
      <c r="AO1005" s="195">
        <f ca="1">+TODAY()</f>
        <v>44256</v>
      </c>
      <c r="AP1005" s="194">
        <f ca="1">+IF(Tabla1[[#This Row],[Fecha Ingreso Plataforma]]="","",AO1005-AC1005)</f>
        <v>182</v>
      </c>
      <c r="AQ1005" s="195"/>
      <c r="AR1005" s="197">
        <f>+IF(Tabla1[[#This Row],[Fecha Baja]]="","",VALUE(1&amp;"/"&amp;MONTH(Tabla1[[#This Row],[Fecha Baja]])&amp;"/"&amp;YEAR(Tabla1[[#This Row],[Fecha Baja]])))</f>
        <v>44075</v>
      </c>
      <c r="AS1005" s="197">
        <f>IF(Tabla1[[#This Row],[Fecha Ingreso Plataforma]]="","",VALUE(1&amp;"/"&amp;MONTH(Tabla1[[#This Row],[Fecha Ingreso Plataforma]])&amp;"/"&amp;YEAR(Tabla1[[#This Row],[Fecha Ingreso Plataforma]])))</f>
        <v>44044</v>
      </c>
      <c r="AT1005" s="194" t="str">
        <f ca="1">+IF(AND(Tabla1[[#This Row],[dias]]&gt;=135,Tabla1[[#This Row],[Estado]]="Vigente"),"Si","No")</f>
        <v>No</v>
      </c>
      <c r="AU1005" s="194" t="str">
        <f>+IF(COUNTIF('PLAN EMPLEADO'!I:I,Tabla1[[#This Row],[Mail]])=0,"No","Si")</f>
        <v>No</v>
      </c>
      <c r="AV1005" s="194" t="s">
        <v>709</v>
      </c>
      <c r="AW1005" s="194" t="s">
        <v>9010</v>
      </c>
    </row>
    <row r="1006" spans="1:49" x14ac:dyDescent="0.2">
      <c r="A1006" s="193" t="s">
        <v>27</v>
      </c>
      <c r="B1006" s="193" t="s">
        <v>3115</v>
      </c>
      <c r="C1006" s="193" t="s">
        <v>28</v>
      </c>
      <c r="D1006" s="193" t="s">
        <v>30</v>
      </c>
      <c r="E1006" s="193" t="str">
        <f>+LEFT(Tabla1[[#This Row],[RutDV]],8)</f>
        <v>17902703</v>
      </c>
      <c r="F1006" s="193" t="str">
        <f>+RIGHT(Tabla1[[#This Row],[RutDV]],1)</f>
        <v>8</v>
      </c>
      <c r="G1006" s="193" t="s">
        <v>9467</v>
      </c>
      <c r="H1006" s="193" t="s">
        <v>9738</v>
      </c>
      <c r="I1006" s="194" t="str">
        <f>+TRIM(Tabla1[[#This Row],[Nombres]]&amp;" "&amp;Tabla1[[#This Row],[Apellidos]])</f>
        <v>JOSE MIGUEL CORTEZ GARCIA</v>
      </c>
      <c r="J1006" s="193" t="s">
        <v>9523</v>
      </c>
      <c r="K1006" s="193" t="s">
        <v>9524</v>
      </c>
      <c r="L1006" s="193" t="s">
        <v>2494</v>
      </c>
      <c r="M1006" s="193" t="s">
        <v>2493</v>
      </c>
      <c r="N1006" s="193" t="s">
        <v>2496</v>
      </c>
      <c r="O1006" s="193" t="s">
        <v>3533</v>
      </c>
      <c r="P1006" s="195">
        <v>44075</v>
      </c>
      <c r="Q1006" s="195"/>
      <c r="R1006" s="196"/>
      <c r="S1006" s="196"/>
      <c r="T1006" s="196"/>
      <c r="U1006" s="196"/>
      <c r="V1006" s="195">
        <v>33609</v>
      </c>
      <c r="W1006" s="195" t="s">
        <v>5846</v>
      </c>
      <c r="X1006" s="193"/>
      <c r="Y1006" s="193" t="str">
        <f>+IFERROR(VLOOKUP(Tabla1[[#This Row],[Supervisor]],STAFF!E:H,4,0),"")</f>
        <v/>
      </c>
      <c r="Z1006" s="195">
        <v>44054</v>
      </c>
      <c r="AA1006" s="195">
        <v>44072</v>
      </c>
      <c r="AB1006" s="193"/>
      <c r="AC1006" s="195">
        <v>44074</v>
      </c>
      <c r="AD1006" s="193" t="s">
        <v>9738</v>
      </c>
      <c r="AE1006" s="193" t="s">
        <v>9738</v>
      </c>
      <c r="AF1006" s="193">
        <v>19507</v>
      </c>
      <c r="AG1006" s="193" t="s">
        <v>9774</v>
      </c>
      <c r="AH1006" s="193"/>
      <c r="AI1006" s="193"/>
      <c r="AJ1006" s="193">
        <v>83</v>
      </c>
      <c r="AK1006" s="193" t="s">
        <v>5846</v>
      </c>
      <c r="AL1006" s="193">
        <v>45</v>
      </c>
      <c r="AM1006" s="193" t="s">
        <v>3519</v>
      </c>
      <c r="AN1006" s="193">
        <f>+IF(AL1006=45,1,"")</f>
        <v>1</v>
      </c>
      <c r="AO1006" s="195">
        <f ca="1">+TODAY()</f>
        <v>44256</v>
      </c>
      <c r="AP1006" s="194">
        <f ca="1">+IF(Tabla1[[#This Row],[Fecha Ingreso Plataforma]]="","",AO1006-AC1006)</f>
        <v>182</v>
      </c>
      <c r="AQ1006" s="195"/>
      <c r="AR1006" s="197">
        <f>+IF(Tabla1[[#This Row],[Fecha Baja]]="","",VALUE(1&amp;"/"&amp;MONTH(Tabla1[[#This Row],[Fecha Baja]])&amp;"/"&amp;YEAR(Tabla1[[#This Row],[Fecha Baja]])))</f>
        <v>44075</v>
      </c>
      <c r="AS1006" s="197">
        <f>IF(Tabla1[[#This Row],[Fecha Ingreso Plataforma]]="","",VALUE(1&amp;"/"&amp;MONTH(Tabla1[[#This Row],[Fecha Ingreso Plataforma]])&amp;"/"&amp;YEAR(Tabla1[[#This Row],[Fecha Ingreso Plataforma]])))</f>
        <v>44044</v>
      </c>
      <c r="AT1006" s="194" t="str">
        <f ca="1">+IF(AND(Tabla1[[#This Row],[dias]]&gt;=135,Tabla1[[#This Row],[Estado]]="Vigente"),"Si","No")</f>
        <v>No</v>
      </c>
      <c r="AU1006" s="194" t="str">
        <f>+IF(COUNTIF('PLAN EMPLEADO'!I:I,Tabla1[[#This Row],[Mail]])=0,"No","Si")</f>
        <v>No</v>
      </c>
      <c r="AV1006" s="194" t="s">
        <v>709</v>
      </c>
      <c r="AW1006" s="194" t="s">
        <v>9010</v>
      </c>
    </row>
    <row r="1007" spans="1:49" x14ac:dyDescent="0.2">
      <c r="A1007" s="193" t="s">
        <v>27</v>
      </c>
      <c r="B1007" s="193" t="s">
        <v>3115</v>
      </c>
      <c r="C1007" s="193" t="s">
        <v>28</v>
      </c>
      <c r="D1007" s="193" t="s">
        <v>30</v>
      </c>
      <c r="E1007" s="193" t="str">
        <f>+LEFT(Tabla1[[#This Row],[RutDV]],8)</f>
        <v>19046198</v>
      </c>
      <c r="F1007" s="193" t="str">
        <f>+RIGHT(Tabla1[[#This Row],[RutDV]],1)</f>
        <v>K</v>
      </c>
      <c r="G1007" s="193" t="s">
        <v>9453</v>
      </c>
      <c r="H1007" s="193" t="s">
        <v>9724</v>
      </c>
      <c r="I1007" s="194" t="str">
        <f>+TRIM(Tabla1[[#This Row],[Nombres]]&amp;" "&amp;Tabla1[[#This Row],[Apellidos]])</f>
        <v>KEVIN FERNANDO FLORES CASTRO</v>
      </c>
      <c r="J1007" s="193" t="s">
        <v>9495</v>
      </c>
      <c r="K1007" s="193" t="s">
        <v>9496</v>
      </c>
      <c r="L1007" s="193" t="s">
        <v>2494</v>
      </c>
      <c r="M1007" s="193" t="s">
        <v>2493</v>
      </c>
      <c r="N1007" s="193" t="s">
        <v>2496</v>
      </c>
      <c r="O1007" s="193" t="s">
        <v>3533</v>
      </c>
      <c r="P1007" s="195">
        <v>44096</v>
      </c>
      <c r="Q1007" s="195"/>
      <c r="R1007" s="196"/>
      <c r="S1007" s="196"/>
      <c r="T1007" s="196"/>
      <c r="U1007" s="196"/>
      <c r="V1007" s="195">
        <v>34735</v>
      </c>
      <c r="W1007" s="195" t="s">
        <v>7308</v>
      </c>
      <c r="X1007" s="193" t="s">
        <v>3656</v>
      </c>
      <c r="Y1007" s="193" t="str">
        <f>+IFERROR(VLOOKUP(Tabla1[[#This Row],[Supervisor]],STAFF!E:H,4,0),"")</f>
        <v>ULISES LA ROSA PEREZ</v>
      </c>
      <c r="Z1007" s="195">
        <v>44054</v>
      </c>
      <c r="AA1007" s="195">
        <v>44072</v>
      </c>
      <c r="AB1007" s="193"/>
      <c r="AC1007" s="195">
        <v>44074</v>
      </c>
      <c r="AD1007" s="193" t="s">
        <v>9724</v>
      </c>
      <c r="AE1007" s="193" t="s">
        <v>9724</v>
      </c>
      <c r="AF1007" s="193">
        <v>19394</v>
      </c>
      <c r="AG1007" s="193" t="s">
        <v>9761</v>
      </c>
      <c r="AH1007" s="193"/>
      <c r="AI1007" s="193"/>
      <c r="AJ1007" s="193">
        <v>83</v>
      </c>
      <c r="AK1007" s="193" t="s">
        <v>5846</v>
      </c>
      <c r="AL1007" s="193">
        <v>45</v>
      </c>
      <c r="AM1007" s="193" t="s">
        <v>3519</v>
      </c>
      <c r="AN1007" s="193">
        <f>+IF(AL1007=45,1,"")</f>
        <v>1</v>
      </c>
      <c r="AO1007" s="195">
        <f ca="1">+TODAY()</f>
        <v>44256</v>
      </c>
      <c r="AP1007" s="194">
        <f ca="1">+IF(Tabla1[[#This Row],[Fecha Ingreso Plataforma]]="","",AO1007-AC1007)</f>
        <v>182</v>
      </c>
      <c r="AQ1007" s="195"/>
      <c r="AR1007" s="197">
        <f>+IF(Tabla1[[#This Row],[Fecha Baja]]="","",VALUE(1&amp;"/"&amp;MONTH(Tabla1[[#This Row],[Fecha Baja]])&amp;"/"&amp;YEAR(Tabla1[[#This Row],[Fecha Baja]])))</f>
        <v>44075</v>
      </c>
      <c r="AS1007" s="197">
        <f>IF(Tabla1[[#This Row],[Fecha Ingreso Plataforma]]="","",VALUE(1&amp;"/"&amp;MONTH(Tabla1[[#This Row],[Fecha Ingreso Plataforma]])&amp;"/"&amp;YEAR(Tabla1[[#This Row],[Fecha Ingreso Plataforma]])))</f>
        <v>44044</v>
      </c>
      <c r="AT1007" s="194" t="str">
        <f ca="1">+IF(AND(Tabla1[[#This Row],[dias]]&gt;=135,Tabla1[[#This Row],[Estado]]="Vigente"),"Si","No")</f>
        <v>No</v>
      </c>
      <c r="AU1007" s="194" t="str">
        <f>+IF(COUNTIF('PLAN EMPLEADO'!I:I,Tabla1[[#This Row],[Mail]])=0,"No","Si")</f>
        <v>No</v>
      </c>
      <c r="AV1007" s="194" t="s">
        <v>709</v>
      </c>
      <c r="AW1007" s="194" t="s">
        <v>9010</v>
      </c>
    </row>
    <row r="1008" spans="1:49" x14ac:dyDescent="0.2">
      <c r="A1008" s="193" t="s">
        <v>27</v>
      </c>
      <c r="B1008" s="193" t="s">
        <v>3115</v>
      </c>
      <c r="C1008" s="193" t="s">
        <v>28</v>
      </c>
      <c r="D1008" s="193" t="s">
        <v>30</v>
      </c>
      <c r="E1008" s="193" t="str">
        <f>+LEFT(Tabla1[[#This Row],[RutDV]],8)</f>
        <v>17036896</v>
      </c>
      <c r="F1008" s="193" t="str">
        <f>+RIGHT(Tabla1[[#This Row],[RutDV]],1)</f>
        <v>7</v>
      </c>
      <c r="G1008" s="193" t="s">
        <v>9472</v>
      </c>
      <c r="H1008" s="193" t="s">
        <v>9743</v>
      </c>
      <c r="I1008" s="194" t="str">
        <f>+TRIM(Tabla1[[#This Row],[Nombres]]&amp;" "&amp;Tabla1[[#This Row],[Apellidos]])</f>
        <v>LUCAS JULIAN CERDA JERALDO</v>
      </c>
      <c r="J1008" s="193" t="s">
        <v>9532</v>
      </c>
      <c r="K1008" s="193" t="s">
        <v>9533</v>
      </c>
      <c r="L1008" s="193" t="s">
        <v>2494</v>
      </c>
      <c r="M1008" s="193" t="s">
        <v>2493</v>
      </c>
      <c r="N1008" s="193" t="s">
        <v>2496</v>
      </c>
      <c r="O1008" s="193" t="s">
        <v>3533</v>
      </c>
      <c r="P1008" s="195">
        <v>44132</v>
      </c>
      <c r="Q1008" s="195"/>
      <c r="R1008" s="196"/>
      <c r="S1008" s="196"/>
      <c r="T1008" s="196"/>
      <c r="U1008" s="196"/>
      <c r="V1008" s="195">
        <v>32521</v>
      </c>
      <c r="W1008" s="195" t="s">
        <v>7308</v>
      </c>
      <c r="X1008" s="193" t="s">
        <v>3656</v>
      </c>
      <c r="Y1008" s="193" t="str">
        <f>+IFERROR(VLOOKUP(Tabla1[[#This Row],[Supervisor]],STAFF!E:H,4,0),"")</f>
        <v>ULISES LA ROSA PEREZ</v>
      </c>
      <c r="Z1008" s="195">
        <v>44054</v>
      </c>
      <c r="AA1008" s="195">
        <v>44072</v>
      </c>
      <c r="AB1008" s="193"/>
      <c r="AC1008" s="195">
        <v>44074</v>
      </c>
      <c r="AD1008" s="193" t="s">
        <v>9743</v>
      </c>
      <c r="AE1008" s="193" t="s">
        <v>9743</v>
      </c>
      <c r="AF1008" s="193">
        <v>19481</v>
      </c>
      <c r="AG1008" s="193" t="s">
        <v>9779</v>
      </c>
      <c r="AH1008" s="193"/>
      <c r="AI1008" s="193"/>
      <c r="AJ1008" s="193">
        <v>83</v>
      </c>
      <c r="AK1008" s="193" t="s">
        <v>5846</v>
      </c>
      <c r="AL1008" s="193">
        <v>45</v>
      </c>
      <c r="AM1008" s="193" t="s">
        <v>3519</v>
      </c>
      <c r="AN1008" s="193">
        <f>+IF(AL1008=45,1,"")</f>
        <v>1</v>
      </c>
      <c r="AO1008" s="195">
        <f ca="1">+TODAY()</f>
        <v>44256</v>
      </c>
      <c r="AP1008" s="194">
        <f ca="1">+IF(Tabla1[[#This Row],[Fecha Ingreso Plataforma]]="","",AO1008-AC1008)</f>
        <v>182</v>
      </c>
      <c r="AQ1008" s="195"/>
      <c r="AR1008" s="197">
        <f>+IF(Tabla1[[#This Row],[Fecha Baja]]="","",VALUE(1&amp;"/"&amp;MONTH(Tabla1[[#This Row],[Fecha Baja]])&amp;"/"&amp;YEAR(Tabla1[[#This Row],[Fecha Baja]])))</f>
        <v>44105</v>
      </c>
      <c r="AS1008" s="197">
        <f>IF(Tabla1[[#This Row],[Fecha Ingreso Plataforma]]="","",VALUE(1&amp;"/"&amp;MONTH(Tabla1[[#This Row],[Fecha Ingreso Plataforma]])&amp;"/"&amp;YEAR(Tabla1[[#This Row],[Fecha Ingreso Plataforma]])))</f>
        <v>44044</v>
      </c>
      <c r="AT1008" s="194" t="str">
        <f ca="1">+IF(AND(Tabla1[[#This Row],[dias]]&gt;=135,Tabla1[[#This Row],[Estado]]="Vigente"),"Si","No")</f>
        <v>No</v>
      </c>
      <c r="AU1008" s="194" t="str">
        <f>+IF(COUNTIF('PLAN EMPLEADO'!I:I,Tabla1[[#This Row],[Mail]])=0,"No","Si")</f>
        <v>No</v>
      </c>
      <c r="AV1008" s="194" t="s">
        <v>709</v>
      </c>
      <c r="AW1008" s="194" t="s">
        <v>9010</v>
      </c>
    </row>
    <row r="1009" spans="1:49" x14ac:dyDescent="0.2">
      <c r="A1009" s="193" t="s">
        <v>27</v>
      </c>
      <c r="B1009" s="193" t="s">
        <v>3115</v>
      </c>
      <c r="C1009" s="193" t="s">
        <v>28</v>
      </c>
      <c r="D1009" s="193" t="s">
        <v>30</v>
      </c>
      <c r="E1009" s="193" t="str">
        <f>+LEFT(Tabla1[[#This Row],[RutDV]],8)</f>
        <v>18003861</v>
      </c>
      <c r="F1009" s="193" t="str">
        <f>+RIGHT(Tabla1[[#This Row],[RutDV]],1)</f>
        <v>2</v>
      </c>
      <c r="G1009" s="193" t="s">
        <v>9484</v>
      </c>
      <c r="H1009" s="193" t="s">
        <v>9755</v>
      </c>
      <c r="I1009" s="194" t="str">
        <f>+TRIM(Tabla1[[#This Row],[Nombres]]&amp;" "&amp;Tabla1[[#This Row],[Apellidos]])</f>
        <v>NICOLE ANDREA CORTES TORO</v>
      </c>
      <c r="J1009" s="193" t="s">
        <v>9555</v>
      </c>
      <c r="K1009" s="193" t="s">
        <v>9556</v>
      </c>
      <c r="L1009" s="193" t="s">
        <v>2494</v>
      </c>
      <c r="M1009" s="193" t="s">
        <v>2493</v>
      </c>
      <c r="N1009" s="193" t="s">
        <v>2496</v>
      </c>
      <c r="O1009" s="193" t="s">
        <v>3533</v>
      </c>
      <c r="P1009" s="195">
        <v>44076</v>
      </c>
      <c r="Q1009" s="195"/>
      <c r="R1009" s="196"/>
      <c r="S1009" s="196"/>
      <c r="T1009" s="196"/>
      <c r="U1009" s="196"/>
      <c r="V1009" s="195">
        <v>33816</v>
      </c>
      <c r="W1009" s="195" t="s">
        <v>5411</v>
      </c>
      <c r="X1009" s="37" t="s">
        <v>2512</v>
      </c>
      <c r="Y1009" s="37" t="str">
        <f>+IFERROR(VLOOKUP(Tabla1[[#This Row],[Supervisor]],STAFF!E:H,4,0),"")</f>
        <v>ULISES LA ROSA PEREZ</v>
      </c>
      <c r="Z1009" s="195">
        <v>44054</v>
      </c>
      <c r="AA1009" s="195">
        <v>44072</v>
      </c>
      <c r="AB1009" s="193"/>
      <c r="AC1009" s="195">
        <v>44074</v>
      </c>
      <c r="AD1009" s="193" t="s">
        <v>9755</v>
      </c>
      <c r="AE1009" s="193" t="s">
        <v>9755</v>
      </c>
      <c r="AF1009" s="193">
        <v>19493</v>
      </c>
      <c r="AG1009" s="193" t="s">
        <v>9791</v>
      </c>
      <c r="AH1009" s="193"/>
      <c r="AI1009" s="193"/>
      <c r="AJ1009" s="193">
        <v>83</v>
      </c>
      <c r="AK1009" s="193" t="s">
        <v>5846</v>
      </c>
      <c r="AL1009" s="193">
        <v>45</v>
      </c>
      <c r="AM1009" s="193" t="s">
        <v>3519</v>
      </c>
      <c r="AN1009" s="193">
        <f>+IF(AL1009=45,1,"")</f>
        <v>1</v>
      </c>
      <c r="AO1009" s="195">
        <f ca="1">+TODAY()</f>
        <v>44256</v>
      </c>
      <c r="AP1009" s="194">
        <f ca="1">+IF(Tabla1[[#This Row],[Fecha Ingreso Plataforma]]="","",AO1009-AC1009)</f>
        <v>182</v>
      </c>
      <c r="AQ1009" s="195"/>
      <c r="AR1009" s="197">
        <f>+IF(Tabla1[[#This Row],[Fecha Baja]]="","",VALUE(1&amp;"/"&amp;MONTH(Tabla1[[#This Row],[Fecha Baja]])&amp;"/"&amp;YEAR(Tabla1[[#This Row],[Fecha Baja]])))</f>
        <v>44075</v>
      </c>
      <c r="AS1009" s="197">
        <f>IF(Tabla1[[#This Row],[Fecha Ingreso Plataforma]]="","",VALUE(1&amp;"/"&amp;MONTH(Tabla1[[#This Row],[Fecha Ingreso Plataforma]])&amp;"/"&amp;YEAR(Tabla1[[#This Row],[Fecha Ingreso Plataforma]])))</f>
        <v>44044</v>
      </c>
      <c r="AT1009" s="194" t="str">
        <f ca="1">+IF(AND(Tabla1[[#This Row],[dias]]&gt;=135,Tabla1[[#This Row],[Estado]]="Vigente"),"Si","No")</f>
        <v>No</v>
      </c>
      <c r="AU1009" s="194" t="str">
        <f>+IF(COUNTIF('PLAN EMPLEADO'!I:I,Tabla1[[#This Row],[Mail]])=0,"No","Si")</f>
        <v>No</v>
      </c>
      <c r="AV1009" s="194" t="s">
        <v>709</v>
      </c>
      <c r="AW1009" s="194" t="s">
        <v>9010</v>
      </c>
    </row>
    <row r="1010" spans="1:49" x14ac:dyDescent="0.2">
      <c r="A1010" s="193" t="s">
        <v>27</v>
      </c>
      <c r="B1010" s="193" t="s">
        <v>3115</v>
      </c>
      <c r="C1010" s="193" t="s">
        <v>28</v>
      </c>
      <c r="D1010" s="193" t="s">
        <v>30</v>
      </c>
      <c r="E1010" s="193" t="str">
        <f>+LEFT(Tabla1[[#This Row],[RutDV]],8)</f>
        <v>13224091</v>
      </c>
      <c r="F1010" s="193" t="str">
        <f>+RIGHT(Tabla1[[#This Row],[RutDV]],1)</f>
        <v>4</v>
      </c>
      <c r="G1010" s="193" t="s">
        <v>9456</v>
      </c>
      <c r="H1010" s="193" t="s">
        <v>9727</v>
      </c>
      <c r="I1010" s="194" t="str">
        <f>+TRIM(Tabla1[[#This Row],[Nombres]]&amp;" "&amp;Tabla1[[#This Row],[Apellidos]])</f>
        <v>ROXANA BEATRIZ ROJAS CARMONA</v>
      </c>
      <c r="J1010" s="193" t="s">
        <v>9501</v>
      </c>
      <c r="K1010" s="193" t="s">
        <v>9502</v>
      </c>
      <c r="L1010" s="193" t="s">
        <v>2494</v>
      </c>
      <c r="M1010" s="193" t="s">
        <v>2493</v>
      </c>
      <c r="N1010" s="193" t="s">
        <v>2496</v>
      </c>
      <c r="O1010" s="193" t="s">
        <v>3533</v>
      </c>
      <c r="P1010" s="195">
        <v>44074</v>
      </c>
      <c r="Q1010" s="195"/>
      <c r="R1010" s="196"/>
      <c r="S1010" s="196"/>
      <c r="T1010" s="196"/>
      <c r="U1010" s="196"/>
      <c r="V1010" s="195">
        <v>28260</v>
      </c>
      <c r="W1010" s="195" t="s">
        <v>5846</v>
      </c>
      <c r="X1010" s="193"/>
      <c r="Y1010" s="193" t="str">
        <f>+IFERROR(VLOOKUP(Tabla1[[#This Row],[Supervisor]],STAFF!E:H,4,0),"")</f>
        <v/>
      </c>
      <c r="Z1010" s="195">
        <v>44054</v>
      </c>
      <c r="AA1010" s="195">
        <v>44072</v>
      </c>
      <c r="AB1010" s="193"/>
      <c r="AC1010" s="195">
        <v>44074</v>
      </c>
      <c r="AD1010" s="193" t="s">
        <v>9727</v>
      </c>
      <c r="AE1010" s="193" t="s">
        <v>9727</v>
      </c>
      <c r="AF1010" s="193">
        <v>19416</v>
      </c>
      <c r="AG1010" s="193" t="s">
        <v>9764</v>
      </c>
      <c r="AH1010" s="193"/>
      <c r="AI1010" s="193"/>
      <c r="AJ1010" s="193">
        <v>83</v>
      </c>
      <c r="AK1010" s="193" t="s">
        <v>5846</v>
      </c>
      <c r="AL1010" s="193">
        <v>45</v>
      </c>
      <c r="AM1010" s="193" t="s">
        <v>3519</v>
      </c>
      <c r="AN1010" s="193">
        <f>+IF(AL1010=45,1,"")</f>
        <v>1</v>
      </c>
      <c r="AO1010" s="195">
        <f ca="1">+TODAY()</f>
        <v>44256</v>
      </c>
      <c r="AP1010" s="194">
        <f ca="1">+IF(Tabla1[[#This Row],[Fecha Ingreso Plataforma]]="","",AO1010-AC1010)</f>
        <v>182</v>
      </c>
      <c r="AQ1010" s="195"/>
      <c r="AR1010" s="197">
        <f>+IF(Tabla1[[#This Row],[Fecha Baja]]="","",VALUE(1&amp;"/"&amp;MONTH(Tabla1[[#This Row],[Fecha Baja]])&amp;"/"&amp;YEAR(Tabla1[[#This Row],[Fecha Baja]])))</f>
        <v>44044</v>
      </c>
      <c r="AS1010" s="197">
        <f>IF(Tabla1[[#This Row],[Fecha Ingreso Plataforma]]="","",VALUE(1&amp;"/"&amp;MONTH(Tabla1[[#This Row],[Fecha Ingreso Plataforma]])&amp;"/"&amp;YEAR(Tabla1[[#This Row],[Fecha Ingreso Plataforma]])))</f>
        <v>44044</v>
      </c>
      <c r="AT1010" s="194" t="str">
        <f ca="1">+IF(AND(Tabla1[[#This Row],[dias]]&gt;=135,Tabla1[[#This Row],[Estado]]="Vigente"),"Si","No")</f>
        <v>No</v>
      </c>
      <c r="AU1010" s="194" t="str">
        <f>+IF(COUNTIF('PLAN EMPLEADO'!I:I,Tabla1[[#This Row],[Mail]])=0,"No","Si")</f>
        <v>No</v>
      </c>
      <c r="AV1010" s="194" t="s">
        <v>709</v>
      </c>
      <c r="AW1010" s="194" t="s">
        <v>9010</v>
      </c>
    </row>
    <row r="1011" spans="1:49" x14ac:dyDescent="0.2">
      <c r="A1011" s="193" t="s">
        <v>27</v>
      </c>
      <c r="B1011" s="193" t="s">
        <v>3115</v>
      </c>
      <c r="C1011" s="193" t="s">
        <v>28</v>
      </c>
      <c r="D1011" s="193" t="s">
        <v>30</v>
      </c>
      <c r="E1011" s="193" t="str">
        <f>+LEFT(Tabla1[[#This Row],[RutDV]],8)</f>
        <v>20007063</v>
      </c>
      <c r="F1011" s="193" t="str">
        <f>+RIGHT(Tabla1[[#This Row],[RutDV]],1)</f>
        <v>1</v>
      </c>
      <c r="G1011" s="193" t="s">
        <v>9448</v>
      </c>
      <c r="H1011" s="193" t="s">
        <v>9719</v>
      </c>
      <c r="I1011" s="194" t="str">
        <f>+TRIM(Tabla1[[#This Row],[Nombres]]&amp;" "&amp;Tabla1[[#This Row],[Apellidos]])</f>
        <v>ROCIO BELEN URBINA MUÑOZ</v>
      </c>
      <c r="J1011" s="193" t="s">
        <v>9485</v>
      </c>
      <c r="K1011" s="193" t="s">
        <v>9486</v>
      </c>
      <c r="L1011" s="193" t="s">
        <v>2494</v>
      </c>
      <c r="M1011" s="193" t="s">
        <v>2493</v>
      </c>
      <c r="N1011" s="193" t="s">
        <v>2495</v>
      </c>
      <c r="O1011" s="193" t="s">
        <v>3107</v>
      </c>
      <c r="P1011" s="195">
        <v>44124</v>
      </c>
      <c r="Q1011" s="195"/>
      <c r="R1011" s="196"/>
      <c r="S1011" s="196"/>
      <c r="T1011" s="196"/>
      <c r="U1011" s="196"/>
      <c r="V1011" s="195">
        <v>36420</v>
      </c>
      <c r="W1011" s="195" t="s">
        <v>7308</v>
      </c>
      <c r="X1011" s="193" t="s">
        <v>3656</v>
      </c>
      <c r="Y1011" s="193" t="str">
        <f>+IFERROR(VLOOKUP(Tabla1[[#This Row],[Supervisor]],STAFF!E:H,4,0),"")</f>
        <v>ULISES LA ROSA PEREZ</v>
      </c>
      <c r="Z1011" s="195">
        <v>44054</v>
      </c>
      <c r="AA1011" s="195">
        <v>44072</v>
      </c>
      <c r="AB1011" s="193"/>
      <c r="AC1011" s="195">
        <v>44074</v>
      </c>
      <c r="AD1011" s="193" t="s">
        <v>9719</v>
      </c>
      <c r="AE1011" s="193" t="s">
        <v>9719</v>
      </c>
      <c r="AF1011" s="193">
        <v>19314</v>
      </c>
      <c r="AG1011" s="193" t="s">
        <v>9756</v>
      </c>
      <c r="AH1011" s="193"/>
      <c r="AI1011" s="193"/>
      <c r="AJ1011" s="193">
        <v>83</v>
      </c>
      <c r="AK1011" s="193" t="s">
        <v>5846</v>
      </c>
      <c r="AL1011" s="193">
        <v>30</v>
      </c>
      <c r="AM1011" s="193" t="s">
        <v>3519</v>
      </c>
      <c r="AN1011" s="193" t="str">
        <f>+IF(AL1011=45,1,"")</f>
        <v/>
      </c>
      <c r="AO1011" s="195">
        <f ca="1">+TODAY()</f>
        <v>44256</v>
      </c>
      <c r="AP1011" s="194">
        <f ca="1">+IF(Tabla1[[#This Row],[Fecha Ingreso Plataforma]]="","",AO1011-AC1011)</f>
        <v>182</v>
      </c>
      <c r="AQ1011" s="195"/>
      <c r="AR1011" s="197">
        <f>+IF(Tabla1[[#This Row],[Fecha Baja]]="","",VALUE(1&amp;"/"&amp;MONTH(Tabla1[[#This Row],[Fecha Baja]])&amp;"/"&amp;YEAR(Tabla1[[#This Row],[Fecha Baja]])))</f>
        <v>44105</v>
      </c>
      <c r="AS1011" s="197">
        <f>IF(Tabla1[[#This Row],[Fecha Ingreso Plataforma]]="","",VALUE(1&amp;"/"&amp;MONTH(Tabla1[[#This Row],[Fecha Ingreso Plataforma]])&amp;"/"&amp;YEAR(Tabla1[[#This Row],[Fecha Ingreso Plataforma]])))</f>
        <v>44044</v>
      </c>
      <c r="AT1011" s="194" t="str">
        <f ca="1">+IF(AND(Tabla1[[#This Row],[dias]]&gt;=135,Tabla1[[#This Row],[Estado]]="Vigente"),"Si","No")</f>
        <v>No</v>
      </c>
      <c r="AU1011" s="194" t="str">
        <f>+IF(COUNTIF('PLAN EMPLEADO'!I:I,Tabla1[[#This Row],[Mail]])=0,"No","Si")</f>
        <v>No</v>
      </c>
      <c r="AV1011" s="194" t="s">
        <v>709</v>
      </c>
      <c r="AW1011" s="194" t="s">
        <v>9010</v>
      </c>
    </row>
    <row r="1012" spans="1:49" x14ac:dyDescent="0.2">
      <c r="A1012" s="193" t="s">
        <v>27</v>
      </c>
      <c r="B1012" s="193" t="s">
        <v>3115</v>
      </c>
      <c r="C1012" s="193" t="s">
        <v>28</v>
      </c>
      <c r="D1012" s="193" t="s">
        <v>30</v>
      </c>
      <c r="E1012" s="193" t="str">
        <f>+LEFT(Tabla1[[#This Row],[RutDV]],8)</f>
        <v>19546647</v>
      </c>
      <c r="F1012" s="193" t="str">
        <f>+RIGHT(Tabla1[[#This Row],[RutDV]],1)</f>
        <v>5</v>
      </c>
      <c r="G1012" s="193" t="s">
        <v>9451</v>
      </c>
      <c r="H1012" s="193" t="s">
        <v>9722</v>
      </c>
      <c r="I1012" s="194" t="str">
        <f>+TRIM(Tabla1[[#This Row],[Nombres]]&amp;" "&amp;Tabla1[[#This Row],[Apellidos]])</f>
        <v>VALERIA ANDREA RETAMALES RETAMALES</v>
      </c>
      <c r="J1012" s="193" t="s">
        <v>9491</v>
      </c>
      <c r="K1012" s="193" t="s">
        <v>9492</v>
      </c>
      <c r="L1012" s="193" t="s">
        <v>2494</v>
      </c>
      <c r="M1012" s="193" t="s">
        <v>2493</v>
      </c>
      <c r="N1012" s="193" t="s">
        <v>2495</v>
      </c>
      <c r="O1012" s="193" t="s">
        <v>3107</v>
      </c>
      <c r="P1012" s="195">
        <v>44095</v>
      </c>
      <c r="Q1012" s="195"/>
      <c r="R1012" s="196"/>
      <c r="S1012" s="196"/>
      <c r="T1012" s="196"/>
      <c r="U1012" s="196"/>
      <c r="V1012" s="195">
        <v>35496</v>
      </c>
      <c r="W1012" s="195" t="s">
        <v>7308</v>
      </c>
      <c r="X1012" s="193" t="s">
        <v>3656</v>
      </c>
      <c r="Y1012" s="193" t="str">
        <f>+IFERROR(VLOOKUP(Tabla1[[#This Row],[Supervisor]],STAFF!E:H,4,0),"")</f>
        <v>ULISES LA ROSA PEREZ</v>
      </c>
      <c r="Z1012" s="195">
        <v>44054</v>
      </c>
      <c r="AA1012" s="195">
        <v>44072</v>
      </c>
      <c r="AB1012" s="193"/>
      <c r="AC1012" s="195">
        <v>44074</v>
      </c>
      <c r="AD1012" s="193" t="s">
        <v>9722</v>
      </c>
      <c r="AE1012" s="193" t="s">
        <v>9722</v>
      </c>
      <c r="AF1012" s="193">
        <v>19379</v>
      </c>
      <c r="AG1012" s="193" t="s">
        <v>9759</v>
      </c>
      <c r="AH1012" s="193"/>
      <c r="AI1012" s="193"/>
      <c r="AJ1012" s="193">
        <v>83</v>
      </c>
      <c r="AK1012" s="193" t="s">
        <v>5846</v>
      </c>
      <c r="AL1012" s="193">
        <v>30</v>
      </c>
      <c r="AM1012" s="193" t="s">
        <v>3519</v>
      </c>
      <c r="AN1012" s="193" t="str">
        <f>+IF(AL1012=45,1,"")</f>
        <v/>
      </c>
      <c r="AO1012" s="195">
        <f ca="1">+TODAY()</f>
        <v>44256</v>
      </c>
      <c r="AP1012" s="194">
        <f ca="1">+IF(Tabla1[[#This Row],[Fecha Ingreso Plataforma]]="","",AO1012-AC1012)</f>
        <v>182</v>
      </c>
      <c r="AQ1012" s="195"/>
      <c r="AR1012" s="197">
        <f>+IF(Tabla1[[#This Row],[Fecha Baja]]="","",VALUE(1&amp;"/"&amp;MONTH(Tabla1[[#This Row],[Fecha Baja]])&amp;"/"&amp;YEAR(Tabla1[[#This Row],[Fecha Baja]])))</f>
        <v>44075</v>
      </c>
      <c r="AS1012" s="197">
        <f>IF(Tabla1[[#This Row],[Fecha Ingreso Plataforma]]="","",VALUE(1&amp;"/"&amp;MONTH(Tabla1[[#This Row],[Fecha Ingreso Plataforma]])&amp;"/"&amp;YEAR(Tabla1[[#This Row],[Fecha Ingreso Plataforma]])))</f>
        <v>44044</v>
      </c>
      <c r="AT1012" s="194" t="str">
        <f ca="1">+IF(AND(Tabla1[[#This Row],[dias]]&gt;=135,Tabla1[[#This Row],[Estado]]="Vigente"),"Si","No")</f>
        <v>No</v>
      </c>
      <c r="AU1012" s="194" t="str">
        <f>+IF(COUNTIF('PLAN EMPLEADO'!I:I,Tabla1[[#This Row],[Mail]])=0,"No","Si")</f>
        <v>No</v>
      </c>
      <c r="AV1012" s="194" t="s">
        <v>709</v>
      </c>
      <c r="AW1012" s="194" t="s">
        <v>9010</v>
      </c>
    </row>
    <row r="1013" spans="1:49" x14ac:dyDescent="0.2">
      <c r="A1013" s="193" t="s">
        <v>27</v>
      </c>
      <c r="B1013" s="193" t="s">
        <v>3115</v>
      </c>
      <c r="C1013" s="193" t="s">
        <v>28</v>
      </c>
      <c r="D1013" s="193" t="s">
        <v>30</v>
      </c>
      <c r="E1013" s="193" t="str">
        <f>+LEFT(Tabla1[[#This Row],[RutDV]],8)</f>
        <v>18632954</v>
      </c>
      <c r="F1013" s="193" t="str">
        <f>+RIGHT(Tabla1[[#This Row],[RutDV]],1)</f>
        <v>6</v>
      </c>
      <c r="G1013" s="193" t="s">
        <v>9664</v>
      </c>
      <c r="H1013" s="193" t="s">
        <v>9977</v>
      </c>
      <c r="I1013" s="201" t="str">
        <f>+TRIM(Tabla1[[#This Row],[Nombres]]&amp;" "&amp;Tabla1[[#This Row],[Apellidos]])</f>
        <v>ALBERTO GABRIEL BARRIOS LASALAS</v>
      </c>
      <c r="J1013" s="193" t="s">
        <v>9695</v>
      </c>
      <c r="K1013" s="193" t="s">
        <v>9690</v>
      </c>
      <c r="L1013" s="193" t="s">
        <v>2494</v>
      </c>
      <c r="M1013" s="193" t="s">
        <v>2493</v>
      </c>
      <c r="N1013" s="193" t="s">
        <v>2496</v>
      </c>
      <c r="O1013" s="193" t="s">
        <v>3533</v>
      </c>
      <c r="P1013" s="195">
        <v>44098</v>
      </c>
      <c r="Q1013" s="195"/>
      <c r="R1013" s="196"/>
      <c r="S1013" s="196"/>
      <c r="T1013" s="196"/>
      <c r="U1013" s="196"/>
      <c r="V1013" s="195" t="s">
        <v>9712</v>
      </c>
      <c r="W1013" s="195" t="s">
        <v>5408</v>
      </c>
      <c r="X1013" s="78" t="s">
        <v>4468</v>
      </c>
      <c r="Y1013" s="78" t="str">
        <f>+IFERROR(VLOOKUP(Tabla1[[#This Row],[Supervisor]],STAFF!E:H,4,0),"")</f>
        <v>WILLIAMS ENRIQUE DOMINGUEZ BARRADA</v>
      </c>
      <c r="Z1013" s="195">
        <v>44060</v>
      </c>
      <c r="AA1013" s="195">
        <v>44075</v>
      </c>
      <c r="AB1013" s="193"/>
      <c r="AC1013" s="195">
        <v>44076</v>
      </c>
      <c r="AD1013" s="193" t="s">
        <v>9977</v>
      </c>
      <c r="AE1013" s="193" t="s">
        <v>9977</v>
      </c>
      <c r="AF1013" s="193">
        <v>19512</v>
      </c>
      <c r="AG1013" s="193" t="s">
        <v>9994</v>
      </c>
      <c r="AH1013" s="193"/>
      <c r="AI1013" s="193"/>
      <c r="AJ1013" s="193">
        <v>84</v>
      </c>
      <c r="AK1013" s="193" t="s">
        <v>8362</v>
      </c>
      <c r="AL1013" s="193">
        <v>30</v>
      </c>
      <c r="AM1013" s="193" t="s">
        <v>3519</v>
      </c>
      <c r="AN1013" s="193" t="str">
        <f>+IF(AL1013=45,1,"")</f>
        <v/>
      </c>
      <c r="AO1013" s="195">
        <f ca="1">+TODAY()</f>
        <v>44256</v>
      </c>
      <c r="AP1013" s="194">
        <f ca="1">+IF(Tabla1[[#This Row],[Fecha Ingreso Plataforma]]="","",AO1013-AC1013)</f>
        <v>180</v>
      </c>
      <c r="AQ1013" s="195"/>
      <c r="AR1013" s="197">
        <f>+IF(Tabla1[[#This Row],[Fecha Baja]]="","",VALUE(1&amp;"/"&amp;MONTH(Tabla1[[#This Row],[Fecha Baja]])&amp;"/"&amp;YEAR(Tabla1[[#This Row],[Fecha Baja]])))</f>
        <v>44075</v>
      </c>
      <c r="AS1013" s="197">
        <f>IF(Tabla1[[#This Row],[Fecha Ingreso Plataforma]]="","",VALUE(1&amp;"/"&amp;MONTH(Tabla1[[#This Row],[Fecha Ingreso Plataforma]])&amp;"/"&amp;YEAR(Tabla1[[#This Row],[Fecha Ingreso Plataforma]])))</f>
        <v>44075</v>
      </c>
      <c r="AT1013" s="194" t="str">
        <f ca="1">+IF(AND(Tabla1[[#This Row],[dias]]&gt;=135,Tabla1[[#This Row],[Estado]]="Vigente"),"Si","No")</f>
        <v>No</v>
      </c>
      <c r="AU1013" s="194" t="str">
        <f>+IF(COUNTIF('PLAN EMPLEADO'!I:I,Tabla1[[#This Row],[Mail]])=0,"No","Si")</f>
        <v>No</v>
      </c>
      <c r="AV1013" s="194" t="s">
        <v>709</v>
      </c>
      <c r="AW1013" s="194" t="s">
        <v>9010</v>
      </c>
    </row>
    <row r="1014" spans="1:49" x14ac:dyDescent="0.2">
      <c r="A1014" s="193" t="s">
        <v>27</v>
      </c>
      <c r="B1014" s="193" t="s">
        <v>3115</v>
      </c>
      <c r="C1014" s="193" t="s">
        <v>28</v>
      </c>
      <c r="D1014" s="193" t="s">
        <v>30</v>
      </c>
      <c r="E1014" s="193" t="str">
        <f>+LEFT(Tabla1[[#This Row],[RutDV]],8)</f>
        <v>18923093</v>
      </c>
      <c r="F1014" s="193" t="str">
        <f>+RIGHT(Tabla1[[#This Row],[RutDV]],1)</f>
        <v>1</v>
      </c>
      <c r="G1014" s="193" t="s">
        <v>9656</v>
      </c>
      <c r="H1014" s="193" t="s">
        <v>9969</v>
      </c>
      <c r="I1014" s="194" t="str">
        <f>+TRIM(Tabla1[[#This Row],[Nombres]]&amp;" "&amp;Tabla1[[#This Row],[Apellidos]])</f>
        <v>CESAR IGNACIO CORTES VERGARA</v>
      </c>
      <c r="J1014" s="193" t="s">
        <v>9519</v>
      </c>
      <c r="K1014" s="193" t="s">
        <v>9681</v>
      </c>
      <c r="L1014" s="193" t="s">
        <v>2494</v>
      </c>
      <c r="M1014" s="193" t="s">
        <v>2493</v>
      </c>
      <c r="N1014" s="193" t="s">
        <v>2496</v>
      </c>
      <c r="O1014" s="193" t="s">
        <v>3533</v>
      </c>
      <c r="P1014" s="195">
        <v>44085</v>
      </c>
      <c r="Q1014" s="195"/>
      <c r="R1014" s="196"/>
      <c r="S1014" s="196"/>
      <c r="T1014" s="196"/>
      <c r="U1014" s="196"/>
      <c r="V1014" s="195" t="s">
        <v>9704</v>
      </c>
      <c r="W1014" s="195" t="s">
        <v>5416</v>
      </c>
      <c r="X1014" s="37" t="s">
        <v>2505</v>
      </c>
      <c r="Y1014" s="37" t="str">
        <f>+IFERROR(VLOOKUP(Tabla1[[#This Row],[Supervisor]],STAFF!E:H,4,0),"")</f>
        <v>FRANCISCO JAVIER SUAREZ VEGA</v>
      </c>
      <c r="Z1014" s="195">
        <v>44060</v>
      </c>
      <c r="AA1014" s="195">
        <v>44075</v>
      </c>
      <c r="AB1014" s="193"/>
      <c r="AC1014" s="195">
        <v>44076</v>
      </c>
      <c r="AD1014" s="193" t="s">
        <v>9969</v>
      </c>
      <c r="AE1014" s="193" t="s">
        <v>9969</v>
      </c>
      <c r="AF1014" s="193">
        <v>19144</v>
      </c>
      <c r="AG1014" s="193" t="s">
        <v>9987</v>
      </c>
      <c r="AH1014" s="193"/>
      <c r="AI1014" s="193"/>
      <c r="AJ1014" s="193">
        <v>84</v>
      </c>
      <c r="AK1014" s="193" t="s">
        <v>8362</v>
      </c>
      <c r="AL1014" s="193">
        <v>45</v>
      </c>
      <c r="AM1014" s="193" t="s">
        <v>3519</v>
      </c>
      <c r="AN1014" s="193">
        <f>+IF(AL1014=45,1,"")</f>
        <v>1</v>
      </c>
      <c r="AO1014" s="195">
        <f ca="1">+TODAY()</f>
        <v>44256</v>
      </c>
      <c r="AP1014" s="194">
        <f ca="1">+IF(Tabla1[[#This Row],[Fecha Ingreso Plataforma]]="","",AO1014-AC1014)</f>
        <v>180</v>
      </c>
      <c r="AQ1014" s="195"/>
      <c r="AR1014" s="197">
        <f>+IF(Tabla1[[#This Row],[Fecha Baja]]="","",VALUE(1&amp;"/"&amp;MONTH(Tabla1[[#This Row],[Fecha Baja]])&amp;"/"&amp;YEAR(Tabla1[[#This Row],[Fecha Baja]])))</f>
        <v>44075</v>
      </c>
      <c r="AS1014" s="197">
        <f>IF(Tabla1[[#This Row],[Fecha Ingreso Plataforma]]="","",VALUE(1&amp;"/"&amp;MONTH(Tabla1[[#This Row],[Fecha Ingreso Plataforma]])&amp;"/"&amp;YEAR(Tabla1[[#This Row],[Fecha Ingreso Plataforma]])))</f>
        <v>44075</v>
      </c>
      <c r="AT1014" s="194" t="str">
        <f ca="1">+IF(AND(Tabla1[[#This Row],[dias]]&gt;=135,Tabla1[[#This Row],[Estado]]="Vigente"),"Si","No")</f>
        <v>No</v>
      </c>
      <c r="AU1014" s="194" t="str">
        <f>+IF(COUNTIF('PLAN EMPLEADO'!I:I,Tabla1[[#This Row],[Mail]])=0,"No","Si")</f>
        <v>No</v>
      </c>
      <c r="AV1014" s="194" t="s">
        <v>709</v>
      </c>
      <c r="AW1014" s="194" t="s">
        <v>9010</v>
      </c>
    </row>
    <row r="1015" spans="1:49" x14ac:dyDescent="0.2">
      <c r="A1015" s="193" t="s">
        <v>27</v>
      </c>
      <c r="B1015" s="193" t="s">
        <v>3115</v>
      </c>
      <c r="C1015" s="193" t="s">
        <v>28</v>
      </c>
      <c r="D1015" s="193" t="s">
        <v>30</v>
      </c>
      <c r="E1015" s="193" t="str">
        <f>+LEFT(Tabla1[[#This Row],[RutDV]],8)</f>
        <v>18178183</v>
      </c>
      <c r="F1015" s="193" t="str">
        <f>+RIGHT(Tabla1[[#This Row],[RutDV]],1)</f>
        <v>1</v>
      </c>
      <c r="G1015" s="193" t="s">
        <v>9649</v>
      </c>
      <c r="H1015" s="193" t="s">
        <v>9962</v>
      </c>
      <c r="I1015" s="194" t="str">
        <f>+TRIM(Tabla1[[#This Row],[Nombres]]&amp;" "&amp;Tabla1[[#This Row],[Apellidos]])</f>
        <v>FELIPE ANDRES VEGA ROMERO</v>
      </c>
      <c r="J1015" s="193" t="s">
        <v>9668</v>
      </c>
      <c r="K1015" s="193" t="s">
        <v>9669</v>
      </c>
      <c r="L1015" s="193" t="s">
        <v>2494</v>
      </c>
      <c r="M1015" s="193" t="s">
        <v>2493</v>
      </c>
      <c r="N1015" s="193" t="s">
        <v>2496</v>
      </c>
      <c r="O1015" s="193" t="s">
        <v>3533</v>
      </c>
      <c r="P1015" s="195">
        <v>44140</v>
      </c>
      <c r="Q1015" s="195"/>
      <c r="R1015" s="196"/>
      <c r="S1015" s="196"/>
      <c r="T1015" s="196"/>
      <c r="U1015" s="196"/>
      <c r="V1015" s="195" t="s">
        <v>9698</v>
      </c>
      <c r="W1015" s="195" t="s">
        <v>10434</v>
      </c>
      <c r="X1015" s="193" t="s">
        <v>7582</v>
      </c>
      <c r="Y1015" s="193" t="str">
        <f>+IFERROR(VLOOKUP(Tabla1[[#This Row],[Supervisor]],STAFF!E:H,4,0),"")</f>
        <v>ULISES LA ROSA PEREZ</v>
      </c>
      <c r="Z1015" s="195">
        <v>44060</v>
      </c>
      <c r="AA1015" s="195">
        <v>44075</v>
      </c>
      <c r="AB1015" s="193"/>
      <c r="AC1015" s="195">
        <v>44076</v>
      </c>
      <c r="AD1015" s="193" t="s">
        <v>9962</v>
      </c>
      <c r="AE1015" s="193" t="s">
        <v>9962</v>
      </c>
      <c r="AF1015" s="193">
        <v>19514</v>
      </c>
      <c r="AG1015" s="193" t="s">
        <v>9980</v>
      </c>
      <c r="AH1015" s="193"/>
      <c r="AI1015" s="193"/>
      <c r="AJ1015" s="193">
        <v>84</v>
      </c>
      <c r="AK1015" s="193" t="s">
        <v>8362</v>
      </c>
      <c r="AL1015" s="193">
        <v>45</v>
      </c>
      <c r="AM1015" s="193" t="s">
        <v>3519</v>
      </c>
      <c r="AN1015" s="193">
        <f>+IF(AL1015=45,1,"")</f>
        <v>1</v>
      </c>
      <c r="AO1015" s="195">
        <f ca="1">+TODAY()</f>
        <v>44256</v>
      </c>
      <c r="AP1015" s="194">
        <f ca="1">+IF(Tabla1[[#This Row],[Fecha Ingreso Plataforma]]="","",AO1015-AC1015)</f>
        <v>180</v>
      </c>
      <c r="AQ1015" s="195"/>
      <c r="AR1015" s="197">
        <f>+IF(Tabla1[[#This Row],[Fecha Baja]]="","",VALUE(1&amp;"/"&amp;MONTH(Tabla1[[#This Row],[Fecha Baja]])&amp;"/"&amp;YEAR(Tabla1[[#This Row],[Fecha Baja]])))</f>
        <v>44136</v>
      </c>
      <c r="AS1015" s="197">
        <f>IF(Tabla1[[#This Row],[Fecha Ingreso Plataforma]]="","",VALUE(1&amp;"/"&amp;MONTH(Tabla1[[#This Row],[Fecha Ingreso Plataforma]])&amp;"/"&amp;YEAR(Tabla1[[#This Row],[Fecha Ingreso Plataforma]])))</f>
        <v>44075</v>
      </c>
      <c r="AT1015" s="194" t="str">
        <f ca="1">+IF(AND(Tabla1[[#This Row],[dias]]&gt;=135,Tabla1[[#This Row],[Estado]]="Vigente"),"Si","No")</f>
        <v>No</v>
      </c>
      <c r="AU1015" s="194" t="str">
        <f>+IF(COUNTIF('PLAN EMPLEADO'!I:I,Tabla1[[#This Row],[Mail]])=0,"No","Si")</f>
        <v>No</v>
      </c>
      <c r="AV1015" s="194" t="s">
        <v>709</v>
      </c>
      <c r="AW1015" s="194" t="s">
        <v>9010</v>
      </c>
    </row>
    <row r="1016" spans="1:49" x14ac:dyDescent="0.2">
      <c r="A1016" s="193" t="s">
        <v>27</v>
      </c>
      <c r="B1016" s="193" t="s">
        <v>3115</v>
      </c>
      <c r="C1016" s="193" t="s">
        <v>28</v>
      </c>
      <c r="D1016" s="193" t="s">
        <v>30</v>
      </c>
      <c r="E1016" s="193" t="str">
        <f>+LEFT(Tabla1[[#This Row],[RutDV]],8)</f>
        <v>16313759</v>
      </c>
      <c r="F1016" s="193" t="str">
        <f>+RIGHT(Tabla1[[#This Row],[RutDV]],1)</f>
        <v>3</v>
      </c>
      <c r="G1016" s="193" t="s">
        <v>9654</v>
      </c>
      <c r="H1016" s="193" t="s">
        <v>9967</v>
      </c>
      <c r="I1016" s="194" t="str">
        <f>+TRIM(Tabla1[[#This Row],[Nombres]]&amp;" "&amp;Tabla1[[#This Row],[Apellidos]])</f>
        <v>JEAN DANIEL MONARDES VILLALOBOS</v>
      </c>
      <c r="J1016" s="193" t="s">
        <v>9677</v>
      </c>
      <c r="K1016" s="193" t="s">
        <v>9678</v>
      </c>
      <c r="L1016" s="193" t="s">
        <v>2494</v>
      </c>
      <c r="M1016" s="193" t="s">
        <v>2493</v>
      </c>
      <c r="N1016" s="193" t="s">
        <v>2495</v>
      </c>
      <c r="O1016" s="193" t="s">
        <v>3107</v>
      </c>
      <c r="P1016" s="40">
        <v>44082</v>
      </c>
      <c r="Q1016" s="195"/>
      <c r="R1016" s="196"/>
      <c r="S1016" s="196"/>
      <c r="T1016" s="196"/>
      <c r="U1016" s="196"/>
      <c r="V1016" s="195" t="s">
        <v>9702</v>
      </c>
      <c r="W1016" s="195" t="s">
        <v>5417</v>
      </c>
      <c r="X1016" s="37" t="s">
        <v>2514</v>
      </c>
      <c r="Y1016" s="37" t="str">
        <f>+IFERROR(VLOOKUP(Tabla1[[#This Row],[Supervisor]],STAFF!E:H,4,0),"")</f>
        <v>WILLIAMS ENRIQUE DOMINGUEZ BARRADA</v>
      </c>
      <c r="Z1016" s="195">
        <v>44060</v>
      </c>
      <c r="AA1016" s="195">
        <v>44075</v>
      </c>
      <c r="AB1016" s="193"/>
      <c r="AC1016" s="195">
        <v>44076</v>
      </c>
      <c r="AD1016" s="193" t="s">
        <v>9967</v>
      </c>
      <c r="AE1016" s="193" t="s">
        <v>9967</v>
      </c>
      <c r="AF1016" s="193">
        <v>19130</v>
      </c>
      <c r="AG1016" s="193" t="s">
        <v>9985</v>
      </c>
      <c r="AH1016" s="193"/>
      <c r="AI1016" s="193"/>
      <c r="AJ1016" s="193">
        <v>84</v>
      </c>
      <c r="AK1016" s="193" t="s">
        <v>8362</v>
      </c>
      <c r="AL1016" s="193">
        <v>45</v>
      </c>
      <c r="AM1016" s="193" t="s">
        <v>3519</v>
      </c>
      <c r="AN1016" s="193">
        <f>+IF(AL1016=45,1,"")</f>
        <v>1</v>
      </c>
      <c r="AO1016" s="195">
        <f ca="1">+TODAY()</f>
        <v>44256</v>
      </c>
      <c r="AP1016" s="194">
        <f ca="1">+IF(Tabla1[[#This Row],[Fecha Ingreso Plataforma]]="","",AO1016-AC1016)</f>
        <v>180</v>
      </c>
      <c r="AQ1016" s="195"/>
      <c r="AR1016" s="197">
        <f>+IF(Tabla1[[#This Row],[Fecha Baja]]="","",VALUE(1&amp;"/"&amp;MONTH(Tabla1[[#This Row],[Fecha Baja]])&amp;"/"&amp;YEAR(Tabla1[[#This Row],[Fecha Baja]])))</f>
        <v>44075</v>
      </c>
      <c r="AS1016" s="197">
        <f>IF(Tabla1[[#This Row],[Fecha Ingreso Plataforma]]="","",VALUE(1&amp;"/"&amp;MONTH(Tabla1[[#This Row],[Fecha Ingreso Plataforma]])&amp;"/"&amp;YEAR(Tabla1[[#This Row],[Fecha Ingreso Plataforma]])))</f>
        <v>44075</v>
      </c>
      <c r="AT1016" s="194" t="str">
        <f ca="1">+IF(AND(Tabla1[[#This Row],[dias]]&gt;=135,Tabla1[[#This Row],[Estado]]="Vigente"),"Si","No")</f>
        <v>No</v>
      </c>
      <c r="AU1016" s="194" t="str">
        <f>+IF(COUNTIF('PLAN EMPLEADO'!I:I,Tabla1[[#This Row],[Mail]])=0,"No","Si")</f>
        <v>No</v>
      </c>
      <c r="AV1016" s="194" t="s">
        <v>709</v>
      </c>
      <c r="AW1016" s="194" t="s">
        <v>9010</v>
      </c>
    </row>
    <row r="1017" spans="1:49" x14ac:dyDescent="0.2">
      <c r="A1017" s="193" t="s">
        <v>27</v>
      </c>
      <c r="B1017" s="193" t="s">
        <v>3115</v>
      </c>
      <c r="C1017" s="193" t="s">
        <v>28</v>
      </c>
      <c r="D1017" s="193" t="s">
        <v>30</v>
      </c>
      <c r="E1017" s="193" t="str">
        <f>+LEFT(Tabla1[[#This Row],[RutDV]],8)</f>
        <v>19042367</v>
      </c>
      <c r="F1017" s="193" t="str">
        <f>+RIGHT(Tabla1[[#This Row],[RutDV]],1)</f>
        <v>0</v>
      </c>
      <c r="G1017" s="193" t="s">
        <v>9661</v>
      </c>
      <c r="H1017" s="193" t="s">
        <v>9974</v>
      </c>
      <c r="I1017" s="194" t="str">
        <f>+TRIM(Tabla1[[#This Row],[Nombres]]&amp;" "&amp;Tabla1[[#This Row],[Apellidos]])</f>
        <v>JOSE RAMON BARRIOS LASALAS</v>
      </c>
      <c r="J1017" s="193" t="s">
        <v>9689</v>
      </c>
      <c r="K1017" s="193" t="s">
        <v>9690</v>
      </c>
      <c r="L1017" s="193" t="s">
        <v>2494</v>
      </c>
      <c r="M1017" s="193" t="s">
        <v>2493</v>
      </c>
      <c r="N1017" s="193" t="s">
        <v>2495</v>
      </c>
      <c r="O1017" s="193" t="s">
        <v>7125</v>
      </c>
      <c r="P1017" s="195">
        <v>44113</v>
      </c>
      <c r="Q1017" s="195"/>
      <c r="R1017" s="196"/>
      <c r="S1017" s="196"/>
      <c r="T1017" s="196"/>
      <c r="U1017" s="196"/>
      <c r="V1017" s="195" t="s">
        <v>9709</v>
      </c>
      <c r="W1017" s="195" t="s">
        <v>5409</v>
      </c>
      <c r="X1017" s="37" t="s">
        <v>2511</v>
      </c>
      <c r="Y1017" s="37" t="str">
        <f>+IFERROR(VLOOKUP(Tabla1[[#This Row],[Supervisor]],STAFF!E:H,4,0),"")</f>
        <v>ULISES LA ROSA PEREZ</v>
      </c>
      <c r="Z1017" s="195">
        <v>44060</v>
      </c>
      <c r="AA1017" s="195">
        <v>44075</v>
      </c>
      <c r="AB1017" s="193"/>
      <c r="AC1017" s="195">
        <v>44076</v>
      </c>
      <c r="AD1017" s="193" t="s">
        <v>9974</v>
      </c>
      <c r="AE1017" s="193" t="s">
        <v>9974</v>
      </c>
      <c r="AF1017" s="193">
        <v>19509</v>
      </c>
      <c r="AG1017" s="193" t="s">
        <v>9992</v>
      </c>
      <c r="AH1017" s="193"/>
      <c r="AI1017" s="193"/>
      <c r="AJ1017" s="193">
        <v>84</v>
      </c>
      <c r="AK1017" s="193" t="s">
        <v>8362</v>
      </c>
      <c r="AL1017" s="193">
        <v>30</v>
      </c>
      <c r="AM1017" s="193" t="s">
        <v>3519</v>
      </c>
      <c r="AN1017" s="193" t="str">
        <f>+IF(AL1017=45,1,"")</f>
        <v/>
      </c>
      <c r="AO1017" s="195">
        <f ca="1">+TODAY()</f>
        <v>44256</v>
      </c>
      <c r="AP1017" s="194">
        <f ca="1">+IF(Tabla1[[#This Row],[Fecha Ingreso Plataforma]]="","",AO1017-AC1017)</f>
        <v>180</v>
      </c>
      <c r="AQ1017" s="195"/>
      <c r="AR1017" s="197">
        <f>+IF(Tabla1[[#This Row],[Fecha Baja]]="","",VALUE(1&amp;"/"&amp;MONTH(Tabla1[[#This Row],[Fecha Baja]])&amp;"/"&amp;YEAR(Tabla1[[#This Row],[Fecha Baja]])))</f>
        <v>44105</v>
      </c>
      <c r="AS1017" s="197">
        <f>IF(Tabla1[[#This Row],[Fecha Ingreso Plataforma]]="","",VALUE(1&amp;"/"&amp;MONTH(Tabla1[[#This Row],[Fecha Ingreso Plataforma]])&amp;"/"&amp;YEAR(Tabla1[[#This Row],[Fecha Ingreso Plataforma]])))</f>
        <v>44075</v>
      </c>
      <c r="AT1017" s="194" t="str">
        <f ca="1">+IF(AND(Tabla1[[#This Row],[dias]]&gt;=135,Tabla1[[#This Row],[Estado]]="Vigente"),"Si","No")</f>
        <v>No</v>
      </c>
      <c r="AU1017" s="194" t="str">
        <f>+IF(COUNTIF('PLAN EMPLEADO'!I:I,Tabla1[[#This Row],[Mail]])=0,"No","Si")</f>
        <v>No</v>
      </c>
      <c r="AV1017" s="194" t="s">
        <v>709</v>
      </c>
      <c r="AW1017" s="194" t="s">
        <v>9010</v>
      </c>
    </row>
    <row r="1018" spans="1:49" x14ac:dyDescent="0.2">
      <c r="A1018" s="193" t="s">
        <v>27</v>
      </c>
      <c r="B1018" s="193" t="s">
        <v>3115</v>
      </c>
      <c r="C1018" s="193" t="s">
        <v>28</v>
      </c>
      <c r="D1018" s="193" t="s">
        <v>30</v>
      </c>
      <c r="E1018" s="193" t="str">
        <f>+LEFT(Tabla1[[#This Row],[RutDV]],8)</f>
        <v>13927393</v>
      </c>
      <c r="F1018" s="193" t="str">
        <f>+RIGHT(Tabla1[[#This Row],[RutDV]],1)</f>
        <v>1</v>
      </c>
      <c r="G1018" s="193" t="s">
        <v>9653</v>
      </c>
      <c r="H1018" s="193" t="s">
        <v>9966</v>
      </c>
      <c r="I1018" s="194" t="str">
        <f>+TRIM(Tabla1[[#This Row],[Nombres]]&amp;" "&amp;Tabla1[[#This Row],[Apellidos]])</f>
        <v>KAROLA OJEDA ALVAREZ</v>
      </c>
      <c r="J1018" s="193" t="s">
        <v>9675</v>
      </c>
      <c r="K1018" s="193" t="s">
        <v>9676</v>
      </c>
      <c r="L1018" s="193" t="s">
        <v>2494</v>
      </c>
      <c r="M1018" s="193" t="s">
        <v>2493</v>
      </c>
      <c r="N1018" s="193" t="s">
        <v>2495</v>
      </c>
      <c r="O1018" s="193" t="s">
        <v>3107</v>
      </c>
      <c r="P1018" s="195">
        <v>44141</v>
      </c>
      <c r="Q1018" s="195"/>
      <c r="R1018" s="196"/>
      <c r="S1018" s="196"/>
      <c r="T1018" s="196"/>
      <c r="U1018" s="196"/>
      <c r="V1018" s="195" t="s">
        <v>9701</v>
      </c>
      <c r="W1018" s="195" t="s">
        <v>7301</v>
      </c>
      <c r="X1018" s="37" t="s">
        <v>689</v>
      </c>
      <c r="Y1018" s="37" t="str">
        <f>+IFERROR(VLOOKUP(Tabla1[[#This Row],[Supervisor]],STAFF!E:H,4,0),"")</f>
        <v>FRANCISCO JAVIER SUAREZ VEGA</v>
      </c>
      <c r="Z1018" s="195">
        <v>44060</v>
      </c>
      <c r="AA1018" s="195">
        <v>44075</v>
      </c>
      <c r="AB1018" s="193"/>
      <c r="AC1018" s="195">
        <v>44076</v>
      </c>
      <c r="AD1018" s="193" t="s">
        <v>9966</v>
      </c>
      <c r="AE1018" s="193" t="s">
        <v>9966</v>
      </c>
      <c r="AF1018" s="193">
        <v>19117</v>
      </c>
      <c r="AG1018" s="193" t="s">
        <v>9984</v>
      </c>
      <c r="AH1018" s="193"/>
      <c r="AI1018" s="193"/>
      <c r="AJ1018" s="193">
        <v>84</v>
      </c>
      <c r="AK1018" s="193" t="s">
        <v>8362</v>
      </c>
      <c r="AL1018" s="193">
        <v>30</v>
      </c>
      <c r="AM1018" s="193" t="s">
        <v>3519</v>
      </c>
      <c r="AN1018" s="193" t="str">
        <f>+IF(AL1018=45,1,"")</f>
        <v/>
      </c>
      <c r="AO1018" s="195">
        <f ca="1">+TODAY()</f>
        <v>44256</v>
      </c>
      <c r="AP1018" s="194">
        <f ca="1">+IF(Tabla1[[#This Row],[Fecha Ingreso Plataforma]]="","",AO1018-AC1018)</f>
        <v>180</v>
      </c>
      <c r="AQ1018" s="195"/>
      <c r="AR1018" s="197">
        <f>+IF(Tabla1[[#This Row],[Fecha Baja]]="","",VALUE(1&amp;"/"&amp;MONTH(Tabla1[[#This Row],[Fecha Baja]])&amp;"/"&amp;YEAR(Tabla1[[#This Row],[Fecha Baja]])))</f>
        <v>44136</v>
      </c>
      <c r="AS1018" s="197">
        <f>IF(Tabla1[[#This Row],[Fecha Ingreso Plataforma]]="","",VALUE(1&amp;"/"&amp;MONTH(Tabla1[[#This Row],[Fecha Ingreso Plataforma]])&amp;"/"&amp;YEAR(Tabla1[[#This Row],[Fecha Ingreso Plataforma]])))</f>
        <v>44075</v>
      </c>
      <c r="AT1018" s="194" t="str">
        <f ca="1">+IF(AND(Tabla1[[#This Row],[dias]]&gt;=135,Tabla1[[#This Row],[Estado]]="Vigente"),"Si","No")</f>
        <v>No</v>
      </c>
      <c r="AU1018" s="194" t="str">
        <f>+IF(COUNTIF('PLAN EMPLEADO'!I:I,Tabla1[[#This Row],[Mail]])=0,"No","Si")</f>
        <v>No</v>
      </c>
      <c r="AV1018" s="194" t="s">
        <v>709</v>
      </c>
      <c r="AW1018" s="194" t="s">
        <v>9010</v>
      </c>
    </row>
    <row r="1019" spans="1:49" x14ac:dyDescent="0.2">
      <c r="A1019" s="193" t="s">
        <v>27</v>
      </c>
      <c r="B1019" s="193" t="s">
        <v>3115</v>
      </c>
      <c r="C1019" s="193" t="s">
        <v>28</v>
      </c>
      <c r="D1019" s="193" t="s">
        <v>30</v>
      </c>
      <c r="E1019" s="193" t="str">
        <f>+LEFT(Tabla1[[#This Row],[RutDV]],8)</f>
        <v>19692887</v>
      </c>
      <c r="F1019" s="193" t="str">
        <f>+RIGHT(Tabla1[[#This Row],[RutDV]],1)</f>
        <v>1</v>
      </c>
      <c r="G1019" s="193" t="s">
        <v>9660</v>
      </c>
      <c r="H1019" s="193" t="s">
        <v>9973</v>
      </c>
      <c r="I1019" s="194" t="str">
        <f>+TRIM(Tabla1[[#This Row],[Nombres]]&amp;" "&amp;Tabla1[[#This Row],[Apellidos]])</f>
        <v>NICOLAS MATIAS CASTILLO NUÑEZ</v>
      </c>
      <c r="J1019" s="193" t="s">
        <v>9688</v>
      </c>
      <c r="K1019" s="193" t="s">
        <v>1717</v>
      </c>
      <c r="L1019" s="193" t="s">
        <v>2494</v>
      </c>
      <c r="M1019" s="193" t="s">
        <v>2493</v>
      </c>
      <c r="N1019" s="193" t="s">
        <v>2496</v>
      </c>
      <c r="O1019" s="193" t="s">
        <v>3533</v>
      </c>
      <c r="P1019" s="195">
        <v>44134</v>
      </c>
      <c r="Q1019" s="195"/>
      <c r="R1019" s="196"/>
      <c r="S1019" s="196"/>
      <c r="T1019" s="196"/>
      <c r="U1019" s="196"/>
      <c r="V1019" s="195" t="s">
        <v>9708</v>
      </c>
      <c r="W1019" s="195" t="s">
        <v>5414</v>
      </c>
      <c r="X1019" s="37" t="s">
        <v>2508</v>
      </c>
      <c r="Y1019" s="37" t="str">
        <f>+IFERROR(VLOOKUP(Tabla1[[#This Row],[Supervisor]],STAFF!E:H,4,0),"")</f>
        <v>ULISES LA ROSA PEREZ</v>
      </c>
      <c r="Z1019" s="195">
        <v>44060</v>
      </c>
      <c r="AA1019" s="195">
        <v>44075</v>
      </c>
      <c r="AB1019" s="193"/>
      <c r="AC1019" s="195">
        <v>44076</v>
      </c>
      <c r="AD1019" s="193" t="s">
        <v>9973</v>
      </c>
      <c r="AE1019" s="193" t="s">
        <v>9973</v>
      </c>
      <c r="AF1019" s="193">
        <v>19508</v>
      </c>
      <c r="AG1019" s="193" t="s">
        <v>9991</v>
      </c>
      <c r="AH1019" s="193"/>
      <c r="AI1019" s="193"/>
      <c r="AJ1019" s="193">
        <v>84</v>
      </c>
      <c r="AK1019" s="193" t="s">
        <v>8362</v>
      </c>
      <c r="AL1019" s="193">
        <v>45</v>
      </c>
      <c r="AM1019" s="193" t="s">
        <v>3519</v>
      </c>
      <c r="AN1019" s="193">
        <f>+IF(AL1019=45,1,"")</f>
        <v>1</v>
      </c>
      <c r="AO1019" s="195">
        <f ca="1">+TODAY()</f>
        <v>44256</v>
      </c>
      <c r="AP1019" s="194">
        <f ca="1">+IF(Tabla1[[#This Row],[Fecha Ingreso Plataforma]]="","",AO1019-AC1019)</f>
        <v>180</v>
      </c>
      <c r="AQ1019" s="195"/>
      <c r="AR1019" s="197">
        <f>+IF(Tabla1[[#This Row],[Fecha Baja]]="","",VALUE(1&amp;"/"&amp;MONTH(Tabla1[[#This Row],[Fecha Baja]])&amp;"/"&amp;YEAR(Tabla1[[#This Row],[Fecha Baja]])))</f>
        <v>44105</v>
      </c>
      <c r="AS1019" s="197">
        <f>IF(Tabla1[[#This Row],[Fecha Ingreso Plataforma]]="","",VALUE(1&amp;"/"&amp;MONTH(Tabla1[[#This Row],[Fecha Ingreso Plataforma]])&amp;"/"&amp;YEAR(Tabla1[[#This Row],[Fecha Ingreso Plataforma]])))</f>
        <v>44075</v>
      </c>
      <c r="AT1019" s="194" t="str">
        <f ca="1">+IF(AND(Tabla1[[#This Row],[dias]]&gt;=135,Tabla1[[#This Row],[Estado]]="Vigente"),"Si","No")</f>
        <v>No</v>
      </c>
      <c r="AU1019" s="194" t="str">
        <f>+IF(COUNTIF('PLAN EMPLEADO'!I:I,Tabla1[[#This Row],[Mail]])=0,"No","Si")</f>
        <v>No</v>
      </c>
      <c r="AV1019" s="194" t="s">
        <v>709</v>
      </c>
      <c r="AW1019" s="194" t="s">
        <v>9010</v>
      </c>
    </row>
    <row r="1020" spans="1:49" x14ac:dyDescent="0.2">
      <c r="A1020" s="37" t="s">
        <v>27</v>
      </c>
      <c r="B1020" s="37" t="s">
        <v>3115</v>
      </c>
      <c r="C1020" s="37" t="s">
        <v>28</v>
      </c>
      <c r="D1020" s="37" t="s">
        <v>30</v>
      </c>
      <c r="E1020" s="193" t="str">
        <f>+LEFT(Tabla1[[#This Row],[RutDV]],8)</f>
        <v>18632389</v>
      </c>
      <c r="F1020" s="193" t="str">
        <f>+RIGHT(Tabla1[[#This Row],[RutDV]],1)</f>
        <v>0</v>
      </c>
      <c r="G1020" s="193" t="s">
        <v>9920</v>
      </c>
      <c r="H1020" s="193" t="s">
        <v>10016</v>
      </c>
      <c r="I1020" s="194" t="str">
        <f>+TRIM(Tabla1[[#This Row],[Nombres]]&amp;" "&amp;Tabla1[[#This Row],[Apellidos]])</f>
        <v>GIANNINA ANDREA GALLEGUILLOS GALLEGUILLOS</v>
      </c>
      <c r="J1020" s="193" t="s">
        <v>9879</v>
      </c>
      <c r="K1020" s="193" t="s">
        <v>9880</v>
      </c>
      <c r="L1020" s="193" t="s">
        <v>2494</v>
      </c>
      <c r="M1020" s="193" t="s">
        <v>2493</v>
      </c>
      <c r="N1020" s="193" t="s">
        <v>2496</v>
      </c>
      <c r="O1020" s="193" t="s">
        <v>3533</v>
      </c>
      <c r="P1020" s="195">
        <v>44247</v>
      </c>
      <c r="Q1020" s="195"/>
      <c r="R1020" s="196"/>
      <c r="S1020" s="196"/>
      <c r="T1020" s="196"/>
      <c r="U1020" s="196"/>
      <c r="V1020" s="195" t="s">
        <v>9950</v>
      </c>
      <c r="W1020" s="195" t="s">
        <v>5411</v>
      </c>
      <c r="X1020" s="37" t="s">
        <v>2512</v>
      </c>
      <c r="Y1020" s="37" t="str">
        <f>+IFERROR(VLOOKUP(Tabla1[[#This Row],[Supervisor]],STAFF!E:H,4,0),"")</f>
        <v>ULISES LA ROSA PEREZ</v>
      </c>
      <c r="Z1020" s="195">
        <v>44067</v>
      </c>
      <c r="AA1020" s="195">
        <v>44081</v>
      </c>
      <c r="AB1020" s="193"/>
      <c r="AC1020" s="195">
        <v>44082</v>
      </c>
      <c r="AD1020" s="193" t="s">
        <v>10016</v>
      </c>
      <c r="AE1020" s="193" t="s">
        <v>10016</v>
      </c>
      <c r="AF1020" s="193">
        <v>19470</v>
      </c>
      <c r="AG1020" s="193" t="s">
        <v>10047</v>
      </c>
      <c r="AH1020" s="193"/>
      <c r="AI1020" s="193"/>
      <c r="AJ1020" s="193">
        <v>85</v>
      </c>
      <c r="AK1020" s="37" t="s">
        <v>5890</v>
      </c>
      <c r="AL1020" s="193">
        <v>30</v>
      </c>
      <c r="AM1020" s="193" t="s">
        <v>3519</v>
      </c>
      <c r="AN1020" s="193" t="str">
        <f>+IF(AL1020=45,1,"")</f>
        <v/>
      </c>
      <c r="AO1020" s="195">
        <f ca="1">+TODAY()</f>
        <v>44256</v>
      </c>
      <c r="AP1020" s="194">
        <f ca="1">+IF(Tabla1[[#This Row],[Fecha Ingreso Plataforma]]="","",AO1020-AC1020)</f>
        <v>174</v>
      </c>
      <c r="AQ1020" s="195"/>
      <c r="AR1020" s="197">
        <f>+IF(Tabla1[[#This Row],[Fecha Baja]]="","",VALUE(1&amp;"/"&amp;MONTH(Tabla1[[#This Row],[Fecha Baja]])&amp;"/"&amp;YEAR(Tabla1[[#This Row],[Fecha Baja]])))</f>
        <v>44228</v>
      </c>
      <c r="AS1020" s="197">
        <f>IF(Tabla1[[#This Row],[Fecha Ingreso Plataforma]]="","",VALUE(1&amp;"/"&amp;MONTH(Tabla1[[#This Row],[Fecha Ingreso Plataforma]])&amp;"/"&amp;YEAR(Tabla1[[#This Row],[Fecha Ingreso Plataforma]])))</f>
        <v>44075</v>
      </c>
      <c r="AT1020" s="194" t="str">
        <f ca="1">+IF(AND(Tabla1[[#This Row],[dias]]&gt;=135,Tabla1[[#This Row],[Estado]]="Vigente"),"Si","No")</f>
        <v>No</v>
      </c>
      <c r="AU1020" s="194" t="str">
        <f>+IF(COUNTIF('PLAN EMPLEADO'!I:I,Tabla1[[#This Row],[Mail]])=0,"No","Si")</f>
        <v>No</v>
      </c>
      <c r="AV1020" s="194" t="s">
        <v>11313</v>
      </c>
      <c r="AW1020" s="194" t="s">
        <v>9010</v>
      </c>
    </row>
    <row r="1021" spans="1:49" x14ac:dyDescent="0.2">
      <c r="A1021" s="37" t="s">
        <v>27</v>
      </c>
      <c r="B1021" s="37" t="s">
        <v>3115</v>
      </c>
      <c r="C1021" s="37" t="s">
        <v>28</v>
      </c>
      <c r="D1021" s="37" t="s">
        <v>30</v>
      </c>
      <c r="E1021" s="193" t="str">
        <f>+LEFT(Tabla1[[#This Row],[RutDV]],8)</f>
        <v>17919321</v>
      </c>
      <c r="F1021" s="193" t="str">
        <f>+RIGHT(Tabla1[[#This Row],[RutDV]],1)</f>
        <v>3</v>
      </c>
      <c r="G1021" s="193" t="s">
        <v>9929</v>
      </c>
      <c r="H1021" s="193" t="s">
        <v>10025</v>
      </c>
      <c r="I1021" s="194" t="str">
        <f>+TRIM(Tabla1[[#This Row],[Nombres]]&amp;" "&amp;Tabla1[[#This Row],[Apellidos]])</f>
        <v>RODRIGO ALBERTO PUEBLA GENERAL</v>
      </c>
      <c r="J1021" s="193" t="s">
        <v>9897</v>
      </c>
      <c r="K1021" s="193" t="s">
        <v>9898</v>
      </c>
      <c r="L1021" s="193" t="s">
        <v>2494</v>
      </c>
      <c r="M1021" s="193" t="s">
        <v>2493</v>
      </c>
      <c r="N1021" s="193" t="s">
        <v>2496</v>
      </c>
      <c r="O1021" s="193" t="s">
        <v>3533</v>
      </c>
      <c r="P1021" s="195">
        <v>44236</v>
      </c>
      <c r="Q1021" s="195"/>
      <c r="R1021" s="196"/>
      <c r="S1021" s="196"/>
      <c r="T1021" s="196"/>
      <c r="U1021" s="196"/>
      <c r="V1021" s="195" t="s">
        <v>9959</v>
      </c>
      <c r="W1021" s="195" t="s">
        <v>5415</v>
      </c>
      <c r="X1021" s="37" t="s">
        <v>2509</v>
      </c>
      <c r="Y1021" s="37" t="str">
        <f>+IFERROR(VLOOKUP(Tabla1[[#This Row],[Supervisor]],STAFF!E:H,4,0),"")</f>
        <v>ULISES LA ROSA PEREZ</v>
      </c>
      <c r="Z1021" s="195">
        <v>44067</v>
      </c>
      <c r="AA1021" s="195">
        <v>44081</v>
      </c>
      <c r="AB1021" s="193"/>
      <c r="AC1021" s="195">
        <v>44082</v>
      </c>
      <c r="AD1021" s="193" t="s">
        <v>10025</v>
      </c>
      <c r="AE1021" s="193" t="s">
        <v>10025</v>
      </c>
      <c r="AF1021" s="193">
        <v>19518</v>
      </c>
      <c r="AG1021" s="193" t="s">
        <v>10056</v>
      </c>
      <c r="AH1021" s="193"/>
      <c r="AI1021" s="193"/>
      <c r="AJ1021" s="193">
        <v>85</v>
      </c>
      <c r="AK1021" s="37" t="s">
        <v>5890</v>
      </c>
      <c r="AL1021" s="193">
        <v>45</v>
      </c>
      <c r="AM1021" s="193" t="s">
        <v>3519</v>
      </c>
      <c r="AN1021" s="193">
        <f>+IF(AL1021=45,1,"")</f>
        <v>1</v>
      </c>
      <c r="AO1021" s="195">
        <f ca="1">+TODAY()</f>
        <v>44256</v>
      </c>
      <c r="AP1021" s="194">
        <f ca="1">+IF(Tabla1[[#This Row],[Fecha Ingreso Plataforma]]="","",AO1021-AC1021)</f>
        <v>174</v>
      </c>
      <c r="AQ1021" s="195"/>
      <c r="AR1021" s="197">
        <f>+IF(Tabla1[[#This Row],[Fecha Baja]]="","",VALUE(1&amp;"/"&amp;MONTH(Tabla1[[#This Row],[Fecha Baja]])&amp;"/"&amp;YEAR(Tabla1[[#This Row],[Fecha Baja]])))</f>
        <v>44228</v>
      </c>
      <c r="AS1021" s="197">
        <f>IF(Tabla1[[#This Row],[Fecha Ingreso Plataforma]]="","",VALUE(1&amp;"/"&amp;MONTH(Tabla1[[#This Row],[Fecha Ingreso Plataforma]])&amp;"/"&amp;YEAR(Tabla1[[#This Row],[Fecha Ingreso Plataforma]])))</f>
        <v>44075</v>
      </c>
      <c r="AT1021" s="194" t="str">
        <f ca="1">+IF(AND(Tabla1[[#This Row],[dias]]&gt;=135,Tabla1[[#This Row],[Estado]]="Vigente"),"Si","No")</f>
        <v>No</v>
      </c>
      <c r="AU1021" s="194" t="str">
        <f>+IF(COUNTIF('PLAN EMPLEADO'!I:I,Tabla1[[#This Row],[Mail]])=0,"No","Si")</f>
        <v>No</v>
      </c>
      <c r="AV1021" s="194" t="s">
        <v>11310</v>
      </c>
      <c r="AW1021" s="194" t="s">
        <v>9010</v>
      </c>
    </row>
    <row r="1022" spans="1:49" x14ac:dyDescent="0.2">
      <c r="A1022" s="37" t="s">
        <v>27</v>
      </c>
      <c r="B1022" s="37" t="s">
        <v>3115</v>
      </c>
      <c r="C1022" s="37" t="s">
        <v>28</v>
      </c>
      <c r="D1022" s="37" t="s">
        <v>30</v>
      </c>
      <c r="E1022" s="193" t="str">
        <f>+LEFT(Tabla1[[#This Row],[RutDV]],8)</f>
        <v>20447005</v>
      </c>
      <c r="F1022" s="193" t="str">
        <f>+RIGHT(Tabla1[[#This Row],[RutDV]],1)</f>
        <v>7</v>
      </c>
      <c r="G1022" s="193" t="s">
        <v>9923</v>
      </c>
      <c r="H1022" s="193" t="s">
        <v>10019</v>
      </c>
      <c r="I1022" s="194" t="str">
        <f>+TRIM(Tabla1[[#This Row],[Nombres]]&amp;" "&amp;Tabla1[[#This Row],[Apellidos]])</f>
        <v>JOHAN CARLOS MARAMBIO RIVAS</v>
      </c>
      <c r="J1022" s="193" t="s">
        <v>9885</v>
      </c>
      <c r="K1022" s="193" t="s">
        <v>9886</v>
      </c>
      <c r="L1022" s="193" t="s">
        <v>2494</v>
      </c>
      <c r="M1022" s="193" t="s">
        <v>2493</v>
      </c>
      <c r="N1022" s="193" t="s">
        <v>2496</v>
      </c>
      <c r="O1022" s="193" t="s">
        <v>3533</v>
      </c>
      <c r="P1022" s="195">
        <v>44137</v>
      </c>
      <c r="Q1022" s="195"/>
      <c r="R1022" s="196"/>
      <c r="S1022" s="196"/>
      <c r="T1022" s="196"/>
      <c r="U1022" s="196"/>
      <c r="V1022" s="195" t="s">
        <v>9953</v>
      </c>
      <c r="W1022" s="195" t="s">
        <v>5411</v>
      </c>
      <c r="X1022" s="37" t="s">
        <v>2512</v>
      </c>
      <c r="Y1022" s="37" t="str">
        <f>+IFERROR(VLOOKUP(Tabla1[[#This Row],[Supervisor]],STAFF!E:H,4,0),"")</f>
        <v>ULISES LA ROSA PEREZ</v>
      </c>
      <c r="Z1022" s="195">
        <v>44067</v>
      </c>
      <c r="AA1022" s="195">
        <v>44081</v>
      </c>
      <c r="AB1022" s="193"/>
      <c r="AC1022" s="195">
        <v>44082</v>
      </c>
      <c r="AD1022" s="193" t="s">
        <v>10019</v>
      </c>
      <c r="AE1022" s="193" t="s">
        <v>10019</v>
      </c>
      <c r="AF1022" s="193">
        <v>19477</v>
      </c>
      <c r="AG1022" s="193" t="s">
        <v>10050</v>
      </c>
      <c r="AH1022" s="193"/>
      <c r="AI1022" s="193"/>
      <c r="AJ1022" s="193">
        <v>85</v>
      </c>
      <c r="AK1022" s="37" t="s">
        <v>5890</v>
      </c>
      <c r="AL1022" s="193">
        <v>30</v>
      </c>
      <c r="AM1022" s="193" t="s">
        <v>3519</v>
      </c>
      <c r="AN1022" s="193" t="str">
        <f>+IF(AL1022=45,1,"")</f>
        <v/>
      </c>
      <c r="AO1022" s="195">
        <f ca="1">+TODAY()</f>
        <v>44256</v>
      </c>
      <c r="AP1022" s="194">
        <f ca="1">+IF(Tabla1[[#This Row],[Fecha Ingreso Plataforma]]="","",AO1022-AC1022)</f>
        <v>174</v>
      </c>
      <c r="AQ1022" s="195"/>
      <c r="AR1022" s="197">
        <f>+IF(Tabla1[[#This Row],[Fecha Baja]]="","",VALUE(1&amp;"/"&amp;MONTH(Tabla1[[#This Row],[Fecha Baja]])&amp;"/"&amp;YEAR(Tabla1[[#This Row],[Fecha Baja]])))</f>
        <v>44136</v>
      </c>
      <c r="AS1022" s="197">
        <f>IF(Tabla1[[#This Row],[Fecha Ingreso Plataforma]]="","",VALUE(1&amp;"/"&amp;MONTH(Tabla1[[#This Row],[Fecha Ingreso Plataforma]])&amp;"/"&amp;YEAR(Tabla1[[#This Row],[Fecha Ingreso Plataforma]])))</f>
        <v>44075</v>
      </c>
      <c r="AT1022" s="194" t="str">
        <f ca="1">+IF(AND(Tabla1[[#This Row],[dias]]&gt;=135,Tabla1[[#This Row],[Estado]]="Vigente"),"Si","No")</f>
        <v>No</v>
      </c>
      <c r="AU1022" s="194" t="str">
        <f>+IF(COUNTIF('PLAN EMPLEADO'!I:I,Tabla1[[#This Row],[Mail]])=0,"No","Si")</f>
        <v>No</v>
      </c>
      <c r="AV1022" s="194" t="s">
        <v>709</v>
      </c>
      <c r="AW1022" s="194" t="s">
        <v>9010</v>
      </c>
    </row>
    <row r="1023" spans="1:49" x14ac:dyDescent="0.2">
      <c r="A1023" s="37" t="s">
        <v>27</v>
      </c>
      <c r="B1023" s="37" t="s">
        <v>3115</v>
      </c>
      <c r="C1023" s="37" t="s">
        <v>28</v>
      </c>
      <c r="D1023" s="37" t="s">
        <v>30</v>
      </c>
      <c r="E1023" s="193" t="str">
        <f>+LEFT(Tabla1[[#This Row],[RutDV]],8)</f>
        <v>16162446</v>
      </c>
      <c r="F1023" s="193" t="str">
        <f>+RIGHT(Tabla1[[#This Row],[RutDV]],1)</f>
        <v>2</v>
      </c>
      <c r="G1023" s="193" t="s">
        <v>9928</v>
      </c>
      <c r="H1023" s="193" t="s">
        <v>10024</v>
      </c>
      <c r="I1023" s="194" t="str">
        <f>+TRIM(Tabla1[[#This Row],[Nombres]]&amp;" "&amp;Tabla1[[#This Row],[Apellidos]])</f>
        <v>JUAN IGNACIO CERDA ASTUDILLO</v>
      </c>
      <c r="J1023" s="193" t="s">
        <v>9895</v>
      </c>
      <c r="K1023" s="193" t="s">
        <v>9896</v>
      </c>
      <c r="L1023" s="193" t="s">
        <v>2494</v>
      </c>
      <c r="M1023" s="193" t="s">
        <v>2493</v>
      </c>
      <c r="N1023" s="193" t="s">
        <v>2496</v>
      </c>
      <c r="O1023" s="193" t="s">
        <v>3533</v>
      </c>
      <c r="P1023" s="195">
        <v>44084</v>
      </c>
      <c r="Q1023" s="195"/>
      <c r="R1023" s="196"/>
      <c r="S1023" s="196"/>
      <c r="T1023" s="196"/>
      <c r="U1023" s="196"/>
      <c r="V1023" s="195" t="s">
        <v>9958</v>
      </c>
      <c r="W1023" s="195" t="s">
        <v>8086</v>
      </c>
      <c r="X1023" s="37" t="s">
        <v>4636</v>
      </c>
      <c r="Y1023" s="37" t="str">
        <f>+IFERROR(VLOOKUP(Tabla1[[#This Row],[Supervisor]],STAFF!E:H,4,0),"")</f>
        <v>ULISES LA ROSA PEREZ</v>
      </c>
      <c r="Z1023" s="195">
        <v>44067</v>
      </c>
      <c r="AA1023" s="195">
        <v>44081</v>
      </c>
      <c r="AB1023" s="193"/>
      <c r="AC1023" s="195">
        <v>44082</v>
      </c>
      <c r="AD1023" s="193" t="s">
        <v>10024</v>
      </c>
      <c r="AE1023" s="193" t="s">
        <v>10024</v>
      </c>
      <c r="AF1023" s="193">
        <v>19517</v>
      </c>
      <c r="AG1023" s="193" t="s">
        <v>10055</v>
      </c>
      <c r="AH1023" s="193"/>
      <c r="AI1023" s="193"/>
      <c r="AJ1023" s="193">
        <v>85</v>
      </c>
      <c r="AK1023" s="37" t="s">
        <v>5890</v>
      </c>
      <c r="AL1023" s="193">
        <v>45</v>
      </c>
      <c r="AM1023" s="193" t="s">
        <v>3519</v>
      </c>
      <c r="AN1023" s="193">
        <f>+IF(AL1023=45,1,"")</f>
        <v>1</v>
      </c>
      <c r="AO1023" s="195">
        <f ca="1">+TODAY()</f>
        <v>44256</v>
      </c>
      <c r="AP1023" s="194">
        <f ca="1">+IF(Tabla1[[#This Row],[Fecha Ingreso Plataforma]]="","",AO1023-AC1023)</f>
        <v>174</v>
      </c>
      <c r="AQ1023" s="195"/>
      <c r="AR1023" s="197">
        <f>+IF(Tabla1[[#This Row],[Fecha Baja]]="","",VALUE(1&amp;"/"&amp;MONTH(Tabla1[[#This Row],[Fecha Baja]])&amp;"/"&amp;YEAR(Tabla1[[#This Row],[Fecha Baja]])))</f>
        <v>44075</v>
      </c>
      <c r="AS1023" s="197">
        <f>IF(Tabla1[[#This Row],[Fecha Ingreso Plataforma]]="","",VALUE(1&amp;"/"&amp;MONTH(Tabla1[[#This Row],[Fecha Ingreso Plataforma]])&amp;"/"&amp;YEAR(Tabla1[[#This Row],[Fecha Ingreso Plataforma]])))</f>
        <v>44075</v>
      </c>
      <c r="AT1023" s="194" t="str">
        <f ca="1">+IF(AND(Tabla1[[#This Row],[dias]]&gt;=135,Tabla1[[#This Row],[Estado]]="Vigente"),"Si","No")</f>
        <v>No</v>
      </c>
      <c r="AU1023" s="194" t="str">
        <f>+IF(COUNTIF('PLAN EMPLEADO'!I:I,Tabla1[[#This Row],[Mail]])=0,"No","Si")</f>
        <v>No</v>
      </c>
      <c r="AV1023" s="194" t="s">
        <v>709</v>
      </c>
      <c r="AW1023" s="194" t="s">
        <v>9010</v>
      </c>
    </row>
    <row r="1024" spans="1:49" x14ac:dyDescent="0.2">
      <c r="A1024" s="37" t="s">
        <v>27</v>
      </c>
      <c r="B1024" s="37" t="s">
        <v>3115</v>
      </c>
      <c r="C1024" s="37" t="s">
        <v>28</v>
      </c>
      <c r="D1024" s="37" t="s">
        <v>30</v>
      </c>
      <c r="E1024" s="193" t="str">
        <f>+LEFT(Tabla1[[#This Row],[RutDV]],8)</f>
        <v>19052153</v>
      </c>
      <c r="F1024" s="193" t="str">
        <f>+RIGHT(Tabla1[[#This Row],[RutDV]],1)</f>
        <v>2</v>
      </c>
      <c r="G1024" s="193" t="s">
        <v>9902</v>
      </c>
      <c r="H1024" s="193" t="s">
        <v>9998</v>
      </c>
      <c r="I1024" s="194" t="str">
        <f>+TRIM(Tabla1[[#This Row],[Nombres]]&amp;" "&amp;Tabla1[[#This Row],[Apellidos]])</f>
        <v>MELANIE RAFAELA ZAMBRANO INOSTROZA</v>
      </c>
      <c r="J1024" s="193" t="s">
        <v>9845</v>
      </c>
      <c r="K1024" s="193" t="s">
        <v>9846</v>
      </c>
      <c r="L1024" s="193" t="s">
        <v>2494</v>
      </c>
      <c r="M1024" s="193" t="s">
        <v>2493</v>
      </c>
      <c r="N1024" s="193" t="s">
        <v>2496</v>
      </c>
      <c r="O1024" s="193" t="s">
        <v>3533</v>
      </c>
      <c r="P1024" s="195">
        <v>44110</v>
      </c>
      <c r="Q1024" s="195"/>
      <c r="R1024" s="196"/>
      <c r="S1024" s="196"/>
      <c r="T1024" s="196"/>
      <c r="U1024" s="196"/>
      <c r="V1024" s="195" t="s">
        <v>9933</v>
      </c>
      <c r="W1024" s="195" t="s">
        <v>8086</v>
      </c>
      <c r="X1024" s="37" t="s">
        <v>4636</v>
      </c>
      <c r="Y1024" s="37" t="str">
        <f>+IFERROR(VLOOKUP(Tabla1[[#This Row],[Supervisor]],STAFF!E:H,4,0),"")</f>
        <v>ULISES LA ROSA PEREZ</v>
      </c>
      <c r="Z1024" s="195">
        <v>44067</v>
      </c>
      <c r="AA1024" s="195">
        <v>44081</v>
      </c>
      <c r="AB1024" s="193"/>
      <c r="AC1024" s="195">
        <v>44082</v>
      </c>
      <c r="AD1024" s="193" t="s">
        <v>9998</v>
      </c>
      <c r="AE1024" s="193" t="s">
        <v>9998</v>
      </c>
      <c r="AF1024" s="193">
        <v>19012</v>
      </c>
      <c r="AG1024" s="193" t="s">
        <v>10029</v>
      </c>
      <c r="AH1024" s="193"/>
      <c r="AI1024" s="193"/>
      <c r="AJ1024" s="193">
        <v>85</v>
      </c>
      <c r="AK1024" s="37" t="s">
        <v>5890</v>
      </c>
      <c r="AL1024" s="193">
        <v>30</v>
      </c>
      <c r="AM1024" s="193" t="s">
        <v>3519</v>
      </c>
      <c r="AN1024" s="193" t="str">
        <f>+IF(AL1024=45,1,"")</f>
        <v/>
      </c>
      <c r="AO1024" s="195">
        <f ca="1">+TODAY()</f>
        <v>44256</v>
      </c>
      <c r="AP1024" s="194">
        <f ca="1">+IF(Tabla1[[#This Row],[Fecha Ingreso Plataforma]]="","",AO1024-AC1024)</f>
        <v>174</v>
      </c>
      <c r="AQ1024" s="195"/>
      <c r="AR1024" s="197">
        <f>+IF(Tabla1[[#This Row],[Fecha Baja]]="","",VALUE(1&amp;"/"&amp;MONTH(Tabla1[[#This Row],[Fecha Baja]])&amp;"/"&amp;YEAR(Tabla1[[#This Row],[Fecha Baja]])))</f>
        <v>44105</v>
      </c>
      <c r="AS1024" s="197">
        <f>IF(Tabla1[[#This Row],[Fecha Ingreso Plataforma]]="","",VALUE(1&amp;"/"&amp;MONTH(Tabla1[[#This Row],[Fecha Ingreso Plataforma]])&amp;"/"&amp;YEAR(Tabla1[[#This Row],[Fecha Ingreso Plataforma]])))</f>
        <v>44075</v>
      </c>
      <c r="AT1024" s="194" t="str">
        <f ca="1">+IF(AND(Tabla1[[#This Row],[dias]]&gt;=135,Tabla1[[#This Row],[Estado]]="Vigente"),"Si","No")</f>
        <v>No</v>
      </c>
      <c r="AU1024" s="194" t="str">
        <f>+IF(COUNTIF('PLAN EMPLEADO'!I:I,Tabla1[[#This Row],[Mail]])=0,"No","Si")</f>
        <v>No</v>
      </c>
      <c r="AV1024" s="194" t="s">
        <v>709</v>
      </c>
      <c r="AW1024" s="194" t="s">
        <v>9010</v>
      </c>
    </row>
    <row r="1025" spans="1:49" x14ac:dyDescent="0.2">
      <c r="A1025" s="37" t="s">
        <v>27</v>
      </c>
      <c r="B1025" s="37" t="s">
        <v>3115</v>
      </c>
      <c r="C1025" s="37" t="s">
        <v>28</v>
      </c>
      <c r="D1025" s="37" t="s">
        <v>30</v>
      </c>
      <c r="E1025" s="193" t="str">
        <f>+LEFT(Tabla1[[#This Row],[RutDV]],8)</f>
        <v>18632738</v>
      </c>
      <c r="F1025" s="193" t="str">
        <f>+RIGHT(Tabla1[[#This Row],[RutDV]],1)</f>
        <v>1</v>
      </c>
      <c r="G1025" s="193" t="s">
        <v>9901</v>
      </c>
      <c r="H1025" s="193" t="s">
        <v>9997</v>
      </c>
      <c r="I1025" s="201" t="str">
        <f>+TRIM(Tabla1[[#This Row],[Nombres]]&amp;" "&amp;Tabla1[[#This Row],[Apellidos]])</f>
        <v>NATHALYA CONSTANZA IVANYA PACHECO HEREDIA</v>
      </c>
      <c r="J1025" s="193" t="s">
        <v>9843</v>
      </c>
      <c r="K1025" s="193" t="s">
        <v>9844</v>
      </c>
      <c r="L1025" s="193" t="s">
        <v>2494</v>
      </c>
      <c r="M1025" s="193" t="s">
        <v>2493</v>
      </c>
      <c r="N1025" s="193" t="s">
        <v>2496</v>
      </c>
      <c r="O1025" s="193" t="s">
        <v>3533</v>
      </c>
      <c r="P1025" s="195">
        <v>44110</v>
      </c>
      <c r="Q1025" s="195"/>
      <c r="R1025" s="196"/>
      <c r="S1025" s="196"/>
      <c r="T1025" s="196"/>
      <c r="U1025" s="196"/>
      <c r="V1025" s="195" t="s">
        <v>9932</v>
      </c>
      <c r="W1025" s="195" t="s">
        <v>10434</v>
      </c>
      <c r="X1025" s="193" t="s">
        <v>7582</v>
      </c>
      <c r="Y1025" s="193" t="str">
        <f>+IFERROR(VLOOKUP(Tabla1[[#This Row],[Supervisor]],STAFF!E:H,4,0),"")</f>
        <v>ULISES LA ROSA PEREZ</v>
      </c>
      <c r="Z1025" s="195">
        <v>44067</v>
      </c>
      <c r="AA1025" s="195">
        <v>44081</v>
      </c>
      <c r="AB1025" s="193"/>
      <c r="AC1025" s="195">
        <v>44082</v>
      </c>
      <c r="AD1025" s="193" t="s">
        <v>9997</v>
      </c>
      <c r="AE1025" s="193" t="s">
        <v>9997</v>
      </c>
      <c r="AF1025" s="193">
        <v>19210</v>
      </c>
      <c r="AG1025" s="193" t="s">
        <v>10028</v>
      </c>
      <c r="AH1025" s="193"/>
      <c r="AI1025" s="193"/>
      <c r="AJ1025" s="193">
        <v>85</v>
      </c>
      <c r="AK1025" s="37" t="s">
        <v>5890</v>
      </c>
      <c r="AL1025" s="193">
        <v>30</v>
      </c>
      <c r="AM1025" s="193" t="s">
        <v>3519</v>
      </c>
      <c r="AN1025" s="193" t="str">
        <f>+IF(AL1025=45,1,"")</f>
        <v/>
      </c>
      <c r="AO1025" s="195">
        <f ca="1">+TODAY()</f>
        <v>44256</v>
      </c>
      <c r="AP1025" s="194">
        <f ca="1">+IF(Tabla1[[#This Row],[Fecha Ingreso Plataforma]]="","",AO1025-AC1025)</f>
        <v>174</v>
      </c>
      <c r="AQ1025" s="195"/>
      <c r="AR1025" s="197">
        <f>+IF(Tabla1[[#This Row],[Fecha Baja]]="","",VALUE(1&amp;"/"&amp;MONTH(Tabla1[[#This Row],[Fecha Baja]])&amp;"/"&amp;YEAR(Tabla1[[#This Row],[Fecha Baja]])))</f>
        <v>44105</v>
      </c>
      <c r="AS1025" s="197">
        <f>IF(Tabla1[[#This Row],[Fecha Ingreso Plataforma]]="","",VALUE(1&amp;"/"&amp;MONTH(Tabla1[[#This Row],[Fecha Ingreso Plataforma]])&amp;"/"&amp;YEAR(Tabla1[[#This Row],[Fecha Ingreso Plataforma]])))</f>
        <v>44075</v>
      </c>
      <c r="AT1025" s="194" t="str">
        <f ca="1">+IF(AND(Tabla1[[#This Row],[dias]]&gt;=135,Tabla1[[#This Row],[Estado]]="Vigente"),"Si","No")</f>
        <v>No</v>
      </c>
      <c r="AU1025" s="194" t="str">
        <f>+IF(COUNTIF('PLAN EMPLEADO'!I:I,Tabla1[[#This Row],[Mail]])=0,"No","Si")</f>
        <v>No</v>
      </c>
      <c r="AV1025" s="194" t="s">
        <v>709</v>
      </c>
      <c r="AW1025" s="194" t="s">
        <v>9010</v>
      </c>
    </row>
    <row r="1026" spans="1:49" x14ac:dyDescent="0.2">
      <c r="A1026" s="37" t="s">
        <v>27</v>
      </c>
      <c r="B1026" s="37" t="s">
        <v>3115</v>
      </c>
      <c r="C1026" s="37" t="s">
        <v>28</v>
      </c>
      <c r="D1026" s="37" t="s">
        <v>30</v>
      </c>
      <c r="E1026" s="193" t="str">
        <f>+LEFT(Tabla1[[#This Row],[RutDV]],8)</f>
        <v>17721421</v>
      </c>
      <c r="F1026" s="193" t="str">
        <f>+RIGHT(Tabla1[[#This Row],[RutDV]],1)</f>
        <v>3</v>
      </c>
      <c r="G1026" s="193" t="s">
        <v>9930</v>
      </c>
      <c r="H1026" s="193" t="s">
        <v>10026</v>
      </c>
      <c r="I1026" s="194" t="str">
        <f>+TRIM(Tabla1[[#This Row],[Nombres]]&amp;" "&amp;Tabla1[[#This Row],[Apellidos]])</f>
        <v>PRISCILLA VALESKA SOZA VALENCIA</v>
      </c>
      <c r="J1026" s="193" t="s">
        <v>9899</v>
      </c>
      <c r="K1026" s="193" t="s">
        <v>8088</v>
      </c>
      <c r="L1026" s="193" t="s">
        <v>2494</v>
      </c>
      <c r="M1026" s="193" t="s">
        <v>2493</v>
      </c>
      <c r="N1026" s="193" t="s">
        <v>2496</v>
      </c>
      <c r="O1026" s="193" t="s">
        <v>3533</v>
      </c>
      <c r="P1026" s="195">
        <v>44106</v>
      </c>
      <c r="Q1026" s="195"/>
      <c r="R1026" s="196"/>
      <c r="S1026" s="196"/>
      <c r="T1026" s="196"/>
      <c r="U1026" s="196"/>
      <c r="V1026" s="195" t="s">
        <v>9960</v>
      </c>
      <c r="W1026" s="195" t="s">
        <v>7301</v>
      </c>
      <c r="X1026" s="37" t="s">
        <v>689</v>
      </c>
      <c r="Y1026" s="37" t="str">
        <f>+IFERROR(VLOOKUP(Tabla1[[#This Row],[Supervisor]],STAFF!E:H,4,0),"")</f>
        <v>FRANCISCO JAVIER SUAREZ VEGA</v>
      </c>
      <c r="Z1026" s="195">
        <v>44067</v>
      </c>
      <c r="AA1026" s="195">
        <v>44081</v>
      </c>
      <c r="AB1026" s="193"/>
      <c r="AC1026" s="195">
        <v>44082</v>
      </c>
      <c r="AD1026" s="193" t="s">
        <v>10026</v>
      </c>
      <c r="AE1026" s="193" t="s">
        <v>10026</v>
      </c>
      <c r="AF1026" s="193">
        <v>19520</v>
      </c>
      <c r="AG1026" s="193" t="s">
        <v>10057</v>
      </c>
      <c r="AH1026" s="193"/>
      <c r="AI1026" s="193"/>
      <c r="AJ1026" s="193">
        <v>85</v>
      </c>
      <c r="AK1026" s="37" t="s">
        <v>5890</v>
      </c>
      <c r="AL1026" s="193">
        <v>30</v>
      </c>
      <c r="AM1026" s="193" t="s">
        <v>3519</v>
      </c>
      <c r="AN1026" s="193" t="str">
        <f>+IF(AL1026=45,1,"")</f>
        <v/>
      </c>
      <c r="AO1026" s="195">
        <f ca="1">+TODAY()</f>
        <v>44256</v>
      </c>
      <c r="AP1026" s="194">
        <f ca="1">+IF(Tabla1[[#This Row],[Fecha Ingreso Plataforma]]="","",AO1026-AC1026)</f>
        <v>174</v>
      </c>
      <c r="AQ1026" s="195"/>
      <c r="AR1026" s="197">
        <f>+IF(Tabla1[[#This Row],[Fecha Baja]]="","",VALUE(1&amp;"/"&amp;MONTH(Tabla1[[#This Row],[Fecha Baja]])&amp;"/"&amp;YEAR(Tabla1[[#This Row],[Fecha Baja]])))</f>
        <v>44105</v>
      </c>
      <c r="AS1026" s="197">
        <f>IF(Tabla1[[#This Row],[Fecha Ingreso Plataforma]]="","",VALUE(1&amp;"/"&amp;MONTH(Tabla1[[#This Row],[Fecha Ingreso Plataforma]])&amp;"/"&amp;YEAR(Tabla1[[#This Row],[Fecha Ingreso Plataforma]])))</f>
        <v>44075</v>
      </c>
      <c r="AT1026" s="194" t="str">
        <f ca="1">+IF(AND(Tabla1[[#This Row],[dias]]&gt;=135,Tabla1[[#This Row],[Estado]]="Vigente"),"Si","No")</f>
        <v>No</v>
      </c>
      <c r="AU1026" s="194" t="str">
        <f>+IF(COUNTIF('PLAN EMPLEADO'!I:I,Tabla1[[#This Row],[Mail]])=0,"No","Si")</f>
        <v>No</v>
      </c>
      <c r="AV1026" s="194" t="s">
        <v>709</v>
      </c>
      <c r="AW1026" s="194" t="s">
        <v>9010</v>
      </c>
    </row>
    <row r="1027" spans="1:49" x14ac:dyDescent="0.2">
      <c r="A1027" s="193" t="s">
        <v>27</v>
      </c>
      <c r="B1027" s="193" t="s">
        <v>3115</v>
      </c>
      <c r="C1027" s="193" t="s">
        <v>28</v>
      </c>
      <c r="D1027" s="193" t="s">
        <v>30</v>
      </c>
      <c r="E1027" s="193" t="str">
        <f>+LEFT(Tabla1[[#This Row],[RutDV]],8)</f>
        <v>20006608</v>
      </c>
      <c r="F1027" s="193" t="str">
        <f>+RIGHT(Tabla1[[#This Row],[RutDV]],1)</f>
        <v>1</v>
      </c>
      <c r="G1027" s="193" t="s">
        <v>10068</v>
      </c>
      <c r="H1027" s="193" t="s">
        <v>10157</v>
      </c>
      <c r="I1027" s="194" t="str">
        <f>+TRIM(Tabla1[[#This Row],[Nombres]]&amp;" "&amp;Tabla1[[#This Row],[Apellidos]])</f>
        <v>ROCIO ALEJANDRA SALINAS MARAMBIO</v>
      </c>
      <c r="J1027" s="193" t="s">
        <v>10101</v>
      </c>
      <c r="K1027" s="193" t="s">
        <v>10102</v>
      </c>
      <c r="L1027" s="193" t="s">
        <v>2494</v>
      </c>
      <c r="M1027" s="211" t="s">
        <v>2493</v>
      </c>
      <c r="N1027" s="193" t="s">
        <v>2495</v>
      </c>
      <c r="O1027" s="193" t="s">
        <v>3107</v>
      </c>
      <c r="P1027" s="195">
        <v>44228</v>
      </c>
      <c r="Q1027" s="195"/>
      <c r="R1027" s="196"/>
      <c r="S1027" s="196"/>
      <c r="T1027" s="196"/>
      <c r="U1027" s="196"/>
      <c r="V1027" s="195" t="s">
        <v>10134</v>
      </c>
      <c r="W1027" s="195" t="s">
        <v>7415</v>
      </c>
      <c r="X1027" s="193" t="s">
        <v>524</v>
      </c>
      <c r="Y1027" s="193" t="str">
        <f>+IFERROR(VLOOKUP(Tabla1[[#This Row],[Supervisor]],STAFF!E:H,4,0),"")</f>
        <v>ULISES LA ROSA PEREZ</v>
      </c>
      <c r="Z1027" s="195">
        <v>44075</v>
      </c>
      <c r="AA1027" s="195">
        <v>44088</v>
      </c>
      <c r="AB1027" s="193"/>
      <c r="AC1027" s="195">
        <v>44089</v>
      </c>
      <c r="AD1027" s="193" t="s">
        <v>10157</v>
      </c>
      <c r="AE1027" s="193" t="s">
        <v>10157</v>
      </c>
      <c r="AF1027" s="193">
        <v>19453</v>
      </c>
      <c r="AG1027" s="193" t="s">
        <v>10179</v>
      </c>
      <c r="AH1027" s="193"/>
      <c r="AI1027" s="193"/>
      <c r="AJ1027" s="193">
        <v>86</v>
      </c>
      <c r="AK1027" s="193" t="s">
        <v>5846</v>
      </c>
      <c r="AL1027" s="193">
        <v>45</v>
      </c>
      <c r="AM1027" s="193" t="s">
        <v>3519</v>
      </c>
      <c r="AN1027" s="193">
        <f>+IF(AL1027=45,1,"")</f>
        <v>1</v>
      </c>
      <c r="AO1027" s="195">
        <f ca="1">+TODAY()</f>
        <v>44256</v>
      </c>
      <c r="AP1027" s="194">
        <f ca="1">+IF(Tabla1[[#This Row],[Fecha Ingreso Plataforma]]="","",AO1027-AC1027)</f>
        <v>167</v>
      </c>
      <c r="AQ1027" s="195"/>
      <c r="AR1027" s="197">
        <f>+IF(Tabla1[[#This Row],[Fecha Baja]]="","",VALUE(1&amp;"/"&amp;MONTH(Tabla1[[#This Row],[Fecha Baja]])&amp;"/"&amp;YEAR(Tabla1[[#This Row],[Fecha Baja]])))</f>
        <v>44228</v>
      </c>
      <c r="AS1027" s="197">
        <f>IF(Tabla1[[#This Row],[Fecha Ingreso Plataforma]]="","",VALUE(1&amp;"/"&amp;MONTH(Tabla1[[#This Row],[Fecha Ingreso Plataforma]])&amp;"/"&amp;YEAR(Tabla1[[#This Row],[Fecha Ingreso Plataforma]])))</f>
        <v>44075</v>
      </c>
      <c r="AT1027" s="194" t="str">
        <f ca="1">+IF(AND(Tabla1[[#This Row],[dias]]&gt;=135,Tabla1[[#This Row],[Estado]]="Vigente"),"Si","No")</f>
        <v>No</v>
      </c>
      <c r="AU1027" s="194" t="str">
        <f>+IF(COUNTIF('PLAN EMPLEADO'!I:I,Tabla1[[#This Row],[Mail]])=0,"No","Si")</f>
        <v>No</v>
      </c>
      <c r="AV1027" s="194" t="s">
        <v>11310</v>
      </c>
      <c r="AW1027" s="194" t="s">
        <v>9010</v>
      </c>
    </row>
    <row r="1028" spans="1:49" x14ac:dyDescent="0.2">
      <c r="A1028" s="193" t="s">
        <v>27</v>
      </c>
      <c r="B1028" s="193" t="s">
        <v>3115</v>
      </c>
      <c r="C1028" s="193" t="s">
        <v>28</v>
      </c>
      <c r="D1028" s="193" t="s">
        <v>30</v>
      </c>
      <c r="E1028" s="193" t="str">
        <f>+LEFT(Tabla1[[#This Row],[RutDV]],8)</f>
        <v>18907136</v>
      </c>
      <c r="F1028" s="193" t="str">
        <f>+RIGHT(Tabla1[[#This Row],[RutDV]],1)</f>
        <v>1</v>
      </c>
      <c r="G1028" s="193" t="s">
        <v>10076</v>
      </c>
      <c r="H1028" s="193" t="s">
        <v>10165</v>
      </c>
      <c r="I1028" s="194" t="str">
        <f>+TRIM(Tabla1[[#This Row],[Nombres]]&amp;" "&amp;Tabla1[[#This Row],[Apellidos]])</f>
        <v>CONSTANZA ANDREA GALAZ FARIAS</v>
      </c>
      <c r="J1028" s="193" t="s">
        <v>10117</v>
      </c>
      <c r="K1028" s="193" t="s">
        <v>10118</v>
      </c>
      <c r="L1028" s="193" t="s">
        <v>2494</v>
      </c>
      <c r="M1028" s="193" t="s">
        <v>2493</v>
      </c>
      <c r="N1028" s="193" t="s">
        <v>2496</v>
      </c>
      <c r="O1028" s="193" t="s">
        <v>3533</v>
      </c>
      <c r="P1028" s="195">
        <v>44109</v>
      </c>
      <c r="Q1028" s="195"/>
      <c r="R1028" s="196"/>
      <c r="S1028" s="196"/>
      <c r="T1028" s="196"/>
      <c r="U1028" s="196"/>
      <c r="V1028" s="195" t="s">
        <v>10141</v>
      </c>
      <c r="W1028" s="195" t="s">
        <v>7415</v>
      </c>
      <c r="X1028" s="193" t="s">
        <v>524</v>
      </c>
      <c r="Y1028" s="193" t="str">
        <f>+IFERROR(VLOOKUP(Tabla1[[#This Row],[Supervisor]],STAFF!E:H,4,0),"")</f>
        <v>ULISES LA ROSA PEREZ</v>
      </c>
      <c r="Z1028" s="195">
        <v>44075</v>
      </c>
      <c r="AA1028" s="195">
        <v>44088</v>
      </c>
      <c r="AB1028" s="193"/>
      <c r="AC1028" s="195">
        <v>44089</v>
      </c>
      <c r="AD1028" s="193" t="s">
        <v>10165</v>
      </c>
      <c r="AE1028" s="193" t="s">
        <v>10165</v>
      </c>
      <c r="AF1028" s="193">
        <v>19138</v>
      </c>
      <c r="AG1028" s="193" t="s">
        <v>10187</v>
      </c>
      <c r="AH1028" s="193"/>
      <c r="AI1028" s="193"/>
      <c r="AJ1028" s="193">
        <v>86</v>
      </c>
      <c r="AK1028" s="193" t="s">
        <v>5846</v>
      </c>
      <c r="AL1028" s="193">
        <v>45</v>
      </c>
      <c r="AM1028" s="193" t="s">
        <v>3519</v>
      </c>
      <c r="AN1028" s="193">
        <f>+IF(AL1028=45,1,"")</f>
        <v>1</v>
      </c>
      <c r="AO1028" s="195">
        <f ca="1">+TODAY()</f>
        <v>44256</v>
      </c>
      <c r="AP1028" s="194">
        <f ca="1">+IF(Tabla1[[#This Row],[Fecha Ingreso Plataforma]]="","",AO1028-AC1028)</f>
        <v>167</v>
      </c>
      <c r="AQ1028" s="195"/>
      <c r="AR1028" s="197">
        <f>+IF(Tabla1[[#This Row],[Fecha Baja]]="","",VALUE(1&amp;"/"&amp;MONTH(Tabla1[[#This Row],[Fecha Baja]])&amp;"/"&amp;YEAR(Tabla1[[#This Row],[Fecha Baja]])))</f>
        <v>44105</v>
      </c>
      <c r="AS1028" s="197">
        <f>IF(Tabla1[[#This Row],[Fecha Ingreso Plataforma]]="","",VALUE(1&amp;"/"&amp;MONTH(Tabla1[[#This Row],[Fecha Ingreso Plataforma]])&amp;"/"&amp;YEAR(Tabla1[[#This Row],[Fecha Ingreso Plataforma]])))</f>
        <v>44075</v>
      </c>
      <c r="AT1028" s="194" t="str">
        <f ca="1">+IF(AND(Tabla1[[#This Row],[dias]]&gt;=135,Tabla1[[#This Row],[Estado]]="Vigente"),"Si","No")</f>
        <v>No</v>
      </c>
      <c r="AU1028" s="194" t="str">
        <f>+IF(COUNTIF('PLAN EMPLEADO'!I:I,Tabla1[[#This Row],[Mail]])=0,"No","Si")</f>
        <v>No</v>
      </c>
      <c r="AV1028" s="194" t="s">
        <v>709</v>
      </c>
      <c r="AW1028" s="194" t="s">
        <v>9010</v>
      </c>
    </row>
    <row r="1029" spans="1:49" x14ac:dyDescent="0.2">
      <c r="A1029" s="193" t="s">
        <v>27</v>
      </c>
      <c r="B1029" s="193" t="s">
        <v>3115</v>
      </c>
      <c r="C1029" s="193" t="s">
        <v>28</v>
      </c>
      <c r="D1029" s="193" t="s">
        <v>30</v>
      </c>
      <c r="E1029" s="193" t="str">
        <f>+LEFT(Tabla1[[#This Row],[RutDV]],8)</f>
        <v>17409770</v>
      </c>
      <c r="F1029" s="193" t="str">
        <f>+RIGHT(Tabla1[[#This Row],[RutDV]],1)</f>
        <v>4</v>
      </c>
      <c r="G1029" s="193" t="s">
        <v>10073</v>
      </c>
      <c r="H1029" s="193" t="s">
        <v>10162</v>
      </c>
      <c r="I1029" s="194" t="str">
        <f>+TRIM(Tabla1[[#This Row],[Nombres]]&amp;" "&amp;Tabla1[[#This Row],[Apellidos]])</f>
        <v>HUMBERTO ANTONIO JULIO CONTRERAS</v>
      </c>
      <c r="J1029" s="193" t="s">
        <v>10111</v>
      </c>
      <c r="K1029" s="193" t="s">
        <v>10112</v>
      </c>
      <c r="L1029" s="193" t="s">
        <v>2494</v>
      </c>
      <c r="M1029" s="193" t="s">
        <v>2493</v>
      </c>
      <c r="N1029" s="193" t="s">
        <v>2495</v>
      </c>
      <c r="O1029" s="193" t="s">
        <v>3107</v>
      </c>
      <c r="P1029" s="195">
        <v>44098</v>
      </c>
      <c r="Q1029" s="195"/>
      <c r="R1029" s="196"/>
      <c r="S1029" s="196"/>
      <c r="T1029" s="196"/>
      <c r="U1029" s="196"/>
      <c r="V1029" s="195" t="s">
        <v>10138</v>
      </c>
      <c r="W1029" s="195" t="s">
        <v>7415</v>
      </c>
      <c r="X1029" s="193" t="s">
        <v>524</v>
      </c>
      <c r="Y1029" s="193" t="str">
        <f>+IFERROR(VLOOKUP(Tabla1[[#This Row],[Supervisor]],STAFF!E:H,4,0),"")</f>
        <v>ULISES LA ROSA PEREZ</v>
      </c>
      <c r="Z1029" s="195">
        <v>44075</v>
      </c>
      <c r="AA1029" s="195">
        <v>44088</v>
      </c>
      <c r="AB1029" s="193"/>
      <c r="AC1029" s="195">
        <v>44089</v>
      </c>
      <c r="AD1029" s="193" t="s">
        <v>10162</v>
      </c>
      <c r="AE1029" s="193" t="s">
        <v>10162</v>
      </c>
      <c r="AF1029" s="193">
        <v>19414</v>
      </c>
      <c r="AG1029" s="193" t="s">
        <v>10184</v>
      </c>
      <c r="AH1029" s="193"/>
      <c r="AI1029" s="193"/>
      <c r="AJ1029" s="193">
        <v>86</v>
      </c>
      <c r="AK1029" s="193" t="s">
        <v>5846</v>
      </c>
      <c r="AL1029" s="193">
        <v>45</v>
      </c>
      <c r="AM1029" s="193" t="s">
        <v>3519</v>
      </c>
      <c r="AN1029" s="193">
        <f>+IF(AL1029=45,1,"")</f>
        <v>1</v>
      </c>
      <c r="AO1029" s="195">
        <f ca="1">+TODAY()</f>
        <v>44256</v>
      </c>
      <c r="AP1029" s="194">
        <f ca="1">+IF(Tabla1[[#This Row],[Fecha Ingreso Plataforma]]="","",AO1029-AC1029)</f>
        <v>167</v>
      </c>
      <c r="AQ1029" s="195"/>
      <c r="AR1029" s="197">
        <f>+IF(Tabla1[[#This Row],[Fecha Baja]]="","",VALUE(1&amp;"/"&amp;MONTH(Tabla1[[#This Row],[Fecha Baja]])&amp;"/"&amp;YEAR(Tabla1[[#This Row],[Fecha Baja]])))</f>
        <v>44075</v>
      </c>
      <c r="AS1029" s="197">
        <f>IF(Tabla1[[#This Row],[Fecha Ingreso Plataforma]]="","",VALUE(1&amp;"/"&amp;MONTH(Tabla1[[#This Row],[Fecha Ingreso Plataforma]])&amp;"/"&amp;YEAR(Tabla1[[#This Row],[Fecha Ingreso Plataforma]])))</f>
        <v>44075</v>
      </c>
      <c r="AT1029" s="194" t="str">
        <f ca="1">+IF(AND(Tabla1[[#This Row],[dias]]&gt;=135,Tabla1[[#This Row],[Estado]]="Vigente"),"Si","No")</f>
        <v>No</v>
      </c>
      <c r="AU1029" s="194" t="str">
        <f>+IF(COUNTIF('PLAN EMPLEADO'!I:I,Tabla1[[#This Row],[Mail]])=0,"No","Si")</f>
        <v>No</v>
      </c>
      <c r="AV1029" s="194" t="s">
        <v>709</v>
      </c>
      <c r="AW1029" s="194" t="s">
        <v>9010</v>
      </c>
    </row>
    <row r="1030" spans="1:49" x14ac:dyDescent="0.2">
      <c r="A1030" s="193" t="s">
        <v>27</v>
      </c>
      <c r="B1030" s="193" t="s">
        <v>3115</v>
      </c>
      <c r="C1030" s="193" t="s">
        <v>28</v>
      </c>
      <c r="D1030" s="193" t="s">
        <v>30</v>
      </c>
      <c r="E1030" s="193" t="str">
        <f>+LEFT(Tabla1[[#This Row],[RutDV]],8)</f>
        <v>19870968</v>
      </c>
      <c r="F1030" s="193" t="str">
        <f>+RIGHT(Tabla1[[#This Row],[RutDV]],1)</f>
        <v>9</v>
      </c>
      <c r="G1030" s="193" t="s">
        <v>10074</v>
      </c>
      <c r="H1030" s="193" t="s">
        <v>10163</v>
      </c>
      <c r="I1030" s="194" t="str">
        <f>+TRIM(Tabla1[[#This Row],[Nombres]]&amp;" "&amp;Tabla1[[#This Row],[Apellidos]])</f>
        <v>MIGUEL ANGEL ARAYA SANTANDER</v>
      </c>
      <c r="J1030" s="193" t="s">
        <v>10113</v>
      </c>
      <c r="K1030" s="193" t="s">
        <v>10114</v>
      </c>
      <c r="L1030" s="193" t="s">
        <v>2494</v>
      </c>
      <c r="M1030" s="193" t="s">
        <v>2493</v>
      </c>
      <c r="N1030" s="193" t="s">
        <v>2495</v>
      </c>
      <c r="O1030" s="193" t="s">
        <v>3240</v>
      </c>
      <c r="P1030" s="195">
        <v>44127</v>
      </c>
      <c r="Q1030" s="195"/>
      <c r="R1030" s="196"/>
      <c r="S1030" s="196"/>
      <c r="T1030" s="196"/>
      <c r="U1030" s="196"/>
      <c r="V1030" s="195" t="s">
        <v>10139</v>
      </c>
      <c r="W1030" s="195" t="s">
        <v>7415</v>
      </c>
      <c r="X1030" s="193" t="s">
        <v>524</v>
      </c>
      <c r="Y1030" s="193" t="str">
        <f>+IFERROR(VLOOKUP(Tabla1[[#This Row],[Supervisor]],STAFF!E:H,4,0),"")</f>
        <v>ULISES LA ROSA PEREZ</v>
      </c>
      <c r="Z1030" s="195">
        <v>44075</v>
      </c>
      <c r="AA1030" s="195">
        <v>44088</v>
      </c>
      <c r="AB1030" s="193"/>
      <c r="AC1030" s="195">
        <v>44089</v>
      </c>
      <c r="AD1030" s="193" t="s">
        <v>10163</v>
      </c>
      <c r="AE1030" s="193" t="s">
        <v>10163</v>
      </c>
      <c r="AF1030" s="193">
        <v>19227</v>
      </c>
      <c r="AG1030" s="193" t="s">
        <v>10185</v>
      </c>
      <c r="AH1030" s="193"/>
      <c r="AI1030" s="193"/>
      <c r="AJ1030" s="193">
        <v>86</v>
      </c>
      <c r="AK1030" s="193" t="s">
        <v>5846</v>
      </c>
      <c r="AL1030" s="193">
        <v>45</v>
      </c>
      <c r="AM1030" s="193" t="s">
        <v>3519</v>
      </c>
      <c r="AN1030" s="193">
        <f>+IF(AL1030=45,1,"")</f>
        <v>1</v>
      </c>
      <c r="AO1030" s="195">
        <f ca="1">+TODAY()</f>
        <v>44256</v>
      </c>
      <c r="AP1030" s="194">
        <f ca="1">+IF(Tabla1[[#This Row],[Fecha Ingreso Plataforma]]="","",AO1030-AC1030)</f>
        <v>167</v>
      </c>
      <c r="AQ1030" s="195"/>
      <c r="AR1030" s="197">
        <f>+IF(Tabla1[[#This Row],[Fecha Baja]]="","",VALUE(1&amp;"/"&amp;MONTH(Tabla1[[#This Row],[Fecha Baja]])&amp;"/"&amp;YEAR(Tabla1[[#This Row],[Fecha Baja]])))</f>
        <v>44105</v>
      </c>
      <c r="AS1030" s="197">
        <f>IF(Tabla1[[#This Row],[Fecha Ingreso Plataforma]]="","",VALUE(1&amp;"/"&amp;MONTH(Tabla1[[#This Row],[Fecha Ingreso Plataforma]])&amp;"/"&amp;YEAR(Tabla1[[#This Row],[Fecha Ingreso Plataforma]])))</f>
        <v>44075</v>
      </c>
      <c r="AT1030" s="194" t="str">
        <f ca="1">+IF(AND(Tabla1[[#This Row],[dias]]&gt;=135,Tabla1[[#This Row],[Estado]]="Vigente"),"Si","No")</f>
        <v>No</v>
      </c>
      <c r="AU1030" s="194" t="str">
        <f>+IF(COUNTIF('PLAN EMPLEADO'!I:I,Tabla1[[#This Row],[Mail]])=0,"No","Si")</f>
        <v>No</v>
      </c>
      <c r="AV1030" s="194" t="s">
        <v>709</v>
      </c>
      <c r="AW1030" s="194" t="s">
        <v>9010</v>
      </c>
    </row>
    <row r="1031" spans="1:49" x14ac:dyDescent="0.2">
      <c r="A1031" s="193" t="s">
        <v>27</v>
      </c>
      <c r="B1031" s="193" t="s">
        <v>3115</v>
      </c>
      <c r="C1031" s="193" t="s">
        <v>28</v>
      </c>
      <c r="D1031" s="193" t="s">
        <v>30</v>
      </c>
      <c r="E1031" s="193" t="str">
        <f>+LEFT(Tabla1[[#This Row],[RutDV]],8)</f>
        <v>16838501</v>
      </c>
      <c r="F1031" s="193" t="str">
        <f>+RIGHT(Tabla1[[#This Row],[RutDV]],1)</f>
        <v>3</v>
      </c>
      <c r="G1031" s="193" t="s">
        <v>10078</v>
      </c>
      <c r="H1031" s="193" t="s">
        <v>10167</v>
      </c>
      <c r="I1031" s="194" t="str">
        <f>+TRIM(Tabla1[[#This Row],[Nombres]]&amp;" "&amp;Tabla1[[#This Row],[Apellidos]])</f>
        <v>NATALIA MARIBEL VASQUEZ RETAMAL</v>
      </c>
      <c r="J1031" s="193" t="s">
        <v>10121</v>
      </c>
      <c r="K1031" s="193" t="s">
        <v>10122</v>
      </c>
      <c r="L1031" s="193" t="s">
        <v>2494</v>
      </c>
      <c r="M1031" s="193" t="s">
        <v>2493</v>
      </c>
      <c r="N1031" s="193" t="s">
        <v>2496</v>
      </c>
      <c r="O1031" s="193" t="s">
        <v>3533</v>
      </c>
      <c r="P1031" s="195">
        <v>44147</v>
      </c>
      <c r="Q1031" s="195"/>
      <c r="R1031" s="196"/>
      <c r="S1031" s="196"/>
      <c r="T1031" s="196"/>
      <c r="U1031" s="196"/>
      <c r="V1031" s="195" t="s">
        <v>10143</v>
      </c>
      <c r="W1031" s="195" t="s">
        <v>7415</v>
      </c>
      <c r="X1031" s="193" t="s">
        <v>524</v>
      </c>
      <c r="Y1031" s="193" t="str">
        <f>+IFERROR(VLOOKUP(Tabla1[[#This Row],[Supervisor]],STAFF!E:H,4,0),"")</f>
        <v>ULISES LA ROSA PEREZ</v>
      </c>
      <c r="Z1031" s="195">
        <v>44075</v>
      </c>
      <c r="AA1031" s="195">
        <v>44088</v>
      </c>
      <c r="AB1031" s="193"/>
      <c r="AC1031" s="195">
        <v>44089</v>
      </c>
      <c r="AD1031" s="193" t="s">
        <v>10167</v>
      </c>
      <c r="AE1031" s="193" t="s">
        <v>10167</v>
      </c>
      <c r="AF1031" s="193">
        <v>19062</v>
      </c>
      <c r="AG1031" s="193" t="s">
        <v>10189</v>
      </c>
      <c r="AH1031" s="193"/>
      <c r="AI1031" s="193"/>
      <c r="AJ1031" s="193">
        <v>86</v>
      </c>
      <c r="AK1031" s="193" t="s">
        <v>5846</v>
      </c>
      <c r="AL1031" s="193">
        <v>30</v>
      </c>
      <c r="AM1031" s="193" t="s">
        <v>3519</v>
      </c>
      <c r="AN1031" s="193" t="str">
        <f>+IF(AL1031=45,1,"")</f>
        <v/>
      </c>
      <c r="AO1031" s="195">
        <f ca="1">+TODAY()</f>
        <v>44256</v>
      </c>
      <c r="AP1031" s="194">
        <f ca="1">+IF(Tabla1[[#This Row],[Fecha Ingreso Plataforma]]="","",AO1031-AC1031)</f>
        <v>167</v>
      </c>
      <c r="AQ1031" s="195"/>
      <c r="AR1031" s="197">
        <f>+IF(Tabla1[[#This Row],[Fecha Baja]]="","",VALUE(1&amp;"/"&amp;MONTH(Tabla1[[#This Row],[Fecha Baja]])&amp;"/"&amp;YEAR(Tabla1[[#This Row],[Fecha Baja]])))</f>
        <v>44136</v>
      </c>
      <c r="AS1031" s="197">
        <f>IF(Tabla1[[#This Row],[Fecha Ingreso Plataforma]]="","",VALUE(1&amp;"/"&amp;MONTH(Tabla1[[#This Row],[Fecha Ingreso Plataforma]])&amp;"/"&amp;YEAR(Tabla1[[#This Row],[Fecha Ingreso Plataforma]])))</f>
        <v>44075</v>
      </c>
      <c r="AT1031" s="194" t="str">
        <f ca="1">+IF(AND(Tabla1[[#This Row],[dias]]&gt;=135,Tabla1[[#This Row],[Estado]]="Vigente"),"Si","No")</f>
        <v>No</v>
      </c>
      <c r="AU1031" s="194" t="str">
        <f>+IF(COUNTIF('PLAN EMPLEADO'!I:I,Tabla1[[#This Row],[Mail]])=0,"No","Si")</f>
        <v>No</v>
      </c>
      <c r="AV1031" s="194" t="s">
        <v>709</v>
      </c>
      <c r="AW1031" s="194" t="s">
        <v>9010</v>
      </c>
    </row>
    <row r="1032" spans="1:49" x14ac:dyDescent="0.2">
      <c r="A1032" s="193" t="s">
        <v>27</v>
      </c>
      <c r="B1032" s="193" t="s">
        <v>3115</v>
      </c>
      <c r="C1032" s="193" t="s">
        <v>28</v>
      </c>
      <c r="D1032" s="193" t="s">
        <v>30</v>
      </c>
      <c r="E1032" s="193" t="str">
        <f>+LEFT(Tabla1[[#This Row],[RutDV]],8)</f>
        <v>18632878</v>
      </c>
      <c r="F1032" s="193" t="str">
        <f>+RIGHT(Tabla1[[#This Row],[RutDV]],1)</f>
        <v>7</v>
      </c>
      <c r="G1032" s="193" t="s">
        <v>10077</v>
      </c>
      <c r="H1032" s="193" t="s">
        <v>10166</v>
      </c>
      <c r="I1032" s="194" t="str">
        <f>+TRIM(Tabla1[[#This Row],[Nombres]]&amp;" "&amp;Tabla1[[#This Row],[Apellidos]])</f>
        <v>VALENTINA JAVIERA ZAMORA PALMA</v>
      </c>
      <c r="J1032" s="193" t="s">
        <v>10119</v>
      </c>
      <c r="K1032" s="193" t="s">
        <v>10120</v>
      </c>
      <c r="L1032" s="193" t="s">
        <v>2494</v>
      </c>
      <c r="M1032" s="193" t="s">
        <v>2493</v>
      </c>
      <c r="N1032" s="193" t="s">
        <v>2496</v>
      </c>
      <c r="O1032" s="193" t="s">
        <v>3533</v>
      </c>
      <c r="P1032" s="195">
        <v>44103</v>
      </c>
      <c r="Q1032" s="195"/>
      <c r="R1032" s="196"/>
      <c r="S1032" s="196"/>
      <c r="T1032" s="196"/>
      <c r="U1032" s="196"/>
      <c r="V1032" s="195" t="s">
        <v>10142</v>
      </c>
      <c r="W1032" s="195" t="s">
        <v>7415</v>
      </c>
      <c r="X1032" s="193" t="s">
        <v>524</v>
      </c>
      <c r="Y1032" s="193" t="str">
        <f>+IFERROR(VLOOKUP(Tabla1[[#This Row],[Supervisor]],STAFF!E:H,4,0),"")</f>
        <v>ULISES LA ROSA PEREZ</v>
      </c>
      <c r="Z1032" s="195">
        <v>44075</v>
      </c>
      <c r="AA1032" s="195">
        <v>44088</v>
      </c>
      <c r="AB1032" s="193"/>
      <c r="AC1032" s="195">
        <v>44089</v>
      </c>
      <c r="AD1032" s="193" t="s">
        <v>10166</v>
      </c>
      <c r="AE1032" s="193" t="s">
        <v>10166</v>
      </c>
      <c r="AF1032" s="193">
        <v>19095</v>
      </c>
      <c r="AG1032" s="193" t="s">
        <v>10188</v>
      </c>
      <c r="AH1032" s="193"/>
      <c r="AI1032" s="193"/>
      <c r="AJ1032" s="193">
        <v>86</v>
      </c>
      <c r="AK1032" s="193" t="s">
        <v>5846</v>
      </c>
      <c r="AL1032" s="193">
        <v>45</v>
      </c>
      <c r="AM1032" s="193" t="s">
        <v>3519</v>
      </c>
      <c r="AN1032" s="193">
        <f>+IF(AL1032=45,1,"")</f>
        <v>1</v>
      </c>
      <c r="AO1032" s="195">
        <f ca="1">+TODAY()</f>
        <v>44256</v>
      </c>
      <c r="AP1032" s="194">
        <f ca="1">+IF(Tabla1[[#This Row],[Fecha Ingreso Plataforma]]="","",AO1032-AC1032)</f>
        <v>167</v>
      </c>
      <c r="AQ1032" s="195"/>
      <c r="AR1032" s="197">
        <f>+IF(Tabla1[[#This Row],[Fecha Baja]]="","",VALUE(1&amp;"/"&amp;MONTH(Tabla1[[#This Row],[Fecha Baja]])&amp;"/"&amp;YEAR(Tabla1[[#This Row],[Fecha Baja]])))</f>
        <v>44075</v>
      </c>
      <c r="AS1032" s="197">
        <f>IF(Tabla1[[#This Row],[Fecha Ingreso Plataforma]]="","",VALUE(1&amp;"/"&amp;MONTH(Tabla1[[#This Row],[Fecha Ingreso Plataforma]])&amp;"/"&amp;YEAR(Tabla1[[#This Row],[Fecha Ingreso Plataforma]])))</f>
        <v>44075</v>
      </c>
      <c r="AT1032" s="194" t="str">
        <f ca="1">+IF(AND(Tabla1[[#This Row],[dias]]&gt;=135,Tabla1[[#This Row],[Estado]]="Vigente"),"Si","No")</f>
        <v>No</v>
      </c>
      <c r="AU1032" s="194" t="str">
        <f>+IF(COUNTIF('PLAN EMPLEADO'!I:I,Tabla1[[#This Row],[Mail]])=0,"No","Si")</f>
        <v>No</v>
      </c>
      <c r="AV1032" s="194" t="s">
        <v>709</v>
      </c>
      <c r="AW1032" s="194" t="s">
        <v>9010</v>
      </c>
    </row>
    <row r="1033" spans="1:49" x14ac:dyDescent="0.2">
      <c r="A1033" s="193" t="s">
        <v>27</v>
      </c>
      <c r="B1033" s="193" t="s">
        <v>3115</v>
      </c>
      <c r="C1033" s="193" t="s">
        <v>28</v>
      </c>
      <c r="D1033" s="193" t="s">
        <v>30</v>
      </c>
      <c r="E1033" s="193" t="str">
        <f>+LEFT(Tabla1[[#This Row],[RutDV]],8)</f>
        <v>12871225</v>
      </c>
      <c r="F1033" s="193" t="str">
        <f>+RIGHT(Tabla1[[#This Row],[RutDV]],1)</f>
        <v>9</v>
      </c>
      <c r="G1033" s="193" t="s">
        <v>10058</v>
      </c>
      <c r="H1033" s="193" t="s">
        <v>10148</v>
      </c>
      <c r="I1033" s="194" t="str">
        <f>+TRIM(Tabla1[[#This Row],[Nombres]]&amp;" "&amp;Tabla1[[#This Row],[Apellidos]])</f>
        <v>VIVIANA SOLEDAD VARGAS CAMPOS</v>
      </c>
      <c r="J1033" s="193" t="s">
        <v>10079</v>
      </c>
      <c r="K1033" s="193" t="s">
        <v>10080</v>
      </c>
      <c r="L1033" s="193" t="s">
        <v>2494</v>
      </c>
      <c r="M1033" s="193" t="s">
        <v>2493</v>
      </c>
      <c r="N1033" s="193" t="s">
        <v>2496</v>
      </c>
      <c r="O1033" s="193" t="s">
        <v>3533</v>
      </c>
      <c r="P1033" s="195">
        <v>44106</v>
      </c>
      <c r="Q1033" s="195"/>
      <c r="R1033" s="196"/>
      <c r="S1033" s="196"/>
      <c r="T1033" s="196"/>
      <c r="U1033" s="196"/>
      <c r="V1033" s="195" t="s">
        <v>10123</v>
      </c>
      <c r="W1033" s="195" t="s">
        <v>7415</v>
      </c>
      <c r="X1033" s="193" t="s">
        <v>524</v>
      </c>
      <c r="Y1033" s="193" t="str">
        <f>+IFERROR(VLOOKUP(Tabla1[[#This Row],[Supervisor]],STAFF!E:H,4,0),"")</f>
        <v>ULISES LA ROSA PEREZ</v>
      </c>
      <c r="Z1033" s="195">
        <v>44075</v>
      </c>
      <c r="AA1033" s="195">
        <v>44088</v>
      </c>
      <c r="AB1033" s="193"/>
      <c r="AC1033" s="195">
        <v>44089</v>
      </c>
      <c r="AD1033" s="193" t="s">
        <v>10148</v>
      </c>
      <c r="AE1033" s="193" t="s">
        <v>10168</v>
      </c>
      <c r="AF1033" s="193">
        <v>19355</v>
      </c>
      <c r="AG1033" s="193" t="s">
        <v>10169</v>
      </c>
      <c r="AH1033" s="193"/>
      <c r="AI1033" s="193"/>
      <c r="AJ1033" s="193">
        <v>86</v>
      </c>
      <c r="AK1033" s="193" t="s">
        <v>5846</v>
      </c>
      <c r="AL1033" s="193">
        <v>30</v>
      </c>
      <c r="AM1033" s="193" t="s">
        <v>3519</v>
      </c>
      <c r="AN1033" s="193" t="str">
        <f>+IF(AL1033=45,1,"")</f>
        <v/>
      </c>
      <c r="AO1033" s="195">
        <f ca="1">+TODAY()</f>
        <v>44256</v>
      </c>
      <c r="AP1033" s="194">
        <f ca="1">+IF(Tabla1[[#This Row],[Fecha Ingreso Plataforma]]="","",AO1033-AC1033)</f>
        <v>167</v>
      </c>
      <c r="AQ1033" s="195"/>
      <c r="AR1033" s="197">
        <f>+IF(Tabla1[[#This Row],[Fecha Baja]]="","",VALUE(1&amp;"/"&amp;MONTH(Tabla1[[#This Row],[Fecha Baja]])&amp;"/"&amp;YEAR(Tabla1[[#This Row],[Fecha Baja]])))</f>
        <v>44105</v>
      </c>
      <c r="AS1033" s="197">
        <f>IF(Tabla1[[#This Row],[Fecha Ingreso Plataforma]]="","",VALUE(1&amp;"/"&amp;MONTH(Tabla1[[#This Row],[Fecha Ingreso Plataforma]])&amp;"/"&amp;YEAR(Tabla1[[#This Row],[Fecha Ingreso Plataforma]])))</f>
        <v>44075</v>
      </c>
      <c r="AT1033" s="194" t="str">
        <f ca="1">+IF(AND(Tabla1[[#This Row],[dias]]&gt;=135,Tabla1[[#This Row],[Estado]]="Vigente"),"Si","No")</f>
        <v>No</v>
      </c>
      <c r="AU1033" s="194" t="str">
        <f>+IF(COUNTIF('PLAN EMPLEADO'!I:I,Tabla1[[#This Row],[Mail]])=0,"No","Si")</f>
        <v>No</v>
      </c>
      <c r="AV1033" s="194" t="s">
        <v>709</v>
      </c>
      <c r="AW1033" s="194" t="s">
        <v>9010</v>
      </c>
    </row>
    <row r="1034" spans="1:49" x14ac:dyDescent="0.2">
      <c r="A1034" s="37" t="s">
        <v>27</v>
      </c>
      <c r="B1034" s="37" t="s">
        <v>3115</v>
      </c>
      <c r="C1034" s="37" t="s">
        <v>28</v>
      </c>
      <c r="D1034" s="37" t="s">
        <v>30</v>
      </c>
      <c r="E1034" s="193" t="str">
        <f>+LEFT(Tabla1[[#This Row],[RutDV]],8)</f>
        <v>20281309</v>
      </c>
      <c r="F1034" s="193" t="str">
        <f>+RIGHT(Tabla1[[#This Row],[RutDV]],1)</f>
        <v>7</v>
      </c>
      <c r="G1034" s="193" t="s">
        <v>10204</v>
      </c>
      <c r="H1034" s="193" t="s">
        <v>10319</v>
      </c>
      <c r="I1034" s="194" t="str">
        <f>+TRIM(Tabla1[[#This Row],[Nombres]]&amp;" "&amp;Tabla1[[#This Row],[Apellidos]])</f>
        <v>JAVIERA IGNACIA PAILLALEF ACUÑA</v>
      </c>
      <c r="J1034" s="193" t="s">
        <v>10246</v>
      </c>
      <c r="K1034" s="193" t="s">
        <v>10247</v>
      </c>
      <c r="L1034" s="193" t="s">
        <v>2494</v>
      </c>
      <c r="M1034" s="193" t="s">
        <v>2493</v>
      </c>
      <c r="N1034" s="193" t="s">
        <v>2495</v>
      </c>
      <c r="O1034" s="193" t="s">
        <v>3107</v>
      </c>
      <c r="P1034" s="195">
        <v>44214</v>
      </c>
      <c r="Q1034" s="195"/>
      <c r="R1034" s="196"/>
      <c r="S1034" s="196"/>
      <c r="T1034" s="196"/>
      <c r="U1034" s="196"/>
      <c r="V1034" s="195" t="s">
        <v>10287</v>
      </c>
      <c r="W1034" s="195" t="s">
        <v>7309</v>
      </c>
      <c r="X1034" s="193" t="s">
        <v>708</v>
      </c>
      <c r="Y1034" s="193" t="str">
        <f>+IFERROR(VLOOKUP(Tabla1[[#This Row],[Supervisor]],STAFF!E:H,4,0),"")</f>
        <v>FRANCISCO JAVIER SUAREZ VEGA</v>
      </c>
      <c r="Z1034" s="195">
        <v>44081</v>
      </c>
      <c r="AA1034" s="195">
        <v>44091</v>
      </c>
      <c r="AB1034" s="193"/>
      <c r="AC1034" s="195">
        <v>44092</v>
      </c>
      <c r="AD1034" s="193" t="s">
        <v>10319</v>
      </c>
      <c r="AE1034" s="193" t="s">
        <v>10319</v>
      </c>
      <c r="AF1034" s="193">
        <v>19461</v>
      </c>
      <c r="AG1034" s="193" t="s">
        <v>10347</v>
      </c>
      <c r="AH1034" s="193"/>
      <c r="AI1034" s="193"/>
      <c r="AJ1034" s="193">
        <v>87</v>
      </c>
      <c r="AK1034" s="193" t="s">
        <v>8362</v>
      </c>
      <c r="AL1034" s="193">
        <v>30</v>
      </c>
      <c r="AM1034" s="193" t="s">
        <v>3519</v>
      </c>
      <c r="AN1034" s="193" t="str">
        <f>+IF(AL1034=45,1,"")</f>
        <v/>
      </c>
      <c r="AO1034" s="195">
        <f ca="1">+TODAY()</f>
        <v>44256</v>
      </c>
      <c r="AP1034" s="194">
        <f ca="1">+IF(Tabla1[[#This Row],[Fecha Ingreso Plataforma]]="","",AO1034-AC1034)</f>
        <v>164</v>
      </c>
      <c r="AQ1034" s="195"/>
      <c r="AR1034" s="197">
        <f>+IF(Tabla1[[#This Row],[Fecha Baja]]="","",VALUE(1&amp;"/"&amp;MONTH(Tabla1[[#This Row],[Fecha Baja]])&amp;"/"&amp;YEAR(Tabla1[[#This Row],[Fecha Baja]])))</f>
        <v>44197</v>
      </c>
      <c r="AS1034" s="197">
        <f>IF(Tabla1[[#This Row],[Fecha Ingreso Plataforma]]="","",VALUE(1&amp;"/"&amp;MONTH(Tabla1[[#This Row],[Fecha Ingreso Plataforma]])&amp;"/"&amp;YEAR(Tabla1[[#This Row],[Fecha Ingreso Plataforma]])))</f>
        <v>44075</v>
      </c>
      <c r="AT1034" s="194" t="str">
        <f ca="1">+IF(AND(Tabla1[[#This Row],[dias]]&gt;=135,Tabla1[[#This Row],[Estado]]="Vigente"),"Si","No")</f>
        <v>No</v>
      </c>
      <c r="AU1034" s="194" t="str">
        <f>+IF(COUNTIF('PLAN EMPLEADO'!I:I,Tabla1[[#This Row],[Mail]])=0,"No","Si")</f>
        <v>No</v>
      </c>
      <c r="AV1034" s="194" t="s">
        <v>8321</v>
      </c>
      <c r="AW1034" s="194" t="s">
        <v>9010</v>
      </c>
    </row>
    <row r="1035" spans="1:49" x14ac:dyDescent="0.2">
      <c r="A1035" s="37" t="s">
        <v>27</v>
      </c>
      <c r="B1035" s="37" t="s">
        <v>3115</v>
      </c>
      <c r="C1035" s="37" t="s">
        <v>28</v>
      </c>
      <c r="D1035" s="37" t="s">
        <v>30</v>
      </c>
      <c r="E1035" s="193" t="str">
        <f>+LEFT(Tabla1[[#This Row],[RutDV]],8)</f>
        <v>18006758</v>
      </c>
      <c r="F1035" s="193" t="str">
        <f>+RIGHT(Tabla1[[#This Row],[RutDV]],1)</f>
        <v>2</v>
      </c>
      <c r="G1035" s="193" t="s">
        <v>10215</v>
      </c>
      <c r="H1035" s="193" t="s">
        <v>10329</v>
      </c>
      <c r="I1035" s="194" t="str">
        <f>+TRIM(Tabla1[[#This Row],[Nombres]]&amp;" "&amp;Tabla1[[#This Row],[Apellidos]])</f>
        <v>OSVALDO ANTONIO CAÑETE CANALES</v>
      </c>
      <c r="J1035" s="193" t="s">
        <v>10267</v>
      </c>
      <c r="K1035" s="193" t="s">
        <v>10268</v>
      </c>
      <c r="L1035" s="193" t="s">
        <v>2494</v>
      </c>
      <c r="M1035" s="193" t="s">
        <v>2493</v>
      </c>
      <c r="N1035" s="193" t="s">
        <v>2496</v>
      </c>
      <c r="O1035" s="193" t="s">
        <v>3533</v>
      </c>
      <c r="P1035" s="195">
        <v>44203</v>
      </c>
      <c r="Q1035" s="195"/>
      <c r="R1035" s="196"/>
      <c r="S1035" s="196"/>
      <c r="T1035" s="196"/>
      <c r="U1035" s="196"/>
      <c r="V1035" s="195" t="s">
        <v>10298</v>
      </c>
      <c r="W1035" s="195" t="s">
        <v>8086</v>
      </c>
      <c r="X1035" s="37" t="s">
        <v>4636</v>
      </c>
      <c r="Y1035" s="37" t="str">
        <f>+IFERROR(VLOOKUP(Tabla1[[#This Row],[Supervisor]],STAFF!E:H,4,0),"")</f>
        <v>ULISES LA ROSA PEREZ</v>
      </c>
      <c r="Z1035" s="195">
        <v>44081</v>
      </c>
      <c r="AA1035" s="195">
        <v>44091</v>
      </c>
      <c r="AB1035" s="193"/>
      <c r="AC1035" s="195">
        <v>44092</v>
      </c>
      <c r="AD1035" s="193" t="s">
        <v>10329</v>
      </c>
      <c r="AE1035" s="193" t="s">
        <v>10329</v>
      </c>
      <c r="AF1035" s="193">
        <v>19498</v>
      </c>
      <c r="AG1035" s="193" t="s">
        <v>10357</v>
      </c>
      <c r="AH1035" s="193"/>
      <c r="AI1035" s="193"/>
      <c r="AJ1035" s="193">
        <v>87</v>
      </c>
      <c r="AK1035" s="193" t="s">
        <v>8362</v>
      </c>
      <c r="AL1035" s="193">
        <v>30</v>
      </c>
      <c r="AM1035" s="193" t="s">
        <v>3519</v>
      </c>
      <c r="AN1035" s="193" t="str">
        <f>+IF(AL1035=45,1,"")</f>
        <v/>
      </c>
      <c r="AO1035" s="195">
        <f ca="1">+TODAY()</f>
        <v>44256</v>
      </c>
      <c r="AP1035" s="194">
        <f ca="1">+IF(Tabla1[[#This Row],[Fecha Ingreso Plataforma]]="","",AO1035-AC1035)</f>
        <v>164</v>
      </c>
      <c r="AQ1035" s="195"/>
      <c r="AR1035" s="197">
        <f>+IF(Tabla1[[#This Row],[Fecha Baja]]="","",VALUE(1&amp;"/"&amp;MONTH(Tabla1[[#This Row],[Fecha Baja]])&amp;"/"&amp;YEAR(Tabla1[[#This Row],[Fecha Baja]])))</f>
        <v>44197</v>
      </c>
      <c r="AS1035" s="197">
        <f>IF(Tabla1[[#This Row],[Fecha Ingreso Plataforma]]="","",VALUE(1&amp;"/"&amp;MONTH(Tabla1[[#This Row],[Fecha Ingreso Plataforma]])&amp;"/"&amp;YEAR(Tabla1[[#This Row],[Fecha Ingreso Plataforma]])))</f>
        <v>44075</v>
      </c>
      <c r="AT1035" s="194" t="str">
        <f ca="1">+IF(AND(Tabla1[[#This Row],[dias]]&gt;=135,Tabla1[[#This Row],[Estado]]="Vigente"),"Si","No")</f>
        <v>No</v>
      </c>
      <c r="AU1035" s="194" t="str">
        <f>+IF(COUNTIF('PLAN EMPLEADO'!I:I,Tabla1[[#This Row],[Mail]])=0,"No","Si")</f>
        <v>No</v>
      </c>
      <c r="AV1035" s="194" t="s">
        <v>8322</v>
      </c>
      <c r="AW1035" s="194" t="s">
        <v>9010</v>
      </c>
    </row>
    <row r="1036" spans="1:49" x14ac:dyDescent="0.2">
      <c r="A1036" s="37" t="s">
        <v>27</v>
      </c>
      <c r="B1036" s="37" t="s">
        <v>3115</v>
      </c>
      <c r="C1036" s="37" t="s">
        <v>28</v>
      </c>
      <c r="D1036" s="37" t="s">
        <v>30</v>
      </c>
      <c r="E1036" s="193" t="str">
        <f>+LEFT(Tabla1[[#This Row],[RutDV]],8)</f>
        <v>19849605</v>
      </c>
      <c r="F1036" s="193" t="str">
        <f>+RIGHT(Tabla1[[#This Row],[RutDV]],1)</f>
        <v>7</v>
      </c>
      <c r="G1036" s="193" t="s">
        <v>10198</v>
      </c>
      <c r="H1036" s="193" t="s">
        <v>10313</v>
      </c>
      <c r="I1036" s="194" t="str">
        <f>+TRIM(Tabla1[[#This Row],[Nombres]]&amp;" "&amp;Tabla1[[#This Row],[Apellidos]])</f>
        <v>IVY KRISTELL YAZIGI MONTESINOS</v>
      </c>
      <c r="J1036" s="193" t="s">
        <v>10234</v>
      </c>
      <c r="K1036" s="193" t="s">
        <v>10235</v>
      </c>
      <c r="L1036" s="193" t="s">
        <v>2494</v>
      </c>
      <c r="M1036" s="193" t="s">
        <v>2493</v>
      </c>
      <c r="N1036" s="193" t="s">
        <v>2496</v>
      </c>
      <c r="O1036" s="193" t="s">
        <v>3533</v>
      </c>
      <c r="P1036" s="195">
        <v>44196</v>
      </c>
      <c r="Q1036" s="195"/>
      <c r="R1036" s="196"/>
      <c r="S1036" s="196"/>
      <c r="T1036" s="196"/>
      <c r="U1036" s="196"/>
      <c r="V1036" s="195" t="s">
        <v>10281</v>
      </c>
      <c r="W1036" s="195" t="s">
        <v>7301</v>
      </c>
      <c r="X1036" s="37" t="s">
        <v>689</v>
      </c>
      <c r="Y1036" s="37" t="str">
        <f>+IFERROR(VLOOKUP(Tabla1[[#This Row],[Supervisor]],STAFF!E:H,4,0),"")</f>
        <v>FRANCISCO JAVIER SUAREZ VEGA</v>
      </c>
      <c r="Z1036" s="195">
        <v>44081</v>
      </c>
      <c r="AA1036" s="195">
        <v>44091</v>
      </c>
      <c r="AB1036" s="193"/>
      <c r="AC1036" s="195">
        <v>44092</v>
      </c>
      <c r="AD1036" s="193" t="s">
        <v>10313</v>
      </c>
      <c r="AE1036" s="193" t="s">
        <v>10313</v>
      </c>
      <c r="AF1036" s="193">
        <v>19389</v>
      </c>
      <c r="AG1036" s="193" t="s">
        <v>10341</v>
      </c>
      <c r="AH1036" s="193"/>
      <c r="AI1036" s="193"/>
      <c r="AJ1036" s="193">
        <v>87</v>
      </c>
      <c r="AK1036" s="193" t="s">
        <v>8362</v>
      </c>
      <c r="AL1036" s="193">
        <v>30</v>
      </c>
      <c r="AM1036" s="193" t="s">
        <v>3519</v>
      </c>
      <c r="AN1036" s="193" t="str">
        <f>+IF(AL1036=45,1,"")</f>
        <v/>
      </c>
      <c r="AO1036" s="195">
        <f ca="1">+TODAY()</f>
        <v>44256</v>
      </c>
      <c r="AP1036" s="194">
        <f ca="1">+IF(Tabla1[[#This Row],[Fecha Ingreso Plataforma]]="","",AO1036-AC1036)</f>
        <v>164</v>
      </c>
      <c r="AQ1036" s="195"/>
      <c r="AR1036" s="197">
        <f>+IF(Tabla1[[#This Row],[Fecha Baja]]="","",VALUE(1&amp;"/"&amp;MONTH(Tabla1[[#This Row],[Fecha Baja]])&amp;"/"&amp;YEAR(Tabla1[[#This Row],[Fecha Baja]])))</f>
        <v>44166</v>
      </c>
      <c r="AS1036" s="197">
        <f>IF(Tabla1[[#This Row],[Fecha Ingreso Plataforma]]="","",VALUE(1&amp;"/"&amp;MONTH(Tabla1[[#This Row],[Fecha Ingreso Plataforma]])&amp;"/"&amp;YEAR(Tabla1[[#This Row],[Fecha Ingreso Plataforma]])))</f>
        <v>44075</v>
      </c>
      <c r="AT1036" s="194" t="str">
        <f ca="1">+IF(AND(Tabla1[[#This Row],[dias]]&gt;=135,Tabla1[[#This Row],[Estado]]="Vigente"),"Si","No")</f>
        <v>No</v>
      </c>
      <c r="AU1036" s="194" t="str">
        <f>+IF(COUNTIF('PLAN EMPLEADO'!I:I,Tabla1[[#This Row],[Mail]])=0,"No","Si")</f>
        <v>No</v>
      </c>
      <c r="AV1036" s="194" t="s">
        <v>8322</v>
      </c>
      <c r="AW1036" s="194" t="s">
        <v>9010</v>
      </c>
    </row>
    <row r="1037" spans="1:49" x14ac:dyDescent="0.2">
      <c r="A1037" s="37" t="s">
        <v>27</v>
      </c>
      <c r="B1037" s="37" t="s">
        <v>3115</v>
      </c>
      <c r="C1037" s="37" t="s">
        <v>28</v>
      </c>
      <c r="D1037" s="37" t="s">
        <v>30</v>
      </c>
      <c r="E1037" s="193" t="str">
        <f>+LEFT(Tabla1[[#This Row],[RutDV]],8)</f>
        <v>18632852</v>
      </c>
      <c r="F1037" s="193" t="str">
        <f>+RIGHT(Tabla1[[#This Row],[RutDV]],1)</f>
        <v>3</v>
      </c>
      <c r="G1037" s="193" t="s">
        <v>10200</v>
      </c>
      <c r="H1037" s="193" t="s">
        <v>10315</v>
      </c>
      <c r="I1037" s="194" t="str">
        <f>+TRIM(Tabla1[[#This Row],[Nombres]]&amp;" "&amp;Tabla1[[#This Row],[Apellidos]])</f>
        <v>OSCAR ANDRES ROJAS LAZO</v>
      </c>
      <c r="J1037" s="193" t="s">
        <v>10238</v>
      </c>
      <c r="K1037" s="193" t="s">
        <v>10239</v>
      </c>
      <c r="L1037" s="193" t="s">
        <v>2494</v>
      </c>
      <c r="M1037" s="193" t="s">
        <v>2493</v>
      </c>
      <c r="N1037" s="193" t="s">
        <v>2496</v>
      </c>
      <c r="O1037" s="193" t="s">
        <v>3533</v>
      </c>
      <c r="P1037" s="195">
        <v>44198</v>
      </c>
      <c r="Q1037" s="195"/>
      <c r="R1037" s="196"/>
      <c r="S1037" s="196"/>
      <c r="T1037" s="196"/>
      <c r="U1037" s="196"/>
      <c r="V1037" s="195" t="s">
        <v>10283</v>
      </c>
      <c r="W1037" s="195" t="s">
        <v>5411</v>
      </c>
      <c r="X1037" s="37" t="s">
        <v>5793</v>
      </c>
      <c r="Y1037" s="37" t="str">
        <f>+IFERROR(VLOOKUP(Tabla1[[#This Row],[Supervisor]],STAFF!E:H,4,0),"")</f>
        <v>ULISES LA ROSA PEREZ</v>
      </c>
      <c r="Z1037" s="195">
        <v>44081</v>
      </c>
      <c r="AA1037" s="195">
        <v>44091</v>
      </c>
      <c r="AB1037" s="193"/>
      <c r="AC1037" s="195">
        <v>44092</v>
      </c>
      <c r="AD1037" s="193" t="s">
        <v>10315</v>
      </c>
      <c r="AE1037" s="193" t="s">
        <v>10315</v>
      </c>
      <c r="AF1037" s="193">
        <v>19400</v>
      </c>
      <c r="AG1037" s="193" t="s">
        <v>10343</v>
      </c>
      <c r="AH1037" s="193"/>
      <c r="AI1037" s="193"/>
      <c r="AJ1037" s="193">
        <v>87</v>
      </c>
      <c r="AK1037" s="193" t="s">
        <v>8362</v>
      </c>
      <c r="AL1037" s="193">
        <v>45</v>
      </c>
      <c r="AM1037" s="193" t="s">
        <v>3519</v>
      </c>
      <c r="AN1037" s="193">
        <f>+IF(AL1037=45,1,"")</f>
        <v>1</v>
      </c>
      <c r="AO1037" s="195">
        <f ca="1">+TODAY()</f>
        <v>44256</v>
      </c>
      <c r="AP1037" s="194">
        <f ca="1">+IF(Tabla1[[#This Row],[Fecha Ingreso Plataforma]]="","",AO1037-AC1037)</f>
        <v>164</v>
      </c>
      <c r="AQ1037" s="195"/>
      <c r="AR1037" s="197">
        <f>+IF(Tabla1[[#This Row],[Fecha Baja]]="","",VALUE(1&amp;"/"&amp;MONTH(Tabla1[[#This Row],[Fecha Baja]])&amp;"/"&amp;YEAR(Tabla1[[#This Row],[Fecha Baja]])))</f>
        <v>44197</v>
      </c>
      <c r="AS1037" s="197">
        <f>IF(Tabla1[[#This Row],[Fecha Ingreso Plataforma]]="","",VALUE(1&amp;"/"&amp;MONTH(Tabla1[[#This Row],[Fecha Ingreso Plataforma]])&amp;"/"&amp;YEAR(Tabla1[[#This Row],[Fecha Ingreso Plataforma]])))</f>
        <v>44075</v>
      </c>
      <c r="AT1037" s="194" t="str">
        <f ca="1">+IF(AND(Tabla1[[#This Row],[dias]]&gt;=135,Tabla1[[#This Row],[Estado]]="Vigente"),"Si","No")</f>
        <v>No</v>
      </c>
      <c r="AU1037" s="194" t="str">
        <f>+IF(COUNTIF('PLAN EMPLEADO'!I:I,Tabla1[[#This Row],[Mail]])=0,"No","Si")</f>
        <v>No</v>
      </c>
      <c r="AV1037" s="194" t="s">
        <v>11313</v>
      </c>
      <c r="AW1037" s="194" t="s">
        <v>9010</v>
      </c>
    </row>
    <row r="1038" spans="1:49" x14ac:dyDescent="0.2">
      <c r="A1038" s="37" t="s">
        <v>27</v>
      </c>
      <c r="B1038" s="37" t="s">
        <v>3115</v>
      </c>
      <c r="C1038" s="37" t="s">
        <v>28</v>
      </c>
      <c r="D1038" s="37" t="s">
        <v>30</v>
      </c>
      <c r="E1038" s="193" t="str">
        <f>+LEFT(Tabla1[[#This Row],[RutDV]],8)</f>
        <v>20127188</v>
      </c>
      <c r="F1038" s="193" t="str">
        <f>+RIGHT(Tabla1[[#This Row],[RutDV]],1)</f>
        <v>6</v>
      </c>
      <c r="G1038" s="193" t="s">
        <v>10216</v>
      </c>
      <c r="H1038" s="193" t="s">
        <v>10330</v>
      </c>
      <c r="I1038" s="194" t="str">
        <f>+TRIM(Tabla1[[#This Row],[Nombres]]&amp;" "&amp;Tabla1[[#This Row],[Apellidos]])</f>
        <v>ALONDRA ANTONELLA CORTES CASTILLO</v>
      </c>
      <c r="J1038" s="193" t="s">
        <v>10269</v>
      </c>
      <c r="K1038" s="193" t="s">
        <v>10270</v>
      </c>
      <c r="L1038" s="193" t="s">
        <v>2494</v>
      </c>
      <c r="M1038" s="193" t="s">
        <v>2493</v>
      </c>
      <c r="N1038" s="193" t="s">
        <v>2495</v>
      </c>
      <c r="O1038" s="193" t="s">
        <v>3107</v>
      </c>
      <c r="P1038" s="195">
        <v>44139</v>
      </c>
      <c r="Q1038" s="195"/>
      <c r="R1038" s="196"/>
      <c r="S1038" s="196"/>
      <c r="T1038" s="196"/>
      <c r="U1038" s="196"/>
      <c r="V1038" s="195" t="s">
        <v>10299</v>
      </c>
      <c r="W1038" s="195" t="s">
        <v>5847</v>
      </c>
      <c r="X1038" s="37" t="s">
        <v>662</v>
      </c>
      <c r="Y1038" s="37" t="str">
        <f>+IFERROR(VLOOKUP(Tabla1[[#This Row],[Supervisor]],STAFF!E:H,4,0),"")</f>
        <v xml:space="preserve">YORMAN JOSE HERNANDEZ USECHE </v>
      </c>
      <c r="Z1038" s="195">
        <v>44081</v>
      </c>
      <c r="AA1038" s="195">
        <v>44091</v>
      </c>
      <c r="AB1038" s="193"/>
      <c r="AC1038" s="195">
        <v>44092</v>
      </c>
      <c r="AD1038" s="193" t="s">
        <v>10330</v>
      </c>
      <c r="AE1038" s="193" t="s">
        <v>10330</v>
      </c>
      <c r="AF1038" s="193">
        <v>19499</v>
      </c>
      <c r="AG1038" s="193" t="s">
        <v>10358</v>
      </c>
      <c r="AH1038" s="193"/>
      <c r="AI1038" s="193"/>
      <c r="AJ1038" s="193">
        <v>87</v>
      </c>
      <c r="AK1038" s="193" t="s">
        <v>8362</v>
      </c>
      <c r="AL1038" s="193">
        <v>30</v>
      </c>
      <c r="AM1038" s="193" t="s">
        <v>3519</v>
      </c>
      <c r="AN1038" s="193" t="str">
        <f>+IF(AL1038=45,1,"")</f>
        <v/>
      </c>
      <c r="AO1038" s="195">
        <f ca="1">+TODAY()</f>
        <v>44256</v>
      </c>
      <c r="AP1038" s="194">
        <f ca="1">+IF(Tabla1[[#This Row],[Fecha Ingreso Plataforma]]="","",AO1038-AC1038)</f>
        <v>164</v>
      </c>
      <c r="AQ1038" s="195"/>
      <c r="AR1038" s="197">
        <f>+IF(Tabla1[[#This Row],[Fecha Baja]]="","",VALUE(1&amp;"/"&amp;MONTH(Tabla1[[#This Row],[Fecha Baja]])&amp;"/"&amp;YEAR(Tabla1[[#This Row],[Fecha Baja]])))</f>
        <v>44136</v>
      </c>
      <c r="AS1038" s="197">
        <f>IF(Tabla1[[#This Row],[Fecha Ingreso Plataforma]]="","",VALUE(1&amp;"/"&amp;MONTH(Tabla1[[#This Row],[Fecha Ingreso Plataforma]])&amp;"/"&amp;YEAR(Tabla1[[#This Row],[Fecha Ingreso Plataforma]])))</f>
        <v>44075</v>
      </c>
      <c r="AT1038" s="194" t="str">
        <f ca="1">+IF(AND(Tabla1[[#This Row],[dias]]&gt;=135,Tabla1[[#This Row],[Estado]]="Vigente"),"Si","No")</f>
        <v>No</v>
      </c>
      <c r="AU1038" s="194" t="str">
        <f>+IF(COUNTIF('PLAN EMPLEADO'!I:I,Tabla1[[#This Row],[Mail]])=0,"No","Si")</f>
        <v>No</v>
      </c>
      <c r="AV1038" s="194" t="s">
        <v>709</v>
      </c>
      <c r="AW1038" s="194" t="s">
        <v>9010</v>
      </c>
    </row>
    <row r="1039" spans="1:49" x14ac:dyDescent="0.2">
      <c r="A1039" s="37" t="s">
        <v>27</v>
      </c>
      <c r="B1039" s="37" t="s">
        <v>3115</v>
      </c>
      <c r="C1039" s="37" t="s">
        <v>28</v>
      </c>
      <c r="D1039" s="37" t="s">
        <v>30</v>
      </c>
      <c r="E1039" s="193" t="str">
        <f>+LEFT(Tabla1[[#This Row],[RutDV]],8)</f>
        <v>17530584</v>
      </c>
      <c r="F1039" s="193" t="str">
        <f>+RIGHT(Tabla1[[#This Row],[RutDV]],1)</f>
        <v>K</v>
      </c>
      <c r="G1039" s="193" t="s">
        <v>10193</v>
      </c>
      <c r="H1039" s="193" t="s">
        <v>10308</v>
      </c>
      <c r="I1039" s="201" t="str">
        <f>+TRIM(Tabla1[[#This Row],[Nombres]]&amp;" "&amp;Tabla1[[#This Row],[Apellidos]])</f>
        <v>ALEX JAIR MUÑOZ PUENTE</v>
      </c>
      <c r="J1039" s="193" t="s">
        <v>10224</v>
      </c>
      <c r="K1039" s="193" t="s">
        <v>10225</v>
      </c>
      <c r="L1039" s="193" t="s">
        <v>2494</v>
      </c>
      <c r="M1039" s="193" t="s">
        <v>2493</v>
      </c>
      <c r="N1039" s="193" t="s">
        <v>2495</v>
      </c>
      <c r="O1039" s="193" t="s">
        <v>3107</v>
      </c>
      <c r="P1039" s="195">
        <v>44109</v>
      </c>
      <c r="Q1039" s="195"/>
      <c r="R1039" s="196"/>
      <c r="S1039" s="196"/>
      <c r="T1039" s="196"/>
      <c r="U1039" s="196"/>
      <c r="V1039" s="195" t="s">
        <v>10276</v>
      </c>
      <c r="W1039" s="195" t="s">
        <v>7309</v>
      </c>
      <c r="X1039" s="193" t="s">
        <v>708</v>
      </c>
      <c r="Y1039" s="193" t="str">
        <f>+IFERROR(VLOOKUP(Tabla1[[#This Row],[Supervisor]],STAFF!E:H,4,0),"")</f>
        <v>FRANCISCO JAVIER SUAREZ VEGA</v>
      </c>
      <c r="Z1039" s="195">
        <v>44081</v>
      </c>
      <c r="AA1039" s="195">
        <v>44091</v>
      </c>
      <c r="AB1039" s="193"/>
      <c r="AC1039" s="195">
        <v>44092</v>
      </c>
      <c r="AD1039" s="193" t="s">
        <v>10308</v>
      </c>
      <c r="AE1039" s="193" t="s">
        <v>10308</v>
      </c>
      <c r="AF1039" s="193">
        <v>19506</v>
      </c>
      <c r="AG1039" s="193" t="s">
        <v>10336</v>
      </c>
      <c r="AH1039" s="193"/>
      <c r="AI1039" s="193"/>
      <c r="AJ1039" s="193">
        <v>87</v>
      </c>
      <c r="AK1039" s="193" t="s">
        <v>8362</v>
      </c>
      <c r="AL1039" s="193">
        <v>30</v>
      </c>
      <c r="AM1039" s="193" t="s">
        <v>3519</v>
      </c>
      <c r="AN1039" s="193" t="str">
        <f>+IF(AL1039=45,1,"")</f>
        <v/>
      </c>
      <c r="AO1039" s="195">
        <f ca="1">+TODAY()</f>
        <v>44256</v>
      </c>
      <c r="AP1039" s="194">
        <f ca="1">+IF(Tabla1[[#This Row],[Fecha Ingreso Plataforma]]="","",AO1039-AC1039)</f>
        <v>164</v>
      </c>
      <c r="AQ1039" s="195"/>
      <c r="AR1039" s="197">
        <f>+IF(Tabla1[[#This Row],[Fecha Baja]]="","",VALUE(1&amp;"/"&amp;MONTH(Tabla1[[#This Row],[Fecha Baja]])&amp;"/"&amp;YEAR(Tabla1[[#This Row],[Fecha Baja]])))</f>
        <v>44105</v>
      </c>
      <c r="AS1039" s="197">
        <f>IF(Tabla1[[#This Row],[Fecha Ingreso Plataforma]]="","",VALUE(1&amp;"/"&amp;MONTH(Tabla1[[#This Row],[Fecha Ingreso Plataforma]])&amp;"/"&amp;YEAR(Tabla1[[#This Row],[Fecha Ingreso Plataforma]])))</f>
        <v>44075</v>
      </c>
      <c r="AT1039" s="194" t="str">
        <f ca="1">+IF(AND(Tabla1[[#This Row],[dias]]&gt;=135,Tabla1[[#This Row],[Estado]]="Vigente"),"Si","No")</f>
        <v>No</v>
      </c>
      <c r="AU1039" s="194" t="str">
        <f>+IF(COUNTIF('PLAN EMPLEADO'!I:I,Tabla1[[#This Row],[Mail]])=0,"No","Si")</f>
        <v>No</v>
      </c>
      <c r="AV1039" s="194" t="s">
        <v>709</v>
      </c>
      <c r="AW1039" s="194" t="s">
        <v>9010</v>
      </c>
    </row>
    <row r="1040" spans="1:49" x14ac:dyDescent="0.2">
      <c r="A1040" s="37" t="s">
        <v>27</v>
      </c>
      <c r="B1040" s="37" t="s">
        <v>3115</v>
      </c>
      <c r="C1040" s="37" t="s">
        <v>28</v>
      </c>
      <c r="D1040" s="37" t="s">
        <v>30</v>
      </c>
      <c r="E1040" s="193" t="str">
        <f>+LEFT(Tabla1[[#This Row],[RutDV]],8)</f>
        <v>19258137</v>
      </c>
      <c r="F1040" s="193" t="str">
        <f>+RIGHT(Tabla1[[#This Row],[RutDV]],1)</f>
        <v>0</v>
      </c>
      <c r="G1040" s="193" t="s">
        <v>10192</v>
      </c>
      <c r="H1040" s="193" t="s">
        <v>10307</v>
      </c>
      <c r="I1040" s="194" t="str">
        <f>+TRIM(Tabla1[[#This Row],[Nombres]]&amp;" "&amp;Tabla1[[#This Row],[Apellidos]])</f>
        <v>CAMILA SINAI TORRES FLORES</v>
      </c>
      <c r="J1040" s="193" t="s">
        <v>10222</v>
      </c>
      <c r="K1040" s="193" t="s">
        <v>10223</v>
      </c>
      <c r="L1040" s="193" t="s">
        <v>2494</v>
      </c>
      <c r="M1040" s="193" t="s">
        <v>2493</v>
      </c>
      <c r="N1040" s="193" t="s">
        <v>2495</v>
      </c>
      <c r="O1040" s="193" t="s">
        <v>3107</v>
      </c>
      <c r="P1040" s="195">
        <v>44102</v>
      </c>
      <c r="Q1040" s="195"/>
      <c r="R1040" s="196"/>
      <c r="S1040" s="196"/>
      <c r="T1040" s="196"/>
      <c r="U1040" s="196"/>
      <c r="V1040" s="195" t="s">
        <v>10275</v>
      </c>
      <c r="W1040" s="195" t="s">
        <v>5409</v>
      </c>
      <c r="X1040" s="37" t="s">
        <v>2511</v>
      </c>
      <c r="Y1040" s="37" t="str">
        <f>+IFERROR(VLOOKUP(Tabla1[[#This Row],[Supervisor]],STAFF!E:H,4,0),"")</f>
        <v>ULISES LA ROSA PEREZ</v>
      </c>
      <c r="Z1040" s="195">
        <v>44081</v>
      </c>
      <c r="AA1040" s="195">
        <v>44091</v>
      </c>
      <c r="AB1040" s="193"/>
      <c r="AC1040" s="195">
        <v>44092</v>
      </c>
      <c r="AD1040" s="193" t="s">
        <v>10307</v>
      </c>
      <c r="AE1040" s="193" t="s">
        <v>10307</v>
      </c>
      <c r="AF1040" s="193">
        <v>19503</v>
      </c>
      <c r="AG1040" s="193" t="s">
        <v>10335</v>
      </c>
      <c r="AH1040" s="193"/>
      <c r="AI1040" s="193"/>
      <c r="AJ1040" s="193">
        <v>87</v>
      </c>
      <c r="AK1040" s="193" t="s">
        <v>8362</v>
      </c>
      <c r="AL1040" s="193">
        <v>30</v>
      </c>
      <c r="AM1040" s="193" t="s">
        <v>3519</v>
      </c>
      <c r="AN1040" s="193" t="str">
        <f>+IF(AL1040=45,1,"")</f>
        <v/>
      </c>
      <c r="AO1040" s="195">
        <f ca="1">+TODAY()</f>
        <v>44256</v>
      </c>
      <c r="AP1040" s="194">
        <f ca="1">+IF(Tabla1[[#This Row],[Fecha Ingreso Plataforma]]="","",AO1040-AC1040)</f>
        <v>164</v>
      </c>
      <c r="AQ1040" s="195"/>
      <c r="AR1040" s="197">
        <f>+IF(Tabla1[[#This Row],[Fecha Baja]]="","",VALUE(1&amp;"/"&amp;MONTH(Tabla1[[#This Row],[Fecha Baja]])&amp;"/"&amp;YEAR(Tabla1[[#This Row],[Fecha Baja]])))</f>
        <v>44075</v>
      </c>
      <c r="AS1040" s="197">
        <f>IF(Tabla1[[#This Row],[Fecha Ingreso Plataforma]]="","",VALUE(1&amp;"/"&amp;MONTH(Tabla1[[#This Row],[Fecha Ingreso Plataforma]])&amp;"/"&amp;YEAR(Tabla1[[#This Row],[Fecha Ingreso Plataforma]])))</f>
        <v>44075</v>
      </c>
      <c r="AT1040" s="194" t="str">
        <f ca="1">+IF(AND(Tabla1[[#This Row],[dias]]&gt;=135,Tabla1[[#This Row],[Estado]]="Vigente"),"Si","No")</f>
        <v>No</v>
      </c>
      <c r="AU1040" s="194" t="str">
        <f>+IF(COUNTIF('PLAN EMPLEADO'!I:I,Tabla1[[#This Row],[Mail]])=0,"No","Si")</f>
        <v>No</v>
      </c>
      <c r="AV1040" s="194" t="s">
        <v>709</v>
      </c>
      <c r="AW1040" s="194" t="s">
        <v>9010</v>
      </c>
    </row>
    <row r="1041" spans="1:49" x14ac:dyDescent="0.2">
      <c r="A1041" s="37" t="s">
        <v>27</v>
      </c>
      <c r="B1041" s="37" t="s">
        <v>3115</v>
      </c>
      <c r="C1041" s="37" t="s">
        <v>28</v>
      </c>
      <c r="D1041" s="37" t="s">
        <v>30</v>
      </c>
      <c r="E1041" s="193" t="str">
        <f>+LEFT(Tabla1[[#This Row],[RutDV]],8)</f>
        <v>19506238</v>
      </c>
      <c r="F1041" s="193" t="str">
        <f>+RIGHT(Tabla1[[#This Row],[RutDV]],1)</f>
        <v>2</v>
      </c>
      <c r="G1041" s="193" t="s">
        <v>10206</v>
      </c>
      <c r="H1041" s="193" t="s">
        <v>10361</v>
      </c>
      <c r="I1041" s="194" t="str">
        <f>+TRIM(Tabla1[[#This Row],[Nombres]]&amp;" "&amp;Tabla1[[#This Row],[Apellidos]])</f>
        <v>ERIK HERNAN FLORES MUÑOZ</v>
      </c>
      <c r="J1041" s="193" t="s">
        <v>10249</v>
      </c>
      <c r="K1041" s="193" t="s">
        <v>10250</v>
      </c>
      <c r="L1041" s="193" t="s">
        <v>2494</v>
      </c>
      <c r="M1041" s="193" t="s">
        <v>2493</v>
      </c>
      <c r="N1041" s="193" t="s">
        <v>2496</v>
      </c>
      <c r="O1041" s="193" t="s">
        <v>3533</v>
      </c>
      <c r="P1041" s="195">
        <v>44104</v>
      </c>
      <c r="Q1041" s="195"/>
      <c r="R1041" s="196"/>
      <c r="S1041" s="196"/>
      <c r="T1041" s="196"/>
      <c r="U1041" s="196"/>
      <c r="V1041" s="195" t="s">
        <v>10289</v>
      </c>
      <c r="W1041" s="195" t="s">
        <v>8158</v>
      </c>
      <c r="X1041" s="193" t="s">
        <v>6696</v>
      </c>
      <c r="Y1041" s="193" t="str">
        <f>+IFERROR(VLOOKUP(Tabla1[[#This Row],[Supervisor]],STAFF!E:H,4,0),"")</f>
        <v>FRANCISCO JAVIER SUAREZ VEGA</v>
      </c>
      <c r="Z1041" s="195">
        <v>44081</v>
      </c>
      <c r="AA1041" s="195">
        <v>44091</v>
      </c>
      <c r="AB1041" s="193"/>
      <c r="AC1041" s="195">
        <v>44092</v>
      </c>
      <c r="AD1041" s="193" t="s">
        <v>10361</v>
      </c>
      <c r="AE1041" s="193" t="s">
        <v>10361</v>
      </c>
      <c r="AF1041" s="193">
        <v>19087</v>
      </c>
      <c r="AG1041" s="193" t="s">
        <v>10362</v>
      </c>
      <c r="AH1041" s="193"/>
      <c r="AI1041" s="193"/>
      <c r="AJ1041" s="193">
        <v>87</v>
      </c>
      <c r="AK1041" s="193" t="s">
        <v>8362</v>
      </c>
      <c r="AL1041" s="193">
        <v>30</v>
      </c>
      <c r="AM1041" s="193" t="s">
        <v>3519</v>
      </c>
      <c r="AN1041" s="193" t="str">
        <f>+IF(AL1041=45,1,"")</f>
        <v/>
      </c>
      <c r="AO1041" s="195">
        <f ca="1">+TODAY()</f>
        <v>44256</v>
      </c>
      <c r="AP1041" s="194">
        <f ca="1">+IF(Tabla1[[#This Row],[Fecha Ingreso Plataforma]]="","",AO1041-AC1041)</f>
        <v>164</v>
      </c>
      <c r="AQ1041" s="195"/>
      <c r="AR1041" s="197">
        <f>+IF(Tabla1[[#This Row],[Fecha Baja]]="","",VALUE(1&amp;"/"&amp;MONTH(Tabla1[[#This Row],[Fecha Baja]])&amp;"/"&amp;YEAR(Tabla1[[#This Row],[Fecha Baja]])))</f>
        <v>44075</v>
      </c>
      <c r="AS1041" s="197">
        <f>IF(Tabla1[[#This Row],[Fecha Ingreso Plataforma]]="","",VALUE(1&amp;"/"&amp;MONTH(Tabla1[[#This Row],[Fecha Ingreso Plataforma]])&amp;"/"&amp;YEAR(Tabla1[[#This Row],[Fecha Ingreso Plataforma]])))</f>
        <v>44075</v>
      </c>
      <c r="AT1041" s="194" t="str">
        <f ca="1">+IF(AND(Tabla1[[#This Row],[dias]]&gt;=135,Tabla1[[#This Row],[Estado]]="Vigente"),"Si","No")</f>
        <v>No</v>
      </c>
      <c r="AU1041" s="194" t="str">
        <f>+IF(COUNTIF('PLAN EMPLEADO'!I:I,Tabla1[[#This Row],[Mail]])=0,"No","Si")</f>
        <v>No</v>
      </c>
      <c r="AV1041" s="194" t="s">
        <v>709</v>
      </c>
      <c r="AW1041" s="194" t="s">
        <v>9010</v>
      </c>
    </row>
    <row r="1042" spans="1:49" x14ac:dyDescent="0.2">
      <c r="A1042" s="37" t="s">
        <v>27</v>
      </c>
      <c r="B1042" s="37" t="s">
        <v>3115</v>
      </c>
      <c r="C1042" s="37" t="s">
        <v>28</v>
      </c>
      <c r="D1042" s="37" t="s">
        <v>30</v>
      </c>
      <c r="E1042" s="193" t="str">
        <f>+LEFT(Tabla1[[#This Row],[RutDV]],8)</f>
        <v>13949902</v>
      </c>
      <c r="F1042" s="193" t="str">
        <f>+RIGHT(Tabla1[[#This Row],[RutDV]],1)</f>
        <v>6</v>
      </c>
      <c r="G1042" s="193" t="s">
        <v>10210</v>
      </c>
      <c r="H1042" s="193" t="s">
        <v>10324</v>
      </c>
      <c r="I1042" s="194" t="str">
        <f>+TRIM(Tabla1[[#This Row],[Nombres]]&amp;" "&amp;Tabla1[[#This Row],[Apellidos]])</f>
        <v>ELIZABETH OLIVIA DURAN ORTIZ</v>
      </c>
      <c r="J1042" s="193" t="s">
        <v>10257</v>
      </c>
      <c r="K1042" s="193" t="s">
        <v>10258</v>
      </c>
      <c r="L1042" s="193" t="s">
        <v>2494</v>
      </c>
      <c r="M1042" s="193" t="s">
        <v>2493</v>
      </c>
      <c r="N1042" s="193" t="s">
        <v>2496</v>
      </c>
      <c r="O1042" s="193" t="s">
        <v>3533</v>
      </c>
      <c r="P1042" s="195">
        <v>44098</v>
      </c>
      <c r="Q1042" s="195"/>
      <c r="R1042" s="196"/>
      <c r="S1042" s="196"/>
      <c r="T1042" s="196"/>
      <c r="U1042" s="196"/>
      <c r="V1042" s="195" t="s">
        <v>10293</v>
      </c>
      <c r="W1042" s="195" t="s">
        <v>7309</v>
      </c>
      <c r="X1042" s="193" t="s">
        <v>708</v>
      </c>
      <c r="Y1042" s="193" t="str">
        <f>+IFERROR(VLOOKUP(Tabla1[[#This Row],[Supervisor]],STAFF!E:H,4,0),"")</f>
        <v>FRANCISCO JAVIER SUAREZ VEGA</v>
      </c>
      <c r="Z1042" s="195">
        <v>44081</v>
      </c>
      <c r="AA1042" s="195">
        <v>44091</v>
      </c>
      <c r="AB1042" s="193"/>
      <c r="AC1042" s="195">
        <v>44092</v>
      </c>
      <c r="AD1042" s="193" t="s">
        <v>10324</v>
      </c>
      <c r="AE1042" s="193" t="s">
        <v>10324</v>
      </c>
      <c r="AF1042" s="193">
        <v>19488</v>
      </c>
      <c r="AG1042" s="193" t="s">
        <v>10352</v>
      </c>
      <c r="AH1042" s="193"/>
      <c r="AI1042" s="193"/>
      <c r="AJ1042" s="193">
        <v>87</v>
      </c>
      <c r="AK1042" s="193" t="s">
        <v>8362</v>
      </c>
      <c r="AL1042" s="193">
        <v>30</v>
      </c>
      <c r="AM1042" s="193" t="s">
        <v>3519</v>
      </c>
      <c r="AN1042" s="193" t="str">
        <f>+IF(AL1042=45,1,"")</f>
        <v/>
      </c>
      <c r="AO1042" s="195">
        <f ca="1">+TODAY()</f>
        <v>44256</v>
      </c>
      <c r="AP1042" s="194">
        <f ca="1">+IF(Tabla1[[#This Row],[Fecha Ingreso Plataforma]]="","",AO1042-AC1042)</f>
        <v>164</v>
      </c>
      <c r="AQ1042" s="195"/>
      <c r="AR1042" s="197">
        <f>+IF(Tabla1[[#This Row],[Fecha Baja]]="","",VALUE(1&amp;"/"&amp;MONTH(Tabla1[[#This Row],[Fecha Baja]])&amp;"/"&amp;YEAR(Tabla1[[#This Row],[Fecha Baja]])))</f>
        <v>44075</v>
      </c>
      <c r="AS1042" s="197">
        <f>IF(Tabla1[[#This Row],[Fecha Ingreso Plataforma]]="","",VALUE(1&amp;"/"&amp;MONTH(Tabla1[[#This Row],[Fecha Ingreso Plataforma]])&amp;"/"&amp;YEAR(Tabla1[[#This Row],[Fecha Ingreso Plataforma]])))</f>
        <v>44075</v>
      </c>
      <c r="AT1042" s="194" t="str">
        <f ca="1">+IF(AND(Tabla1[[#This Row],[dias]]&gt;=135,Tabla1[[#This Row],[Estado]]="Vigente"),"Si","No")</f>
        <v>No</v>
      </c>
      <c r="AU1042" s="194" t="str">
        <f>+IF(COUNTIF('PLAN EMPLEADO'!I:I,Tabla1[[#This Row],[Mail]])=0,"No","Si")</f>
        <v>No</v>
      </c>
      <c r="AV1042" s="194" t="s">
        <v>709</v>
      </c>
      <c r="AW1042" s="194" t="s">
        <v>9010</v>
      </c>
    </row>
    <row r="1043" spans="1:49" x14ac:dyDescent="0.2">
      <c r="A1043" s="37" t="s">
        <v>27</v>
      </c>
      <c r="B1043" s="37" t="s">
        <v>3115</v>
      </c>
      <c r="C1043" s="37" t="s">
        <v>28</v>
      </c>
      <c r="D1043" s="37" t="s">
        <v>30</v>
      </c>
      <c r="E1043" s="193" t="str">
        <f>+LEFT(Tabla1[[#This Row],[RutDV]],8)</f>
        <v>20441791</v>
      </c>
      <c r="F1043" s="193" t="str">
        <f>+RIGHT(Tabla1[[#This Row],[RutDV]],1)</f>
        <v>1</v>
      </c>
      <c r="G1043" s="193" t="s">
        <v>10211</v>
      </c>
      <c r="H1043" s="193" t="s">
        <v>10325</v>
      </c>
      <c r="I1043" s="194" t="str">
        <f>+TRIM(Tabla1[[#This Row],[Nombres]]&amp;" "&amp;Tabla1[[#This Row],[Apellidos]])</f>
        <v>MERY CAROLINA BACHO ORDENES</v>
      </c>
      <c r="J1043" s="193" t="s">
        <v>10259</v>
      </c>
      <c r="K1043" s="193" t="s">
        <v>10260</v>
      </c>
      <c r="L1043" s="193" t="s">
        <v>2494</v>
      </c>
      <c r="M1043" s="193" t="s">
        <v>2493</v>
      </c>
      <c r="N1043" s="193" t="s">
        <v>2496</v>
      </c>
      <c r="O1043" s="193" t="s">
        <v>3533</v>
      </c>
      <c r="P1043" s="195">
        <v>44105</v>
      </c>
      <c r="Q1043" s="195"/>
      <c r="R1043" s="196"/>
      <c r="S1043" s="196"/>
      <c r="T1043" s="196"/>
      <c r="U1043" s="196"/>
      <c r="V1043" s="195" t="s">
        <v>10294</v>
      </c>
      <c r="W1043" s="195" t="s">
        <v>8158</v>
      </c>
      <c r="X1043" s="193" t="s">
        <v>6696</v>
      </c>
      <c r="Y1043" s="193" t="str">
        <f>+IFERROR(VLOOKUP(Tabla1[[#This Row],[Supervisor]],STAFF!E:H,4,0),"")</f>
        <v>FRANCISCO JAVIER SUAREZ VEGA</v>
      </c>
      <c r="Z1043" s="195">
        <v>44081</v>
      </c>
      <c r="AA1043" s="195">
        <v>44091</v>
      </c>
      <c r="AB1043" s="193"/>
      <c r="AC1043" s="195">
        <v>44092</v>
      </c>
      <c r="AD1043" s="193" t="s">
        <v>10325</v>
      </c>
      <c r="AE1043" s="193" t="s">
        <v>10325</v>
      </c>
      <c r="AF1043" s="193">
        <v>19489</v>
      </c>
      <c r="AG1043" s="193" t="s">
        <v>10353</v>
      </c>
      <c r="AH1043" s="193"/>
      <c r="AI1043" s="193"/>
      <c r="AJ1043" s="193">
        <v>87</v>
      </c>
      <c r="AK1043" s="193" t="s">
        <v>8362</v>
      </c>
      <c r="AL1043" s="193">
        <v>45</v>
      </c>
      <c r="AM1043" s="193" t="s">
        <v>3519</v>
      </c>
      <c r="AN1043" s="193">
        <f>+IF(AL1043=45,1,"")</f>
        <v>1</v>
      </c>
      <c r="AO1043" s="195">
        <f ca="1">+TODAY()</f>
        <v>44256</v>
      </c>
      <c r="AP1043" s="194">
        <f ca="1">+IF(Tabla1[[#This Row],[Fecha Ingreso Plataforma]]="","",AO1043-AC1043)</f>
        <v>164</v>
      </c>
      <c r="AQ1043" s="195"/>
      <c r="AR1043" s="197">
        <f>+IF(Tabla1[[#This Row],[Fecha Baja]]="","",VALUE(1&amp;"/"&amp;MONTH(Tabla1[[#This Row],[Fecha Baja]])&amp;"/"&amp;YEAR(Tabla1[[#This Row],[Fecha Baja]])))</f>
        <v>44105</v>
      </c>
      <c r="AS1043" s="197">
        <f>IF(Tabla1[[#This Row],[Fecha Ingreso Plataforma]]="","",VALUE(1&amp;"/"&amp;MONTH(Tabla1[[#This Row],[Fecha Ingreso Plataforma]])&amp;"/"&amp;YEAR(Tabla1[[#This Row],[Fecha Ingreso Plataforma]])))</f>
        <v>44075</v>
      </c>
      <c r="AT1043" s="194" t="str">
        <f ca="1">+IF(AND(Tabla1[[#This Row],[dias]]&gt;=135,Tabla1[[#This Row],[Estado]]="Vigente"),"Si","No")</f>
        <v>No</v>
      </c>
      <c r="AU1043" s="194" t="str">
        <f>+IF(COUNTIF('PLAN EMPLEADO'!I:I,Tabla1[[#This Row],[Mail]])=0,"No","Si")</f>
        <v>No</v>
      </c>
      <c r="AV1043" s="194" t="s">
        <v>709</v>
      </c>
      <c r="AW1043" s="194" t="s">
        <v>9010</v>
      </c>
    </row>
    <row r="1044" spans="1:49" x14ac:dyDescent="0.2">
      <c r="A1044" s="37" t="s">
        <v>27</v>
      </c>
      <c r="B1044" s="37" t="s">
        <v>3115</v>
      </c>
      <c r="C1044" s="37" t="s">
        <v>28</v>
      </c>
      <c r="D1044" s="37" t="s">
        <v>30</v>
      </c>
      <c r="E1044" s="193" t="str">
        <f>+LEFT(Tabla1[[#This Row],[RutDV]],8)</f>
        <v>18889598</v>
      </c>
      <c r="F1044" s="193" t="str">
        <f>+RIGHT(Tabla1[[#This Row],[RutDV]],1)</f>
        <v>0</v>
      </c>
      <c r="G1044" s="193" t="s">
        <v>10201</v>
      </c>
      <c r="H1044" s="193" t="s">
        <v>10316</v>
      </c>
      <c r="I1044" s="194" t="str">
        <f>+TRIM(Tabla1[[#This Row],[Nombres]]&amp;" "&amp;Tabla1[[#This Row],[Apellidos]])</f>
        <v>SEBASTIAN ANDRES ALDUNATE QUIROGA</v>
      </c>
      <c r="J1044" s="193" t="s">
        <v>10240</v>
      </c>
      <c r="K1044" s="193" t="s">
        <v>10241</v>
      </c>
      <c r="L1044" s="193" t="s">
        <v>2494</v>
      </c>
      <c r="M1044" s="193" t="s">
        <v>2493</v>
      </c>
      <c r="N1044" s="193" t="s">
        <v>2496</v>
      </c>
      <c r="O1044" s="193" t="s">
        <v>3533</v>
      </c>
      <c r="P1044" s="195">
        <v>44155</v>
      </c>
      <c r="Q1044" s="195"/>
      <c r="R1044" s="196"/>
      <c r="S1044" s="196"/>
      <c r="T1044" s="196"/>
      <c r="U1044" s="196"/>
      <c r="V1044" s="195" t="s">
        <v>10284</v>
      </c>
      <c r="W1044" s="195" t="s">
        <v>5415</v>
      </c>
      <c r="X1044" s="37" t="s">
        <v>2509</v>
      </c>
      <c r="Y1044" s="37" t="str">
        <f>+IFERROR(VLOOKUP(Tabla1[[#This Row],[Supervisor]],STAFF!E:H,4,0),"")</f>
        <v>ULISES LA ROSA PEREZ</v>
      </c>
      <c r="Z1044" s="195">
        <v>44081</v>
      </c>
      <c r="AA1044" s="195">
        <v>44091</v>
      </c>
      <c r="AB1044" s="193"/>
      <c r="AC1044" s="195">
        <v>44092</v>
      </c>
      <c r="AD1044" s="193" t="s">
        <v>10316</v>
      </c>
      <c r="AE1044" s="193" t="s">
        <v>10316</v>
      </c>
      <c r="AF1044" s="193">
        <v>19404</v>
      </c>
      <c r="AG1044" s="193" t="s">
        <v>10344</v>
      </c>
      <c r="AH1044" s="193"/>
      <c r="AI1044" s="193"/>
      <c r="AJ1044" s="193">
        <v>87</v>
      </c>
      <c r="AK1044" s="193" t="s">
        <v>8362</v>
      </c>
      <c r="AL1044" s="193">
        <v>30</v>
      </c>
      <c r="AM1044" s="193" t="s">
        <v>3519</v>
      </c>
      <c r="AN1044" s="193" t="str">
        <f>+IF(AL1044=45,1,"")</f>
        <v/>
      </c>
      <c r="AO1044" s="195">
        <f ca="1">+TODAY()</f>
        <v>44256</v>
      </c>
      <c r="AP1044" s="194">
        <f ca="1">+IF(Tabla1[[#This Row],[Fecha Ingreso Plataforma]]="","",AO1044-AC1044)</f>
        <v>164</v>
      </c>
      <c r="AQ1044" s="195"/>
      <c r="AR1044" s="197">
        <f>+IF(Tabla1[[#This Row],[Fecha Baja]]="","",VALUE(1&amp;"/"&amp;MONTH(Tabla1[[#This Row],[Fecha Baja]])&amp;"/"&amp;YEAR(Tabla1[[#This Row],[Fecha Baja]])))</f>
        <v>44136</v>
      </c>
      <c r="AS1044" s="197">
        <f>IF(Tabla1[[#This Row],[Fecha Ingreso Plataforma]]="","",VALUE(1&amp;"/"&amp;MONTH(Tabla1[[#This Row],[Fecha Ingreso Plataforma]])&amp;"/"&amp;YEAR(Tabla1[[#This Row],[Fecha Ingreso Plataforma]])))</f>
        <v>44075</v>
      </c>
      <c r="AT1044" s="194" t="str">
        <f ca="1">+IF(AND(Tabla1[[#This Row],[dias]]&gt;=135,Tabla1[[#This Row],[Estado]]="Vigente"),"Si","No")</f>
        <v>No</v>
      </c>
      <c r="AU1044" s="194" t="str">
        <f>+IF(COUNTIF('PLAN EMPLEADO'!I:I,Tabla1[[#This Row],[Mail]])=0,"No","Si")</f>
        <v>No</v>
      </c>
      <c r="AV1044" s="194" t="s">
        <v>709</v>
      </c>
      <c r="AW1044" s="194" t="s">
        <v>9010</v>
      </c>
    </row>
    <row r="1045" spans="1:49" x14ac:dyDescent="0.2">
      <c r="A1045" s="37" t="s">
        <v>27</v>
      </c>
      <c r="B1045" s="37" t="s">
        <v>3115</v>
      </c>
      <c r="C1045" s="37" t="s">
        <v>28</v>
      </c>
      <c r="D1045" s="37" t="s">
        <v>30</v>
      </c>
      <c r="E1045" s="193" t="str">
        <f>+LEFT(Tabla1[[#This Row],[RutDV]],8)</f>
        <v>20135507</v>
      </c>
      <c r="F1045" s="193" t="str">
        <f>+RIGHT(Tabla1[[#This Row],[RutDV]],1)</f>
        <v>9</v>
      </c>
      <c r="G1045" s="193" t="s">
        <v>10197</v>
      </c>
      <c r="H1045" s="193" t="s">
        <v>10312</v>
      </c>
      <c r="I1045" s="194" t="str">
        <f>+TRIM(Tabla1[[#This Row],[Nombres]]&amp;" "&amp;Tabla1[[#This Row],[Apellidos]])</f>
        <v>SCARLET DAYANA ROJAS GUERRERO</v>
      </c>
      <c r="J1045" s="193" t="s">
        <v>10232</v>
      </c>
      <c r="K1045" s="193" t="s">
        <v>10233</v>
      </c>
      <c r="L1045" s="193" t="s">
        <v>2494</v>
      </c>
      <c r="M1045" s="193" t="s">
        <v>2493</v>
      </c>
      <c r="N1045" s="193" t="s">
        <v>2496</v>
      </c>
      <c r="O1045" s="193" t="s">
        <v>3533</v>
      </c>
      <c r="P1045" s="195">
        <v>44096</v>
      </c>
      <c r="Q1045" s="195"/>
      <c r="R1045" s="196"/>
      <c r="S1045" s="196"/>
      <c r="T1045" s="196"/>
      <c r="U1045" s="196"/>
      <c r="V1045" s="195" t="s">
        <v>10280</v>
      </c>
      <c r="W1045" s="195" t="s">
        <v>5417</v>
      </c>
      <c r="X1045" s="37" t="s">
        <v>2514</v>
      </c>
      <c r="Y1045" s="37" t="str">
        <f>+IFERROR(VLOOKUP(Tabla1[[#This Row],[Supervisor]],STAFF!E:H,4,0),"")</f>
        <v>WILLIAMS ENRIQUE DOMINGUEZ BARRADA</v>
      </c>
      <c r="Z1045" s="195">
        <v>44081</v>
      </c>
      <c r="AA1045" s="195">
        <v>44091</v>
      </c>
      <c r="AB1045" s="193"/>
      <c r="AC1045" s="195">
        <v>44092</v>
      </c>
      <c r="AD1045" s="193" t="s">
        <v>10312</v>
      </c>
      <c r="AE1045" s="193" t="s">
        <v>10312</v>
      </c>
      <c r="AF1045" s="193">
        <v>19384</v>
      </c>
      <c r="AG1045" s="193" t="s">
        <v>10340</v>
      </c>
      <c r="AH1045" s="193"/>
      <c r="AI1045" s="193"/>
      <c r="AJ1045" s="193">
        <v>87</v>
      </c>
      <c r="AK1045" s="193" t="s">
        <v>8362</v>
      </c>
      <c r="AL1045" s="193">
        <v>45</v>
      </c>
      <c r="AM1045" s="193" t="s">
        <v>3519</v>
      </c>
      <c r="AN1045" s="193">
        <f>+IF(AL1045=45,1,"")</f>
        <v>1</v>
      </c>
      <c r="AO1045" s="195">
        <f ca="1">+TODAY()</f>
        <v>44256</v>
      </c>
      <c r="AP1045" s="194">
        <f ca="1">+IF(Tabla1[[#This Row],[Fecha Ingreso Plataforma]]="","",AO1045-AC1045)</f>
        <v>164</v>
      </c>
      <c r="AQ1045" s="195"/>
      <c r="AR1045" s="197">
        <f>+IF(Tabla1[[#This Row],[Fecha Baja]]="","",VALUE(1&amp;"/"&amp;MONTH(Tabla1[[#This Row],[Fecha Baja]])&amp;"/"&amp;YEAR(Tabla1[[#This Row],[Fecha Baja]])))</f>
        <v>44075</v>
      </c>
      <c r="AS1045" s="197">
        <f>IF(Tabla1[[#This Row],[Fecha Ingreso Plataforma]]="","",VALUE(1&amp;"/"&amp;MONTH(Tabla1[[#This Row],[Fecha Ingreso Plataforma]])&amp;"/"&amp;YEAR(Tabla1[[#This Row],[Fecha Ingreso Plataforma]])))</f>
        <v>44075</v>
      </c>
      <c r="AT1045" s="194" t="str">
        <f ca="1">+IF(AND(Tabla1[[#This Row],[dias]]&gt;=135,Tabla1[[#This Row],[Estado]]="Vigente"),"Si","No")</f>
        <v>No</v>
      </c>
      <c r="AU1045" s="194" t="str">
        <f>+IF(COUNTIF('PLAN EMPLEADO'!I:I,Tabla1[[#This Row],[Mail]])=0,"No","Si")</f>
        <v>No</v>
      </c>
      <c r="AV1045" s="194" t="s">
        <v>709</v>
      </c>
      <c r="AW1045" s="194" t="s">
        <v>9010</v>
      </c>
    </row>
    <row r="1046" spans="1:49" x14ac:dyDescent="0.2">
      <c r="A1046" s="37" t="s">
        <v>27</v>
      </c>
      <c r="B1046" s="37" t="s">
        <v>3115</v>
      </c>
      <c r="C1046" s="37" t="s">
        <v>28</v>
      </c>
      <c r="D1046" s="37" t="s">
        <v>30</v>
      </c>
      <c r="E1046" s="193" t="str">
        <f>+LEFT(Tabla1[[#This Row],[RutDV]],8)</f>
        <v>19350182</v>
      </c>
      <c r="F1046" s="193" t="str">
        <f>+RIGHT(Tabla1[[#This Row],[RutDV]],1)</f>
        <v>6</v>
      </c>
      <c r="G1046" s="193" t="s">
        <v>10208</v>
      </c>
      <c r="H1046" s="193" t="s">
        <v>10322</v>
      </c>
      <c r="I1046" s="194" t="str">
        <f>+TRIM(Tabla1[[#This Row],[Nombres]]&amp;" "&amp;Tabla1[[#This Row],[Apellidos]])</f>
        <v>TAMARA BELEN GAMBOA ROBLES</v>
      </c>
      <c r="J1046" s="193" t="s">
        <v>10253</v>
      </c>
      <c r="K1046" s="193" t="s">
        <v>10254</v>
      </c>
      <c r="L1046" s="193" t="s">
        <v>2494</v>
      </c>
      <c r="M1046" s="193" t="s">
        <v>2493</v>
      </c>
      <c r="N1046" s="193" t="s">
        <v>2495</v>
      </c>
      <c r="O1046" s="193" t="s">
        <v>3107</v>
      </c>
      <c r="P1046" s="195">
        <v>44140</v>
      </c>
      <c r="Q1046" s="195"/>
      <c r="R1046" s="196"/>
      <c r="S1046" s="196"/>
      <c r="T1046" s="196"/>
      <c r="U1046" s="196"/>
      <c r="V1046" s="195" t="s">
        <v>10291</v>
      </c>
      <c r="W1046" s="195" t="s">
        <v>7415</v>
      </c>
      <c r="X1046" s="193" t="s">
        <v>524</v>
      </c>
      <c r="Y1046" s="193" t="str">
        <f>+IFERROR(VLOOKUP(Tabla1[[#This Row],[Supervisor]],STAFF!E:H,4,0),"")</f>
        <v>ULISES LA ROSA PEREZ</v>
      </c>
      <c r="Z1046" s="195">
        <v>44081</v>
      </c>
      <c r="AA1046" s="195">
        <v>44091</v>
      </c>
      <c r="AB1046" s="193"/>
      <c r="AC1046" s="195">
        <v>44092</v>
      </c>
      <c r="AD1046" s="193" t="s">
        <v>10322</v>
      </c>
      <c r="AE1046" s="193" t="s">
        <v>10322</v>
      </c>
      <c r="AF1046" s="193">
        <v>19484</v>
      </c>
      <c r="AG1046" s="193" t="s">
        <v>10350</v>
      </c>
      <c r="AH1046" s="193"/>
      <c r="AI1046" s="193"/>
      <c r="AJ1046" s="193">
        <v>87</v>
      </c>
      <c r="AK1046" s="193" t="s">
        <v>8362</v>
      </c>
      <c r="AL1046" s="193">
        <v>45</v>
      </c>
      <c r="AM1046" s="193" t="s">
        <v>3519</v>
      </c>
      <c r="AN1046" s="193">
        <f>+IF(AL1046=45,1,"")</f>
        <v>1</v>
      </c>
      <c r="AO1046" s="195">
        <f ca="1">+TODAY()</f>
        <v>44256</v>
      </c>
      <c r="AP1046" s="194">
        <f ca="1">+IF(Tabla1[[#This Row],[Fecha Ingreso Plataforma]]="","",AO1046-AC1046)</f>
        <v>164</v>
      </c>
      <c r="AQ1046" s="195"/>
      <c r="AR1046" s="197">
        <f>+IF(Tabla1[[#This Row],[Fecha Baja]]="","",VALUE(1&amp;"/"&amp;MONTH(Tabla1[[#This Row],[Fecha Baja]])&amp;"/"&amp;YEAR(Tabla1[[#This Row],[Fecha Baja]])))</f>
        <v>44136</v>
      </c>
      <c r="AS1046" s="197">
        <f>IF(Tabla1[[#This Row],[Fecha Ingreso Plataforma]]="","",VALUE(1&amp;"/"&amp;MONTH(Tabla1[[#This Row],[Fecha Ingreso Plataforma]])&amp;"/"&amp;YEAR(Tabla1[[#This Row],[Fecha Ingreso Plataforma]])))</f>
        <v>44075</v>
      </c>
      <c r="AT1046" s="194" t="str">
        <f ca="1">+IF(AND(Tabla1[[#This Row],[dias]]&gt;=135,Tabla1[[#This Row],[Estado]]="Vigente"),"Si","No")</f>
        <v>No</v>
      </c>
      <c r="AU1046" s="194" t="str">
        <f>+IF(COUNTIF('PLAN EMPLEADO'!I:I,Tabla1[[#This Row],[Mail]])=0,"No","Si")</f>
        <v>No</v>
      </c>
      <c r="AV1046" s="194" t="s">
        <v>709</v>
      </c>
      <c r="AW1046" s="194" t="s">
        <v>9010</v>
      </c>
    </row>
    <row r="1047" spans="1:49" x14ac:dyDescent="0.2">
      <c r="A1047" s="193" t="s">
        <v>27</v>
      </c>
      <c r="B1047" s="193" t="s">
        <v>3115</v>
      </c>
      <c r="C1047" s="193" t="s">
        <v>28</v>
      </c>
      <c r="D1047" s="193" t="s">
        <v>30</v>
      </c>
      <c r="E1047" s="193" t="str">
        <f>+LEFT(Tabla1[[#This Row],[RutDV]],8)</f>
        <v>19442978</v>
      </c>
      <c r="F1047" s="193" t="str">
        <f>+RIGHT(Tabla1[[#This Row],[RutDV]],1)</f>
        <v>9</v>
      </c>
      <c r="G1047" s="193" t="s">
        <v>10372</v>
      </c>
      <c r="H1047" s="193" t="s">
        <v>10418</v>
      </c>
      <c r="I1047" s="194" t="str">
        <f>+TRIM(Tabla1[[#This Row],[Nombres]]&amp;" "&amp;Tabla1[[#This Row],[Apellidos]])</f>
        <v>ANDRES ISRAEL ARANEDA DIAZ</v>
      </c>
      <c r="J1047" s="193" t="s">
        <v>10391</v>
      </c>
      <c r="K1047" s="193" t="s">
        <v>10392</v>
      </c>
      <c r="L1047" s="193" t="s">
        <v>2494</v>
      </c>
      <c r="M1047" s="193" t="s">
        <v>2493</v>
      </c>
      <c r="N1047" s="193" t="s">
        <v>2496</v>
      </c>
      <c r="O1047" s="193" t="s">
        <v>3533</v>
      </c>
      <c r="P1047" s="195">
        <v>44214</v>
      </c>
      <c r="Q1047" s="195"/>
      <c r="R1047" s="196"/>
      <c r="S1047" s="196"/>
      <c r="T1047" s="196"/>
      <c r="U1047" s="196"/>
      <c r="V1047" s="195" t="s">
        <v>10405</v>
      </c>
      <c r="W1047" s="195" t="s">
        <v>7308</v>
      </c>
      <c r="X1047" s="193" t="s">
        <v>3656</v>
      </c>
      <c r="Y1047" s="193" t="str">
        <f>+IFERROR(VLOOKUP(Tabla1[[#This Row],[Supervisor]],STAFF!E:H,4,0),"")</f>
        <v>ULISES LA ROSA PEREZ</v>
      </c>
      <c r="Z1047" s="195">
        <v>44096</v>
      </c>
      <c r="AA1047" s="195">
        <v>44114</v>
      </c>
      <c r="AB1047" s="193"/>
      <c r="AC1047" s="195">
        <v>44117</v>
      </c>
      <c r="AD1047" s="193" t="s">
        <v>10418</v>
      </c>
      <c r="AE1047" s="193" t="s">
        <v>10418</v>
      </c>
      <c r="AF1047" s="193">
        <v>19307</v>
      </c>
      <c r="AG1047" s="193" t="s">
        <v>10429</v>
      </c>
      <c r="AH1047" s="193"/>
      <c r="AI1047" s="193"/>
      <c r="AJ1047" s="193">
        <v>88</v>
      </c>
      <c r="AK1047" s="193" t="s">
        <v>10407</v>
      </c>
      <c r="AL1047" s="193">
        <v>30</v>
      </c>
      <c r="AM1047" s="193" t="s">
        <v>3519</v>
      </c>
      <c r="AN1047" s="193" t="str">
        <f>+IF(AL1047=45,1,"")</f>
        <v/>
      </c>
      <c r="AO1047" s="195">
        <f ca="1">+TODAY()</f>
        <v>44256</v>
      </c>
      <c r="AP1047" s="194">
        <f ca="1">+IF(Tabla1[[#This Row],[Fecha Ingreso Plataforma]]="","",AO1047-AC1047)</f>
        <v>139</v>
      </c>
      <c r="AQ1047" s="195"/>
      <c r="AR1047" s="197">
        <f>+IF(Tabla1[[#This Row],[Fecha Baja]]="","",VALUE(1&amp;"/"&amp;MONTH(Tabla1[[#This Row],[Fecha Baja]])&amp;"/"&amp;YEAR(Tabla1[[#This Row],[Fecha Baja]])))</f>
        <v>44197</v>
      </c>
      <c r="AS1047" s="197">
        <f>IF(Tabla1[[#This Row],[Fecha Ingreso Plataforma]]="","",VALUE(1&amp;"/"&amp;MONTH(Tabla1[[#This Row],[Fecha Ingreso Plataforma]])&amp;"/"&amp;YEAR(Tabla1[[#This Row],[Fecha Ingreso Plataforma]])))</f>
        <v>44105</v>
      </c>
      <c r="AT1047" s="194" t="str">
        <f ca="1">+IF(AND(Tabla1[[#This Row],[dias]]&gt;=135,Tabla1[[#This Row],[Estado]]="Vigente"),"Si","No")</f>
        <v>No</v>
      </c>
      <c r="AU1047" s="194" t="str">
        <f>+IF(COUNTIF('PLAN EMPLEADO'!I:I,Tabla1[[#This Row],[Mail]])=0,"No","Si")</f>
        <v>No</v>
      </c>
      <c r="AV1047" s="194" t="s">
        <v>8321</v>
      </c>
      <c r="AW1047" s="194"/>
    </row>
    <row r="1048" spans="1:49" x14ac:dyDescent="0.2">
      <c r="A1048" s="193" t="s">
        <v>27</v>
      </c>
      <c r="B1048" s="193" t="s">
        <v>3115</v>
      </c>
      <c r="C1048" s="193" t="s">
        <v>28</v>
      </c>
      <c r="D1048" s="193" t="s">
        <v>30</v>
      </c>
      <c r="E1048" s="193" t="str">
        <f>+LEFT(Tabla1[[#This Row],[RutDV]],8)</f>
        <v>18632725</v>
      </c>
      <c r="F1048" s="193" t="str">
        <f>+RIGHT(Tabla1[[#This Row],[RutDV]],1)</f>
        <v>K</v>
      </c>
      <c r="G1048" s="193" t="s">
        <v>10371</v>
      </c>
      <c r="H1048" s="193" t="s">
        <v>10417</v>
      </c>
      <c r="I1048" s="194" t="str">
        <f>+TRIM(Tabla1[[#This Row],[Nombres]]&amp;" "&amp;Tabla1[[#This Row],[Apellidos]])</f>
        <v>YESENIA SOLEDAD IBACETA MUÑOZ</v>
      </c>
      <c r="J1048" s="193" t="s">
        <v>10389</v>
      </c>
      <c r="K1048" s="193" t="s">
        <v>10390</v>
      </c>
      <c r="L1048" s="193" t="s">
        <v>2494</v>
      </c>
      <c r="M1048" s="193" t="s">
        <v>2493</v>
      </c>
      <c r="N1048" s="193" t="s">
        <v>2496</v>
      </c>
      <c r="O1048" s="193" t="s">
        <v>3533</v>
      </c>
      <c r="P1048" s="195">
        <v>44214</v>
      </c>
      <c r="Q1048" s="195"/>
      <c r="R1048" s="196"/>
      <c r="S1048" s="196"/>
      <c r="T1048" s="196"/>
      <c r="U1048" s="196"/>
      <c r="V1048" s="195" t="s">
        <v>10404</v>
      </c>
      <c r="W1048" s="195" t="s">
        <v>7308</v>
      </c>
      <c r="X1048" s="193" t="s">
        <v>3656</v>
      </c>
      <c r="Y1048" s="193" t="str">
        <f>+IFERROR(VLOOKUP(Tabla1[[#This Row],[Supervisor]],STAFF!E:H,4,0),"")</f>
        <v>ULISES LA ROSA PEREZ</v>
      </c>
      <c r="Z1048" s="195">
        <v>44096</v>
      </c>
      <c r="AA1048" s="195">
        <v>44114</v>
      </c>
      <c r="AB1048" s="193"/>
      <c r="AC1048" s="195">
        <v>44117</v>
      </c>
      <c r="AD1048" s="193" t="s">
        <v>10417</v>
      </c>
      <c r="AE1048" s="193" t="s">
        <v>10417</v>
      </c>
      <c r="AF1048" s="193">
        <v>19294</v>
      </c>
      <c r="AG1048" s="193" t="s">
        <v>10428</v>
      </c>
      <c r="AH1048" s="193"/>
      <c r="AI1048" s="193"/>
      <c r="AJ1048" s="193">
        <v>88</v>
      </c>
      <c r="AK1048" s="193" t="s">
        <v>10407</v>
      </c>
      <c r="AL1048" s="193">
        <v>45</v>
      </c>
      <c r="AM1048" s="193" t="s">
        <v>3519</v>
      </c>
      <c r="AN1048" s="193">
        <f>+IF(AL1048=45,1,"")</f>
        <v>1</v>
      </c>
      <c r="AO1048" s="195">
        <f ca="1">+TODAY()</f>
        <v>44256</v>
      </c>
      <c r="AP1048" s="194">
        <f ca="1">+IF(Tabla1[[#This Row],[Fecha Ingreso Plataforma]]="","",AO1048-AC1048)</f>
        <v>139</v>
      </c>
      <c r="AQ1048" s="195"/>
      <c r="AR1048" s="197">
        <f>+IF(Tabla1[[#This Row],[Fecha Baja]]="","",VALUE(1&amp;"/"&amp;MONTH(Tabla1[[#This Row],[Fecha Baja]])&amp;"/"&amp;YEAR(Tabla1[[#This Row],[Fecha Baja]])))</f>
        <v>44197</v>
      </c>
      <c r="AS1048" s="197">
        <f>IF(Tabla1[[#This Row],[Fecha Ingreso Plataforma]]="","",VALUE(1&amp;"/"&amp;MONTH(Tabla1[[#This Row],[Fecha Ingreso Plataforma]])&amp;"/"&amp;YEAR(Tabla1[[#This Row],[Fecha Ingreso Plataforma]])))</f>
        <v>44105</v>
      </c>
      <c r="AT1048" s="194" t="str">
        <f ca="1">+IF(AND(Tabla1[[#This Row],[dias]]&gt;=135,Tabla1[[#This Row],[Estado]]="Vigente"),"Si","No")</f>
        <v>No</v>
      </c>
      <c r="AU1048" s="194" t="str">
        <f>+IF(COUNTIF('PLAN EMPLEADO'!I:I,Tabla1[[#This Row],[Mail]])=0,"No","Si")</f>
        <v>No</v>
      </c>
      <c r="AV1048" s="194" t="s">
        <v>8322</v>
      </c>
      <c r="AW1048" s="194"/>
    </row>
    <row r="1049" spans="1:49" x14ac:dyDescent="0.2">
      <c r="A1049" s="193" t="s">
        <v>27</v>
      </c>
      <c r="B1049" s="193" t="s">
        <v>3115</v>
      </c>
      <c r="C1049" s="193" t="s">
        <v>28</v>
      </c>
      <c r="D1049" s="193" t="s">
        <v>30</v>
      </c>
      <c r="E1049" s="193" t="str">
        <f>+LEFT(Tabla1[[#This Row],[RutDV]],8)</f>
        <v>13998294</v>
      </c>
      <c r="F1049" s="193" t="str">
        <f>+RIGHT(Tabla1[[#This Row],[RutDV]],1)</f>
        <v>0</v>
      </c>
      <c r="G1049" s="193" t="s">
        <v>10373</v>
      </c>
      <c r="H1049" s="193" t="s">
        <v>10419</v>
      </c>
      <c r="I1049" s="194" t="str">
        <f>+TRIM(Tabla1[[#This Row],[Nombres]]&amp;" "&amp;Tabla1[[#This Row],[Apellidos]])</f>
        <v>ANDREA SOLEDAD MANCILLA LIZAMA</v>
      </c>
      <c r="J1049" s="193" t="s">
        <v>10393</v>
      </c>
      <c r="K1049" s="193" t="s">
        <v>10394</v>
      </c>
      <c r="L1049" s="193" t="s">
        <v>2494</v>
      </c>
      <c r="M1049" s="193" t="s">
        <v>2493</v>
      </c>
      <c r="N1049" s="193" t="s">
        <v>2496</v>
      </c>
      <c r="O1049" s="193" t="s">
        <v>3533</v>
      </c>
      <c r="P1049" s="195">
        <v>44175</v>
      </c>
      <c r="Q1049" s="195"/>
      <c r="R1049" s="196"/>
      <c r="S1049" s="196"/>
      <c r="T1049" s="196"/>
      <c r="U1049" s="196"/>
      <c r="V1049" s="195" t="s">
        <v>10406</v>
      </c>
      <c r="W1049" s="195" t="s">
        <v>8158</v>
      </c>
      <c r="X1049" s="193" t="s">
        <v>6696</v>
      </c>
      <c r="Y1049" s="193" t="str">
        <f>+IFERROR(VLOOKUP(Tabla1[[#This Row],[Supervisor]],STAFF!E:H,4,0),"")</f>
        <v>FRANCISCO JAVIER SUAREZ VEGA</v>
      </c>
      <c r="Z1049" s="195">
        <v>44096</v>
      </c>
      <c r="AA1049" s="195">
        <v>44114</v>
      </c>
      <c r="AB1049" s="193"/>
      <c r="AC1049" s="195">
        <v>44117</v>
      </c>
      <c r="AD1049" s="193" t="s">
        <v>10419</v>
      </c>
      <c r="AE1049" s="193" t="s">
        <v>10419</v>
      </c>
      <c r="AF1049" s="193">
        <v>19329</v>
      </c>
      <c r="AG1049" s="193" t="s">
        <v>10430</v>
      </c>
      <c r="AH1049" s="193"/>
      <c r="AI1049" s="193"/>
      <c r="AJ1049" s="193">
        <v>88</v>
      </c>
      <c r="AK1049" s="193" t="s">
        <v>10407</v>
      </c>
      <c r="AL1049" s="193">
        <v>45</v>
      </c>
      <c r="AM1049" s="193" t="s">
        <v>3519</v>
      </c>
      <c r="AN1049" s="193">
        <f>+IF(AL1049=45,1,"")</f>
        <v>1</v>
      </c>
      <c r="AO1049" s="195">
        <f ca="1">+TODAY()</f>
        <v>44256</v>
      </c>
      <c r="AP1049" s="194">
        <f ca="1">+IF(Tabla1[[#This Row],[Fecha Ingreso Plataforma]]="","",AO1049-AC1049)</f>
        <v>139</v>
      </c>
      <c r="AQ1049" s="195"/>
      <c r="AR1049" s="197">
        <f>+IF(Tabla1[[#This Row],[Fecha Baja]]="","",VALUE(1&amp;"/"&amp;MONTH(Tabla1[[#This Row],[Fecha Baja]])&amp;"/"&amp;YEAR(Tabla1[[#This Row],[Fecha Baja]])))</f>
        <v>44166</v>
      </c>
      <c r="AS1049" s="197">
        <f>IF(Tabla1[[#This Row],[Fecha Ingreso Plataforma]]="","",VALUE(1&amp;"/"&amp;MONTH(Tabla1[[#This Row],[Fecha Ingreso Plataforma]])&amp;"/"&amp;YEAR(Tabla1[[#This Row],[Fecha Ingreso Plataforma]])))</f>
        <v>44105</v>
      </c>
      <c r="AT1049" s="194" t="str">
        <f ca="1">+IF(AND(Tabla1[[#This Row],[dias]]&gt;=135,Tabla1[[#This Row],[Estado]]="Vigente"),"Si","No")</f>
        <v>No</v>
      </c>
      <c r="AU1049" s="194" t="str">
        <f>+IF(COUNTIF('PLAN EMPLEADO'!I:I,Tabla1[[#This Row],[Mail]])=0,"No","Si")</f>
        <v>No</v>
      </c>
      <c r="AV1049" s="194" t="s">
        <v>709</v>
      </c>
      <c r="AW1049" s="194"/>
    </row>
    <row r="1050" spans="1:49" x14ac:dyDescent="0.2">
      <c r="A1050" s="193" t="s">
        <v>27</v>
      </c>
      <c r="B1050" s="193" t="s">
        <v>3115</v>
      </c>
      <c r="C1050" s="193" t="s">
        <v>28</v>
      </c>
      <c r="D1050" s="193" t="s">
        <v>30</v>
      </c>
      <c r="E1050" s="193" t="str">
        <f>+LEFT(Tabla1[[#This Row],[RutDV]],8)</f>
        <v>18201052</v>
      </c>
      <c r="F1050" s="193" t="str">
        <f>+RIGHT(Tabla1[[#This Row],[RutDV]],1)</f>
        <v>9</v>
      </c>
      <c r="G1050" s="193" t="s">
        <v>10370</v>
      </c>
      <c r="H1050" s="193" t="s">
        <v>10416</v>
      </c>
      <c r="I1050" s="194" t="str">
        <f>+TRIM(Tabla1[[#This Row],[Nombres]]&amp;" "&amp;Tabla1[[#This Row],[Apellidos]])</f>
        <v>FABIAN EDGARDO ACUÑA CODOCEO</v>
      </c>
      <c r="J1050" s="193" t="s">
        <v>10387</v>
      </c>
      <c r="K1050" s="193" t="s">
        <v>10388</v>
      </c>
      <c r="L1050" s="193" t="s">
        <v>2494</v>
      </c>
      <c r="M1050" s="193" t="s">
        <v>2493</v>
      </c>
      <c r="N1050" s="193" t="s">
        <v>2496</v>
      </c>
      <c r="O1050" s="193" t="s">
        <v>3533</v>
      </c>
      <c r="P1050" s="195">
        <v>44132</v>
      </c>
      <c r="Q1050" s="195"/>
      <c r="R1050" s="196"/>
      <c r="S1050" s="196"/>
      <c r="T1050" s="196"/>
      <c r="U1050" s="196"/>
      <c r="V1050" s="195" t="s">
        <v>10403</v>
      </c>
      <c r="W1050" s="195" t="s">
        <v>7308</v>
      </c>
      <c r="X1050" s="193" t="s">
        <v>3656</v>
      </c>
      <c r="Y1050" s="193" t="str">
        <f>+IFERROR(VLOOKUP(Tabla1[[#This Row],[Supervisor]],STAFF!E:H,4,0),"")</f>
        <v>ULISES LA ROSA PEREZ</v>
      </c>
      <c r="Z1050" s="195">
        <v>44096</v>
      </c>
      <c r="AA1050" s="195">
        <v>44114</v>
      </c>
      <c r="AB1050" s="193"/>
      <c r="AC1050" s="195">
        <v>44117</v>
      </c>
      <c r="AD1050" s="193" t="s">
        <v>10416</v>
      </c>
      <c r="AE1050" s="193" t="s">
        <v>10416</v>
      </c>
      <c r="AF1050" s="193">
        <v>19280</v>
      </c>
      <c r="AG1050" s="193" t="s">
        <v>10427</v>
      </c>
      <c r="AH1050" s="193"/>
      <c r="AI1050" s="193"/>
      <c r="AJ1050" s="193">
        <v>88</v>
      </c>
      <c r="AK1050" s="193" t="s">
        <v>10407</v>
      </c>
      <c r="AL1050" s="193">
        <v>45</v>
      </c>
      <c r="AM1050" s="193" t="s">
        <v>3519</v>
      </c>
      <c r="AN1050" s="193">
        <f>+IF(AL1050=45,1,"")</f>
        <v>1</v>
      </c>
      <c r="AO1050" s="195">
        <f ca="1">+TODAY()</f>
        <v>44256</v>
      </c>
      <c r="AP1050" s="194">
        <f ca="1">+IF(Tabla1[[#This Row],[Fecha Ingreso Plataforma]]="","",AO1050-AC1050)</f>
        <v>139</v>
      </c>
      <c r="AQ1050" s="195"/>
      <c r="AR1050" s="197">
        <f>+IF(Tabla1[[#This Row],[Fecha Baja]]="","",VALUE(1&amp;"/"&amp;MONTH(Tabla1[[#This Row],[Fecha Baja]])&amp;"/"&amp;YEAR(Tabla1[[#This Row],[Fecha Baja]])))</f>
        <v>44105</v>
      </c>
      <c r="AS1050" s="197">
        <f>IF(Tabla1[[#This Row],[Fecha Ingreso Plataforma]]="","",VALUE(1&amp;"/"&amp;MONTH(Tabla1[[#This Row],[Fecha Ingreso Plataforma]])&amp;"/"&amp;YEAR(Tabla1[[#This Row],[Fecha Ingreso Plataforma]])))</f>
        <v>44105</v>
      </c>
      <c r="AT1050" s="194" t="str">
        <f ca="1">+IF(AND(Tabla1[[#This Row],[dias]]&gt;=135,Tabla1[[#This Row],[Estado]]="Vigente"),"Si","No")</f>
        <v>No</v>
      </c>
      <c r="AU1050" s="194" t="str">
        <f>+IF(COUNTIF('PLAN EMPLEADO'!I:I,Tabla1[[#This Row],[Mail]])=0,"No","Si")</f>
        <v>No</v>
      </c>
      <c r="AV1050" s="194" t="s">
        <v>709</v>
      </c>
      <c r="AW1050" s="194"/>
    </row>
    <row r="1051" spans="1:49" x14ac:dyDescent="0.2">
      <c r="A1051" s="193" t="s">
        <v>27</v>
      </c>
      <c r="B1051" s="193" t="s">
        <v>3115</v>
      </c>
      <c r="C1051" s="193" t="s">
        <v>28</v>
      </c>
      <c r="D1051" s="193" t="s">
        <v>30</v>
      </c>
      <c r="E1051" s="193" t="str">
        <f>+LEFT(Tabla1[[#This Row],[RutDV]],8)</f>
        <v>16557534</v>
      </c>
      <c r="F1051" s="193" t="str">
        <f>+RIGHT(Tabla1[[#This Row],[RutDV]],1)</f>
        <v>2</v>
      </c>
      <c r="G1051" s="193" t="s">
        <v>10435</v>
      </c>
      <c r="H1051" s="193" t="s">
        <v>10496</v>
      </c>
      <c r="I1051" s="194" t="str">
        <f>+TRIM(Tabla1[[#This Row],[Nombres]]&amp;" "&amp;Tabla1[[#This Row],[Apellidos]])</f>
        <v>HECTOR ANDRES MEDINA CHAVEZ</v>
      </c>
      <c r="J1051" s="193" t="s">
        <v>10450</v>
      </c>
      <c r="K1051" s="193" t="s">
        <v>10451</v>
      </c>
      <c r="L1051" s="193" t="s">
        <v>2494</v>
      </c>
      <c r="M1051" s="193" t="s">
        <v>2493</v>
      </c>
      <c r="N1051" s="193" t="s">
        <v>2495</v>
      </c>
      <c r="O1051" s="193" t="s">
        <v>3107</v>
      </c>
      <c r="P1051" s="195">
        <v>44153</v>
      </c>
      <c r="Q1051" s="195"/>
      <c r="R1051" s="196"/>
      <c r="S1051" s="196"/>
      <c r="T1051" s="196"/>
      <c r="U1051" s="196"/>
      <c r="V1051" s="195" t="s">
        <v>10478</v>
      </c>
      <c r="W1051" s="195" t="s">
        <v>7415</v>
      </c>
      <c r="X1051" s="193" t="s">
        <v>524</v>
      </c>
      <c r="Y1051" s="193" t="str">
        <f>+IFERROR(VLOOKUP(Tabla1[[#This Row],[Supervisor]],STAFF!E:H,4,0),"")</f>
        <v>ULISES LA ROSA PEREZ</v>
      </c>
      <c r="Z1051" s="195">
        <v>44109</v>
      </c>
      <c r="AA1051" s="195">
        <v>44130</v>
      </c>
      <c r="AB1051" s="193"/>
      <c r="AC1051" s="195">
        <v>44131</v>
      </c>
      <c r="AD1051" s="193" t="s">
        <v>10496</v>
      </c>
      <c r="AE1051" s="193" t="s">
        <v>10496</v>
      </c>
      <c r="AF1051" s="193">
        <v>19012</v>
      </c>
      <c r="AG1051" s="193" t="s">
        <v>10511</v>
      </c>
      <c r="AH1051" s="193"/>
      <c r="AI1051" s="193"/>
      <c r="AJ1051" s="193">
        <v>89</v>
      </c>
      <c r="AK1051" s="193" t="s">
        <v>10493</v>
      </c>
      <c r="AL1051" s="193">
        <v>30</v>
      </c>
      <c r="AM1051" s="193" t="s">
        <v>3519</v>
      </c>
      <c r="AN1051" s="193" t="str">
        <f>+IF(AL1051=45,1,"")</f>
        <v/>
      </c>
      <c r="AO1051" s="195">
        <f ca="1">+TODAY()</f>
        <v>44256</v>
      </c>
      <c r="AP1051" s="194">
        <f ca="1">+IF(Tabla1[[#This Row],[Fecha Ingreso Plataforma]]="","",AO1051-AC1051)</f>
        <v>125</v>
      </c>
      <c r="AQ1051" s="195"/>
      <c r="AR1051" s="197">
        <f>+IF(Tabla1[[#This Row],[Fecha Baja]]="","",VALUE(1&amp;"/"&amp;MONTH(Tabla1[[#This Row],[Fecha Baja]])&amp;"/"&amp;YEAR(Tabla1[[#This Row],[Fecha Baja]])))</f>
        <v>44136</v>
      </c>
      <c r="AS1051" s="197">
        <f>IF(Tabla1[[#This Row],[Fecha Ingreso Plataforma]]="","",VALUE(1&amp;"/"&amp;MONTH(Tabla1[[#This Row],[Fecha Ingreso Plataforma]])&amp;"/"&amp;YEAR(Tabla1[[#This Row],[Fecha Ingreso Plataforma]])))</f>
        <v>44105</v>
      </c>
      <c r="AT1051" s="194" t="str">
        <f ca="1">+IF(AND(Tabla1[[#This Row],[dias]]&gt;=135,Tabla1[[#This Row],[Estado]]="Vigente"),"Si","No")</f>
        <v>No</v>
      </c>
      <c r="AU1051" s="194" t="str">
        <f>+IF(COUNTIF('PLAN EMPLEADO'!I:I,Tabla1[[#This Row],[Mail]])=0,"No","Si")</f>
        <v>No</v>
      </c>
      <c r="AV1051" s="194" t="s">
        <v>709</v>
      </c>
      <c r="AW1051" s="194" t="s">
        <v>9010</v>
      </c>
    </row>
    <row r="1052" spans="1:49" x14ac:dyDescent="0.2">
      <c r="A1052" s="193" t="s">
        <v>27</v>
      </c>
      <c r="B1052" s="193" t="s">
        <v>3115</v>
      </c>
      <c r="C1052" s="193" t="s">
        <v>28</v>
      </c>
      <c r="D1052" s="193" t="s">
        <v>30</v>
      </c>
      <c r="E1052" s="193" t="str">
        <f>+LEFT(Tabla1[[#This Row],[RutDV]],8)</f>
        <v>19951338</v>
      </c>
      <c r="F1052" s="193" t="str">
        <f>+RIGHT(Tabla1[[#This Row],[RutDV]],1)</f>
        <v>9</v>
      </c>
      <c r="G1052" s="193" t="s">
        <v>10437</v>
      </c>
      <c r="H1052" s="193" t="s">
        <v>10498</v>
      </c>
      <c r="I1052" s="194" t="str">
        <f>+TRIM(Tabla1[[#This Row],[Nombres]]&amp;" "&amp;Tabla1[[#This Row],[Apellidos]])</f>
        <v>LUIS CRISTOBAL RODRIGUEZ ROJAS</v>
      </c>
      <c r="J1052" s="193" t="s">
        <v>10454</v>
      </c>
      <c r="K1052" s="193" t="s">
        <v>10455</v>
      </c>
      <c r="L1052" s="193" t="s">
        <v>2494</v>
      </c>
      <c r="M1052" s="193" t="s">
        <v>2493</v>
      </c>
      <c r="N1052" s="193" t="s">
        <v>2496</v>
      </c>
      <c r="O1052" s="193" t="s">
        <v>3533</v>
      </c>
      <c r="P1052" s="195">
        <v>44176</v>
      </c>
      <c r="Q1052" s="195"/>
      <c r="R1052" s="196"/>
      <c r="S1052" s="196"/>
      <c r="T1052" s="196"/>
      <c r="U1052" s="196"/>
      <c r="V1052" s="195" t="s">
        <v>10480</v>
      </c>
      <c r="W1052" s="195" t="s">
        <v>7308</v>
      </c>
      <c r="X1052" s="193" t="s">
        <v>3656</v>
      </c>
      <c r="Y1052" s="193" t="str">
        <f>+IFERROR(VLOOKUP(Tabla1[[#This Row],[Supervisor]],STAFF!E:H,4,0),"")</f>
        <v>ULISES LA ROSA PEREZ</v>
      </c>
      <c r="Z1052" s="195">
        <v>44109</v>
      </c>
      <c r="AA1052" s="195">
        <v>44130</v>
      </c>
      <c r="AB1052" s="193"/>
      <c r="AC1052" s="195">
        <v>44131</v>
      </c>
      <c r="AD1052" s="193" t="s">
        <v>10498</v>
      </c>
      <c r="AE1052" s="193" t="s">
        <v>10498</v>
      </c>
      <c r="AF1052" s="193">
        <v>19210</v>
      </c>
      <c r="AG1052" s="193" t="s">
        <v>10513</v>
      </c>
      <c r="AH1052" s="193"/>
      <c r="AI1052" s="193"/>
      <c r="AJ1052" s="193">
        <v>89</v>
      </c>
      <c r="AK1052" s="193" t="s">
        <v>10493</v>
      </c>
      <c r="AL1052" s="193">
        <v>45</v>
      </c>
      <c r="AM1052" s="193" t="s">
        <v>3519</v>
      </c>
      <c r="AN1052" s="193">
        <f>+IF(AL1052=45,1,"")</f>
        <v>1</v>
      </c>
      <c r="AO1052" s="195">
        <f ca="1">+TODAY()</f>
        <v>44256</v>
      </c>
      <c r="AP1052" s="194">
        <f ca="1">+IF(Tabla1[[#This Row],[Fecha Ingreso Plataforma]]="","",AO1052-AC1052)</f>
        <v>125</v>
      </c>
      <c r="AQ1052" s="195"/>
      <c r="AR1052" s="197">
        <f>+IF(Tabla1[[#This Row],[Fecha Baja]]="","",VALUE(1&amp;"/"&amp;MONTH(Tabla1[[#This Row],[Fecha Baja]])&amp;"/"&amp;YEAR(Tabla1[[#This Row],[Fecha Baja]])))</f>
        <v>44166</v>
      </c>
      <c r="AS1052" s="197">
        <f>IF(Tabla1[[#This Row],[Fecha Ingreso Plataforma]]="","",VALUE(1&amp;"/"&amp;MONTH(Tabla1[[#This Row],[Fecha Ingreso Plataforma]])&amp;"/"&amp;YEAR(Tabla1[[#This Row],[Fecha Ingreso Plataforma]])))</f>
        <v>44105</v>
      </c>
      <c r="AT1052" s="194" t="str">
        <f ca="1">+IF(AND(Tabla1[[#This Row],[dias]]&gt;=135,Tabla1[[#This Row],[Estado]]="Vigente"),"Si","No")</f>
        <v>No</v>
      </c>
      <c r="AU1052" s="194" t="str">
        <f>+IF(COUNTIF('PLAN EMPLEADO'!I:I,Tabla1[[#This Row],[Mail]])=0,"No","Si")</f>
        <v>No</v>
      </c>
      <c r="AV1052" s="194" t="s">
        <v>8322</v>
      </c>
      <c r="AW1052" s="194" t="s">
        <v>9010</v>
      </c>
    </row>
    <row r="1053" spans="1:49" x14ac:dyDescent="0.2">
      <c r="A1053" s="193" t="s">
        <v>27</v>
      </c>
      <c r="B1053" s="193" t="s">
        <v>3115</v>
      </c>
      <c r="C1053" s="193" t="s">
        <v>28</v>
      </c>
      <c r="D1053" s="193" t="s">
        <v>30</v>
      </c>
      <c r="E1053" s="193" t="str">
        <f>+LEFT(Tabla1[[#This Row],[RutDV]],8)</f>
        <v>20006758</v>
      </c>
      <c r="F1053" s="193" t="str">
        <f>+RIGHT(Tabla1[[#This Row],[RutDV]],1)</f>
        <v>4</v>
      </c>
      <c r="G1053" s="193" t="s">
        <v>10442</v>
      </c>
      <c r="H1053" s="193" t="s">
        <v>10503</v>
      </c>
      <c r="I1053" s="194" t="str">
        <f>+TRIM(Tabla1[[#This Row],[Nombres]]&amp;" "&amp;Tabla1[[#This Row],[Apellidos]])</f>
        <v>NAYARET ISABEL SALDIVAR ARQUEROS</v>
      </c>
      <c r="J1053" s="193" t="s">
        <v>10463</v>
      </c>
      <c r="K1053" s="193" t="s">
        <v>10464</v>
      </c>
      <c r="L1053" s="193" t="s">
        <v>2494</v>
      </c>
      <c r="M1053" s="193" t="s">
        <v>2493</v>
      </c>
      <c r="N1053" s="193" t="s">
        <v>2495</v>
      </c>
      <c r="O1053" s="193" t="s">
        <v>3107</v>
      </c>
      <c r="P1053" s="195">
        <v>44152</v>
      </c>
      <c r="Q1053" s="195"/>
      <c r="R1053" s="196"/>
      <c r="S1053" s="196"/>
      <c r="T1053" s="196"/>
      <c r="U1053" s="196"/>
      <c r="V1053" s="195" t="s">
        <v>10485</v>
      </c>
      <c r="W1053" s="195" t="s">
        <v>10434</v>
      </c>
      <c r="X1053" s="193" t="s">
        <v>7582</v>
      </c>
      <c r="Y1053" s="193" t="str">
        <f>+IFERROR(VLOOKUP(Tabla1[[#This Row],[Supervisor]],STAFF!E:H,4,0),"")</f>
        <v>ULISES LA ROSA PEREZ</v>
      </c>
      <c r="Z1053" s="195">
        <v>44109</v>
      </c>
      <c r="AA1053" s="195">
        <v>44130</v>
      </c>
      <c r="AB1053" s="193"/>
      <c r="AC1053" s="195">
        <v>44131</v>
      </c>
      <c r="AD1053" s="193" t="s">
        <v>10503</v>
      </c>
      <c r="AE1053" s="193" t="s">
        <v>10503</v>
      </c>
      <c r="AF1053" s="193">
        <v>19164</v>
      </c>
      <c r="AG1053" s="193" t="s">
        <v>10518</v>
      </c>
      <c r="AH1053" s="193"/>
      <c r="AI1053" s="193"/>
      <c r="AJ1053" s="193">
        <v>89</v>
      </c>
      <c r="AK1053" s="193" t="s">
        <v>10493</v>
      </c>
      <c r="AL1053" s="193">
        <v>30</v>
      </c>
      <c r="AM1053" s="193" t="s">
        <v>3519</v>
      </c>
      <c r="AN1053" s="193" t="str">
        <f>+IF(AL1053=45,1,"")</f>
        <v/>
      </c>
      <c r="AO1053" s="195">
        <f ca="1">+TODAY()</f>
        <v>44256</v>
      </c>
      <c r="AP1053" s="194">
        <f ca="1">+IF(Tabla1[[#This Row],[Fecha Ingreso Plataforma]]="","",AO1053-AC1053)</f>
        <v>125</v>
      </c>
      <c r="AQ1053" s="195"/>
      <c r="AR1053" s="197">
        <f>+IF(Tabla1[[#This Row],[Fecha Baja]]="","",VALUE(1&amp;"/"&amp;MONTH(Tabla1[[#This Row],[Fecha Baja]])&amp;"/"&amp;YEAR(Tabla1[[#This Row],[Fecha Baja]])))</f>
        <v>44136</v>
      </c>
      <c r="AS1053" s="197">
        <f>IF(Tabla1[[#This Row],[Fecha Ingreso Plataforma]]="","",VALUE(1&amp;"/"&amp;MONTH(Tabla1[[#This Row],[Fecha Ingreso Plataforma]])&amp;"/"&amp;YEAR(Tabla1[[#This Row],[Fecha Ingreso Plataforma]])))</f>
        <v>44105</v>
      </c>
      <c r="AT1053" s="194" t="str">
        <f ca="1">+IF(AND(Tabla1[[#This Row],[dias]]&gt;=135,Tabla1[[#This Row],[Estado]]="Vigente"),"Si","No")</f>
        <v>No</v>
      </c>
      <c r="AU1053" s="194" t="str">
        <f>+IF(COUNTIF('PLAN EMPLEADO'!I:I,Tabla1[[#This Row],[Mail]])=0,"No","Si")</f>
        <v>No</v>
      </c>
      <c r="AV1053" s="194" t="s">
        <v>709</v>
      </c>
      <c r="AW1053" s="194" t="s">
        <v>9010</v>
      </c>
    </row>
    <row r="1054" spans="1:49" x14ac:dyDescent="0.2">
      <c r="A1054" s="193" t="s">
        <v>27</v>
      </c>
      <c r="B1054" s="193" t="s">
        <v>3115</v>
      </c>
      <c r="C1054" s="193" t="s">
        <v>28</v>
      </c>
      <c r="D1054" s="193" t="s">
        <v>30</v>
      </c>
      <c r="E1054" s="193" t="str">
        <f>+LEFT(Tabla1[[#This Row],[RutDV]],8)</f>
        <v>18575053</v>
      </c>
      <c r="F1054" s="193" t="str">
        <f>+RIGHT(Tabla1[[#This Row],[RutDV]],1)</f>
        <v>1</v>
      </c>
      <c r="G1054" s="193" t="s">
        <v>10440</v>
      </c>
      <c r="H1054" s="193" t="s">
        <v>10501</v>
      </c>
      <c r="I1054" s="194" t="str">
        <f>+TRIM(Tabla1[[#This Row],[Nombres]]&amp;" "&amp;Tabla1[[#This Row],[Apellidos]])</f>
        <v>YIMARA MABEL VILLALOBOS HENRIQUEZ</v>
      </c>
      <c r="J1054" s="193" t="s">
        <v>10459</v>
      </c>
      <c r="K1054" s="193" t="s">
        <v>10460</v>
      </c>
      <c r="L1054" s="193" t="s">
        <v>2494</v>
      </c>
      <c r="M1054" s="193" t="s">
        <v>2493</v>
      </c>
      <c r="N1054" s="193" t="s">
        <v>2496</v>
      </c>
      <c r="O1054" s="193" t="s">
        <v>3533</v>
      </c>
      <c r="P1054" s="80">
        <v>44148</v>
      </c>
      <c r="Q1054" s="195"/>
      <c r="R1054" s="196"/>
      <c r="S1054" s="196"/>
      <c r="T1054" s="196"/>
      <c r="U1054" s="196"/>
      <c r="V1054" s="195" t="s">
        <v>10483</v>
      </c>
      <c r="W1054" s="195" t="s">
        <v>7308</v>
      </c>
      <c r="X1054" s="193" t="s">
        <v>3656</v>
      </c>
      <c r="Y1054" s="193" t="str">
        <f>+IFERROR(VLOOKUP(Tabla1[[#This Row],[Supervisor]],STAFF!E:H,4,0),"")</f>
        <v>ULISES LA ROSA PEREZ</v>
      </c>
      <c r="Z1054" s="195">
        <v>44109</v>
      </c>
      <c r="AA1054" s="195">
        <v>44130</v>
      </c>
      <c r="AB1054" s="193"/>
      <c r="AC1054" s="195">
        <v>44131</v>
      </c>
      <c r="AD1054" s="193" t="s">
        <v>10501</v>
      </c>
      <c r="AE1054" s="193" t="s">
        <v>10501</v>
      </c>
      <c r="AF1054" s="193">
        <v>19087</v>
      </c>
      <c r="AG1054" s="193" t="s">
        <v>10516</v>
      </c>
      <c r="AH1054" s="193"/>
      <c r="AI1054" s="193"/>
      <c r="AJ1054" s="193">
        <v>89</v>
      </c>
      <c r="AK1054" s="193" t="s">
        <v>10493</v>
      </c>
      <c r="AL1054" s="193">
        <v>45</v>
      </c>
      <c r="AM1054" s="193" t="s">
        <v>3519</v>
      </c>
      <c r="AN1054" s="193">
        <f>+IF(AL1054=45,1,"")</f>
        <v>1</v>
      </c>
      <c r="AO1054" s="195">
        <f ca="1">+TODAY()</f>
        <v>44256</v>
      </c>
      <c r="AP1054" s="194">
        <f ca="1">+IF(Tabla1[[#This Row],[Fecha Ingreso Plataforma]]="","",AO1054-AC1054)</f>
        <v>125</v>
      </c>
      <c r="AQ1054" s="195"/>
      <c r="AR1054" s="197">
        <f>+IF(Tabla1[[#This Row],[Fecha Baja]]="","",VALUE(1&amp;"/"&amp;MONTH(Tabla1[[#This Row],[Fecha Baja]])&amp;"/"&amp;YEAR(Tabla1[[#This Row],[Fecha Baja]])))</f>
        <v>44136</v>
      </c>
      <c r="AS1054" s="197">
        <f>IF(Tabla1[[#This Row],[Fecha Ingreso Plataforma]]="","",VALUE(1&amp;"/"&amp;MONTH(Tabla1[[#This Row],[Fecha Ingreso Plataforma]])&amp;"/"&amp;YEAR(Tabla1[[#This Row],[Fecha Ingreso Plataforma]])))</f>
        <v>44105</v>
      </c>
      <c r="AT1054" s="194" t="str">
        <f ca="1">+IF(AND(Tabla1[[#This Row],[dias]]&gt;=135,Tabla1[[#This Row],[Estado]]="Vigente"),"Si","No")</f>
        <v>No</v>
      </c>
      <c r="AU1054" s="194" t="str">
        <f>+IF(COUNTIF('PLAN EMPLEADO'!I:I,Tabla1[[#This Row],[Mail]])=0,"No","Si")</f>
        <v>No</v>
      </c>
      <c r="AV1054" s="194" t="s">
        <v>709</v>
      </c>
      <c r="AW1054" s="194" t="s">
        <v>9010</v>
      </c>
    </row>
    <row r="1055" spans="1:49" x14ac:dyDescent="0.2">
      <c r="A1055" s="193" t="s">
        <v>27</v>
      </c>
      <c r="B1055" s="193" t="s">
        <v>3115</v>
      </c>
      <c r="C1055" s="193" t="s">
        <v>28</v>
      </c>
      <c r="D1055" s="193" t="s">
        <v>30</v>
      </c>
      <c r="E1055" s="193" t="str">
        <f>+LEFT(Tabla1[[#This Row],[RutDV]],8)</f>
        <v>19353062</v>
      </c>
      <c r="F1055" s="193" t="str">
        <f>+RIGHT(Tabla1[[#This Row],[RutDV]],1)</f>
        <v>1</v>
      </c>
      <c r="G1055" s="193" t="s">
        <v>10533</v>
      </c>
      <c r="H1055" s="193" t="s">
        <v>10659</v>
      </c>
      <c r="I1055" s="194" t="str">
        <f>+TRIM(Tabla1[[#This Row],[Nombres]]&amp;" "&amp;Tabla1[[#This Row],[Apellidos]])</f>
        <v>GUILLERMO ANDRES PINO RAMOS</v>
      </c>
      <c r="J1055" s="193" t="s">
        <v>10558</v>
      </c>
      <c r="K1055" s="193" t="s">
        <v>10559</v>
      </c>
      <c r="L1055" s="193" t="s">
        <v>2494</v>
      </c>
      <c r="M1055" s="211" t="s">
        <v>2493</v>
      </c>
      <c r="N1055" s="193" t="s">
        <v>2496</v>
      </c>
      <c r="O1055" s="193" t="s">
        <v>3533</v>
      </c>
      <c r="P1055" s="195">
        <v>44229</v>
      </c>
      <c r="Q1055" s="195"/>
      <c r="R1055" s="196"/>
      <c r="S1055" s="196"/>
      <c r="T1055" s="196"/>
      <c r="U1055" s="196"/>
      <c r="V1055" s="195" t="s">
        <v>10587</v>
      </c>
      <c r="W1055" s="195" t="s">
        <v>10434</v>
      </c>
      <c r="X1055" s="193" t="s">
        <v>7582</v>
      </c>
      <c r="Y1055" s="193" t="str">
        <f>+IFERROR(VLOOKUP(Tabla1[[#This Row],[Supervisor]],STAFF!E:H,4,0),"")</f>
        <v>ULISES LA ROSA PEREZ</v>
      </c>
      <c r="Z1055" s="195">
        <v>44123</v>
      </c>
      <c r="AA1055" s="195">
        <v>44142</v>
      </c>
      <c r="AB1055" s="193"/>
      <c r="AC1055" s="195">
        <v>44144</v>
      </c>
      <c r="AD1055" s="193" t="s">
        <v>10659</v>
      </c>
      <c r="AE1055" s="193" t="s">
        <v>10659</v>
      </c>
      <c r="AF1055" s="193">
        <v>19314</v>
      </c>
      <c r="AG1055" s="193" t="s">
        <v>10678</v>
      </c>
      <c r="AH1055" s="193"/>
      <c r="AI1055" s="193"/>
      <c r="AJ1055" s="193">
        <v>90</v>
      </c>
      <c r="AK1055" s="193" t="s">
        <v>10407</v>
      </c>
      <c r="AL1055" s="193">
        <v>45</v>
      </c>
      <c r="AM1055" s="193" t="s">
        <v>3519</v>
      </c>
      <c r="AN1055" s="193">
        <f>+IF(AL1055=45,1,"")</f>
        <v>1</v>
      </c>
      <c r="AO1055" s="195">
        <f ca="1">+TODAY()</f>
        <v>44256</v>
      </c>
      <c r="AP1055" s="194">
        <f ca="1">+IF(Tabla1[[#This Row],[Fecha Ingreso Plataforma]]="","",AO1055-AC1055)</f>
        <v>112</v>
      </c>
      <c r="AQ1055" s="195"/>
      <c r="AR1055" s="197">
        <f>+IF(Tabla1[[#This Row],[Fecha Baja]]="","",VALUE(1&amp;"/"&amp;MONTH(Tabla1[[#This Row],[Fecha Baja]])&amp;"/"&amp;YEAR(Tabla1[[#This Row],[Fecha Baja]])))</f>
        <v>44228</v>
      </c>
      <c r="AS1055" s="197">
        <f>IF(Tabla1[[#This Row],[Fecha Ingreso Plataforma]]="","",VALUE(1&amp;"/"&amp;MONTH(Tabla1[[#This Row],[Fecha Ingreso Plataforma]])&amp;"/"&amp;YEAR(Tabla1[[#This Row],[Fecha Ingreso Plataforma]])))</f>
        <v>44136</v>
      </c>
      <c r="AT1055" s="194" t="str">
        <f ca="1">+IF(AND(Tabla1[[#This Row],[dias]]&gt;=135,Tabla1[[#This Row],[Estado]]="Vigente"),"Si","No")</f>
        <v>No</v>
      </c>
      <c r="AU1055" s="194" t="str">
        <f>+IF(COUNTIF('PLAN EMPLEADO'!I:I,Tabla1[[#This Row],[Mail]])=0,"No","Si")</f>
        <v>No</v>
      </c>
      <c r="AV1055" s="194" t="s">
        <v>11311</v>
      </c>
      <c r="AW1055" s="194" t="s">
        <v>9010</v>
      </c>
    </row>
    <row r="1056" spans="1:49" x14ac:dyDescent="0.2">
      <c r="A1056" s="193" t="s">
        <v>27</v>
      </c>
      <c r="B1056" s="193" t="s">
        <v>3115</v>
      </c>
      <c r="C1056" s="193" t="s">
        <v>28</v>
      </c>
      <c r="D1056" s="193" t="s">
        <v>30</v>
      </c>
      <c r="E1056" s="193" t="str">
        <f>+LEFT(Tabla1[[#This Row],[RutDV]],8)</f>
        <v>18757927</v>
      </c>
      <c r="F1056" s="193" t="str">
        <f>+RIGHT(Tabla1[[#This Row],[RutDV]],1)</f>
        <v>9</v>
      </c>
      <c r="G1056" s="193" t="s">
        <v>10541</v>
      </c>
      <c r="H1056" s="193" t="s">
        <v>10667</v>
      </c>
      <c r="I1056" s="194" t="str">
        <f>+TRIM(Tabla1[[#This Row],[Nombres]]&amp;" "&amp;Tabla1[[#This Row],[Apellidos]])</f>
        <v>BRYAN MAXIMILIANO CORREA CASTRO</v>
      </c>
      <c r="J1056" s="193" t="s">
        <v>10573</v>
      </c>
      <c r="K1056" s="193" t="s">
        <v>10574</v>
      </c>
      <c r="L1056" s="193" t="s">
        <v>2494</v>
      </c>
      <c r="M1056" s="193" t="s">
        <v>2493</v>
      </c>
      <c r="N1056" s="193" t="s">
        <v>2495</v>
      </c>
      <c r="O1056" s="193" t="s">
        <v>3107</v>
      </c>
      <c r="P1056" s="195">
        <v>44195</v>
      </c>
      <c r="Q1056" s="195"/>
      <c r="R1056" s="196"/>
      <c r="S1056" s="196"/>
      <c r="T1056" s="196"/>
      <c r="U1056" s="196"/>
      <c r="V1056" s="195" t="s">
        <v>10595</v>
      </c>
      <c r="W1056" s="195" t="s">
        <v>5411</v>
      </c>
      <c r="X1056" s="37" t="s">
        <v>2512</v>
      </c>
      <c r="Y1056" s="37" t="str">
        <f>+IFERROR(VLOOKUP(Tabla1[[#This Row],[Supervisor]],STAFF!E:H,4,0),"")</f>
        <v>ULISES LA ROSA PEREZ</v>
      </c>
      <c r="Z1056" s="195">
        <v>44123</v>
      </c>
      <c r="AA1056" s="195">
        <v>44142</v>
      </c>
      <c r="AB1056" s="193"/>
      <c r="AC1056" s="195">
        <v>44144</v>
      </c>
      <c r="AD1056" s="193" t="s">
        <v>10667</v>
      </c>
      <c r="AE1056" s="193" t="s">
        <v>10667</v>
      </c>
      <c r="AF1056" s="193">
        <v>19298</v>
      </c>
      <c r="AG1056" s="193" t="s">
        <v>10686</v>
      </c>
      <c r="AH1056" s="193"/>
      <c r="AI1056" s="193"/>
      <c r="AJ1056" s="193">
        <v>90</v>
      </c>
      <c r="AK1056" s="193" t="s">
        <v>10407</v>
      </c>
      <c r="AL1056" s="193">
        <v>45</v>
      </c>
      <c r="AM1056" s="193" t="s">
        <v>3519</v>
      </c>
      <c r="AN1056" s="193">
        <f>+IF(AL1056=45,1,"")</f>
        <v>1</v>
      </c>
      <c r="AO1056" s="195">
        <f ca="1">+TODAY()</f>
        <v>44256</v>
      </c>
      <c r="AP1056" s="194">
        <f ca="1">+IF(Tabla1[[#This Row],[Fecha Ingreso Plataforma]]="","",AO1056-AC1056)</f>
        <v>112</v>
      </c>
      <c r="AQ1056" s="195"/>
      <c r="AR1056" s="197">
        <f>+IF(Tabla1[[#This Row],[Fecha Baja]]="","",VALUE(1&amp;"/"&amp;MONTH(Tabla1[[#This Row],[Fecha Baja]])&amp;"/"&amp;YEAR(Tabla1[[#This Row],[Fecha Baja]])))</f>
        <v>44166</v>
      </c>
      <c r="AS1056" s="197">
        <f>IF(Tabla1[[#This Row],[Fecha Ingreso Plataforma]]="","",VALUE(1&amp;"/"&amp;MONTH(Tabla1[[#This Row],[Fecha Ingreso Plataforma]])&amp;"/"&amp;YEAR(Tabla1[[#This Row],[Fecha Ingreso Plataforma]])))</f>
        <v>44136</v>
      </c>
      <c r="AT1056" s="194" t="str">
        <f ca="1">+IF(AND(Tabla1[[#This Row],[dias]]&gt;=135,Tabla1[[#This Row],[Estado]]="Vigente"),"Si","No")</f>
        <v>No</v>
      </c>
      <c r="AU1056" s="194" t="str">
        <f>+IF(COUNTIF('PLAN EMPLEADO'!I:I,Tabla1[[#This Row],[Mail]])=0,"No","Si")</f>
        <v>No</v>
      </c>
      <c r="AV1056" s="194" t="s">
        <v>11312</v>
      </c>
      <c r="AW1056" s="194" t="s">
        <v>9010</v>
      </c>
    </row>
    <row r="1057" spans="1:49" x14ac:dyDescent="0.2">
      <c r="A1057" s="193" t="s">
        <v>27</v>
      </c>
      <c r="B1057" s="193" t="s">
        <v>3115</v>
      </c>
      <c r="C1057" s="193" t="s">
        <v>28</v>
      </c>
      <c r="D1057" s="193" t="s">
        <v>30</v>
      </c>
      <c r="E1057" s="193" t="str">
        <f>+LEFT(Tabla1[[#This Row],[RutDV]],8)</f>
        <v>17831241</v>
      </c>
      <c r="F1057" s="193" t="str">
        <f>+RIGHT(Tabla1[[#This Row],[RutDV]],1)</f>
        <v>3</v>
      </c>
      <c r="G1057" s="193" t="s">
        <v>10536</v>
      </c>
      <c r="H1057" s="193" t="s">
        <v>10662</v>
      </c>
      <c r="I1057" s="194" t="str">
        <f>+TRIM(Tabla1[[#This Row],[Nombres]]&amp;" "&amp;Tabla1[[#This Row],[Apellidos]])</f>
        <v>CARLA FRANCISCA ORTIZ ACEVEDO</v>
      </c>
      <c r="J1057" s="193" t="s">
        <v>10564</v>
      </c>
      <c r="K1057" s="193" t="s">
        <v>10565</v>
      </c>
      <c r="L1057" s="193" t="s">
        <v>2494</v>
      </c>
      <c r="M1057" s="193" t="s">
        <v>2493</v>
      </c>
      <c r="N1057" s="193" t="s">
        <v>2496</v>
      </c>
      <c r="O1057" s="193" t="s">
        <v>3533</v>
      </c>
      <c r="P1057" s="195">
        <v>44189</v>
      </c>
      <c r="Q1057" s="195"/>
      <c r="R1057" s="196"/>
      <c r="S1057" s="196"/>
      <c r="T1057" s="196"/>
      <c r="U1057" s="196"/>
      <c r="V1057" s="195" t="s">
        <v>10590</v>
      </c>
      <c r="W1057" s="195" t="s">
        <v>8086</v>
      </c>
      <c r="X1057" s="37" t="s">
        <v>4636</v>
      </c>
      <c r="Y1057" s="37" t="str">
        <f>+IFERROR(VLOOKUP(Tabla1[[#This Row],[Supervisor]],STAFF!E:H,4,0),"")</f>
        <v>ULISES LA ROSA PEREZ</v>
      </c>
      <c r="Z1057" s="195">
        <v>44123</v>
      </c>
      <c r="AA1057" s="195">
        <v>44142</v>
      </c>
      <c r="AB1057" s="193"/>
      <c r="AC1057" s="195">
        <v>44144</v>
      </c>
      <c r="AD1057" s="193" t="s">
        <v>10662</v>
      </c>
      <c r="AE1057" s="193" t="s">
        <v>10662</v>
      </c>
      <c r="AF1057" s="193">
        <v>19300</v>
      </c>
      <c r="AG1057" s="193" t="s">
        <v>10681</v>
      </c>
      <c r="AH1057" s="193"/>
      <c r="AI1057" s="193"/>
      <c r="AJ1057" s="193">
        <v>90</v>
      </c>
      <c r="AK1057" s="193" t="s">
        <v>10407</v>
      </c>
      <c r="AL1057" s="193">
        <v>45</v>
      </c>
      <c r="AM1057" s="193" t="s">
        <v>3519</v>
      </c>
      <c r="AN1057" s="193">
        <f>+IF(AL1057=45,1,"")</f>
        <v>1</v>
      </c>
      <c r="AO1057" s="195">
        <f ca="1">+TODAY()</f>
        <v>44256</v>
      </c>
      <c r="AP1057" s="194">
        <f ca="1">+IF(Tabla1[[#This Row],[Fecha Ingreso Plataforma]]="","",AO1057-AC1057)</f>
        <v>112</v>
      </c>
      <c r="AQ1057" s="195"/>
      <c r="AR1057" s="197">
        <f>+IF(Tabla1[[#This Row],[Fecha Baja]]="","",VALUE(1&amp;"/"&amp;MONTH(Tabla1[[#This Row],[Fecha Baja]])&amp;"/"&amp;YEAR(Tabla1[[#This Row],[Fecha Baja]])))</f>
        <v>44166</v>
      </c>
      <c r="AS1057" s="197">
        <f>IF(Tabla1[[#This Row],[Fecha Ingreso Plataforma]]="","",VALUE(1&amp;"/"&amp;MONTH(Tabla1[[#This Row],[Fecha Ingreso Plataforma]])&amp;"/"&amp;YEAR(Tabla1[[#This Row],[Fecha Ingreso Plataforma]])))</f>
        <v>44136</v>
      </c>
      <c r="AT1057" s="194" t="str">
        <f ca="1">+IF(AND(Tabla1[[#This Row],[dias]]&gt;=135,Tabla1[[#This Row],[Estado]]="Vigente"),"Si","No")</f>
        <v>No</v>
      </c>
      <c r="AU1057" s="194" t="str">
        <f>+IF(COUNTIF('PLAN EMPLEADO'!I:I,Tabla1[[#This Row],[Mail]])=0,"No","Si")</f>
        <v>No</v>
      </c>
      <c r="AV1057" s="194" t="s">
        <v>8322</v>
      </c>
      <c r="AW1057" s="194" t="s">
        <v>9010</v>
      </c>
    </row>
    <row r="1058" spans="1:49" x14ac:dyDescent="0.2">
      <c r="A1058" s="193" t="s">
        <v>27</v>
      </c>
      <c r="B1058" s="193" t="s">
        <v>3115</v>
      </c>
      <c r="C1058" s="193" t="s">
        <v>28</v>
      </c>
      <c r="D1058" s="193" t="s">
        <v>30</v>
      </c>
      <c r="E1058" s="193" t="str">
        <f>+LEFT(Tabla1[[#This Row],[RutDV]],8)</f>
        <v>18708096</v>
      </c>
      <c r="F1058" s="193" t="str">
        <f>+RIGHT(Tabla1[[#This Row],[RutDV]],1)</f>
        <v>7</v>
      </c>
      <c r="G1058" s="193" t="s">
        <v>10542</v>
      </c>
      <c r="H1058" s="193" t="s">
        <v>10668</v>
      </c>
      <c r="I1058" s="194" t="str">
        <f>+TRIM(Tabla1[[#This Row],[Nombres]]&amp;" "&amp;Tabla1[[#This Row],[Apellidos]])</f>
        <v>CAMILA ANDREA ZUÑIGA FUENTES</v>
      </c>
      <c r="J1058" s="193" t="s">
        <v>6127</v>
      </c>
      <c r="K1058" s="193" t="s">
        <v>10575</v>
      </c>
      <c r="L1058" s="193" t="s">
        <v>2494</v>
      </c>
      <c r="M1058" s="193" t="s">
        <v>2493</v>
      </c>
      <c r="N1058" s="193" t="s">
        <v>2496</v>
      </c>
      <c r="O1058" s="193" t="s">
        <v>3533</v>
      </c>
      <c r="P1058" s="195">
        <v>44186</v>
      </c>
      <c r="Q1058" s="195"/>
      <c r="R1058" s="196"/>
      <c r="S1058" s="196"/>
      <c r="T1058" s="196"/>
      <c r="U1058" s="196"/>
      <c r="V1058" s="195" t="s">
        <v>10596</v>
      </c>
      <c r="W1058" s="195" t="s">
        <v>5409</v>
      </c>
      <c r="X1058" s="37" t="s">
        <v>2511</v>
      </c>
      <c r="Y1058" s="37" t="str">
        <f>+IFERROR(VLOOKUP(Tabla1[[#This Row],[Supervisor]],STAFF!E:H,4,0),"")</f>
        <v>ULISES LA ROSA PEREZ</v>
      </c>
      <c r="Z1058" s="195">
        <v>44123</v>
      </c>
      <c r="AA1058" s="195">
        <v>44142</v>
      </c>
      <c r="AB1058" s="193"/>
      <c r="AC1058" s="195">
        <v>44144</v>
      </c>
      <c r="AD1058" s="193" t="s">
        <v>10668</v>
      </c>
      <c r="AE1058" s="193" t="s">
        <v>10668</v>
      </c>
      <c r="AF1058" s="193">
        <v>19181</v>
      </c>
      <c r="AG1058" s="193" t="s">
        <v>10687</v>
      </c>
      <c r="AH1058" s="193"/>
      <c r="AI1058" s="193"/>
      <c r="AJ1058" s="193">
        <v>90</v>
      </c>
      <c r="AK1058" s="193" t="s">
        <v>10407</v>
      </c>
      <c r="AL1058" s="193">
        <v>45</v>
      </c>
      <c r="AM1058" s="193" t="s">
        <v>3519</v>
      </c>
      <c r="AN1058" s="193">
        <f>+IF(AL1058=45,1,"")</f>
        <v>1</v>
      </c>
      <c r="AO1058" s="195">
        <f ca="1">+TODAY()</f>
        <v>44256</v>
      </c>
      <c r="AP1058" s="194">
        <f ca="1">+IF(Tabla1[[#This Row],[Fecha Ingreso Plataforma]]="","",AO1058-AC1058)</f>
        <v>112</v>
      </c>
      <c r="AQ1058" s="195"/>
      <c r="AR1058" s="197">
        <f>+IF(Tabla1[[#This Row],[Fecha Baja]]="","",VALUE(1&amp;"/"&amp;MONTH(Tabla1[[#This Row],[Fecha Baja]])&amp;"/"&amp;YEAR(Tabla1[[#This Row],[Fecha Baja]])))</f>
        <v>44166</v>
      </c>
      <c r="AS1058" s="197">
        <f>IF(Tabla1[[#This Row],[Fecha Ingreso Plataforma]]="","",VALUE(1&amp;"/"&amp;MONTH(Tabla1[[#This Row],[Fecha Ingreso Plataforma]])&amp;"/"&amp;YEAR(Tabla1[[#This Row],[Fecha Ingreso Plataforma]])))</f>
        <v>44136</v>
      </c>
      <c r="AT1058" s="194" t="str">
        <f ca="1">+IF(AND(Tabla1[[#This Row],[dias]]&gt;=135,Tabla1[[#This Row],[Estado]]="Vigente"),"Si","No")</f>
        <v>No</v>
      </c>
      <c r="AU1058" s="194" t="str">
        <f>+IF(COUNTIF('PLAN EMPLEADO'!I:I,Tabla1[[#This Row],[Mail]])=0,"No","Si")</f>
        <v>No</v>
      </c>
      <c r="AV1058" s="194" t="s">
        <v>11311</v>
      </c>
      <c r="AW1058" s="194" t="s">
        <v>9010</v>
      </c>
    </row>
    <row r="1059" spans="1:49" x14ac:dyDescent="0.2">
      <c r="A1059" s="193" t="s">
        <v>27</v>
      </c>
      <c r="B1059" s="193" t="s">
        <v>3115</v>
      </c>
      <c r="C1059" s="193" t="s">
        <v>28</v>
      </c>
      <c r="D1059" s="193" t="s">
        <v>30</v>
      </c>
      <c r="E1059" s="193" t="str">
        <f>+LEFT(Tabla1[[#This Row],[RutDV]],8)</f>
        <v>17643835</v>
      </c>
      <c r="F1059" s="193" t="str">
        <f>+RIGHT(Tabla1[[#This Row],[RutDV]],1)</f>
        <v>5</v>
      </c>
      <c r="G1059" s="193" t="s">
        <v>10532</v>
      </c>
      <c r="H1059" s="193" t="s">
        <v>10658</v>
      </c>
      <c r="I1059" s="194" t="str">
        <f>+TRIM(Tabla1[[#This Row],[Nombres]]&amp;" "&amp;Tabla1[[#This Row],[Apellidos]])</f>
        <v>LEXYAN VALESKA ARRIAGADA TORRES</v>
      </c>
      <c r="J1059" s="193" t="s">
        <v>10556</v>
      </c>
      <c r="K1059" s="193" t="s">
        <v>10557</v>
      </c>
      <c r="L1059" s="193" t="s">
        <v>2494</v>
      </c>
      <c r="M1059" s="193" t="s">
        <v>2493</v>
      </c>
      <c r="N1059" s="193" t="s">
        <v>2495</v>
      </c>
      <c r="O1059" s="193" t="s">
        <v>3107</v>
      </c>
      <c r="P1059" s="195">
        <v>44183</v>
      </c>
      <c r="Q1059" s="195"/>
      <c r="R1059" s="196"/>
      <c r="S1059" s="196"/>
      <c r="T1059" s="196"/>
      <c r="U1059" s="196"/>
      <c r="V1059" s="195" t="s">
        <v>10586</v>
      </c>
      <c r="W1059" s="195" t="s">
        <v>10434</v>
      </c>
      <c r="X1059" s="193" t="s">
        <v>7582</v>
      </c>
      <c r="Y1059" s="193" t="str">
        <f>+IFERROR(VLOOKUP(Tabla1[[#This Row],[Supervisor]],STAFF!E:H,4,0),"")</f>
        <v>ULISES LA ROSA PEREZ</v>
      </c>
      <c r="Z1059" s="195">
        <v>44123</v>
      </c>
      <c r="AA1059" s="195">
        <v>44142</v>
      </c>
      <c r="AB1059" s="193"/>
      <c r="AC1059" s="195">
        <v>44144</v>
      </c>
      <c r="AD1059" s="193" t="s">
        <v>10658</v>
      </c>
      <c r="AE1059" s="193" t="s">
        <v>10658</v>
      </c>
      <c r="AF1059" s="193">
        <v>19371</v>
      </c>
      <c r="AG1059" s="193" t="s">
        <v>10677</v>
      </c>
      <c r="AH1059" s="193"/>
      <c r="AI1059" s="193"/>
      <c r="AJ1059" s="193">
        <v>90</v>
      </c>
      <c r="AK1059" s="193" t="s">
        <v>10407</v>
      </c>
      <c r="AL1059" s="193">
        <v>45</v>
      </c>
      <c r="AM1059" s="193" t="s">
        <v>3519</v>
      </c>
      <c r="AN1059" s="193">
        <f>+IF(AL1059=45,1,"")</f>
        <v>1</v>
      </c>
      <c r="AO1059" s="195">
        <f ca="1">+TODAY()</f>
        <v>44256</v>
      </c>
      <c r="AP1059" s="194">
        <f ca="1">+IF(Tabla1[[#This Row],[Fecha Ingreso Plataforma]]="","",AO1059-AC1059)</f>
        <v>112</v>
      </c>
      <c r="AQ1059" s="195"/>
      <c r="AR1059" s="197">
        <f>+IF(Tabla1[[#This Row],[Fecha Baja]]="","",VALUE(1&amp;"/"&amp;MONTH(Tabla1[[#This Row],[Fecha Baja]])&amp;"/"&amp;YEAR(Tabla1[[#This Row],[Fecha Baja]])))</f>
        <v>44166</v>
      </c>
      <c r="AS1059" s="197">
        <f>IF(Tabla1[[#This Row],[Fecha Ingreso Plataforma]]="","",VALUE(1&amp;"/"&amp;MONTH(Tabla1[[#This Row],[Fecha Ingreso Plataforma]])&amp;"/"&amp;YEAR(Tabla1[[#This Row],[Fecha Ingreso Plataforma]])))</f>
        <v>44136</v>
      </c>
      <c r="AT1059" s="194" t="str">
        <f ca="1">+IF(AND(Tabla1[[#This Row],[dias]]&gt;=135,Tabla1[[#This Row],[Estado]]="Vigente"),"Si","No")</f>
        <v>No</v>
      </c>
      <c r="AU1059" s="194" t="str">
        <f>+IF(COUNTIF('PLAN EMPLEADO'!I:I,Tabla1[[#This Row],[Mail]])=0,"No","Si")</f>
        <v>No</v>
      </c>
      <c r="AV1059" s="194" t="s">
        <v>11311</v>
      </c>
      <c r="AW1059" s="194" t="s">
        <v>9010</v>
      </c>
    </row>
    <row r="1060" spans="1:49" x14ac:dyDescent="0.2">
      <c r="A1060" s="193" t="s">
        <v>27</v>
      </c>
      <c r="B1060" s="193" t="s">
        <v>3115</v>
      </c>
      <c r="C1060" s="193" t="s">
        <v>28</v>
      </c>
      <c r="D1060" s="193" t="s">
        <v>30</v>
      </c>
      <c r="E1060" s="193" t="str">
        <f>+LEFT(Tabla1[[#This Row],[RutDV]],8)</f>
        <v>19666851</v>
      </c>
      <c r="F1060" s="193" t="str">
        <f>+RIGHT(Tabla1[[#This Row],[RutDV]],1)</f>
        <v>9</v>
      </c>
      <c r="G1060" s="193" t="s">
        <v>10531</v>
      </c>
      <c r="H1060" s="193" t="s">
        <v>10657</v>
      </c>
      <c r="I1060" s="194" t="str">
        <f>+TRIM(Tabla1[[#This Row],[Nombres]]&amp;" "&amp;Tabla1[[#This Row],[Apellidos]])</f>
        <v>ALEJANDRA ANDREA LUNA CORTES</v>
      </c>
      <c r="J1060" s="193" t="s">
        <v>10554</v>
      </c>
      <c r="K1060" s="193" t="s">
        <v>10555</v>
      </c>
      <c r="L1060" s="193" t="s">
        <v>2494</v>
      </c>
      <c r="M1060" s="193" t="s">
        <v>2493</v>
      </c>
      <c r="N1060" s="193" t="s">
        <v>2495</v>
      </c>
      <c r="O1060" s="193" t="s">
        <v>3107</v>
      </c>
      <c r="P1060" s="195">
        <v>44169</v>
      </c>
      <c r="Q1060" s="195"/>
      <c r="R1060" s="196"/>
      <c r="S1060" s="196"/>
      <c r="T1060" s="196"/>
      <c r="U1060" s="196"/>
      <c r="V1060" s="195" t="s">
        <v>10585</v>
      </c>
      <c r="W1060" s="195" t="s">
        <v>7309</v>
      </c>
      <c r="X1060" s="193" t="s">
        <v>708</v>
      </c>
      <c r="Y1060" s="193" t="str">
        <f>+IFERROR(VLOOKUP(Tabla1[[#This Row],[Supervisor]],STAFF!E:H,4,0),"")</f>
        <v>FRANCISCO JAVIER SUAREZ VEGA</v>
      </c>
      <c r="Z1060" s="195">
        <v>44123</v>
      </c>
      <c r="AA1060" s="195">
        <v>44142</v>
      </c>
      <c r="AB1060" s="193"/>
      <c r="AC1060" s="195">
        <v>44144</v>
      </c>
      <c r="AD1060" s="193" t="s">
        <v>10657</v>
      </c>
      <c r="AE1060" s="193" t="s">
        <v>10657</v>
      </c>
      <c r="AF1060" s="193">
        <v>19157</v>
      </c>
      <c r="AG1060" s="193" t="s">
        <v>10676</v>
      </c>
      <c r="AH1060" s="193"/>
      <c r="AI1060" s="193"/>
      <c r="AJ1060" s="193">
        <v>90</v>
      </c>
      <c r="AK1060" s="193" t="s">
        <v>10407</v>
      </c>
      <c r="AL1060" s="193">
        <v>45</v>
      </c>
      <c r="AM1060" s="193" t="s">
        <v>3519</v>
      </c>
      <c r="AN1060" s="193">
        <f>+IF(AL1060=45,1,"")</f>
        <v>1</v>
      </c>
      <c r="AO1060" s="195">
        <f ca="1">+TODAY()</f>
        <v>44256</v>
      </c>
      <c r="AP1060" s="194">
        <f ca="1">+IF(Tabla1[[#This Row],[Fecha Ingreso Plataforma]]="","",AO1060-AC1060)</f>
        <v>112</v>
      </c>
      <c r="AQ1060" s="195"/>
      <c r="AR1060" s="197">
        <f>+IF(Tabla1[[#This Row],[Fecha Baja]]="","",VALUE(1&amp;"/"&amp;MONTH(Tabla1[[#This Row],[Fecha Baja]])&amp;"/"&amp;YEAR(Tabla1[[#This Row],[Fecha Baja]])))</f>
        <v>44166</v>
      </c>
      <c r="AS1060" s="197">
        <f>IF(Tabla1[[#This Row],[Fecha Ingreso Plataforma]]="","",VALUE(1&amp;"/"&amp;MONTH(Tabla1[[#This Row],[Fecha Ingreso Plataforma]])&amp;"/"&amp;YEAR(Tabla1[[#This Row],[Fecha Ingreso Plataforma]])))</f>
        <v>44136</v>
      </c>
      <c r="AT1060" s="194" t="str">
        <f ca="1">+IF(AND(Tabla1[[#This Row],[dias]]&gt;=135,Tabla1[[#This Row],[Estado]]="Vigente"),"Si","No")</f>
        <v>No</v>
      </c>
      <c r="AU1060" s="194" t="str">
        <f>+IF(COUNTIF('PLAN EMPLEADO'!I:I,Tabla1[[#This Row],[Mail]])=0,"No","Si")</f>
        <v>No</v>
      </c>
      <c r="AV1060" s="194" t="s">
        <v>709</v>
      </c>
      <c r="AW1060" s="194" t="s">
        <v>9010</v>
      </c>
    </row>
    <row r="1061" spans="1:49" x14ac:dyDescent="0.2">
      <c r="A1061" s="193" t="s">
        <v>27</v>
      </c>
      <c r="B1061" s="193" t="s">
        <v>3115</v>
      </c>
      <c r="C1061" s="193" t="s">
        <v>28</v>
      </c>
      <c r="D1061" s="193" t="s">
        <v>30</v>
      </c>
      <c r="E1061" s="193" t="str">
        <f>+LEFT(Tabla1[[#This Row],[RutDV]],8)</f>
        <v>19463758</v>
      </c>
      <c r="F1061" s="193" t="str">
        <f>+RIGHT(Tabla1[[#This Row],[RutDV]],1)</f>
        <v>6</v>
      </c>
      <c r="G1061" s="193" t="s">
        <v>10527</v>
      </c>
      <c r="H1061" s="193" t="s">
        <v>10653</v>
      </c>
      <c r="I1061" s="194" t="str">
        <f>+TRIM(Tabla1[[#This Row],[Nombres]]&amp;" "&amp;Tabla1[[#This Row],[Apellidos]])</f>
        <v>PAULA BERNARDA PLAZA SALAS</v>
      </c>
      <c r="J1061" s="193" t="s">
        <v>10546</v>
      </c>
      <c r="K1061" s="193" t="s">
        <v>10547</v>
      </c>
      <c r="L1061" s="193" t="s">
        <v>2494</v>
      </c>
      <c r="M1061" s="193" t="s">
        <v>2493</v>
      </c>
      <c r="N1061" s="193" t="s">
        <v>2496</v>
      </c>
      <c r="O1061" s="193" t="s">
        <v>3533</v>
      </c>
      <c r="P1061" s="195">
        <v>44163</v>
      </c>
      <c r="Q1061" s="195"/>
      <c r="R1061" s="196"/>
      <c r="S1061" s="196"/>
      <c r="T1061" s="196"/>
      <c r="U1061" s="196"/>
      <c r="V1061" s="195" t="s">
        <v>10582</v>
      </c>
      <c r="W1061" s="195" t="s">
        <v>10434</v>
      </c>
      <c r="X1061" s="193" t="s">
        <v>7582</v>
      </c>
      <c r="Y1061" s="193" t="str">
        <f>+IFERROR(VLOOKUP(Tabla1[[#This Row],[Supervisor]],STAFF!E:H,4,0),"")</f>
        <v>ULISES LA ROSA PEREZ</v>
      </c>
      <c r="Z1061" s="195">
        <v>44123</v>
      </c>
      <c r="AA1061" s="195">
        <v>44142</v>
      </c>
      <c r="AB1061" s="193"/>
      <c r="AC1061" s="195">
        <v>44144</v>
      </c>
      <c r="AD1061" s="193" t="s">
        <v>10653</v>
      </c>
      <c r="AE1061" s="193" t="s">
        <v>10653</v>
      </c>
      <c r="AF1061" s="193">
        <v>19264</v>
      </c>
      <c r="AG1061" s="193" t="s">
        <v>10672</v>
      </c>
      <c r="AH1061" s="193"/>
      <c r="AI1061" s="193"/>
      <c r="AJ1061" s="193">
        <v>90</v>
      </c>
      <c r="AK1061" s="193" t="s">
        <v>10407</v>
      </c>
      <c r="AL1061" s="193">
        <v>30</v>
      </c>
      <c r="AM1061" s="193" t="s">
        <v>3519</v>
      </c>
      <c r="AN1061" s="193" t="str">
        <f>+IF(AL1061=45,1,"")</f>
        <v/>
      </c>
      <c r="AO1061" s="195">
        <f ca="1">+TODAY()</f>
        <v>44256</v>
      </c>
      <c r="AP1061" s="194">
        <f ca="1">+IF(Tabla1[[#This Row],[Fecha Ingreso Plataforma]]="","",AO1061-AC1061)</f>
        <v>112</v>
      </c>
      <c r="AQ1061" s="195"/>
      <c r="AR1061" s="197">
        <f>+IF(Tabla1[[#This Row],[Fecha Baja]]="","",VALUE(1&amp;"/"&amp;MONTH(Tabla1[[#This Row],[Fecha Baja]])&amp;"/"&amp;YEAR(Tabla1[[#This Row],[Fecha Baja]])))</f>
        <v>44136</v>
      </c>
      <c r="AS1061" s="197">
        <f>IF(Tabla1[[#This Row],[Fecha Ingreso Plataforma]]="","",VALUE(1&amp;"/"&amp;MONTH(Tabla1[[#This Row],[Fecha Ingreso Plataforma]])&amp;"/"&amp;YEAR(Tabla1[[#This Row],[Fecha Ingreso Plataforma]])))</f>
        <v>44136</v>
      </c>
      <c r="AT1061" s="194" t="str">
        <f ca="1">+IF(AND(Tabla1[[#This Row],[dias]]&gt;=135,Tabla1[[#This Row],[Estado]]="Vigente"),"Si","No")</f>
        <v>No</v>
      </c>
      <c r="AU1061" s="194" t="str">
        <f>+IF(COUNTIF('PLAN EMPLEADO'!I:I,Tabla1[[#This Row],[Mail]])=0,"No","Si")</f>
        <v>No</v>
      </c>
      <c r="AV1061" s="194" t="s">
        <v>709</v>
      </c>
      <c r="AW1061" s="194" t="s">
        <v>9010</v>
      </c>
    </row>
    <row r="1062" spans="1:49" x14ac:dyDescent="0.2">
      <c r="A1062" s="193" t="s">
        <v>27</v>
      </c>
      <c r="B1062" s="193" t="s">
        <v>3115</v>
      </c>
      <c r="C1062" s="193" t="s">
        <v>28</v>
      </c>
      <c r="D1062" s="193" t="s">
        <v>30</v>
      </c>
      <c r="E1062" s="193" t="str">
        <f>+LEFT(Tabla1[[#This Row],[RutDV]],8)</f>
        <v>18823524</v>
      </c>
      <c r="F1062" s="193" t="str">
        <f>+RIGHT(Tabla1[[#This Row],[RutDV]],1)</f>
        <v>7</v>
      </c>
      <c r="G1062" s="193" t="s">
        <v>10534</v>
      </c>
      <c r="H1062" s="193" t="s">
        <v>10660</v>
      </c>
      <c r="I1062" s="194" t="str">
        <f>+TRIM(Tabla1[[#This Row],[Nombres]]&amp;" "&amp;Tabla1[[#This Row],[Apellidos]])</f>
        <v>SOLANGE ANDREA HERRERA ZAMORA</v>
      </c>
      <c r="J1062" s="193" t="s">
        <v>10560</v>
      </c>
      <c r="K1062" s="193" t="s">
        <v>10561</v>
      </c>
      <c r="L1062" s="193" t="s">
        <v>2494</v>
      </c>
      <c r="M1062" s="193" t="s">
        <v>2493</v>
      </c>
      <c r="N1062" s="193" t="s">
        <v>2495</v>
      </c>
      <c r="O1062" s="193" t="s">
        <v>3107</v>
      </c>
      <c r="P1062" s="195">
        <v>44169</v>
      </c>
      <c r="Q1062" s="195"/>
      <c r="R1062" s="196"/>
      <c r="S1062" s="196"/>
      <c r="T1062" s="196"/>
      <c r="U1062" s="196"/>
      <c r="V1062" s="195" t="s">
        <v>10588</v>
      </c>
      <c r="W1062" s="195" t="s">
        <v>7415</v>
      </c>
      <c r="X1062" s="193" t="s">
        <v>524</v>
      </c>
      <c r="Y1062" s="193" t="str">
        <f>+IFERROR(VLOOKUP(Tabla1[[#This Row],[Supervisor]],STAFF!E:H,4,0),"")</f>
        <v>ULISES LA ROSA PEREZ</v>
      </c>
      <c r="Z1062" s="195">
        <v>44123</v>
      </c>
      <c r="AA1062" s="195">
        <v>44142</v>
      </c>
      <c r="AB1062" s="193"/>
      <c r="AC1062" s="195">
        <v>44144</v>
      </c>
      <c r="AD1062" s="193" t="s">
        <v>10660</v>
      </c>
      <c r="AE1062" s="193" t="s">
        <v>10660</v>
      </c>
      <c r="AF1062" s="193">
        <v>19277</v>
      </c>
      <c r="AG1062" s="193" t="s">
        <v>10679</v>
      </c>
      <c r="AH1062" s="193"/>
      <c r="AI1062" s="193"/>
      <c r="AJ1062" s="193">
        <v>90</v>
      </c>
      <c r="AK1062" s="193" t="s">
        <v>10407</v>
      </c>
      <c r="AL1062" s="193">
        <v>45</v>
      </c>
      <c r="AM1062" s="193" t="s">
        <v>3519</v>
      </c>
      <c r="AN1062" s="193">
        <f>+IF(AL1062=45,1,"")</f>
        <v>1</v>
      </c>
      <c r="AO1062" s="195">
        <f ca="1">+TODAY()</f>
        <v>44256</v>
      </c>
      <c r="AP1062" s="194">
        <f ca="1">+IF(Tabla1[[#This Row],[Fecha Ingreso Plataforma]]="","",AO1062-AC1062)</f>
        <v>112</v>
      </c>
      <c r="AQ1062" s="195"/>
      <c r="AR1062" s="197">
        <f>+IF(Tabla1[[#This Row],[Fecha Baja]]="","",VALUE(1&amp;"/"&amp;MONTH(Tabla1[[#This Row],[Fecha Baja]])&amp;"/"&amp;YEAR(Tabla1[[#This Row],[Fecha Baja]])))</f>
        <v>44166</v>
      </c>
      <c r="AS1062" s="197">
        <f>IF(Tabla1[[#This Row],[Fecha Ingreso Plataforma]]="","",VALUE(1&amp;"/"&amp;MONTH(Tabla1[[#This Row],[Fecha Ingreso Plataforma]])&amp;"/"&amp;YEAR(Tabla1[[#This Row],[Fecha Ingreso Plataforma]])))</f>
        <v>44136</v>
      </c>
      <c r="AT1062" s="194" t="str">
        <f ca="1">+IF(AND(Tabla1[[#This Row],[dias]]&gt;=135,Tabla1[[#This Row],[Estado]]="Vigente"),"Si","No")</f>
        <v>No</v>
      </c>
      <c r="AU1062" s="194" t="str">
        <f>+IF(COUNTIF('PLAN EMPLEADO'!I:I,Tabla1[[#This Row],[Mail]])=0,"No","Si")</f>
        <v>No</v>
      </c>
      <c r="AV1062" s="194" t="s">
        <v>709</v>
      </c>
      <c r="AW1062" s="194" t="s">
        <v>9010</v>
      </c>
    </row>
    <row r="1063" spans="1:49" x14ac:dyDescent="0.2">
      <c r="A1063" s="193" t="s">
        <v>27</v>
      </c>
      <c r="B1063" s="193" t="s">
        <v>3115</v>
      </c>
      <c r="C1063" s="193" t="s">
        <v>28</v>
      </c>
      <c r="D1063" s="193" t="s">
        <v>30</v>
      </c>
      <c r="E1063" s="193" t="str">
        <f>+LEFT(Tabla1[[#This Row],[RutDV]],8)</f>
        <v>13358394</v>
      </c>
      <c r="F1063" s="193" t="str">
        <f>+RIGHT(Tabla1[[#This Row],[RutDV]],1)</f>
        <v>7</v>
      </c>
      <c r="G1063" s="193" t="s">
        <v>10602</v>
      </c>
      <c r="H1063" s="193" t="s">
        <v>11139</v>
      </c>
      <c r="I1063" s="194" t="str">
        <f>+TRIM(Tabla1[[#This Row],[Nombres]]&amp;" "&amp;Tabla1[[#This Row],[Apellidos]])</f>
        <v>CAROLINA MARISOL ROJAS CANTILLANA</v>
      </c>
      <c r="J1063" s="193" t="s">
        <v>10616</v>
      </c>
      <c r="K1063" s="193" t="s">
        <v>10617</v>
      </c>
      <c r="L1063" s="193" t="s">
        <v>2494</v>
      </c>
      <c r="M1063" s="193" t="s">
        <v>2493</v>
      </c>
      <c r="N1063" s="193" t="s">
        <v>2496</v>
      </c>
      <c r="O1063" s="193" t="s">
        <v>3533</v>
      </c>
      <c r="P1063" s="195">
        <v>44166</v>
      </c>
      <c r="Q1063" s="195"/>
      <c r="R1063" s="196"/>
      <c r="S1063" s="196"/>
      <c r="T1063" s="196"/>
      <c r="U1063" s="196"/>
      <c r="V1063" s="195" t="s">
        <v>10640</v>
      </c>
      <c r="W1063" s="195" t="s">
        <v>7309</v>
      </c>
      <c r="X1063" s="193" t="s">
        <v>708</v>
      </c>
      <c r="Y1063" s="193" t="str">
        <f>+IFERROR(VLOOKUP(Tabla1[[#This Row],[Supervisor]],STAFF!E:H,4,0),"")</f>
        <v>FRANCISCO JAVIER SUAREZ VEGA</v>
      </c>
      <c r="Z1063" s="195">
        <v>44130</v>
      </c>
      <c r="AA1063" s="195">
        <v>44148</v>
      </c>
      <c r="AB1063" s="193"/>
      <c r="AC1063" s="195">
        <v>44151</v>
      </c>
      <c r="AD1063" s="37" t="s">
        <v>10900</v>
      </c>
      <c r="AE1063" s="37" t="s">
        <v>10900</v>
      </c>
      <c r="AF1063" s="193"/>
      <c r="AG1063" s="193" t="s">
        <v>10883</v>
      </c>
      <c r="AH1063" s="193"/>
      <c r="AI1063" s="193"/>
      <c r="AJ1063" s="193">
        <v>91</v>
      </c>
      <c r="AK1063" s="193" t="s">
        <v>5890</v>
      </c>
      <c r="AL1063" s="193">
        <v>30</v>
      </c>
      <c r="AM1063" s="193" t="s">
        <v>3519</v>
      </c>
      <c r="AN1063" s="193" t="str">
        <f>+IF(AL1063=45,1,"")</f>
        <v/>
      </c>
      <c r="AO1063" s="195">
        <f ca="1">+TODAY()</f>
        <v>44256</v>
      </c>
      <c r="AP1063" s="194">
        <f ca="1">+IF(Tabla1[[#This Row],[Fecha Ingreso Plataforma]]="","",AO1063-AC1063)</f>
        <v>105</v>
      </c>
      <c r="AQ1063" s="195"/>
      <c r="AR1063" s="197">
        <f>+IF(Tabla1[[#This Row],[Fecha Baja]]="","",VALUE(1&amp;"/"&amp;MONTH(Tabla1[[#This Row],[Fecha Baja]])&amp;"/"&amp;YEAR(Tabla1[[#This Row],[Fecha Baja]])))</f>
        <v>44166</v>
      </c>
      <c r="AS1063" s="197">
        <f>IF(Tabla1[[#This Row],[Fecha Ingreso Plataforma]]="","",VALUE(1&amp;"/"&amp;MONTH(Tabla1[[#This Row],[Fecha Ingreso Plataforma]])&amp;"/"&amp;YEAR(Tabla1[[#This Row],[Fecha Ingreso Plataforma]])))</f>
        <v>44136</v>
      </c>
      <c r="AT1063" s="194" t="str">
        <f ca="1">+IF(AND(Tabla1[[#This Row],[dias]]&gt;=135,Tabla1[[#This Row],[Estado]]="Vigente"),"Si","No")</f>
        <v>No</v>
      </c>
      <c r="AU1063" s="194" t="str">
        <f>+IF(COUNTIF('PLAN EMPLEADO'!I:I,Tabla1[[#This Row],[Mail]])=0,"No","Si")</f>
        <v>No</v>
      </c>
      <c r="AV1063" s="194" t="s">
        <v>709</v>
      </c>
      <c r="AW1063" s="194" t="s">
        <v>9010</v>
      </c>
    </row>
    <row r="1064" spans="1:49" x14ac:dyDescent="0.2">
      <c r="A1064" s="193" t="s">
        <v>27</v>
      </c>
      <c r="B1064" s="193" t="s">
        <v>3115</v>
      </c>
      <c r="C1064" s="193" t="s">
        <v>28</v>
      </c>
      <c r="D1064" s="193" t="s">
        <v>30</v>
      </c>
      <c r="E1064" s="193" t="str">
        <f>+LEFT(Tabla1[[#This Row],[RutDV]],8)</f>
        <v>20965720</v>
      </c>
      <c r="F1064" s="193" t="str">
        <f>+RIGHT(Tabla1[[#This Row],[RutDV]],1)</f>
        <v>1</v>
      </c>
      <c r="G1064" s="193" t="s">
        <v>10609</v>
      </c>
      <c r="H1064" s="193" t="s">
        <v>11136</v>
      </c>
      <c r="I1064" s="194" t="str">
        <f>+TRIM(Tabla1[[#This Row],[Nombres]]&amp;" "&amp;Tabla1[[#This Row],[Apellidos]])</f>
        <v>FRANCISCA NALLELY HERNANDEZ MONTERO</v>
      </c>
      <c r="J1064" s="193" t="s">
        <v>10628</v>
      </c>
      <c r="K1064" s="193" t="s">
        <v>10629</v>
      </c>
      <c r="L1064" s="193" t="s">
        <v>2494</v>
      </c>
      <c r="M1064" s="193" t="s">
        <v>2493</v>
      </c>
      <c r="N1064" s="193" t="s">
        <v>2496</v>
      </c>
      <c r="O1064" s="193" t="s">
        <v>3533</v>
      </c>
      <c r="P1064" s="195">
        <v>44172</v>
      </c>
      <c r="Q1064" s="195"/>
      <c r="R1064" s="196"/>
      <c r="S1064" s="196"/>
      <c r="T1064" s="196"/>
      <c r="U1064" s="196"/>
      <c r="V1064" s="195" t="s">
        <v>10647</v>
      </c>
      <c r="W1064" s="195" t="s">
        <v>7415</v>
      </c>
      <c r="X1064" s="193" t="s">
        <v>524</v>
      </c>
      <c r="Y1064" s="193" t="str">
        <f>+IFERROR(VLOOKUP(Tabla1[[#This Row],[Supervisor]],STAFF!E:H,4,0),"")</f>
        <v>ULISES LA ROSA PEREZ</v>
      </c>
      <c r="Z1064" s="195">
        <v>44130</v>
      </c>
      <c r="AA1064" s="195">
        <v>44148</v>
      </c>
      <c r="AB1064" s="193"/>
      <c r="AC1064" s="195">
        <v>44151</v>
      </c>
      <c r="AD1064" s="37" t="s">
        <v>10907</v>
      </c>
      <c r="AE1064" s="37" t="s">
        <v>10907</v>
      </c>
      <c r="AF1064" s="193"/>
      <c r="AG1064" s="193" t="s">
        <v>10890</v>
      </c>
      <c r="AH1064" s="193"/>
      <c r="AI1064" s="193"/>
      <c r="AJ1064" s="193">
        <v>91</v>
      </c>
      <c r="AK1064" s="193" t="s">
        <v>5890</v>
      </c>
      <c r="AL1064" s="193">
        <v>30</v>
      </c>
      <c r="AM1064" s="193" t="s">
        <v>3519</v>
      </c>
      <c r="AN1064" s="193" t="str">
        <f>+IF(AL1064=45,1,"")</f>
        <v/>
      </c>
      <c r="AO1064" s="195">
        <f ca="1">+TODAY()</f>
        <v>44256</v>
      </c>
      <c r="AP1064" s="194">
        <f ca="1">+IF(Tabla1[[#This Row],[Fecha Ingreso Plataforma]]="","",AO1064-AC1064)</f>
        <v>105</v>
      </c>
      <c r="AQ1064" s="195"/>
      <c r="AR1064" s="197">
        <f>+IF(Tabla1[[#This Row],[Fecha Baja]]="","",VALUE(1&amp;"/"&amp;MONTH(Tabla1[[#This Row],[Fecha Baja]])&amp;"/"&amp;YEAR(Tabla1[[#This Row],[Fecha Baja]])))</f>
        <v>44166</v>
      </c>
      <c r="AS1064" s="197">
        <f>IF(Tabla1[[#This Row],[Fecha Ingreso Plataforma]]="","",VALUE(1&amp;"/"&amp;MONTH(Tabla1[[#This Row],[Fecha Ingreso Plataforma]])&amp;"/"&amp;YEAR(Tabla1[[#This Row],[Fecha Ingreso Plataforma]])))</f>
        <v>44136</v>
      </c>
      <c r="AT1064" s="194" t="str">
        <f ca="1">+IF(AND(Tabla1[[#This Row],[dias]]&gt;=135,Tabla1[[#This Row],[Estado]]="Vigente"),"Si","No")</f>
        <v>No</v>
      </c>
      <c r="AU1064" s="194" t="str">
        <f>+IF(COUNTIF('PLAN EMPLEADO'!I:I,Tabla1[[#This Row],[Mail]])=0,"No","Si")</f>
        <v>No</v>
      </c>
      <c r="AV1064" s="194" t="s">
        <v>709</v>
      </c>
      <c r="AW1064" s="194" t="s">
        <v>9010</v>
      </c>
    </row>
    <row r="1065" spans="1:49" x14ac:dyDescent="0.2">
      <c r="A1065" s="193" t="s">
        <v>27</v>
      </c>
      <c r="B1065" s="193" t="s">
        <v>3115</v>
      </c>
      <c r="C1065" s="193" t="s">
        <v>28</v>
      </c>
      <c r="D1065" s="193" t="s">
        <v>30</v>
      </c>
      <c r="E1065" s="193" t="str">
        <f>+LEFT(Tabla1[[#This Row],[RutDV]],8)</f>
        <v>18654429</v>
      </c>
      <c r="F1065" s="193" t="str">
        <f>+RIGHT(Tabla1[[#This Row],[RutDV]],1)</f>
        <v>3</v>
      </c>
      <c r="G1065" s="193" t="s">
        <v>10611</v>
      </c>
      <c r="H1065" s="193" t="s">
        <v>11140</v>
      </c>
      <c r="I1065" s="194" t="str">
        <f>+TRIM(Tabla1[[#This Row],[Nombres]]&amp;" "&amp;Tabla1[[#This Row],[Apellidos]])</f>
        <v>JEIMY CONSTANZA SALAS ARAVENA</v>
      </c>
      <c r="J1065" s="193" t="s">
        <v>10633</v>
      </c>
      <c r="K1065" s="193" t="s">
        <v>10634</v>
      </c>
      <c r="L1065" s="193" t="s">
        <v>2494</v>
      </c>
      <c r="M1065" s="193" t="s">
        <v>2493</v>
      </c>
      <c r="N1065" s="193" t="s">
        <v>2496</v>
      </c>
      <c r="O1065" s="193" t="s">
        <v>3533</v>
      </c>
      <c r="P1065" s="195">
        <v>44164</v>
      </c>
      <c r="Q1065" s="195"/>
      <c r="R1065" s="196"/>
      <c r="S1065" s="196"/>
      <c r="T1065" s="196"/>
      <c r="U1065" s="196"/>
      <c r="V1065" s="195" t="s">
        <v>10650</v>
      </c>
      <c r="W1065" s="195" t="s">
        <v>7309</v>
      </c>
      <c r="X1065" s="193" t="s">
        <v>708</v>
      </c>
      <c r="Y1065" s="193" t="str">
        <f>+IFERROR(VLOOKUP(Tabla1[[#This Row],[Supervisor]],STAFF!E:H,4,0),"")</f>
        <v>FRANCISCO JAVIER SUAREZ VEGA</v>
      </c>
      <c r="Z1065" s="195">
        <v>44130</v>
      </c>
      <c r="AA1065" s="195">
        <v>44148</v>
      </c>
      <c r="AB1065" s="193"/>
      <c r="AC1065" s="195">
        <v>44151</v>
      </c>
      <c r="AD1065" s="37" t="s">
        <v>10910</v>
      </c>
      <c r="AE1065" s="37" t="s">
        <v>10910</v>
      </c>
      <c r="AF1065" s="193"/>
      <c r="AG1065" s="193" t="s">
        <v>10892</v>
      </c>
      <c r="AH1065" s="193"/>
      <c r="AI1065" s="193"/>
      <c r="AJ1065" s="193">
        <v>91</v>
      </c>
      <c r="AK1065" s="193" t="s">
        <v>5890</v>
      </c>
      <c r="AL1065" s="193">
        <v>45</v>
      </c>
      <c r="AM1065" s="193" t="s">
        <v>3519</v>
      </c>
      <c r="AN1065" s="193">
        <f>+IF(AL1065=45,1,"")</f>
        <v>1</v>
      </c>
      <c r="AO1065" s="195">
        <f ca="1">+TODAY()</f>
        <v>44256</v>
      </c>
      <c r="AP1065" s="194">
        <f ca="1">+IF(Tabla1[[#This Row],[Fecha Ingreso Plataforma]]="","",AO1065-AC1065)</f>
        <v>105</v>
      </c>
      <c r="AQ1065" s="195"/>
      <c r="AR1065" s="197">
        <f>+IF(Tabla1[[#This Row],[Fecha Baja]]="","",VALUE(1&amp;"/"&amp;MONTH(Tabla1[[#This Row],[Fecha Baja]])&amp;"/"&amp;YEAR(Tabla1[[#This Row],[Fecha Baja]])))</f>
        <v>44136</v>
      </c>
      <c r="AS1065" s="197">
        <f>IF(Tabla1[[#This Row],[Fecha Ingreso Plataforma]]="","",VALUE(1&amp;"/"&amp;MONTH(Tabla1[[#This Row],[Fecha Ingreso Plataforma]])&amp;"/"&amp;YEAR(Tabla1[[#This Row],[Fecha Ingreso Plataforma]])))</f>
        <v>44136</v>
      </c>
      <c r="AT1065" s="194" t="str">
        <f ca="1">+IF(AND(Tabla1[[#This Row],[dias]]&gt;=135,Tabla1[[#This Row],[Estado]]="Vigente"),"Si","No")</f>
        <v>No</v>
      </c>
      <c r="AU1065" s="194" t="str">
        <f>+IF(COUNTIF('PLAN EMPLEADO'!I:I,Tabla1[[#This Row],[Mail]])=0,"No","Si")</f>
        <v>No</v>
      </c>
      <c r="AV1065" s="194" t="s">
        <v>709</v>
      </c>
      <c r="AW1065" s="194" t="s">
        <v>9010</v>
      </c>
    </row>
    <row r="1066" spans="1:49" x14ac:dyDescent="0.2">
      <c r="A1066" s="37" t="s">
        <v>27</v>
      </c>
      <c r="B1066" s="37" t="s">
        <v>3115</v>
      </c>
      <c r="C1066" s="37" t="s">
        <v>28</v>
      </c>
      <c r="D1066" s="37" t="s">
        <v>30</v>
      </c>
      <c r="E1066" s="193" t="str">
        <f>+LEFT(Tabla1[[#This Row],[RutDV]],8)</f>
        <v>20407325</v>
      </c>
      <c r="F1066" s="193" t="str">
        <f>+RIGHT(Tabla1[[#This Row],[RutDV]],1)</f>
        <v>2</v>
      </c>
      <c r="G1066" s="193" t="s">
        <v>10711</v>
      </c>
      <c r="H1066" s="193" t="s">
        <v>11122</v>
      </c>
      <c r="I1066" s="194" t="str">
        <f>+TRIM(Tabla1[[#This Row],[Nombres]]&amp;" "&amp;Tabla1[[#This Row],[Apellidos]])</f>
        <v>ALEXIS IGNACIO LEDEZMA RIVERA</v>
      </c>
      <c r="J1066" s="193" t="s">
        <v>10750</v>
      </c>
      <c r="K1066" s="193" t="s">
        <v>10751</v>
      </c>
      <c r="L1066" s="193" t="s">
        <v>2494</v>
      </c>
      <c r="M1066" s="193" t="s">
        <v>2493</v>
      </c>
      <c r="N1066" s="193" t="s">
        <v>2495</v>
      </c>
      <c r="O1066" s="193" t="s">
        <v>3240</v>
      </c>
      <c r="P1066" s="195">
        <v>44240</v>
      </c>
      <c r="Q1066" s="195"/>
      <c r="R1066" s="196"/>
      <c r="S1066" s="196"/>
      <c r="T1066" s="196"/>
      <c r="U1066" s="196"/>
      <c r="V1066" s="195" t="s">
        <v>10783</v>
      </c>
      <c r="W1066" s="195" t="s">
        <v>7309</v>
      </c>
      <c r="X1066" s="193" t="s">
        <v>708</v>
      </c>
      <c r="Y1066" s="193" t="str">
        <f>+IFERROR(VLOOKUP(Tabla1[[#This Row],[Supervisor]],STAFF!E:H,4,0),"")</f>
        <v>FRANCISCO JAVIER SUAREZ VEGA</v>
      </c>
      <c r="Z1066" s="195">
        <v>44144</v>
      </c>
      <c r="AA1066" s="195">
        <v>44165</v>
      </c>
      <c r="AB1066" s="193"/>
      <c r="AC1066" s="195">
        <v>44166</v>
      </c>
      <c r="AD1066" s="193" t="s">
        <v>11122</v>
      </c>
      <c r="AE1066" s="193" t="s">
        <v>11122</v>
      </c>
      <c r="AF1066" s="193">
        <v>19355</v>
      </c>
      <c r="AG1066" s="193" t="s">
        <v>11086</v>
      </c>
      <c r="AH1066" s="193"/>
      <c r="AI1066" s="193"/>
      <c r="AJ1066" s="193">
        <v>92</v>
      </c>
      <c r="AK1066" s="193" t="s">
        <v>8362</v>
      </c>
      <c r="AL1066" s="193">
        <v>45</v>
      </c>
      <c r="AM1066" s="193" t="s">
        <v>3519</v>
      </c>
      <c r="AN1066" s="193">
        <f>+IF(AL1066=45,1,"")</f>
        <v>1</v>
      </c>
      <c r="AO1066" s="195">
        <f ca="1">+TODAY()</f>
        <v>44256</v>
      </c>
      <c r="AP1066" s="194">
        <f ca="1">+IF(Tabla1[[#This Row],[Fecha Ingreso Plataforma]]="","",AO1066-AC1066)</f>
        <v>90</v>
      </c>
      <c r="AQ1066" s="195"/>
      <c r="AR1066" s="197">
        <f>+IF(Tabla1[[#This Row],[Fecha Baja]]="","",VALUE(1&amp;"/"&amp;MONTH(Tabla1[[#This Row],[Fecha Baja]])&amp;"/"&amp;YEAR(Tabla1[[#This Row],[Fecha Baja]])))</f>
        <v>44228</v>
      </c>
      <c r="AS1066" s="197">
        <f>IF(Tabla1[[#This Row],[Fecha Ingreso Plataforma]]="","",VALUE(1&amp;"/"&amp;MONTH(Tabla1[[#This Row],[Fecha Ingreso Plataforma]])&amp;"/"&amp;YEAR(Tabla1[[#This Row],[Fecha Ingreso Plataforma]])))</f>
        <v>44166</v>
      </c>
      <c r="AT1066" s="194" t="str">
        <f ca="1">+IF(AND(Tabla1[[#This Row],[dias]]&gt;=135,Tabla1[[#This Row],[Estado]]="Vigente"),"Si","No")</f>
        <v>No</v>
      </c>
      <c r="AU1066" s="194" t="str">
        <f>+IF(COUNTIF('PLAN EMPLEADO'!I:I,Tabla1[[#This Row],[Mail]])=0,"No","Si")</f>
        <v>No</v>
      </c>
      <c r="AV1066" s="194" t="s">
        <v>8322</v>
      </c>
      <c r="AW1066" s="194" t="s">
        <v>9010</v>
      </c>
    </row>
    <row r="1067" spans="1:49" x14ac:dyDescent="0.2">
      <c r="A1067" s="37" t="s">
        <v>27</v>
      </c>
      <c r="B1067" s="37" t="s">
        <v>3115</v>
      </c>
      <c r="C1067" s="37" t="s">
        <v>28</v>
      </c>
      <c r="D1067" s="37" t="s">
        <v>30</v>
      </c>
      <c r="E1067" s="193" t="str">
        <f>+LEFT(Tabla1[[#This Row],[RutDV]],8)</f>
        <v>19666203</v>
      </c>
      <c r="F1067" s="193" t="str">
        <f>+RIGHT(Tabla1[[#This Row],[RutDV]],1)</f>
        <v>0</v>
      </c>
      <c r="G1067" s="193" t="s">
        <v>10706</v>
      </c>
      <c r="H1067" s="193" t="s">
        <v>11117</v>
      </c>
      <c r="I1067" s="194" t="str">
        <f>+TRIM(Tabla1[[#This Row],[Nombres]]&amp;" "&amp;Tabla1[[#This Row],[Apellidos]])</f>
        <v>NAYARETT VALENTINA VENEGAS CASTILLO</v>
      </c>
      <c r="J1067" s="193" t="s">
        <v>10740</v>
      </c>
      <c r="K1067" s="193" t="s">
        <v>10741</v>
      </c>
      <c r="L1067" s="193" t="s">
        <v>2494</v>
      </c>
      <c r="M1067" s="211" t="s">
        <v>2493</v>
      </c>
      <c r="N1067" s="193" t="s">
        <v>2496</v>
      </c>
      <c r="O1067" s="193" t="s">
        <v>3533</v>
      </c>
      <c r="P1067" s="195">
        <v>44230</v>
      </c>
      <c r="Q1067" s="195"/>
      <c r="R1067" s="196"/>
      <c r="S1067" s="196"/>
      <c r="T1067" s="196"/>
      <c r="U1067" s="196"/>
      <c r="V1067" s="195" t="s">
        <v>10589</v>
      </c>
      <c r="W1067" s="195" t="s">
        <v>5417</v>
      </c>
      <c r="X1067" s="37" t="s">
        <v>2514</v>
      </c>
      <c r="Y1067" s="37" t="str">
        <f>+IFERROR(VLOOKUP(Tabla1[[#This Row],[Supervisor]],STAFF!E:H,4,0),"")</f>
        <v>WILLIAMS ENRIQUE DOMINGUEZ BARRADA</v>
      </c>
      <c r="Z1067" s="195">
        <v>44144</v>
      </c>
      <c r="AA1067" s="195">
        <v>44165</v>
      </c>
      <c r="AB1067" s="193"/>
      <c r="AC1067" s="195">
        <v>44166</v>
      </c>
      <c r="AD1067" s="193" t="s">
        <v>11117</v>
      </c>
      <c r="AE1067" s="193" t="s">
        <v>11117</v>
      </c>
      <c r="AF1067" s="193">
        <v>19462</v>
      </c>
      <c r="AG1067" s="193" t="s">
        <v>11098</v>
      </c>
      <c r="AH1067" s="193"/>
      <c r="AI1067" s="193"/>
      <c r="AJ1067" s="193">
        <v>92</v>
      </c>
      <c r="AK1067" s="193" t="s">
        <v>8362</v>
      </c>
      <c r="AL1067" s="193">
        <v>45</v>
      </c>
      <c r="AM1067" s="193" t="s">
        <v>3519</v>
      </c>
      <c r="AN1067" s="193">
        <f>+IF(AL1067=45,1,"")</f>
        <v>1</v>
      </c>
      <c r="AO1067" s="195">
        <f ca="1">+TODAY()</f>
        <v>44256</v>
      </c>
      <c r="AP1067" s="194">
        <f ca="1">+IF(Tabla1[[#This Row],[Fecha Ingreso Plataforma]]="","",AO1067-AC1067)</f>
        <v>90</v>
      </c>
      <c r="AQ1067" s="195"/>
      <c r="AR1067" s="197">
        <f>+IF(Tabla1[[#This Row],[Fecha Baja]]="","",VALUE(1&amp;"/"&amp;MONTH(Tabla1[[#This Row],[Fecha Baja]])&amp;"/"&amp;YEAR(Tabla1[[#This Row],[Fecha Baja]])))</f>
        <v>44228</v>
      </c>
      <c r="AS1067" s="197">
        <f>IF(Tabla1[[#This Row],[Fecha Ingreso Plataforma]]="","",VALUE(1&amp;"/"&amp;MONTH(Tabla1[[#This Row],[Fecha Ingreso Plataforma]])&amp;"/"&amp;YEAR(Tabla1[[#This Row],[Fecha Ingreso Plataforma]])))</f>
        <v>44166</v>
      </c>
      <c r="AT1067" s="194" t="str">
        <f ca="1">+IF(AND(Tabla1[[#This Row],[dias]]&gt;=135,Tabla1[[#This Row],[Estado]]="Vigente"),"Si","No")</f>
        <v>No</v>
      </c>
      <c r="AU1067" s="194" t="str">
        <f>+IF(COUNTIF('PLAN EMPLEADO'!I:I,Tabla1[[#This Row],[Mail]])=0,"No","Si")</f>
        <v>No</v>
      </c>
      <c r="AV1067" s="194" t="s">
        <v>11311</v>
      </c>
      <c r="AW1067" s="194" t="s">
        <v>9010</v>
      </c>
    </row>
    <row r="1068" spans="1:49" x14ac:dyDescent="0.2">
      <c r="A1068" s="37" t="s">
        <v>27</v>
      </c>
      <c r="B1068" s="37" t="s">
        <v>3115</v>
      </c>
      <c r="C1068" s="37" t="s">
        <v>28</v>
      </c>
      <c r="D1068" s="37" t="s">
        <v>30</v>
      </c>
      <c r="E1068" s="193" t="str">
        <f>+LEFT(Tabla1[[#This Row],[RutDV]],8)</f>
        <v>19771969</v>
      </c>
      <c r="F1068" s="193" t="str">
        <f>+RIGHT(Tabla1[[#This Row],[RutDV]],1)</f>
        <v>9</v>
      </c>
      <c r="G1068" s="193" t="s">
        <v>10714</v>
      </c>
      <c r="H1068" s="193" t="s">
        <v>11125</v>
      </c>
      <c r="I1068" s="194" t="str">
        <f>+TRIM(Tabla1[[#This Row],[Nombres]]&amp;" "&amp;Tabla1[[#This Row],[Apellidos]])</f>
        <v>ELSA CATALINA ROJAS CORTES</v>
      </c>
      <c r="J1068" s="193" t="s">
        <v>10755</v>
      </c>
      <c r="K1068" s="193" t="s">
        <v>1402</v>
      </c>
      <c r="L1068" s="193" t="s">
        <v>2494</v>
      </c>
      <c r="M1068" s="193" t="s">
        <v>2493</v>
      </c>
      <c r="N1068" s="193" t="s">
        <v>2495</v>
      </c>
      <c r="O1068" s="193" t="s">
        <v>3107</v>
      </c>
      <c r="P1068" s="195">
        <v>44218</v>
      </c>
      <c r="Q1068" s="195"/>
      <c r="R1068" s="196"/>
      <c r="S1068" s="196"/>
      <c r="T1068" s="196"/>
      <c r="U1068" s="196"/>
      <c r="V1068" s="195" t="s">
        <v>10786</v>
      </c>
      <c r="W1068" s="195" t="s">
        <v>8319</v>
      </c>
      <c r="X1068" s="37" t="s">
        <v>4468</v>
      </c>
      <c r="Y1068" s="37" t="str">
        <f>+IFERROR(VLOOKUP(Tabla1[[#This Row],[Supervisor]],STAFF!E:H,4,0),"")</f>
        <v>FRANCISCO JAVIER SUAREZ VEGA</v>
      </c>
      <c r="Z1068" s="195">
        <v>44144</v>
      </c>
      <c r="AA1068" s="195">
        <v>44165</v>
      </c>
      <c r="AB1068" s="193"/>
      <c r="AC1068" s="195">
        <v>44166</v>
      </c>
      <c r="AD1068" s="193" t="s">
        <v>11125</v>
      </c>
      <c r="AE1068" s="193" t="s">
        <v>11125</v>
      </c>
      <c r="AF1068" s="193">
        <v>11511</v>
      </c>
      <c r="AG1068" s="193" t="s">
        <v>11088</v>
      </c>
      <c r="AH1068" s="193"/>
      <c r="AI1068" s="193"/>
      <c r="AJ1068" s="193">
        <v>92</v>
      </c>
      <c r="AK1068" s="193" t="s">
        <v>8362</v>
      </c>
      <c r="AL1068" s="193">
        <v>45</v>
      </c>
      <c r="AM1068" s="193" t="s">
        <v>3519</v>
      </c>
      <c r="AN1068" s="193">
        <f>+IF(AL1068=45,1,"")</f>
        <v>1</v>
      </c>
      <c r="AO1068" s="195">
        <f ca="1">+TODAY()</f>
        <v>44256</v>
      </c>
      <c r="AP1068" s="194">
        <f ca="1">+IF(Tabla1[[#This Row],[Fecha Ingreso Plataforma]]="","",AO1068-AC1068)</f>
        <v>90</v>
      </c>
      <c r="AQ1068" s="195"/>
      <c r="AR1068" s="197">
        <f>+IF(Tabla1[[#This Row],[Fecha Baja]]="","",VALUE(1&amp;"/"&amp;MONTH(Tabla1[[#This Row],[Fecha Baja]])&amp;"/"&amp;YEAR(Tabla1[[#This Row],[Fecha Baja]])))</f>
        <v>44197</v>
      </c>
      <c r="AS1068" s="197">
        <f>IF(Tabla1[[#This Row],[Fecha Ingreso Plataforma]]="","",VALUE(1&amp;"/"&amp;MONTH(Tabla1[[#This Row],[Fecha Ingreso Plataforma]])&amp;"/"&amp;YEAR(Tabla1[[#This Row],[Fecha Ingreso Plataforma]])))</f>
        <v>44166</v>
      </c>
      <c r="AT1068" s="194" t="str">
        <f ca="1">+IF(AND(Tabla1[[#This Row],[dias]]&gt;=135,Tabla1[[#This Row],[Estado]]="Vigente"),"Si","No")</f>
        <v>No</v>
      </c>
      <c r="AU1068" s="194" t="str">
        <f>+IF(COUNTIF('PLAN EMPLEADO'!I:I,Tabla1[[#This Row],[Mail]])=0,"No","Si")</f>
        <v>No</v>
      </c>
      <c r="AV1068" s="194" t="s">
        <v>8322</v>
      </c>
      <c r="AW1068" s="194" t="s">
        <v>9010</v>
      </c>
    </row>
    <row r="1069" spans="1:49" x14ac:dyDescent="0.2">
      <c r="A1069" s="37" t="s">
        <v>27</v>
      </c>
      <c r="B1069" s="37" t="s">
        <v>3115</v>
      </c>
      <c r="C1069" s="37" t="s">
        <v>28</v>
      </c>
      <c r="D1069" s="37" t="s">
        <v>30</v>
      </c>
      <c r="E1069" s="193" t="str">
        <f>+LEFT(Tabla1[[#This Row],[RutDV]],8)</f>
        <v>17462668</v>
      </c>
      <c r="F1069" s="193" t="str">
        <f>+RIGHT(Tabla1[[#This Row],[RutDV]],1)</f>
        <v>5</v>
      </c>
      <c r="G1069" s="193" t="s">
        <v>10707</v>
      </c>
      <c r="H1069" s="193" t="s">
        <v>11118</v>
      </c>
      <c r="I1069" s="194" t="str">
        <f>+TRIM(Tabla1[[#This Row],[Nombres]]&amp;" "&amp;Tabla1[[#This Row],[Apellidos]])</f>
        <v>MARINA ISABEL NAVARRO RAMIREZ</v>
      </c>
      <c r="J1069" s="193" t="s">
        <v>10742</v>
      </c>
      <c r="K1069" s="193" t="s">
        <v>10743</v>
      </c>
      <c r="L1069" s="193" t="s">
        <v>2494</v>
      </c>
      <c r="M1069" s="193" t="s">
        <v>2493</v>
      </c>
      <c r="N1069" s="193" t="s">
        <v>2495</v>
      </c>
      <c r="O1069" s="193" t="s">
        <v>3107</v>
      </c>
      <c r="P1069" s="195">
        <v>44176</v>
      </c>
      <c r="Q1069" s="195"/>
      <c r="R1069" s="196"/>
      <c r="S1069" s="196"/>
      <c r="T1069" s="196"/>
      <c r="U1069" s="196"/>
      <c r="V1069" s="195" t="s">
        <v>10779</v>
      </c>
      <c r="W1069" s="195" t="s">
        <v>7396</v>
      </c>
      <c r="X1069" s="193" t="s">
        <v>3289</v>
      </c>
      <c r="Y1069" s="193" t="str">
        <f>+IFERROR(VLOOKUP(Tabla1[[#This Row],[Supervisor]],STAFF!E:H,4,0),"")</f>
        <v>WILLIAMS ENRIQUE DOMINGUEZ BARRADA</v>
      </c>
      <c r="Z1069" s="195">
        <v>44144</v>
      </c>
      <c r="AA1069" s="195">
        <v>44165</v>
      </c>
      <c r="AB1069" s="193"/>
      <c r="AC1069" s="195">
        <v>44166</v>
      </c>
      <c r="AD1069" s="193" t="s">
        <v>11118</v>
      </c>
      <c r="AE1069" s="193" t="s">
        <v>11118</v>
      </c>
      <c r="AF1069" s="193">
        <v>19384</v>
      </c>
      <c r="AG1069" s="193" t="s">
        <v>11099</v>
      </c>
      <c r="AH1069" s="193"/>
      <c r="AI1069" s="193"/>
      <c r="AJ1069" s="193">
        <v>92</v>
      </c>
      <c r="AK1069" s="193" t="s">
        <v>8362</v>
      </c>
      <c r="AL1069" s="193">
        <v>30</v>
      </c>
      <c r="AM1069" s="193" t="s">
        <v>3519</v>
      </c>
      <c r="AN1069" s="193" t="str">
        <f>+IF(AL1069=45,1,"")</f>
        <v/>
      </c>
      <c r="AO1069" s="195">
        <f ca="1">+TODAY()</f>
        <v>44256</v>
      </c>
      <c r="AP1069" s="194">
        <f ca="1">+IF(Tabla1[[#This Row],[Fecha Ingreso Plataforma]]="","",AO1069-AC1069)</f>
        <v>90</v>
      </c>
      <c r="AQ1069" s="195"/>
      <c r="AR1069" s="197">
        <f>+IF(Tabla1[[#This Row],[Fecha Baja]]="","",VALUE(1&amp;"/"&amp;MONTH(Tabla1[[#This Row],[Fecha Baja]])&amp;"/"&amp;YEAR(Tabla1[[#This Row],[Fecha Baja]])))</f>
        <v>44166</v>
      </c>
      <c r="AS1069" s="197">
        <f>IF(Tabla1[[#This Row],[Fecha Ingreso Plataforma]]="","",VALUE(1&amp;"/"&amp;MONTH(Tabla1[[#This Row],[Fecha Ingreso Plataforma]])&amp;"/"&amp;YEAR(Tabla1[[#This Row],[Fecha Ingreso Plataforma]])))</f>
        <v>44166</v>
      </c>
      <c r="AT1069" s="194" t="str">
        <f ca="1">+IF(AND(Tabla1[[#This Row],[dias]]&gt;=135,Tabla1[[#This Row],[Estado]]="Vigente"),"Si","No")</f>
        <v>No</v>
      </c>
      <c r="AU1069" s="194" t="str">
        <f>+IF(COUNTIF('PLAN EMPLEADO'!I:I,Tabla1[[#This Row],[Mail]])=0,"No","Si")</f>
        <v>No</v>
      </c>
      <c r="AV1069" s="194" t="s">
        <v>8322</v>
      </c>
      <c r="AW1069" s="194" t="s">
        <v>9010</v>
      </c>
    </row>
    <row r="1070" spans="1:49" x14ac:dyDescent="0.2">
      <c r="A1070" s="37" t="s">
        <v>27</v>
      </c>
      <c r="B1070" s="37" t="s">
        <v>3115</v>
      </c>
      <c r="C1070" s="37" t="s">
        <v>28</v>
      </c>
      <c r="D1070" s="37" t="s">
        <v>30</v>
      </c>
      <c r="E1070" s="193" t="str">
        <f>+LEFT(Tabla1[[#This Row],[RutDV]],8)</f>
        <v>18924274</v>
      </c>
      <c r="F1070" s="193" t="str">
        <f>+RIGHT(Tabla1[[#This Row],[RutDV]],1)</f>
        <v>3</v>
      </c>
      <c r="G1070" s="193" t="s">
        <v>10925</v>
      </c>
      <c r="H1070" s="193" t="s">
        <v>10991</v>
      </c>
      <c r="I1070" s="194" t="str">
        <f>+TRIM(Tabla1[[#This Row],[Nombres]]&amp;" "&amp;Tabla1[[#This Row],[Apellidos]])</f>
        <v>KATHERINE ALEXANDRA RIVERA GODOY</v>
      </c>
      <c r="J1070" s="193" t="s">
        <v>10952</v>
      </c>
      <c r="K1070" s="193" t="s">
        <v>10953</v>
      </c>
      <c r="L1070" s="193" t="s">
        <v>2494</v>
      </c>
      <c r="M1070" s="193" t="s">
        <v>2493</v>
      </c>
      <c r="N1070" s="193" t="s">
        <v>2495</v>
      </c>
      <c r="O1070" s="193" t="s">
        <v>3107</v>
      </c>
      <c r="P1070" s="195">
        <v>44246</v>
      </c>
      <c r="Q1070" s="195"/>
      <c r="R1070" s="196"/>
      <c r="S1070" s="196"/>
      <c r="T1070" s="196"/>
      <c r="U1070" s="196"/>
      <c r="V1070" s="195" t="s">
        <v>10975</v>
      </c>
      <c r="W1070" s="195" t="s">
        <v>5411</v>
      </c>
      <c r="X1070" s="37" t="s">
        <v>2512</v>
      </c>
      <c r="Y1070" s="37" t="str">
        <f>+IFERROR(VLOOKUP(Tabla1[[#This Row],[Supervisor]],STAFF!E:H,4,0),"")</f>
        <v>ULISES LA ROSA PEREZ</v>
      </c>
      <c r="Z1070" s="195">
        <v>44158</v>
      </c>
      <c r="AA1070" s="195">
        <v>44176</v>
      </c>
      <c r="AB1070" s="193"/>
      <c r="AC1070" s="195">
        <v>44179</v>
      </c>
      <c r="AD1070" s="193" t="s">
        <v>10991</v>
      </c>
      <c r="AE1070" s="193" t="s">
        <v>10991</v>
      </c>
      <c r="AF1070" s="193">
        <v>19455</v>
      </c>
      <c r="AG1070" s="193" t="s">
        <v>11007</v>
      </c>
      <c r="AH1070" s="193"/>
      <c r="AI1070" s="193"/>
      <c r="AJ1070" s="193">
        <v>93</v>
      </c>
      <c r="AK1070" s="193" t="s">
        <v>10407</v>
      </c>
      <c r="AL1070" s="193">
        <v>45</v>
      </c>
      <c r="AM1070" s="193" t="s">
        <v>3519</v>
      </c>
      <c r="AN1070" s="193">
        <f>+IF(AL1070=45,1,"")</f>
        <v>1</v>
      </c>
      <c r="AO1070" s="195">
        <f ca="1">+TODAY()</f>
        <v>44256</v>
      </c>
      <c r="AP1070" s="194">
        <f ca="1">+IF(Tabla1[[#This Row],[Fecha Ingreso Plataforma]]="","",AO1070-AC1070)</f>
        <v>77</v>
      </c>
      <c r="AQ1070" s="195"/>
      <c r="AR1070" s="197">
        <f>+IF(Tabla1[[#This Row],[Fecha Baja]]="","",VALUE(1&amp;"/"&amp;MONTH(Tabla1[[#This Row],[Fecha Baja]])&amp;"/"&amp;YEAR(Tabla1[[#This Row],[Fecha Baja]])))</f>
        <v>44228</v>
      </c>
      <c r="AS1070" s="197">
        <f>IF(Tabla1[[#This Row],[Fecha Ingreso Plataforma]]="","",VALUE(1&amp;"/"&amp;MONTH(Tabla1[[#This Row],[Fecha Ingreso Plataforma]])&amp;"/"&amp;YEAR(Tabla1[[#This Row],[Fecha Ingreso Plataforma]])))</f>
        <v>44166</v>
      </c>
      <c r="AT1070" s="194" t="str">
        <f ca="1">+IF(AND(Tabla1[[#This Row],[dias]]&gt;=135,Tabla1[[#This Row],[Estado]]="Vigente"),"Si","No")</f>
        <v>No</v>
      </c>
      <c r="AU1070" s="194" t="str">
        <f>+IF(COUNTIF('PLAN EMPLEADO'!I:I,Tabla1[[#This Row],[Mail]])=0,"No","Si")</f>
        <v>No</v>
      </c>
      <c r="AV1070" s="194" t="s">
        <v>8322</v>
      </c>
      <c r="AW1070" s="194" t="s">
        <v>9010</v>
      </c>
    </row>
    <row r="1071" spans="1:49" x14ac:dyDescent="0.2">
      <c r="A1071" s="193" t="s">
        <v>27</v>
      </c>
      <c r="B1071" s="193" t="s">
        <v>3115</v>
      </c>
      <c r="C1071" s="193" t="s">
        <v>28</v>
      </c>
      <c r="D1071" s="193" t="s">
        <v>30</v>
      </c>
      <c r="E1071" s="193" t="str">
        <f>+LEFT(Tabla1[[#This Row],[RutDV]],8)</f>
        <v>20459379</v>
      </c>
      <c r="F1071" s="193" t="str">
        <f>+RIGHT(Tabla1[[#This Row],[RutDV]],1)</f>
        <v>5</v>
      </c>
      <c r="G1071" s="193" t="s">
        <v>11078</v>
      </c>
      <c r="H1071" s="193" t="s">
        <v>11258</v>
      </c>
      <c r="I1071" s="194" t="str">
        <f>+TRIM(Tabla1[[#This Row],[Nombres]]&amp;" "&amp;Tabla1[[#This Row],[Apellidos]])</f>
        <v>MATIAS NICOLAS RIVERA AGUIRRE</v>
      </c>
      <c r="J1071" s="193" t="s">
        <v>11079</v>
      </c>
      <c r="K1071" s="193" t="s">
        <v>11080</v>
      </c>
      <c r="L1071" s="193" t="s">
        <v>2494</v>
      </c>
      <c r="M1071" s="193" t="s">
        <v>2493</v>
      </c>
      <c r="N1071" s="193" t="s">
        <v>2495</v>
      </c>
      <c r="O1071" s="193" t="s">
        <v>3107</v>
      </c>
      <c r="P1071" s="195">
        <v>44246</v>
      </c>
      <c r="Q1071" s="195"/>
      <c r="R1071" s="196"/>
      <c r="S1071" s="196"/>
      <c r="T1071" s="196"/>
      <c r="U1071" s="196"/>
      <c r="V1071" s="195">
        <v>36661</v>
      </c>
      <c r="W1071" s="195" t="s">
        <v>5413</v>
      </c>
      <c r="X1071" s="37" t="s">
        <v>2510</v>
      </c>
      <c r="Y1071" s="37" t="str">
        <f>+IFERROR(VLOOKUP(Tabla1[[#This Row],[Supervisor]],STAFF!E:H,4,0),"")</f>
        <v>FRANCISCO JAVIER SUAREZ VEGA</v>
      </c>
      <c r="Z1071" s="195">
        <v>44158</v>
      </c>
      <c r="AA1071" s="195">
        <v>44186</v>
      </c>
      <c r="AB1071" s="193"/>
      <c r="AC1071" s="195">
        <v>44187</v>
      </c>
      <c r="AD1071" s="193" t="s">
        <v>11258</v>
      </c>
      <c r="AE1071" s="193" t="s">
        <v>11258</v>
      </c>
      <c r="AF1071" s="193">
        <v>19483</v>
      </c>
      <c r="AG1071" s="193" t="s">
        <v>11259</v>
      </c>
      <c r="AH1071" s="193"/>
      <c r="AI1071" s="193"/>
      <c r="AJ1071" s="193">
        <v>93</v>
      </c>
      <c r="AK1071" s="193" t="s">
        <v>10407</v>
      </c>
      <c r="AL1071" s="193">
        <v>30</v>
      </c>
      <c r="AM1071" s="193" t="s">
        <v>3519</v>
      </c>
      <c r="AN1071" s="193" t="str">
        <f>+IF(AL1071=45,1,"")</f>
        <v/>
      </c>
      <c r="AO1071" s="195">
        <f ca="1">+TODAY()</f>
        <v>44256</v>
      </c>
      <c r="AP1071" s="194">
        <f ca="1">+IF(Tabla1[[#This Row],[Fecha Ingreso Plataforma]]="","",AO1071-AC1071)</f>
        <v>69</v>
      </c>
      <c r="AQ1071" s="195"/>
      <c r="AR1071" s="197">
        <f>+IF(Tabla1[[#This Row],[Fecha Baja]]="","",VALUE(1&amp;"/"&amp;MONTH(Tabla1[[#This Row],[Fecha Baja]])&amp;"/"&amp;YEAR(Tabla1[[#This Row],[Fecha Baja]])))</f>
        <v>44228</v>
      </c>
      <c r="AS1071" s="197">
        <f>IF(Tabla1[[#This Row],[Fecha Ingreso Plataforma]]="","",VALUE(1&amp;"/"&amp;MONTH(Tabla1[[#This Row],[Fecha Ingreso Plataforma]])&amp;"/"&amp;YEAR(Tabla1[[#This Row],[Fecha Ingreso Plataforma]])))</f>
        <v>44166</v>
      </c>
      <c r="AT1071" s="194" t="str">
        <f ca="1">+IF(AND(Tabla1[[#This Row],[dias]]&gt;=135,Tabla1[[#This Row],[Estado]]="Vigente"),"Si","No")</f>
        <v>No</v>
      </c>
      <c r="AU1071" s="194" t="str">
        <f>+IF(COUNTIF('PLAN EMPLEADO'!I:I,Tabla1[[#This Row],[Mail]])=0,"No","Si")</f>
        <v>No</v>
      </c>
      <c r="AV1071" s="194" t="s">
        <v>709</v>
      </c>
      <c r="AW1071" s="194" t="s">
        <v>9010</v>
      </c>
    </row>
    <row r="1072" spans="1:49" x14ac:dyDescent="0.2">
      <c r="A1072" s="37" t="s">
        <v>27</v>
      </c>
      <c r="B1072" s="37" t="s">
        <v>3115</v>
      </c>
      <c r="C1072" s="37" t="s">
        <v>28</v>
      </c>
      <c r="D1072" s="37" t="s">
        <v>30</v>
      </c>
      <c r="E1072" s="193" t="str">
        <f>+LEFT(Tabla1[[#This Row],[RutDV]],8)</f>
        <v>20502755</v>
      </c>
      <c r="F1072" s="193" t="str">
        <f>+RIGHT(Tabla1[[#This Row],[RutDV]],1)</f>
        <v>6</v>
      </c>
      <c r="G1072" s="193" t="s">
        <v>10915</v>
      </c>
      <c r="H1072" s="193" t="s">
        <v>10981</v>
      </c>
      <c r="I1072" s="194" t="str">
        <f>+TRIM(Tabla1[[#This Row],[Nombres]]&amp;" "&amp;Tabla1[[#This Row],[Apellidos]])</f>
        <v>JAVIERA ALEJANDRA PASTEN FLORES</v>
      </c>
      <c r="J1072" s="193" t="s">
        <v>10931</v>
      </c>
      <c r="K1072" s="193" t="s">
        <v>10932</v>
      </c>
      <c r="L1072" s="193" t="s">
        <v>2494</v>
      </c>
      <c r="M1072" s="211" t="s">
        <v>2493</v>
      </c>
      <c r="N1072" s="193" t="s">
        <v>2496</v>
      </c>
      <c r="O1072" s="193" t="s">
        <v>3533</v>
      </c>
      <c r="P1072" s="195">
        <v>44227</v>
      </c>
      <c r="Q1072" s="195"/>
      <c r="R1072" s="196"/>
      <c r="S1072" s="196"/>
      <c r="T1072" s="196"/>
      <c r="U1072" s="196"/>
      <c r="V1072" s="195" t="s">
        <v>10964</v>
      </c>
      <c r="W1072" s="195" t="s">
        <v>7309</v>
      </c>
      <c r="X1072" s="193" t="s">
        <v>708</v>
      </c>
      <c r="Y1072" s="193" t="str">
        <f>+IFERROR(VLOOKUP(Tabla1[[#This Row],[Supervisor]],STAFF!E:H,4,0),"")</f>
        <v>FRANCISCO JAVIER SUAREZ VEGA</v>
      </c>
      <c r="Z1072" s="195">
        <v>44158</v>
      </c>
      <c r="AA1072" s="195">
        <v>44176</v>
      </c>
      <c r="AB1072" s="193"/>
      <c r="AC1072" s="195">
        <v>44179</v>
      </c>
      <c r="AD1072" s="193" t="s">
        <v>10981</v>
      </c>
      <c r="AE1072" s="193" t="s">
        <v>10981</v>
      </c>
      <c r="AF1072" s="193">
        <v>19430</v>
      </c>
      <c r="AG1072" s="193" t="s">
        <v>10997</v>
      </c>
      <c r="AH1072" s="193"/>
      <c r="AI1072" s="193"/>
      <c r="AJ1072" s="193">
        <v>93</v>
      </c>
      <c r="AK1072" s="193" t="s">
        <v>10407</v>
      </c>
      <c r="AL1072" s="193">
        <v>45</v>
      </c>
      <c r="AM1072" s="193" t="s">
        <v>3519</v>
      </c>
      <c r="AN1072" s="193">
        <f>+IF(AL1072=45,1,"")</f>
        <v>1</v>
      </c>
      <c r="AO1072" s="195">
        <f ca="1">+TODAY()</f>
        <v>44256</v>
      </c>
      <c r="AP1072" s="194">
        <f ca="1">+IF(Tabla1[[#This Row],[Fecha Ingreso Plataforma]]="","",AO1072-AC1072)</f>
        <v>77</v>
      </c>
      <c r="AQ1072" s="195"/>
      <c r="AR1072" s="197">
        <f>+IF(Tabla1[[#This Row],[Fecha Baja]]="","",VALUE(1&amp;"/"&amp;MONTH(Tabla1[[#This Row],[Fecha Baja]])&amp;"/"&amp;YEAR(Tabla1[[#This Row],[Fecha Baja]])))</f>
        <v>44197</v>
      </c>
      <c r="AS1072" s="197">
        <f>IF(Tabla1[[#This Row],[Fecha Ingreso Plataforma]]="","",VALUE(1&amp;"/"&amp;MONTH(Tabla1[[#This Row],[Fecha Ingreso Plataforma]])&amp;"/"&amp;YEAR(Tabla1[[#This Row],[Fecha Ingreso Plataforma]])))</f>
        <v>44166</v>
      </c>
      <c r="AT1072" s="194" t="str">
        <f ca="1">+IF(AND(Tabla1[[#This Row],[dias]]&gt;=135,Tabla1[[#This Row],[Estado]]="Vigente"),"Si","No")</f>
        <v>No</v>
      </c>
      <c r="AU1072" s="194" t="str">
        <f>+IF(COUNTIF('PLAN EMPLEADO'!I:I,Tabla1[[#This Row],[Mail]])=0,"No","Si")</f>
        <v>No</v>
      </c>
      <c r="AV1072" s="194" t="s">
        <v>8322</v>
      </c>
      <c r="AW1072" s="194" t="s">
        <v>9010</v>
      </c>
    </row>
    <row r="1073" spans="1:49" x14ac:dyDescent="0.2">
      <c r="A1073" s="37" t="s">
        <v>27</v>
      </c>
      <c r="B1073" s="37" t="s">
        <v>3115</v>
      </c>
      <c r="C1073" s="37" t="s">
        <v>28</v>
      </c>
      <c r="D1073" s="37" t="s">
        <v>30</v>
      </c>
      <c r="E1073" s="193" t="str">
        <f>+LEFT(Tabla1[[#This Row],[RutDV]],8)</f>
        <v>19134716</v>
      </c>
      <c r="F1073" s="193" t="str">
        <f>+RIGHT(Tabla1[[#This Row],[RutDV]],1)</f>
        <v>1</v>
      </c>
      <c r="G1073" s="193" t="s">
        <v>10930</v>
      </c>
      <c r="H1073" s="193" t="s">
        <v>10996</v>
      </c>
      <c r="I1073" s="194" t="str">
        <f>+TRIM(Tabla1[[#This Row],[Nombres]]&amp;" "&amp;Tabla1[[#This Row],[Apellidos]])</f>
        <v>VICTORIA VALENTINA JARA IBARRA</v>
      </c>
      <c r="J1073" s="193" t="s">
        <v>10962</v>
      </c>
      <c r="K1073" s="193" t="s">
        <v>10963</v>
      </c>
      <c r="L1073" s="193" t="s">
        <v>2494</v>
      </c>
      <c r="M1073" s="211" t="s">
        <v>2493</v>
      </c>
      <c r="N1073" s="193" t="s">
        <v>2496</v>
      </c>
      <c r="O1073" s="193" t="s">
        <v>3533</v>
      </c>
      <c r="P1073" s="40">
        <v>44225</v>
      </c>
      <c r="Q1073" s="195"/>
      <c r="R1073" s="196"/>
      <c r="S1073" s="196"/>
      <c r="T1073" s="196"/>
      <c r="U1073" s="196"/>
      <c r="V1073" s="195" t="s">
        <v>10980</v>
      </c>
      <c r="W1073" s="195" t="s">
        <v>5417</v>
      </c>
      <c r="X1073" s="37" t="s">
        <v>2514</v>
      </c>
      <c r="Y1073" s="37" t="str">
        <f>+IFERROR(VLOOKUP(Tabla1[[#This Row],[Supervisor]],STAFF!E:H,4,0),"")</f>
        <v>WILLIAMS ENRIQUE DOMINGUEZ BARRADA</v>
      </c>
      <c r="Z1073" s="195">
        <v>44158</v>
      </c>
      <c r="AA1073" s="195">
        <v>44176</v>
      </c>
      <c r="AB1073" s="193"/>
      <c r="AC1073" s="195">
        <v>44179</v>
      </c>
      <c r="AD1073" s="193" t="s">
        <v>10996</v>
      </c>
      <c r="AE1073" s="193" t="s">
        <v>10996</v>
      </c>
      <c r="AF1073" s="193">
        <v>19415</v>
      </c>
      <c r="AG1073" s="193" t="s">
        <v>11012</v>
      </c>
      <c r="AH1073" s="193"/>
      <c r="AI1073" s="193"/>
      <c r="AJ1073" s="193">
        <v>93</v>
      </c>
      <c r="AK1073" s="193" t="s">
        <v>10407</v>
      </c>
      <c r="AL1073" s="193">
        <v>45</v>
      </c>
      <c r="AM1073" s="193" t="s">
        <v>3519</v>
      </c>
      <c r="AN1073" s="193">
        <f>+IF(AL1073=45,1,"")</f>
        <v>1</v>
      </c>
      <c r="AO1073" s="195">
        <f ca="1">+TODAY()</f>
        <v>44256</v>
      </c>
      <c r="AP1073" s="194">
        <f ca="1">+IF(Tabla1[[#This Row],[Fecha Ingreso Plataforma]]="","",AO1073-AC1073)</f>
        <v>77</v>
      </c>
      <c r="AQ1073" s="195"/>
      <c r="AR1073" s="197">
        <f>+IF(Tabla1[[#This Row],[Fecha Baja]]="","",VALUE(1&amp;"/"&amp;MONTH(Tabla1[[#This Row],[Fecha Baja]])&amp;"/"&amp;YEAR(Tabla1[[#This Row],[Fecha Baja]])))</f>
        <v>44197</v>
      </c>
      <c r="AS1073" s="197">
        <f>IF(Tabla1[[#This Row],[Fecha Ingreso Plataforma]]="","",VALUE(1&amp;"/"&amp;MONTH(Tabla1[[#This Row],[Fecha Ingreso Plataforma]])&amp;"/"&amp;YEAR(Tabla1[[#This Row],[Fecha Ingreso Plataforma]])))</f>
        <v>44166</v>
      </c>
      <c r="AT1073" s="194" t="str">
        <f ca="1">+IF(AND(Tabla1[[#This Row],[dias]]&gt;=135,Tabla1[[#This Row],[Estado]]="Vigente"),"Si","No")</f>
        <v>No</v>
      </c>
      <c r="AU1073" s="194" t="str">
        <f>+IF(COUNTIF('PLAN EMPLEADO'!I:I,Tabla1[[#This Row],[Mail]])=0,"No","Si")</f>
        <v>No</v>
      </c>
      <c r="AV1073" s="194" t="s">
        <v>8322</v>
      </c>
      <c r="AW1073" s="194" t="s">
        <v>9010</v>
      </c>
    </row>
    <row r="1074" spans="1:49" x14ac:dyDescent="0.2">
      <c r="A1074" s="37" t="s">
        <v>27</v>
      </c>
      <c r="B1074" s="37" t="s">
        <v>3115</v>
      </c>
      <c r="C1074" s="37" t="s">
        <v>28</v>
      </c>
      <c r="D1074" s="37" t="s">
        <v>30</v>
      </c>
      <c r="E1074" s="193" t="str">
        <f>+LEFT(Tabla1[[#This Row],[RutDV]],8)</f>
        <v>15501184</v>
      </c>
      <c r="F1074" s="193" t="str">
        <f>+RIGHT(Tabla1[[#This Row],[RutDV]],1)</f>
        <v xml:space="preserve"> </v>
      </c>
      <c r="G1074" s="193" t="s">
        <v>10926</v>
      </c>
      <c r="H1074" s="193" t="s">
        <v>10992</v>
      </c>
      <c r="I1074" s="194" t="str">
        <f>+TRIM(Tabla1[[#This Row],[Nombres]]&amp;" "&amp;Tabla1[[#This Row],[Apellidos]])</f>
        <v>LORENA ANDREA BASTIAS TAPIA</v>
      </c>
      <c r="J1074" s="193" t="s">
        <v>10954</v>
      </c>
      <c r="K1074" s="193" t="s">
        <v>10955</v>
      </c>
      <c r="L1074" s="193" t="s">
        <v>2494</v>
      </c>
      <c r="M1074" s="193" t="s">
        <v>2493</v>
      </c>
      <c r="N1074" s="193" t="s">
        <v>2495</v>
      </c>
      <c r="O1074" s="193" t="s">
        <v>3240</v>
      </c>
      <c r="P1074" s="195">
        <v>44223</v>
      </c>
      <c r="Q1074" s="195"/>
      <c r="R1074" s="196"/>
      <c r="S1074" s="196"/>
      <c r="T1074" s="196"/>
      <c r="U1074" s="196"/>
      <c r="V1074" s="195" t="s">
        <v>10976</v>
      </c>
      <c r="W1074" s="195" t="s">
        <v>7415</v>
      </c>
      <c r="X1074" s="193" t="s">
        <v>524</v>
      </c>
      <c r="Y1074" s="193" t="str">
        <f>+IFERROR(VLOOKUP(Tabla1[[#This Row],[Supervisor]],STAFF!E:H,4,0),"")</f>
        <v>ULISES LA ROSA PEREZ</v>
      </c>
      <c r="Z1074" s="195">
        <v>44158</v>
      </c>
      <c r="AA1074" s="195">
        <v>44176</v>
      </c>
      <c r="AB1074" s="193"/>
      <c r="AC1074" s="195">
        <v>44179</v>
      </c>
      <c r="AD1074" s="193" t="s">
        <v>10992</v>
      </c>
      <c r="AE1074" s="193" t="s">
        <v>10992</v>
      </c>
      <c r="AF1074" s="193">
        <v>19460</v>
      </c>
      <c r="AG1074" s="193" t="s">
        <v>11008</v>
      </c>
      <c r="AH1074" s="193"/>
      <c r="AI1074" s="193"/>
      <c r="AJ1074" s="193">
        <v>93</v>
      </c>
      <c r="AK1074" s="193" t="s">
        <v>10407</v>
      </c>
      <c r="AL1074" s="193">
        <v>30</v>
      </c>
      <c r="AM1074" s="193" t="s">
        <v>3519</v>
      </c>
      <c r="AN1074" s="193" t="str">
        <f>+IF(AL1074=45,1,"")</f>
        <v/>
      </c>
      <c r="AO1074" s="195">
        <f ca="1">+TODAY()</f>
        <v>44256</v>
      </c>
      <c r="AP1074" s="194">
        <f ca="1">+IF(Tabla1[[#This Row],[Fecha Ingreso Plataforma]]="","",AO1074-AC1074)</f>
        <v>77</v>
      </c>
      <c r="AQ1074" s="195"/>
      <c r="AR1074" s="197">
        <f>+IF(Tabla1[[#This Row],[Fecha Baja]]="","",VALUE(1&amp;"/"&amp;MONTH(Tabla1[[#This Row],[Fecha Baja]])&amp;"/"&amp;YEAR(Tabla1[[#This Row],[Fecha Baja]])))</f>
        <v>44197</v>
      </c>
      <c r="AS1074" s="197">
        <f>IF(Tabla1[[#This Row],[Fecha Ingreso Plataforma]]="","",VALUE(1&amp;"/"&amp;MONTH(Tabla1[[#This Row],[Fecha Ingreso Plataforma]])&amp;"/"&amp;YEAR(Tabla1[[#This Row],[Fecha Ingreso Plataforma]])))</f>
        <v>44166</v>
      </c>
      <c r="AT1074" s="194" t="str">
        <f ca="1">+IF(AND(Tabla1[[#This Row],[dias]]&gt;=135,Tabla1[[#This Row],[Estado]]="Vigente"),"Si","No")</f>
        <v>No</v>
      </c>
      <c r="AU1074" s="194" t="str">
        <f>+IF(COUNTIF('PLAN EMPLEADO'!I:I,Tabla1[[#This Row],[Mail]])=0,"No","Si")</f>
        <v>No</v>
      </c>
      <c r="AV1074" s="194" t="s">
        <v>8322</v>
      </c>
      <c r="AW1074" s="194" t="s">
        <v>9010</v>
      </c>
    </row>
    <row r="1075" spans="1:49" x14ac:dyDescent="0.2">
      <c r="A1075" s="37" t="s">
        <v>27</v>
      </c>
      <c r="B1075" s="37" t="s">
        <v>3115</v>
      </c>
      <c r="C1075" s="37" t="s">
        <v>28</v>
      </c>
      <c r="D1075" s="37" t="s">
        <v>30</v>
      </c>
      <c r="E1075" s="193" t="str">
        <f>+LEFT(Tabla1[[#This Row],[RutDV]],8)</f>
        <v>18757919</v>
      </c>
      <c r="F1075" s="193" t="str">
        <f>+RIGHT(Tabla1[[#This Row],[RutDV]],1)</f>
        <v>8</v>
      </c>
      <c r="G1075" s="193" t="s">
        <v>10921</v>
      </c>
      <c r="H1075" s="193" t="s">
        <v>10987</v>
      </c>
      <c r="I1075" s="194" t="str">
        <f>+TRIM(Tabla1[[#This Row],[Nombres]]&amp;" "&amp;Tabla1[[#This Row],[Apellidos]])</f>
        <v>ARACELY ANDREA MARIN ARAYA</v>
      </c>
      <c r="J1075" s="193" t="s">
        <v>10943</v>
      </c>
      <c r="K1075" s="193" t="s">
        <v>5436</v>
      </c>
      <c r="L1075" s="193" t="s">
        <v>2494</v>
      </c>
      <c r="M1075" s="193" t="s">
        <v>2493</v>
      </c>
      <c r="N1075" s="193" t="s">
        <v>2496</v>
      </c>
      <c r="O1075" s="193" t="s">
        <v>3533</v>
      </c>
      <c r="P1075" s="195">
        <v>44195</v>
      </c>
      <c r="Q1075" s="195"/>
      <c r="R1075" s="196"/>
      <c r="S1075" s="196"/>
      <c r="T1075" s="196"/>
      <c r="U1075" s="196"/>
      <c r="V1075" s="195" t="s">
        <v>10970</v>
      </c>
      <c r="W1075" s="195" t="s">
        <v>7396</v>
      </c>
      <c r="X1075" s="193" t="s">
        <v>3289</v>
      </c>
      <c r="Y1075" s="193" t="str">
        <f>+IFERROR(VLOOKUP(Tabla1[[#This Row],[Supervisor]],STAFF!E:H,4,0),"")</f>
        <v>WILLIAMS ENRIQUE DOMINGUEZ BARRADA</v>
      </c>
      <c r="Z1075" s="195">
        <v>44158</v>
      </c>
      <c r="AA1075" s="195">
        <v>44176</v>
      </c>
      <c r="AB1075" s="193"/>
      <c r="AC1075" s="195">
        <v>44179</v>
      </c>
      <c r="AD1075" s="193" t="s">
        <v>10987</v>
      </c>
      <c r="AE1075" s="193" t="s">
        <v>10987</v>
      </c>
      <c r="AF1075" s="193">
        <v>19459</v>
      </c>
      <c r="AG1075" s="193" t="s">
        <v>11003</v>
      </c>
      <c r="AH1075" s="193"/>
      <c r="AI1075" s="193"/>
      <c r="AJ1075" s="193">
        <v>93</v>
      </c>
      <c r="AK1075" s="193" t="s">
        <v>10407</v>
      </c>
      <c r="AL1075" s="193">
        <v>45</v>
      </c>
      <c r="AM1075" s="193" t="s">
        <v>3519</v>
      </c>
      <c r="AN1075" s="193">
        <f>+IF(AL1075=45,1,"")</f>
        <v>1</v>
      </c>
      <c r="AO1075" s="195">
        <f ca="1">+TODAY()</f>
        <v>44256</v>
      </c>
      <c r="AP1075" s="194">
        <f ca="1">+IF(Tabla1[[#This Row],[Fecha Ingreso Plataforma]]="","",AO1075-AC1075)</f>
        <v>77</v>
      </c>
      <c r="AQ1075" s="195"/>
      <c r="AR1075" s="197">
        <f>+IF(Tabla1[[#This Row],[Fecha Baja]]="","",VALUE(1&amp;"/"&amp;MONTH(Tabla1[[#This Row],[Fecha Baja]])&amp;"/"&amp;YEAR(Tabla1[[#This Row],[Fecha Baja]])))</f>
        <v>44166</v>
      </c>
      <c r="AS1075" s="197">
        <f>IF(Tabla1[[#This Row],[Fecha Ingreso Plataforma]]="","",VALUE(1&amp;"/"&amp;MONTH(Tabla1[[#This Row],[Fecha Ingreso Plataforma]])&amp;"/"&amp;YEAR(Tabla1[[#This Row],[Fecha Ingreso Plataforma]])))</f>
        <v>44166</v>
      </c>
      <c r="AT1075" s="194" t="str">
        <f ca="1">+IF(AND(Tabla1[[#This Row],[dias]]&gt;=135,Tabla1[[#This Row],[Estado]]="Vigente"),"Si","No")</f>
        <v>No</v>
      </c>
      <c r="AU1075" s="194" t="str">
        <f>+IF(COUNTIF('PLAN EMPLEADO'!I:I,Tabla1[[#This Row],[Mail]])=0,"No","Si")</f>
        <v>No</v>
      </c>
      <c r="AV1075" s="194" t="s">
        <v>8322</v>
      </c>
      <c r="AW1075" s="194" t="s">
        <v>9010</v>
      </c>
    </row>
    <row r="1076" spans="1:49" x14ac:dyDescent="0.2">
      <c r="A1076" s="193" t="s">
        <v>27</v>
      </c>
      <c r="B1076" s="193" t="s">
        <v>3115</v>
      </c>
      <c r="C1076" s="193" t="s">
        <v>28</v>
      </c>
      <c r="D1076" s="193" t="s">
        <v>30</v>
      </c>
      <c r="E1076" s="193" t="str">
        <f>+LEFT(Tabla1[[#This Row],[RutDV]],8)</f>
        <v>18689642</v>
      </c>
      <c r="F1076" s="193" t="str">
        <f>+RIGHT(Tabla1[[#This Row],[RutDV]],1)</f>
        <v>4</v>
      </c>
      <c r="G1076" s="193" t="s">
        <v>11013</v>
      </c>
      <c r="H1076" s="193" t="s">
        <v>11148</v>
      </c>
      <c r="I1076" s="194" t="str">
        <f>+TRIM(Tabla1[[#This Row],[Nombres]]&amp;" "&amp;Tabla1[[#This Row],[Apellidos]])</f>
        <v>DANIEL IGNACIO SAAVEDRA CORTES</v>
      </c>
      <c r="J1076" s="193" t="s">
        <v>11031</v>
      </c>
      <c r="K1076" s="193" t="s">
        <v>11032</v>
      </c>
      <c r="L1076" s="193" t="s">
        <v>2494</v>
      </c>
      <c r="M1076" s="211" t="s">
        <v>2493</v>
      </c>
      <c r="N1076" s="193" t="s">
        <v>2496</v>
      </c>
      <c r="O1076" s="193" t="s">
        <v>3533</v>
      </c>
      <c r="P1076" s="40">
        <v>44225</v>
      </c>
      <c r="Q1076" s="195"/>
      <c r="R1076" s="196"/>
      <c r="S1076" s="196"/>
      <c r="T1076" s="196"/>
      <c r="U1076" s="196"/>
      <c r="V1076" s="195" t="s">
        <v>11063</v>
      </c>
      <c r="W1076" s="195" t="s">
        <v>5409</v>
      </c>
      <c r="X1076" s="37" t="s">
        <v>2511</v>
      </c>
      <c r="Y1076" s="37" t="str">
        <f>+IFERROR(VLOOKUP(Tabla1[[#This Row],[Supervisor]],STAFF!E:H,4,0),"")</f>
        <v>ULISES LA ROSA PEREZ</v>
      </c>
      <c r="Z1076" s="195">
        <v>44165</v>
      </c>
      <c r="AA1076" s="195">
        <v>44186</v>
      </c>
      <c r="AB1076" s="195"/>
      <c r="AC1076" s="195">
        <v>44187</v>
      </c>
      <c r="AD1076" s="193" t="s">
        <v>11148</v>
      </c>
      <c r="AE1076" s="193" t="s">
        <v>11148</v>
      </c>
      <c r="AF1076" s="193">
        <v>19499</v>
      </c>
      <c r="AG1076" s="193" t="s">
        <v>11166</v>
      </c>
      <c r="AH1076" s="193"/>
      <c r="AI1076" s="193"/>
      <c r="AJ1076" s="193">
        <v>94</v>
      </c>
      <c r="AK1076" s="193" t="s">
        <v>10493</v>
      </c>
      <c r="AL1076" s="193">
        <v>45</v>
      </c>
      <c r="AM1076" s="193" t="s">
        <v>3519</v>
      </c>
      <c r="AN1076" s="193">
        <f>+IF(AL1076=45,1,"")</f>
        <v>1</v>
      </c>
      <c r="AO1076" s="195">
        <f ca="1">+TODAY()</f>
        <v>44256</v>
      </c>
      <c r="AP1076" s="194">
        <f ca="1">+IF(Tabla1[[#This Row],[Fecha Ingreso Plataforma]]="","",AO1076-AC1076)</f>
        <v>69</v>
      </c>
      <c r="AQ1076" s="195"/>
      <c r="AR1076" s="197">
        <f>+IF(Tabla1[[#This Row],[Fecha Baja]]="","",VALUE(1&amp;"/"&amp;MONTH(Tabla1[[#This Row],[Fecha Baja]])&amp;"/"&amp;YEAR(Tabla1[[#This Row],[Fecha Baja]])))</f>
        <v>44197</v>
      </c>
      <c r="AS1076" s="197">
        <f>IF(Tabla1[[#This Row],[Fecha Ingreso Plataforma]]="","",VALUE(1&amp;"/"&amp;MONTH(Tabla1[[#This Row],[Fecha Ingreso Plataforma]])&amp;"/"&amp;YEAR(Tabla1[[#This Row],[Fecha Ingreso Plataforma]])))</f>
        <v>44166</v>
      </c>
      <c r="AT1076" s="194" t="str">
        <f ca="1">+IF(AND(Tabla1[[#This Row],[dias]]&gt;=135,Tabla1[[#This Row],[Estado]]="Vigente"),"Si","No")</f>
        <v>No</v>
      </c>
      <c r="AU1076" s="194" t="str">
        <f>+IF(COUNTIF('PLAN EMPLEADO'!I:I,Tabla1[[#This Row],[Mail]])=0,"No","Si")</f>
        <v>No</v>
      </c>
      <c r="AV1076" s="194" t="s">
        <v>709</v>
      </c>
      <c r="AW1076" s="194" t="s">
        <v>9010</v>
      </c>
    </row>
    <row r="1077" spans="1:49" x14ac:dyDescent="0.2">
      <c r="A1077" s="193" t="s">
        <v>27</v>
      </c>
      <c r="B1077" s="193" t="s">
        <v>3115</v>
      </c>
      <c r="C1077" s="193" t="s">
        <v>28</v>
      </c>
      <c r="D1077" s="193" t="s">
        <v>30</v>
      </c>
      <c r="E1077" s="193" t="str">
        <f>+LEFT(Tabla1[[#This Row],[RutDV]],8)</f>
        <v>18362628</v>
      </c>
      <c r="F1077" s="193" t="str">
        <f>+RIGHT(Tabla1[[#This Row],[RutDV]],1)</f>
        <v>0</v>
      </c>
      <c r="G1077" s="193" t="s">
        <v>11027</v>
      </c>
      <c r="H1077" s="193" t="s">
        <v>11162</v>
      </c>
      <c r="I1077" s="194" t="str">
        <f>+TRIM(Tabla1[[#This Row],[Nombres]]&amp;" "&amp;Tabla1[[#This Row],[Apellidos]])</f>
        <v>JAVIER ALBERTO GONZALEZ ABALOS</v>
      </c>
      <c r="J1077" s="193" t="s">
        <v>11057</v>
      </c>
      <c r="K1077" s="193" t="s">
        <v>11058</v>
      </c>
      <c r="L1077" s="193" t="s">
        <v>2494</v>
      </c>
      <c r="M1077" s="211" t="s">
        <v>2493</v>
      </c>
      <c r="N1077" s="193" t="s">
        <v>2496</v>
      </c>
      <c r="O1077" s="193" t="s">
        <v>3533</v>
      </c>
      <c r="P1077" s="195">
        <v>44231</v>
      </c>
      <c r="Q1077" s="195"/>
      <c r="R1077" s="196"/>
      <c r="S1077" s="196"/>
      <c r="T1077" s="196"/>
      <c r="U1077" s="196"/>
      <c r="V1077" s="195" t="s">
        <v>11074</v>
      </c>
      <c r="W1077" s="195" t="s">
        <v>10434</v>
      </c>
      <c r="X1077" s="193" t="s">
        <v>7582</v>
      </c>
      <c r="Y1077" s="193" t="str">
        <f>+IFERROR(VLOOKUP(Tabla1[[#This Row],[Supervisor]],STAFF!E:H,4,0),"")</f>
        <v>ULISES LA ROSA PEREZ</v>
      </c>
      <c r="Z1077" s="195">
        <v>44165</v>
      </c>
      <c r="AA1077" s="195">
        <v>44186</v>
      </c>
      <c r="AB1077" s="195"/>
      <c r="AC1077" s="195">
        <v>44187</v>
      </c>
      <c r="AD1077" s="193" t="s">
        <v>11162</v>
      </c>
      <c r="AE1077" s="193" t="s">
        <v>11162</v>
      </c>
      <c r="AF1077" s="193">
        <v>19485</v>
      </c>
      <c r="AG1077" s="193" t="s">
        <v>11179</v>
      </c>
      <c r="AH1077" s="193"/>
      <c r="AI1077" s="193"/>
      <c r="AJ1077" s="193">
        <v>94</v>
      </c>
      <c r="AK1077" s="193" t="s">
        <v>10493</v>
      </c>
      <c r="AL1077" s="193">
        <v>30</v>
      </c>
      <c r="AM1077" s="193" t="s">
        <v>3519</v>
      </c>
      <c r="AN1077" s="193" t="str">
        <f>+IF(AL1077=45,1,"")</f>
        <v/>
      </c>
      <c r="AO1077" s="195">
        <f ca="1">+TODAY()</f>
        <v>44256</v>
      </c>
      <c r="AP1077" s="194">
        <f ca="1">+IF(Tabla1[[#This Row],[Fecha Ingreso Plataforma]]="","",AO1077-AC1077)</f>
        <v>69</v>
      </c>
      <c r="AQ1077" s="195"/>
      <c r="AR1077" s="197">
        <f>+IF(Tabla1[[#This Row],[Fecha Baja]]="","",VALUE(1&amp;"/"&amp;MONTH(Tabla1[[#This Row],[Fecha Baja]])&amp;"/"&amp;YEAR(Tabla1[[#This Row],[Fecha Baja]])))</f>
        <v>44228</v>
      </c>
      <c r="AS1077" s="197">
        <f>IF(Tabla1[[#This Row],[Fecha Ingreso Plataforma]]="","",VALUE(1&amp;"/"&amp;MONTH(Tabla1[[#This Row],[Fecha Ingreso Plataforma]])&amp;"/"&amp;YEAR(Tabla1[[#This Row],[Fecha Ingreso Plataforma]])))</f>
        <v>44166</v>
      </c>
      <c r="AT1077" s="194" t="str">
        <f ca="1">+IF(AND(Tabla1[[#This Row],[dias]]&gt;=135,Tabla1[[#This Row],[Estado]]="Vigente"),"Si","No")</f>
        <v>No</v>
      </c>
      <c r="AU1077" s="194" t="str">
        <f>+IF(COUNTIF('PLAN EMPLEADO'!I:I,Tabla1[[#This Row],[Mail]])=0,"No","Si")</f>
        <v>No</v>
      </c>
      <c r="AV1077" s="194" t="s">
        <v>709</v>
      </c>
      <c r="AW1077" s="194" t="s">
        <v>9010</v>
      </c>
    </row>
    <row r="1078" spans="1:49" x14ac:dyDescent="0.2">
      <c r="A1078" s="193" t="s">
        <v>27</v>
      </c>
      <c r="B1078" s="193" t="s">
        <v>3115</v>
      </c>
      <c r="C1078" s="193" t="s">
        <v>28</v>
      </c>
      <c r="D1078" s="193" t="s">
        <v>30</v>
      </c>
      <c r="E1078" s="193" t="str">
        <f>+LEFT(Tabla1[[#This Row],[RutDV]],8)</f>
        <v>19770886</v>
      </c>
      <c r="F1078" s="193" t="str">
        <f>+RIGHT(Tabla1[[#This Row],[RutDV]],1)</f>
        <v>7</v>
      </c>
      <c r="G1078" s="193" t="s">
        <v>11023</v>
      </c>
      <c r="H1078" s="193" t="s">
        <v>11158</v>
      </c>
      <c r="I1078" s="194" t="str">
        <f>+TRIM(Tabla1[[#This Row],[Nombres]]&amp;" "&amp;Tabla1[[#This Row],[Apellidos]])</f>
        <v>TOMAS JOAQUIN MARTINEZ ALVARADO</v>
      </c>
      <c r="J1078" s="193" t="s">
        <v>11050</v>
      </c>
      <c r="K1078" s="193" t="s">
        <v>9670</v>
      </c>
      <c r="L1078" s="193" t="s">
        <v>2494</v>
      </c>
      <c r="M1078" s="193" t="s">
        <v>2493</v>
      </c>
      <c r="N1078" s="193" t="s">
        <v>2496</v>
      </c>
      <c r="O1078" s="193" t="s">
        <v>3533</v>
      </c>
      <c r="P1078" s="195">
        <v>44218</v>
      </c>
      <c r="Q1078" s="195"/>
      <c r="R1078" s="196"/>
      <c r="S1078" s="196"/>
      <c r="T1078" s="196"/>
      <c r="U1078" s="196"/>
      <c r="V1078" s="195">
        <v>35860</v>
      </c>
      <c r="W1078" s="195" t="s">
        <v>7308</v>
      </c>
      <c r="X1078" s="193" t="s">
        <v>3656</v>
      </c>
      <c r="Y1078" s="193" t="str">
        <f>+IFERROR(VLOOKUP(Tabla1[[#This Row],[Supervisor]],STAFF!E:H,4,0),"")</f>
        <v>ULISES LA ROSA PEREZ</v>
      </c>
      <c r="Z1078" s="195">
        <v>44165</v>
      </c>
      <c r="AA1078" s="195">
        <v>44186</v>
      </c>
      <c r="AB1078" s="195"/>
      <c r="AC1078" s="195">
        <v>44187</v>
      </c>
      <c r="AD1078" s="193" t="s">
        <v>11158</v>
      </c>
      <c r="AE1078" s="193" t="s">
        <v>11158</v>
      </c>
      <c r="AF1078" s="193">
        <v>19506</v>
      </c>
      <c r="AG1078" s="193" t="s">
        <v>11175</v>
      </c>
      <c r="AH1078" s="193"/>
      <c r="AI1078" s="193"/>
      <c r="AJ1078" s="193">
        <v>94</v>
      </c>
      <c r="AK1078" s="193" t="s">
        <v>10493</v>
      </c>
      <c r="AL1078" s="193">
        <v>30</v>
      </c>
      <c r="AM1078" s="193" t="s">
        <v>3519</v>
      </c>
      <c r="AN1078" s="193" t="str">
        <f>+IF(AL1078=45,1,"")</f>
        <v/>
      </c>
      <c r="AO1078" s="195">
        <f ca="1">+TODAY()</f>
        <v>44256</v>
      </c>
      <c r="AP1078" s="194">
        <f ca="1">+IF(Tabla1[[#This Row],[Fecha Ingreso Plataforma]]="","",AO1078-AC1078)</f>
        <v>69</v>
      </c>
      <c r="AQ1078" s="195"/>
      <c r="AR1078" s="197">
        <f>+IF(Tabla1[[#This Row],[Fecha Baja]]="","",VALUE(1&amp;"/"&amp;MONTH(Tabla1[[#This Row],[Fecha Baja]])&amp;"/"&amp;YEAR(Tabla1[[#This Row],[Fecha Baja]])))</f>
        <v>44197</v>
      </c>
      <c r="AS1078" s="197">
        <f>IF(Tabla1[[#This Row],[Fecha Ingreso Plataforma]]="","",VALUE(1&amp;"/"&amp;MONTH(Tabla1[[#This Row],[Fecha Ingreso Plataforma]])&amp;"/"&amp;YEAR(Tabla1[[#This Row],[Fecha Ingreso Plataforma]])))</f>
        <v>44166</v>
      </c>
      <c r="AT1078" s="194" t="str">
        <f ca="1">+IF(AND(Tabla1[[#This Row],[dias]]&gt;=135,Tabla1[[#This Row],[Estado]]="Vigente"),"Si","No")</f>
        <v>No</v>
      </c>
      <c r="AU1078" s="194" t="str">
        <f>+IF(COUNTIF('PLAN EMPLEADO'!I:I,Tabla1[[#This Row],[Mail]])=0,"No","Si")</f>
        <v>No</v>
      </c>
      <c r="AV1078" s="194" t="s">
        <v>709</v>
      </c>
      <c r="AW1078" s="194" t="s">
        <v>9010</v>
      </c>
    </row>
    <row r="1079" spans="1:49" x14ac:dyDescent="0.2">
      <c r="A1079" s="193" t="s">
        <v>27</v>
      </c>
      <c r="B1079" s="193" t="s">
        <v>3115</v>
      </c>
      <c r="C1079" s="193" t="s">
        <v>28</v>
      </c>
      <c r="D1079" s="193" t="s">
        <v>30</v>
      </c>
      <c r="E1079" s="193" t="str">
        <f>+LEFT(Tabla1[[#This Row],[RutDV]],8)</f>
        <v>20006563</v>
      </c>
      <c r="F1079" s="193" t="str">
        <f>+RIGHT(Tabla1[[#This Row],[RutDV]],1)</f>
        <v>8</v>
      </c>
      <c r="G1079" s="193" t="s">
        <v>11028</v>
      </c>
      <c r="H1079" s="193" t="s">
        <v>11163</v>
      </c>
      <c r="I1079" s="194" t="str">
        <f>+TRIM(Tabla1[[#This Row],[Nombres]]&amp;" "&amp;Tabla1[[#This Row],[Apellidos]])</f>
        <v>FRANCISCO JAVIER PALACIOS FLORES</v>
      </c>
      <c r="J1079" s="193" t="s">
        <v>2196</v>
      </c>
      <c r="K1079" s="193" t="s">
        <v>11059</v>
      </c>
      <c r="L1079" s="193" t="s">
        <v>2494</v>
      </c>
      <c r="M1079" s="193" t="s">
        <v>2493</v>
      </c>
      <c r="N1079" s="193" t="s">
        <v>2495</v>
      </c>
      <c r="O1079" s="193" t="s">
        <v>3107</v>
      </c>
      <c r="P1079" s="195">
        <v>44196</v>
      </c>
      <c r="Q1079" s="195"/>
      <c r="R1079" s="196"/>
      <c r="S1079" s="196"/>
      <c r="T1079" s="196"/>
      <c r="U1079" s="196"/>
      <c r="V1079" s="195" t="s">
        <v>11075</v>
      </c>
      <c r="W1079" s="195" t="s">
        <v>7301</v>
      </c>
      <c r="X1079" s="37" t="s">
        <v>689</v>
      </c>
      <c r="Y1079" s="37" t="str">
        <f>+IFERROR(VLOOKUP(Tabla1[[#This Row],[Supervisor]],STAFF!E:H,4,0),"")</f>
        <v>FRANCISCO JAVIER SUAREZ VEGA</v>
      </c>
      <c r="Z1079" s="195">
        <v>44165</v>
      </c>
      <c r="AA1079" s="195">
        <v>44186</v>
      </c>
      <c r="AB1079" s="195"/>
      <c r="AC1079" s="195">
        <v>44187</v>
      </c>
      <c r="AD1079" s="193" t="s">
        <v>11163</v>
      </c>
      <c r="AE1079" s="193" t="s">
        <v>11163</v>
      </c>
      <c r="AF1079" s="193">
        <v>19481</v>
      </c>
      <c r="AG1079" s="193" t="s">
        <v>11180</v>
      </c>
      <c r="AH1079" s="193"/>
      <c r="AI1079" s="193"/>
      <c r="AJ1079" s="193">
        <v>94</v>
      </c>
      <c r="AK1079" s="193" t="s">
        <v>10493</v>
      </c>
      <c r="AL1079" s="193">
        <v>30</v>
      </c>
      <c r="AM1079" s="193" t="s">
        <v>3519</v>
      </c>
      <c r="AN1079" s="193" t="str">
        <f>+IF(AL1079=45,1,"")</f>
        <v/>
      </c>
      <c r="AO1079" s="195">
        <f ca="1">+TODAY()</f>
        <v>44256</v>
      </c>
      <c r="AP1079" s="194">
        <f ca="1">+IF(Tabla1[[#This Row],[Fecha Ingreso Plataforma]]="","",AO1079-AC1079)</f>
        <v>69</v>
      </c>
      <c r="AQ1079" s="195"/>
      <c r="AR1079" s="197">
        <f>+IF(Tabla1[[#This Row],[Fecha Baja]]="","",VALUE(1&amp;"/"&amp;MONTH(Tabla1[[#This Row],[Fecha Baja]])&amp;"/"&amp;YEAR(Tabla1[[#This Row],[Fecha Baja]])))</f>
        <v>44166</v>
      </c>
      <c r="AS1079" s="197">
        <f>IF(Tabla1[[#This Row],[Fecha Ingreso Plataforma]]="","",VALUE(1&amp;"/"&amp;MONTH(Tabla1[[#This Row],[Fecha Ingreso Plataforma]])&amp;"/"&amp;YEAR(Tabla1[[#This Row],[Fecha Ingreso Plataforma]])))</f>
        <v>44166</v>
      </c>
      <c r="AT1079" s="194" t="str">
        <f ca="1">+IF(AND(Tabla1[[#This Row],[dias]]&gt;=135,Tabla1[[#This Row],[Estado]]="Vigente"),"Si","No")</f>
        <v>No</v>
      </c>
      <c r="AU1079" s="194" t="str">
        <f>+IF(COUNTIF('PLAN EMPLEADO'!I:I,Tabla1[[#This Row],[Mail]])=0,"No","Si")</f>
        <v>No</v>
      </c>
      <c r="AV1079" s="194" t="s">
        <v>709</v>
      </c>
      <c r="AW1079" s="194" t="s">
        <v>9010</v>
      </c>
    </row>
    <row r="1080" spans="1:49" x14ac:dyDescent="0.2">
      <c r="A1080" s="193" t="s">
        <v>27</v>
      </c>
      <c r="B1080" s="193" t="s">
        <v>3115</v>
      </c>
      <c r="C1080" s="193" t="s">
        <v>28</v>
      </c>
      <c r="D1080" s="193" t="s">
        <v>30</v>
      </c>
      <c r="E1080" s="193" t="str">
        <f>+LEFT(Tabla1[[#This Row],[RutDV]],8)</f>
        <v>18484306</v>
      </c>
      <c r="F1080" s="193" t="str">
        <f>+RIGHT(Tabla1[[#This Row],[RutDV]],1)</f>
        <v>4</v>
      </c>
      <c r="G1080" s="193" t="s">
        <v>11016</v>
      </c>
      <c r="H1080" s="193" t="s">
        <v>11151</v>
      </c>
      <c r="I1080" s="194" t="str">
        <f>+TRIM(Tabla1[[#This Row],[Nombres]]&amp;" "&amp;Tabla1[[#This Row],[Apellidos]])</f>
        <v>MARCELA PAZ LILLO CASTILLO</v>
      </c>
      <c r="J1080" s="193" t="s">
        <v>11037</v>
      </c>
      <c r="K1080" s="193" t="s">
        <v>11038</v>
      </c>
      <c r="L1080" s="193" t="s">
        <v>2494</v>
      </c>
      <c r="M1080" s="193" t="s">
        <v>2493</v>
      </c>
      <c r="N1080" s="193" t="s">
        <v>2495</v>
      </c>
      <c r="O1080" s="193" t="s">
        <v>3107</v>
      </c>
      <c r="P1080" s="195">
        <v>44196</v>
      </c>
      <c r="Q1080" s="195"/>
      <c r="R1080" s="196"/>
      <c r="S1080" s="196"/>
      <c r="T1080" s="196"/>
      <c r="U1080" s="196"/>
      <c r="V1080" s="195" t="s">
        <v>11065</v>
      </c>
      <c r="W1080" s="195" t="s">
        <v>8319</v>
      </c>
      <c r="X1080" s="37" t="s">
        <v>4468</v>
      </c>
      <c r="Y1080" s="37" t="str">
        <f>+IFERROR(VLOOKUP(Tabla1[[#This Row],[Supervisor]],STAFF!E:H,4,0),"")</f>
        <v>FRANCISCO JAVIER SUAREZ VEGA</v>
      </c>
      <c r="Z1080" s="195">
        <v>44165</v>
      </c>
      <c r="AA1080" s="195">
        <v>44186</v>
      </c>
      <c r="AB1080" s="195"/>
      <c r="AC1080" s="195">
        <v>44187</v>
      </c>
      <c r="AD1080" s="193" t="s">
        <v>11151</v>
      </c>
      <c r="AE1080" s="193" t="s">
        <v>11151</v>
      </c>
      <c r="AF1080" s="193">
        <v>19493</v>
      </c>
      <c r="AG1080" s="193" t="s">
        <v>11169</v>
      </c>
      <c r="AH1080" s="193"/>
      <c r="AI1080" s="193"/>
      <c r="AJ1080" s="193">
        <v>94</v>
      </c>
      <c r="AK1080" s="193" t="s">
        <v>10493</v>
      </c>
      <c r="AL1080" s="193">
        <v>30</v>
      </c>
      <c r="AM1080" s="193" t="s">
        <v>3519</v>
      </c>
      <c r="AN1080" s="193" t="str">
        <f>+IF(AL1080=45,1,"")</f>
        <v/>
      </c>
      <c r="AO1080" s="195">
        <f ca="1">+TODAY()</f>
        <v>44256</v>
      </c>
      <c r="AP1080" s="194">
        <f ca="1">+IF(Tabla1[[#This Row],[Fecha Ingreso Plataforma]]="","",AO1080-AC1080)</f>
        <v>69</v>
      </c>
      <c r="AQ1080" s="195"/>
      <c r="AR1080" s="197">
        <f>+IF(Tabla1[[#This Row],[Fecha Baja]]="","",VALUE(1&amp;"/"&amp;MONTH(Tabla1[[#This Row],[Fecha Baja]])&amp;"/"&amp;YEAR(Tabla1[[#This Row],[Fecha Baja]])))</f>
        <v>44166</v>
      </c>
      <c r="AS1080" s="197">
        <f>IF(Tabla1[[#This Row],[Fecha Ingreso Plataforma]]="","",VALUE(1&amp;"/"&amp;MONTH(Tabla1[[#This Row],[Fecha Ingreso Plataforma]])&amp;"/"&amp;YEAR(Tabla1[[#This Row],[Fecha Ingreso Plataforma]])))</f>
        <v>44166</v>
      </c>
      <c r="AT1080" s="194" t="str">
        <f ca="1">+IF(AND(Tabla1[[#This Row],[dias]]&gt;=135,Tabla1[[#This Row],[Estado]]="Vigente"),"Si","No")</f>
        <v>No</v>
      </c>
      <c r="AU1080" s="194" t="str">
        <f>+IF(COUNTIF('PLAN EMPLEADO'!I:I,Tabla1[[#This Row],[Mail]])=0,"No","Si")</f>
        <v>No</v>
      </c>
      <c r="AV1080" s="194" t="s">
        <v>709</v>
      </c>
      <c r="AW1080" s="194" t="s">
        <v>9010</v>
      </c>
    </row>
    <row r="1081" spans="1:49" x14ac:dyDescent="0.2">
      <c r="A1081" s="193" t="s">
        <v>27</v>
      </c>
      <c r="B1081" s="193" t="s">
        <v>3115</v>
      </c>
      <c r="C1081" s="193" t="s">
        <v>28</v>
      </c>
      <c r="D1081" s="193" t="s">
        <v>30</v>
      </c>
      <c r="E1081" s="193" t="str">
        <f>+LEFT(Tabla1[[#This Row],[RutDV]],8)</f>
        <v>21146566</v>
      </c>
      <c r="F1081" s="193" t="str">
        <f>+RIGHT(Tabla1[[#This Row],[RutDV]],1)</f>
        <v>2</v>
      </c>
      <c r="G1081" s="193" t="s">
        <v>11187</v>
      </c>
      <c r="H1081" s="193" t="s">
        <v>11268</v>
      </c>
      <c r="I1081" s="194" t="str">
        <f>+TRIM(Tabla1[[#This Row],[Nombres]]&amp;" "&amp;Tabla1[[#This Row],[Apellidos]])</f>
        <v>ZACK MOURRICE RIVERS MONTESINOS</v>
      </c>
      <c r="J1081" s="193" t="s">
        <v>11199</v>
      </c>
      <c r="K1081" s="193" t="s">
        <v>11200</v>
      </c>
      <c r="L1081" s="193" t="s">
        <v>2494</v>
      </c>
      <c r="M1081" s="193" t="s">
        <v>2493</v>
      </c>
      <c r="N1081" s="193" t="s">
        <v>2496</v>
      </c>
      <c r="O1081" s="193" t="s">
        <v>3533</v>
      </c>
      <c r="P1081" s="195">
        <v>44221</v>
      </c>
      <c r="Q1081" s="195"/>
      <c r="R1081" s="196"/>
      <c r="S1081" s="196"/>
      <c r="T1081" s="196"/>
      <c r="U1081" s="196"/>
      <c r="V1081" s="195">
        <v>37541</v>
      </c>
      <c r="W1081" s="195" t="s">
        <v>7396</v>
      </c>
      <c r="X1081" s="193" t="s">
        <v>3289</v>
      </c>
      <c r="Y1081" s="193" t="str">
        <f>+IFERROR(VLOOKUP(Tabla1[[#This Row],[Supervisor]],STAFF!E:H,4,0),"")</f>
        <v>WILLIAMS ENRIQUE DOMINGUEZ BARRADA</v>
      </c>
      <c r="Z1081" s="195">
        <v>44172</v>
      </c>
      <c r="AA1081" s="195">
        <v>44189</v>
      </c>
      <c r="AB1081" s="193"/>
      <c r="AC1081" s="195">
        <v>44190</v>
      </c>
      <c r="AD1081" s="193" t="s">
        <v>11268</v>
      </c>
      <c r="AE1081" s="193" t="s">
        <v>11268</v>
      </c>
      <c r="AF1081" s="193">
        <v>19476</v>
      </c>
      <c r="AG1081" s="193" t="s">
        <v>11276</v>
      </c>
      <c r="AH1081" s="193"/>
      <c r="AI1081" s="193"/>
      <c r="AJ1081" s="193">
        <v>95</v>
      </c>
      <c r="AK1081" s="193" t="s">
        <v>7509</v>
      </c>
      <c r="AL1081" s="193">
        <v>30</v>
      </c>
      <c r="AM1081" s="193" t="s">
        <v>3519</v>
      </c>
      <c r="AN1081" s="193" t="str">
        <f>+IF(AL1081=45,1,"")</f>
        <v/>
      </c>
      <c r="AO1081" s="195">
        <f ca="1">+TODAY()</f>
        <v>44256</v>
      </c>
      <c r="AP1081" s="194">
        <f ca="1">+IF(Tabla1[[#This Row],[Fecha Ingreso Plataforma]]="","",AO1081-AC1081)</f>
        <v>66</v>
      </c>
      <c r="AQ1081" s="195"/>
      <c r="AR1081" s="197">
        <f>+IF(Tabla1[[#This Row],[Fecha Baja]]="","",VALUE(1&amp;"/"&amp;MONTH(Tabla1[[#This Row],[Fecha Baja]])&amp;"/"&amp;YEAR(Tabla1[[#This Row],[Fecha Baja]])))</f>
        <v>44197</v>
      </c>
      <c r="AS1081" s="197">
        <f>IF(Tabla1[[#This Row],[Fecha Ingreso Plataforma]]="","",VALUE(1&amp;"/"&amp;MONTH(Tabla1[[#This Row],[Fecha Ingreso Plataforma]])&amp;"/"&amp;YEAR(Tabla1[[#This Row],[Fecha Ingreso Plataforma]])))</f>
        <v>44166</v>
      </c>
      <c r="AT1081" s="194" t="str">
        <f ca="1">+IF(AND(Tabla1[[#This Row],[dias]]&gt;=135,Tabla1[[#This Row],[Estado]]="Vigente"),"Si","No")</f>
        <v>No</v>
      </c>
      <c r="AU1081" s="194" t="str">
        <f>+IF(COUNTIF('PLAN EMPLEADO'!I:I,Tabla1[[#This Row],[Mail]])=0,"No","Si")</f>
        <v>No</v>
      </c>
      <c r="AV1081" s="194" t="s">
        <v>709</v>
      </c>
      <c r="AW1081" s="194" t="s">
        <v>9010</v>
      </c>
    </row>
    <row r="1082" spans="1:49" x14ac:dyDescent="0.2">
      <c r="A1082" s="193" t="s">
        <v>27</v>
      </c>
      <c r="B1082" s="193" t="s">
        <v>3115</v>
      </c>
      <c r="C1082" s="193" t="s">
        <v>28</v>
      </c>
      <c r="D1082" s="193" t="s">
        <v>30</v>
      </c>
      <c r="E1082" s="193" t="str">
        <f>+LEFT(Tabla1[[#This Row],[RutDV]],8)</f>
        <v>17253129</v>
      </c>
      <c r="F1082" s="193" t="str">
        <f>+RIGHT(Tabla1[[#This Row],[RutDV]],1)</f>
        <v>6</v>
      </c>
      <c r="G1082" s="193" t="s">
        <v>11233</v>
      </c>
      <c r="H1082" s="193" t="s">
        <v>11282</v>
      </c>
      <c r="I1082" s="194" t="str">
        <f>+TRIM(Tabla1[[#This Row],[Nombres]]&amp;" "&amp;Tabla1[[#This Row],[Apellidos]])</f>
        <v>FABIAN MATIAS SANCHA AGUILERA</v>
      </c>
      <c r="J1082" s="193" t="s">
        <v>11210</v>
      </c>
      <c r="K1082" s="193" t="s">
        <v>11211</v>
      </c>
      <c r="L1082" s="193" t="s">
        <v>2494</v>
      </c>
      <c r="M1082" s="211" t="s">
        <v>2493</v>
      </c>
      <c r="N1082" s="193" t="s">
        <v>2495</v>
      </c>
      <c r="O1082" s="193" t="s">
        <v>3107</v>
      </c>
      <c r="P1082" s="195">
        <v>44228</v>
      </c>
      <c r="Q1082" s="195"/>
      <c r="R1082" s="196"/>
      <c r="S1082" s="196"/>
      <c r="T1082" s="196"/>
      <c r="U1082" s="196"/>
      <c r="V1082" s="195" t="s">
        <v>11246</v>
      </c>
      <c r="W1082" s="195" t="s">
        <v>5411</v>
      </c>
      <c r="X1082" s="37" t="s">
        <v>2512</v>
      </c>
      <c r="Y1082" s="37" t="str">
        <f>+IFERROR(VLOOKUP(Tabla1[[#This Row],[Supervisor]],STAFF!E:H,4,0),"")</f>
        <v>ULISES LA ROSA PEREZ</v>
      </c>
      <c r="Z1082" s="195">
        <v>44179</v>
      </c>
      <c r="AA1082" s="195">
        <v>44201</v>
      </c>
      <c r="AB1082" s="193"/>
      <c r="AC1082" s="195">
        <v>44202</v>
      </c>
      <c r="AD1082" s="193" t="s">
        <v>11282</v>
      </c>
      <c r="AE1082" s="193" t="s">
        <v>11282</v>
      </c>
      <c r="AF1082" s="193">
        <v>19012</v>
      </c>
      <c r="AG1082" s="193" t="s">
        <v>11295</v>
      </c>
      <c r="AH1082" s="193"/>
      <c r="AI1082" s="193"/>
      <c r="AJ1082" s="193">
        <v>96</v>
      </c>
      <c r="AK1082" s="193" t="s">
        <v>5890</v>
      </c>
      <c r="AL1082" s="193">
        <v>45</v>
      </c>
      <c r="AM1082" s="193" t="s">
        <v>3519</v>
      </c>
      <c r="AN1082" s="193">
        <f>+IF(AL1082=45,1,"")</f>
        <v>1</v>
      </c>
      <c r="AO1082" s="195">
        <f ca="1">+TODAY()</f>
        <v>44256</v>
      </c>
      <c r="AP1082" s="194">
        <f ca="1">+IF(Tabla1[[#This Row],[Fecha Ingreso Plataforma]]="","",AO1082-AC1082)</f>
        <v>54</v>
      </c>
      <c r="AQ1082" s="195"/>
      <c r="AR1082" s="197">
        <f>+IF(Tabla1[[#This Row],[Fecha Baja]]="","",VALUE(1&amp;"/"&amp;MONTH(Tabla1[[#This Row],[Fecha Baja]])&amp;"/"&amp;YEAR(Tabla1[[#This Row],[Fecha Baja]])))</f>
        <v>44228</v>
      </c>
      <c r="AS1082" s="197">
        <f>IF(Tabla1[[#This Row],[Fecha Ingreso Plataforma]]="","",VALUE(1&amp;"/"&amp;MONTH(Tabla1[[#This Row],[Fecha Ingreso Plataforma]])&amp;"/"&amp;YEAR(Tabla1[[#This Row],[Fecha Ingreso Plataforma]])))</f>
        <v>44197</v>
      </c>
      <c r="AT1082" s="194" t="str">
        <f ca="1">+IF(AND(Tabla1[[#This Row],[dias]]&gt;=135,Tabla1[[#This Row],[Estado]]="Vigente"),"Si","No")</f>
        <v>No</v>
      </c>
      <c r="AU1082" s="194" t="str">
        <f>+IF(COUNTIF('PLAN EMPLEADO'!I:I,Tabla1[[#This Row],[Mail]])=0,"No","Si")</f>
        <v>No</v>
      </c>
      <c r="AV1082" s="194" t="s">
        <v>709</v>
      </c>
      <c r="AW1082" s="194" t="s">
        <v>9010</v>
      </c>
    </row>
    <row r="1083" spans="1:49" x14ac:dyDescent="0.2">
      <c r="A1083" s="193" t="s">
        <v>27</v>
      </c>
      <c r="B1083" s="193" t="s">
        <v>3115</v>
      </c>
      <c r="C1083" s="193" t="s">
        <v>28</v>
      </c>
      <c r="D1083" s="193" t="s">
        <v>11305</v>
      </c>
      <c r="E1083" s="193" t="str">
        <f>+LEFT(Tabla1[[#This Row],[RutDV]],8)</f>
        <v>19224540</v>
      </c>
      <c r="F1083" s="193" t="str">
        <f>+RIGHT(Tabla1[[#This Row],[RutDV]],1)</f>
        <v>0</v>
      </c>
      <c r="G1083" s="193" t="s">
        <v>11454</v>
      </c>
      <c r="H1083" s="193" t="s">
        <v>11445</v>
      </c>
      <c r="I1083" s="194" t="str">
        <f>+TRIM(Tabla1[[#This Row],[Nombres]]&amp;" "&amp;Tabla1[[#This Row],[Apellidos]])</f>
        <v>KAREN VANESSA GONZÁLEZ CASTILLO</v>
      </c>
      <c r="J1083" s="193" t="s">
        <v>11469</v>
      </c>
      <c r="K1083" s="193" t="s">
        <v>11470</v>
      </c>
      <c r="L1083" s="193" t="s">
        <v>2494</v>
      </c>
      <c r="M1083" s="193" t="s">
        <v>2493</v>
      </c>
      <c r="N1083" s="193" t="s">
        <v>2495</v>
      </c>
      <c r="O1083" s="193" t="s">
        <v>3108</v>
      </c>
      <c r="P1083" s="195">
        <v>44253</v>
      </c>
      <c r="Q1083" s="195"/>
      <c r="R1083" s="196"/>
      <c r="S1083" s="196"/>
      <c r="T1083" s="196"/>
      <c r="U1083" s="196"/>
      <c r="V1083" s="195">
        <v>35049</v>
      </c>
      <c r="W1083" s="195" t="s">
        <v>11613</v>
      </c>
      <c r="X1083" s="193" t="s">
        <v>11616</v>
      </c>
      <c r="Y1083" s="193" t="str">
        <f>+IFERROR(VLOOKUP(Tabla1[[#This Row],[Supervisor]],STAFF!E:H,4,0),"")</f>
        <v>WILLIAMS ENRIQUE DOMINGUEZ BARRADA</v>
      </c>
      <c r="Z1083" s="195">
        <v>44200</v>
      </c>
      <c r="AA1083" s="195">
        <v>44208</v>
      </c>
      <c r="AB1083" s="193"/>
      <c r="AC1083" s="195">
        <v>44209</v>
      </c>
      <c r="AD1083" s="193" t="s">
        <v>11445</v>
      </c>
      <c r="AE1083" s="193" t="s">
        <v>11445</v>
      </c>
      <c r="AF1083" s="193">
        <v>15140</v>
      </c>
      <c r="AG1083" s="193" t="s">
        <v>11434</v>
      </c>
      <c r="AH1083" s="193"/>
      <c r="AI1083" s="193"/>
      <c r="AJ1083" s="193">
        <v>98</v>
      </c>
      <c r="AK1083" s="193" t="s">
        <v>10407</v>
      </c>
      <c r="AL1083" s="193">
        <v>30</v>
      </c>
      <c r="AM1083" s="193" t="s">
        <v>3519</v>
      </c>
      <c r="AN1083" s="193" t="str">
        <f>+IF(AL1083=45,1,"")</f>
        <v/>
      </c>
      <c r="AO1083" s="195">
        <f ca="1">+TODAY()</f>
        <v>44256</v>
      </c>
      <c r="AP1083" s="194">
        <f ca="1">+IF(Tabla1[[#This Row],[Fecha Ingreso Plataforma]]="","",AO1083-AC1083)</f>
        <v>47</v>
      </c>
      <c r="AQ1083" s="195"/>
      <c r="AR1083" s="197">
        <f>+IF(Tabla1[[#This Row],[Fecha Baja]]="","",VALUE(1&amp;"/"&amp;MONTH(Tabla1[[#This Row],[Fecha Baja]])&amp;"/"&amp;YEAR(Tabla1[[#This Row],[Fecha Baja]])))</f>
        <v>44228</v>
      </c>
      <c r="AS1083" s="197">
        <f>IF(Tabla1[[#This Row],[Fecha Ingreso Plataforma]]="","",VALUE(1&amp;"/"&amp;MONTH(Tabla1[[#This Row],[Fecha Ingreso Plataforma]])&amp;"/"&amp;YEAR(Tabla1[[#This Row],[Fecha Ingreso Plataforma]])))</f>
        <v>44197</v>
      </c>
      <c r="AT1083" s="194" t="str">
        <f ca="1">+IF(AND(Tabla1[[#This Row],[dias]]&gt;=135,Tabla1[[#This Row],[Estado]]="Vigente"),"Si","No")</f>
        <v>No</v>
      </c>
      <c r="AU1083" s="194" t="str">
        <f>+IF(COUNTIF('PLAN EMPLEADO'!I:I,Tabla1[[#This Row],[Mail]])=0,"No","Si")</f>
        <v>No</v>
      </c>
      <c r="AV1083" s="194"/>
      <c r="AW1083" s="194" t="s">
        <v>11426</v>
      </c>
    </row>
    <row r="1084" spans="1:49" x14ac:dyDescent="0.2">
      <c r="A1084" s="37" t="s">
        <v>27</v>
      </c>
      <c r="B1084" s="37" t="s">
        <v>3115</v>
      </c>
      <c r="C1084" s="37" t="s">
        <v>28</v>
      </c>
      <c r="D1084" s="37" t="s">
        <v>30</v>
      </c>
      <c r="E1084" s="193" t="str">
        <f>+LEFT(Tabla1[[#This Row],[RutDV]],8)</f>
        <v>19256731</v>
      </c>
      <c r="F1084" s="193" t="str">
        <f>+RIGHT(Tabla1[[#This Row],[RutDV]],1)</f>
        <v>9</v>
      </c>
      <c r="G1084" s="193" t="s">
        <v>11520</v>
      </c>
      <c r="H1084" s="193" t="s">
        <v>11729</v>
      </c>
      <c r="I1084" s="194" t="str">
        <f>+TRIM(Tabla1[[#This Row],[Nombres]]&amp;" "&amp;Tabla1[[#This Row],[Apellidos]])</f>
        <v>FERNANDO DARIO TRIGO PIZARRO</v>
      </c>
      <c r="J1084" s="193" t="s">
        <v>11490</v>
      </c>
      <c r="K1084" s="193" t="s">
        <v>11491</v>
      </c>
      <c r="L1084" s="193" t="s">
        <v>2494</v>
      </c>
      <c r="M1084" s="211" t="s">
        <v>2493</v>
      </c>
      <c r="N1084" s="193" t="s">
        <v>2496</v>
      </c>
      <c r="O1084" s="193" t="s">
        <v>3533</v>
      </c>
      <c r="P1084" s="195">
        <v>44235</v>
      </c>
      <c r="Q1084" s="195"/>
      <c r="R1084" s="196"/>
      <c r="S1084" s="196"/>
      <c r="T1084" s="196"/>
      <c r="U1084" s="196"/>
      <c r="V1084" s="195" t="s">
        <v>11537</v>
      </c>
      <c r="W1084" s="195" t="s">
        <v>7308</v>
      </c>
      <c r="X1084" s="193" t="s">
        <v>3656</v>
      </c>
      <c r="Y1084" s="193" t="str">
        <f>+IFERROR(VLOOKUP(Tabla1[[#This Row],[Supervisor]],STAFF!E:H,4,0),"")</f>
        <v>ULISES LA ROSA PEREZ</v>
      </c>
      <c r="Z1084" s="195">
        <v>44201</v>
      </c>
      <c r="AA1084" s="195">
        <v>44217</v>
      </c>
      <c r="AB1084" s="193"/>
      <c r="AC1084" s="195">
        <v>44218</v>
      </c>
      <c r="AD1084" s="193" t="s">
        <v>11729</v>
      </c>
      <c r="AE1084" s="193" t="s">
        <v>11729</v>
      </c>
      <c r="AF1084" s="193"/>
      <c r="AG1084" s="193" t="s">
        <v>11728</v>
      </c>
      <c r="AH1084" s="193"/>
      <c r="AI1084" s="193"/>
      <c r="AJ1084" s="193">
        <v>99</v>
      </c>
      <c r="AK1084" s="193" t="s">
        <v>7509</v>
      </c>
      <c r="AL1084" s="193">
        <v>45</v>
      </c>
      <c r="AM1084" s="193" t="s">
        <v>3519</v>
      </c>
      <c r="AN1084" s="193">
        <f>+IF(AL1084=45,1,"")</f>
        <v>1</v>
      </c>
      <c r="AO1084" s="195">
        <f ca="1">+TODAY()</f>
        <v>44256</v>
      </c>
      <c r="AP1084" s="194">
        <f ca="1">+IF(Tabla1[[#This Row],[Fecha Ingreso Plataforma]]="","",AO1084-AC1084)</f>
        <v>38</v>
      </c>
      <c r="AQ1084" s="195"/>
      <c r="AR1084" s="197">
        <f>+IF(Tabla1[[#This Row],[Fecha Baja]]="","",VALUE(1&amp;"/"&amp;MONTH(Tabla1[[#This Row],[Fecha Baja]])&amp;"/"&amp;YEAR(Tabla1[[#This Row],[Fecha Baja]])))</f>
        <v>44228</v>
      </c>
      <c r="AS1084" s="197">
        <f>IF(Tabla1[[#This Row],[Fecha Ingreso Plataforma]]="","",VALUE(1&amp;"/"&amp;MONTH(Tabla1[[#This Row],[Fecha Ingreso Plataforma]])&amp;"/"&amp;YEAR(Tabla1[[#This Row],[Fecha Ingreso Plataforma]])))</f>
        <v>44197</v>
      </c>
      <c r="AT1084" s="194" t="str">
        <f ca="1">+IF(AND(Tabla1[[#This Row],[dias]]&gt;=135,Tabla1[[#This Row],[Estado]]="Vigente"),"Si","No")</f>
        <v>No</v>
      </c>
      <c r="AU1084" s="194" t="str">
        <f>+IF(COUNTIF('PLAN EMPLEADO'!I:I,Tabla1[[#This Row],[Mail]])=0,"No","Si")</f>
        <v>No</v>
      </c>
      <c r="AV1084" s="194"/>
      <c r="AW1084" s="194" t="s">
        <v>9010</v>
      </c>
    </row>
    <row r="1085" spans="1:49" x14ac:dyDescent="0.2">
      <c r="A1085" s="37" t="s">
        <v>27</v>
      </c>
      <c r="B1085" s="37" t="s">
        <v>3115</v>
      </c>
      <c r="C1085" s="37" t="s">
        <v>28</v>
      </c>
      <c r="D1085" s="37" t="s">
        <v>30</v>
      </c>
      <c r="E1085" s="193" t="str">
        <f>+LEFT(Tabla1[[#This Row],[RutDV]],8)</f>
        <v>20964862</v>
      </c>
      <c r="F1085" s="193" t="str">
        <f>+RIGHT(Tabla1[[#This Row],[RutDV]],1)</f>
        <v>8</v>
      </c>
      <c r="G1085" s="193" t="s">
        <v>11521</v>
      </c>
      <c r="H1085" s="193" t="s">
        <v>11564</v>
      </c>
      <c r="I1085" s="194" t="str">
        <f>+TRIM(Tabla1[[#This Row],[Nombres]]&amp;" "&amp;Tabla1[[#This Row],[Apellidos]])</f>
        <v>NOELIA LEONILA MUÑOZ ORTIZ</v>
      </c>
      <c r="J1085" s="193" t="s">
        <v>11492</v>
      </c>
      <c r="K1085" s="193" t="s">
        <v>11493</v>
      </c>
      <c r="L1085" s="193" t="s">
        <v>2494</v>
      </c>
      <c r="M1085" s="211" t="s">
        <v>2493</v>
      </c>
      <c r="N1085" s="193" t="s">
        <v>2495</v>
      </c>
      <c r="O1085" s="193" t="s">
        <v>3107</v>
      </c>
      <c r="P1085" s="40">
        <v>44225</v>
      </c>
      <c r="Q1085" s="195"/>
      <c r="R1085" s="196"/>
      <c r="S1085" s="196"/>
      <c r="T1085" s="196"/>
      <c r="U1085" s="196"/>
      <c r="V1085" s="195" t="s">
        <v>11538</v>
      </c>
      <c r="W1085" s="195" t="s">
        <v>7309</v>
      </c>
      <c r="X1085" s="193" t="s">
        <v>708</v>
      </c>
      <c r="Y1085" s="193" t="str">
        <f>+IFERROR(VLOOKUP(Tabla1[[#This Row],[Supervisor]],STAFF!E:H,4,0),"")</f>
        <v>FRANCISCO JAVIER SUAREZ VEGA</v>
      </c>
      <c r="Z1085" s="195">
        <v>44201</v>
      </c>
      <c r="AA1085" s="195">
        <v>44217</v>
      </c>
      <c r="AB1085" s="193"/>
      <c r="AC1085" s="195">
        <v>44218</v>
      </c>
      <c r="AD1085" s="193" t="s">
        <v>11564</v>
      </c>
      <c r="AE1085" s="193" t="s">
        <v>11564</v>
      </c>
      <c r="AF1085" s="193">
        <v>19427</v>
      </c>
      <c r="AG1085" s="193" t="s">
        <v>11579</v>
      </c>
      <c r="AH1085" s="193"/>
      <c r="AI1085" s="193"/>
      <c r="AJ1085" s="193">
        <v>99</v>
      </c>
      <c r="AK1085" s="193" t="s">
        <v>7509</v>
      </c>
      <c r="AL1085" s="193">
        <v>30</v>
      </c>
      <c r="AM1085" s="193" t="s">
        <v>3519</v>
      </c>
      <c r="AN1085" s="193" t="str">
        <f>+IF(AL1085=45,1,"")</f>
        <v/>
      </c>
      <c r="AO1085" s="195">
        <f ca="1">+TODAY()</f>
        <v>44256</v>
      </c>
      <c r="AP1085" s="194">
        <f ca="1">+IF(Tabla1[[#This Row],[Fecha Ingreso Plataforma]]="","",AO1085-AC1085)</f>
        <v>38</v>
      </c>
      <c r="AQ1085" s="195"/>
      <c r="AR1085" s="197">
        <f>+IF(Tabla1[[#This Row],[Fecha Baja]]="","",VALUE(1&amp;"/"&amp;MONTH(Tabla1[[#This Row],[Fecha Baja]])&amp;"/"&amp;YEAR(Tabla1[[#This Row],[Fecha Baja]])))</f>
        <v>44197</v>
      </c>
      <c r="AS1085" s="197">
        <f>IF(Tabla1[[#This Row],[Fecha Ingreso Plataforma]]="","",VALUE(1&amp;"/"&amp;MONTH(Tabla1[[#This Row],[Fecha Ingreso Plataforma]])&amp;"/"&amp;YEAR(Tabla1[[#This Row],[Fecha Ingreso Plataforma]])))</f>
        <v>44197</v>
      </c>
      <c r="AT1085" s="194" t="str">
        <f ca="1">+IF(AND(Tabla1[[#This Row],[dias]]&gt;=135,Tabla1[[#This Row],[Estado]]="Vigente"),"Si","No")</f>
        <v>No</v>
      </c>
      <c r="AU1085" s="194" t="str">
        <f>+IF(COUNTIF('PLAN EMPLEADO'!I:I,Tabla1[[#This Row],[Mail]])=0,"No","Si")</f>
        <v>No</v>
      </c>
      <c r="AV1085" s="194"/>
      <c r="AW1085" s="194" t="s">
        <v>9010</v>
      </c>
    </row>
    <row r="1086" spans="1:49" x14ac:dyDescent="0.2">
      <c r="A1086" s="193" t="s">
        <v>27</v>
      </c>
      <c r="B1086" s="193" t="s">
        <v>3115</v>
      </c>
      <c r="C1086" s="193" t="s">
        <v>28</v>
      </c>
      <c r="D1086" s="193" t="s">
        <v>30</v>
      </c>
      <c r="E1086" s="193" t="str">
        <f>+LEFT(Tabla1[[#This Row],[RutDV]],8)</f>
        <v>20317399</v>
      </c>
      <c r="F1086" s="193" t="str">
        <f>+RIGHT(Tabla1[[#This Row],[RutDV]],1)</f>
        <v>7</v>
      </c>
      <c r="G1086" s="193" t="s">
        <v>11796</v>
      </c>
      <c r="H1086" s="193" t="s">
        <v>11873</v>
      </c>
      <c r="I1086" s="194" t="str">
        <f>+TRIM(Tabla1[[#This Row],[Nombres]]&amp;" "&amp;Tabla1[[#This Row],[Apellidos]])</f>
        <v>ARRLYNSS IBETH VEAS TAPIA</v>
      </c>
      <c r="J1086" s="193" t="s">
        <v>11768</v>
      </c>
      <c r="K1086" s="193" t="s">
        <v>11769</v>
      </c>
      <c r="L1086" s="193" t="s">
        <v>2494</v>
      </c>
      <c r="M1086" s="193" t="s">
        <v>2493</v>
      </c>
      <c r="N1086" s="193" t="s">
        <v>2495</v>
      </c>
      <c r="O1086" s="193" t="s">
        <v>3107</v>
      </c>
      <c r="P1086" s="195">
        <v>44253</v>
      </c>
      <c r="Q1086" s="195"/>
      <c r="R1086" s="196"/>
      <c r="S1086" s="196"/>
      <c r="T1086" s="196"/>
      <c r="U1086" s="196"/>
      <c r="V1086" s="195" t="s">
        <v>11818</v>
      </c>
      <c r="W1086" s="195" t="s">
        <v>5415</v>
      </c>
      <c r="X1086" s="37" t="s">
        <v>2509</v>
      </c>
      <c r="Y1086" s="37" t="str">
        <f>+IFERROR(VLOOKUP(Tabla1[[#This Row],[Supervisor]],STAFF!E:H,4,0),"")</f>
        <v>ULISES LA ROSA PEREZ</v>
      </c>
      <c r="Z1086" s="195">
        <v>44221</v>
      </c>
      <c r="AA1086" s="195">
        <v>44207</v>
      </c>
      <c r="AB1086" s="193"/>
      <c r="AC1086" s="195">
        <v>44208</v>
      </c>
      <c r="AD1086" s="193" t="s">
        <v>11873</v>
      </c>
      <c r="AE1086" s="193" t="s">
        <v>11873</v>
      </c>
      <c r="AF1086" s="193">
        <v>19423</v>
      </c>
      <c r="AG1086" s="193" t="s">
        <v>11895</v>
      </c>
      <c r="AH1086" s="193"/>
      <c r="AI1086" s="193"/>
      <c r="AJ1086" s="193">
        <v>101</v>
      </c>
      <c r="AK1086" s="193" t="s">
        <v>10407</v>
      </c>
      <c r="AL1086" s="193">
        <v>45</v>
      </c>
      <c r="AM1086" s="193" t="s">
        <v>3519</v>
      </c>
      <c r="AN1086" s="193">
        <f>+IF(AL1086=45,1,"")</f>
        <v>1</v>
      </c>
      <c r="AO1086" s="195">
        <f ca="1">+TODAY()</f>
        <v>44256</v>
      </c>
      <c r="AP1086" s="194">
        <f ca="1">+IF(Tabla1[[#This Row],[Fecha Ingreso Plataforma]]="","",AO1086-AC1086)</f>
        <v>48</v>
      </c>
      <c r="AQ1086" s="195"/>
      <c r="AR1086" s="197">
        <f>+IF(Tabla1[[#This Row],[Fecha Baja]]="","",VALUE(1&amp;"/"&amp;MONTH(Tabla1[[#This Row],[Fecha Baja]])&amp;"/"&amp;YEAR(Tabla1[[#This Row],[Fecha Baja]])))</f>
        <v>44228</v>
      </c>
      <c r="AS1086" s="197">
        <f>IF(Tabla1[[#This Row],[Fecha Ingreso Plataforma]]="","",VALUE(1&amp;"/"&amp;MONTH(Tabla1[[#This Row],[Fecha Ingreso Plataforma]])&amp;"/"&amp;YEAR(Tabla1[[#This Row],[Fecha Ingreso Plataforma]])))</f>
        <v>44197</v>
      </c>
      <c r="AT1086" s="194" t="str">
        <f ca="1">+IF(AND(Tabla1[[#This Row],[dias]]&gt;=135,Tabla1[[#This Row],[Estado]]="Vigente"),"Si","No")</f>
        <v>No</v>
      </c>
      <c r="AU1086" s="194" t="str">
        <f>+IF(COUNTIF('PLAN EMPLEADO'!I:I,Tabla1[[#This Row],[Mail]])=0,"No","Si")</f>
        <v>No</v>
      </c>
      <c r="AV1086" s="194"/>
      <c r="AW1086" s="194" t="s">
        <v>9010</v>
      </c>
    </row>
    <row r="1087" spans="1:49" x14ac:dyDescent="0.2">
      <c r="A1087" s="193" t="s">
        <v>27</v>
      </c>
      <c r="B1087" s="193" t="s">
        <v>3115</v>
      </c>
      <c r="C1087" s="193" t="s">
        <v>28</v>
      </c>
      <c r="D1087" s="37" t="s">
        <v>30</v>
      </c>
      <c r="E1087" s="193" t="str">
        <f>+LEFT(Tabla1[[#This Row],[RutDV]],8)</f>
        <v>19660332</v>
      </c>
      <c r="F1087" s="193" t="str">
        <f>+RIGHT(Tabla1[[#This Row],[RutDV]],1)</f>
        <v>8</v>
      </c>
      <c r="G1087" s="193" t="s">
        <v>11955</v>
      </c>
      <c r="H1087" s="193" t="s">
        <v>12047</v>
      </c>
      <c r="I1087" s="194" t="str">
        <f>+TRIM(Tabla1[[#This Row],[Nombres]]&amp;" "&amp;Tabla1[[#This Row],[Apellidos]])</f>
        <v>MACARENA YAMILET CORTES IRARRAZABAL</v>
      </c>
      <c r="J1087" s="193" t="s">
        <v>11940</v>
      </c>
      <c r="K1087" s="193" t="s">
        <v>11941</v>
      </c>
      <c r="L1087" s="193" t="s">
        <v>2494</v>
      </c>
      <c r="M1087" s="193" t="s">
        <v>2493</v>
      </c>
      <c r="N1087" s="193" t="s">
        <v>2495</v>
      </c>
      <c r="O1087" s="193" t="s">
        <v>3107</v>
      </c>
      <c r="P1087" s="195">
        <v>44253</v>
      </c>
      <c r="Q1087" s="195"/>
      <c r="R1087" s="196"/>
      <c r="S1087" s="196"/>
      <c r="T1087" s="196"/>
      <c r="U1087" s="196"/>
      <c r="V1087" s="195" t="s">
        <v>11970</v>
      </c>
      <c r="W1087" s="195" t="s">
        <v>7309</v>
      </c>
      <c r="X1087" s="193" t="s">
        <v>708</v>
      </c>
      <c r="Y1087" s="193" t="str">
        <f>+IFERROR(VLOOKUP(Tabla1[[#This Row],[Supervisor]],STAFF!E:H,4,0),"")</f>
        <v>FRANCISCO JAVIER SUAREZ VEGA</v>
      </c>
      <c r="Z1087" s="195">
        <v>44228</v>
      </c>
      <c r="AA1087" s="195">
        <v>44242</v>
      </c>
      <c r="AB1087" s="193"/>
      <c r="AC1087" s="195">
        <v>44243</v>
      </c>
      <c r="AD1087" s="193" t="s">
        <v>12047</v>
      </c>
      <c r="AE1087" s="193" t="s">
        <v>12047</v>
      </c>
      <c r="AF1087" s="193">
        <v>19359</v>
      </c>
      <c r="AG1087" s="193" t="s">
        <v>12063</v>
      </c>
      <c r="AH1087" s="193"/>
      <c r="AI1087" s="193"/>
      <c r="AJ1087" s="193">
        <v>102</v>
      </c>
      <c r="AK1087" s="193" t="s">
        <v>11979</v>
      </c>
      <c r="AL1087" s="193">
        <v>45</v>
      </c>
      <c r="AM1087" s="193" t="s">
        <v>3519</v>
      </c>
      <c r="AN1087" s="193">
        <f>+IF(AL1087=45,1,"")</f>
        <v>1</v>
      </c>
      <c r="AO1087" s="195">
        <f ca="1">+TODAY()</f>
        <v>44256</v>
      </c>
      <c r="AP1087" s="194">
        <f ca="1">+IF(Tabla1[[#This Row],[Fecha Ingreso Plataforma]]="","",AO1087-AC1087)</f>
        <v>13</v>
      </c>
      <c r="AQ1087" s="195"/>
      <c r="AR1087" s="197">
        <f>+IF(Tabla1[[#This Row],[Fecha Baja]]="","",VALUE(1&amp;"/"&amp;MONTH(Tabla1[[#This Row],[Fecha Baja]])&amp;"/"&amp;YEAR(Tabla1[[#This Row],[Fecha Baja]])))</f>
        <v>44228</v>
      </c>
      <c r="AS1087" s="197">
        <f>IF(Tabla1[[#This Row],[Fecha Ingreso Plataforma]]="","",VALUE(1&amp;"/"&amp;MONTH(Tabla1[[#This Row],[Fecha Ingreso Plataforma]])&amp;"/"&amp;YEAR(Tabla1[[#This Row],[Fecha Ingreso Plataforma]])))</f>
        <v>44228</v>
      </c>
      <c r="AT1087" s="194" t="str">
        <f ca="1">+IF(AND(Tabla1[[#This Row],[dias]]&gt;=135,Tabla1[[#This Row],[Estado]]="Vigente"),"Si","No")</f>
        <v>No</v>
      </c>
      <c r="AU1087" s="194" t="str">
        <f>+IF(COUNTIF('PLAN EMPLEADO'!I:I,Tabla1[[#This Row],[Mail]])=0,"No","Si")</f>
        <v>No</v>
      </c>
      <c r="AV1087" s="194"/>
      <c r="AW1087" s="194" t="s">
        <v>9010</v>
      </c>
    </row>
    <row r="1088" spans="1:49" x14ac:dyDescent="0.2">
      <c r="A1088" s="37" t="s">
        <v>27</v>
      </c>
      <c r="B1088" s="193" t="s">
        <v>3115</v>
      </c>
      <c r="C1088" s="193" t="s">
        <v>28</v>
      </c>
      <c r="D1088" s="37" t="s">
        <v>30</v>
      </c>
      <c r="E1088" s="193" t="str">
        <f>+LEFT(Tabla1[[#This Row],[RutDV]],8)</f>
        <v>26840974</v>
      </c>
      <c r="F1088" s="193" t="str">
        <f>+RIGHT(Tabla1[[#This Row],[RutDV]],1)</f>
        <v>2</v>
      </c>
      <c r="G1088" s="37" t="s">
        <v>7133</v>
      </c>
      <c r="H1088" s="37" t="s">
        <v>4187</v>
      </c>
      <c r="I1088" s="37" t="str">
        <f>+TRIM(Tabla1[[#This Row],[Nombres]]&amp;" "&amp;Tabla1[[#This Row],[Apellidos]])</f>
        <v>JUAN CARLOS PANAIT GUERRERO</v>
      </c>
      <c r="J1088" s="37" t="s">
        <v>1451</v>
      </c>
      <c r="K1088" s="37" t="s">
        <v>4147</v>
      </c>
      <c r="L1088" s="193" t="s">
        <v>2494</v>
      </c>
      <c r="M1088" s="211" t="s">
        <v>2493</v>
      </c>
      <c r="N1088" s="193" t="s">
        <v>2496</v>
      </c>
      <c r="O1088" s="193" t="s">
        <v>3533</v>
      </c>
      <c r="P1088" s="195">
        <v>44232</v>
      </c>
      <c r="Q1088" s="37"/>
      <c r="V1088" s="40">
        <v>34849</v>
      </c>
      <c r="W1088" s="40" t="s">
        <v>8319</v>
      </c>
      <c r="X1088" s="37" t="s">
        <v>4468</v>
      </c>
      <c r="Y1088" s="37" t="str">
        <f>+IFERROR(VLOOKUP(Tabla1[[#This Row],[Supervisor]],STAFF!E:H,4,0),"")</f>
        <v>FRANCISCO JAVIER SUAREZ VEGA</v>
      </c>
      <c r="Z1088" s="40">
        <v>43367</v>
      </c>
      <c r="AA1088" s="40">
        <v>43383</v>
      </c>
      <c r="AB1088" s="37" t="s">
        <v>2516</v>
      </c>
      <c r="AC1088" s="40">
        <v>43384</v>
      </c>
      <c r="AD1088" s="37" t="s">
        <v>4187</v>
      </c>
      <c r="AE1088" s="37" t="s">
        <v>4187</v>
      </c>
      <c r="AF1088" s="37">
        <v>19245</v>
      </c>
      <c r="AG1088" s="37" t="s">
        <v>4200</v>
      </c>
      <c r="AJ1088" s="37" t="s">
        <v>5215</v>
      </c>
      <c r="AK1088" s="37" t="s">
        <v>3342</v>
      </c>
      <c r="AL1088" s="37">
        <v>45</v>
      </c>
      <c r="AM1088" s="193" t="s">
        <v>3519</v>
      </c>
      <c r="AN1088" s="37">
        <f>+IF(AL1088=45,1,"")</f>
        <v>1</v>
      </c>
      <c r="AO1088" s="40">
        <f ca="1">+TODAY()</f>
        <v>44256</v>
      </c>
      <c r="AP1088" s="41">
        <f ca="1">+IF(Tabla1[[#This Row],[Fecha Ingreso Plataforma]]="","",AO1088-AC1088)</f>
        <v>872</v>
      </c>
      <c r="AQ1088" s="40">
        <v>44166</v>
      </c>
      <c r="AR1088" s="42">
        <f>+IF(Tabla1[[#This Row],[Fecha Baja]]="","",VALUE(1&amp;"/"&amp;MONTH(Tabla1[[#This Row],[Fecha Baja]])&amp;"/"&amp;YEAR(Tabla1[[#This Row],[Fecha Baja]])))</f>
        <v>44228</v>
      </c>
      <c r="AS1088" s="42">
        <f>IF(Tabla1[[#This Row],[Fecha Ingreso Plataforma]]="","",VALUE(1&amp;"/"&amp;MONTH(Tabla1[[#This Row],[Fecha Ingreso Plataforma]])&amp;"/"&amp;YEAR(Tabla1[[#This Row],[Fecha Ingreso Plataforma]])))</f>
        <v>43374</v>
      </c>
      <c r="AT1088" s="41" t="str">
        <f ca="1">+IF(AND(Tabla1[[#This Row],[dias]]&gt;=135,Tabla1[[#This Row],[Estado]]="Vigente"),"Si","No")</f>
        <v>No</v>
      </c>
      <c r="AU1088" s="37" t="str">
        <f>+IF(COUNTIF('PLAN EMPLEADO'!I:I,Tabla1[[#This Row],[Mail]])=0,"No","Si")</f>
        <v>Si</v>
      </c>
      <c r="AV1088" s="154" t="s">
        <v>8321</v>
      </c>
      <c r="AW1088" s="194" t="s">
        <v>9006</v>
      </c>
    </row>
    <row r="1089" spans="1:49" x14ac:dyDescent="0.2">
      <c r="A1089" s="37" t="s">
        <v>27</v>
      </c>
      <c r="B1089" s="193" t="s">
        <v>3115</v>
      </c>
      <c r="C1089" s="193" t="s">
        <v>28</v>
      </c>
      <c r="D1089" s="37" t="s">
        <v>30</v>
      </c>
      <c r="E1089" s="193" t="str">
        <f>+LEFT(Tabla1[[#This Row],[RutDV]],8)</f>
        <v>27157100</v>
      </c>
      <c r="F1089" s="193" t="str">
        <f>+RIGHT(Tabla1[[#This Row],[RutDV]],1)</f>
        <v>3</v>
      </c>
      <c r="G1089" s="71" t="s">
        <v>8247</v>
      </c>
      <c r="H1089" s="37" t="s">
        <v>5103</v>
      </c>
      <c r="I1089" s="44" t="str">
        <f>+TRIM(Tabla1[[#This Row],[Nombres]]&amp;" "&amp;Tabla1[[#This Row],[Apellidos]])</f>
        <v>ELVIS JOSE GARCIA PEÑALOZA</v>
      </c>
      <c r="J1089" s="37" t="s">
        <v>5068</v>
      </c>
      <c r="K1089" s="37" t="s">
        <v>5069</v>
      </c>
      <c r="L1089" s="193" t="s">
        <v>2494</v>
      </c>
      <c r="M1089" s="193" t="s">
        <v>2493</v>
      </c>
      <c r="N1089" s="193" t="s">
        <v>2496</v>
      </c>
      <c r="O1089" s="193" t="s">
        <v>3533</v>
      </c>
      <c r="P1089" s="40">
        <v>44253</v>
      </c>
      <c r="Q1089" s="37"/>
      <c r="V1089" s="40">
        <v>32675</v>
      </c>
      <c r="W1089" s="195" t="s">
        <v>7396</v>
      </c>
      <c r="X1089" s="193" t="s">
        <v>12074</v>
      </c>
      <c r="Y1089" s="193" t="str">
        <f>+IFERROR(VLOOKUP(Tabla1[[#This Row],[Supervisor]],STAFF!E:H,4,0),"")</f>
        <v>WILLIAMS ENRIQUE DOMINGUEZ BARRADA</v>
      </c>
      <c r="Z1089" s="40">
        <v>43473</v>
      </c>
      <c r="AA1089" s="40">
        <v>43488</v>
      </c>
      <c r="AC1089" s="40">
        <v>43508</v>
      </c>
      <c r="AD1089" s="37" t="s">
        <v>5103</v>
      </c>
      <c r="AE1089" s="37" t="s">
        <v>5103</v>
      </c>
      <c r="AF1089" s="37">
        <v>19251</v>
      </c>
      <c r="AG1089" s="37" t="s">
        <v>5122</v>
      </c>
      <c r="AJ1089" s="37" t="s">
        <v>5127</v>
      </c>
      <c r="AK1089" s="37" t="s">
        <v>3342</v>
      </c>
      <c r="AL1089" s="37">
        <v>45</v>
      </c>
      <c r="AM1089" s="37" t="s">
        <v>3519</v>
      </c>
      <c r="AN1089" s="37">
        <f>+IF(AL1089=45,1,"")</f>
        <v>1</v>
      </c>
      <c r="AO1089" s="40">
        <f ca="1">+TODAY()</f>
        <v>44256</v>
      </c>
      <c r="AP1089" s="41">
        <f ca="1">+IF(Tabla1[[#This Row],[Fecha Ingreso Plataforma]]="","",AO1089-AC1089)</f>
        <v>748</v>
      </c>
      <c r="AQ1089" s="40">
        <v>44172</v>
      </c>
      <c r="AR1089" s="42">
        <f>+IF(Tabla1[[#This Row],[Fecha Baja]]="","",VALUE(1&amp;"/"&amp;MONTH(Tabla1[[#This Row],[Fecha Baja]])&amp;"/"&amp;YEAR(Tabla1[[#This Row],[Fecha Baja]])))</f>
        <v>44228</v>
      </c>
      <c r="AS1089" s="42">
        <f>IF(Tabla1[[#This Row],[Fecha Ingreso Plataforma]]="","",VALUE(1&amp;"/"&amp;MONTH(Tabla1[[#This Row],[Fecha Ingreso Plataforma]])&amp;"/"&amp;YEAR(Tabla1[[#This Row],[Fecha Ingreso Plataforma]])))</f>
        <v>43497</v>
      </c>
      <c r="AT1089" s="41" t="str">
        <f ca="1">+IF(AND(Tabla1[[#This Row],[dias]]&gt;=135,Tabla1[[#This Row],[Estado]]="Vigente"),"Si","No")</f>
        <v>No</v>
      </c>
      <c r="AU1089" s="37" t="str">
        <f>+IF(COUNTIF('PLAN EMPLEADO'!I:I,Tabla1[[#This Row],[Mail]])=0,"No","Si")</f>
        <v>Si</v>
      </c>
      <c r="AV1089" s="154" t="s">
        <v>8321</v>
      </c>
      <c r="AW1089" s="194" t="s">
        <v>9006</v>
      </c>
    </row>
    <row r="1090" spans="1:49" x14ac:dyDescent="0.2">
      <c r="A1090" s="78" t="s">
        <v>27</v>
      </c>
      <c r="B1090" s="37" t="s">
        <v>3115</v>
      </c>
      <c r="C1090" s="160" t="s">
        <v>28</v>
      </c>
      <c r="D1090" s="78" t="s">
        <v>30</v>
      </c>
      <c r="E1090" s="193" t="str">
        <f>+LEFT(Tabla1[[#This Row],[RutDV]],8)</f>
        <v>19257513</v>
      </c>
      <c r="F1090" s="193" t="str">
        <f>+RIGHT(Tabla1[[#This Row],[RutDV]],1)</f>
        <v>3</v>
      </c>
      <c r="G1090" s="78" t="s">
        <v>332</v>
      </c>
      <c r="H1090" s="78" t="s">
        <v>955</v>
      </c>
      <c r="I1090" s="79" t="str">
        <f>+TRIM(Tabla1[[#This Row],[Nombres]]&amp;" "&amp;Tabla1[[#This Row],[Apellidos]])</f>
        <v>ELIZABETH PATRICIA CRUZ OLIVARES</v>
      </c>
      <c r="J1090" s="37" t="s">
        <v>1880</v>
      </c>
      <c r="K1090" s="37" t="s">
        <v>1881</v>
      </c>
      <c r="L1090" s="193" t="s">
        <v>2494</v>
      </c>
      <c r="M1090" s="193" t="s">
        <v>2493</v>
      </c>
      <c r="N1090" s="193" t="s">
        <v>2495</v>
      </c>
      <c r="O1090" s="193" t="s">
        <v>3240</v>
      </c>
      <c r="P1090" s="80">
        <v>44039</v>
      </c>
      <c r="Q1090" s="195" t="s">
        <v>10898</v>
      </c>
      <c r="R1090" s="123"/>
      <c r="S1090" s="123"/>
      <c r="T1090" s="123"/>
      <c r="U1090" s="123"/>
      <c r="V1090" s="80" t="s">
        <v>8286</v>
      </c>
      <c r="W1090" s="161" t="s">
        <v>5408</v>
      </c>
      <c r="X1090" s="78" t="s">
        <v>4468</v>
      </c>
      <c r="Y1090" s="78" t="str">
        <f>+IFERROR(VLOOKUP(Tabla1[[#This Row],[Supervisor]],STAFF!E:H,4,0),"")</f>
        <v>WILLIAMS ENRIQUE DOMINGUEZ BARRADA</v>
      </c>
      <c r="Z1090" s="80">
        <v>43885</v>
      </c>
      <c r="AA1090" s="80">
        <v>43902</v>
      </c>
      <c r="AB1090" s="78"/>
      <c r="AC1090" s="80">
        <v>43906</v>
      </c>
      <c r="AD1090" s="78" t="s">
        <v>955</v>
      </c>
      <c r="AE1090" s="78" t="s">
        <v>955</v>
      </c>
      <c r="AF1090" s="78">
        <v>19062</v>
      </c>
      <c r="AG1090" s="78" t="s">
        <v>2763</v>
      </c>
      <c r="AH1090" s="78"/>
      <c r="AI1090" s="78"/>
      <c r="AJ1090" s="78" t="s">
        <v>8318</v>
      </c>
      <c r="AK1090" s="78" t="s">
        <v>7932</v>
      </c>
      <c r="AL1090" s="78">
        <v>45</v>
      </c>
      <c r="AM1090" s="78" t="s">
        <v>3519</v>
      </c>
      <c r="AN1090" s="78">
        <f>+IF(AL1090=45,1,"")</f>
        <v>1</v>
      </c>
      <c r="AO1090" s="80">
        <f ca="1">+TODAY()</f>
        <v>44256</v>
      </c>
      <c r="AP1090" s="79">
        <f ca="1">+IF(Tabla1[[#This Row],[Fecha Ingreso Plataforma]]="","",AO1090-AC1090)</f>
        <v>350</v>
      </c>
      <c r="AQ1090" s="40">
        <v>43999</v>
      </c>
      <c r="AR1090" s="81">
        <f>+IF(Tabla1[[#This Row],[Fecha Baja]]="","",VALUE(1&amp;"/"&amp;MONTH(Tabla1[[#This Row],[Fecha Baja]])&amp;"/"&amp;YEAR(Tabla1[[#This Row],[Fecha Baja]])))</f>
        <v>44013</v>
      </c>
      <c r="AS1090" s="81">
        <f>IF(Tabla1[[#This Row],[Fecha Ingreso Plataforma]]="","",VALUE(1&amp;"/"&amp;MONTH(Tabla1[[#This Row],[Fecha Ingreso Plataforma]])&amp;"/"&amp;YEAR(Tabla1[[#This Row],[Fecha Ingreso Plataforma]])))</f>
        <v>43891</v>
      </c>
      <c r="AT1090" s="79" t="str">
        <f ca="1">+IF(AND(Tabla1[[#This Row],[dias]]&gt;=135,Tabla1[[#This Row],[Estado]]="Vigente"),"Si","No")</f>
        <v>No</v>
      </c>
      <c r="AU1090" s="79" t="str">
        <f>+IF(COUNTIF('PLAN EMPLEADO'!I:I,Tabla1[[#This Row],[Mail]])=0,"No","Si")</f>
        <v>No</v>
      </c>
      <c r="AV1090" s="154" t="s">
        <v>709</v>
      </c>
      <c r="AW1090" s="194"/>
    </row>
    <row r="1091" spans="1:49" x14ac:dyDescent="0.2">
      <c r="A1091" s="78" t="s">
        <v>27</v>
      </c>
      <c r="B1091" s="37" t="s">
        <v>3115</v>
      </c>
      <c r="C1091" s="160" t="s">
        <v>28</v>
      </c>
      <c r="D1091" s="78" t="s">
        <v>30</v>
      </c>
      <c r="E1091" s="193" t="str">
        <f>+LEFT(Tabla1[[#This Row],[RutDV]],8)</f>
        <v>20718286</v>
      </c>
      <c r="F1091" s="193" t="str">
        <f>+RIGHT(Tabla1[[#This Row],[RutDV]],1)</f>
        <v>9</v>
      </c>
      <c r="G1091" s="78" t="s">
        <v>8250</v>
      </c>
      <c r="H1091" s="78" t="s">
        <v>8298</v>
      </c>
      <c r="I1091" s="79" t="str">
        <f>+TRIM(Tabla1[[#This Row],[Nombres]]&amp;" "&amp;Tabla1[[#This Row],[Apellidos]])</f>
        <v>Rocio Alejandra Rojas Ortiz</v>
      </c>
      <c r="J1091" s="78" t="s">
        <v>8262</v>
      </c>
      <c r="K1091" s="78" t="s">
        <v>8263</v>
      </c>
      <c r="L1091" s="168" t="s">
        <v>2494</v>
      </c>
      <c r="M1091" s="168" t="s">
        <v>2493</v>
      </c>
      <c r="N1091" s="168" t="s">
        <v>2496</v>
      </c>
      <c r="O1091" s="168" t="s">
        <v>3533</v>
      </c>
      <c r="P1091" s="80">
        <v>44011</v>
      </c>
      <c r="Q1091" s="80"/>
      <c r="R1091" s="123"/>
      <c r="S1091" s="123"/>
      <c r="T1091" s="123"/>
      <c r="U1091" s="123"/>
      <c r="V1091" s="80" t="s">
        <v>8284</v>
      </c>
      <c r="W1091" s="161" t="s">
        <v>5408</v>
      </c>
      <c r="X1091" s="78" t="s">
        <v>4468</v>
      </c>
      <c r="Y1091" s="78" t="str">
        <f>+IFERROR(VLOOKUP(Tabla1[[#This Row],[Supervisor]],STAFF!E:H,4,0),"")</f>
        <v>WILLIAMS ENRIQUE DOMINGUEZ BARRADA</v>
      </c>
      <c r="Z1091" s="80">
        <v>43885</v>
      </c>
      <c r="AA1091" s="80">
        <v>43902</v>
      </c>
      <c r="AB1091" s="78"/>
      <c r="AC1091" s="80">
        <v>43906</v>
      </c>
      <c r="AD1091" s="78" t="s">
        <v>8298</v>
      </c>
      <c r="AE1091" s="78" t="s">
        <v>8298</v>
      </c>
      <c r="AF1091" s="78">
        <v>19054</v>
      </c>
      <c r="AG1091" s="78" t="s">
        <v>8309</v>
      </c>
      <c r="AH1091" s="78"/>
      <c r="AI1091" s="78"/>
      <c r="AJ1091" s="78" t="s">
        <v>8318</v>
      </c>
      <c r="AK1091" s="78" t="s">
        <v>7932</v>
      </c>
      <c r="AL1091" s="78">
        <v>45</v>
      </c>
      <c r="AM1091" s="78" t="s">
        <v>3519</v>
      </c>
      <c r="AN1091" s="78">
        <f>+IF(AL1091=45,1,"")</f>
        <v>1</v>
      </c>
      <c r="AO1091" s="80">
        <f ca="1">+TODAY()</f>
        <v>44256</v>
      </c>
      <c r="AP1091" s="79">
        <f ca="1">+IF(Tabla1[[#This Row],[Fecha Ingreso Plataforma]]="","",AO1091-AC1091)</f>
        <v>350</v>
      </c>
      <c r="AQ1091" s="40">
        <v>43999</v>
      </c>
      <c r="AR1091" s="81">
        <f>+IF(Tabla1[[#This Row],[Fecha Baja]]="","",VALUE(1&amp;"/"&amp;MONTH(Tabla1[[#This Row],[Fecha Baja]])&amp;"/"&amp;YEAR(Tabla1[[#This Row],[Fecha Baja]])))</f>
        <v>43983</v>
      </c>
      <c r="AS1091" s="81">
        <f>IF(Tabla1[[#This Row],[Fecha Ingreso Plataforma]]="","",VALUE(1&amp;"/"&amp;MONTH(Tabla1[[#This Row],[Fecha Ingreso Plataforma]])&amp;"/"&amp;YEAR(Tabla1[[#This Row],[Fecha Ingreso Plataforma]])))</f>
        <v>43891</v>
      </c>
      <c r="AT1091" s="79" t="str">
        <f ca="1">+IF(AND(Tabla1[[#This Row],[dias]]&gt;=135,Tabla1[[#This Row],[Estado]]="Vigente"),"Si","No")</f>
        <v>No</v>
      </c>
      <c r="AU1091" s="79" t="str">
        <f>+IF(COUNTIF('PLAN EMPLEADO'!I:I,Tabla1[[#This Row],[Mail]])=0,"No","Si")</f>
        <v>No</v>
      </c>
      <c r="AV1091" s="154" t="s">
        <v>709</v>
      </c>
      <c r="AW1091" s="194"/>
    </row>
    <row r="1092" spans="1:49" x14ac:dyDescent="0.2">
      <c r="A1092" s="78" t="s">
        <v>27</v>
      </c>
      <c r="B1092" s="37" t="s">
        <v>3115</v>
      </c>
      <c r="C1092" s="160" t="s">
        <v>28</v>
      </c>
      <c r="D1092" s="78" t="s">
        <v>30</v>
      </c>
      <c r="E1092" s="193" t="str">
        <f>+LEFT(Tabla1[[#This Row],[RutDV]],8)</f>
        <v>19242850</v>
      </c>
      <c r="F1092" s="193" t="str">
        <f>+RIGHT(Tabla1[[#This Row],[RutDV]],1)</f>
        <v>5</v>
      </c>
      <c r="G1092" s="78" t="s">
        <v>6921</v>
      </c>
      <c r="H1092" s="78" t="s">
        <v>6983</v>
      </c>
      <c r="I1092" s="79" t="str">
        <f>+TRIM(Tabla1[[#This Row],[Nombres]]&amp;" "&amp;Tabla1[[#This Row],[Apellidos]])</f>
        <v>Tomas Ignacio Larrain Araya</v>
      </c>
      <c r="J1092" s="78" t="s">
        <v>8281</v>
      </c>
      <c r="K1092" s="78" t="s">
        <v>8282</v>
      </c>
      <c r="L1092" s="163" t="s">
        <v>2494</v>
      </c>
      <c r="M1092" s="163" t="s">
        <v>2493</v>
      </c>
      <c r="N1092" s="163" t="s">
        <v>2496</v>
      </c>
      <c r="O1092" s="163" t="s">
        <v>3533</v>
      </c>
      <c r="P1092" s="80">
        <v>44001</v>
      </c>
      <c r="Q1092" s="195" t="s">
        <v>10898</v>
      </c>
      <c r="S1092" s="123"/>
      <c r="T1092" s="123"/>
      <c r="U1092" s="123"/>
      <c r="V1092" s="80" t="s">
        <v>8295</v>
      </c>
      <c r="W1092" s="161" t="s">
        <v>5416</v>
      </c>
      <c r="X1092" s="78" t="s">
        <v>4468</v>
      </c>
      <c r="Y1092" s="78" t="str">
        <f>+IFERROR(VLOOKUP(Tabla1[[#This Row],[Supervisor]],STAFF!E:H,4,0),"")</f>
        <v>FRANCISCO JAVIER SUAREZ VEGA</v>
      </c>
      <c r="Z1092" s="80">
        <v>43885</v>
      </c>
      <c r="AA1092" s="80">
        <v>43902</v>
      </c>
      <c r="AB1092" s="78"/>
      <c r="AC1092" s="80">
        <v>43906</v>
      </c>
      <c r="AD1092" s="78" t="s">
        <v>6983</v>
      </c>
      <c r="AE1092" s="78" t="s">
        <v>6983</v>
      </c>
      <c r="AF1092" s="78">
        <v>19364</v>
      </c>
      <c r="AG1092" s="78" t="s">
        <v>7005</v>
      </c>
      <c r="AH1092" s="78"/>
      <c r="AI1092" s="78"/>
      <c r="AJ1092" s="78" t="s">
        <v>8318</v>
      </c>
      <c r="AK1092" s="78" t="s">
        <v>7932</v>
      </c>
      <c r="AL1092" s="78">
        <v>45</v>
      </c>
      <c r="AM1092" s="78" t="s">
        <v>3519</v>
      </c>
      <c r="AN1092" s="78">
        <f>+IF(AL1092=45,1,"")</f>
        <v>1</v>
      </c>
      <c r="AO1092" s="80">
        <f ca="1">+TODAY()</f>
        <v>44256</v>
      </c>
      <c r="AP1092" s="79">
        <f ca="1">+IF(Tabla1[[#This Row],[Fecha Ingreso Plataforma]]="","",AO1092-AC1092)</f>
        <v>350</v>
      </c>
      <c r="AQ1092" s="40">
        <v>43999</v>
      </c>
      <c r="AR1092" s="81">
        <f>+IF(Tabla1[[#This Row],[Fecha Baja]]="","",VALUE(1&amp;"/"&amp;MONTH(Tabla1[[#This Row],[Fecha Baja]])&amp;"/"&amp;YEAR(Tabla1[[#This Row],[Fecha Baja]])))</f>
        <v>43983</v>
      </c>
      <c r="AS1092" s="81">
        <f>IF(Tabla1[[#This Row],[Fecha Ingreso Plataforma]]="","",VALUE(1&amp;"/"&amp;MONTH(Tabla1[[#This Row],[Fecha Ingreso Plataforma]])&amp;"/"&amp;YEAR(Tabla1[[#This Row],[Fecha Ingreso Plataforma]])))</f>
        <v>43891</v>
      </c>
      <c r="AT1092" s="79" t="str">
        <f ca="1">+IF(AND(Tabla1[[#This Row],[dias]]&gt;=135,Tabla1[[#This Row],[Estado]]="Vigente"),"Si","No")</f>
        <v>No</v>
      </c>
      <c r="AU1092" s="79" t="str">
        <f>+IF(COUNTIF('PLAN EMPLEADO'!I:I,Tabla1[[#This Row],[Mail]])=0,"No","Si")</f>
        <v>No</v>
      </c>
      <c r="AV1092" s="154" t="s">
        <v>709</v>
      </c>
      <c r="AW1092" s="194"/>
    </row>
    <row r="1093" spans="1:49" x14ac:dyDescent="0.2">
      <c r="A1093" s="78" t="s">
        <v>27</v>
      </c>
      <c r="B1093" s="174" t="s">
        <v>3115</v>
      </c>
      <c r="C1093" s="193" t="s">
        <v>7302</v>
      </c>
      <c r="D1093" s="78" t="s">
        <v>30</v>
      </c>
      <c r="E1093" s="193" t="str">
        <f>+LEFT(Tabla1[[#This Row],[RutDV]],8)</f>
        <v>19257934</v>
      </c>
      <c r="F1093" s="193" t="str">
        <f>+RIGHT(Tabla1[[#This Row],[RutDV]],1)</f>
        <v>1</v>
      </c>
      <c r="G1093" s="78" t="s">
        <v>8259</v>
      </c>
      <c r="H1093" s="78" t="s">
        <v>8307</v>
      </c>
      <c r="I1093" s="79" t="str">
        <f>+TRIM(Tabla1[[#This Row],[Nombres]]&amp;" "&amp;Tabla1[[#This Row],[Apellidos]])</f>
        <v>Yojhan Fernando Flores Veliz</v>
      </c>
      <c r="J1093" s="78" t="s">
        <v>8279</v>
      </c>
      <c r="K1093" s="78" t="s">
        <v>8280</v>
      </c>
      <c r="L1093" s="193" t="s">
        <v>2494</v>
      </c>
      <c r="M1093" s="193" t="s">
        <v>2493</v>
      </c>
      <c r="N1093" s="193" t="s">
        <v>2496</v>
      </c>
      <c r="O1093" s="193" t="s">
        <v>3533</v>
      </c>
      <c r="P1093" s="80">
        <v>44148</v>
      </c>
      <c r="Q1093" s="80"/>
      <c r="R1093" s="123"/>
      <c r="S1093" s="123"/>
      <c r="T1093" s="123"/>
      <c r="U1093" s="123"/>
      <c r="V1093" s="80" t="s">
        <v>8294</v>
      </c>
      <c r="W1093" s="175" t="s">
        <v>5411</v>
      </c>
      <c r="X1093" s="37" t="s">
        <v>2512</v>
      </c>
      <c r="Y1093" s="37" t="str">
        <f>+IFERROR(VLOOKUP(Tabla1[[#This Row],[Supervisor]],STAFF!E:H,4,0),"")</f>
        <v>ULISES LA ROSA PEREZ</v>
      </c>
      <c r="Z1093" s="80">
        <v>43885</v>
      </c>
      <c r="AA1093" s="80">
        <v>43902</v>
      </c>
      <c r="AB1093" s="78"/>
      <c r="AC1093" s="80">
        <v>43906</v>
      </c>
      <c r="AD1093" s="78" t="s">
        <v>8307</v>
      </c>
      <c r="AE1093" s="78" t="s">
        <v>8307</v>
      </c>
      <c r="AF1093" s="78">
        <v>19216</v>
      </c>
      <c r="AG1093" s="78" t="s">
        <v>8317</v>
      </c>
      <c r="AH1093" s="78"/>
      <c r="AI1093" s="78"/>
      <c r="AJ1093" s="78" t="s">
        <v>8318</v>
      </c>
      <c r="AK1093" s="78" t="s">
        <v>7932</v>
      </c>
      <c r="AL1093" s="78">
        <v>30</v>
      </c>
      <c r="AM1093" s="78" t="s">
        <v>3519</v>
      </c>
      <c r="AN1093" s="78" t="str">
        <f>+IF(AL1093=45,1,"")</f>
        <v/>
      </c>
      <c r="AO1093" s="80">
        <f ca="1">+TODAY()</f>
        <v>44256</v>
      </c>
      <c r="AP1093" s="79">
        <f ca="1">+IF(Tabla1[[#This Row],[Fecha Ingreso Plataforma]]="","",AO1093-AC1093)</f>
        <v>350</v>
      </c>
      <c r="AQ1093" s="40">
        <v>44014</v>
      </c>
      <c r="AR1093" s="81">
        <f>+IF(Tabla1[[#This Row],[Fecha Baja]]="","",VALUE(1&amp;"/"&amp;MONTH(Tabla1[[#This Row],[Fecha Baja]])&amp;"/"&amp;YEAR(Tabla1[[#This Row],[Fecha Baja]])))</f>
        <v>44136</v>
      </c>
      <c r="AS1093" s="81">
        <f>IF(Tabla1[[#This Row],[Fecha Ingreso Plataforma]]="","",VALUE(1&amp;"/"&amp;MONTH(Tabla1[[#This Row],[Fecha Ingreso Plataforma]])&amp;"/"&amp;YEAR(Tabla1[[#This Row],[Fecha Ingreso Plataforma]])))</f>
        <v>43891</v>
      </c>
      <c r="AT1093" s="79" t="str">
        <f ca="1">+IF(AND(Tabla1[[#This Row],[dias]]&gt;=135,Tabla1[[#This Row],[Estado]]="Vigente"),"Si","No")</f>
        <v>No</v>
      </c>
      <c r="AU1093" s="79" t="str">
        <f>+IF(COUNTIF('PLAN EMPLEADO'!I:I,Tabla1[[#This Row],[Mail]])=0,"No","Si")</f>
        <v>No</v>
      </c>
      <c r="AV1093" s="154" t="s">
        <v>709</v>
      </c>
      <c r="AW1093" s="194"/>
    </row>
    <row r="1094" spans="1:49" x14ac:dyDescent="0.2">
      <c r="A1094" s="37" t="s">
        <v>27</v>
      </c>
      <c r="B1094" s="193" t="s">
        <v>3115</v>
      </c>
      <c r="C1094" s="193" t="s">
        <v>28</v>
      </c>
      <c r="D1094" s="37" t="s">
        <v>30</v>
      </c>
      <c r="E1094" s="193" t="str">
        <f>+LEFT(Tabla1[[#This Row],[RutDV]],8)</f>
        <v>18712742</v>
      </c>
      <c r="F1094" s="193" t="str">
        <f>+RIGHT(Tabla1[[#This Row],[RutDV]],1)</f>
        <v>4</v>
      </c>
      <c r="G1094" s="193" t="s">
        <v>9187</v>
      </c>
      <c r="H1094" s="193" t="s">
        <v>9362</v>
      </c>
      <c r="I1094" s="201" t="str">
        <f>+TRIM(Tabla1[[#This Row],[Nombres]]&amp;" "&amp;Tabla1[[#This Row],[Apellidos]])</f>
        <v>SEBASTIAN EDUARDO CRUCHAGA QUINTEROS</v>
      </c>
      <c r="J1094" s="193" t="s">
        <v>8049</v>
      </c>
      <c r="K1094" s="193" t="s">
        <v>9211</v>
      </c>
      <c r="L1094" s="193" t="s">
        <v>2494</v>
      </c>
      <c r="M1094" s="193" t="s">
        <v>2493</v>
      </c>
      <c r="N1094" s="193" t="s">
        <v>2496</v>
      </c>
      <c r="O1094" s="193" t="s">
        <v>3533</v>
      </c>
      <c r="P1094" s="195">
        <v>44243</v>
      </c>
      <c r="Q1094" s="195"/>
      <c r="R1094" s="196"/>
      <c r="S1094" s="196"/>
      <c r="T1094" s="196"/>
      <c r="U1094" s="196"/>
      <c r="V1094" s="195">
        <v>33881</v>
      </c>
      <c r="W1094" s="195" t="s">
        <v>7396</v>
      </c>
      <c r="X1094" s="193" t="s">
        <v>12074</v>
      </c>
      <c r="Y1094" s="193" t="str">
        <f>+IFERROR(VLOOKUP(Tabla1[[#This Row],[Supervisor]],STAFF!E:H,4,0),"")</f>
        <v>WILLIAMS ENRIQUE DOMINGUEZ BARRADA</v>
      </c>
      <c r="Z1094" s="195">
        <v>44046</v>
      </c>
      <c r="AA1094" s="195">
        <v>44061</v>
      </c>
      <c r="AB1094" s="193"/>
      <c r="AC1094" s="195">
        <v>44062</v>
      </c>
      <c r="AD1094" s="193" t="s">
        <v>9362</v>
      </c>
      <c r="AE1094" s="193" t="s">
        <v>9362</v>
      </c>
      <c r="AF1094" s="193">
        <v>19472</v>
      </c>
      <c r="AG1094" s="193" t="s">
        <v>9378</v>
      </c>
      <c r="AH1094" s="193"/>
      <c r="AI1094" s="193"/>
      <c r="AJ1094" s="193" t="s">
        <v>9220</v>
      </c>
      <c r="AK1094" s="193" t="s">
        <v>7932</v>
      </c>
      <c r="AL1094" s="193">
        <v>45</v>
      </c>
      <c r="AM1094" s="193" t="s">
        <v>3519</v>
      </c>
      <c r="AN1094" s="193">
        <f>+IF(AL1094=45,1,"")</f>
        <v>1</v>
      </c>
      <c r="AO1094" s="195">
        <f ca="1">+TODAY()</f>
        <v>44256</v>
      </c>
      <c r="AP1094" s="194">
        <f ca="1">+IF(Tabla1[[#This Row],[Fecha Ingreso Plataforma]]="","",AO1094-AC1094)</f>
        <v>194</v>
      </c>
      <c r="AQ1094" s="40">
        <v>44172</v>
      </c>
      <c r="AR1094" s="197">
        <f>+IF(Tabla1[[#This Row],[Fecha Baja]]="","",VALUE(1&amp;"/"&amp;MONTH(Tabla1[[#This Row],[Fecha Baja]])&amp;"/"&amp;YEAR(Tabla1[[#This Row],[Fecha Baja]])))</f>
        <v>44228</v>
      </c>
      <c r="AS1094" s="197">
        <f>IF(Tabla1[[#This Row],[Fecha Ingreso Plataforma]]="","",VALUE(1&amp;"/"&amp;MONTH(Tabla1[[#This Row],[Fecha Ingreso Plataforma]])&amp;"/"&amp;YEAR(Tabla1[[#This Row],[Fecha Ingreso Plataforma]])))</f>
        <v>44044</v>
      </c>
      <c r="AT1094" s="194" t="str">
        <f ca="1">+IF(AND(Tabla1[[#This Row],[dias]]&gt;=135,Tabla1[[#This Row],[Estado]]="Vigente"),"Si","No")</f>
        <v>No</v>
      </c>
      <c r="AU1094" s="194" t="str">
        <f>+IF(COUNTIF('PLAN EMPLEADO'!I:I,Tabla1[[#This Row],[Mail]])=0,"No","Si")</f>
        <v>No</v>
      </c>
      <c r="AV1094" s="194" t="s">
        <v>8321</v>
      </c>
      <c r="AW1094" s="194" t="s">
        <v>9010</v>
      </c>
    </row>
    <row r="1095" spans="1:49" x14ac:dyDescent="0.2">
      <c r="A1095" s="37" t="s">
        <v>27</v>
      </c>
      <c r="B1095" s="193" t="s">
        <v>3115</v>
      </c>
      <c r="C1095" s="193" t="s">
        <v>28</v>
      </c>
      <c r="D1095" s="37" t="s">
        <v>30</v>
      </c>
      <c r="E1095" s="193" t="str">
        <f>+LEFT(Tabla1[[#This Row],[RutDV]],8)</f>
        <v>18011644</v>
      </c>
      <c r="F1095" s="193" t="str">
        <f>+RIGHT(Tabla1[[#This Row],[RutDV]],1)</f>
        <v>3</v>
      </c>
      <c r="G1095" s="193" t="s">
        <v>9186</v>
      </c>
      <c r="H1095" s="193" t="s">
        <v>9361</v>
      </c>
      <c r="I1095" s="194" t="str">
        <f>+TRIM(Tabla1[[#This Row],[Nombres]]&amp;" "&amp;Tabla1[[#This Row],[Apellidos]])</f>
        <v>JEANS DANIEL TORO CAMPUSANO</v>
      </c>
      <c r="J1095" s="193" t="s">
        <v>9209</v>
      </c>
      <c r="K1095" s="193" t="s">
        <v>9210</v>
      </c>
      <c r="L1095" s="193" t="s">
        <v>2494</v>
      </c>
      <c r="M1095" s="193" t="s">
        <v>2493</v>
      </c>
      <c r="N1095" s="193" t="s">
        <v>2495</v>
      </c>
      <c r="O1095" s="193" t="s">
        <v>3240</v>
      </c>
      <c r="P1095" s="195">
        <v>44187</v>
      </c>
      <c r="Q1095" s="195"/>
      <c r="R1095" s="196"/>
      <c r="S1095" s="196"/>
      <c r="T1095" s="196"/>
      <c r="U1095" s="196"/>
      <c r="V1095" s="195">
        <v>33712</v>
      </c>
      <c r="W1095" s="195" t="s">
        <v>7396</v>
      </c>
      <c r="X1095" s="193" t="s">
        <v>3289</v>
      </c>
      <c r="Y1095" s="193" t="str">
        <f>+IFERROR(VLOOKUP(Tabla1[[#This Row],[Supervisor]],STAFF!E:H,4,0),"")</f>
        <v>WILLIAMS ENRIQUE DOMINGUEZ BARRADA</v>
      </c>
      <c r="Z1095" s="195">
        <v>44046</v>
      </c>
      <c r="AA1095" s="195">
        <v>44061</v>
      </c>
      <c r="AB1095" s="193"/>
      <c r="AC1095" s="195">
        <v>44062</v>
      </c>
      <c r="AD1095" s="193" t="s">
        <v>9361</v>
      </c>
      <c r="AE1095" s="193" t="s">
        <v>9361</v>
      </c>
      <c r="AF1095" s="193">
        <v>19471</v>
      </c>
      <c r="AG1095" s="193" t="s">
        <v>9377</v>
      </c>
      <c r="AH1095" s="193"/>
      <c r="AI1095" s="193"/>
      <c r="AJ1095" s="193" t="s">
        <v>9220</v>
      </c>
      <c r="AK1095" s="193" t="s">
        <v>7932</v>
      </c>
      <c r="AL1095" s="193">
        <v>45</v>
      </c>
      <c r="AM1095" s="193" t="s">
        <v>3519</v>
      </c>
      <c r="AN1095" s="193">
        <f>+IF(AL1095=45,1,"")</f>
        <v>1</v>
      </c>
      <c r="AO1095" s="195">
        <f ca="1">+TODAY()</f>
        <v>44256</v>
      </c>
      <c r="AP1095" s="194">
        <f ca="1">+IF(Tabla1[[#This Row],[Fecha Ingreso Plataforma]]="","",AO1095-AC1095)</f>
        <v>194</v>
      </c>
      <c r="AQ1095" s="40">
        <v>44166</v>
      </c>
      <c r="AR1095" s="197">
        <f>+IF(Tabla1[[#This Row],[Fecha Baja]]="","",VALUE(1&amp;"/"&amp;MONTH(Tabla1[[#This Row],[Fecha Baja]])&amp;"/"&amp;YEAR(Tabla1[[#This Row],[Fecha Baja]])))</f>
        <v>44166</v>
      </c>
      <c r="AS1095" s="197">
        <f>IF(Tabla1[[#This Row],[Fecha Ingreso Plataforma]]="","",VALUE(1&amp;"/"&amp;MONTH(Tabla1[[#This Row],[Fecha Ingreso Plataforma]])&amp;"/"&amp;YEAR(Tabla1[[#This Row],[Fecha Ingreso Plataforma]])))</f>
        <v>44044</v>
      </c>
      <c r="AT1095" s="194" t="str">
        <f ca="1">+IF(AND(Tabla1[[#This Row],[dias]]&gt;=135,Tabla1[[#This Row],[Estado]]="Vigente"),"Si","No")</f>
        <v>No</v>
      </c>
      <c r="AU1095" s="194" t="str">
        <f>+IF(COUNTIF('PLAN EMPLEADO'!I:I,Tabla1[[#This Row],[Mail]])=0,"No","Si")</f>
        <v>No</v>
      </c>
      <c r="AV1095" s="194" t="s">
        <v>8321</v>
      </c>
      <c r="AW1095" s="194" t="s">
        <v>9010</v>
      </c>
    </row>
    <row r="1096" spans="1:49" x14ac:dyDescent="0.2">
      <c r="A1096" s="37" t="s">
        <v>27</v>
      </c>
      <c r="B1096" s="193" t="s">
        <v>3115</v>
      </c>
      <c r="C1096" s="193" t="s">
        <v>28</v>
      </c>
      <c r="D1096" s="37" t="s">
        <v>30</v>
      </c>
      <c r="E1096" s="193" t="str">
        <f>+LEFT(Tabla1[[#This Row],[RutDV]],8)</f>
        <v>16133677</v>
      </c>
      <c r="F1096" s="193" t="str">
        <f>+RIGHT(Tabla1[[#This Row],[RutDV]],1)</f>
        <v>7</v>
      </c>
      <c r="G1096" s="193" t="s">
        <v>9185</v>
      </c>
      <c r="H1096" s="193" t="s">
        <v>9360</v>
      </c>
      <c r="I1096" s="194" t="str">
        <f>+TRIM(Tabla1[[#This Row],[Nombres]]&amp;" "&amp;Tabla1[[#This Row],[Apellidos]])</f>
        <v>JOSELYN ANDREA OPAZO CARDENAS</v>
      </c>
      <c r="J1096" s="193" t="s">
        <v>3157</v>
      </c>
      <c r="K1096" s="193" t="s">
        <v>9208</v>
      </c>
      <c r="L1096" s="193" t="s">
        <v>2494</v>
      </c>
      <c r="M1096" s="193" t="s">
        <v>2493</v>
      </c>
      <c r="N1096" s="193" t="s">
        <v>2496</v>
      </c>
      <c r="O1096" s="193" t="s">
        <v>3533</v>
      </c>
      <c r="P1096" s="195">
        <v>44167</v>
      </c>
      <c r="Q1096" s="195"/>
      <c r="R1096" s="196"/>
      <c r="S1096" s="196"/>
      <c r="T1096" s="196"/>
      <c r="U1096" s="196"/>
      <c r="V1096" s="195">
        <v>31218</v>
      </c>
      <c r="W1096" s="195" t="s">
        <v>7396</v>
      </c>
      <c r="X1096" s="193" t="s">
        <v>3289</v>
      </c>
      <c r="Y1096" s="193" t="str">
        <f>+IFERROR(VLOOKUP(Tabla1[[#This Row],[Supervisor]],STAFF!E:H,4,0),"")</f>
        <v>WILLIAMS ENRIQUE DOMINGUEZ BARRADA</v>
      </c>
      <c r="Z1096" s="195">
        <v>44046</v>
      </c>
      <c r="AA1096" s="195">
        <v>44061</v>
      </c>
      <c r="AB1096" s="193"/>
      <c r="AC1096" s="195">
        <v>44062</v>
      </c>
      <c r="AD1096" s="193" t="s">
        <v>9360</v>
      </c>
      <c r="AE1096" s="193" t="s">
        <v>9360</v>
      </c>
      <c r="AF1096" s="193">
        <v>19469</v>
      </c>
      <c r="AG1096" s="193" t="s">
        <v>9376</v>
      </c>
      <c r="AH1096" s="193"/>
      <c r="AI1096" s="193"/>
      <c r="AJ1096" s="193" t="s">
        <v>9220</v>
      </c>
      <c r="AK1096" s="193" t="s">
        <v>7932</v>
      </c>
      <c r="AL1096" s="193">
        <v>30</v>
      </c>
      <c r="AM1096" s="193" t="s">
        <v>3519</v>
      </c>
      <c r="AN1096" s="193" t="str">
        <f>+IF(AL1096=45,1,"")</f>
        <v/>
      </c>
      <c r="AO1096" s="195">
        <f ca="1">+TODAY()</f>
        <v>44256</v>
      </c>
      <c r="AP1096" s="194">
        <f ca="1">+IF(Tabla1[[#This Row],[Fecha Ingreso Plataforma]]="","",AO1096-AC1096)</f>
        <v>194</v>
      </c>
      <c r="AQ1096" s="40">
        <v>44166</v>
      </c>
      <c r="AR1096" s="197">
        <f>+IF(Tabla1[[#This Row],[Fecha Baja]]="","",VALUE(1&amp;"/"&amp;MONTH(Tabla1[[#This Row],[Fecha Baja]])&amp;"/"&amp;YEAR(Tabla1[[#This Row],[Fecha Baja]])))</f>
        <v>44166</v>
      </c>
      <c r="AS1096" s="197">
        <f>IF(Tabla1[[#This Row],[Fecha Ingreso Plataforma]]="","",VALUE(1&amp;"/"&amp;MONTH(Tabla1[[#This Row],[Fecha Ingreso Plataforma]])&amp;"/"&amp;YEAR(Tabla1[[#This Row],[Fecha Ingreso Plataforma]])))</f>
        <v>44044</v>
      </c>
      <c r="AT1096" s="194" t="str">
        <f ca="1">+IF(AND(Tabla1[[#This Row],[dias]]&gt;=135,Tabla1[[#This Row],[Estado]]="Vigente"),"Si","No")</f>
        <v>No</v>
      </c>
      <c r="AU1096" s="194" t="str">
        <f>+IF(COUNTIF('PLAN EMPLEADO'!I:I,Tabla1[[#This Row],[Mail]])=0,"No","Si")</f>
        <v>No</v>
      </c>
      <c r="AV1096" s="194" t="s">
        <v>709</v>
      </c>
      <c r="AW1096" s="194" t="s">
        <v>9010</v>
      </c>
    </row>
    <row r="1097" spans="1:49" x14ac:dyDescent="0.2">
      <c r="A1097" s="193" t="s">
        <v>27</v>
      </c>
      <c r="B1097" s="193" t="s">
        <v>3115</v>
      </c>
      <c r="C1097" s="193" t="s">
        <v>28</v>
      </c>
      <c r="D1097" s="193" t="s">
        <v>30</v>
      </c>
      <c r="E1097" s="193" t="str">
        <f>+LEFT(Tabla1[[#This Row],[RutDV]],8)</f>
        <v>17964667</v>
      </c>
      <c r="F1097" s="193" t="str">
        <f>+RIGHT(Tabla1[[#This Row],[RutDV]],1)</f>
        <v>6</v>
      </c>
      <c r="G1097" s="193" t="s">
        <v>9578</v>
      </c>
      <c r="H1097" s="193" t="s">
        <v>9816</v>
      </c>
      <c r="I1097" s="194" t="str">
        <f>+TRIM(Tabla1[[#This Row],[Nombres]]&amp;" "&amp;Tabla1[[#This Row],[Apellidos]])</f>
        <v>FRANCISCA JAVIERA ALVARADO RIVAS</v>
      </c>
      <c r="J1097" s="193" t="s">
        <v>9619</v>
      </c>
      <c r="K1097" s="193" t="s">
        <v>9620</v>
      </c>
      <c r="L1097" s="193" t="s">
        <v>2494</v>
      </c>
      <c r="M1097" s="193" t="s">
        <v>2493</v>
      </c>
      <c r="N1097" s="193" t="s">
        <v>2496</v>
      </c>
      <c r="O1097" s="193" t="s">
        <v>3533</v>
      </c>
      <c r="P1097" s="195">
        <v>44251</v>
      </c>
      <c r="Q1097" s="195"/>
      <c r="R1097" s="196"/>
      <c r="S1097" s="196"/>
      <c r="T1097" s="196"/>
      <c r="U1097" s="196"/>
      <c r="V1097" s="195" t="s">
        <v>9645</v>
      </c>
      <c r="W1097" s="37" t="s">
        <v>7091</v>
      </c>
      <c r="X1097" s="37" t="s">
        <v>12074</v>
      </c>
      <c r="Y1097" s="37" t="str">
        <f>+IFERROR(VLOOKUP(Tabla1[[#This Row],[Supervisor]],STAFF!E:H,4,0),"")</f>
        <v>WILLIAMS ENRIQUE DOMINGUEZ BARRADA</v>
      </c>
      <c r="Z1097" s="195">
        <v>44055</v>
      </c>
      <c r="AA1097" s="195">
        <v>44070</v>
      </c>
      <c r="AB1097" s="193"/>
      <c r="AC1097" s="195">
        <v>44071</v>
      </c>
      <c r="AD1097" s="193" t="s">
        <v>9816</v>
      </c>
      <c r="AE1097" s="193" t="s">
        <v>9816</v>
      </c>
      <c r="AF1097" s="193">
        <v>19496</v>
      </c>
      <c r="AG1097" s="193" t="s">
        <v>9840</v>
      </c>
      <c r="AH1097" s="193"/>
      <c r="AI1097" s="193"/>
      <c r="AJ1097" s="193" t="s">
        <v>9646</v>
      </c>
      <c r="AK1097" s="193" t="s">
        <v>7509</v>
      </c>
      <c r="AL1097" s="193">
        <v>45</v>
      </c>
      <c r="AM1097" s="193" t="s">
        <v>3519</v>
      </c>
      <c r="AN1097" s="193">
        <f>+IF(AL1097=45,1,"")</f>
        <v>1</v>
      </c>
      <c r="AO1097" s="195">
        <f ca="1">+TODAY()</f>
        <v>44256</v>
      </c>
      <c r="AP1097" s="194">
        <f ca="1">+IF(Tabla1[[#This Row],[Fecha Ingreso Plataforma]]="","",AO1097-AC1097)</f>
        <v>185</v>
      </c>
      <c r="AQ1097" s="40">
        <v>44166</v>
      </c>
      <c r="AR1097" s="197">
        <f>+IF(Tabla1[[#This Row],[Fecha Baja]]="","",VALUE(1&amp;"/"&amp;MONTH(Tabla1[[#This Row],[Fecha Baja]])&amp;"/"&amp;YEAR(Tabla1[[#This Row],[Fecha Baja]])))</f>
        <v>44228</v>
      </c>
      <c r="AS1097" s="197">
        <f>IF(Tabla1[[#This Row],[Fecha Ingreso Plataforma]]="","",VALUE(1&amp;"/"&amp;MONTH(Tabla1[[#This Row],[Fecha Ingreso Plataforma]])&amp;"/"&amp;YEAR(Tabla1[[#This Row],[Fecha Ingreso Plataforma]])))</f>
        <v>44044</v>
      </c>
      <c r="AT1097" s="194" t="str">
        <f ca="1">+IF(AND(Tabla1[[#This Row],[dias]]&gt;=135,Tabla1[[#This Row],[Estado]]="Vigente"),"Si","No")</f>
        <v>No</v>
      </c>
      <c r="AU1097" s="194" t="str">
        <f>+IF(COUNTIF('PLAN EMPLEADO'!I:I,Tabla1[[#This Row],[Mail]])=0,"No","Si")</f>
        <v>No</v>
      </c>
      <c r="AV1097" s="194" t="s">
        <v>8321</v>
      </c>
      <c r="AW1097" s="194" t="s">
        <v>9010</v>
      </c>
    </row>
    <row r="1098" spans="1:49" x14ac:dyDescent="0.2">
      <c r="A1098" s="193" t="s">
        <v>27</v>
      </c>
      <c r="B1098" s="193" t="s">
        <v>3115</v>
      </c>
      <c r="C1098" s="193" t="s">
        <v>28</v>
      </c>
      <c r="D1098" s="193" t="s">
        <v>30</v>
      </c>
      <c r="E1098" s="193" t="str">
        <f>+LEFT(Tabla1[[#This Row],[RutDV]],8)</f>
        <v>24755304</v>
      </c>
      <c r="F1098" s="193" t="str">
        <f>+RIGHT(Tabla1[[#This Row],[RutDV]],1)</f>
        <v>5</v>
      </c>
      <c r="G1098" s="193" t="s">
        <v>9570</v>
      </c>
      <c r="H1098" s="193" t="s">
        <v>9807</v>
      </c>
      <c r="I1098" s="194" t="str">
        <f>+TRIM(Tabla1[[#This Row],[Nombres]]&amp;" "&amp;Tabla1[[#This Row],[Apellidos]])</f>
        <v>MAIDA SOFIA CORREA ANAYA</v>
      </c>
      <c r="J1098" s="193" t="s">
        <v>9603</v>
      </c>
      <c r="K1098" s="193" t="s">
        <v>9604</v>
      </c>
      <c r="L1098" s="193" t="s">
        <v>2494</v>
      </c>
      <c r="M1098" s="193" t="s">
        <v>2493</v>
      </c>
      <c r="N1098" s="193" t="s">
        <v>2495</v>
      </c>
      <c r="O1098" s="193" t="s">
        <v>3240</v>
      </c>
      <c r="P1098" s="195">
        <v>44195</v>
      </c>
      <c r="Q1098" s="195"/>
      <c r="R1098" s="196"/>
      <c r="S1098" s="196"/>
      <c r="T1098" s="196"/>
      <c r="U1098" s="196"/>
      <c r="V1098" s="195" t="s">
        <v>9635</v>
      </c>
      <c r="W1098" s="193" t="s">
        <v>8158</v>
      </c>
      <c r="X1098" s="193" t="s">
        <v>6696</v>
      </c>
      <c r="Y1098" s="193" t="str">
        <f>+IFERROR(VLOOKUP(Tabla1[[#This Row],[Supervisor]],STAFF!E:H,4,0),"")</f>
        <v>FRANCISCO JAVIER SUAREZ VEGA</v>
      </c>
      <c r="Z1098" s="195">
        <v>44055</v>
      </c>
      <c r="AA1098" s="195">
        <v>44070</v>
      </c>
      <c r="AB1098" s="193"/>
      <c r="AC1098" s="195">
        <v>44071</v>
      </c>
      <c r="AD1098" s="193" t="s">
        <v>9807</v>
      </c>
      <c r="AE1098" s="193" t="s">
        <v>9807</v>
      </c>
      <c r="AF1098" s="193">
        <v>19444</v>
      </c>
      <c r="AG1098" s="193" t="s">
        <v>9831</v>
      </c>
      <c r="AH1098" s="193"/>
      <c r="AI1098" s="193"/>
      <c r="AJ1098" s="193" t="s">
        <v>9646</v>
      </c>
      <c r="AK1098" s="193" t="s">
        <v>7509</v>
      </c>
      <c r="AL1098" s="193">
        <v>45</v>
      </c>
      <c r="AM1098" s="193" t="s">
        <v>3519</v>
      </c>
      <c r="AN1098" s="193">
        <f>+IF(AL1098=45,1,"")</f>
        <v>1</v>
      </c>
      <c r="AO1098" s="195">
        <f ca="1">+TODAY()</f>
        <v>44256</v>
      </c>
      <c r="AP1098" s="194">
        <f ca="1">+IF(Tabla1[[#This Row],[Fecha Ingreso Plataforma]]="","",AO1098-AC1098)</f>
        <v>185</v>
      </c>
      <c r="AQ1098" s="195">
        <v>44117</v>
      </c>
      <c r="AR1098" s="197">
        <f>+IF(Tabla1[[#This Row],[Fecha Baja]]="","",VALUE(1&amp;"/"&amp;MONTH(Tabla1[[#This Row],[Fecha Baja]])&amp;"/"&amp;YEAR(Tabla1[[#This Row],[Fecha Baja]])))</f>
        <v>44166</v>
      </c>
      <c r="AS1098" s="197">
        <f>IF(Tabla1[[#This Row],[Fecha Ingreso Plataforma]]="","",VALUE(1&amp;"/"&amp;MONTH(Tabla1[[#This Row],[Fecha Ingreso Plataforma]])&amp;"/"&amp;YEAR(Tabla1[[#This Row],[Fecha Ingreso Plataforma]])))</f>
        <v>44044</v>
      </c>
      <c r="AT1098" s="194" t="str">
        <f ca="1">+IF(AND(Tabla1[[#This Row],[dias]]&gt;=135,Tabla1[[#This Row],[Estado]]="Vigente"),"Si","No")</f>
        <v>No</v>
      </c>
      <c r="AU1098" s="194" t="str">
        <f>+IF(COUNTIF('PLAN EMPLEADO'!I:I,Tabla1[[#This Row],[Mail]])=0,"No","Si")</f>
        <v>No</v>
      </c>
      <c r="AV1098" s="194" t="s">
        <v>8321</v>
      </c>
      <c r="AW1098" s="194" t="s">
        <v>9008</v>
      </c>
    </row>
    <row r="1099" spans="1:49" x14ac:dyDescent="0.2">
      <c r="A1099" s="193" t="s">
        <v>27</v>
      </c>
      <c r="B1099" s="193" t="s">
        <v>3115</v>
      </c>
      <c r="C1099" s="193" t="s">
        <v>28</v>
      </c>
      <c r="D1099" s="193" t="s">
        <v>30</v>
      </c>
      <c r="E1099" s="193" t="str">
        <f>+LEFT(Tabla1[[#This Row],[RutDV]],8)</f>
        <v>18633878</v>
      </c>
      <c r="F1099" s="193" t="str">
        <f>+RIGHT(Tabla1[[#This Row],[RutDV]],1)</f>
        <v>2</v>
      </c>
      <c r="G1099" s="193" t="s">
        <v>3720</v>
      </c>
      <c r="H1099" s="193" t="s">
        <v>3757</v>
      </c>
      <c r="I1099" s="201" t="str">
        <f>+TRIM(Tabla1[[#This Row],[Nombres]]&amp;" "&amp;Tabla1[[#This Row],[Apellidos]])</f>
        <v>MANUEL ANTONIO GALLARDO CASTILLO</v>
      </c>
      <c r="J1099" s="193" t="s">
        <v>9610</v>
      </c>
      <c r="K1099" s="193" t="s">
        <v>3696</v>
      </c>
      <c r="L1099" s="193" t="s">
        <v>2494</v>
      </c>
      <c r="M1099" s="193" t="s">
        <v>2493</v>
      </c>
      <c r="N1099" s="193" t="s">
        <v>2495</v>
      </c>
      <c r="O1099" s="193" t="s">
        <v>3240</v>
      </c>
      <c r="P1099" s="195">
        <v>44195</v>
      </c>
      <c r="Q1099" s="193"/>
      <c r="R1099" s="196"/>
      <c r="S1099" s="196"/>
      <c r="T1099" s="196"/>
      <c r="U1099" s="196"/>
      <c r="V1099" s="195" t="s">
        <v>9640</v>
      </c>
      <c r="W1099" s="37" t="s">
        <v>5413</v>
      </c>
      <c r="X1099" s="37" t="s">
        <v>2510</v>
      </c>
      <c r="Y1099" s="37" t="str">
        <f>+IFERROR(VLOOKUP(Tabla1[[#This Row],[Supervisor]],STAFF!E:H,4,0),"")</f>
        <v>FRANCISCO JAVIER SUAREZ VEGA</v>
      </c>
      <c r="Z1099" s="195">
        <v>44055</v>
      </c>
      <c r="AA1099" s="195">
        <v>44070</v>
      </c>
      <c r="AB1099" s="193"/>
      <c r="AC1099" s="195">
        <v>44071</v>
      </c>
      <c r="AD1099" s="193" t="s">
        <v>3757</v>
      </c>
      <c r="AE1099" s="193" t="s">
        <v>3757</v>
      </c>
      <c r="AF1099" s="193">
        <v>19450</v>
      </c>
      <c r="AG1099" s="193" t="s">
        <v>7357</v>
      </c>
      <c r="AH1099" s="193"/>
      <c r="AI1099" s="193"/>
      <c r="AJ1099" s="193" t="s">
        <v>9646</v>
      </c>
      <c r="AK1099" s="193" t="s">
        <v>7509</v>
      </c>
      <c r="AL1099" s="193">
        <v>45</v>
      </c>
      <c r="AM1099" s="193" t="s">
        <v>3519</v>
      </c>
      <c r="AN1099" s="193">
        <f>+IF(AL1099=45,1,"")</f>
        <v>1</v>
      </c>
      <c r="AO1099" s="195">
        <f ca="1">+TODAY()</f>
        <v>44256</v>
      </c>
      <c r="AP1099" s="194">
        <f ca="1">+IF(Tabla1[[#This Row],[Fecha Ingreso Plataforma]]="","",AO1099-AC1099)</f>
        <v>185</v>
      </c>
      <c r="AQ1099" s="40">
        <v>44172</v>
      </c>
      <c r="AR1099" s="197">
        <f>+IF(Tabla1[[#This Row],[Fecha Baja]]="","",VALUE(1&amp;"/"&amp;MONTH(Tabla1[[#This Row],[Fecha Baja]])&amp;"/"&amp;YEAR(Tabla1[[#This Row],[Fecha Baja]])))</f>
        <v>44166</v>
      </c>
      <c r="AS1099" s="197">
        <f>IF(Tabla1[[#This Row],[Fecha Ingreso Plataforma]]="","",VALUE(1&amp;"/"&amp;MONTH(Tabla1[[#This Row],[Fecha Ingreso Plataforma]])&amp;"/"&amp;YEAR(Tabla1[[#This Row],[Fecha Ingreso Plataforma]])))</f>
        <v>44044</v>
      </c>
      <c r="AT1099" s="194" t="str">
        <f ca="1">+IF(AND(Tabla1[[#This Row],[dias]]&gt;=135,Tabla1[[#This Row],[Estado]]="Vigente"),"Si","No")</f>
        <v>No</v>
      </c>
      <c r="AU1099" s="194" t="str">
        <f>+IF(COUNTIF('PLAN EMPLEADO'!I:I,Tabla1[[#This Row],[Mail]])=0,"No","Si")</f>
        <v>Si</v>
      </c>
      <c r="AV1099" s="194" t="s">
        <v>8321</v>
      </c>
      <c r="AW1099" s="194" t="s">
        <v>9010</v>
      </c>
    </row>
    <row r="1100" spans="1:49" x14ac:dyDescent="0.2">
      <c r="A1100" s="193" t="s">
        <v>27</v>
      </c>
      <c r="B1100" s="193" t="s">
        <v>3115</v>
      </c>
      <c r="C1100" s="193" t="s">
        <v>28</v>
      </c>
      <c r="D1100" s="193" t="s">
        <v>30</v>
      </c>
      <c r="E1100" s="193" t="str">
        <f>+LEFT(Tabla1[[#This Row],[RutDV]],8)</f>
        <v>16554667</v>
      </c>
      <c r="F1100" s="193" t="str">
        <f>+RIGHT(Tabla1[[#This Row],[RutDV]],1)</f>
        <v>9</v>
      </c>
      <c r="G1100" s="193" t="s">
        <v>9574</v>
      </c>
      <c r="H1100" s="193" t="s">
        <v>9812</v>
      </c>
      <c r="I1100" s="194" t="str">
        <f>+TRIM(Tabla1[[#This Row],[Nombres]]&amp;" "&amp;Tabla1[[#This Row],[Apellidos]])</f>
        <v>VALESKA ROMINA TRIGO TRUJILLO</v>
      </c>
      <c r="J1100" s="193" t="s">
        <v>9611</v>
      </c>
      <c r="K1100" s="193" t="s">
        <v>9612</v>
      </c>
      <c r="L1100" s="193" t="s">
        <v>2494</v>
      </c>
      <c r="M1100" s="193" t="s">
        <v>2493</v>
      </c>
      <c r="N1100" s="193" t="s">
        <v>2496</v>
      </c>
      <c r="O1100" s="193" t="s">
        <v>3533</v>
      </c>
      <c r="P1100" s="40">
        <v>44189</v>
      </c>
      <c r="Q1100" s="195"/>
      <c r="R1100" s="196"/>
      <c r="S1100" s="196"/>
      <c r="T1100" s="196"/>
      <c r="U1100" s="196"/>
      <c r="V1100" s="195" t="s">
        <v>9641</v>
      </c>
      <c r="W1100" s="37" t="s">
        <v>7091</v>
      </c>
      <c r="X1100" s="37" t="s">
        <v>636</v>
      </c>
      <c r="Y1100" s="37" t="str">
        <f>+IFERROR(VLOOKUP(Tabla1[[#This Row],[Supervisor]],STAFF!E:H,4,0),"")</f>
        <v>WILLIAMS ENRIQUE DOMINGUEZ BARRADA</v>
      </c>
      <c r="Z1100" s="195">
        <v>44055</v>
      </c>
      <c r="AA1100" s="195">
        <v>44070</v>
      </c>
      <c r="AB1100" s="193"/>
      <c r="AC1100" s="195">
        <v>44071</v>
      </c>
      <c r="AD1100" s="193" t="s">
        <v>9812</v>
      </c>
      <c r="AE1100" s="193" t="s">
        <v>9812</v>
      </c>
      <c r="AF1100" s="193">
        <v>19451</v>
      </c>
      <c r="AG1100" s="193" t="s">
        <v>9836</v>
      </c>
      <c r="AH1100" s="193"/>
      <c r="AI1100" s="193"/>
      <c r="AJ1100" s="193" t="s">
        <v>9646</v>
      </c>
      <c r="AK1100" s="193" t="s">
        <v>7509</v>
      </c>
      <c r="AL1100" s="193">
        <v>45</v>
      </c>
      <c r="AM1100" s="193" t="s">
        <v>3519</v>
      </c>
      <c r="AN1100" s="193">
        <f>+IF(AL1100=45,1,"")</f>
        <v>1</v>
      </c>
      <c r="AO1100" s="195">
        <f ca="1">+TODAY()</f>
        <v>44256</v>
      </c>
      <c r="AP1100" s="194">
        <f ca="1">+IF(Tabla1[[#This Row],[Fecha Ingreso Plataforma]]="","",AO1100-AC1100)</f>
        <v>185</v>
      </c>
      <c r="AQ1100" s="40">
        <v>44166</v>
      </c>
      <c r="AR1100" s="197">
        <f>+IF(Tabla1[[#This Row],[Fecha Baja]]="","",VALUE(1&amp;"/"&amp;MONTH(Tabla1[[#This Row],[Fecha Baja]])&amp;"/"&amp;YEAR(Tabla1[[#This Row],[Fecha Baja]])))</f>
        <v>44166</v>
      </c>
      <c r="AS1100" s="197">
        <f>IF(Tabla1[[#This Row],[Fecha Ingreso Plataforma]]="","",VALUE(1&amp;"/"&amp;MONTH(Tabla1[[#This Row],[Fecha Ingreso Plataforma]])&amp;"/"&amp;YEAR(Tabla1[[#This Row],[Fecha Ingreso Plataforma]])))</f>
        <v>44044</v>
      </c>
      <c r="AT1100" s="194" t="str">
        <f ca="1">+IF(AND(Tabla1[[#This Row],[dias]]&gt;=135,Tabla1[[#This Row],[Estado]]="Vigente"),"Si","No")</f>
        <v>No</v>
      </c>
      <c r="AU1100" s="194" t="str">
        <f>+IF(COUNTIF('PLAN EMPLEADO'!I:I,Tabla1[[#This Row],[Mail]])=0,"No","Si")</f>
        <v>No</v>
      </c>
      <c r="AV1100" s="194" t="s">
        <v>8321</v>
      </c>
      <c r="AW1100" s="194" t="s">
        <v>9010</v>
      </c>
    </row>
    <row r="1101" spans="1:49" x14ac:dyDescent="0.2">
      <c r="A1101" s="193" t="s">
        <v>27</v>
      </c>
      <c r="B1101" s="193" t="s">
        <v>3115</v>
      </c>
      <c r="C1101" s="193" t="s">
        <v>28</v>
      </c>
      <c r="D1101" s="193" t="s">
        <v>30</v>
      </c>
      <c r="E1101" s="193" t="str">
        <f>+LEFT(Tabla1[[#This Row],[RutDV]],8)</f>
        <v>26268493</v>
      </c>
      <c r="F1101" s="193" t="str">
        <f>+RIGHT(Tabla1[[#This Row],[RutDV]],1)</f>
        <v>8</v>
      </c>
      <c r="G1101" s="193" t="s">
        <v>9561</v>
      </c>
      <c r="H1101" s="193" t="s">
        <v>9798</v>
      </c>
      <c r="I1101" s="194" t="str">
        <f>+TRIM(Tabla1[[#This Row],[Nombres]]&amp;" "&amp;Tabla1[[#This Row],[Apellidos]])</f>
        <v>YOVANA CAROLINA MATHEUS TORRES</v>
      </c>
      <c r="J1101" s="193" t="s">
        <v>9585</v>
      </c>
      <c r="K1101" s="193" t="s">
        <v>9586</v>
      </c>
      <c r="L1101" s="193" t="s">
        <v>2494</v>
      </c>
      <c r="M1101" s="193" t="s">
        <v>2493</v>
      </c>
      <c r="N1101" s="193" t="s">
        <v>2495</v>
      </c>
      <c r="O1101" s="193" t="s">
        <v>3107</v>
      </c>
      <c r="P1101" s="195">
        <v>44142</v>
      </c>
      <c r="Q1101" s="195"/>
      <c r="R1101" s="196"/>
      <c r="S1101" s="196"/>
      <c r="T1101" s="196"/>
      <c r="U1101" s="196"/>
      <c r="V1101" s="195" t="s">
        <v>9626</v>
      </c>
      <c r="W1101" s="195" t="s">
        <v>8158</v>
      </c>
      <c r="X1101" s="193" t="s">
        <v>6696</v>
      </c>
      <c r="Y1101" s="193" t="str">
        <f>+IFERROR(VLOOKUP(Tabla1[[#This Row],[Supervisor]],STAFF!E:H,4,0),"")</f>
        <v>FRANCISCO JAVIER SUAREZ VEGA</v>
      </c>
      <c r="Z1101" s="195">
        <v>44055</v>
      </c>
      <c r="AA1101" s="195">
        <v>44070</v>
      </c>
      <c r="AB1101" s="193"/>
      <c r="AC1101" s="195">
        <v>44071</v>
      </c>
      <c r="AD1101" s="193" t="s">
        <v>9798</v>
      </c>
      <c r="AE1101" s="193" t="s">
        <v>9798</v>
      </c>
      <c r="AF1101" s="193">
        <v>19405</v>
      </c>
      <c r="AG1101" s="193" t="s">
        <v>9822</v>
      </c>
      <c r="AH1101" s="193"/>
      <c r="AI1101" s="193"/>
      <c r="AJ1101" s="193" t="s">
        <v>9646</v>
      </c>
      <c r="AK1101" s="193" t="s">
        <v>7509</v>
      </c>
      <c r="AL1101" s="193">
        <v>45</v>
      </c>
      <c r="AM1101" s="193" t="s">
        <v>3519</v>
      </c>
      <c r="AN1101" s="193">
        <f>+IF(AL1101=45,1,"")</f>
        <v>1</v>
      </c>
      <c r="AO1101" s="195">
        <f ca="1">+TODAY()</f>
        <v>44256</v>
      </c>
      <c r="AP1101" s="194">
        <f ca="1">+IF(Tabla1[[#This Row],[Fecha Ingreso Plataforma]]="","",AO1101-AC1101)</f>
        <v>185</v>
      </c>
      <c r="AQ1101" s="195">
        <v>44117</v>
      </c>
      <c r="AR1101" s="197">
        <f>+IF(Tabla1[[#This Row],[Fecha Baja]]="","",VALUE(1&amp;"/"&amp;MONTH(Tabla1[[#This Row],[Fecha Baja]])&amp;"/"&amp;YEAR(Tabla1[[#This Row],[Fecha Baja]])))</f>
        <v>44136</v>
      </c>
      <c r="AS1101" s="197">
        <f>IF(Tabla1[[#This Row],[Fecha Ingreso Plataforma]]="","",VALUE(1&amp;"/"&amp;MONTH(Tabla1[[#This Row],[Fecha Ingreso Plataforma]])&amp;"/"&amp;YEAR(Tabla1[[#This Row],[Fecha Ingreso Plataforma]])))</f>
        <v>44044</v>
      </c>
      <c r="AT1101" s="194" t="str">
        <f ca="1">+IF(AND(Tabla1[[#This Row],[dias]]&gt;=135,Tabla1[[#This Row],[Estado]]="Vigente"),"Si","No")</f>
        <v>No</v>
      </c>
      <c r="AU1101" s="194" t="str">
        <f>+IF(COUNTIF('PLAN EMPLEADO'!I:I,Tabla1[[#This Row],[Mail]])=0,"No","Si")</f>
        <v>No</v>
      </c>
      <c r="AV1101" s="194" t="s">
        <v>709</v>
      </c>
      <c r="AW1101" s="194" t="s">
        <v>9006</v>
      </c>
    </row>
    <row r="1102" spans="1:49" x14ac:dyDescent="0.2">
      <c r="A1102" s="37" t="s">
        <v>27</v>
      </c>
      <c r="B1102" s="193" t="s">
        <v>3115</v>
      </c>
      <c r="C1102" s="193" t="s">
        <v>28</v>
      </c>
      <c r="D1102" s="37" t="s">
        <v>30</v>
      </c>
      <c r="E1102" s="193" t="str">
        <f>+LEFT(Tabla1[[#This Row],[RutDV]],8)</f>
        <v>27146837</v>
      </c>
      <c r="F1102" s="193" t="str">
        <f>+RIGHT(Tabla1[[#This Row],[RutDV]],1)</f>
        <v>7</v>
      </c>
      <c r="G1102" s="37" t="s">
        <v>8237</v>
      </c>
      <c r="H1102" s="37" t="s">
        <v>11314</v>
      </c>
      <c r="I1102" s="199" t="str">
        <f>+TRIM(Tabla1[[#This Row],[Nombres]]&amp;" "&amp;Tabla1[[#This Row],[Apellidos]])</f>
        <v>ARIALIS CECILIA VÁSQUEZ TREMONT</v>
      </c>
      <c r="J1102" s="37" t="s">
        <v>7894</v>
      </c>
      <c r="K1102" s="37" t="s">
        <v>7895</v>
      </c>
      <c r="L1102" s="193" t="s">
        <v>2494</v>
      </c>
      <c r="M1102" s="193" t="s">
        <v>2493</v>
      </c>
      <c r="N1102" s="193" t="s">
        <v>2496</v>
      </c>
      <c r="O1102" s="193" t="s">
        <v>3533</v>
      </c>
      <c r="P1102" s="40">
        <v>44209</v>
      </c>
      <c r="Q1102" s="195" t="s">
        <v>7774</v>
      </c>
      <c r="R1102" s="45"/>
      <c r="S1102" s="45"/>
      <c r="T1102" s="45"/>
      <c r="U1102" s="45"/>
      <c r="V1102" s="40" t="s">
        <v>7924</v>
      </c>
      <c r="W1102" s="195" t="s">
        <v>8319</v>
      </c>
      <c r="X1102" s="37" t="s">
        <v>4468</v>
      </c>
      <c r="Y1102" s="37" t="str">
        <f>+IFERROR(VLOOKUP(Tabla1[[#This Row],[Supervisor]],STAFF!E:H,4,0),"")</f>
        <v>FRANCISCO JAVIER SUAREZ VEGA</v>
      </c>
      <c r="Z1102" s="40">
        <v>43810</v>
      </c>
      <c r="AA1102" s="40">
        <v>43833</v>
      </c>
      <c r="AC1102" s="40">
        <v>44029</v>
      </c>
      <c r="AD1102" s="37" t="s">
        <v>7940</v>
      </c>
      <c r="AE1102" s="37" t="s">
        <v>11314</v>
      </c>
      <c r="AF1102" s="37">
        <v>19370</v>
      </c>
      <c r="AG1102" s="37" t="s">
        <v>7954</v>
      </c>
      <c r="AJ1102" s="193" t="s">
        <v>8832</v>
      </c>
      <c r="AK1102" s="40" t="s">
        <v>7932</v>
      </c>
      <c r="AL1102" s="37">
        <v>30</v>
      </c>
      <c r="AM1102" s="193" t="s">
        <v>3519</v>
      </c>
      <c r="AN1102" s="37" t="str">
        <f>+IF(AL1102=45,1,"")</f>
        <v/>
      </c>
      <c r="AO1102" s="40">
        <f ca="1">+TODAY()</f>
        <v>44256</v>
      </c>
      <c r="AP1102" s="41">
        <f ca="1">+IF(Tabla1[[#This Row],[Fecha Ingreso Plataforma]]="","",AO1102-AC1102)</f>
        <v>227</v>
      </c>
      <c r="AQ1102" s="40">
        <v>44172</v>
      </c>
      <c r="AR1102" s="42">
        <f>+IF(Tabla1[[#This Row],[Fecha Baja]]="","",VALUE(1&amp;"/"&amp;MONTH(Tabla1[[#This Row],[Fecha Baja]])&amp;"/"&amp;YEAR(Tabla1[[#This Row],[Fecha Baja]])))</f>
        <v>44197</v>
      </c>
      <c r="AS1102" s="42">
        <f>IF(Tabla1[[#This Row],[Fecha Ingreso Plataforma]]="","",VALUE(1&amp;"/"&amp;MONTH(Tabla1[[#This Row],[Fecha Ingreso Plataforma]])&amp;"/"&amp;YEAR(Tabla1[[#This Row],[Fecha Ingreso Plataforma]])))</f>
        <v>44013</v>
      </c>
      <c r="AT1102" s="41" t="str">
        <f ca="1">+IF(AND(Tabla1[[#This Row],[dias]]&gt;=135,Tabla1[[#This Row],[Estado]]="Vigente"),"Si","No")</f>
        <v>No</v>
      </c>
      <c r="AU1102" s="41" t="str">
        <f>+IF(COUNTIF('PLAN EMPLEADO'!I:I,Tabla1[[#This Row],[Mail]])=0,"No","Si")</f>
        <v>Si</v>
      </c>
      <c r="AV1102" s="89" t="s">
        <v>8321</v>
      </c>
      <c r="AW1102" s="194" t="s">
        <v>9006</v>
      </c>
    </row>
    <row r="1103" spans="1:49" x14ac:dyDescent="0.2">
      <c r="A1103" s="110" t="s">
        <v>27</v>
      </c>
      <c r="B1103" s="110" t="s">
        <v>3115</v>
      </c>
      <c r="C1103" s="193" t="s">
        <v>9792</v>
      </c>
      <c r="D1103" s="110" t="s">
        <v>30</v>
      </c>
      <c r="E1103" s="193" t="str">
        <f>+LEFT(Tabla1[[#This Row],[RutDV]],8)</f>
        <v>19737617</v>
      </c>
      <c r="F1103" s="193" t="str">
        <f>+RIGHT(Tabla1[[#This Row],[RutDV]],1)</f>
        <v>1</v>
      </c>
      <c r="G1103" s="110" t="s">
        <v>8578</v>
      </c>
      <c r="H1103" s="110" t="s">
        <v>8596</v>
      </c>
      <c r="I1103" s="111" t="str">
        <f>+TRIM(Tabla1[[#This Row],[Nombres]]&amp;" "&amp;Tabla1[[#This Row],[Apellidos]])</f>
        <v>VANIA ALEJANDRA VALENZUELA GUERRERO</v>
      </c>
      <c r="J1103" s="110" t="s">
        <v>8557</v>
      </c>
      <c r="K1103" s="110" t="s">
        <v>8558</v>
      </c>
      <c r="L1103" s="193" t="s">
        <v>2494</v>
      </c>
      <c r="M1103" s="193" t="s">
        <v>2493</v>
      </c>
      <c r="N1103" s="193" t="s">
        <v>2496</v>
      </c>
      <c r="O1103" s="193" t="s">
        <v>3533</v>
      </c>
      <c r="P1103" s="109">
        <v>44200</v>
      </c>
      <c r="Q1103" s="195" t="s">
        <v>10898</v>
      </c>
      <c r="R1103" s="133"/>
      <c r="S1103" s="133"/>
      <c r="T1103" s="133"/>
      <c r="U1103" s="133"/>
      <c r="V1103" s="109">
        <v>35831</v>
      </c>
      <c r="W1103" s="193" t="s">
        <v>11378</v>
      </c>
      <c r="X1103" s="78" t="s">
        <v>5793</v>
      </c>
      <c r="Y1103" s="78" t="str">
        <f>+IFERROR(VLOOKUP(Tabla1[[#This Row],[Supervisor]],STAFF!E:H,4,0),"")</f>
        <v>FRANCISCO JAVIER SUAREZ VEGA</v>
      </c>
      <c r="Z1103" s="109">
        <v>43934</v>
      </c>
      <c r="AA1103" s="109">
        <v>43939</v>
      </c>
      <c r="AB1103" s="110"/>
      <c r="AC1103" s="40">
        <v>44029</v>
      </c>
      <c r="AD1103" s="110" t="s">
        <v>8596</v>
      </c>
      <c r="AE1103" s="110" t="s">
        <v>8596</v>
      </c>
      <c r="AF1103" s="110">
        <v>19361</v>
      </c>
      <c r="AG1103" s="110" t="s">
        <v>8615</v>
      </c>
      <c r="AH1103" s="110"/>
      <c r="AI1103" s="110"/>
      <c r="AJ1103" s="193" t="s">
        <v>8832</v>
      </c>
      <c r="AK1103" s="110" t="s">
        <v>7932</v>
      </c>
      <c r="AL1103" s="37">
        <v>30</v>
      </c>
      <c r="AM1103" s="116" t="s">
        <v>3519</v>
      </c>
      <c r="AN1103" s="110" t="str">
        <f>+IF(AL1103=45,1,"")</f>
        <v/>
      </c>
      <c r="AO1103" s="109">
        <f ca="1">+TODAY()</f>
        <v>44256</v>
      </c>
      <c r="AP1103" s="111">
        <f ca="1">+IF(Tabla1[[#This Row],[Fecha Ingreso Plataforma]]="","",AO1103-AC1103)</f>
        <v>227</v>
      </c>
      <c r="AQ1103" s="109"/>
      <c r="AR1103" s="112">
        <f>+IF(Tabla1[[#This Row],[Fecha Baja]]="","",VALUE(1&amp;"/"&amp;MONTH(Tabla1[[#This Row],[Fecha Baja]])&amp;"/"&amp;YEAR(Tabla1[[#This Row],[Fecha Baja]])))</f>
        <v>44197</v>
      </c>
      <c r="AS1103" s="112">
        <f>IF(Tabla1[[#This Row],[Fecha Ingreso Plataforma]]="","",VALUE(1&amp;"/"&amp;MONTH(Tabla1[[#This Row],[Fecha Ingreso Plataforma]])&amp;"/"&amp;YEAR(Tabla1[[#This Row],[Fecha Ingreso Plataforma]])))</f>
        <v>44013</v>
      </c>
      <c r="AT1103" s="111" t="str">
        <f ca="1">+IF(AND(Tabla1[[#This Row],[dias]]&gt;=135,Tabla1[[#This Row],[Estado]]="Vigente"),"Si","No")</f>
        <v>No</v>
      </c>
      <c r="AU1103" s="111" t="str">
        <f>+IF(COUNTIF('PLAN EMPLEADO'!I:I,Tabla1[[#This Row],[Mail]])=0,"No","Si")</f>
        <v>Si</v>
      </c>
      <c r="AV1103" s="111" t="s">
        <v>8321</v>
      </c>
      <c r="AW1103" s="194"/>
    </row>
    <row r="1104" spans="1:49" x14ac:dyDescent="0.2">
      <c r="A1104" s="37" t="s">
        <v>27</v>
      </c>
      <c r="B1104" s="37" t="s">
        <v>3115</v>
      </c>
      <c r="C1104" s="37" t="s">
        <v>28</v>
      </c>
      <c r="D1104" s="37" t="s">
        <v>30</v>
      </c>
      <c r="E1104" s="193" t="str">
        <f>+LEFT(Tabla1[[#This Row],[RutDV]],8)</f>
        <v>15749239</v>
      </c>
      <c r="F1104" s="193" t="str">
        <f>+RIGHT(Tabla1[[#This Row],[RutDV]],1)</f>
        <v>K</v>
      </c>
      <c r="G1104" s="37" t="s">
        <v>7869</v>
      </c>
      <c r="H1104" s="37" t="s">
        <v>7972</v>
      </c>
      <c r="I1104" s="41" t="str">
        <f>+TRIM(Tabla1[[#This Row],[Nombres]]&amp;" "&amp;Tabla1[[#This Row],[Apellidos]])</f>
        <v>EDUARDO OMAR CONCHA HERNANDEZ</v>
      </c>
      <c r="J1104" s="37" t="s">
        <v>7839</v>
      </c>
      <c r="K1104" s="37" t="s">
        <v>7840</v>
      </c>
      <c r="L1104" s="193" t="s">
        <v>2494</v>
      </c>
      <c r="M1104" s="193" t="s">
        <v>2493</v>
      </c>
      <c r="N1104" s="193" t="s">
        <v>2496</v>
      </c>
      <c r="O1104" s="193" t="s">
        <v>3533</v>
      </c>
      <c r="P1104" s="40">
        <v>44160</v>
      </c>
      <c r="Q1104" s="195" t="s">
        <v>10898</v>
      </c>
      <c r="R1104" s="45"/>
      <c r="S1104" s="45"/>
      <c r="T1104" s="45"/>
      <c r="U1104" s="45"/>
      <c r="V1104" s="40">
        <v>30773</v>
      </c>
      <c r="W1104" s="195" t="s">
        <v>5417</v>
      </c>
      <c r="X1104" s="37" t="s">
        <v>2514</v>
      </c>
      <c r="Y1104" s="37" t="str">
        <f>+IFERROR(VLOOKUP(Tabla1[[#This Row],[Supervisor]],STAFF!E:H,4,0),"")</f>
        <v>WILLIAMS ENRIQUE DOMINGUEZ BARRADA</v>
      </c>
      <c r="Z1104" s="40">
        <v>43808</v>
      </c>
      <c r="AA1104" s="40">
        <v>43829</v>
      </c>
      <c r="AC1104" s="40">
        <v>44029</v>
      </c>
      <c r="AD1104" s="37" t="s">
        <v>7972</v>
      </c>
      <c r="AE1104" s="37" t="s">
        <v>7972</v>
      </c>
      <c r="AF1104" s="37">
        <v>19083</v>
      </c>
      <c r="AG1104" s="37" t="s">
        <v>7993</v>
      </c>
      <c r="AJ1104" s="193" t="s">
        <v>8832</v>
      </c>
      <c r="AK1104" s="37" t="s">
        <v>7932</v>
      </c>
      <c r="AL1104" s="37">
        <v>30</v>
      </c>
      <c r="AM1104" s="37" t="s">
        <v>3519</v>
      </c>
      <c r="AN1104" s="37" t="str">
        <f>+IF(AL1104=45,1,"")</f>
        <v/>
      </c>
      <c r="AO1104" s="40">
        <f ca="1">+TODAY()</f>
        <v>44256</v>
      </c>
      <c r="AP1104" s="41">
        <f ca="1">+IF(Tabla1[[#This Row],[Fecha Ingreso Plataforma]]="","",AO1104-AC1104)</f>
        <v>227</v>
      </c>
      <c r="AQ1104" s="40"/>
      <c r="AR1104" s="42">
        <f>+IF(Tabla1[[#This Row],[Fecha Baja]]="","",VALUE(1&amp;"/"&amp;MONTH(Tabla1[[#This Row],[Fecha Baja]])&amp;"/"&amp;YEAR(Tabla1[[#This Row],[Fecha Baja]])))</f>
        <v>44136</v>
      </c>
      <c r="AS1104" s="42">
        <f>IF(Tabla1[[#This Row],[Fecha Ingreso Plataforma]]="","",VALUE(1&amp;"/"&amp;MONTH(Tabla1[[#This Row],[Fecha Ingreso Plataforma]])&amp;"/"&amp;YEAR(Tabla1[[#This Row],[Fecha Ingreso Plataforma]])))</f>
        <v>44013</v>
      </c>
      <c r="AT1104" s="41" t="str">
        <f ca="1">+IF(AND(Tabla1[[#This Row],[dias]]&gt;=135,Tabla1[[#This Row],[Estado]]="Vigente"),"Si","No")</f>
        <v>No</v>
      </c>
      <c r="AU1104" s="41" t="str">
        <f>+IF(COUNTIF('PLAN EMPLEADO'!I:I,Tabla1[[#This Row],[Mail]])=0,"No","Si")</f>
        <v>No</v>
      </c>
      <c r="AV1104" s="89" t="s">
        <v>709</v>
      </c>
      <c r="AW1104" s="194"/>
    </row>
    <row r="1105" spans="1:49" x14ac:dyDescent="0.2">
      <c r="A1105" s="37" t="s">
        <v>27</v>
      </c>
      <c r="B1105" s="37" t="s">
        <v>3115</v>
      </c>
      <c r="C1105" s="193" t="s">
        <v>9792</v>
      </c>
      <c r="D1105" s="37" t="s">
        <v>30</v>
      </c>
      <c r="E1105" s="193" t="str">
        <f>+LEFT(Tabla1[[#This Row],[RutDV]],8)</f>
        <v>16581986</v>
      </c>
      <c r="F1105" s="193" t="str">
        <f>+RIGHT(Tabla1[[#This Row],[RutDV]],1)</f>
        <v>1</v>
      </c>
      <c r="G1105" s="92" t="s">
        <v>8350</v>
      </c>
      <c r="H1105" s="92" t="s">
        <v>8406</v>
      </c>
      <c r="I1105" s="93" t="str">
        <f>+TRIM(Tabla1[[#This Row],[Nombres]]&amp;" "&amp;Tabla1[[#This Row],[Apellidos]])</f>
        <v>MELISSA OLENKA ARAYA ALVAREZ</v>
      </c>
      <c r="J1105" s="92" t="s">
        <v>8328</v>
      </c>
      <c r="K1105" s="92" t="s">
        <v>3799</v>
      </c>
      <c r="L1105" s="193" t="s">
        <v>2494</v>
      </c>
      <c r="M1105" s="193" t="s">
        <v>2493</v>
      </c>
      <c r="N1105" s="202" t="s">
        <v>2495</v>
      </c>
      <c r="O1105" s="193" t="s">
        <v>3240</v>
      </c>
      <c r="P1105" s="94">
        <v>44162</v>
      </c>
      <c r="Q1105" s="195"/>
      <c r="R1105" s="157"/>
      <c r="S1105" s="157"/>
      <c r="T1105" s="157"/>
      <c r="U1105" s="157"/>
      <c r="V1105" s="94">
        <v>32120</v>
      </c>
      <c r="W1105" s="195" t="s">
        <v>8086</v>
      </c>
      <c r="X1105" s="37" t="s">
        <v>4636</v>
      </c>
      <c r="Y1105" s="37" t="str">
        <f>+IFERROR(VLOOKUP(Tabla1[[#This Row],[Supervisor]],STAFF!E:H,4,0),"")</f>
        <v>ULISES LA ROSA PEREZ</v>
      </c>
      <c r="Z1105" s="94">
        <v>43908</v>
      </c>
      <c r="AA1105" s="94">
        <v>43928</v>
      </c>
      <c r="AB1105" s="92"/>
      <c r="AC1105" s="40">
        <v>44029</v>
      </c>
      <c r="AD1105" s="92" t="s">
        <v>8406</v>
      </c>
      <c r="AE1105" s="92" t="s">
        <v>8406</v>
      </c>
      <c r="AF1105" s="92">
        <v>19359</v>
      </c>
      <c r="AG1105" s="92" t="s">
        <v>8421</v>
      </c>
      <c r="AH1105" s="92"/>
      <c r="AI1105" s="92"/>
      <c r="AJ1105" s="193" t="s">
        <v>8832</v>
      </c>
      <c r="AK1105" s="92" t="s">
        <v>7932</v>
      </c>
      <c r="AL1105" s="37">
        <v>30</v>
      </c>
      <c r="AM1105" s="100" t="s">
        <v>3519</v>
      </c>
      <c r="AN1105" s="92" t="str">
        <f>+IF(AL1105=45,1,"")</f>
        <v/>
      </c>
      <c r="AO1105" s="94">
        <f ca="1">+TODAY()</f>
        <v>44256</v>
      </c>
      <c r="AP1105" s="93">
        <f ca="1">+IF(Tabla1[[#This Row],[Fecha Ingreso Plataforma]]="","",AO1105-AC1105)</f>
        <v>227</v>
      </c>
      <c r="AQ1105" s="94"/>
      <c r="AR1105" s="95">
        <f>+IF(Tabla1[[#This Row],[Fecha Baja]]="","",VALUE(1&amp;"/"&amp;MONTH(Tabla1[[#This Row],[Fecha Baja]])&amp;"/"&amp;YEAR(Tabla1[[#This Row],[Fecha Baja]])))</f>
        <v>44136</v>
      </c>
      <c r="AS1105" s="95">
        <f>IF(Tabla1[[#This Row],[Fecha Ingreso Plataforma]]="","",VALUE(1&amp;"/"&amp;MONTH(Tabla1[[#This Row],[Fecha Ingreso Plataforma]])&amp;"/"&amp;YEAR(Tabla1[[#This Row],[Fecha Ingreso Plataforma]])))</f>
        <v>44013</v>
      </c>
      <c r="AT1105" s="93" t="str">
        <f ca="1">+IF(AND(Tabla1[[#This Row],[dias]]&gt;=135,Tabla1[[#This Row],[Estado]]="Vigente"),"Si","No")</f>
        <v>No</v>
      </c>
      <c r="AU1105" s="93" t="str">
        <f>+IF(COUNTIF('PLAN EMPLEADO'!I:I,Tabla1[[#This Row],[Mail]])=0,"No","Si")</f>
        <v>No</v>
      </c>
      <c r="AV1105" s="93" t="s">
        <v>709</v>
      </c>
      <c r="AW1105" s="194"/>
    </row>
    <row r="1106" spans="1:49" x14ac:dyDescent="0.2">
      <c r="A1106" s="193" t="s">
        <v>27</v>
      </c>
      <c r="B1106" s="193" t="s">
        <v>3115</v>
      </c>
      <c r="C1106" s="193" t="s">
        <v>28</v>
      </c>
      <c r="D1106" s="193" t="s">
        <v>11483</v>
      </c>
      <c r="E1106" s="193" t="str">
        <f>+LEFT(Tabla1[[#This Row],[RutDV]],8)</f>
        <v>16710710</v>
      </c>
      <c r="F1106" s="193" t="str">
        <f>+RIGHT(Tabla1[[#This Row],[RutDV]],1)</f>
        <v>9</v>
      </c>
      <c r="G1106" s="193" t="s">
        <v>11698</v>
      </c>
      <c r="H1106" s="193" t="s">
        <v>11726</v>
      </c>
      <c r="I1106" s="194" t="str">
        <f>+TRIM(Tabla1[[#This Row],[Nombres]]&amp;" "&amp;Tabla1[[#This Row],[Apellidos]])</f>
        <v>CLAUDIA COVARRUBIAS GUERRERO</v>
      </c>
      <c r="J1106" s="193" t="s">
        <v>4556</v>
      </c>
      <c r="K1106" s="193" t="s">
        <v>11697</v>
      </c>
      <c r="L1106" s="193" t="s">
        <v>2494</v>
      </c>
      <c r="M1106" s="193" t="s">
        <v>2493</v>
      </c>
      <c r="N1106" s="193" t="s">
        <v>2496</v>
      </c>
      <c r="O1106" s="193" t="s">
        <v>3533</v>
      </c>
      <c r="P1106" s="195">
        <v>44223</v>
      </c>
      <c r="Q1106" s="195"/>
      <c r="R1106" s="196"/>
      <c r="S1106" s="196"/>
      <c r="T1106" s="196"/>
      <c r="U1106" s="196"/>
      <c r="V1106" s="195">
        <v>32046</v>
      </c>
      <c r="W1106" s="195" t="s">
        <v>11613</v>
      </c>
      <c r="X1106" s="193" t="s">
        <v>11616</v>
      </c>
      <c r="Y1106" s="193" t="str">
        <f>+IFERROR(VLOOKUP(Tabla1[[#This Row],[Supervisor]],STAFF!E:H,4,0),"")</f>
        <v>WILLIAMS ENRIQUE DOMINGUEZ BARRADA</v>
      </c>
      <c r="Z1106" s="195">
        <v>44214</v>
      </c>
      <c r="AA1106" s="195">
        <v>44218</v>
      </c>
      <c r="AB1106" s="193"/>
      <c r="AC1106" s="195">
        <v>44221</v>
      </c>
      <c r="AD1106" s="193" t="s">
        <v>11726</v>
      </c>
      <c r="AE1106" s="193" t="s">
        <v>11726</v>
      </c>
      <c r="AF1106" s="193"/>
      <c r="AG1106" s="193" t="s">
        <v>11718</v>
      </c>
      <c r="AH1106" s="193"/>
      <c r="AI1106" s="193"/>
      <c r="AJ1106" s="193" t="s">
        <v>11689</v>
      </c>
      <c r="AK1106" s="193" t="s">
        <v>10407</v>
      </c>
      <c r="AL1106" s="193">
        <v>45</v>
      </c>
      <c r="AM1106" s="37" t="s">
        <v>3519</v>
      </c>
      <c r="AN1106" s="193">
        <f>+IF(AL1106=45,1,"")</f>
        <v>1</v>
      </c>
      <c r="AO1106" s="195">
        <f ca="1">+TODAY()</f>
        <v>44256</v>
      </c>
      <c r="AP1106" s="194">
        <f ca="1">+IF(Tabla1[[#This Row],[Fecha Ingreso Plataforma]]="","",AO1106-AC1106)</f>
        <v>35</v>
      </c>
      <c r="AQ1106" s="195"/>
      <c r="AR1106" s="197">
        <f>+IF(Tabla1[[#This Row],[Fecha Baja]]="","",VALUE(1&amp;"/"&amp;MONTH(Tabla1[[#This Row],[Fecha Baja]])&amp;"/"&amp;YEAR(Tabla1[[#This Row],[Fecha Baja]])))</f>
        <v>44197</v>
      </c>
      <c r="AS1106" s="197">
        <f>IF(Tabla1[[#This Row],[Fecha Ingreso Plataforma]]="","",VALUE(1&amp;"/"&amp;MONTH(Tabla1[[#This Row],[Fecha Ingreso Plataforma]])&amp;"/"&amp;YEAR(Tabla1[[#This Row],[Fecha Ingreso Plataforma]])))</f>
        <v>44197</v>
      </c>
      <c r="AT1106" s="194" t="str">
        <f ca="1">+IF(AND(Tabla1[[#This Row],[dias]]&gt;=135,Tabla1[[#This Row],[Estado]]="Vigente"),"Si","No")</f>
        <v>No</v>
      </c>
      <c r="AU1106" s="194" t="str">
        <f>+IF(COUNTIF('PLAN EMPLEADO'!I:I,Tabla1[[#This Row],[Mail]])=0,"No","Si")</f>
        <v>No</v>
      </c>
      <c r="AV1106" s="194"/>
      <c r="AW1106" s="194" t="s">
        <v>9010</v>
      </c>
    </row>
    <row r="1107" spans="1:49" x14ac:dyDescent="0.2">
      <c r="A1107" s="193" t="s">
        <v>27</v>
      </c>
      <c r="B1107" s="193" t="s">
        <v>3115</v>
      </c>
      <c r="C1107" s="193" t="s">
        <v>28</v>
      </c>
      <c r="D1107" s="193" t="s">
        <v>11483</v>
      </c>
      <c r="E1107" s="193" t="str">
        <f>+LEFT(Tabla1[[#This Row],[RutDV]],8)</f>
        <v>21275961</v>
      </c>
      <c r="F1107" s="193" t="str">
        <f>+RIGHT(Tabla1[[#This Row],[RutDV]],1)</f>
        <v>9</v>
      </c>
      <c r="G1107" s="193" t="s">
        <v>11705</v>
      </c>
      <c r="H1107" s="193" t="s">
        <v>11727</v>
      </c>
      <c r="I1107" s="194" t="str">
        <f>+TRIM(Tabla1[[#This Row],[Nombres]]&amp;" "&amp;Tabla1[[#This Row],[Apellidos]])</f>
        <v>ADRIÁN IGNACIO GARRIDO PARRA</v>
      </c>
      <c r="J1107" s="193" t="s">
        <v>11701</v>
      </c>
      <c r="K1107" s="193" t="s">
        <v>11702</v>
      </c>
      <c r="L1107" s="193" t="s">
        <v>2494</v>
      </c>
      <c r="M1107" s="193" t="s">
        <v>2493</v>
      </c>
      <c r="N1107" s="193" t="s">
        <v>2496</v>
      </c>
      <c r="O1107" s="193" t="s">
        <v>3533</v>
      </c>
      <c r="P1107" s="195">
        <v>44223</v>
      </c>
      <c r="Q1107" s="195"/>
      <c r="R1107" s="196"/>
      <c r="S1107" s="196"/>
      <c r="T1107" s="196"/>
      <c r="U1107" s="196"/>
      <c r="V1107" s="195">
        <v>30988</v>
      </c>
      <c r="W1107" s="195" t="s">
        <v>11613</v>
      </c>
      <c r="X1107" s="193" t="s">
        <v>11616</v>
      </c>
      <c r="Y1107" s="193" t="str">
        <f>+IFERROR(VLOOKUP(Tabla1[[#This Row],[Supervisor]],STAFF!E:H,4,0),"")</f>
        <v>WILLIAMS ENRIQUE DOMINGUEZ BARRADA</v>
      </c>
      <c r="Z1107" s="195">
        <v>44214</v>
      </c>
      <c r="AA1107" s="195">
        <v>44218</v>
      </c>
      <c r="AB1107" s="193"/>
      <c r="AC1107" s="195">
        <v>44221</v>
      </c>
      <c r="AD1107" s="193" t="s">
        <v>11727</v>
      </c>
      <c r="AE1107" s="193" t="s">
        <v>11727</v>
      </c>
      <c r="AF1107" s="193"/>
      <c r="AG1107" s="193" t="s">
        <v>11719</v>
      </c>
      <c r="AH1107" s="193"/>
      <c r="AI1107" s="193"/>
      <c r="AJ1107" s="193" t="s">
        <v>11689</v>
      </c>
      <c r="AK1107" s="193" t="s">
        <v>10407</v>
      </c>
      <c r="AL1107" s="193">
        <v>30</v>
      </c>
      <c r="AM1107" s="37" t="s">
        <v>3519</v>
      </c>
      <c r="AN1107" s="193" t="str">
        <f>+IF(AL1107=45,1,"")</f>
        <v/>
      </c>
      <c r="AO1107" s="195">
        <f ca="1">+TODAY()</f>
        <v>44256</v>
      </c>
      <c r="AP1107" s="194">
        <f ca="1">+IF(Tabla1[[#This Row],[Fecha Ingreso Plataforma]]="","",AO1107-AC1107)</f>
        <v>35</v>
      </c>
      <c r="AQ1107" s="195"/>
      <c r="AR1107" s="197">
        <f>+IF(Tabla1[[#This Row],[Fecha Baja]]="","",VALUE(1&amp;"/"&amp;MONTH(Tabla1[[#This Row],[Fecha Baja]])&amp;"/"&amp;YEAR(Tabla1[[#This Row],[Fecha Baja]])))</f>
        <v>44197</v>
      </c>
      <c r="AS1107" s="197">
        <f>IF(Tabla1[[#This Row],[Fecha Ingreso Plataforma]]="","",VALUE(1&amp;"/"&amp;MONTH(Tabla1[[#This Row],[Fecha Ingreso Plataforma]])&amp;"/"&amp;YEAR(Tabla1[[#This Row],[Fecha Ingreso Plataforma]])))</f>
        <v>44197</v>
      </c>
      <c r="AT1107" s="194" t="str">
        <f ca="1">+IF(AND(Tabla1[[#This Row],[dias]]&gt;=135,Tabla1[[#This Row],[Estado]]="Vigente"),"Si","No")</f>
        <v>No</v>
      </c>
      <c r="AU1107" s="194" t="str">
        <f>+IF(COUNTIF('PLAN EMPLEADO'!I:I,Tabla1[[#This Row],[Mail]])=0,"No","Si")</f>
        <v>No</v>
      </c>
      <c r="AV1107" s="194"/>
      <c r="AW1107" s="194" t="s">
        <v>9010</v>
      </c>
    </row>
    <row r="1108" spans="1:49" x14ac:dyDescent="0.2">
      <c r="A1108" s="193" t="s">
        <v>27</v>
      </c>
      <c r="B1108" s="193" t="s">
        <v>3115</v>
      </c>
      <c r="C1108" s="193" t="s">
        <v>28</v>
      </c>
      <c r="D1108" s="193" t="s">
        <v>11305</v>
      </c>
      <c r="E1108" s="193" t="str">
        <f>+LEFT(Tabla1[[#This Row],[RutDV]],8)</f>
        <v>17914563</v>
      </c>
      <c r="F1108" s="193" t="str">
        <f>+RIGHT(Tabla1[[#This Row],[RutDV]],1)</f>
        <v>4</v>
      </c>
      <c r="G1108" s="193" t="s">
        <v>11738</v>
      </c>
      <c r="H1108" s="193" t="s">
        <v>11871</v>
      </c>
      <c r="I1108" s="194" t="str">
        <f>+TRIM(Tabla1[[#This Row],[Nombres]]&amp;" "&amp;Tabla1[[#This Row],[Apellidos]])</f>
        <v>NICOLE MACARENA URIBE CARO URIBE CARO</v>
      </c>
      <c r="J1108" s="193" t="s">
        <v>11733</v>
      </c>
      <c r="K1108" s="193" t="s">
        <v>11734</v>
      </c>
      <c r="L1108" s="193" t="s">
        <v>2494</v>
      </c>
      <c r="M1108" s="193" t="s">
        <v>2493</v>
      </c>
      <c r="N1108" s="193" t="s">
        <v>2496</v>
      </c>
      <c r="O1108" s="193" t="s">
        <v>3533</v>
      </c>
      <c r="P1108" s="195">
        <v>44240</v>
      </c>
      <c r="Q1108" s="195"/>
      <c r="R1108" s="196"/>
      <c r="S1108" s="196"/>
      <c r="T1108" s="196"/>
      <c r="U1108" s="196"/>
      <c r="V1108" s="195">
        <v>33305</v>
      </c>
      <c r="W1108" s="195" t="s">
        <v>11613</v>
      </c>
      <c r="X1108" s="193" t="s">
        <v>11616</v>
      </c>
      <c r="Y1108" s="193" t="str">
        <f>+IFERROR(VLOOKUP(Tabla1[[#This Row],[Supervisor]],STAFF!E:H,4,0),"")</f>
        <v>WILLIAMS ENRIQUE DOMINGUEZ BARRADA</v>
      </c>
      <c r="Z1108" s="195">
        <v>44221</v>
      </c>
      <c r="AA1108" s="195">
        <v>44225</v>
      </c>
      <c r="AB1108" s="193"/>
      <c r="AC1108" s="195">
        <v>44228</v>
      </c>
      <c r="AD1108" s="193" t="s">
        <v>11871</v>
      </c>
      <c r="AE1108" s="193" t="s">
        <v>11871</v>
      </c>
      <c r="AF1108" s="193">
        <v>19184</v>
      </c>
      <c r="AG1108" s="193" t="s">
        <v>11870</v>
      </c>
      <c r="AH1108" s="193"/>
      <c r="AI1108" s="193"/>
      <c r="AJ1108" s="193" t="s">
        <v>11739</v>
      </c>
      <c r="AK1108" s="195" t="s">
        <v>7509</v>
      </c>
      <c r="AL1108" s="193">
        <v>30</v>
      </c>
      <c r="AM1108" s="193" t="s">
        <v>3519</v>
      </c>
      <c r="AN1108" s="193" t="str">
        <f>+IF(AL1108=45,1,"")</f>
        <v/>
      </c>
      <c r="AO1108" s="195">
        <f ca="1">+TODAY()</f>
        <v>44256</v>
      </c>
      <c r="AP1108" s="194">
        <f ca="1">+IF(Tabla1[[#This Row],[Fecha Ingreso Plataforma]]="","",AO1108-AC1108)</f>
        <v>28</v>
      </c>
      <c r="AQ1108" s="195"/>
      <c r="AR1108" s="197">
        <f>+IF(Tabla1[[#This Row],[Fecha Baja]]="","",VALUE(1&amp;"/"&amp;MONTH(Tabla1[[#This Row],[Fecha Baja]])&amp;"/"&amp;YEAR(Tabla1[[#This Row],[Fecha Baja]])))</f>
        <v>44228</v>
      </c>
      <c r="AS1108" s="197">
        <f>IF(Tabla1[[#This Row],[Fecha Ingreso Plataforma]]="","",VALUE(1&amp;"/"&amp;MONTH(Tabla1[[#This Row],[Fecha Ingreso Plataforma]])&amp;"/"&amp;YEAR(Tabla1[[#This Row],[Fecha Ingreso Plataforma]])))</f>
        <v>44228</v>
      </c>
      <c r="AT1108" s="194" t="str">
        <f ca="1">+IF(AND(Tabla1[[#This Row],[dias]]&gt;=135,Tabla1[[#This Row],[Estado]]="Vigente"),"Si","No")</f>
        <v>No</v>
      </c>
      <c r="AU1108" s="194" t="str">
        <f>+IF(COUNTIF('PLAN EMPLEADO'!I:I,Tabla1[[#This Row],[Mail]])=0,"No","Si")</f>
        <v>No</v>
      </c>
      <c r="AV1108" s="194"/>
      <c r="AW1108" s="194" t="s">
        <v>9010</v>
      </c>
    </row>
    <row r="1109" spans="1:49" x14ac:dyDescent="0.2">
      <c r="A1109" s="37" t="s">
        <v>27</v>
      </c>
      <c r="B1109" s="37" t="s">
        <v>3115</v>
      </c>
      <c r="C1109" s="37" t="s">
        <v>28</v>
      </c>
      <c r="D1109" s="37" t="s">
        <v>30</v>
      </c>
      <c r="E1109" s="193" t="str">
        <f>+LEFT(Tabla1[[#This Row],[RutDV]],8)</f>
        <v>19133913</v>
      </c>
      <c r="F1109" s="193" t="str">
        <f>+RIGHT(Tabla1[[#This Row],[RutDV]],1)</f>
        <v>4</v>
      </c>
      <c r="G1109" s="37" t="s">
        <v>556</v>
      </c>
      <c r="H1109" s="37" t="s">
        <v>1173</v>
      </c>
      <c r="I1109" s="37" t="str">
        <f>+TRIM(Tabla1[[#This Row],[Nombres]]&amp;" "&amp;Tabla1[[#This Row],[Apellidos]])</f>
        <v>MAXIMILIANO AGUSTIN SANTELICES VALENZUELA</v>
      </c>
      <c r="J1109" s="37" t="s">
        <v>2254</v>
      </c>
      <c r="K1109" s="37" t="s">
        <v>2255</v>
      </c>
      <c r="L1109" s="37" t="s">
        <v>2494</v>
      </c>
      <c r="M1109" s="37" t="s">
        <v>2493</v>
      </c>
      <c r="N1109" s="37" t="s">
        <v>2496</v>
      </c>
      <c r="P1109" s="40">
        <v>43592</v>
      </c>
      <c r="Q1109" s="37"/>
      <c r="V1109" s="40">
        <v>34881</v>
      </c>
      <c r="W1109" s="37" t="s">
        <v>5408</v>
      </c>
      <c r="X1109" s="37" t="s">
        <v>4599</v>
      </c>
      <c r="Y1109" s="37" t="str">
        <f>+IFERROR(VLOOKUP(Tabla1[[#This Row],[Supervisor]],STAFF!E:H,4,0),"")</f>
        <v>WILLIAMS ENRIQUE DOMINGUEZ BARRADA</v>
      </c>
      <c r="Z1109" s="40"/>
      <c r="AA1109" s="40"/>
      <c r="AC1109" s="40">
        <v>43325</v>
      </c>
      <c r="AD1109" s="37" t="s">
        <v>1173</v>
      </c>
      <c r="AE1109" s="37" t="s">
        <v>1173</v>
      </c>
      <c r="AF1109" s="37">
        <v>19103</v>
      </c>
      <c r="AG1109" s="37" t="s">
        <v>2977</v>
      </c>
      <c r="AL1109" s="37">
        <v>45</v>
      </c>
      <c r="AM1109" s="37" t="s">
        <v>3519</v>
      </c>
      <c r="AN1109" s="37">
        <f>+IF(AL1109=45,1,"")</f>
        <v>1</v>
      </c>
      <c r="AO1109" s="40">
        <f ca="1">+TODAY()</f>
        <v>44256</v>
      </c>
      <c r="AP1109" s="41">
        <f ca="1">+IF(Tabla1[[#This Row],[Fecha Ingreso Plataforma]]="","",AO1109-AC1109)</f>
        <v>931</v>
      </c>
      <c r="AQ1109" s="40"/>
      <c r="AR1109" s="42">
        <f>+IF(Tabla1[[#This Row],[Fecha Baja]]="","",VALUE(1&amp;"/"&amp;MONTH(Tabla1[[#This Row],[Fecha Baja]])&amp;"/"&amp;YEAR(Tabla1[[#This Row],[Fecha Baja]])))</f>
        <v>43586</v>
      </c>
      <c r="AS1109" s="42">
        <f>IF(Tabla1[[#This Row],[Fecha Ingreso Plataforma]]="","",VALUE(1&amp;"/"&amp;MONTH(Tabla1[[#This Row],[Fecha Ingreso Plataforma]])&amp;"/"&amp;YEAR(Tabla1[[#This Row],[Fecha Ingreso Plataforma]])))</f>
        <v>43313</v>
      </c>
      <c r="AT1109" s="41" t="str">
        <f ca="1">+IF(AND(Tabla1[[#This Row],[dias]]&gt;=135,Tabla1[[#This Row],[Estado]]="Vigente"),"Si","No")</f>
        <v>No</v>
      </c>
      <c r="AU1109" s="37" t="str">
        <f>+IF(COUNTIF('PLAN EMPLEADO'!I:I,Tabla1[[#This Row],[Mail]])=0,"No","Si")</f>
        <v>Si</v>
      </c>
      <c r="AV1109" s="89" t="s">
        <v>709</v>
      </c>
      <c r="AW1109" s="194"/>
    </row>
    <row r="1110" spans="1:49" x14ac:dyDescent="0.2">
      <c r="A1110" s="37" t="s">
        <v>27</v>
      </c>
      <c r="B1110" s="37" t="s">
        <v>3115</v>
      </c>
      <c r="C1110" s="37" t="s">
        <v>28</v>
      </c>
      <c r="D1110" s="37" t="s">
        <v>30</v>
      </c>
      <c r="E1110" s="193" t="str">
        <f>+LEFT(Tabla1[[#This Row],[RutDV]],8)</f>
        <v>12348040</v>
      </c>
      <c r="F1110" s="193" t="str">
        <f>+RIGHT(Tabla1[[#This Row],[RutDV]],1)</f>
        <v>6</v>
      </c>
      <c r="G1110" s="37" t="s">
        <v>603</v>
      </c>
      <c r="H1110" s="37" t="s">
        <v>1219</v>
      </c>
      <c r="I1110" s="37" t="str">
        <f>+TRIM(Tabla1[[#This Row],[Nombres]]&amp;" "&amp;Tabla1[[#This Row],[Apellidos]])</f>
        <v>JOHANNA MACARENA FERNANDEZ CASTILLO</v>
      </c>
      <c r="J1110" s="37" t="s">
        <v>2329</v>
      </c>
      <c r="K1110" s="37" t="s">
        <v>2330</v>
      </c>
      <c r="L1110" s="37" t="s">
        <v>2494</v>
      </c>
      <c r="M1110" s="37" t="s">
        <v>4649</v>
      </c>
      <c r="N1110" s="37" t="s">
        <v>2495</v>
      </c>
      <c r="O1110" s="37" t="s">
        <v>3107</v>
      </c>
      <c r="P1110" s="40">
        <v>43411</v>
      </c>
      <c r="Q1110" s="37"/>
      <c r="V1110" s="40">
        <v>26763</v>
      </c>
      <c r="W1110" s="37" t="s">
        <v>5408</v>
      </c>
      <c r="X1110" s="37" t="s">
        <v>4599</v>
      </c>
      <c r="Y1110" s="37" t="str">
        <f>+IFERROR(VLOOKUP(Tabla1[[#This Row],[Supervisor]],STAFF!E:H,4,0),"")</f>
        <v>WILLIAMS ENRIQUE DOMINGUEZ BARRADA</v>
      </c>
      <c r="Z1110" s="40">
        <v>43193</v>
      </c>
      <c r="AA1110" s="40">
        <v>43213</v>
      </c>
      <c r="AB1110" s="37" t="s">
        <v>2516</v>
      </c>
      <c r="AC1110" s="40">
        <v>43215</v>
      </c>
      <c r="AD1110" s="37" t="s">
        <v>1219</v>
      </c>
      <c r="AE1110" s="37" t="s">
        <v>1219</v>
      </c>
      <c r="AF1110" s="37">
        <v>19119</v>
      </c>
      <c r="AG1110" s="37" t="s">
        <v>3022</v>
      </c>
      <c r="AJ1110" s="37">
        <v>26</v>
      </c>
      <c r="AK1110" s="37" t="s">
        <v>3084</v>
      </c>
      <c r="AL1110" s="37">
        <v>45</v>
      </c>
      <c r="AM1110" s="37" t="s">
        <v>3519</v>
      </c>
      <c r="AN1110" s="37">
        <f>+IF(AL1110=45,1,"")</f>
        <v>1</v>
      </c>
      <c r="AO1110" s="40">
        <f ca="1">+TODAY()</f>
        <v>44256</v>
      </c>
      <c r="AP1110" s="41">
        <f ca="1">+IF(Tabla1[[#This Row],[Fecha Ingreso Plataforma]]="","",AO1110-AC1110)</f>
        <v>1041</v>
      </c>
      <c r="AQ1110" s="40"/>
      <c r="AR1110" s="42">
        <f>+IF(Tabla1[[#This Row],[Fecha Baja]]="","",VALUE(1&amp;"/"&amp;MONTH(Tabla1[[#This Row],[Fecha Baja]])&amp;"/"&amp;YEAR(Tabla1[[#This Row],[Fecha Baja]])))</f>
        <v>43405</v>
      </c>
      <c r="AS1110" s="42">
        <f>IF(Tabla1[[#This Row],[Fecha Ingreso Plataforma]]="","",VALUE(1&amp;"/"&amp;MONTH(Tabla1[[#This Row],[Fecha Ingreso Plataforma]])&amp;"/"&amp;YEAR(Tabla1[[#This Row],[Fecha Ingreso Plataforma]])))</f>
        <v>43191</v>
      </c>
      <c r="AT1110" s="41" t="str">
        <f ca="1">+IF(AND(Tabla1[[#This Row],[dias]]&gt;=135,Tabla1[[#This Row],[Estado]]="Vigente"),"Si","No")</f>
        <v>No</v>
      </c>
      <c r="AU1110" s="37" t="str">
        <f>+IF(COUNTIF('PLAN EMPLEADO'!I:I,Tabla1[[#This Row],[Mail]])=0,"No","Si")</f>
        <v>No</v>
      </c>
      <c r="AV1110" s="89" t="s">
        <v>709</v>
      </c>
      <c r="AW1110" s="194"/>
    </row>
    <row r="1111" spans="1:49" x14ac:dyDescent="0.2">
      <c r="A1111" s="37" t="s">
        <v>27</v>
      </c>
      <c r="B1111" s="37" t="s">
        <v>3115</v>
      </c>
      <c r="C1111" s="37" t="s">
        <v>28</v>
      </c>
      <c r="D1111" s="37" t="s">
        <v>30</v>
      </c>
      <c r="E1111" s="193" t="str">
        <f>+LEFT(Tabla1[[#This Row],[RutDV]],8)</f>
        <v>19666928</v>
      </c>
      <c r="F1111" s="193" t="str">
        <f>+RIGHT(Tabla1[[#This Row],[RutDV]],1)</f>
        <v>0</v>
      </c>
      <c r="G1111" s="37" t="s">
        <v>3721</v>
      </c>
      <c r="H1111" s="37" t="s">
        <v>3899</v>
      </c>
      <c r="I1111" s="37" t="str">
        <f>+TRIM(Tabla1[[#This Row],[Nombres]]&amp;" "&amp;Tabla1[[#This Row],[Apellidos]])</f>
        <v>FABIAN IGNACIO GONZALEZ OLIVARES</v>
      </c>
      <c r="J1111" s="37" t="s">
        <v>3697</v>
      </c>
      <c r="K1111" s="37" t="s">
        <v>1741</v>
      </c>
      <c r="L1111" s="37" t="s">
        <v>2494</v>
      </c>
      <c r="M1111" s="37" t="s">
        <v>4649</v>
      </c>
      <c r="N1111" s="37" t="s">
        <v>2496</v>
      </c>
      <c r="O1111" s="37" t="s">
        <v>3089</v>
      </c>
      <c r="P1111" s="40">
        <v>43448</v>
      </c>
      <c r="Q1111" s="37"/>
      <c r="V1111" s="40">
        <v>35610</v>
      </c>
      <c r="W1111" s="37" t="s">
        <v>5415</v>
      </c>
      <c r="X1111" s="37" t="s">
        <v>2509</v>
      </c>
      <c r="Y1111" s="37" t="str">
        <f>+IFERROR(VLOOKUP(Tabla1[[#This Row],[Supervisor]],STAFF!E:H,4,0),"")</f>
        <v>ULISES LA ROSA PEREZ</v>
      </c>
      <c r="Z1111" s="40">
        <v>43320</v>
      </c>
      <c r="AA1111" s="40">
        <v>43341</v>
      </c>
      <c r="AB1111" s="37" t="s">
        <v>2516</v>
      </c>
      <c r="AC1111" s="40">
        <v>43346</v>
      </c>
      <c r="AD1111" s="37" t="s">
        <v>3899</v>
      </c>
      <c r="AE1111" s="37" t="s">
        <v>3899</v>
      </c>
      <c r="AF1111" s="37">
        <v>19035</v>
      </c>
      <c r="AG1111" s="37" t="s">
        <v>3900</v>
      </c>
      <c r="AJ1111" s="37">
        <v>36</v>
      </c>
      <c r="AK1111" s="37" t="s">
        <v>2515</v>
      </c>
      <c r="AL1111" s="37">
        <v>30</v>
      </c>
      <c r="AM1111" s="37" t="s">
        <v>3519</v>
      </c>
      <c r="AN1111" s="37" t="str">
        <f>+IF(AL1111=45,1,"")</f>
        <v/>
      </c>
      <c r="AO1111" s="40">
        <f ca="1">+TODAY()</f>
        <v>44256</v>
      </c>
      <c r="AP1111" s="41">
        <f ca="1">+IF(Tabla1[[#This Row],[Fecha Ingreso Plataforma]]="","",AO1111-AC1111)</f>
        <v>910</v>
      </c>
      <c r="AQ1111" s="40"/>
      <c r="AR1111" s="42">
        <f>+IF(Tabla1[[#This Row],[Fecha Baja]]="","",VALUE(1&amp;"/"&amp;MONTH(Tabla1[[#This Row],[Fecha Baja]])&amp;"/"&amp;YEAR(Tabla1[[#This Row],[Fecha Baja]])))</f>
        <v>43435</v>
      </c>
      <c r="AS1111" s="42">
        <f>IF(Tabla1[[#This Row],[Fecha Ingreso Plataforma]]="","",VALUE(1&amp;"/"&amp;MONTH(Tabla1[[#This Row],[Fecha Ingreso Plataforma]])&amp;"/"&amp;YEAR(Tabla1[[#This Row],[Fecha Ingreso Plataforma]])))</f>
        <v>43344</v>
      </c>
      <c r="AT1111" s="41" t="str">
        <f ca="1">+IF(AND(Tabla1[[#This Row],[dias]]&gt;=135,Tabla1[[#This Row],[Estado]]="Vigente"),"Si","No")</f>
        <v>No</v>
      </c>
      <c r="AU1111" s="37" t="str">
        <f>+IF(COUNTIF('PLAN EMPLEADO'!I:I,Tabla1[[#This Row],[Mail]])=0,"No","Si")</f>
        <v>Si</v>
      </c>
      <c r="AV1111" s="89" t="s">
        <v>709</v>
      </c>
      <c r="AW1111" s="194"/>
    </row>
    <row r="1112" spans="1:49" x14ac:dyDescent="0.2">
      <c r="A1112" s="37" t="s">
        <v>27</v>
      </c>
      <c r="B1112" s="37" t="s">
        <v>3115</v>
      </c>
      <c r="C1112" s="37" t="s">
        <v>28</v>
      </c>
      <c r="D1112" s="37" t="s">
        <v>30</v>
      </c>
      <c r="E1112" s="193" t="str">
        <f>+LEFT(Tabla1[[#This Row],[RutDV]],8)</f>
        <v>20025628</v>
      </c>
      <c r="F1112" s="193" t="str">
        <f>+RIGHT(Tabla1[[#This Row],[RutDV]],1)</f>
        <v>K</v>
      </c>
      <c r="G1112" s="37" t="s">
        <v>4037</v>
      </c>
      <c r="H1112" s="37" t="s">
        <v>4064</v>
      </c>
      <c r="I1112" s="37" t="str">
        <f>+TRIM(Tabla1[[#This Row],[Nombres]]&amp;" "&amp;Tabla1[[#This Row],[Apellidos]])</f>
        <v>JAVIERA SOFIA OSORIO CASANGA</v>
      </c>
      <c r="J1112" s="37" t="s">
        <v>3993</v>
      </c>
      <c r="K1112" s="37" t="s">
        <v>3994</v>
      </c>
      <c r="L1112" s="37" t="s">
        <v>2494</v>
      </c>
      <c r="M1112" s="37" t="s">
        <v>4649</v>
      </c>
      <c r="N1112" s="37" t="s">
        <v>2496</v>
      </c>
      <c r="O1112" s="37" t="s">
        <v>3089</v>
      </c>
      <c r="P1112" s="40">
        <v>43444</v>
      </c>
      <c r="Q1112" s="37"/>
      <c r="V1112" s="40">
        <v>36082</v>
      </c>
      <c r="W1112" s="37" t="s">
        <v>5417</v>
      </c>
      <c r="X1112" s="37" t="s">
        <v>2514</v>
      </c>
      <c r="Y1112" s="37" t="str">
        <f>+IFERROR(VLOOKUP(Tabla1[[#This Row],[Supervisor]],STAFF!E:H,4,0),"")</f>
        <v>WILLIAMS ENRIQUE DOMINGUEZ BARRADA</v>
      </c>
      <c r="Z1112" s="40">
        <v>43333</v>
      </c>
      <c r="AA1112" s="40">
        <v>43353</v>
      </c>
      <c r="AB1112" s="37" t="s">
        <v>2516</v>
      </c>
      <c r="AC1112" s="40">
        <v>43354</v>
      </c>
      <c r="AD1112" s="37" t="s">
        <v>4064</v>
      </c>
      <c r="AE1112" s="37" t="s">
        <v>4064</v>
      </c>
      <c r="AF1112" s="37">
        <v>19114</v>
      </c>
      <c r="AG1112" s="37" t="s">
        <v>4091</v>
      </c>
      <c r="AJ1112" s="37">
        <v>37</v>
      </c>
      <c r="AK1112" s="37" t="s">
        <v>3087</v>
      </c>
      <c r="AL1112" s="37">
        <v>30</v>
      </c>
      <c r="AM1112" s="37" t="s">
        <v>3519</v>
      </c>
      <c r="AN1112" s="37" t="str">
        <f>+IF(AL1112=45,1,"")</f>
        <v/>
      </c>
      <c r="AO1112" s="40">
        <f ca="1">+TODAY()</f>
        <v>44256</v>
      </c>
      <c r="AP1112" s="41">
        <f ca="1">+IF(Tabla1[[#This Row],[Fecha Ingreso Plataforma]]="","",AO1112-AC1112)</f>
        <v>902</v>
      </c>
      <c r="AQ1112" s="40"/>
      <c r="AR1112" s="42">
        <f>+IF(Tabla1[[#This Row],[Fecha Baja]]="","",VALUE(1&amp;"/"&amp;MONTH(Tabla1[[#This Row],[Fecha Baja]])&amp;"/"&amp;YEAR(Tabla1[[#This Row],[Fecha Baja]])))</f>
        <v>43435</v>
      </c>
      <c r="AS1112" s="42">
        <f>IF(Tabla1[[#This Row],[Fecha Ingreso Plataforma]]="","",VALUE(1&amp;"/"&amp;MONTH(Tabla1[[#This Row],[Fecha Ingreso Plataforma]])&amp;"/"&amp;YEAR(Tabla1[[#This Row],[Fecha Ingreso Plataforma]])))</f>
        <v>43344</v>
      </c>
      <c r="AT1112" s="41" t="str">
        <f ca="1">+IF(AND(Tabla1[[#This Row],[dias]]&gt;=135,Tabla1[[#This Row],[Estado]]="Vigente"),"Si","No")</f>
        <v>No</v>
      </c>
      <c r="AU1112" s="37" t="str">
        <f>+IF(COUNTIF('PLAN EMPLEADO'!I:I,Tabla1[[#This Row],[Mail]])=0,"No","Si")</f>
        <v>No</v>
      </c>
      <c r="AV1112" s="89" t="s">
        <v>709</v>
      </c>
      <c r="AW1112" s="194"/>
    </row>
    <row r="1113" spans="1:49" x14ac:dyDescent="0.2">
      <c r="A1113" s="37" t="s">
        <v>27</v>
      </c>
      <c r="B1113" s="37" t="s">
        <v>3115</v>
      </c>
      <c r="C1113" s="37" t="s">
        <v>28</v>
      </c>
      <c r="D1113" s="37" t="s">
        <v>30</v>
      </c>
      <c r="E1113" s="193" t="str">
        <f>+LEFT(Tabla1[[#This Row],[RutDV]],8)</f>
        <v>9231081-</v>
      </c>
      <c r="F1113" s="193" t="str">
        <f>+RIGHT(Tabla1[[#This Row],[RutDV]],1)</f>
        <v>7</v>
      </c>
      <c r="G1113" s="37" t="s">
        <v>58</v>
      </c>
      <c r="H1113" s="37" t="s">
        <v>709</v>
      </c>
      <c r="I1113" s="37" t="str">
        <f>+TRIM(Tabla1[[#This Row],[Nombres]]&amp;" "&amp;Tabla1[[#This Row],[Apellidos]])</f>
        <v>ANA SILVIA MARZAL AGUAYO</v>
      </c>
      <c r="J1113" s="37" t="s">
        <v>1363</v>
      </c>
      <c r="K1113" s="37" t="s">
        <v>1364</v>
      </c>
      <c r="L1113" s="37" t="s">
        <v>2494</v>
      </c>
      <c r="M1113" s="37" t="s">
        <v>2499</v>
      </c>
      <c r="N1113" s="37" t="s">
        <v>3112</v>
      </c>
      <c r="P1113" s="40">
        <v>42898</v>
      </c>
      <c r="Q1113" s="37"/>
      <c r="V1113" s="40">
        <v>22579</v>
      </c>
      <c r="W1113" s="37"/>
      <c r="Y1113" s="37" t="str">
        <f>+IFERROR(VLOOKUP(Tabla1[[#This Row],[Supervisor]],STAFF!E:H,4,0),"")</f>
        <v/>
      </c>
      <c r="Z1113" s="40">
        <v>42898</v>
      </c>
      <c r="AA1113" s="40">
        <v>42916</v>
      </c>
      <c r="AB1113" s="37" t="s">
        <v>2517</v>
      </c>
      <c r="AC1113" s="40"/>
      <c r="AD1113" s="37" t="s">
        <v>709</v>
      </c>
      <c r="AE1113" s="37" t="s">
        <v>709</v>
      </c>
      <c r="AJ1113" s="37">
        <v>1</v>
      </c>
      <c r="AK1113" s="37" t="s">
        <v>3081</v>
      </c>
      <c r="AL1113" s="37">
        <v>45</v>
      </c>
      <c r="AN1113" s="37">
        <f>+IF(AL1113=45,1,"")</f>
        <v>1</v>
      </c>
      <c r="AO1113" s="40">
        <f ca="1">+TODAY()</f>
        <v>44256</v>
      </c>
      <c r="AP1113" s="41" t="str">
        <f>+IF(Tabla1[[#This Row],[Fecha Ingreso Plataforma]]="","",AO1113-AC1113)</f>
        <v/>
      </c>
      <c r="AQ1113" s="40"/>
      <c r="AR1113" s="42">
        <f>+IF(Tabla1[[#This Row],[Fecha Baja]]="","",VALUE(1&amp;"/"&amp;MONTH(Tabla1[[#This Row],[Fecha Baja]])&amp;"/"&amp;YEAR(Tabla1[[#This Row],[Fecha Baja]])))</f>
        <v>42887</v>
      </c>
      <c r="AS1113" s="42" t="str">
        <f>IF(Tabla1[[#This Row],[Fecha Ingreso Plataforma]]="","",VALUE(1&amp;"/"&amp;MONTH(Tabla1[[#This Row],[Fecha Ingreso Plataforma]])&amp;"/"&amp;YEAR(Tabla1[[#This Row],[Fecha Ingreso Plataforma]])))</f>
        <v/>
      </c>
      <c r="AT1113" s="41" t="str">
        <f>+IF(AND(Tabla1[[#This Row],[dias]]&gt;=135,Tabla1[[#This Row],[Estado]]="Vigente"),"Si","No")</f>
        <v>No</v>
      </c>
      <c r="AU1113" s="37" t="str">
        <f>+IF(COUNTIF('PLAN EMPLEADO'!I:I,Tabla1[[#This Row],[Mail]])=0,"No","Si")</f>
        <v>No</v>
      </c>
      <c r="AV1113" s="89" t="s">
        <v>709</v>
      </c>
      <c r="AW1113" s="194"/>
    </row>
    <row r="1114" spans="1:49" x14ac:dyDescent="0.2">
      <c r="A1114" s="37" t="s">
        <v>27</v>
      </c>
      <c r="B1114" s="37" t="s">
        <v>3115</v>
      </c>
      <c r="C1114" s="37" t="s">
        <v>28</v>
      </c>
      <c r="D1114" s="37" t="s">
        <v>30</v>
      </c>
      <c r="E1114" s="193" t="str">
        <f>+LEFT(Tabla1[[#This Row],[RutDV]],8)</f>
        <v>12946783</v>
      </c>
      <c r="F1114" s="193" t="str">
        <f>+RIGHT(Tabla1[[#This Row],[RutDV]],1)</f>
        <v>5</v>
      </c>
      <c r="G1114" s="37" t="s">
        <v>35</v>
      </c>
      <c r="H1114" s="37" t="s">
        <v>709</v>
      </c>
      <c r="I1114" s="37" t="str">
        <f>+TRIM(Tabla1[[#This Row],[Nombres]]&amp;" "&amp;Tabla1[[#This Row],[Apellidos]])</f>
        <v>ARACELI MARLENE BARRIENTOS AGUILERA</v>
      </c>
      <c r="J1114" s="37" t="s">
        <v>1317</v>
      </c>
      <c r="K1114" s="37" t="s">
        <v>1318</v>
      </c>
      <c r="L1114" s="37" t="s">
        <v>2494</v>
      </c>
      <c r="M1114" s="37" t="s">
        <v>2499</v>
      </c>
      <c r="N1114" s="37" t="s">
        <v>3112</v>
      </c>
      <c r="P1114" s="40">
        <v>42898</v>
      </c>
      <c r="Q1114" s="37"/>
      <c r="V1114" s="40">
        <v>27978</v>
      </c>
      <c r="W1114" s="37"/>
      <c r="Y1114" s="37" t="str">
        <f>+IFERROR(VLOOKUP(Tabla1[[#This Row],[Supervisor]],STAFF!E:H,4,0),"")</f>
        <v/>
      </c>
      <c r="Z1114" s="40">
        <v>42898</v>
      </c>
      <c r="AA1114" s="40">
        <v>42916</v>
      </c>
      <c r="AB1114" s="37" t="s">
        <v>2517</v>
      </c>
      <c r="AC1114" s="40"/>
      <c r="AD1114" s="37" t="s">
        <v>709</v>
      </c>
      <c r="AE1114" s="37" t="s">
        <v>709</v>
      </c>
      <c r="AJ1114" s="37">
        <v>1</v>
      </c>
      <c r="AK1114" s="37" t="s">
        <v>3081</v>
      </c>
      <c r="AL1114" s="37">
        <v>45</v>
      </c>
      <c r="AN1114" s="37">
        <f>+IF(AL1114=45,1,"")</f>
        <v>1</v>
      </c>
      <c r="AO1114" s="40">
        <f ca="1">+TODAY()</f>
        <v>44256</v>
      </c>
      <c r="AP1114" s="41" t="str">
        <f>+IF(Tabla1[[#This Row],[Fecha Ingreso Plataforma]]="","",AO1114-AC1114)</f>
        <v/>
      </c>
      <c r="AQ1114" s="40"/>
      <c r="AR1114" s="42">
        <f>+IF(Tabla1[[#This Row],[Fecha Baja]]="","",VALUE(1&amp;"/"&amp;MONTH(Tabla1[[#This Row],[Fecha Baja]])&amp;"/"&amp;YEAR(Tabla1[[#This Row],[Fecha Baja]])))</f>
        <v>42887</v>
      </c>
      <c r="AS1114" s="42" t="str">
        <f>IF(Tabla1[[#This Row],[Fecha Ingreso Plataforma]]="","",VALUE(1&amp;"/"&amp;MONTH(Tabla1[[#This Row],[Fecha Ingreso Plataforma]])&amp;"/"&amp;YEAR(Tabla1[[#This Row],[Fecha Ingreso Plataforma]])))</f>
        <v/>
      </c>
      <c r="AT1114" s="41" t="str">
        <f>+IF(AND(Tabla1[[#This Row],[dias]]&gt;=135,Tabla1[[#This Row],[Estado]]="Vigente"),"Si","No")</f>
        <v>No</v>
      </c>
      <c r="AU1114" s="37" t="str">
        <f>+IF(COUNTIF('PLAN EMPLEADO'!I:I,Tabla1[[#This Row],[Mail]])=0,"No","Si")</f>
        <v>No</v>
      </c>
      <c r="AV1114" s="89" t="s">
        <v>709</v>
      </c>
      <c r="AW1114" s="194"/>
    </row>
    <row r="1115" spans="1:49" x14ac:dyDescent="0.2">
      <c r="A1115" s="37" t="s">
        <v>27</v>
      </c>
      <c r="B1115" s="37" t="s">
        <v>3115</v>
      </c>
      <c r="C1115" s="37" t="s">
        <v>28</v>
      </c>
      <c r="D1115" s="37" t="s">
        <v>30</v>
      </c>
      <c r="E1115" s="193" t="str">
        <f>+LEFT(Tabla1[[#This Row],[RutDV]],8)</f>
        <v>15968141</v>
      </c>
      <c r="F1115" s="193" t="str">
        <f>+RIGHT(Tabla1[[#This Row],[RutDV]],1)</f>
        <v>6</v>
      </c>
      <c r="G1115" s="37" t="s">
        <v>31</v>
      </c>
      <c r="H1115" s="37" t="s">
        <v>709</v>
      </c>
      <c r="I1115" s="37" t="str">
        <f>+TRIM(Tabla1[[#This Row],[Nombres]]&amp;" "&amp;Tabla1[[#This Row],[Apellidos]])</f>
        <v>CAROLINA ANDREA ACOSTA TORREJON</v>
      </c>
      <c r="J1115" s="37" t="s">
        <v>1309</v>
      </c>
      <c r="K1115" s="37" t="s">
        <v>1310</v>
      </c>
      <c r="L1115" s="37" t="s">
        <v>2494</v>
      </c>
      <c r="M1115" s="37" t="s">
        <v>2499</v>
      </c>
      <c r="N1115" s="37" t="s">
        <v>3112</v>
      </c>
      <c r="P1115" s="40">
        <v>42898</v>
      </c>
      <c r="Q1115" s="37"/>
      <c r="V1115" s="40">
        <v>30787</v>
      </c>
      <c r="W1115" s="37"/>
      <c r="Y1115" s="37" t="str">
        <f>+IFERROR(VLOOKUP(Tabla1[[#This Row],[Supervisor]],STAFF!E:H,4,0),"")</f>
        <v/>
      </c>
      <c r="Z1115" s="40">
        <v>42898</v>
      </c>
      <c r="AA1115" s="40">
        <v>42916</v>
      </c>
      <c r="AB1115" s="37" t="s">
        <v>2517</v>
      </c>
      <c r="AC1115" s="40"/>
      <c r="AD1115" s="37" t="s">
        <v>709</v>
      </c>
      <c r="AE1115" s="37" t="s">
        <v>709</v>
      </c>
      <c r="AJ1115" s="37">
        <v>1</v>
      </c>
      <c r="AK1115" s="37" t="s">
        <v>3081</v>
      </c>
      <c r="AL1115" s="37">
        <v>45</v>
      </c>
      <c r="AN1115" s="37">
        <f>+IF(AL1115=45,1,"")</f>
        <v>1</v>
      </c>
      <c r="AO1115" s="40">
        <f ca="1">+TODAY()</f>
        <v>44256</v>
      </c>
      <c r="AP1115" s="41" t="str">
        <f>+IF(Tabla1[[#This Row],[Fecha Ingreso Plataforma]]="","",AO1115-AC1115)</f>
        <v/>
      </c>
      <c r="AQ1115" s="40"/>
      <c r="AR1115" s="42">
        <f>+IF(Tabla1[[#This Row],[Fecha Baja]]="","",VALUE(1&amp;"/"&amp;MONTH(Tabla1[[#This Row],[Fecha Baja]])&amp;"/"&amp;YEAR(Tabla1[[#This Row],[Fecha Baja]])))</f>
        <v>42887</v>
      </c>
      <c r="AS1115" s="42" t="str">
        <f>IF(Tabla1[[#This Row],[Fecha Ingreso Plataforma]]="","",VALUE(1&amp;"/"&amp;MONTH(Tabla1[[#This Row],[Fecha Ingreso Plataforma]])&amp;"/"&amp;YEAR(Tabla1[[#This Row],[Fecha Ingreso Plataforma]])))</f>
        <v/>
      </c>
      <c r="AT1115" s="41" t="str">
        <f>+IF(AND(Tabla1[[#This Row],[dias]]&gt;=135,Tabla1[[#This Row],[Estado]]="Vigente"),"Si","No")</f>
        <v>No</v>
      </c>
      <c r="AU1115" s="37" t="str">
        <f>+IF(COUNTIF('PLAN EMPLEADO'!I:I,Tabla1[[#This Row],[Mail]])=0,"No","Si")</f>
        <v>No</v>
      </c>
      <c r="AV1115" s="89" t="s">
        <v>709</v>
      </c>
      <c r="AW1115" s="194"/>
    </row>
    <row r="1116" spans="1:49" x14ac:dyDescent="0.2">
      <c r="A1116" s="37" t="s">
        <v>27</v>
      </c>
      <c r="B1116" s="37" t="s">
        <v>3115</v>
      </c>
      <c r="C1116" s="37" t="s">
        <v>28</v>
      </c>
      <c r="D1116" s="37" t="s">
        <v>30</v>
      </c>
      <c r="E1116" s="193" t="str">
        <f>+LEFT(Tabla1[[#This Row],[RutDV]],8)</f>
        <v>13878239</v>
      </c>
      <c r="F1116" s="193" t="str">
        <f>+RIGHT(Tabla1[[#This Row],[RutDV]],1)</f>
        <v>5</v>
      </c>
      <c r="G1116" s="37" t="s">
        <v>71</v>
      </c>
      <c r="H1116" s="37" t="s">
        <v>709</v>
      </c>
      <c r="I1116" s="37" t="str">
        <f>+TRIM(Tabla1[[#This Row],[Nombres]]&amp;" "&amp;Tabla1[[#This Row],[Apellidos]])</f>
        <v>MARIA CECILIA PEREZ SANTELICIES</v>
      </c>
      <c r="J1116" s="37" t="s">
        <v>1389</v>
      </c>
      <c r="K1116" s="37" t="s">
        <v>1390</v>
      </c>
      <c r="L1116" s="37" t="s">
        <v>2494</v>
      </c>
      <c r="M1116" s="37" t="s">
        <v>2499</v>
      </c>
      <c r="N1116" s="37" t="s">
        <v>3112</v>
      </c>
      <c r="P1116" s="40">
        <v>42903</v>
      </c>
      <c r="Q1116" s="37"/>
      <c r="V1116" s="40">
        <v>29229</v>
      </c>
      <c r="W1116" s="37"/>
      <c r="Y1116" s="37" t="str">
        <f>+IFERROR(VLOOKUP(Tabla1[[#This Row],[Supervisor]],STAFF!E:H,4,0),"")</f>
        <v/>
      </c>
      <c r="Z1116" s="40">
        <v>42898</v>
      </c>
      <c r="AA1116" s="40">
        <v>42916</v>
      </c>
      <c r="AB1116" s="37" t="s">
        <v>2517</v>
      </c>
      <c r="AC1116" s="40"/>
      <c r="AD1116" s="37" t="s">
        <v>709</v>
      </c>
      <c r="AE1116" s="37" t="s">
        <v>709</v>
      </c>
      <c r="AJ1116" s="37">
        <v>1</v>
      </c>
      <c r="AK1116" s="37" t="s">
        <v>3081</v>
      </c>
      <c r="AL1116" s="37">
        <v>45</v>
      </c>
      <c r="AN1116" s="37">
        <f>+IF(AL1116=45,1,"")</f>
        <v>1</v>
      </c>
      <c r="AO1116" s="40">
        <f ca="1">+TODAY()</f>
        <v>44256</v>
      </c>
      <c r="AP1116" s="41" t="str">
        <f>+IF(Tabla1[[#This Row],[Fecha Ingreso Plataforma]]="","",AO1116-AC1116)</f>
        <v/>
      </c>
      <c r="AQ1116" s="40"/>
      <c r="AR1116" s="42">
        <f>+IF(Tabla1[[#This Row],[Fecha Baja]]="","",VALUE(1&amp;"/"&amp;MONTH(Tabla1[[#This Row],[Fecha Baja]])&amp;"/"&amp;YEAR(Tabla1[[#This Row],[Fecha Baja]])))</f>
        <v>42887</v>
      </c>
      <c r="AS1116" s="42" t="str">
        <f>IF(Tabla1[[#This Row],[Fecha Ingreso Plataforma]]="","",VALUE(1&amp;"/"&amp;MONTH(Tabla1[[#This Row],[Fecha Ingreso Plataforma]])&amp;"/"&amp;YEAR(Tabla1[[#This Row],[Fecha Ingreso Plataforma]])))</f>
        <v/>
      </c>
      <c r="AT1116" s="41" t="str">
        <f>+IF(AND(Tabla1[[#This Row],[dias]]&gt;=135,Tabla1[[#This Row],[Estado]]="Vigente"),"Si","No")</f>
        <v>No</v>
      </c>
      <c r="AU1116" s="37" t="str">
        <f>+IF(COUNTIF('PLAN EMPLEADO'!I:I,Tabla1[[#This Row],[Mail]])=0,"No","Si")</f>
        <v>No</v>
      </c>
      <c r="AV1116" s="89" t="s">
        <v>709</v>
      </c>
      <c r="AW1116" s="194"/>
    </row>
    <row r="1117" spans="1:49" x14ac:dyDescent="0.2">
      <c r="A1117" s="37" t="s">
        <v>27</v>
      </c>
      <c r="B1117" s="37" t="s">
        <v>3115</v>
      </c>
      <c r="C1117" s="37" t="s">
        <v>28</v>
      </c>
      <c r="D1117" s="37" t="s">
        <v>30</v>
      </c>
      <c r="E1117" s="193" t="str">
        <f>+LEFT(Tabla1[[#This Row],[RutDV]],8)</f>
        <v>13648669</v>
      </c>
      <c r="F1117" s="193" t="str">
        <f>+RIGHT(Tabla1[[#This Row],[RutDV]],1)</f>
        <v>1</v>
      </c>
      <c r="G1117" s="37" t="s">
        <v>60</v>
      </c>
      <c r="H1117" s="37" t="s">
        <v>709</v>
      </c>
      <c r="I1117" s="37" t="str">
        <f>+TRIM(Tabla1[[#This Row],[Nombres]]&amp;" "&amp;Tabla1[[#This Row],[Apellidos]])</f>
        <v>ROBERT ANDRES MOLINA BRAVO</v>
      </c>
      <c r="J1117" s="37" t="s">
        <v>1367</v>
      </c>
      <c r="K1117" s="37" t="s">
        <v>1368</v>
      </c>
      <c r="L1117" s="37" t="s">
        <v>2494</v>
      </c>
      <c r="M1117" s="37" t="s">
        <v>2499</v>
      </c>
      <c r="N1117" s="37" t="s">
        <v>3112</v>
      </c>
      <c r="P1117" s="40">
        <v>42900</v>
      </c>
      <c r="Q1117" s="37"/>
      <c r="V1117" s="40">
        <v>28864</v>
      </c>
      <c r="W1117" s="37"/>
      <c r="Y1117" s="37" t="str">
        <f>+IFERROR(VLOOKUP(Tabla1[[#This Row],[Supervisor]],STAFF!E:H,4,0),"")</f>
        <v/>
      </c>
      <c r="Z1117" s="40">
        <v>42898</v>
      </c>
      <c r="AA1117" s="40">
        <v>42916</v>
      </c>
      <c r="AB1117" s="37" t="s">
        <v>2517</v>
      </c>
      <c r="AC1117" s="40"/>
      <c r="AD1117" s="37" t="s">
        <v>709</v>
      </c>
      <c r="AE1117" s="37" t="s">
        <v>709</v>
      </c>
      <c r="AJ1117" s="37">
        <v>1</v>
      </c>
      <c r="AK1117" s="37" t="s">
        <v>3081</v>
      </c>
      <c r="AL1117" s="37">
        <v>45</v>
      </c>
      <c r="AN1117" s="37">
        <f>+IF(AL1117=45,1,"")</f>
        <v>1</v>
      </c>
      <c r="AO1117" s="40">
        <f ca="1">+TODAY()</f>
        <v>44256</v>
      </c>
      <c r="AP1117" s="41" t="str">
        <f>+IF(Tabla1[[#This Row],[Fecha Ingreso Plataforma]]="","",AO1117-AC1117)</f>
        <v/>
      </c>
      <c r="AQ1117" s="40"/>
      <c r="AR1117" s="42">
        <f>+IF(Tabla1[[#This Row],[Fecha Baja]]="","",VALUE(1&amp;"/"&amp;MONTH(Tabla1[[#This Row],[Fecha Baja]])&amp;"/"&amp;YEAR(Tabla1[[#This Row],[Fecha Baja]])))</f>
        <v>42887</v>
      </c>
      <c r="AS1117" s="42" t="str">
        <f>IF(Tabla1[[#This Row],[Fecha Ingreso Plataforma]]="","",VALUE(1&amp;"/"&amp;MONTH(Tabla1[[#This Row],[Fecha Ingreso Plataforma]])&amp;"/"&amp;YEAR(Tabla1[[#This Row],[Fecha Ingreso Plataforma]])))</f>
        <v/>
      </c>
      <c r="AT1117" s="41" t="str">
        <f>+IF(AND(Tabla1[[#This Row],[dias]]&gt;=135,Tabla1[[#This Row],[Estado]]="Vigente"),"Si","No")</f>
        <v>No</v>
      </c>
      <c r="AU1117" s="37" t="str">
        <f>+IF(COUNTIF('PLAN EMPLEADO'!I:I,Tabla1[[#This Row],[Mail]])=0,"No","Si")</f>
        <v>No</v>
      </c>
      <c r="AV1117" s="89" t="s">
        <v>709</v>
      </c>
      <c r="AW1117" s="194"/>
    </row>
    <row r="1118" spans="1:49" x14ac:dyDescent="0.2">
      <c r="A1118" s="37" t="s">
        <v>27</v>
      </c>
      <c r="B1118" s="37" t="s">
        <v>3115</v>
      </c>
      <c r="C1118" s="37" t="s">
        <v>28</v>
      </c>
      <c r="D1118" s="37" t="s">
        <v>30</v>
      </c>
      <c r="E1118" s="193" t="str">
        <f>+LEFT(Tabla1[[#This Row],[RutDV]],8)</f>
        <v>17626261</v>
      </c>
      <c r="F1118" s="193" t="str">
        <f>+RIGHT(Tabla1[[#This Row],[RutDV]],1)</f>
        <v>6</v>
      </c>
      <c r="G1118" s="37" t="s">
        <v>51</v>
      </c>
      <c r="H1118" s="37" t="s">
        <v>709</v>
      </c>
      <c r="I1118" s="37" t="str">
        <f>+TRIM(Tabla1[[#This Row],[Nombres]]&amp;" "&amp;Tabla1[[#This Row],[Apellidos]])</f>
        <v>VALENTINA BELEN GUERRA RAMIREZ</v>
      </c>
      <c r="J1118" s="37" t="s">
        <v>1349</v>
      </c>
      <c r="K1118" s="37" t="s">
        <v>1350</v>
      </c>
      <c r="L1118" s="37" t="s">
        <v>2494</v>
      </c>
      <c r="M1118" s="37" t="s">
        <v>2499</v>
      </c>
      <c r="N1118" s="37" t="s">
        <v>3112</v>
      </c>
      <c r="P1118" s="40">
        <v>42898</v>
      </c>
      <c r="Q1118" s="37"/>
      <c r="V1118" s="40">
        <v>33273</v>
      </c>
      <c r="W1118" s="37"/>
      <c r="Y1118" s="37" t="str">
        <f>+IFERROR(VLOOKUP(Tabla1[[#This Row],[Supervisor]],STAFF!E:H,4,0),"")</f>
        <v/>
      </c>
      <c r="Z1118" s="40">
        <v>42898</v>
      </c>
      <c r="AA1118" s="40">
        <v>42916</v>
      </c>
      <c r="AB1118" s="37" t="s">
        <v>2517</v>
      </c>
      <c r="AC1118" s="40"/>
      <c r="AD1118" s="37" t="s">
        <v>709</v>
      </c>
      <c r="AE1118" s="37" t="s">
        <v>709</v>
      </c>
      <c r="AJ1118" s="37">
        <v>1</v>
      </c>
      <c r="AK1118" s="37" t="s">
        <v>3081</v>
      </c>
      <c r="AL1118" s="37">
        <v>45</v>
      </c>
      <c r="AN1118" s="37">
        <f>+IF(AL1118=45,1,"")</f>
        <v>1</v>
      </c>
      <c r="AO1118" s="40">
        <f ca="1">+TODAY()</f>
        <v>44256</v>
      </c>
      <c r="AP1118" s="41" t="str">
        <f>+IF(Tabla1[[#This Row],[Fecha Ingreso Plataforma]]="","",AO1118-AC1118)</f>
        <v/>
      </c>
      <c r="AQ1118" s="40"/>
      <c r="AR1118" s="42">
        <f>+IF(Tabla1[[#This Row],[Fecha Baja]]="","",VALUE(1&amp;"/"&amp;MONTH(Tabla1[[#This Row],[Fecha Baja]])&amp;"/"&amp;YEAR(Tabla1[[#This Row],[Fecha Baja]])))</f>
        <v>42887</v>
      </c>
      <c r="AS1118" s="42" t="str">
        <f>IF(Tabla1[[#This Row],[Fecha Ingreso Plataforma]]="","",VALUE(1&amp;"/"&amp;MONTH(Tabla1[[#This Row],[Fecha Ingreso Plataforma]])&amp;"/"&amp;YEAR(Tabla1[[#This Row],[Fecha Ingreso Plataforma]])))</f>
        <v/>
      </c>
      <c r="AT1118" s="41" t="str">
        <f>+IF(AND(Tabla1[[#This Row],[dias]]&gt;=135,Tabla1[[#This Row],[Estado]]="Vigente"),"Si","No")</f>
        <v>No</v>
      </c>
      <c r="AU1118" s="37" t="str">
        <f>+IF(COUNTIF('PLAN EMPLEADO'!I:I,Tabla1[[#This Row],[Mail]])=0,"No","Si")</f>
        <v>No</v>
      </c>
      <c r="AV1118" s="89" t="s">
        <v>709</v>
      </c>
      <c r="AW1118" s="194"/>
    </row>
    <row r="1119" spans="1:49" x14ac:dyDescent="0.2">
      <c r="A1119" s="37" t="s">
        <v>27</v>
      </c>
      <c r="B1119" s="37" t="s">
        <v>3115</v>
      </c>
      <c r="C1119" s="37" t="s">
        <v>28</v>
      </c>
      <c r="D1119" s="37" t="s">
        <v>30</v>
      </c>
      <c r="E1119" s="193" t="str">
        <f>+LEFT(Tabla1[[#This Row],[RutDV]],8)</f>
        <v>12570139</v>
      </c>
      <c r="F1119" s="193" t="str">
        <f>+RIGHT(Tabla1[[#This Row],[RutDV]],1)</f>
        <v>6</v>
      </c>
      <c r="G1119" s="37" t="s">
        <v>33</v>
      </c>
      <c r="H1119" s="37" t="s">
        <v>711</v>
      </c>
      <c r="I1119" s="37" t="str">
        <f>+TRIM(Tabla1[[#This Row],[Nombres]]&amp;" "&amp;Tabla1[[#This Row],[Apellidos]])</f>
        <v>ALEXIS ORLANDO ALIAGA IRARRAZABAL</v>
      </c>
      <c r="J1119" s="37" t="s">
        <v>1313</v>
      </c>
      <c r="K1119" s="37" t="s">
        <v>1314</v>
      </c>
      <c r="L1119" s="37" t="s">
        <v>2494</v>
      </c>
      <c r="M1119" s="37" t="s">
        <v>2499</v>
      </c>
      <c r="N1119" s="37" t="s">
        <v>3112</v>
      </c>
      <c r="P1119" s="40">
        <v>42905</v>
      </c>
      <c r="Q1119" s="37"/>
      <c r="V1119" s="40">
        <v>27186</v>
      </c>
      <c r="W1119" s="37"/>
      <c r="Y1119" s="37" t="str">
        <f>+IFERROR(VLOOKUP(Tabla1[[#This Row],[Supervisor]],STAFF!E:H,4,0),"")</f>
        <v/>
      </c>
      <c r="Z1119" s="40">
        <v>42898</v>
      </c>
      <c r="AA1119" s="40">
        <v>42916</v>
      </c>
      <c r="AB1119" s="37" t="s">
        <v>2517</v>
      </c>
      <c r="AC1119" s="40"/>
      <c r="AD1119" s="37" t="s">
        <v>711</v>
      </c>
      <c r="AE1119" s="37" t="s">
        <v>711</v>
      </c>
      <c r="AF1119" s="37">
        <v>19001</v>
      </c>
      <c r="AG1119" s="37" t="s">
        <v>2524</v>
      </c>
      <c r="AJ1119" s="37">
        <v>1</v>
      </c>
      <c r="AK1119" s="37" t="s">
        <v>3081</v>
      </c>
      <c r="AL1119" s="37">
        <v>45</v>
      </c>
      <c r="AN1119" s="37">
        <f>+IF(AL1119=45,1,"")</f>
        <v>1</v>
      </c>
      <c r="AO1119" s="40">
        <f ca="1">+TODAY()</f>
        <v>44256</v>
      </c>
      <c r="AP1119" s="41" t="str">
        <f>+IF(Tabla1[[#This Row],[Fecha Ingreso Plataforma]]="","",AO1119-AC1119)</f>
        <v/>
      </c>
      <c r="AQ1119" s="40"/>
      <c r="AR1119" s="42">
        <f>+IF(Tabla1[[#This Row],[Fecha Baja]]="","",VALUE(1&amp;"/"&amp;MONTH(Tabla1[[#This Row],[Fecha Baja]])&amp;"/"&amp;YEAR(Tabla1[[#This Row],[Fecha Baja]])))</f>
        <v>42887</v>
      </c>
      <c r="AS1119" s="42" t="str">
        <f>IF(Tabla1[[#This Row],[Fecha Ingreso Plataforma]]="","",VALUE(1&amp;"/"&amp;MONTH(Tabla1[[#This Row],[Fecha Ingreso Plataforma]])&amp;"/"&amp;YEAR(Tabla1[[#This Row],[Fecha Ingreso Plataforma]])))</f>
        <v/>
      </c>
      <c r="AT1119" s="41" t="str">
        <f>+IF(AND(Tabla1[[#This Row],[dias]]&gt;=135,Tabla1[[#This Row],[Estado]]="Vigente"),"Si","No")</f>
        <v>No</v>
      </c>
      <c r="AU1119" s="37" t="str">
        <f>+IF(COUNTIF('PLAN EMPLEADO'!I:I,Tabla1[[#This Row],[Mail]])=0,"No","Si")</f>
        <v>No</v>
      </c>
      <c r="AV1119" s="89" t="s">
        <v>709</v>
      </c>
      <c r="AW1119" s="194"/>
    </row>
    <row r="1120" spans="1:49" x14ac:dyDescent="0.2">
      <c r="A1120" s="37" t="s">
        <v>27</v>
      </c>
      <c r="B1120" s="37" t="s">
        <v>3115</v>
      </c>
      <c r="C1120" s="37" t="s">
        <v>28</v>
      </c>
      <c r="D1120" s="37" t="s">
        <v>30</v>
      </c>
      <c r="E1120" s="193" t="str">
        <f>+LEFT(Tabla1[[#This Row],[RutDV]],8)</f>
        <v>13173990</v>
      </c>
      <c r="F1120" s="193" t="str">
        <f>+RIGHT(Tabla1[[#This Row],[RutDV]],1)</f>
        <v>7</v>
      </c>
      <c r="G1120" s="37" t="s">
        <v>57</v>
      </c>
      <c r="H1120" s="37" t="s">
        <v>733</v>
      </c>
      <c r="I1120" s="37" t="str">
        <f>+TRIM(Tabla1[[#This Row],[Nombres]]&amp;" "&amp;Tabla1[[#This Row],[Apellidos]])</f>
        <v>BEXCY ALEJANDRA LOPEZ GARCIA</v>
      </c>
      <c r="J1120" s="37" t="s">
        <v>1361</v>
      </c>
      <c r="K1120" s="37" t="s">
        <v>1362</v>
      </c>
      <c r="L1120" s="37" t="s">
        <v>2494</v>
      </c>
      <c r="M1120" s="37" t="s">
        <v>2499</v>
      </c>
      <c r="N1120" s="37" t="s">
        <v>3112</v>
      </c>
      <c r="P1120" s="40">
        <v>42915</v>
      </c>
      <c r="Q1120" s="37"/>
      <c r="V1120" s="40">
        <v>28266</v>
      </c>
      <c r="W1120" s="37"/>
      <c r="Y1120" s="37" t="str">
        <f>+IFERROR(VLOOKUP(Tabla1[[#This Row],[Supervisor]],STAFF!E:H,4,0),"")</f>
        <v/>
      </c>
      <c r="Z1120" s="40">
        <v>42898</v>
      </c>
      <c r="AA1120" s="40">
        <v>42916</v>
      </c>
      <c r="AB1120" s="37" t="s">
        <v>2517</v>
      </c>
      <c r="AC1120" s="40"/>
      <c r="AD1120" s="37" t="s">
        <v>733</v>
      </c>
      <c r="AE1120" s="37" t="s">
        <v>733</v>
      </c>
      <c r="AF1120" s="37">
        <v>19029</v>
      </c>
      <c r="AG1120" s="37" t="s">
        <v>2546</v>
      </c>
      <c r="AJ1120" s="37">
        <v>1</v>
      </c>
      <c r="AK1120" s="37" t="s">
        <v>3081</v>
      </c>
      <c r="AL1120" s="37">
        <v>45</v>
      </c>
      <c r="AN1120" s="37">
        <f>+IF(AL1120=45,1,"")</f>
        <v>1</v>
      </c>
      <c r="AO1120" s="40">
        <f ca="1">+TODAY()</f>
        <v>44256</v>
      </c>
      <c r="AP1120" s="41" t="str">
        <f>+IF(Tabla1[[#This Row],[Fecha Ingreso Plataforma]]="","",AO1120-AC1120)</f>
        <v/>
      </c>
      <c r="AQ1120" s="40"/>
      <c r="AR1120" s="42">
        <f>+IF(Tabla1[[#This Row],[Fecha Baja]]="","",VALUE(1&amp;"/"&amp;MONTH(Tabla1[[#This Row],[Fecha Baja]])&amp;"/"&amp;YEAR(Tabla1[[#This Row],[Fecha Baja]])))</f>
        <v>42887</v>
      </c>
      <c r="AS1120" s="42" t="str">
        <f>IF(Tabla1[[#This Row],[Fecha Ingreso Plataforma]]="","",VALUE(1&amp;"/"&amp;MONTH(Tabla1[[#This Row],[Fecha Ingreso Plataforma]])&amp;"/"&amp;YEAR(Tabla1[[#This Row],[Fecha Ingreso Plataforma]])))</f>
        <v/>
      </c>
      <c r="AT1120" s="41" t="str">
        <f>+IF(AND(Tabla1[[#This Row],[dias]]&gt;=135,Tabla1[[#This Row],[Estado]]="Vigente"),"Si","No")</f>
        <v>No</v>
      </c>
      <c r="AU1120" s="37" t="str">
        <f>+IF(COUNTIF('PLAN EMPLEADO'!I:I,Tabla1[[#This Row],[Mail]])=0,"No","Si")</f>
        <v>No</v>
      </c>
      <c r="AV1120" s="89" t="s">
        <v>709</v>
      </c>
      <c r="AW1120" s="194"/>
    </row>
    <row r="1121" spans="1:49" x14ac:dyDescent="0.2">
      <c r="A1121" s="37" t="s">
        <v>27</v>
      </c>
      <c r="B1121" s="37" t="s">
        <v>3115</v>
      </c>
      <c r="C1121" s="37" t="s">
        <v>28</v>
      </c>
      <c r="D1121" s="37" t="s">
        <v>30</v>
      </c>
      <c r="E1121" s="193" t="str">
        <f>+LEFT(Tabla1[[#This Row],[RutDV]],8)</f>
        <v>13643762</v>
      </c>
      <c r="F1121" s="193" t="str">
        <f>+RIGHT(Tabla1[[#This Row],[RutDV]],1)</f>
        <v>3</v>
      </c>
      <c r="G1121" s="37" t="s">
        <v>48</v>
      </c>
      <c r="H1121" s="37" t="s">
        <v>725</v>
      </c>
      <c r="I1121" s="37" t="str">
        <f>+TRIM(Tabla1[[#This Row],[Nombres]]&amp;" "&amp;Tabla1[[#This Row],[Apellidos]])</f>
        <v>CRISTIAN GUILLERMO GANIFFO CATALAN</v>
      </c>
      <c r="J1121" s="37" t="s">
        <v>1343</v>
      </c>
      <c r="K1121" s="37" t="s">
        <v>1344</v>
      </c>
      <c r="L1121" s="37" t="s">
        <v>2494</v>
      </c>
      <c r="M1121" s="37" t="s">
        <v>2499</v>
      </c>
      <c r="N1121" s="37" t="s">
        <v>3112</v>
      </c>
      <c r="P1121" s="40">
        <v>42908</v>
      </c>
      <c r="Q1121" s="37"/>
      <c r="V1121" s="40">
        <v>28961</v>
      </c>
      <c r="W1121" s="37"/>
      <c r="Y1121" s="37" t="str">
        <f>+IFERROR(VLOOKUP(Tabla1[[#This Row],[Supervisor]],STAFF!E:H,4,0),"")</f>
        <v/>
      </c>
      <c r="Z1121" s="40">
        <v>42898</v>
      </c>
      <c r="AA1121" s="40">
        <v>42916</v>
      </c>
      <c r="AB1121" s="37" t="s">
        <v>2517</v>
      </c>
      <c r="AC1121" s="40"/>
      <c r="AD1121" s="37" t="s">
        <v>725</v>
      </c>
      <c r="AE1121" s="37" t="s">
        <v>725</v>
      </c>
      <c r="AF1121" s="37">
        <v>19026</v>
      </c>
      <c r="AG1121" s="37" t="s">
        <v>2538</v>
      </c>
      <c r="AJ1121" s="37">
        <v>1</v>
      </c>
      <c r="AK1121" s="37" t="s">
        <v>3081</v>
      </c>
      <c r="AL1121" s="37">
        <v>45</v>
      </c>
      <c r="AN1121" s="37">
        <f>+IF(AL1121=45,1,"")</f>
        <v>1</v>
      </c>
      <c r="AO1121" s="40">
        <f ca="1">+TODAY()</f>
        <v>44256</v>
      </c>
      <c r="AP1121" s="41" t="str">
        <f>+IF(Tabla1[[#This Row],[Fecha Ingreso Plataforma]]="","",AO1121-AC1121)</f>
        <v/>
      </c>
      <c r="AQ1121" s="40"/>
      <c r="AR1121" s="42">
        <f>+IF(Tabla1[[#This Row],[Fecha Baja]]="","",VALUE(1&amp;"/"&amp;MONTH(Tabla1[[#This Row],[Fecha Baja]])&amp;"/"&amp;YEAR(Tabla1[[#This Row],[Fecha Baja]])))</f>
        <v>42887</v>
      </c>
      <c r="AS1121" s="42" t="str">
        <f>IF(Tabla1[[#This Row],[Fecha Ingreso Plataforma]]="","",VALUE(1&amp;"/"&amp;MONTH(Tabla1[[#This Row],[Fecha Ingreso Plataforma]])&amp;"/"&amp;YEAR(Tabla1[[#This Row],[Fecha Ingreso Plataforma]])))</f>
        <v/>
      </c>
      <c r="AT1121" s="41" t="str">
        <f>+IF(AND(Tabla1[[#This Row],[dias]]&gt;=135,Tabla1[[#This Row],[Estado]]="Vigente"),"Si","No")</f>
        <v>No</v>
      </c>
      <c r="AU1121" s="37" t="str">
        <f>+IF(COUNTIF('PLAN EMPLEADO'!I:I,Tabla1[[#This Row],[Mail]])=0,"No","Si")</f>
        <v>No</v>
      </c>
      <c r="AV1121" s="89" t="s">
        <v>709</v>
      </c>
      <c r="AW1121" s="194"/>
    </row>
    <row r="1122" spans="1:49" x14ac:dyDescent="0.2">
      <c r="A1122" s="37" t="s">
        <v>27</v>
      </c>
      <c r="B1122" s="37" t="s">
        <v>3115</v>
      </c>
      <c r="C1122" s="37" t="s">
        <v>28</v>
      </c>
      <c r="D1122" s="37" t="s">
        <v>30</v>
      </c>
      <c r="E1122" s="193" t="str">
        <f>+LEFT(Tabla1[[#This Row],[RutDV]],8)</f>
        <v>13424951</v>
      </c>
      <c r="F1122" s="193" t="str">
        <f>+RIGHT(Tabla1[[#This Row],[RutDV]],1)</f>
        <v>K</v>
      </c>
      <c r="G1122" s="37" t="s">
        <v>81</v>
      </c>
      <c r="H1122" s="37" t="s">
        <v>754</v>
      </c>
      <c r="I1122" s="37" t="str">
        <f>+TRIM(Tabla1[[#This Row],[Nombres]]&amp;" "&amp;Tabla1[[#This Row],[Apellidos]])</f>
        <v>EVELYN MARCELA URRUTIA VELASQUEZ</v>
      </c>
      <c r="J1122" s="37" t="s">
        <v>1409</v>
      </c>
      <c r="K1122" s="37" t="s">
        <v>1410</v>
      </c>
      <c r="L1122" s="37" t="s">
        <v>2494</v>
      </c>
      <c r="M1122" s="37" t="s">
        <v>2499</v>
      </c>
      <c r="N1122" s="37" t="s">
        <v>3112</v>
      </c>
      <c r="P1122" s="40">
        <v>42901</v>
      </c>
      <c r="Q1122" s="37"/>
      <c r="V1122" s="40">
        <v>28683</v>
      </c>
      <c r="W1122" s="37"/>
      <c r="Y1122" s="37" t="str">
        <f>+IFERROR(VLOOKUP(Tabla1[[#This Row],[Supervisor]],STAFF!E:H,4,0),"")</f>
        <v/>
      </c>
      <c r="Z1122" s="40">
        <v>42898</v>
      </c>
      <c r="AA1122" s="40">
        <v>42916</v>
      </c>
      <c r="AB1122" s="37" t="s">
        <v>2517</v>
      </c>
      <c r="AC1122" s="40"/>
      <c r="AD1122" s="37" t="s">
        <v>754</v>
      </c>
      <c r="AE1122" s="37" t="s">
        <v>754</v>
      </c>
      <c r="AF1122" s="37">
        <v>19058</v>
      </c>
      <c r="AG1122" s="37" t="s">
        <v>2566</v>
      </c>
      <c r="AJ1122" s="37">
        <v>1</v>
      </c>
      <c r="AK1122" s="37" t="s">
        <v>3081</v>
      </c>
      <c r="AL1122" s="37">
        <v>45</v>
      </c>
      <c r="AN1122" s="37">
        <f>+IF(AL1122=45,1,"")</f>
        <v>1</v>
      </c>
      <c r="AO1122" s="40">
        <f ca="1">+TODAY()</f>
        <v>44256</v>
      </c>
      <c r="AP1122" s="41" t="str">
        <f>+IF(Tabla1[[#This Row],[Fecha Ingreso Plataforma]]="","",AO1122-AC1122)</f>
        <v/>
      </c>
      <c r="AQ1122" s="40"/>
      <c r="AR1122" s="42">
        <f>+IF(Tabla1[[#This Row],[Fecha Baja]]="","",VALUE(1&amp;"/"&amp;MONTH(Tabla1[[#This Row],[Fecha Baja]])&amp;"/"&amp;YEAR(Tabla1[[#This Row],[Fecha Baja]])))</f>
        <v>42887</v>
      </c>
      <c r="AS1122" s="42" t="str">
        <f>IF(Tabla1[[#This Row],[Fecha Ingreso Plataforma]]="","",VALUE(1&amp;"/"&amp;MONTH(Tabla1[[#This Row],[Fecha Ingreso Plataforma]])&amp;"/"&amp;YEAR(Tabla1[[#This Row],[Fecha Ingreso Plataforma]])))</f>
        <v/>
      </c>
      <c r="AT1122" s="41" t="str">
        <f>+IF(AND(Tabla1[[#This Row],[dias]]&gt;=135,Tabla1[[#This Row],[Estado]]="Vigente"),"Si","No")</f>
        <v>No</v>
      </c>
      <c r="AU1122" s="37" t="str">
        <f>+IF(COUNTIF('PLAN EMPLEADO'!I:I,Tabla1[[#This Row],[Mail]])=0,"No","Si")</f>
        <v>No</v>
      </c>
      <c r="AV1122" s="89" t="s">
        <v>709</v>
      </c>
      <c r="AW1122" s="194"/>
    </row>
    <row r="1123" spans="1:49" x14ac:dyDescent="0.2">
      <c r="A1123" s="37" t="s">
        <v>27</v>
      </c>
      <c r="B1123" s="37" t="s">
        <v>3115</v>
      </c>
      <c r="C1123" s="37" t="s">
        <v>28</v>
      </c>
      <c r="D1123" s="37" t="s">
        <v>30</v>
      </c>
      <c r="E1123" s="193" t="str">
        <f>+LEFT(Tabla1[[#This Row],[RutDV]],8)</f>
        <v>15028553</v>
      </c>
      <c r="F1123" s="193" t="str">
        <f>+RIGHT(Tabla1[[#This Row],[RutDV]],1)</f>
        <v>4</v>
      </c>
      <c r="G1123" s="37" t="s">
        <v>56</v>
      </c>
      <c r="H1123" s="37" t="s">
        <v>732</v>
      </c>
      <c r="I1123" s="37" t="str">
        <f>+TRIM(Tabla1[[#This Row],[Nombres]]&amp;" "&amp;Tabla1[[#This Row],[Apellidos]])</f>
        <v>FRANCISCO ELIAS LOPEZ CORTES</v>
      </c>
      <c r="J1123" s="37" t="s">
        <v>1359</v>
      </c>
      <c r="K1123" s="37" t="s">
        <v>1360</v>
      </c>
      <c r="L1123" s="37" t="s">
        <v>2494</v>
      </c>
      <c r="M1123" s="37" t="s">
        <v>2499</v>
      </c>
      <c r="N1123" s="37" t="s">
        <v>3112</v>
      </c>
      <c r="P1123" s="40">
        <v>42909</v>
      </c>
      <c r="Q1123" s="37"/>
      <c r="V1123" s="40">
        <v>31001</v>
      </c>
      <c r="W1123" s="37"/>
      <c r="Y1123" s="37" t="str">
        <f>+IFERROR(VLOOKUP(Tabla1[[#This Row],[Supervisor]],STAFF!E:H,4,0),"")</f>
        <v/>
      </c>
      <c r="Z1123" s="40">
        <v>42898</v>
      </c>
      <c r="AA1123" s="40">
        <v>42916</v>
      </c>
      <c r="AB1123" s="37" t="s">
        <v>2517</v>
      </c>
      <c r="AC1123" s="40"/>
      <c r="AD1123" s="37" t="s">
        <v>732</v>
      </c>
      <c r="AE1123" s="37" t="s">
        <v>732</v>
      </c>
      <c r="AF1123" s="37">
        <v>19031</v>
      </c>
      <c r="AG1123" s="37" t="s">
        <v>2545</v>
      </c>
      <c r="AJ1123" s="37">
        <v>1</v>
      </c>
      <c r="AK1123" s="37" t="s">
        <v>3081</v>
      </c>
      <c r="AL1123" s="37">
        <v>45</v>
      </c>
      <c r="AN1123" s="37">
        <f>+IF(AL1123=45,1,"")</f>
        <v>1</v>
      </c>
      <c r="AO1123" s="40">
        <f ca="1">+TODAY()</f>
        <v>44256</v>
      </c>
      <c r="AP1123" s="41" t="str">
        <f>+IF(Tabla1[[#This Row],[Fecha Ingreso Plataforma]]="","",AO1123-AC1123)</f>
        <v/>
      </c>
      <c r="AQ1123" s="40"/>
      <c r="AR1123" s="42">
        <f>+IF(Tabla1[[#This Row],[Fecha Baja]]="","",VALUE(1&amp;"/"&amp;MONTH(Tabla1[[#This Row],[Fecha Baja]])&amp;"/"&amp;YEAR(Tabla1[[#This Row],[Fecha Baja]])))</f>
        <v>42887</v>
      </c>
      <c r="AS1123" s="42" t="str">
        <f>IF(Tabla1[[#This Row],[Fecha Ingreso Plataforma]]="","",VALUE(1&amp;"/"&amp;MONTH(Tabla1[[#This Row],[Fecha Ingreso Plataforma]])&amp;"/"&amp;YEAR(Tabla1[[#This Row],[Fecha Ingreso Plataforma]])))</f>
        <v/>
      </c>
      <c r="AT1123" s="41" t="str">
        <f>+IF(AND(Tabla1[[#This Row],[dias]]&gt;=135,Tabla1[[#This Row],[Estado]]="Vigente"),"Si","No")</f>
        <v>No</v>
      </c>
      <c r="AU1123" s="37" t="str">
        <f>+IF(COUNTIF('PLAN EMPLEADO'!I:I,Tabla1[[#This Row],[Mail]])=0,"No","Si")</f>
        <v>No</v>
      </c>
      <c r="AV1123" s="89" t="s">
        <v>709</v>
      </c>
      <c r="AW1123" s="194"/>
    </row>
    <row r="1124" spans="1:49" x14ac:dyDescent="0.2">
      <c r="A1124" s="37" t="s">
        <v>27</v>
      </c>
      <c r="B1124" s="37" t="s">
        <v>3115</v>
      </c>
      <c r="C1124" s="37" t="s">
        <v>28</v>
      </c>
      <c r="D1124" s="37" t="s">
        <v>30</v>
      </c>
      <c r="E1124" s="193" t="str">
        <f>+LEFT(Tabla1[[#This Row],[RutDV]],8)</f>
        <v>17302130</v>
      </c>
      <c r="F1124" s="193" t="str">
        <f>+RIGHT(Tabla1[[#This Row],[RutDV]],1)</f>
        <v>5</v>
      </c>
      <c r="G1124" s="37" t="s">
        <v>75</v>
      </c>
      <c r="H1124" s="37" t="s">
        <v>748</v>
      </c>
      <c r="I1124" s="37" t="str">
        <f>+TRIM(Tabla1[[#This Row],[Nombres]]&amp;" "&amp;Tabla1[[#This Row],[Apellidos]])</f>
        <v>FRANCISCA LORETO ROBLEDO SILVA</v>
      </c>
      <c r="J1124" s="37" t="s">
        <v>1397</v>
      </c>
      <c r="K1124" s="37" t="s">
        <v>1398</v>
      </c>
      <c r="L1124" s="37" t="s">
        <v>2494</v>
      </c>
      <c r="M1124" s="37" t="s">
        <v>2499</v>
      </c>
      <c r="N1124" s="37" t="s">
        <v>2498</v>
      </c>
      <c r="O1124" s="37" t="s">
        <v>2498</v>
      </c>
      <c r="P1124" s="40">
        <v>42916</v>
      </c>
      <c r="Q1124" s="37"/>
      <c r="V1124" s="40">
        <v>32640</v>
      </c>
      <c r="W1124" s="37"/>
      <c r="Y1124" s="37" t="str">
        <f>+IFERROR(VLOOKUP(Tabla1[[#This Row],[Supervisor]],STAFF!E:H,4,0),"")</f>
        <v/>
      </c>
      <c r="Z1124" s="40">
        <v>42898</v>
      </c>
      <c r="AA1124" s="40">
        <v>42916</v>
      </c>
      <c r="AB1124" s="37" t="s">
        <v>2517</v>
      </c>
      <c r="AC1124" s="40"/>
      <c r="AD1124" s="37" t="s">
        <v>748</v>
      </c>
      <c r="AE1124" s="37" t="s">
        <v>748</v>
      </c>
      <c r="AF1124" s="37">
        <v>19051</v>
      </c>
      <c r="AG1124" s="37" t="s">
        <v>2560</v>
      </c>
      <c r="AJ1124" s="37">
        <v>1</v>
      </c>
      <c r="AK1124" s="37" t="s">
        <v>3081</v>
      </c>
      <c r="AL1124" s="37">
        <v>45</v>
      </c>
      <c r="AN1124" s="37">
        <f>+IF(AL1124=45,1,"")</f>
        <v>1</v>
      </c>
      <c r="AO1124" s="40">
        <f ca="1">+TODAY()</f>
        <v>44256</v>
      </c>
      <c r="AP1124" s="41" t="str">
        <f>+IF(Tabla1[[#This Row],[Fecha Ingreso Plataforma]]="","",AO1124-AC1124)</f>
        <v/>
      </c>
      <c r="AQ1124" s="40"/>
      <c r="AR1124" s="42">
        <f>+IF(Tabla1[[#This Row],[Fecha Baja]]="","",VALUE(1&amp;"/"&amp;MONTH(Tabla1[[#This Row],[Fecha Baja]])&amp;"/"&amp;YEAR(Tabla1[[#This Row],[Fecha Baja]])))</f>
        <v>42887</v>
      </c>
      <c r="AS1124" s="42" t="str">
        <f>IF(Tabla1[[#This Row],[Fecha Ingreso Plataforma]]="","",VALUE(1&amp;"/"&amp;MONTH(Tabla1[[#This Row],[Fecha Ingreso Plataforma]])&amp;"/"&amp;YEAR(Tabla1[[#This Row],[Fecha Ingreso Plataforma]])))</f>
        <v/>
      </c>
      <c r="AT1124" s="41" t="str">
        <f>+IF(AND(Tabla1[[#This Row],[dias]]&gt;=135,Tabla1[[#This Row],[Estado]]="Vigente"),"Si","No")</f>
        <v>No</v>
      </c>
      <c r="AU1124" s="37" t="str">
        <f>+IF(COUNTIF('PLAN EMPLEADO'!I:I,Tabla1[[#This Row],[Mail]])=0,"No","Si")</f>
        <v>No</v>
      </c>
      <c r="AV1124" s="89" t="s">
        <v>709</v>
      </c>
      <c r="AW1124" s="194"/>
    </row>
    <row r="1125" spans="1:49" x14ac:dyDescent="0.2">
      <c r="A1125" s="37" t="s">
        <v>27</v>
      </c>
      <c r="B1125" s="37" t="s">
        <v>3115</v>
      </c>
      <c r="C1125" s="37" t="s">
        <v>28</v>
      </c>
      <c r="D1125" s="37" t="s">
        <v>30</v>
      </c>
      <c r="E1125" s="193" t="str">
        <f>+LEFT(Tabla1[[#This Row],[RutDV]],8)</f>
        <v>12576140</v>
      </c>
      <c r="F1125" s="193" t="str">
        <f>+RIGHT(Tabla1[[#This Row],[RutDV]],1)</f>
        <v>2</v>
      </c>
      <c r="G1125" s="37" t="s">
        <v>83</v>
      </c>
      <c r="H1125" s="37" t="s">
        <v>756</v>
      </c>
      <c r="I1125" s="37" t="str">
        <f>+TRIM(Tabla1[[#This Row],[Nombres]]&amp;" "&amp;Tabla1[[#This Row],[Apellidos]])</f>
        <v>JACQUELINE ANDREA ZEPEDA ANGEL</v>
      </c>
      <c r="J1125" s="37" t="s">
        <v>1413</v>
      </c>
      <c r="K1125" s="37" t="s">
        <v>1414</v>
      </c>
      <c r="L1125" s="37" t="s">
        <v>2494</v>
      </c>
      <c r="M1125" s="37" t="s">
        <v>2499</v>
      </c>
      <c r="N1125" s="37" t="s">
        <v>2498</v>
      </c>
      <c r="O1125" s="37" t="s">
        <v>2498</v>
      </c>
      <c r="P1125" s="40">
        <v>42916</v>
      </c>
      <c r="Q1125" s="37"/>
      <c r="V1125" s="40">
        <v>27339</v>
      </c>
      <c r="W1125" s="37"/>
      <c r="Y1125" s="37" t="str">
        <f>+IFERROR(VLOOKUP(Tabla1[[#This Row],[Supervisor]],STAFF!E:H,4,0),"")</f>
        <v/>
      </c>
      <c r="Z1125" s="40">
        <v>42898</v>
      </c>
      <c r="AA1125" s="40">
        <v>42916</v>
      </c>
      <c r="AB1125" s="37" t="s">
        <v>2517</v>
      </c>
      <c r="AC1125" s="40"/>
      <c r="AD1125" s="37" t="s">
        <v>756</v>
      </c>
      <c r="AE1125" s="37" t="s">
        <v>756</v>
      </c>
      <c r="AF1125" s="37">
        <v>19060</v>
      </c>
      <c r="AG1125" s="37" t="s">
        <v>2568</v>
      </c>
      <c r="AJ1125" s="37">
        <v>1</v>
      </c>
      <c r="AK1125" s="37" t="s">
        <v>3081</v>
      </c>
      <c r="AL1125" s="37">
        <v>45</v>
      </c>
      <c r="AN1125" s="37">
        <f>+IF(AL1125=45,1,"")</f>
        <v>1</v>
      </c>
      <c r="AO1125" s="40">
        <f ca="1">+TODAY()</f>
        <v>44256</v>
      </c>
      <c r="AP1125" s="41" t="str">
        <f>+IF(Tabla1[[#This Row],[Fecha Ingreso Plataforma]]="","",AO1125-AC1125)</f>
        <v/>
      </c>
      <c r="AQ1125" s="40"/>
      <c r="AR1125" s="42">
        <f>+IF(Tabla1[[#This Row],[Fecha Baja]]="","",VALUE(1&amp;"/"&amp;MONTH(Tabla1[[#This Row],[Fecha Baja]])&amp;"/"&amp;YEAR(Tabla1[[#This Row],[Fecha Baja]])))</f>
        <v>42887</v>
      </c>
      <c r="AS1125" s="42" t="str">
        <f>IF(Tabla1[[#This Row],[Fecha Ingreso Plataforma]]="","",VALUE(1&amp;"/"&amp;MONTH(Tabla1[[#This Row],[Fecha Ingreso Plataforma]])&amp;"/"&amp;YEAR(Tabla1[[#This Row],[Fecha Ingreso Plataforma]])))</f>
        <v/>
      </c>
      <c r="AT1125" s="41" t="str">
        <f>+IF(AND(Tabla1[[#This Row],[dias]]&gt;=135,Tabla1[[#This Row],[Estado]]="Vigente"),"Si","No")</f>
        <v>No</v>
      </c>
      <c r="AU1125" s="37" t="str">
        <f>+IF(COUNTIF('PLAN EMPLEADO'!I:I,Tabla1[[#This Row],[Mail]])=0,"No","Si")</f>
        <v>No</v>
      </c>
      <c r="AV1125" s="89" t="s">
        <v>709</v>
      </c>
      <c r="AW1125" s="194"/>
    </row>
    <row r="1126" spans="1:49" x14ac:dyDescent="0.2">
      <c r="A1126" s="37" t="s">
        <v>27</v>
      </c>
      <c r="B1126" s="37" t="s">
        <v>3115</v>
      </c>
      <c r="C1126" s="37" t="s">
        <v>28</v>
      </c>
      <c r="D1126" s="37" t="s">
        <v>30</v>
      </c>
      <c r="E1126" s="193" t="str">
        <f>+LEFT(Tabla1[[#This Row],[RutDV]],8)</f>
        <v>17390688</v>
      </c>
      <c r="F1126" s="193" t="str">
        <f>+RIGHT(Tabla1[[#This Row],[RutDV]],1)</f>
        <v>9</v>
      </c>
      <c r="G1126" s="37" t="s">
        <v>74</v>
      </c>
      <c r="H1126" s="37" t="s">
        <v>747</v>
      </c>
      <c r="I1126" s="37" t="str">
        <f>+TRIM(Tabla1[[#This Row],[Nombres]]&amp;" "&amp;Tabla1[[#This Row],[Apellidos]])</f>
        <v>MIGUEL ANGEL RAMOS TAMBURINI</v>
      </c>
      <c r="J1126" s="37" t="s">
        <v>1395</v>
      </c>
      <c r="K1126" s="37" t="s">
        <v>1396</v>
      </c>
      <c r="L1126" s="37" t="s">
        <v>2494</v>
      </c>
      <c r="M1126" s="37" t="s">
        <v>2499</v>
      </c>
      <c r="N1126" s="37" t="s">
        <v>3112</v>
      </c>
      <c r="P1126" s="40">
        <v>42900</v>
      </c>
      <c r="Q1126" s="37"/>
      <c r="V1126" s="40">
        <v>32319</v>
      </c>
      <c r="W1126" s="37"/>
      <c r="Y1126" s="37" t="str">
        <f>+IFERROR(VLOOKUP(Tabla1[[#This Row],[Supervisor]],STAFF!E:H,4,0),"")</f>
        <v/>
      </c>
      <c r="Z1126" s="40">
        <v>42898</v>
      </c>
      <c r="AA1126" s="40">
        <v>42916</v>
      </c>
      <c r="AB1126" s="37" t="s">
        <v>2517</v>
      </c>
      <c r="AC1126" s="40"/>
      <c r="AD1126" s="37" t="s">
        <v>747</v>
      </c>
      <c r="AE1126" s="37" t="s">
        <v>747</v>
      </c>
      <c r="AF1126" s="37">
        <v>19050</v>
      </c>
      <c r="AG1126" s="37" t="s">
        <v>2559</v>
      </c>
      <c r="AJ1126" s="37">
        <v>1</v>
      </c>
      <c r="AK1126" s="37" t="s">
        <v>3081</v>
      </c>
      <c r="AL1126" s="37">
        <v>45</v>
      </c>
      <c r="AN1126" s="37">
        <f>+IF(AL1126=45,1,"")</f>
        <v>1</v>
      </c>
      <c r="AO1126" s="40">
        <f ca="1">+TODAY()</f>
        <v>44256</v>
      </c>
      <c r="AP1126" s="41" t="str">
        <f>+IF(Tabla1[[#This Row],[Fecha Ingreso Plataforma]]="","",AO1126-AC1126)</f>
        <v/>
      </c>
      <c r="AQ1126" s="40"/>
      <c r="AR1126" s="42">
        <f>+IF(Tabla1[[#This Row],[Fecha Baja]]="","",VALUE(1&amp;"/"&amp;MONTH(Tabla1[[#This Row],[Fecha Baja]])&amp;"/"&amp;YEAR(Tabla1[[#This Row],[Fecha Baja]])))</f>
        <v>42887</v>
      </c>
      <c r="AS1126" s="42" t="str">
        <f>IF(Tabla1[[#This Row],[Fecha Ingreso Plataforma]]="","",VALUE(1&amp;"/"&amp;MONTH(Tabla1[[#This Row],[Fecha Ingreso Plataforma]])&amp;"/"&amp;YEAR(Tabla1[[#This Row],[Fecha Ingreso Plataforma]])))</f>
        <v/>
      </c>
      <c r="AT1126" s="41" t="str">
        <f>+IF(AND(Tabla1[[#This Row],[dias]]&gt;=135,Tabla1[[#This Row],[Estado]]="Vigente"),"Si","No")</f>
        <v>No</v>
      </c>
      <c r="AU1126" s="37" t="str">
        <f>+IF(COUNTIF('PLAN EMPLEADO'!I:I,Tabla1[[#This Row],[Mail]])=0,"No","Si")</f>
        <v>No</v>
      </c>
      <c r="AV1126" s="89" t="s">
        <v>709</v>
      </c>
      <c r="AW1126" s="194"/>
    </row>
    <row r="1127" spans="1:49" x14ac:dyDescent="0.2">
      <c r="A1127" s="37" t="s">
        <v>27</v>
      </c>
      <c r="B1127" s="37" t="s">
        <v>3115</v>
      </c>
      <c r="C1127" s="37" t="s">
        <v>28</v>
      </c>
      <c r="D1127" s="37" t="s">
        <v>30</v>
      </c>
      <c r="E1127" s="193" t="str">
        <f>+LEFT(Tabla1[[#This Row],[RutDV]],8)</f>
        <v>12842652</v>
      </c>
      <c r="F1127" s="193" t="str">
        <f>+RIGHT(Tabla1[[#This Row],[RutDV]],1)</f>
        <v>3</v>
      </c>
      <c r="G1127" s="37" t="s">
        <v>77</v>
      </c>
      <c r="H1127" s="37" t="s">
        <v>750</v>
      </c>
      <c r="I1127" s="37" t="str">
        <f>+TRIM(Tabla1[[#This Row],[Nombres]]&amp;" "&amp;Tabla1[[#This Row],[Apellidos]])</f>
        <v>MARCOS ESTEBAN ROJAS CORTES</v>
      </c>
      <c r="J1127" s="37" t="s">
        <v>1401</v>
      </c>
      <c r="K1127" s="37" t="s">
        <v>1402</v>
      </c>
      <c r="L1127" s="37" t="s">
        <v>2494</v>
      </c>
      <c r="M1127" s="37" t="s">
        <v>2499</v>
      </c>
      <c r="N1127" s="37" t="s">
        <v>3112</v>
      </c>
      <c r="P1127" s="40">
        <v>42899</v>
      </c>
      <c r="Q1127" s="37"/>
      <c r="V1127" s="40">
        <v>27444</v>
      </c>
      <c r="W1127" s="37"/>
      <c r="Y1127" s="37" t="str">
        <f>+IFERROR(VLOOKUP(Tabla1[[#This Row],[Supervisor]],STAFF!E:H,4,0),"")</f>
        <v/>
      </c>
      <c r="Z1127" s="40">
        <v>42898</v>
      </c>
      <c r="AA1127" s="40">
        <v>42916</v>
      </c>
      <c r="AB1127" s="37" t="s">
        <v>2517</v>
      </c>
      <c r="AC1127" s="40"/>
      <c r="AD1127" s="37" t="s">
        <v>750</v>
      </c>
      <c r="AE1127" s="37" t="s">
        <v>750</v>
      </c>
      <c r="AF1127" s="37">
        <v>19053</v>
      </c>
      <c r="AG1127" s="37" t="s">
        <v>2562</v>
      </c>
      <c r="AJ1127" s="37">
        <v>1</v>
      </c>
      <c r="AK1127" s="37" t="s">
        <v>3081</v>
      </c>
      <c r="AL1127" s="37">
        <v>45</v>
      </c>
      <c r="AN1127" s="37">
        <f>+IF(AL1127=45,1,"")</f>
        <v>1</v>
      </c>
      <c r="AO1127" s="40">
        <f ca="1">+TODAY()</f>
        <v>44256</v>
      </c>
      <c r="AP1127" s="41" t="str">
        <f>+IF(Tabla1[[#This Row],[Fecha Ingreso Plataforma]]="","",AO1127-AC1127)</f>
        <v/>
      </c>
      <c r="AQ1127" s="40"/>
      <c r="AR1127" s="42">
        <f>+IF(Tabla1[[#This Row],[Fecha Baja]]="","",VALUE(1&amp;"/"&amp;MONTH(Tabla1[[#This Row],[Fecha Baja]])&amp;"/"&amp;YEAR(Tabla1[[#This Row],[Fecha Baja]])))</f>
        <v>42887</v>
      </c>
      <c r="AS1127" s="42" t="str">
        <f>IF(Tabla1[[#This Row],[Fecha Ingreso Plataforma]]="","",VALUE(1&amp;"/"&amp;MONTH(Tabla1[[#This Row],[Fecha Ingreso Plataforma]])&amp;"/"&amp;YEAR(Tabla1[[#This Row],[Fecha Ingreso Plataforma]])))</f>
        <v/>
      </c>
      <c r="AT1127" s="41" t="str">
        <f>+IF(AND(Tabla1[[#This Row],[dias]]&gt;=135,Tabla1[[#This Row],[Estado]]="Vigente"),"Si","No")</f>
        <v>No</v>
      </c>
      <c r="AU1127" s="37" t="str">
        <f>+IF(COUNTIF('PLAN EMPLEADO'!I:I,Tabla1[[#This Row],[Mail]])=0,"No","Si")</f>
        <v>No</v>
      </c>
      <c r="AV1127" s="89" t="s">
        <v>709</v>
      </c>
      <c r="AW1127" s="194"/>
    </row>
    <row r="1128" spans="1:49" x14ac:dyDescent="0.2">
      <c r="A1128" s="37" t="s">
        <v>27</v>
      </c>
      <c r="B1128" s="37" t="s">
        <v>3115</v>
      </c>
      <c r="C1128" s="37" t="s">
        <v>28</v>
      </c>
      <c r="D1128" s="37" t="s">
        <v>30</v>
      </c>
      <c r="E1128" s="193" t="str">
        <f>+LEFT(Tabla1[[#This Row],[RutDV]],8)</f>
        <v>17847124</v>
      </c>
      <c r="F1128" s="193" t="str">
        <f>+RIGHT(Tabla1[[#This Row],[RutDV]],1)</f>
        <v>4</v>
      </c>
      <c r="G1128" s="37" t="s">
        <v>59</v>
      </c>
      <c r="H1128" s="37" t="s">
        <v>734</v>
      </c>
      <c r="I1128" s="37" t="str">
        <f>+TRIM(Tabla1[[#This Row],[Nombres]]&amp;" "&amp;Tabla1[[#This Row],[Apellidos]])</f>
        <v>MARJORIE NATALIE MEDALLA GODOY</v>
      </c>
      <c r="J1128" s="37" t="s">
        <v>1365</v>
      </c>
      <c r="K1128" s="37" t="s">
        <v>1366</v>
      </c>
      <c r="L1128" s="37" t="s">
        <v>2494</v>
      </c>
      <c r="M1128" s="37" t="s">
        <v>2499</v>
      </c>
      <c r="N1128" s="37" t="s">
        <v>3112</v>
      </c>
      <c r="P1128" s="40">
        <v>42901</v>
      </c>
      <c r="Q1128" s="37"/>
      <c r="V1128" s="40">
        <v>33488</v>
      </c>
      <c r="W1128" s="37"/>
      <c r="Y1128" s="37" t="str">
        <f>+IFERROR(VLOOKUP(Tabla1[[#This Row],[Supervisor]],STAFF!E:H,4,0),"")</f>
        <v/>
      </c>
      <c r="Z1128" s="40">
        <v>42898</v>
      </c>
      <c r="AA1128" s="40">
        <v>42916</v>
      </c>
      <c r="AB1128" s="37" t="s">
        <v>2517</v>
      </c>
      <c r="AC1128" s="40"/>
      <c r="AD1128" s="37" t="s">
        <v>734</v>
      </c>
      <c r="AE1128" s="37" t="s">
        <v>734</v>
      </c>
      <c r="AF1128" s="37">
        <v>19041</v>
      </c>
      <c r="AG1128" s="37" t="s">
        <v>2547</v>
      </c>
      <c r="AJ1128" s="37">
        <v>1</v>
      </c>
      <c r="AK1128" s="37" t="s">
        <v>3081</v>
      </c>
      <c r="AL1128" s="37">
        <v>45</v>
      </c>
      <c r="AN1128" s="37">
        <f>+IF(AL1128=45,1,"")</f>
        <v>1</v>
      </c>
      <c r="AO1128" s="40">
        <f ca="1">+TODAY()</f>
        <v>44256</v>
      </c>
      <c r="AP1128" s="41" t="str">
        <f>+IF(Tabla1[[#This Row],[Fecha Ingreso Plataforma]]="","",AO1128-AC1128)</f>
        <v/>
      </c>
      <c r="AQ1128" s="40"/>
      <c r="AR1128" s="42">
        <f>+IF(Tabla1[[#This Row],[Fecha Baja]]="","",VALUE(1&amp;"/"&amp;MONTH(Tabla1[[#This Row],[Fecha Baja]])&amp;"/"&amp;YEAR(Tabla1[[#This Row],[Fecha Baja]])))</f>
        <v>42887</v>
      </c>
      <c r="AS1128" s="42" t="str">
        <f>IF(Tabla1[[#This Row],[Fecha Ingreso Plataforma]]="","",VALUE(1&amp;"/"&amp;MONTH(Tabla1[[#This Row],[Fecha Ingreso Plataforma]])&amp;"/"&amp;YEAR(Tabla1[[#This Row],[Fecha Ingreso Plataforma]])))</f>
        <v/>
      </c>
      <c r="AT1128" s="41" t="str">
        <f>+IF(AND(Tabla1[[#This Row],[dias]]&gt;=135,Tabla1[[#This Row],[Estado]]="Vigente"),"Si","No")</f>
        <v>No</v>
      </c>
      <c r="AU1128" s="37" t="str">
        <f>+IF(COUNTIF('PLAN EMPLEADO'!I:I,Tabla1[[#This Row],[Mail]])=0,"No","Si")</f>
        <v>No</v>
      </c>
      <c r="AV1128" s="89" t="s">
        <v>709</v>
      </c>
      <c r="AW1128" s="194"/>
    </row>
    <row r="1129" spans="1:49" x14ac:dyDescent="0.2">
      <c r="A1129" s="37" t="s">
        <v>27</v>
      </c>
      <c r="B1129" s="37" t="s">
        <v>3115</v>
      </c>
      <c r="C1129" s="37" t="s">
        <v>28</v>
      </c>
      <c r="D1129" s="37" t="s">
        <v>30</v>
      </c>
      <c r="E1129" s="193" t="str">
        <f>+LEFT(Tabla1[[#This Row],[RutDV]],8)</f>
        <v>16581185</v>
      </c>
      <c r="F1129" s="193" t="str">
        <f>+RIGHT(Tabla1[[#This Row],[RutDV]],1)</f>
        <v>2</v>
      </c>
      <c r="G1129" s="37" t="s">
        <v>50</v>
      </c>
      <c r="H1129" s="37" t="s">
        <v>727</v>
      </c>
      <c r="I1129" s="37" t="str">
        <f>+TRIM(Tabla1[[#This Row],[Nombres]]&amp;" "&amp;Tabla1[[#This Row],[Apellidos]])</f>
        <v>NICOLE ANDREA GONZALEZ ORREGO</v>
      </c>
      <c r="J1129" s="37" t="s">
        <v>1347</v>
      </c>
      <c r="K1129" s="37" t="s">
        <v>1348</v>
      </c>
      <c r="L1129" s="37" t="s">
        <v>2494</v>
      </c>
      <c r="M1129" s="37" t="s">
        <v>2499</v>
      </c>
      <c r="N1129" s="37" t="s">
        <v>3112</v>
      </c>
      <c r="P1129" s="40">
        <v>42902</v>
      </c>
      <c r="Q1129" s="37"/>
      <c r="V1129" s="40">
        <v>31916</v>
      </c>
      <c r="W1129" s="37"/>
      <c r="Y1129" s="37" t="str">
        <f>+IFERROR(VLOOKUP(Tabla1[[#This Row],[Supervisor]],STAFF!E:H,4,0),"")</f>
        <v/>
      </c>
      <c r="Z1129" s="40">
        <v>42898</v>
      </c>
      <c r="AA1129" s="40">
        <v>42916</v>
      </c>
      <c r="AB1129" s="37" t="s">
        <v>2517</v>
      </c>
      <c r="AC1129" s="40"/>
      <c r="AD1129" s="37" t="s">
        <v>727</v>
      </c>
      <c r="AE1129" s="37" t="s">
        <v>727</v>
      </c>
      <c r="AF1129" s="37">
        <v>19019</v>
      </c>
      <c r="AG1129" s="37" t="s">
        <v>2540</v>
      </c>
      <c r="AJ1129" s="37">
        <v>1</v>
      </c>
      <c r="AK1129" s="37" t="s">
        <v>3081</v>
      </c>
      <c r="AL1129" s="37">
        <v>45</v>
      </c>
      <c r="AN1129" s="37">
        <f>+IF(AL1129=45,1,"")</f>
        <v>1</v>
      </c>
      <c r="AO1129" s="40">
        <f ca="1">+TODAY()</f>
        <v>44256</v>
      </c>
      <c r="AP1129" s="41" t="str">
        <f>+IF(Tabla1[[#This Row],[Fecha Ingreso Plataforma]]="","",AO1129-AC1129)</f>
        <v/>
      </c>
      <c r="AQ1129" s="40"/>
      <c r="AR1129" s="42">
        <f>+IF(Tabla1[[#This Row],[Fecha Baja]]="","",VALUE(1&amp;"/"&amp;MONTH(Tabla1[[#This Row],[Fecha Baja]])&amp;"/"&amp;YEAR(Tabla1[[#This Row],[Fecha Baja]])))</f>
        <v>42887</v>
      </c>
      <c r="AS1129" s="42" t="str">
        <f>IF(Tabla1[[#This Row],[Fecha Ingreso Plataforma]]="","",VALUE(1&amp;"/"&amp;MONTH(Tabla1[[#This Row],[Fecha Ingreso Plataforma]])&amp;"/"&amp;YEAR(Tabla1[[#This Row],[Fecha Ingreso Plataforma]])))</f>
        <v/>
      </c>
      <c r="AT1129" s="41" t="str">
        <f>+IF(AND(Tabla1[[#This Row],[dias]]&gt;=135,Tabla1[[#This Row],[Estado]]="Vigente"),"Si","No")</f>
        <v>No</v>
      </c>
      <c r="AU1129" s="37" t="str">
        <f>+IF(COUNTIF('PLAN EMPLEADO'!I:I,Tabla1[[#This Row],[Mail]])=0,"No","Si")</f>
        <v>No</v>
      </c>
      <c r="AV1129" s="89" t="s">
        <v>709</v>
      </c>
      <c r="AW1129" s="194"/>
    </row>
    <row r="1130" spans="1:49" x14ac:dyDescent="0.2">
      <c r="A1130" s="37" t="s">
        <v>27</v>
      </c>
      <c r="B1130" s="37" t="s">
        <v>3115</v>
      </c>
      <c r="C1130" s="37" t="s">
        <v>28</v>
      </c>
      <c r="D1130" s="37" t="s">
        <v>30</v>
      </c>
      <c r="E1130" s="193" t="str">
        <f>+LEFT(Tabla1[[#This Row],[RutDV]],8)</f>
        <v>17979382</v>
      </c>
      <c r="F1130" s="193" t="str">
        <f>+RIGHT(Tabla1[[#This Row],[RutDV]],1)</f>
        <v>2</v>
      </c>
      <c r="G1130" s="37" t="s">
        <v>54</v>
      </c>
      <c r="H1130" s="37" t="s">
        <v>730</v>
      </c>
      <c r="I1130" s="37" t="str">
        <f>+TRIM(Tabla1[[#This Row],[Nombres]]&amp;" "&amp;Tabla1[[#This Row],[Apellidos]])</f>
        <v>OLGA ALICIA HUERTA ROJAS</v>
      </c>
      <c r="J1130" s="37" t="s">
        <v>1355</v>
      </c>
      <c r="K1130" s="37" t="s">
        <v>1356</v>
      </c>
      <c r="L1130" s="37" t="s">
        <v>2494</v>
      </c>
      <c r="M1130" s="37" t="s">
        <v>2499</v>
      </c>
      <c r="N1130" s="37" t="s">
        <v>2498</v>
      </c>
      <c r="O1130" s="37" t="s">
        <v>2498</v>
      </c>
      <c r="P1130" s="40">
        <v>42919</v>
      </c>
      <c r="Q1130" s="37"/>
      <c r="V1130" s="40">
        <v>33478</v>
      </c>
      <c r="W1130" s="37"/>
      <c r="Y1130" s="37" t="str">
        <f>+IFERROR(VLOOKUP(Tabla1[[#This Row],[Supervisor]],STAFF!E:H,4,0),"")</f>
        <v/>
      </c>
      <c r="Z1130" s="40">
        <v>42898</v>
      </c>
      <c r="AA1130" s="40">
        <v>42916</v>
      </c>
      <c r="AB1130" s="37" t="s">
        <v>2517</v>
      </c>
      <c r="AC1130" s="40"/>
      <c r="AD1130" s="37" t="s">
        <v>730</v>
      </c>
      <c r="AE1130" s="37" t="s">
        <v>730</v>
      </c>
      <c r="AF1130" s="37">
        <v>19027</v>
      </c>
      <c r="AG1130" s="37" t="s">
        <v>2543</v>
      </c>
      <c r="AJ1130" s="37">
        <v>1</v>
      </c>
      <c r="AK1130" s="37" t="s">
        <v>3081</v>
      </c>
      <c r="AL1130" s="37">
        <v>45</v>
      </c>
      <c r="AN1130" s="37">
        <f>+IF(AL1130=45,1,"")</f>
        <v>1</v>
      </c>
      <c r="AO1130" s="40">
        <f ca="1">+TODAY()</f>
        <v>44256</v>
      </c>
      <c r="AP1130" s="41" t="str">
        <f>+IF(Tabla1[[#This Row],[Fecha Ingreso Plataforma]]="","",AO1130-AC1130)</f>
        <v/>
      </c>
      <c r="AQ1130" s="40"/>
      <c r="AR1130" s="42">
        <f>+IF(Tabla1[[#This Row],[Fecha Baja]]="","",VALUE(1&amp;"/"&amp;MONTH(Tabla1[[#This Row],[Fecha Baja]])&amp;"/"&amp;YEAR(Tabla1[[#This Row],[Fecha Baja]])))</f>
        <v>42917</v>
      </c>
      <c r="AS1130" s="42" t="str">
        <f>IF(Tabla1[[#This Row],[Fecha Ingreso Plataforma]]="","",VALUE(1&amp;"/"&amp;MONTH(Tabla1[[#This Row],[Fecha Ingreso Plataforma]])&amp;"/"&amp;YEAR(Tabla1[[#This Row],[Fecha Ingreso Plataforma]])))</f>
        <v/>
      </c>
      <c r="AT1130" s="41" t="str">
        <f>+IF(AND(Tabla1[[#This Row],[dias]]&gt;=135,Tabla1[[#This Row],[Estado]]="Vigente"),"Si","No")</f>
        <v>No</v>
      </c>
      <c r="AU1130" s="37" t="str">
        <f>+IF(COUNTIF('PLAN EMPLEADO'!I:I,Tabla1[[#This Row],[Mail]])=0,"No","Si")</f>
        <v>No</v>
      </c>
      <c r="AV1130" s="89" t="s">
        <v>709</v>
      </c>
      <c r="AW1130" s="194"/>
    </row>
    <row r="1131" spans="1:49" x14ac:dyDescent="0.2">
      <c r="A1131" s="37" t="s">
        <v>27</v>
      </c>
      <c r="B1131" s="37" t="s">
        <v>3115</v>
      </c>
      <c r="C1131" s="37" t="s">
        <v>28</v>
      </c>
      <c r="D1131" s="37" t="s">
        <v>30</v>
      </c>
      <c r="E1131" s="193" t="str">
        <f>+LEFT(Tabla1[[#This Row],[RutDV]],8)</f>
        <v>14371323</v>
      </c>
      <c r="F1131" s="193" t="str">
        <f>+RIGHT(Tabla1[[#This Row],[RutDV]],1)</f>
        <v>7</v>
      </c>
      <c r="G1131" s="37" t="s">
        <v>44</v>
      </c>
      <c r="H1131" s="37" t="s">
        <v>721</v>
      </c>
      <c r="I1131" s="37" t="str">
        <f>+TRIM(Tabla1[[#This Row],[Nombres]]&amp;" "&amp;Tabla1[[#This Row],[Apellidos]])</f>
        <v>OLGA DEL CARMEN DINAMARCA ROJAS</v>
      </c>
      <c r="J1131" s="37" t="s">
        <v>1335</v>
      </c>
      <c r="K1131" s="37" t="s">
        <v>1336</v>
      </c>
      <c r="L1131" s="37" t="s">
        <v>2494</v>
      </c>
      <c r="M1131" s="37" t="s">
        <v>2499</v>
      </c>
      <c r="N1131" s="37" t="s">
        <v>3112</v>
      </c>
      <c r="P1131" s="40">
        <v>42905</v>
      </c>
      <c r="Q1131" s="37"/>
      <c r="V1131" s="40">
        <v>26027</v>
      </c>
      <c r="W1131" s="37"/>
      <c r="Y1131" s="37" t="str">
        <f>+IFERROR(VLOOKUP(Tabla1[[#This Row],[Supervisor]],STAFF!E:H,4,0),"")</f>
        <v/>
      </c>
      <c r="Z1131" s="40">
        <v>42898</v>
      </c>
      <c r="AA1131" s="40">
        <v>42916</v>
      </c>
      <c r="AB1131" s="37" t="s">
        <v>2517</v>
      </c>
      <c r="AC1131" s="40"/>
      <c r="AD1131" s="37" t="s">
        <v>721</v>
      </c>
      <c r="AE1131" s="37" t="s">
        <v>721</v>
      </c>
      <c r="AF1131" s="37">
        <v>19016</v>
      </c>
      <c r="AG1131" s="37" t="s">
        <v>2534</v>
      </c>
      <c r="AJ1131" s="37">
        <v>1</v>
      </c>
      <c r="AK1131" s="37" t="s">
        <v>3081</v>
      </c>
      <c r="AL1131" s="37">
        <v>45</v>
      </c>
      <c r="AN1131" s="37">
        <f>+IF(AL1131=45,1,"")</f>
        <v>1</v>
      </c>
      <c r="AO1131" s="40">
        <f ca="1">+TODAY()</f>
        <v>44256</v>
      </c>
      <c r="AP1131" s="41" t="str">
        <f>+IF(Tabla1[[#This Row],[Fecha Ingreso Plataforma]]="","",AO1131-AC1131)</f>
        <v/>
      </c>
      <c r="AQ1131" s="40"/>
      <c r="AR1131" s="42">
        <f>+IF(Tabla1[[#This Row],[Fecha Baja]]="","",VALUE(1&amp;"/"&amp;MONTH(Tabla1[[#This Row],[Fecha Baja]])&amp;"/"&amp;YEAR(Tabla1[[#This Row],[Fecha Baja]])))</f>
        <v>42887</v>
      </c>
      <c r="AS1131" s="42" t="str">
        <f>IF(Tabla1[[#This Row],[Fecha Ingreso Plataforma]]="","",VALUE(1&amp;"/"&amp;MONTH(Tabla1[[#This Row],[Fecha Ingreso Plataforma]])&amp;"/"&amp;YEAR(Tabla1[[#This Row],[Fecha Ingreso Plataforma]])))</f>
        <v/>
      </c>
      <c r="AT1131" s="41" t="str">
        <f>+IF(AND(Tabla1[[#This Row],[dias]]&gt;=135,Tabla1[[#This Row],[Estado]]="Vigente"),"Si","No")</f>
        <v>No</v>
      </c>
      <c r="AU1131" s="37" t="str">
        <f>+IF(COUNTIF('PLAN EMPLEADO'!I:I,Tabla1[[#This Row],[Mail]])=0,"No","Si")</f>
        <v>No</v>
      </c>
      <c r="AV1131" s="89" t="s">
        <v>709</v>
      </c>
      <c r="AW1131" s="194"/>
    </row>
    <row r="1132" spans="1:49" x14ac:dyDescent="0.2">
      <c r="A1132" s="37" t="s">
        <v>27</v>
      </c>
      <c r="B1132" s="37" t="s">
        <v>3115</v>
      </c>
      <c r="C1132" s="37" t="s">
        <v>28</v>
      </c>
      <c r="D1132" s="37" t="s">
        <v>30</v>
      </c>
      <c r="E1132" s="193" t="str">
        <f>+LEFT(Tabla1[[#This Row],[RutDV]],8)</f>
        <v>13215840</v>
      </c>
      <c r="F1132" s="193" t="str">
        <f>+RIGHT(Tabla1[[#This Row],[RutDV]],1)</f>
        <v>1</v>
      </c>
      <c r="G1132" s="37" t="s">
        <v>52</v>
      </c>
      <c r="H1132" s="37" t="s">
        <v>728</v>
      </c>
      <c r="I1132" s="37" t="str">
        <f>+TRIM(Tabla1[[#This Row],[Nombres]]&amp;" "&amp;Tabla1[[#This Row],[Apellidos]])</f>
        <v>PILAR ALEJANDRA GUERRERO DIAZ</v>
      </c>
      <c r="J1132" s="37" t="s">
        <v>1351</v>
      </c>
      <c r="K1132" s="37" t="s">
        <v>1352</v>
      </c>
      <c r="L1132" s="37" t="s">
        <v>2494</v>
      </c>
      <c r="M1132" s="37" t="s">
        <v>2499</v>
      </c>
      <c r="N1132" s="37" t="s">
        <v>2498</v>
      </c>
      <c r="O1132" s="37" t="s">
        <v>2498</v>
      </c>
      <c r="P1132" s="40">
        <v>42916</v>
      </c>
      <c r="Q1132" s="37"/>
      <c r="V1132" s="40">
        <v>28327</v>
      </c>
      <c r="W1132" s="37"/>
      <c r="Y1132" s="37" t="str">
        <f>+IFERROR(VLOOKUP(Tabla1[[#This Row],[Supervisor]],STAFF!E:H,4,0),"")</f>
        <v/>
      </c>
      <c r="Z1132" s="40">
        <v>42898</v>
      </c>
      <c r="AA1132" s="40">
        <v>42916</v>
      </c>
      <c r="AB1132" s="37" t="s">
        <v>2517</v>
      </c>
      <c r="AC1132" s="40"/>
      <c r="AD1132" s="37" t="s">
        <v>728</v>
      </c>
      <c r="AE1132" s="37" t="s">
        <v>728</v>
      </c>
      <c r="AF1132" s="37">
        <v>19024</v>
      </c>
      <c r="AG1132" s="37" t="s">
        <v>2541</v>
      </c>
      <c r="AJ1132" s="37">
        <v>1</v>
      </c>
      <c r="AK1132" s="37" t="s">
        <v>3081</v>
      </c>
      <c r="AL1132" s="37">
        <v>45</v>
      </c>
      <c r="AN1132" s="37">
        <f>+IF(AL1132=45,1,"")</f>
        <v>1</v>
      </c>
      <c r="AO1132" s="40">
        <f ca="1">+TODAY()</f>
        <v>44256</v>
      </c>
      <c r="AP1132" s="41" t="str">
        <f>+IF(Tabla1[[#This Row],[Fecha Ingreso Plataforma]]="","",AO1132-AC1132)</f>
        <v/>
      </c>
      <c r="AQ1132" s="40"/>
      <c r="AR1132" s="42">
        <f>+IF(Tabla1[[#This Row],[Fecha Baja]]="","",VALUE(1&amp;"/"&amp;MONTH(Tabla1[[#This Row],[Fecha Baja]])&amp;"/"&amp;YEAR(Tabla1[[#This Row],[Fecha Baja]])))</f>
        <v>42887</v>
      </c>
      <c r="AS1132" s="42" t="str">
        <f>IF(Tabla1[[#This Row],[Fecha Ingreso Plataforma]]="","",VALUE(1&amp;"/"&amp;MONTH(Tabla1[[#This Row],[Fecha Ingreso Plataforma]])&amp;"/"&amp;YEAR(Tabla1[[#This Row],[Fecha Ingreso Plataforma]])))</f>
        <v/>
      </c>
      <c r="AT1132" s="41" t="str">
        <f>+IF(AND(Tabla1[[#This Row],[dias]]&gt;=135,Tabla1[[#This Row],[Estado]]="Vigente"),"Si","No")</f>
        <v>No</v>
      </c>
      <c r="AU1132" s="37" t="str">
        <f>+IF(COUNTIF('PLAN EMPLEADO'!I:I,Tabla1[[#This Row],[Mail]])=0,"No","Si")</f>
        <v>No</v>
      </c>
      <c r="AV1132" s="89" t="s">
        <v>709</v>
      </c>
      <c r="AW1132" s="194"/>
    </row>
    <row r="1133" spans="1:49" x14ac:dyDescent="0.2">
      <c r="A1133" s="37" t="s">
        <v>27</v>
      </c>
      <c r="B1133" s="37" t="s">
        <v>3115</v>
      </c>
      <c r="C1133" s="37" t="s">
        <v>28</v>
      </c>
      <c r="D1133" s="37" t="s">
        <v>30</v>
      </c>
      <c r="E1133" s="193" t="str">
        <f>+LEFT(Tabla1[[#This Row],[RutDV]],8)</f>
        <v>7744976-</v>
      </c>
      <c r="F1133" s="193" t="str">
        <f>+RIGHT(Tabla1[[#This Row],[RutDV]],1)</f>
        <v>0</v>
      </c>
      <c r="G1133" s="37" t="s">
        <v>70</v>
      </c>
      <c r="H1133" s="37" t="s">
        <v>744</v>
      </c>
      <c r="I1133" s="37" t="str">
        <f>+TRIM(Tabla1[[#This Row],[Nombres]]&amp;" "&amp;Tabla1[[#This Row],[Apellidos]])</f>
        <v>PATRICIA MARGARITA PEREZ GAETE</v>
      </c>
      <c r="J1133" s="37" t="s">
        <v>1387</v>
      </c>
      <c r="K1133" s="37" t="s">
        <v>1388</v>
      </c>
      <c r="L1133" s="37" t="s">
        <v>2494</v>
      </c>
      <c r="M1133" s="37" t="s">
        <v>2499</v>
      </c>
      <c r="N1133" s="37" t="s">
        <v>3112</v>
      </c>
      <c r="P1133" s="40">
        <v>42915</v>
      </c>
      <c r="Q1133" s="37"/>
      <c r="V1133" s="40">
        <v>20268</v>
      </c>
      <c r="W1133" s="37"/>
      <c r="Y1133" s="37" t="str">
        <f>+IFERROR(VLOOKUP(Tabla1[[#This Row],[Supervisor]],STAFF!E:H,4,0),"")</f>
        <v/>
      </c>
      <c r="Z1133" s="40">
        <v>42898</v>
      </c>
      <c r="AA1133" s="40">
        <v>42916</v>
      </c>
      <c r="AB1133" s="37" t="s">
        <v>2517</v>
      </c>
      <c r="AC1133" s="40"/>
      <c r="AD1133" s="37" t="s">
        <v>744</v>
      </c>
      <c r="AE1133" s="37" t="s">
        <v>744</v>
      </c>
      <c r="AF1133" s="37">
        <v>19044</v>
      </c>
      <c r="AG1133" s="37" t="s">
        <v>2556</v>
      </c>
      <c r="AJ1133" s="37">
        <v>1</v>
      </c>
      <c r="AK1133" s="37" t="s">
        <v>3081</v>
      </c>
      <c r="AL1133" s="37">
        <v>45</v>
      </c>
      <c r="AN1133" s="37">
        <f>+IF(AL1133=45,1,"")</f>
        <v>1</v>
      </c>
      <c r="AO1133" s="40">
        <f ca="1">+TODAY()</f>
        <v>44256</v>
      </c>
      <c r="AP1133" s="41" t="str">
        <f>+IF(Tabla1[[#This Row],[Fecha Ingreso Plataforma]]="","",AO1133-AC1133)</f>
        <v/>
      </c>
      <c r="AQ1133" s="40"/>
      <c r="AR1133" s="42">
        <f>+IF(Tabla1[[#This Row],[Fecha Baja]]="","",VALUE(1&amp;"/"&amp;MONTH(Tabla1[[#This Row],[Fecha Baja]])&amp;"/"&amp;YEAR(Tabla1[[#This Row],[Fecha Baja]])))</f>
        <v>42887</v>
      </c>
      <c r="AS1133" s="42" t="str">
        <f>IF(Tabla1[[#This Row],[Fecha Ingreso Plataforma]]="","",VALUE(1&amp;"/"&amp;MONTH(Tabla1[[#This Row],[Fecha Ingreso Plataforma]])&amp;"/"&amp;YEAR(Tabla1[[#This Row],[Fecha Ingreso Plataforma]])))</f>
        <v/>
      </c>
      <c r="AT1133" s="41" t="str">
        <f>+IF(AND(Tabla1[[#This Row],[dias]]&gt;=135,Tabla1[[#This Row],[Estado]]="Vigente"),"Si","No")</f>
        <v>No</v>
      </c>
      <c r="AU1133" s="37" t="str">
        <f>+IF(COUNTIF('PLAN EMPLEADO'!I:I,Tabla1[[#This Row],[Mail]])=0,"No","Si")</f>
        <v>No</v>
      </c>
      <c r="AV1133" s="89" t="s">
        <v>709</v>
      </c>
      <c r="AW1133" s="194"/>
    </row>
    <row r="1134" spans="1:49" x14ac:dyDescent="0.2">
      <c r="A1134" s="37" t="s">
        <v>27</v>
      </c>
      <c r="B1134" s="37" t="s">
        <v>3115</v>
      </c>
      <c r="C1134" s="37" t="s">
        <v>28</v>
      </c>
      <c r="D1134" s="37" t="s">
        <v>30</v>
      </c>
      <c r="E1134" s="193" t="str">
        <f>+LEFT(Tabla1[[#This Row],[RutDV]],8)</f>
        <v>14385447</v>
      </c>
      <c r="F1134" s="193" t="str">
        <f>+RIGHT(Tabla1[[#This Row],[RutDV]],1)</f>
        <v>7</v>
      </c>
      <c r="G1134" s="37" t="s">
        <v>53</v>
      </c>
      <c r="H1134" s="37" t="s">
        <v>729</v>
      </c>
      <c r="I1134" s="37" t="str">
        <f>+TRIM(Tabla1[[#This Row],[Nombres]]&amp;" "&amp;Tabla1[[#This Row],[Apellidos]])</f>
        <v>SILVIA ALEJADRA HERRERA MUÑOZ</v>
      </c>
      <c r="J1134" s="37" t="s">
        <v>1353</v>
      </c>
      <c r="K1134" s="37" t="s">
        <v>1354</v>
      </c>
      <c r="L1134" s="37" t="s">
        <v>2494</v>
      </c>
      <c r="M1134" s="37" t="s">
        <v>2499</v>
      </c>
      <c r="N1134" s="37" t="s">
        <v>3112</v>
      </c>
      <c r="P1134" s="40">
        <v>42915</v>
      </c>
      <c r="Q1134" s="37"/>
      <c r="V1134" s="40">
        <v>28613</v>
      </c>
      <c r="W1134" s="37"/>
      <c r="Y1134" s="37" t="str">
        <f>+IFERROR(VLOOKUP(Tabla1[[#This Row],[Supervisor]],STAFF!E:H,4,0),"")</f>
        <v/>
      </c>
      <c r="Z1134" s="40">
        <v>42898</v>
      </c>
      <c r="AA1134" s="40">
        <v>42916</v>
      </c>
      <c r="AB1134" s="37" t="s">
        <v>2517</v>
      </c>
      <c r="AC1134" s="40"/>
      <c r="AD1134" s="37" t="s">
        <v>729</v>
      </c>
      <c r="AE1134" s="37" t="s">
        <v>729</v>
      </c>
      <c r="AF1134" s="37">
        <v>19025</v>
      </c>
      <c r="AG1134" s="37" t="s">
        <v>2542</v>
      </c>
      <c r="AJ1134" s="37">
        <v>1</v>
      </c>
      <c r="AK1134" s="37" t="s">
        <v>3081</v>
      </c>
      <c r="AL1134" s="37">
        <v>45</v>
      </c>
      <c r="AN1134" s="37">
        <f>+IF(AL1134=45,1,"")</f>
        <v>1</v>
      </c>
      <c r="AO1134" s="40">
        <f ca="1">+TODAY()</f>
        <v>44256</v>
      </c>
      <c r="AP1134" s="41" t="str">
        <f>+IF(Tabla1[[#This Row],[Fecha Ingreso Plataforma]]="","",AO1134-AC1134)</f>
        <v/>
      </c>
      <c r="AQ1134" s="40"/>
      <c r="AR1134" s="42">
        <f>+IF(Tabla1[[#This Row],[Fecha Baja]]="","",VALUE(1&amp;"/"&amp;MONTH(Tabla1[[#This Row],[Fecha Baja]])&amp;"/"&amp;YEAR(Tabla1[[#This Row],[Fecha Baja]])))</f>
        <v>42887</v>
      </c>
      <c r="AS1134" s="42" t="str">
        <f>IF(Tabla1[[#This Row],[Fecha Ingreso Plataforma]]="","",VALUE(1&amp;"/"&amp;MONTH(Tabla1[[#This Row],[Fecha Ingreso Plataforma]])&amp;"/"&amp;YEAR(Tabla1[[#This Row],[Fecha Ingreso Plataforma]])))</f>
        <v/>
      </c>
      <c r="AT1134" s="41" t="str">
        <f>+IF(AND(Tabla1[[#This Row],[dias]]&gt;=135,Tabla1[[#This Row],[Estado]]="Vigente"),"Si","No")</f>
        <v>No</v>
      </c>
      <c r="AU1134" s="37" t="str">
        <f>+IF(COUNTIF('PLAN EMPLEADO'!I:I,Tabla1[[#This Row],[Mail]])=0,"No","Si")</f>
        <v>No</v>
      </c>
      <c r="AV1134" s="89" t="s">
        <v>709</v>
      </c>
      <c r="AW1134" s="194"/>
    </row>
    <row r="1135" spans="1:49" x14ac:dyDescent="0.2">
      <c r="A1135" s="37" t="s">
        <v>27</v>
      </c>
      <c r="B1135" s="37" t="s">
        <v>3115</v>
      </c>
      <c r="C1135" s="37" t="s">
        <v>28</v>
      </c>
      <c r="D1135" s="37" t="s">
        <v>30</v>
      </c>
      <c r="E1135" s="193" t="str">
        <f>+LEFT(Tabla1[[#This Row],[RutDV]],8)</f>
        <v>12003385</v>
      </c>
      <c r="F1135" s="193" t="str">
        <f>+RIGHT(Tabla1[[#This Row],[RutDV]],1)</f>
        <v>9</v>
      </c>
      <c r="G1135" s="37" t="s">
        <v>76</v>
      </c>
      <c r="H1135" s="37" t="s">
        <v>749</v>
      </c>
      <c r="I1135" s="37" t="str">
        <f>+TRIM(Tabla1[[#This Row],[Nombres]]&amp;" "&amp;Tabla1[[#This Row],[Apellidos]])</f>
        <v>SANDRA ROMANE RODRIGUEZ RIVERA</v>
      </c>
      <c r="J1135" s="37" t="s">
        <v>1399</v>
      </c>
      <c r="K1135" s="37" t="s">
        <v>1400</v>
      </c>
      <c r="L1135" s="37" t="s">
        <v>2494</v>
      </c>
      <c r="M1135" s="37" t="s">
        <v>2499</v>
      </c>
      <c r="N1135" s="37" t="s">
        <v>3112</v>
      </c>
      <c r="P1135" s="40">
        <v>42900</v>
      </c>
      <c r="Q1135" s="37"/>
      <c r="V1135" s="40">
        <v>24636</v>
      </c>
      <c r="W1135" s="37"/>
      <c r="Y1135" s="37" t="str">
        <f>+IFERROR(VLOOKUP(Tabla1[[#This Row],[Supervisor]],STAFF!E:H,4,0),"")</f>
        <v/>
      </c>
      <c r="Z1135" s="40">
        <v>42898</v>
      </c>
      <c r="AA1135" s="40">
        <v>42916</v>
      </c>
      <c r="AB1135" s="37" t="s">
        <v>2517</v>
      </c>
      <c r="AC1135" s="40"/>
      <c r="AD1135" s="37" t="s">
        <v>749</v>
      </c>
      <c r="AE1135" s="37" t="s">
        <v>749</v>
      </c>
      <c r="AF1135" s="37">
        <v>19052</v>
      </c>
      <c r="AG1135" s="37" t="s">
        <v>2561</v>
      </c>
      <c r="AJ1135" s="37">
        <v>1</v>
      </c>
      <c r="AK1135" s="37" t="s">
        <v>3081</v>
      </c>
      <c r="AL1135" s="37">
        <v>45</v>
      </c>
      <c r="AN1135" s="37">
        <f>+IF(AL1135=45,1,"")</f>
        <v>1</v>
      </c>
      <c r="AO1135" s="40">
        <f ca="1">+TODAY()</f>
        <v>44256</v>
      </c>
      <c r="AP1135" s="41" t="str">
        <f>+IF(Tabla1[[#This Row],[Fecha Ingreso Plataforma]]="","",AO1135-AC1135)</f>
        <v/>
      </c>
      <c r="AQ1135" s="40"/>
      <c r="AR1135" s="42">
        <f>+IF(Tabla1[[#This Row],[Fecha Baja]]="","",VALUE(1&amp;"/"&amp;MONTH(Tabla1[[#This Row],[Fecha Baja]])&amp;"/"&amp;YEAR(Tabla1[[#This Row],[Fecha Baja]])))</f>
        <v>42887</v>
      </c>
      <c r="AS1135" s="42" t="str">
        <f>IF(Tabla1[[#This Row],[Fecha Ingreso Plataforma]]="","",VALUE(1&amp;"/"&amp;MONTH(Tabla1[[#This Row],[Fecha Ingreso Plataforma]])&amp;"/"&amp;YEAR(Tabla1[[#This Row],[Fecha Ingreso Plataforma]])))</f>
        <v/>
      </c>
      <c r="AT1135" s="41" t="str">
        <f>+IF(AND(Tabla1[[#This Row],[dias]]&gt;=135,Tabla1[[#This Row],[Estado]]="Vigente"),"Si","No")</f>
        <v>No</v>
      </c>
      <c r="AU1135" s="37" t="str">
        <f>+IF(COUNTIF('PLAN EMPLEADO'!I:I,Tabla1[[#This Row],[Mail]])=0,"No","Si")</f>
        <v>No</v>
      </c>
      <c r="AV1135" s="89" t="s">
        <v>709</v>
      </c>
      <c r="AW1135" s="194"/>
    </row>
    <row r="1136" spans="1:49" x14ac:dyDescent="0.2">
      <c r="A1136" s="37" t="s">
        <v>27</v>
      </c>
      <c r="B1136" s="37" t="s">
        <v>3115</v>
      </c>
      <c r="C1136" s="37" t="s">
        <v>28</v>
      </c>
      <c r="D1136" s="37" t="s">
        <v>30</v>
      </c>
      <c r="E1136" s="193" t="str">
        <f>+LEFT(Tabla1[[#This Row],[RutDV]],8)</f>
        <v>12793556</v>
      </c>
      <c r="F1136" s="193" t="str">
        <f>+RIGHT(Tabla1[[#This Row],[RutDV]],1)</f>
        <v>4</v>
      </c>
      <c r="G1136" s="37" t="s">
        <v>37</v>
      </c>
      <c r="H1136" s="37" t="s">
        <v>714</v>
      </c>
      <c r="I1136" s="37" t="str">
        <f>+TRIM(Tabla1[[#This Row],[Nombres]]&amp;" "&amp;Tabla1[[#This Row],[Apellidos]])</f>
        <v>TEXIA ANDREA CANALES CONCHA</v>
      </c>
      <c r="J1136" s="37" t="s">
        <v>1321</v>
      </c>
      <c r="K1136" s="37" t="s">
        <v>1322</v>
      </c>
      <c r="L1136" s="37" t="s">
        <v>2494</v>
      </c>
      <c r="M1136" s="37" t="s">
        <v>2499</v>
      </c>
      <c r="N1136" s="37" t="s">
        <v>3112</v>
      </c>
      <c r="P1136" s="40">
        <v>42901</v>
      </c>
      <c r="Q1136" s="37"/>
      <c r="V1136" s="40">
        <v>27535</v>
      </c>
      <c r="W1136" s="37"/>
      <c r="Y1136" s="37" t="str">
        <f>+IFERROR(VLOOKUP(Tabla1[[#This Row],[Supervisor]],STAFF!E:H,4,0),"")</f>
        <v/>
      </c>
      <c r="Z1136" s="40">
        <v>42898</v>
      </c>
      <c r="AA1136" s="40">
        <v>42916</v>
      </c>
      <c r="AB1136" s="37" t="s">
        <v>2517</v>
      </c>
      <c r="AC1136" s="40"/>
      <c r="AD1136" s="37" t="s">
        <v>714</v>
      </c>
      <c r="AE1136" s="37" t="s">
        <v>714</v>
      </c>
      <c r="AF1136" s="37">
        <v>19008</v>
      </c>
      <c r="AG1136" s="37" t="s">
        <v>2527</v>
      </c>
      <c r="AJ1136" s="37">
        <v>1</v>
      </c>
      <c r="AK1136" s="37" t="s">
        <v>3081</v>
      </c>
      <c r="AL1136" s="37">
        <v>45</v>
      </c>
      <c r="AN1136" s="37">
        <f>+IF(AL1136=45,1,"")</f>
        <v>1</v>
      </c>
      <c r="AO1136" s="40">
        <f ca="1">+TODAY()</f>
        <v>44256</v>
      </c>
      <c r="AP1136" s="41" t="str">
        <f>+IF(Tabla1[[#This Row],[Fecha Ingreso Plataforma]]="","",AO1136-AC1136)</f>
        <v/>
      </c>
      <c r="AQ1136" s="40"/>
      <c r="AR1136" s="42">
        <f>+IF(Tabla1[[#This Row],[Fecha Baja]]="","",VALUE(1&amp;"/"&amp;MONTH(Tabla1[[#This Row],[Fecha Baja]])&amp;"/"&amp;YEAR(Tabla1[[#This Row],[Fecha Baja]])))</f>
        <v>42887</v>
      </c>
      <c r="AS1136" s="42" t="str">
        <f>IF(Tabla1[[#This Row],[Fecha Ingreso Plataforma]]="","",VALUE(1&amp;"/"&amp;MONTH(Tabla1[[#This Row],[Fecha Ingreso Plataforma]])&amp;"/"&amp;YEAR(Tabla1[[#This Row],[Fecha Ingreso Plataforma]])))</f>
        <v/>
      </c>
      <c r="AT1136" s="41" t="str">
        <f>+IF(AND(Tabla1[[#This Row],[dias]]&gt;=135,Tabla1[[#This Row],[Estado]]="Vigente"),"Si","No")</f>
        <v>No</v>
      </c>
      <c r="AU1136" s="37" t="str">
        <f>+IF(COUNTIF('PLAN EMPLEADO'!I:I,Tabla1[[#This Row],[Mail]])=0,"No","Si")</f>
        <v>No</v>
      </c>
      <c r="AV1136" s="89" t="s">
        <v>709</v>
      </c>
      <c r="AW1136" s="194"/>
    </row>
    <row r="1137" spans="1:49" x14ac:dyDescent="0.2">
      <c r="A1137" s="37" t="s">
        <v>27</v>
      </c>
      <c r="B1137" s="37" t="s">
        <v>3115</v>
      </c>
      <c r="C1137" s="37" t="s">
        <v>28</v>
      </c>
      <c r="D1137" s="37" t="s">
        <v>30</v>
      </c>
      <c r="E1137" s="193" t="str">
        <f>+LEFT(Tabla1[[#This Row],[RutDV]],8)</f>
        <v>16162562</v>
      </c>
      <c r="F1137" s="193" t="str">
        <f>+RIGHT(Tabla1[[#This Row],[RutDV]],1)</f>
        <v>0</v>
      </c>
      <c r="G1137" s="37" t="s">
        <v>62</v>
      </c>
      <c r="H1137" s="37" t="s">
        <v>736</v>
      </c>
      <c r="I1137" s="37" t="str">
        <f>+TRIM(Tabla1[[#This Row],[Nombres]]&amp;" "&amp;Tabla1[[#This Row],[Apellidos]])</f>
        <v>WILLIANS ANTONIO MORALES DIAZ</v>
      </c>
      <c r="J1137" s="37" t="s">
        <v>1371</v>
      </c>
      <c r="K1137" s="37" t="s">
        <v>1372</v>
      </c>
      <c r="L1137" s="37" t="s">
        <v>2494</v>
      </c>
      <c r="M1137" s="37" t="s">
        <v>2499</v>
      </c>
      <c r="N1137" s="37" t="s">
        <v>3112</v>
      </c>
      <c r="P1137" s="40">
        <v>42908</v>
      </c>
      <c r="Q1137" s="37"/>
      <c r="V1137" s="40">
        <v>31431</v>
      </c>
      <c r="W1137" s="37"/>
      <c r="Y1137" s="37" t="str">
        <f>+IFERROR(VLOOKUP(Tabla1[[#This Row],[Supervisor]],STAFF!E:H,4,0),"")</f>
        <v/>
      </c>
      <c r="Z1137" s="40">
        <v>42898</v>
      </c>
      <c r="AA1137" s="40">
        <v>42916</v>
      </c>
      <c r="AB1137" s="37" t="s">
        <v>2517</v>
      </c>
      <c r="AC1137" s="40"/>
      <c r="AD1137" s="37" t="s">
        <v>736</v>
      </c>
      <c r="AE1137" s="37" t="s">
        <v>736</v>
      </c>
      <c r="AF1137" s="37">
        <v>19034</v>
      </c>
      <c r="AG1137" s="37" t="s">
        <v>2549</v>
      </c>
      <c r="AJ1137" s="37">
        <v>1</v>
      </c>
      <c r="AK1137" s="37" t="s">
        <v>3081</v>
      </c>
      <c r="AL1137" s="37">
        <v>45</v>
      </c>
      <c r="AN1137" s="37">
        <f>+IF(AL1137=45,1,"")</f>
        <v>1</v>
      </c>
      <c r="AO1137" s="40">
        <f ca="1">+TODAY()</f>
        <v>44256</v>
      </c>
      <c r="AP1137" s="41" t="str">
        <f>+IF(Tabla1[[#This Row],[Fecha Ingreso Plataforma]]="","",AO1137-AC1137)</f>
        <v/>
      </c>
      <c r="AQ1137" s="40"/>
      <c r="AR1137" s="42">
        <f>+IF(Tabla1[[#This Row],[Fecha Baja]]="","",VALUE(1&amp;"/"&amp;MONTH(Tabla1[[#This Row],[Fecha Baja]])&amp;"/"&amp;YEAR(Tabla1[[#This Row],[Fecha Baja]])))</f>
        <v>42887</v>
      </c>
      <c r="AS1137" s="42" t="str">
        <f>IF(Tabla1[[#This Row],[Fecha Ingreso Plataforma]]="","",VALUE(1&amp;"/"&amp;MONTH(Tabla1[[#This Row],[Fecha Ingreso Plataforma]])&amp;"/"&amp;YEAR(Tabla1[[#This Row],[Fecha Ingreso Plataforma]])))</f>
        <v/>
      </c>
      <c r="AT1137" s="41" t="str">
        <f>+IF(AND(Tabla1[[#This Row],[dias]]&gt;=135,Tabla1[[#This Row],[Estado]]="Vigente"),"Si","No")</f>
        <v>No</v>
      </c>
      <c r="AU1137" s="37" t="str">
        <f>+IF(COUNTIF('PLAN EMPLEADO'!I:I,Tabla1[[#This Row],[Mail]])=0,"No","Si")</f>
        <v>No</v>
      </c>
      <c r="AV1137" s="89" t="s">
        <v>709</v>
      </c>
      <c r="AW1137" s="194"/>
    </row>
    <row r="1138" spans="1:49" x14ac:dyDescent="0.2">
      <c r="A1138" s="37" t="s">
        <v>27</v>
      </c>
      <c r="B1138" s="37" t="s">
        <v>3115</v>
      </c>
      <c r="C1138" s="37" t="s">
        <v>28</v>
      </c>
      <c r="D1138" s="37" t="s">
        <v>30</v>
      </c>
      <c r="E1138" s="193" t="str">
        <f>+LEFT(Tabla1[[#This Row],[RutDV]],8)</f>
        <v>12942175</v>
      </c>
      <c r="F1138" s="193" t="str">
        <f>+RIGHT(Tabla1[[#This Row],[RutDV]],1)</f>
        <v>4</v>
      </c>
      <c r="G1138" s="37" t="s">
        <v>84</v>
      </c>
      <c r="H1138" s="37" t="s">
        <v>757</v>
      </c>
      <c r="I1138" s="37" t="str">
        <f>+TRIM(Tabla1[[#This Row],[Nombres]]&amp;" "&amp;Tabla1[[#This Row],[Apellidos]])</f>
        <v>FELIX SESGUNDO ARANCIBIA ADONES</v>
      </c>
      <c r="J1138" s="37" t="s">
        <v>1415</v>
      </c>
      <c r="K1138" s="37" t="s">
        <v>1416</v>
      </c>
      <c r="L1138" s="37" t="s">
        <v>2494</v>
      </c>
      <c r="M1138" s="37" t="s">
        <v>2499</v>
      </c>
      <c r="N1138" s="37" t="s">
        <v>3112</v>
      </c>
      <c r="P1138" s="40">
        <v>42914</v>
      </c>
      <c r="Q1138" s="37"/>
      <c r="V1138" s="40">
        <v>27746</v>
      </c>
      <c r="W1138" s="37"/>
      <c r="Y1138" s="37" t="str">
        <f>+IFERROR(VLOOKUP(Tabla1[[#This Row],[Supervisor]],STAFF!E:H,4,0),"")</f>
        <v/>
      </c>
      <c r="Z1138" s="40">
        <v>42906</v>
      </c>
      <c r="AA1138" s="40">
        <v>42926</v>
      </c>
      <c r="AB1138" s="37" t="s">
        <v>2517</v>
      </c>
      <c r="AC1138" s="40"/>
      <c r="AD1138" s="37" t="s">
        <v>757</v>
      </c>
      <c r="AE1138" s="37" t="s">
        <v>757</v>
      </c>
      <c r="AF1138" s="37">
        <v>19066</v>
      </c>
      <c r="AG1138" s="37" t="s">
        <v>2569</v>
      </c>
      <c r="AJ1138" s="37">
        <v>3</v>
      </c>
      <c r="AK1138" s="37" t="s">
        <v>3083</v>
      </c>
      <c r="AL1138" s="37">
        <v>45</v>
      </c>
      <c r="AN1138" s="37">
        <f>+IF(AL1138=45,1,"")</f>
        <v>1</v>
      </c>
      <c r="AO1138" s="40">
        <f ca="1">+TODAY()</f>
        <v>44256</v>
      </c>
      <c r="AP1138" s="41" t="str">
        <f>+IF(Tabla1[[#This Row],[Fecha Ingreso Plataforma]]="","",AO1138-AC1138)</f>
        <v/>
      </c>
      <c r="AQ1138" s="40"/>
      <c r="AR1138" s="42">
        <f>+IF(Tabla1[[#This Row],[Fecha Baja]]="","",VALUE(1&amp;"/"&amp;MONTH(Tabla1[[#This Row],[Fecha Baja]])&amp;"/"&amp;YEAR(Tabla1[[#This Row],[Fecha Baja]])))</f>
        <v>42887</v>
      </c>
      <c r="AS1138" s="42" t="str">
        <f>IF(Tabla1[[#This Row],[Fecha Ingreso Plataforma]]="","",VALUE(1&amp;"/"&amp;MONTH(Tabla1[[#This Row],[Fecha Ingreso Plataforma]])&amp;"/"&amp;YEAR(Tabla1[[#This Row],[Fecha Ingreso Plataforma]])))</f>
        <v/>
      </c>
      <c r="AT1138" s="41" t="str">
        <f>+IF(AND(Tabla1[[#This Row],[dias]]&gt;=135,Tabla1[[#This Row],[Estado]]="Vigente"),"Si","No")</f>
        <v>No</v>
      </c>
      <c r="AU1138" s="37" t="str">
        <f>+IF(COUNTIF('PLAN EMPLEADO'!I:I,Tabla1[[#This Row],[Mail]])=0,"No","Si")</f>
        <v>No</v>
      </c>
      <c r="AV1138" s="89" t="s">
        <v>709</v>
      </c>
      <c r="AW1138" s="194"/>
    </row>
    <row r="1139" spans="1:49" x14ac:dyDescent="0.2">
      <c r="A1139" s="37" t="s">
        <v>27</v>
      </c>
      <c r="B1139" s="37" t="s">
        <v>3115</v>
      </c>
      <c r="C1139" s="37" t="s">
        <v>28</v>
      </c>
      <c r="D1139" s="37" t="s">
        <v>30</v>
      </c>
      <c r="E1139" s="193" t="str">
        <f>+LEFT(Tabla1[[#This Row],[RutDV]],8)</f>
        <v>12625284</v>
      </c>
      <c r="F1139" s="193" t="str">
        <f>+RIGHT(Tabla1[[#This Row],[RutDV]],1)</f>
        <v>6</v>
      </c>
      <c r="G1139" s="37" t="s">
        <v>88</v>
      </c>
      <c r="H1139" s="37" t="s">
        <v>761</v>
      </c>
      <c r="I1139" s="37" t="str">
        <f>+TRIM(Tabla1[[#This Row],[Nombres]]&amp;" "&amp;Tabla1[[#This Row],[Apellidos]])</f>
        <v>JUAN CARLOS OCTAVIO BUSTOS BRITO</v>
      </c>
      <c r="J1139" s="37" t="s">
        <v>1423</v>
      </c>
      <c r="K1139" s="37" t="s">
        <v>1424</v>
      </c>
      <c r="L1139" s="37" t="s">
        <v>2494</v>
      </c>
      <c r="M1139" s="37" t="s">
        <v>2499</v>
      </c>
      <c r="N1139" s="37" t="s">
        <v>2499</v>
      </c>
      <c r="O1139" s="37" t="s">
        <v>3089</v>
      </c>
      <c r="P1139" s="40">
        <v>42943</v>
      </c>
      <c r="Q1139" s="37"/>
      <c r="V1139" s="40">
        <v>27188</v>
      </c>
      <c r="W1139" s="37"/>
      <c r="Y1139" s="37" t="str">
        <f>+IFERROR(VLOOKUP(Tabla1[[#This Row],[Supervisor]],STAFF!E:H,4,0),"")</f>
        <v/>
      </c>
      <c r="Z1139" s="40">
        <v>42906</v>
      </c>
      <c r="AA1139" s="40">
        <v>42926</v>
      </c>
      <c r="AB1139" s="37" t="s">
        <v>2517</v>
      </c>
      <c r="AC1139" s="40"/>
      <c r="AD1139" s="37" t="s">
        <v>761</v>
      </c>
      <c r="AE1139" s="37" t="s">
        <v>761</v>
      </c>
      <c r="AF1139" s="37">
        <v>19069</v>
      </c>
      <c r="AG1139" s="37" t="s">
        <v>2573</v>
      </c>
      <c r="AJ1139" s="37">
        <v>3</v>
      </c>
      <c r="AK1139" s="37" t="s">
        <v>3083</v>
      </c>
      <c r="AL1139" s="37">
        <v>45</v>
      </c>
      <c r="AN1139" s="37">
        <f>+IF(AL1139=45,1,"")</f>
        <v>1</v>
      </c>
      <c r="AO1139" s="40">
        <f ca="1">+TODAY()</f>
        <v>44256</v>
      </c>
      <c r="AP1139" s="41" t="str">
        <f>+IF(Tabla1[[#This Row],[Fecha Ingreso Plataforma]]="","",AO1139-AC1139)</f>
        <v/>
      </c>
      <c r="AQ1139" s="40"/>
      <c r="AR1139" s="42">
        <f>+IF(Tabla1[[#This Row],[Fecha Baja]]="","",VALUE(1&amp;"/"&amp;MONTH(Tabla1[[#This Row],[Fecha Baja]])&amp;"/"&amp;YEAR(Tabla1[[#This Row],[Fecha Baja]])))</f>
        <v>42917</v>
      </c>
      <c r="AS1139" s="42" t="str">
        <f>IF(Tabla1[[#This Row],[Fecha Ingreso Plataforma]]="","",VALUE(1&amp;"/"&amp;MONTH(Tabla1[[#This Row],[Fecha Ingreso Plataforma]])&amp;"/"&amp;YEAR(Tabla1[[#This Row],[Fecha Ingreso Plataforma]])))</f>
        <v/>
      </c>
      <c r="AT1139" s="41" t="str">
        <f>+IF(AND(Tabla1[[#This Row],[dias]]&gt;=135,Tabla1[[#This Row],[Estado]]="Vigente"),"Si","No")</f>
        <v>No</v>
      </c>
      <c r="AU1139" s="37" t="str">
        <f>+IF(COUNTIF('PLAN EMPLEADO'!I:I,Tabla1[[#This Row],[Mail]])=0,"No","Si")</f>
        <v>No</v>
      </c>
      <c r="AV1139" s="89" t="s">
        <v>709</v>
      </c>
      <c r="AW1139" s="194"/>
    </row>
    <row r="1140" spans="1:49" x14ac:dyDescent="0.2">
      <c r="A1140" s="37" t="s">
        <v>27</v>
      </c>
      <c r="B1140" s="37" t="s">
        <v>3115</v>
      </c>
      <c r="C1140" s="37" t="s">
        <v>28</v>
      </c>
      <c r="D1140" s="37" t="s">
        <v>30</v>
      </c>
      <c r="E1140" s="193" t="str">
        <f>+LEFT(Tabla1[[#This Row],[RutDV]],8)</f>
        <v>14160851</v>
      </c>
      <c r="F1140" s="193" t="str">
        <f>+RIGHT(Tabla1[[#This Row],[RutDV]],1)</f>
        <v>7</v>
      </c>
      <c r="G1140" s="37" t="s">
        <v>97</v>
      </c>
      <c r="H1140" s="37" t="s">
        <v>770</v>
      </c>
      <c r="I1140" s="37" t="str">
        <f>+TRIM(Tabla1[[#This Row],[Nombres]]&amp;" "&amp;Tabla1[[#This Row],[Apellidos]])</f>
        <v>JOSE LEONARDO LIRA LOPEZ</v>
      </c>
      <c r="J1140" s="37" t="s">
        <v>1441</v>
      </c>
      <c r="K1140" s="37" t="s">
        <v>1442</v>
      </c>
      <c r="L1140" s="37" t="s">
        <v>2494</v>
      </c>
      <c r="M1140" s="37" t="s">
        <v>2499</v>
      </c>
      <c r="N1140" s="37" t="s">
        <v>2498</v>
      </c>
      <c r="O1140" s="37" t="s">
        <v>2498</v>
      </c>
      <c r="P1140" s="40">
        <v>42926</v>
      </c>
      <c r="Q1140" s="37"/>
      <c r="V1140" s="40">
        <v>29740</v>
      </c>
      <c r="W1140" s="37"/>
      <c r="Y1140" s="37" t="str">
        <f>+IFERROR(VLOOKUP(Tabla1[[#This Row],[Supervisor]],STAFF!E:H,4,0),"")</f>
        <v/>
      </c>
      <c r="Z1140" s="40">
        <v>42906</v>
      </c>
      <c r="AA1140" s="40">
        <v>42926</v>
      </c>
      <c r="AB1140" s="37" t="s">
        <v>2517</v>
      </c>
      <c r="AC1140" s="40"/>
      <c r="AD1140" s="37" t="s">
        <v>770</v>
      </c>
      <c r="AE1140" s="37" t="s">
        <v>770</v>
      </c>
      <c r="AF1140" s="37">
        <v>19079</v>
      </c>
      <c r="AG1140" s="37" t="s">
        <v>2582</v>
      </c>
      <c r="AJ1140" s="37">
        <v>3</v>
      </c>
      <c r="AK1140" s="37" t="s">
        <v>3083</v>
      </c>
      <c r="AL1140" s="37">
        <v>45</v>
      </c>
      <c r="AN1140" s="37">
        <f>+IF(AL1140=45,1,"")</f>
        <v>1</v>
      </c>
      <c r="AO1140" s="40">
        <f ca="1">+TODAY()</f>
        <v>44256</v>
      </c>
      <c r="AP1140" s="41" t="str">
        <f>+IF(Tabla1[[#This Row],[Fecha Ingreso Plataforma]]="","",AO1140-AC1140)</f>
        <v/>
      </c>
      <c r="AQ1140" s="40"/>
      <c r="AR1140" s="42">
        <f>+IF(Tabla1[[#This Row],[Fecha Baja]]="","",VALUE(1&amp;"/"&amp;MONTH(Tabla1[[#This Row],[Fecha Baja]])&amp;"/"&amp;YEAR(Tabla1[[#This Row],[Fecha Baja]])))</f>
        <v>42917</v>
      </c>
      <c r="AS1140" s="42" t="str">
        <f>IF(Tabla1[[#This Row],[Fecha Ingreso Plataforma]]="","",VALUE(1&amp;"/"&amp;MONTH(Tabla1[[#This Row],[Fecha Ingreso Plataforma]])&amp;"/"&amp;YEAR(Tabla1[[#This Row],[Fecha Ingreso Plataforma]])))</f>
        <v/>
      </c>
      <c r="AT1140" s="41" t="str">
        <f>+IF(AND(Tabla1[[#This Row],[dias]]&gt;=135,Tabla1[[#This Row],[Estado]]="Vigente"),"Si","No")</f>
        <v>No</v>
      </c>
      <c r="AU1140" s="37" t="str">
        <f>+IF(COUNTIF('PLAN EMPLEADO'!I:I,Tabla1[[#This Row],[Mail]])=0,"No","Si")</f>
        <v>No</v>
      </c>
      <c r="AV1140" s="89" t="s">
        <v>709</v>
      </c>
      <c r="AW1140" s="194"/>
    </row>
    <row r="1141" spans="1:49" x14ac:dyDescent="0.2">
      <c r="A1141" s="37" t="s">
        <v>27</v>
      </c>
      <c r="B1141" s="37" t="s">
        <v>3115</v>
      </c>
      <c r="C1141" s="37" t="s">
        <v>28</v>
      </c>
      <c r="D1141" s="37" t="s">
        <v>30</v>
      </c>
      <c r="E1141" s="193" t="str">
        <f>+LEFT(Tabla1[[#This Row],[RutDV]],8)</f>
        <v>17111535</v>
      </c>
      <c r="F1141" s="193" t="str">
        <f>+RIGHT(Tabla1[[#This Row],[RutDV]],1)</f>
        <v>3</v>
      </c>
      <c r="G1141" s="37" t="s">
        <v>86</v>
      </c>
      <c r="H1141" s="37" t="s">
        <v>759</v>
      </c>
      <c r="I1141" s="37" t="str">
        <f>+TRIM(Tabla1[[#This Row],[Nombres]]&amp;" "&amp;Tabla1[[#This Row],[Apellidos]])</f>
        <v>JUANITA SOLANGE ARAYA MARIN</v>
      </c>
      <c r="J1141" s="37" t="s">
        <v>1419</v>
      </c>
      <c r="K1141" s="37" t="s">
        <v>1420</v>
      </c>
      <c r="L1141" s="37" t="s">
        <v>2494</v>
      </c>
      <c r="M1141" s="37" t="s">
        <v>2499</v>
      </c>
      <c r="N1141" s="37" t="s">
        <v>3112</v>
      </c>
      <c r="P1141" s="40">
        <v>42906</v>
      </c>
      <c r="Q1141" s="37"/>
      <c r="V1141" s="40">
        <v>32408</v>
      </c>
      <c r="W1141" s="37"/>
      <c r="Y1141" s="37" t="str">
        <f>+IFERROR(VLOOKUP(Tabla1[[#This Row],[Supervisor]],STAFF!E:H,4,0),"")</f>
        <v/>
      </c>
      <c r="Z1141" s="40">
        <v>42906</v>
      </c>
      <c r="AA1141" s="40">
        <v>42926</v>
      </c>
      <c r="AB1141" s="37" t="s">
        <v>2517</v>
      </c>
      <c r="AC1141" s="40"/>
      <c r="AD1141" s="37" t="s">
        <v>759</v>
      </c>
      <c r="AE1141" s="37" t="s">
        <v>759</v>
      </c>
      <c r="AF1141" s="37">
        <v>19067</v>
      </c>
      <c r="AG1141" s="37" t="s">
        <v>2571</v>
      </c>
      <c r="AJ1141" s="37">
        <v>3</v>
      </c>
      <c r="AK1141" s="37" t="s">
        <v>3083</v>
      </c>
      <c r="AL1141" s="37">
        <v>45</v>
      </c>
      <c r="AN1141" s="37">
        <f>+IF(AL1141=45,1,"")</f>
        <v>1</v>
      </c>
      <c r="AO1141" s="40">
        <f ca="1">+TODAY()</f>
        <v>44256</v>
      </c>
      <c r="AP1141" s="41" t="str">
        <f>+IF(Tabla1[[#This Row],[Fecha Ingreso Plataforma]]="","",AO1141-AC1141)</f>
        <v/>
      </c>
      <c r="AQ1141" s="40"/>
      <c r="AR1141" s="42">
        <f>+IF(Tabla1[[#This Row],[Fecha Baja]]="","",VALUE(1&amp;"/"&amp;MONTH(Tabla1[[#This Row],[Fecha Baja]])&amp;"/"&amp;YEAR(Tabla1[[#This Row],[Fecha Baja]])))</f>
        <v>42887</v>
      </c>
      <c r="AS1141" s="42" t="str">
        <f>IF(Tabla1[[#This Row],[Fecha Ingreso Plataforma]]="","",VALUE(1&amp;"/"&amp;MONTH(Tabla1[[#This Row],[Fecha Ingreso Plataforma]])&amp;"/"&amp;YEAR(Tabla1[[#This Row],[Fecha Ingreso Plataforma]])))</f>
        <v/>
      </c>
      <c r="AT1141" s="41" t="str">
        <f>+IF(AND(Tabla1[[#This Row],[dias]]&gt;=135,Tabla1[[#This Row],[Estado]]="Vigente"),"Si","No")</f>
        <v>No</v>
      </c>
      <c r="AU1141" s="37" t="str">
        <f>+IF(COUNTIF('PLAN EMPLEADO'!I:I,Tabla1[[#This Row],[Mail]])=0,"No","Si")</f>
        <v>No</v>
      </c>
      <c r="AV1141" s="89" t="s">
        <v>709</v>
      </c>
      <c r="AW1141" s="194"/>
    </row>
    <row r="1142" spans="1:49" x14ac:dyDescent="0.2">
      <c r="A1142" s="37" t="s">
        <v>27</v>
      </c>
      <c r="B1142" s="37" t="s">
        <v>3115</v>
      </c>
      <c r="C1142" s="37" t="s">
        <v>28</v>
      </c>
      <c r="D1142" s="37" t="s">
        <v>30</v>
      </c>
      <c r="E1142" s="193" t="str">
        <f>+LEFT(Tabla1[[#This Row],[RutDV]],8)</f>
        <v>17625185</v>
      </c>
      <c r="F1142" s="193" t="str">
        <f>+RIGHT(Tabla1[[#This Row],[RutDV]],1)</f>
        <v>9</v>
      </c>
      <c r="G1142" s="37" t="s">
        <v>87</v>
      </c>
      <c r="H1142" s="37" t="s">
        <v>760</v>
      </c>
      <c r="I1142" s="37" t="str">
        <f>+TRIM(Tabla1[[#This Row],[Nombres]]&amp;" "&amp;Tabla1[[#This Row],[Apellidos]])</f>
        <v>MARIA JOSE BUGUEÑO RIVERA</v>
      </c>
      <c r="J1142" s="37" t="s">
        <v>1421</v>
      </c>
      <c r="K1142" s="37" t="s">
        <v>1422</v>
      </c>
      <c r="L1142" s="37" t="s">
        <v>2494</v>
      </c>
      <c r="M1142" s="37" t="s">
        <v>2499</v>
      </c>
      <c r="N1142" s="37" t="s">
        <v>3112</v>
      </c>
      <c r="P1142" s="40">
        <v>42906</v>
      </c>
      <c r="Q1142" s="37"/>
      <c r="V1142" s="40">
        <v>33117</v>
      </c>
      <c r="W1142" s="37"/>
      <c r="Y1142" s="37" t="str">
        <f>+IFERROR(VLOOKUP(Tabla1[[#This Row],[Supervisor]],STAFF!E:H,4,0),"")</f>
        <v/>
      </c>
      <c r="Z1142" s="40">
        <v>42906</v>
      </c>
      <c r="AA1142" s="40">
        <v>42926</v>
      </c>
      <c r="AB1142" s="37" t="s">
        <v>2517</v>
      </c>
      <c r="AC1142" s="40"/>
      <c r="AD1142" s="37" t="s">
        <v>760</v>
      </c>
      <c r="AE1142" s="37" t="s">
        <v>760</v>
      </c>
      <c r="AF1142" s="37">
        <v>19068</v>
      </c>
      <c r="AG1142" s="37" t="s">
        <v>2572</v>
      </c>
      <c r="AJ1142" s="37">
        <v>3</v>
      </c>
      <c r="AK1142" s="37" t="s">
        <v>3083</v>
      </c>
      <c r="AL1142" s="37">
        <v>45</v>
      </c>
      <c r="AN1142" s="37">
        <f>+IF(AL1142=45,1,"")</f>
        <v>1</v>
      </c>
      <c r="AO1142" s="40">
        <f ca="1">+TODAY()</f>
        <v>44256</v>
      </c>
      <c r="AP1142" s="41" t="str">
        <f>+IF(Tabla1[[#This Row],[Fecha Ingreso Plataforma]]="","",AO1142-AC1142)</f>
        <v/>
      </c>
      <c r="AQ1142" s="40"/>
      <c r="AR1142" s="42">
        <f>+IF(Tabla1[[#This Row],[Fecha Baja]]="","",VALUE(1&amp;"/"&amp;MONTH(Tabla1[[#This Row],[Fecha Baja]])&amp;"/"&amp;YEAR(Tabla1[[#This Row],[Fecha Baja]])))</f>
        <v>42887</v>
      </c>
      <c r="AS1142" s="42" t="str">
        <f>IF(Tabla1[[#This Row],[Fecha Ingreso Plataforma]]="","",VALUE(1&amp;"/"&amp;MONTH(Tabla1[[#This Row],[Fecha Ingreso Plataforma]])&amp;"/"&amp;YEAR(Tabla1[[#This Row],[Fecha Ingreso Plataforma]])))</f>
        <v/>
      </c>
      <c r="AT1142" s="41" t="str">
        <f>+IF(AND(Tabla1[[#This Row],[dias]]&gt;=135,Tabla1[[#This Row],[Estado]]="Vigente"),"Si","No")</f>
        <v>No</v>
      </c>
      <c r="AU1142" s="37" t="str">
        <f>+IF(COUNTIF('PLAN EMPLEADO'!I:I,Tabla1[[#This Row],[Mail]])=0,"No","Si")</f>
        <v>No</v>
      </c>
      <c r="AV1142" s="89" t="s">
        <v>709</v>
      </c>
      <c r="AW1142" s="194"/>
    </row>
    <row r="1143" spans="1:49" x14ac:dyDescent="0.2">
      <c r="A1143" s="37" t="s">
        <v>27</v>
      </c>
      <c r="B1143" s="37" t="s">
        <v>3115</v>
      </c>
      <c r="C1143" s="37" t="s">
        <v>28</v>
      </c>
      <c r="D1143" s="37" t="s">
        <v>30</v>
      </c>
      <c r="E1143" s="193" t="str">
        <f>+LEFT(Tabla1[[#This Row],[RutDV]],8)</f>
        <v>11616081</v>
      </c>
      <c r="F1143" s="193" t="str">
        <f>+RIGHT(Tabla1[[#This Row],[RutDV]],1)</f>
        <v>1</v>
      </c>
      <c r="G1143" s="37" t="s">
        <v>106</v>
      </c>
      <c r="H1143" s="37" t="s">
        <v>778</v>
      </c>
      <c r="I1143" s="37" t="str">
        <f>+TRIM(Tabla1[[#This Row],[Nombres]]&amp;" "&amp;Tabla1[[#This Row],[Apellidos]])</f>
        <v>MARIA LUISA RODRIGUEZ GONZALEZ</v>
      </c>
      <c r="J1143" s="37" t="s">
        <v>1459</v>
      </c>
      <c r="K1143" s="37" t="s">
        <v>1460</v>
      </c>
      <c r="L1143" s="37" t="s">
        <v>2494</v>
      </c>
      <c r="M1143" s="37" t="s">
        <v>2499</v>
      </c>
      <c r="N1143" s="37" t="s">
        <v>3112</v>
      </c>
      <c r="P1143" s="40">
        <v>42914</v>
      </c>
      <c r="Q1143" s="37"/>
      <c r="V1143" s="40">
        <v>25829</v>
      </c>
      <c r="W1143" s="37"/>
      <c r="Y1143" s="37" t="str">
        <f>+IFERROR(VLOOKUP(Tabla1[[#This Row],[Supervisor]],STAFF!E:H,4,0),"")</f>
        <v/>
      </c>
      <c r="Z1143" s="40">
        <v>42906</v>
      </c>
      <c r="AA1143" s="40">
        <v>42926</v>
      </c>
      <c r="AB1143" s="37" t="s">
        <v>2517</v>
      </c>
      <c r="AC1143" s="40"/>
      <c r="AD1143" s="37" t="s">
        <v>778</v>
      </c>
      <c r="AE1143" s="37" t="s">
        <v>778</v>
      </c>
      <c r="AF1143" s="37">
        <v>19087</v>
      </c>
      <c r="AG1143" s="37" t="s">
        <v>2590</v>
      </c>
      <c r="AJ1143" s="37">
        <v>3</v>
      </c>
      <c r="AK1143" s="37" t="s">
        <v>3083</v>
      </c>
      <c r="AL1143" s="37">
        <v>45</v>
      </c>
      <c r="AN1143" s="37">
        <f>+IF(AL1143=45,1,"")</f>
        <v>1</v>
      </c>
      <c r="AO1143" s="40">
        <f ca="1">+TODAY()</f>
        <v>44256</v>
      </c>
      <c r="AP1143" s="41" t="str">
        <f>+IF(Tabla1[[#This Row],[Fecha Ingreso Plataforma]]="","",AO1143-AC1143)</f>
        <v/>
      </c>
      <c r="AQ1143" s="40"/>
      <c r="AR1143" s="42">
        <f>+IF(Tabla1[[#This Row],[Fecha Baja]]="","",VALUE(1&amp;"/"&amp;MONTH(Tabla1[[#This Row],[Fecha Baja]])&amp;"/"&amp;YEAR(Tabla1[[#This Row],[Fecha Baja]])))</f>
        <v>42887</v>
      </c>
      <c r="AS1143" s="42" t="str">
        <f>IF(Tabla1[[#This Row],[Fecha Ingreso Plataforma]]="","",VALUE(1&amp;"/"&amp;MONTH(Tabla1[[#This Row],[Fecha Ingreso Plataforma]])&amp;"/"&amp;YEAR(Tabla1[[#This Row],[Fecha Ingreso Plataforma]])))</f>
        <v/>
      </c>
      <c r="AT1143" s="41" t="str">
        <f>+IF(AND(Tabla1[[#This Row],[dias]]&gt;=135,Tabla1[[#This Row],[Estado]]="Vigente"),"Si","No")</f>
        <v>No</v>
      </c>
      <c r="AU1143" s="37" t="str">
        <f>+IF(COUNTIF('PLAN EMPLEADO'!I:I,Tabla1[[#This Row],[Mail]])=0,"No","Si")</f>
        <v>No</v>
      </c>
      <c r="AV1143" s="89" t="s">
        <v>709</v>
      </c>
      <c r="AW1143" s="194"/>
    </row>
    <row r="1144" spans="1:49" x14ac:dyDescent="0.2">
      <c r="A1144" s="37" t="s">
        <v>27</v>
      </c>
      <c r="B1144" s="37" t="s">
        <v>3115</v>
      </c>
      <c r="C1144" s="37" t="s">
        <v>28</v>
      </c>
      <c r="D1144" s="37" t="s">
        <v>30</v>
      </c>
      <c r="E1144" s="193" t="str">
        <f>+LEFT(Tabla1[[#This Row],[RutDV]],8)</f>
        <v>16253860</v>
      </c>
      <c r="F1144" s="193" t="str">
        <f>+RIGHT(Tabla1[[#This Row],[RutDV]],1)</f>
        <v>8</v>
      </c>
      <c r="G1144" s="37" t="s">
        <v>99</v>
      </c>
      <c r="H1144" s="37" t="s">
        <v>772</v>
      </c>
      <c r="I1144" s="37" t="str">
        <f>+TRIM(Tabla1[[#This Row],[Nombres]]&amp;" "&amp;Tabla1[[#This Row],[Apellidos]])</f>
        <v>MARIA PAZ MORALES MONTENEGRO</v>
      </c>
      <c r="J1144" s="37" t="s">
        <v>1445</v>
      </c>
      <c r="K1144" s="37" t="s">
        <v>1446</v>
      </c>
      <c r="L1144" s="37" t="s">
        <v>2494</v>
      </c>
      <c r="M1144" s="37" t="s">
        <v>2499</v>
      </c>
      <c r="N1144" s="37" t="s">
        <v>3112</v>
      </c>
      <c r="P1144" s="40">
        <v>42906</v>
      </c>
      <c r="Q1144" s="37"/>
      <c r="V1144" s="40">
        <v>31598</v>
      </c>
      <c r="W1144" s="37"/>
      <c r="Y1144" s="37" t="str">
        <f>+IFERROR(VLOOKUP(Tabla1[[#This Row],[Supervisor]],STAFF!E:H,4,0),"")</f>
        <v/>
      </c>
      <c r="Z1144" s="40">
        <v>42906</v>
      </c>
      <c r="AA1144" s="40">
        <v>42926</v>
      </c>
      <c r="AB1144" s="37" t="s">
        <v>2517</v>
      </c>
      <c r="AC1144" s="40"/>
      <c r="AD1144" s="37" t="s">
        <v>772</v>
      </c>
      <c r="AE1144" s="37" t="s">
        <v>772</v>
      </c>
      <c r="AF1144" s="37">
        <v>19081</v>
      </c>
      <c r="AG1144" s="37" t="s">
        <v>2584</v>
      </c>
      <c r="AJ1144" s="37">
        <v>3</v>
      </c>
      <c r="AK1144" s="37" t="s">
        <v>3083</v>
      </c>
      <c r="AL1144" s="37">
        <v>45</v>
      </c>
      <c r="AN1144" s="37">
        <f>+IF(AL1144=45,1,"")</f>
        <v>1</v>
      </c>
      <c r="AO1144" s="40">
        <f ca="1">+TODAY()</f>
        <v>44256</v>
      </c>
      <c r="AP1144" s="41" t="str">
        <f>+IF(Tabla1[[#This Row],[Fecha Ingreso Plataforma]]="","",AO1144-AC1144)</f>
        <v/>
      </c>
      <c r="AQ1144" s="40"/>
      <c r="AR1144" s="42">
        <f>+IF(Tabla1[[#This Row],[Fecha Baja]]="","",VALUE(1&amp;"/"&amp;MONTH(Tabla1[[#This Row],[Fecha Baja]])&amp;"/"&amp;YEAR(Tabla1[[#This Row],[Fecha Baja]])))</f>
        <v>42887</v>
      </c>
      <c r="AS1144" s="42" t="str">
        <f>IF(Tabla1[[#This Row],[Fecha Ingreso Plataforma]]="","",VALUE(1&amp;"/"&amp;MONTH(Tabla1[[#This Row],[Fecha Ingreso Plataforma]])&amp;"/"&amp;YEAR(Tabla1[[#This Row],[Fecha Ingreso Plataforma]])))</f>
        <v/>
      </c>
      <c r="AT1144" s="41" t="str">
        <f>+IF(AND(Tabla1[[#This Row],[dias]]&gt;=135,Tabla1[[#This Row],[Estado]]="Vigente"),"Si","No")</f>
        <v>No</v>
      </c>
      <c r="AU1144" s="37" t="str">
        <f>+IF(COUNTIF('PLAN EMPLEADO'!I:I,Tabla1[[#This Row],[Mail]])=0,"No","Si")</f>
        <v>No</v>
      </c>
      <c r="AV1144" s="89" t="s">
        <v>709</v>
      </c>
      <c r="AW1144" s="194"/>
    </row>
    <row r="1145" spans="1:49" x14ac:dyDescent="0.2">
      <c r="A1145" s="37" t="s">
        <v>27</v>
      </c>
      <c r="B1145" s="37" t="s">
        <v>3115</v>
      </c>
      <c r="C1145" s="37" t="s">
        <v>28</v>
      </c>
      <c r="D1145" s="37" t="s">
        <v>30</v>
      </c>
      <c r="E1145" s="193" t="str">
        <f>+LEFT(Tabla1[[#This Row],[RutDV]],8)</f>
        <v>8571940-</v>
      </c>
      <c r="F1145" s="193" t="str">
        <f>+RIGHT(Tabla1[[#This Row],[RutDV]],1)</f>
        <v>8</v>
      </c>
      <c r="G1145" s="37" t="s">
        <v>98</v>
      </c>
      <c r="H1145" s="37" t="s">
        <v>771</v>
      </c>
      <c r="I1145" s="37" t="str">
        <f>+TRIM(Tabla1[[#This Row],[Nombres]]&amp;" "&amp;Tabla1[[#This Row],[Apellidos]])</f>
        <v>NELSON GUILLERMO MALDONADO CARDENAS</v>
      </c>
      <c r="J1145" s="37" t="s">
        <v>1443</v>
      </c>
      <c r="K1145" s="37" t="s">
        <v>1444</v>
      </c>
      <c r="L1145" s="37" t="s">
        <v>2494</v>
      </c>
      <c r="M1145" s="37" t="s">
        <v>2499</v>
      </c>
      <c r="N1145" s="37" t="s">
        <v>3112</v>
      </c>
      <c r="P1145" s="40">
        <v>42919</v>
      </c>
      <c r="Q1145" s="37"/>
      <c r="V1145" s="40">
        <v>22197</v>
      </c>
      <c r="W1145" s="37"/>
      <c r="Y1145" s="37" t="str">
        <f>+IFERROR(VLOOKUP(Tabla1[[#This Row],[Supervisor]],STAFF!E:H,4,0),"")</f>
        <v/>
      </c>
      <c r="Z1145" s="40">
        <v>42906</v>
      </c>
      <c r="AA1145" s="40">
        <v>42926</v>
      </c>
      <c r="AB1145" s="37" t="s">
        <v>2517</v>
      </c>
      <c r="AC1145" s="40"/>
      <c r="AD1145" s="37" t="s">
        <v>771</v>
      </c>
      <c r="AE1145" s="37" t="s">
        <v>771</v>
      </c>
      <c r="AF1145" s="37">
        <v>19080</v>
      </c>
      <c r="AG1145" s="37" t="s">
        <v>2583</v>
      </c>
      <c r="AJ1145" s="37">
        <v>3</v>
      </c>
      <c r="AK1145" s="37" t="s">
        <v>3083</v>
      </c>
      <c r="AL1145" s="37">
        <v>45</v>
      </c>
      <c r="AN1145" s="37">
        <f>+IF(AL1145=45,1,"")</f>
        <v>1</v>
      </c>
      <c r="AO1145" s="40">
        <f ca="1">+TODAY()</f>
        <v>44256</v>
      </c>
      <c r="AP1145" s="41" t="str">
        <f>+IF(Tabla1[[#This Row],[Fecha Ingreso Plataforma]]="","",AO1145-AC1145)</f>
        <v/>
      </c>
      <c r="AQ1145" s="40"/>
      <c r="AR1145" s="42">
        <f>+IF(Tabla1[[#This Row],[Fecha Baja]]="","",VALUE(1&amp;"/"&amp;MONTH(Tabla1[[#This Row],[Fecha Baja]])&amp;"/"&amp;YEAR(Tabla1[[#This Row],[Fecha Baja]])))</f>
        <v>42917</v>
      </c>
      <c r="AS1145" s="42" t="str">
        <f>IF(Tabla1[[#This Row],[Fecha Ingreso Plataforma]]="","",VALUE(1&amp;"/"&amp;MONTH(Tabla1[[#This Row],[Fecha Ingreso Plataforma]])&amp;"/"&amp;YEAR(Tabla1[[#This Row],[Fecha Ingreso Plataforma]])))</f>
        <v/>
      </c>
      <c r="AT1145" s="41" t="str">
        <f>+IF(AND(Tabla1[[#This Row],[dias]]&gt;=135,Tabla1[[#This Row],[Estado]]="Vigente"),"Si","No")</f>
        <v>No</v>
      </c>
      <c r="AU1145" s="37" t="str">
        <f>+IF(COUNTIF('PLAN EMPLEADO'!I:I,Tabla1[[#This Row],[Mail]])=0,"No","Si")</f>
        <v>No</v>
      </c>
      <c r="AV1145" s="89" t="s">
        <v>709</v>
      </c>
      <c r="AW1145" s="194"/>
    </row>
    <row r="1146" spans="1:49" x14ac:dyDescent="0.2">
      <c r="A1146" s="37" t="s">
        <v>27</v>
      </c>
      <c r="B1146" s="37" t="s">
        <v>3115</v>
      </c>
      <c r="C1146" s="37" t="s">
        <v>28</v>
      </c>
      <c r="D1146" s="37" t="s">
        <v>30</v>
      </c>
      <c r="E1146" s="193" t="str">
        <f>+LEFT(Tabla1[[#This Row],[RutDV]],8)</f>
        <v>8257664-</v>
      </c>
      <c r="F1146" s="193" t="str">
        <f>+RIGHT(Tabla1[[#This Row],[RutDV]],1)</f>
        <v>9</v>
      </c>
      <c r="G1146" s="37" t="s">
        <v>94</v>
      </c>
      <c r="H1146" s="37" t="s">
        <v>767</v>
      </c>
      <c r="I1146" s="37" t="str">
        <f>+TRIM(Tabla1[[#This Row],[Nombres]]&amp;" "&amp;Tabla1[[#This Row],[Apellidos]])</f>
        <v>NELSON IGOR GAYOSO ANACONA</v>
      </c>
      <c r="J1146" s="37" t="s">
        <v>1435</v>
      </c>
      <c r="K1146" s="37" t="s">
        <v>1436</v>
      </c>
      <c r="L1146" s="37" t="s">
        <v>2494</v>
      </c>
      <c r="M1146" s="37" t="s">
        <v>2499</v>
      </c>
      <c r="N1146" s="37" t="s">
        <v>3112</v>
      </c>
      <c r="P1146" s="40">
        <v>42906</v>
      </c>
      <c r="Q1146" s="37"/>
      <c r="V1146" s="40">
        <v>21890</v>
      </c>
      <c r="W1146" s="37"/>
      <c r="Y1146" s="37" t="str">
        <f>+IFERROR(VLOOKUP(Tabla1[[#This Row],[Supervisor]],STAFF!E:H,4,0),"")</f>
        <v/>
      </c>
      <c r="Z1146" s="40">
        <v>42906</v>
      </c>
      <c r="AA1146" s="40">
        <v>42926</v>
      </c>
      <c r="AB1146" s="37" t="s">
        <v>2517</v>
      </c>
      <c r="AC1146" s="40"/>
      <c r="AD1146" s="37" t="s">
        <v>767</v>
      </c>
      <c r="AE1146" s="37" t="s">
        <v>767</v>
      </c>
      <c r="AF1146" s="37">
        <v>19077</v>
      </c>
      <c r="AG1146" s="37" t="s">
        <v>2579</v>
      </c>
      <c r="AJ1146" s="37">
        <v>3</v>
      </c>
      <c r="AK1146" s="37" t="s">
        <v>3083</v>
      </c>
      <c r="AL1146" s="37">
        <v>45</v>
      </c>
      <c r="AN1146" s="37">
        <f>+IF(AL1146=45,1,"")</f>
        <v>1</v>
      </c>
      <c r="AO1146" s="40">
        <f ca="1">+TODAY()</f>
        <v>44256</v>
      </c>
      <c r="AP1146" s="41" t="str">
        <f>+IF(Tabla1[[#This Row],[Fecha Ingreso Plataforma]]="","",AO1146-AC1146)</f>
        <v/>
      </c>
      <c r="AQ1146" s="40"/>
      <c r="AR1146" s="42">
        <f>+IF(Tabla1[[#This Row],[Fecha Baja]]="","",VALUE(1&amp;"/"&amp;MONTH(Tabla1[[#This Row],[Fecha Baja]])&amp;"/"&amp;YEAR(Tabla1[[#This Row],[Fecha Baja]])))</f>
        <v>42887</v>
      </c>
      <c r="AS1146" s="42" t="str">
        <f>IF(Tabla1[[#This Row],[Fecha Ingreso Plataforma]]="","",VALUE(1&amp;"/"&amp;MONTH(Tabla1[[#This Row],[Fecha Ingreso Plataforma]])&amp;"/"&amp;YEAR(Tabla1[[#This Row],[Fecha Ingreso Plataforma]])))</f>
        <v/>
      </c>
      <c r="AT1146" s="41" t="str">
        <f>+IF(AND(Tabla1[[#This Row],[dias]]&gt;=135,Tabla1[[#This Row],[Estado]]="Vigente"),"Si","No")</f>
        <v>No</v>
      </c>
      <c r="AU1146" s="37" t="str">
        <f>+IF(COUNTIF('PLAN EMPLEADO'!I:I,Tabla1[[#This Row],[Mail]])=0,"No","Si")</f>
        <v>No</v>
      </c>
      <c r="AV1146" s="89" t="s">
        <v>709</v>
      </c>
      <c r="AW1146" s="194"/>
    </row>
    <row r="1147" spans="1:49" x14ac:dyDescent="0.2">
      <c r="A1147" s="37" t="s">
        <v>27</v>
      </c>
      <c r="B1147" s="37" t="s">
        <v>3115</v>
      </c>
      <c r="C1147" s="37" t="s">
        <v>28</v>
      </c>
      <c r="D1147" s="37" t="s">
        <v>30</v>
      </c>
      <c r="E1147" s="193" t="str">
        <f>+LEFT(Tabla1[[#This Row],[RutDV]],8)</f>
        <v>8511402-</v>
      </c>
      <c r="F1147" s="193" t="str">
        <f>+RIGHT(Tabla1[[#This Row],[RutDV]],1)</f>
        <v>6</v>
      </c>
      <c r="G1147" s="37" t="s">
        <v>105</v>
      </c>
      <c r="H1147" s="37" t="s">
        <v>777</v>
      </c>
      <c r="I1147" s="37" t="str">
        <f>+TRIM(Tabla1[[#This Row],[Nombres]]&amp;" "&amp;Tabla1[[#This Row],[Apellidos]])</f>
        <v>PATRICIA CRISTINA RIVERA CORTES</v>
      </c>
      <c r="J1147" s="37" t="s">
        <v>1457</v>
      </c>
      <c r="K1147" s="37" t="s">
        <v>1458</v>
      </c>
      <c r="L1147" s="37" t="s">
        <v>2494</v>
      </c>
      <c r="M1147" s="37" t="s">
        <v>2499</v>
      </c>
      <c r="N1147" s="37" t="s">
        <v>3112</v>
      </c>
      <c r="P1147" s="40">
        <v>42906</v>
      </c>
      <c r="Q1147" s="37"/>
      <c r="V1147" s="40">
        <v>23582</v>
      </c>
      <c r="W1147" s="37"/>
      <c r="Y1147" s="37" t="str">
        <f>+IFERROR(VLOOKUP(Tabla1[[#This Row],[Supervisor]],STAFF!E:H,4,0),"")</f>
        <v/>
      </c>
      <c r="Z1147" s="40">
        <v>42906</v>
      </c>
      <c r="AA1147" s="40">
        <v>42926</v>
      </c>
      <c r="AB1147" s="37" t="s">
        <v>2517</v>
      </c>
      <c r="AC1147" s="40"/>
      <c r="AD1147" s="37" t="s">
        <v>777</v>
      </c>
      <c r="AE1147" s="37" t="s">
        <v>777</v>
      </c>
      <c r="AF1147" s="37">
        <v>19091</v>
      </c>
      <c r="AG1147" s="37" t="s">
        <v>2589</v>
      </c>
      <c r="AJ1147" s="37">
        <v>3</v>
      </c>
      <c r="AK1147" s="37" t="s">
        <v>3083</v>
      </c>
      <c r="AL1147" s="37">
        <v>45</v>
      </c>
      <c r="AN1147" s="37">
        <f>+IF(AL1147=45,1,"")</f>
        <v>1</v>
      </c>
      <c r="AO1147" s="40">
        <f ca="1">+TODAY()</f>
        <v>44256</v>
      </c>
      <c r="AP1147" s="41" t="str">
        <f>+IF(Tabla1[[#This Row],[Fecha Ingreso Plataforma]]="","",AO1147-AC1147)</f>
        <v/>
      </c>
      <c r="AQ1147" s="40"/>
      <c r="AR1147" s="42">
        <f>+IF(Tabla1[[#This Row],[Fecha Baja]]="","",VALUE(1&amp;"/"&amp;MONTH(Tabla1[[#This Row],[Fecha Baja]])&amp;"/"&amp;YEAR(Tabla1[[#This Row],[Fecha Baja]])))</f>
        <v>42887</v>
      </c>
      <c r="AS1147" s="42" t="str">
        <f>IF(Tabla1[[#This Row],[Fecha Ingreso Plataforma]]="","",VALUE(1&amp;"/"&amp;MONTH(Tabla1[[#This Row],[Fecha Ingreso Plataforma]])&amp;"/"&amp;YEAR(Tabla1[[#This Row],[Fecha Ingreso Plataforma]])))</f>
        <v/>
      </c>
      <c r="AT1147" s="41" t="str">
        <f>+IF(AND(Tabla1[[#This Row],[dias]]&gt;=135,Tabla1[[#This Row],[Estado]]="Vigente"),"Si","No")</f>
        <v>No</v>
      </c>
      <c r="AU1147" s="37" t="str">
        <f>+IF(COUNTIF('PLAN EMPLEADO'!I:I,Tabla1[[#This Row],[Mail]])=0,"No","Si")</f>
        <v>No</v>
      </c>
      <c r="AV1147" s="89" t="s">
        <v>709</v>
      </c>
      <c r="AW1147" s="194"/>
    </row>
    <row r="1148" spans="1:49" x14ac:dyDescent="0.2">
      <c r="A1148" s="37" t="s">
        <v>27</v>
      </c>
      <c r="B1148" s="37" t="s">
        <v>3115</v>
      </c>
      <c r="C1148" s="37" t="s">
        <v>28</v>
      </c>
      <c r="D1148" s="37" t="s">
        <v>30</v>
      </c>
      <c r="E1148" s="193" t="str">
        <f>+LEFT(Tabla1[[#This Row],[RutDV]],8)</f>
        <v>17451969</v>
      </c>
      <c r="F1148" s="193" t="str">
        <f>+RIGHT(Tabla1[[#This Row],[RutDV]],1)</f>
        <v>2</v>
      </c>
      <c r="G1148" s="37" t="s">
        <v>85</v>
      </c>
      <c r="H1148" s="37" t="s">
        <v>758</v>
      </c>
      <c r="I1148" s="37" t="str">
        <f>+TRIM(Tabla1[[#This Row],[Nombres]]&amp;" "&amp;Tabla1[[#This Row],[Apellidos]])</f>
        <v>PATRICIA PRISCILA ARAYA ARAYA</v>
      </c>
      <c r="J1148" s="37" t="s">
        <v>1417</v>
      </c>
      <c r="K1148" s="37" t="s">
        <v>1418</v>
      </c>
      <c r="L1148" s="37" t="s">
        <v>2494</v>
      </c>
      <c r="M1148" s="37" t="s">
        <v>2499</v>
      </c>
      <c r="N1148" s="37" t="s">
        <v>2498</v>
      </c>
      <c r="O1148" s="37" t="s">
        <v>2498</v>
      </c>
      <c r="P1148" s="40">
        <v>42926</v>
      </c>
      <c r="Q1148" s="37"/>
      <c r="V1148" s="40">
        <v>32861</v>
      </c>
      <c r="W1148" s="37"/>
      <c r="Y1148" s="37" t="str">
        <f>+IFERROR(VLOOKUP(Tabla1[[#This Row],[Supervisor]],STAFF!E:H,4,0),"")</f>
        <v/>
      </c>
      <c r="Z1148" s="40">
        <v>42906</v>
      </c>
      <c r="AA1148" s="40">
        <v>42926</v>
      </c>
      <c r="AB1148" s="37" t="s">
        <v>2517</v>
      </c>
      <c r="AC1148" s="40"/>
      <c r="AD1148" s="37" t="s">
        <v>758</v>
      </c>
      <c r="AE1148" s="37" t="s">
        <v>758</v>
      </c>
      <c r="AF1148" s="37">
        <v>19092</v>
      </c>
      <c r="AG1148" s="37" t="s">
        <v>2570</v>
      </c>
      <c r="AJ1148" s="37">
        <v>3</v>
      </c>
      <c r="AK1148" s="37" t="s">
        <v>3083</v>
      </c>
      <c r="AL1148" s="37">
        <v>45</v>
      </c>
      <c r="AN1148" s="37">
        <f>+IF(AL1148=45,1,"")</f>
        <v>1</v>
      </c>
      <c r="AO1148" s="40">
        <f ca="1">+TODAY()</f>
        <v>44256</v>
      </c>
      <c r="AP1148" s="41" t="str">
        <f>+IF(Tabla1[[#This Row],[Fecha Ingreso Plataforma]]="","",AO1148-AC1148)</f>
        <v/>
      </c>
      <c r="AQ1148" s="40"/>
      <c r="AR1148" s="42">
        <f>+IF(Tabla1[[#This Row],[Fecha Baja]]="","",VALUE(1&amp;"/"&amp;MONTH(Tabla1[[#This Row],[Fecha Baja]])&amp;"/"&amp;YEAR(Tabla1[[#This Row],[Fecha Baja]])))</f>
        <v>42917</v>
      </c>
      <c r="AS1148" s="42" t="str">
        <f>IF(Tabla1[[#This Row],[Fecha Ingreso Plataforma]]="","",VALUE(1&amp;"/"&amp;MONTH(Tabla1[[#This Row],[Fecha Ingreso Plataforma]])&amp;"/"&amp;YEAR(Tabla1[[#This Row],[Fecha Ingreso Plataforma]])))</f>
        <v/>
      </c>
      <c r="AT1148" s="41" t="str">
        <f>+IF(AND(Tabla1[[#This Row],[dias]]&gt;=135,Tabla1[[#This Row],[Estado]]="Vigente"),"Si","No")</f>
        <v>No</v>
      </c>
      <c r="AU1148" s="37" t="str">
        <f>+IF(COUNTIF('PLAN EMPLEADO'!I:I,Tabla1[[#This Row],[Mail]])=0,"No","Si")</f>
        <v>No</v>
      </c>
      <c r="AV1148" s="89" t="s">
        <v>709</v>
      </c>
      <c r="AW1148" s="194"/>
    </row>
    <row r="1149" spans="1:49" x14ac:dyDescent="0.2">
      <c r="A1149" s="37" t="s">
        <v>27</v>
      </c>
      <c r="B1149" s="37" t="s">
        <v>3115</v>
      </c>
      <c r="C1149" s="37" t="s">
        <v>28</v>
      </c>
      <c r="D1149" s="37" t="s">
        <v>30</v>
      </c>
      <c r="E1149" s="193" t="str">
        <f>+LEFT(Tabla1[[#This Row],[RutDV]],8)</f>
        <v>17962556</v>
      </c>
      <c r="F1149" s="193" t="str">
        <f>+RIGHT(Tabla1[[#This Row],[RutDV]],1)</f>
        <v>1</v>
      </c>
      <c r="G1149" s="37" t="s">
        <v>123</v>
      </c>
      <c r="H1149" s="37" t="s">
        <v>709</v>
      </c>
      <c r="I1149" s="37" t="str">
        <f>+TRIM(Tabla1[[#This Row],[Nombres]]&amp;" "&amp;Tabla1[[#This Row],[Apellidos]])</f>
        <v>CARLOS IGNACIO LOPEZ DE LA PAZ</v>
      </c>
      <c r="J1149" s="37" t="s">
        <v>1491</v>
      </c>
      <c r="K1149" s="37" t="s">
        <v>1492</v>
      </c>
      <c r="L1149" s="37" t="s">
        <v>2494</v>
      </c>
      <c r="M1149" s="37" t="s">
        <v>2499</v>
      </c>
      <c r="N1149" s="37" t="s">
        <v>3112</v>
      </c>
      <c r="P1149" s="40">
        <v>42922</v>
      </c>
      <c r="Q1149" s="37"/>
      <c r="V1149" s="40">
        <v>34148</v>
      </c>
      <c r="W1149" s="37"/>
      <c r="Y1149" s="37" t="str">
        <f>+IFERROR(VLOOKUP(Tabla1[[#This Row],[Supervisor]],STAFF!E:H,4,0),"")</f>
        <v/>
      </c>
      <c r="Z1149" s="40">
        <v>42922</v>
      </c>
      <c r="AA1149" s="40">
        <v>42942</v>
      </c>
      <c r="AB1149" s="37" t="s">
        <v>2517</v>
      </c>
      <c r="AC1149" s="40"/>
      <c r="AD1149" s="37" t="s">
        <v>709</v>
      </c>
      <c r="AE1149" s="37" t="s">
        <v>709</v>
      </c>
      <c r="AJ1149" s="37">
        <v>4</v>
      </c>
      <c r="AK1149" s="37" t="s">
        <v>3081</v>
      </c>
      <c r="AL1149" s="37">
        <v>45</v>
      </c>
      <c r="AN1149" s="37">
        <f>+IF(AL1149=45,1,"")</f>
        <v>1</v>
      </c>
      <c r="AO1149" s="40">
        <f ca="1">+TODAY()</f>
        <v>44256</v>
      </c>
      <c r="AP1149" s="41" t="str">
        <f>+IF(Tabla1[[#This Row],[Fecha Ingreso Plataforma]]="","",AO1149-AC1149)</f>
        <v/>
      </c>
      <c r="AQ1149" s="40"/>
      <c r="AR1149" s="42">
        <f>+IF(Tabla1[[#This Row],[Fecha Baja]]="","",VALUE(1&amp;"/"&amp;MONTH(Tabla1[[#This Row],[Fecha Baja]])&amp;"/"&amp;YEAR(Tabla1[[#This Row],[Fecha Baja]])))</f>
        <v>42917</v>
      </c>
      <c r="AS1149" s="42" t="str">
        <f>IF(Tabla1[[#This Row],[Fecha Ingreso Plataforma]]="","",VALUE(1&amp;"/"&amp;MONTH(Tabla1[[#This Row],[Fecha Ingreso Plataforma]])&amp;"/"&amp;YEAR(Tabla1[[#This Row],[Fecha Ingreso Plataforma]])))</f>
        <v/>
      </c>
      <c r="AT1149" s="41" t="str">
        <f>+IF(AND(Tabla1[[#This Row],[dias]]&gt;=135,Tabla1[[#This Row],[Estado]]="Vigente"),"Si","No")</f>
        <v>No</v>
      </c>
      <c r="AU1149" s="37" t="str">
        <f>+IF(COUNTIF('PLAN EMPLEADO'!I:I,Tabla1[[#This Row],[Mail]])=0,"No","Si")</f>
        <v>No</v>
      </c>
      <c r="AV1149" s="89" t="s">
        <v>709</v>
      </c>
      <c r="AW1149" s="194"/>
    </row>
    <row r="1150" spans="1:49" x14ac:dyDescent="0.2">
      <c r="A1150" s="37" t="s">
        <v>27</v>
      </c>
      <c r="B1150" s="37" t="s">
        <v>3115</v>
      </c>
      <c r="C1150" s="37" t="s">
        <v>28</v>
      </c>
      <c r="D1150" s="37" t="s">
        <v>30</v>
      </c>
      <c r="E1150" s="193" t="str">
        <f>+LEFT(Tabla1[[#This Row],[RutDV]],8)</f>
        <v>14384956</v>
      </c>
      <c r="F1150" s="193" t="str">
        <f>+RIGHT(Tabla1[[#This Row],[RutDV]],1)</f>
        <v>2</v>
      </c>
      <c r="G1150" s="37" t="s">
        <v>121</v>
      </c>
      <c r="H1150" s="37" t="s">
        <v>709</v>
      </c>
      <c r="I1150" s="37" t="str">
        <f>+TRIM(Tabla1[[#This Row],[Nombres]]&amp;" "&amp;Tabla1[[#This Row],[Apellidos]])</f>
        <v>CLAUDIA ANGELICA GALARCE ZEPEDA</v>
      </c>
      <c r="J1150" s="37" t="s">
        <v>1487</v>
      </c>
      <c r="K1150" s="37" t="s">
        <v>1488</v>
      </c>
      <c r="L1150" s="37" t="s">
        <v>2494</v>
      </c>
      <c r="M1150" s="37" t="s">
        <v>2499</v>
      </c>
      <c r="N1150" s="37" t="s">
        <v>3112</v>
      </c>
      <c r="P1150" s="40">
        <v>42922</v>
      </c>
      <c r="Q1150" s="37"/>
      <c r="V1150" s="40">
        <v>34148</v>
      </c>
      <c r="W1150" s="37"/>
      <c r="Y1150" s="37" t="str">
        <f>+IFERROR(VLOOKUP(Tabla1[[#This Row],[Supervisor]],STAFF!E:H,4,0),"")</f>
        <v/>
      </c>
      <c r="Z1150" s="40">
        <v>42922</v>
      </c>
      <c r="AA1150" s="40">
        <v>42942</v>
      </c>
      <c r="AB1150" s="37" t="s">
        <v>2517</v>
      </c>
      <c r="AC1150" s="40"/>
      <c r="AD1150" s="37" t="s">
        <v>709</v>
      </c>
      <c r="AE1150" s="37" t="s">
        <v>709</v>
      </c>
      <c r="AJ1150" s="37">
        <v>4</v>
      </c>
      <c r="AK1150" s="37" t="s">
        <v>3081</v>
      </c>
      <c r="AL1150" s="37">
        <v>45</v>
      </c>
      <c r="AN1150" s="37">
        <f>+IF(AL1150=45,1,"")</f>
        <v>1</v>
      </c>
      <c r="AO1150" s="40">
        <f ca="1">+TODAY()</f>
        <v>44256</v>
      </c>
      <c r="AP1150" s="41" t="str">
        <f>+IF(Tabla1[[#This Row],[Fecha Ingreso Plataforma]]="","",AO1150-AC1150)</f>
        <v/>
      </c>
      <c r="AQ1150" s="40"/>
      <c r="AR1150" s="42">
        <f>+IF(Tabla1[[#This Row],[Fecha Baja]]="","",VALUE(1&amp;"/"&amp;MONTH(Tabla1[[#This Row],[Fecha Baja]])&amp;"/"&amp;YEAR(Tabla1[[#This Row],[Fecha Baja]])))</f>
        <v>42917</v>
      </c>
      <c r="AS1150" s="42" t="str">
        <f>IF(Tabla1[[#This Row],[Fecha Ingreso Plataforma]]="","",VALUE(1&amp;"/"&amp;MONTH(Tabla1[[#This Row],[Fecha Ingreso Plataforma]])&amp;"/"&amp;YEAR(Tabla1[[#This Row],[Fecha Ingreso Plataforma]])))</f>
        <v/>
      </c>
      <c r="AT1150" s="41" t="str">
        <f>+IF(AND(Tabla1[[#This Row],[dias]]&gt;=135,Tabla1[[#This Row],[Estado]]="Vigente"),"Si","No")</f>
        <v>No</v>
      </c>
      <c r="AU1150" s="37" t="str">
        <f>+IF(COUNTIF('PLAN EMPLEADO'!I:I,Tabla1[[#This Row],[Mail]])=0,"No","Si")</f>
        <v>No</v>
      </c>
      <c r="AV1150" s="89" t="s">
        <v>709</v>
      </c>
      <c r="AW1150" s="194"/>
    </row>
    <row r="1151" spans="1:49" x14ac:dyDescent="0.2">
      <c r="A1151" s="37" t="s">
        <v>27</v>
      </c>
      <c r="B1151" s="37" t="s">
        <v>3115</v>
      </c>
      <c r="C1151" s="37" t="s">
        <v>28</v>
      </c>
      <c r="D1151" s="37" t="s">
        <v>30</v>
      </c>
      <c r="E1151" s="193" t="str">
        <f>+LEFT(Tabla1[[#This Row],[RutDV]],8)</f>
        <v>11821315</v>
      </c>
      <c r="F1151" s="193" t="str">
        <f>+RIGHT(Tabla1[[#This Row],[RutDV]],1)</f>
        <v>7</v>
      </c>
      <c r="G1151" s="37" t="s">
        <v>134</v>
      </c>
      <c r="H1151" s="37" t="s">
        <v>709</v>
      </c>
      <c r="I1151" s="37" t="str">
        <f>+TRIM(Tabla1[[#This Row],[Nombres]]&amp;" "&amp;Tabla1[[#This Row],[Apellidos]])</f>
        <v>JUANA DEL CARMEN TAPIA CAMPOS</v>
      </c>
      <c r="J1151" s="37" t="s">
        <v>1513</v>
      </c>
      <c r="K1151" s="37" t="s">
        <v>1514</v>
      </c>
      <c r="L1151" s="37" t="s">
        <v>2494</v>
      </c>
      <c r="M1151" s="37" t="s">
        <v>2499</v>
      </c>
      <c r="N1151" s="37" t="s">
        <v>3112</v>
      </c>
      <c r="P1151" s="40">
        <v>42922</v>
      </c>
      <c r="Q1151" s="37"/>
      <c r="V1151" s="40">
        <v>34148</v>
      </c>
      <c r="W1151" s="37"/>
      <c r="Y1151" s="37" t="str">
        <f>+IFERROR(VLOOKUP(Tabla1[[#This Row],[Supervisor]],STAFF!E:H,4,0),"")</f>
        <v/>
      </c>
      <c r="Z1151" s="40">
        <v>42922</v>
      </c>
      <c r="AA1151" s="40">
        <v>42942</v>
      </c>
      <c r="AB1151" s="37" t="s">
        <v>2517</v>
      </c>
      <c r="AC1151" s="40"/>
      <c r="AD1151" s="37" t="s">
        <v>709</v>
      </c>
      <c r="AE1151" s="37" t="s">
        <v>709</v>
      </c>
      <c r="AJ1151" s="37">
        <v>4</v>
      </c>
      <c r="AK1151" s="37" t="s">
        <v>3081</v>
      </c>
      <c r="AL1151" s="37">
        <v>45</v>
      </c>
      <c r="AN1151" s="37">
        <f>+IF(AL1151=45,1,"")</f>
        <v>1</v>
      </c>
      <c r="AO1151" s="40">
        <f ca="1">+TODAY()</f>
        <v>44256</v>
      </c>
      <c r="AP1151" s="41" t="str">
        <f>+IF(Tabla1[[#This Row],[Fecha Ingreso Plataforma]]="","",AO1151-AC1151)</f>
        <v/>
      </c>
      <c r="AQ1151" s="40"/>
      <c r="AR1151" s="42">
        <f>+IF(Tabla1[[#This Row],[Fecha Baja]]="","",VALUE(1&amp;"/"&amp;MONTH(Tabla1[[#This Row],[Fecha Baja]])&amp;"/"&amp;YEAR(Tabla1[[#This Row],[Fecha Baja]])))</f>
        <v>42917</v>
      </c>
      <c r="AS1151" s="42" t="str">
        <f>IF(Tabla1[[#This Row],[Fecha Ingreso Plataforma]]="","",VALUE(1&amp;"/"&amp;MONTH(Tabla1[[#This Row],[Fecha Ingreso Plataforma]])&amp;"/"&amp;YEAR(Tabla1[[#This Row],[Fecha Ingreso Plataforma]])))</f>
        <v/>
      </c>
      <c r="AT1151" s="41" t="str">
        <f>+IF(AND(Tabla1[[#This Row],[dias]]&gt;=135,Tabla1[[#This Row],[Estado]]="Vigente"),"Si","No")</f>
        <v>No</v>
      </c>
      <c r="AU1151" s="37" t="str">
        <f>+IF(COUNTIF('PLAN EMPLEADO'!I:I,Tabla1[[#This Row],[Mail]])=0,"No","Si")</f>
        <v>No</v>
      </c>
      <c r="AV1151" s="89" t="s">
        <v>709</v>
      </c>
      <c r="AW1151" s="194"/>
    </row>
    <row r="1152" spans="1:49" x14ac:dyDescent="0.2">
      <c r="A1152" s="37" t="s">
        <v>27</v>
      </c>
      <c r="B1152" s="37" t="s">
        <v>3115</v>
      </c>
      <c r="C1152" s="37" t="s">
        <v>28</v>
      </c>
      <c r="D1152" s="37" t="s">
        <v>30</v>
      </c>
      <c r="E1152" s="193" t="str">
        <f>+LEFT(Tabla1[[#This Row],[RutDV]],8)</f>
        <v>9774588-</v>
      </c>
      <c r="F1152" s="193" t="str">
        <f>+RIGHT(Tabla1[[#This Row],[RutDV]],1)</f>
        <v>9</v>
      </c>
      <c r="G1152" s="37" t="s">
        <v>120</v>
      </c>
      <c r="H1152" s="37" t="s">
        <v>709</v>
      </c>
      <c r="I1152" s="37" t="str">
        <f>+TRIM(Tabla1[[#This Row],[Nombres]]&amp;" "&amp;Tabla1[[#This Row],[Apellidos]])</f>
        <v>JULIA ALICIA FLORES YAÑEZ</v>
      </c>
      <c r="J1152" s="37" t="s">
        <v>1485</v>
      </c>
      <c r="K1152" s="37" t="s">
        <v>1486</v>
      </c>
      <c r="L1152" s="37" t="s">
        <v>2494</v>
      </c>
      <c r="M1152" s="37" t="s">
        <v>2499</v>
      </c>
      <c r="N1152" s="37" t="s">
        <v>3112</v>
      </c>
      <c r="P1152" s="40">
        <v>42922</v>
      </c>
      <c r="Q1152" s="37"/>
      <c r="V1152" s="40">
        <v>34148</v>
      </c>
      <c r="W1152" s="37"/>
      <c r="Y1152" s="37" t="str">
        <f>+IFERROR(VLOOKUP(Tabla1[[#This Row],[Supervisor]],STAFF!E:H,4,0),"")</f>
        <v/>
      </c>
      <c r="Z1152" s="40">
        <v>42922</v>
      </c>
      <c r="AA1152" s="40">
        <v>42942</v>
      </c>
      <c r="AB1152" s="37" t="s">
        <v>2517</v>
      </c>
      <c r="AC1152" s="40"/>
      <c r="AD1152" s="37" t="s">
        <v>709</v>
      </c>
      <c r="AE1152" s="37" t="s">
        <v>709</v>
      </c>
      <c r="AJ1152" s="37">
        <v>4</v>
      </c>
      <c r="AK1152" s="37" t="s">
        <v>3081</v>
      </c>
      <c r="AL1152" s="37">
        <v>45</v>
      </c>
      <c r="AN1152" s="37">
        <f>+IF(AL1152=45,1,"")</f>
        <v>1</v>
      </c>
      <c r="AO1152" s="40">
        <f ca="1">+TODAY()</f>
        <v>44256</v>
      </c>
      <c r="AP1152" s="41" t="str">
        <f>+IF(Tabla1[[#This Row],[Fecha Ingreso Plataforma]]="","",AO1152-AC1152)</f>
        <v/>
      </c>
      <c r="AQ1152" s="40"/>
      <c r="AR1152" s="42">
        <f>+IF(Tabla1[[#This Row],[Fecha Baja]]="","",VALUE(1&amp;"/"&amp;MONTH(Tabla1[[#This Row],[Fecha Baja]])&amp;"/"&amp;YEAR(Tabla1[[#This Row],[Fecha Baja]])))</f>
        <v>42917</v>
      </c>
      <c r="AS1152" s="42" t="str">
        <f>IF(Tabla1[[#This Row],[Fecha Ingreso Plataforma]]="","",VALUE(1&amp;"/"&amp;MONTH(Tabla1[[#This Row],[Fecha Ingreso Plataforma]])&amp;"/"&amp;YEAR(Tabla1[[#This Row],[Fecha Ingreso Plataforma]])))</f>
        <v/>
      </c>
      <c r="AT1152" s="41" t="str">
        <f>+IF(AND(Tabla1[[#This Row],[dias]]&gt;=135,Tabla1[[#This Row],[Estado]]="Vigente"),"Si","No")</f>
        <v>No</v>
      </c>
      <c r="AU1152" s="37" t="str">
        <f>+IF(COUNTIF('PLAN EMPLEADO'!I:I,Tabla1[[#This Row],[Mail]])=0,"No","Si")</f>
        <v>No</v>
      </c>
      <c r="AV1152" s="89" t="s">
        <v>709</v>
      </c>
      <c r="AW1152" s="194"/>
    </row>
    <row r="1153" spans="1:49" x14ac:dyDescent="0.2">
      <c r="A1153" s="37" t="s">
        <v>27</v>
      </c>
      <c r="B1153" s="37" t="s">
        <v>3115</v>
      </c>
      <c r="C1153" s="37" t="s">
        <v>28</v>
      </c>
      <c r="D1153" s="37" t="s">
        <v>30</v>
      </c>
      <c r="E1153" s="193" t="str">
        <f>+LEFT(Tabla1[[#This Row],[RutDV]],8)</f>
        <v>16346465</v>
      </c>
      <c r="F1153" s="193" t="str">
        <f>+RIGHT(Tabla1[[#This Row],[RutDV]],1)</f>
        <v>9</v>
      </c>
      <c r="G1153" s="37" t="s">
        <v>128</v>
      </c>
      <c r="H1153" s="37" t="s">
        <v>709</v>
      </c>
      <c r="I1153" s="37" t="str">
        <f>+TRIM(Tabla1[[#This Row],[Nombres]]&amp;" "&amp;Tabla1[[#This Row],[Apellidos]])</f>
        <v>PIA MACARENA MORALES ROJAS</v>
      </c>
      <c r="J1153" s="37" t="s">
        <v>1501</v>
      </c>
      <c r="K1153" s="37" t="s">
        <v>1502</v>
      </c>
      <c r="L1153" s="37" t="s">
        <v>2494</v>
      </c>
      <c r="M1153" s="37" t="s">
        <v>2499</v>
      </c>
      <c r="N1153" s="37" t="s">
        <v>3112</v>
      </c>
      <c r="P1153" s="40">
        <v>42922</v>
      </c>
      <c r="Q1153" s="37"/>
      <c r="V1153" s="40">
        <v>34148</v>
      </c>
      <c r="W1153" s="37"/>
      <c r="Y1153" s="37" t="str">
        <f>+IFERROR(VLOOKUP(Tabla1[[#This Row],[Supervisor]],STAFF!E:H,4,0),"")</f>
        <v/>
      </c>
      <c r="Z1153" s="40">
        <v>42922</v>
      </c>
      <c r="AA1153" s="40">
        <v>42942</v>
      </c>
      <c r="AB1153" s="37" t="s">
        <v>2517</v>
      </c>
      <c r="AC1153" s="40"/>
      <c r="AD1153" s="37" t="s">
        <v>709</v>
      </c>
      <c r="AE1153" s="37" t="s">
        <v>709</v>
      </c>
      <c r="AJ1153" s="37">
        <v>4</v>
      </c>
      <c r="AK1153" s="37" t="s">
        <v>3081</v>
      </c>
      <c r="AL1153" s="37">
        <v>45</v>
      </c>
      <c r="AN1153" s="37">
        <f>+IF(AL1153=45,1,"")</f>
        <v>1</v>
      </c>
      <c r="AO1153" s="40">
        <f ca="1">+TODAY()</f>
        <v>44256</v>
      </c>
      <c r="AP1153" s="41" t="str">
        <f>+IF(Tabla1[[#This Row],[Fecha Ingreso Plataforma]]="","",AO1153-AC1153)</f>
        <v/>
      </c>
      <c r="AQ1153" s="40"/>
      <c r="AR1153" s="42">
        <f>+IF(Tabla1[[#This Row],[Fecha Baja]]="","",VALUE(1&amp;"/"&amp;MONTH(Tabla1[[#This Row],[Fecha Baja]])&amp;"/"&amp;YEAR(Tabla1[[#This Row],[Fecha Baja]])))</f>
        <v>42917</v>
      </c>
      <c r="AS1153" s="42" t="str">
        <f>IF(Tabla1[[#This Row],[Fecha Ingreso Plataforma]]="","",VALUE(1&amp;"/"&amp;MONTH(Tabla1[[#This Row],[Fecha Ingreso Plataforma]])&amp;"/"&amp;YEAR(Tabla1[[#This Row],[Fecha Ingreso Plataforma]])))</f>
        <v/>
      </c>
      <c r="AT1153" s="41" t="str">
        <f>+IF(AND(Tabla1[[#This Row],[dias]]&gt;=135,Tabla1[[#This Row],[Estado]]="Vigente"),"Si","No")</f>
        <v>No</v>
      </c>
      <c r="AU1153" s="37" t="str">
        <f>+IF(COUNTIF('PLAN EMPLEADO'!I:I,Tabla1[[#This Row],[Mail]])=0,"No","Si")</f>
        <v>No</v>
      </c>
      <c r="AV1153" s="89" t="s">
        <v>709</v>
      </c>
      <c r="AW1153" s="194"/>
    </row>
    <row r="1154" spans="1:49" x14ac:dyDescent="0.2">
      <c r="A1154" s="37" t="s">
        <v>27</v>
      </c>
      <c r="B1154" s="37" t="s">
        <v>3115</v>
      </c>
      <c r="C1154" s="37" t="s">
        <v>28</v>
      </c>
      <c r="D1154" s="37" t="s">
        <v>30</v>
      </c>
      <c r="E1154" s="193" t="str">
        <f>+LEFT(Tabla1[[#This Row],[RutDV]],8)</f>
        <v>13639633</v>
      </c>
      <c r="F1154" s="193" t="str">
        <f>+RIGHT(Tabla1[[#This Row],[RutDV]],1)</f>
        <v>1</v>
      </c>
      <c r="G1154" s="37" t="s">
        <v>100</v>
      </c>
      <c r="H1154" s="37" t="s">
        <v>709</v>
      </c>
      <c r="I1154" s="37" t="str">
        <f>+TRIM(Tabla1[[#This Row],[Nombres]]&amp;" "&amp;Tabla1[[#This Row],[Apellidos]])</f>
        <v>VANESSA ANDREA MORALES MORALES</v>
      </c>
      <c r="J1154" s="37" t="s">
        <v>1447</v>
      </c>
      <c r="K1154" s="37" t="s">
        <v>1448</v>
      </c>
      <c r="L1154" s="37" t="s">
        <v>2494</v>
      </c>
      <c r="M1154" s="37" t="s">
        <v>2499</v>
      </c>
      <c r="N1154" s="37" t="s">
        <v>3112</v>
      </c>
      <c r="P1154" s="40">
        <v>42922</v>
      </c>
      <c r="Q1154" s="37"/>
      <c r="V1154" s="40">
        <v>29191</v>
      </c>
      <c r="W1154" s="37"/>
      <c r="Y1154" s="37" t="str">
        <f>+IFERROR(VLOOKUP(Tabla1[[#This Row],[Supervisor]],STAFF!E:H,4,0),"")</f>
        <v/>
      </c>
      <c r="Z1154" s="40">
        <v>42922</v>
      </c>
      <c r="AA1154" s="40">
        <v>42942</v>
      </c>
      <c r="AB1154" s="37" t="s">
        <v>2517</v>
      </c>
      <c r="AC1154" s="40"/>
      <c r="AD1154" s="37" t="s">
        <v>709</v>
      </c>
      <c r="AE1154" s="37" t="s">
        <v>709</v>
      </c>
      <c r="AJ1154" s="37">
        <v>4</v>
      </c>
      <c r="AK1154" s="37" t="s">
        <v>3081</v>
      </c>
      <c r="AL1154" s="37">
        <v>45</v>
      </c>
      <c r="AN1154" s="37">
        <f>+IF(AL1154=45,1,"")</f>
        <v>1</v>
      </c>
      <c r="AO1154" s="40">
        <f ca="1">+TODAY()</f>
        <v>44256</v>
      </c>
      <c r="AP1154" s="41" t="str">
        <f>+IF(Tabla1[[#This Row],[Fecha Ingreso Plataforma]]="","",AO1154-AC1154)</f>
        <v/>
      </c>
      <c r="AQ1154" s="40"/>
      <c r="AR1154" s="42">
        <f>+IF(Tabla1[[#This Row],[Fecha Baja]]="","",VALUE(1&amp;"/"&amp;MONTH(Tabla1[[#This Row],[Fecha Baja]])&amp;"/"&amp;YEAR(Tabla1[[#This Row],[Fecha Baja]])))</f>
        <v>42917</v>
      </c>
      <c r="AS1154" s="42" t="str">
        <f>IF(Tabla1[[#This Row],[Fecha Ingreso Plataforma]]="","",VALUE(1&amp;"/"&amp;MONTH(Tabla1[[#This Row],[Fecha Ingreso Plataforma]])&amp;"/"&amp;YEAR(Tabla1[[#This Row],[Fecha Ingreso Plataforma]])))</f>
        <v/>
      </c>
      <c r="AT1154" s="41" t="str">
        <f>+IF(AND(Tabla1[[#This Row],[dias]]&gt;=135,Tabla1[[#This Row],[Estado]]="Vigente"),"Si","No")</f>
        <v>No</v>
      </c>
      <c r="AU1154" s="37" t="str">
        <f>+IF(COUNTIF('PLAN EMPLEADO'!I:I,Tabla1[[#This Row],[Mail]])=0,"No","Si")</f>
        <v>No</v>
      </c>
      <c r="AV1154" s="89" t="s">
        <v>709</v>
      </c>
      <c r="AW1154" s="194"/>
    </row>
    <row r="1155" spans="1:49" x14ac:dyDescent="0.2">
      <c r="A1155" s="37" t="s">
        <v>27</v>
      </c>
      <c r="B1155" s="37" t="s">
        <v>3115</v>
      </c>
      <c r="C1155" s="37" t="s">
        <v>28</v>
      </c>
      <c r="D1155" s="37" t="s">
        <v>30</v>
      </c>
      <c r="E1155" s="193" t="str">
        <f>+LEFT(Tabla1[[#This Row],[RutDV]],8)</f>
        <v>15338427</v>
      </c>
      <c r="F1155" s="193" t="str">
        <f>+RIGHT(Tabla1[[#This Row],[RutDV]],1)</f>
        <v>4</v>
      </c>
      <c r="G1155" s="37" t="s">
        <v>131</v>
      </c>
      <c r="H1155" s="37" t="s">
        <v>797</v>
      </c>
      <c r="I1155" s="37" t="str">
        <f>+TRIM(Tabla1[[#This Row],[Nombres]]&amp;" "&amp;Tabla1[[#This Row],[Apellidos]])</f>
        <v>CARLOS EDUARDO PRADENAS TORRES</v>
      </c>
      <c r="J1155" s="37" t="s">
        <v>1507</v>
      </c>
      <c r="K1155" s="37" t="s">
        <v>1508</v>
      </c>
      <c r="L1155" s="37" t="s">
        <v>2494</v>
      </c>
      <c r="M1155" s="37" t="s">
        <v>2499</v>
      </c>
      <c r="N1155" s="37" t="s">
        <v>2499</v>
      </c>
      <c r="O1155" s="37" t="s">
        <v>3093</v>
      </c>
      <c r="P1155" s="40">
        <v>42928</v>
      </c>
      <c r="Q1155" s="37"/>
      <c r="V1155" s="40">
        <v>30234</v>
      </c>
      <c r="W1155" s="37"/>
      <c r="Y1155" s="37" t="str">
        <f>+IFERROR(VLOOKUP(Tabla1[[#This Row],[Supervisor]],STAFF!E:H,4,0),"")</f>
        <v/>
      </c>
      <c r="Z1155" s="40">
        <v>42922</v>
      </c>
      <c r="AA1155" s="40">
        <v>42942</v>
      </c>
      <c r="AB1155" s="37" t="s">
        <v>2517</v>
      </c>
      <c r="AC1155" s="40"/>
      <c r="AD1155" s="37" t="s">
        <v>797</v>
      </c>
      <c r="AE1155" s="37" t="s">
        <v>797</v>
      </c>
      <c r="AF1155" s="37">
        <v>19052</v>
      </c>
      <c r="AG1155" s="37" t="s">
        <v>2607</v>
      </c>
      <c r="AJ1155" s="37">
        <v>4</v>
      </c>
      <c r="AK1155" s="37" t="s">
        <v>3081</v>
      </c>
      <c r="AL1155" s="37">
        <v>45</v>
      </c>
      <c r="AN1155" s="37">
        <f>+IF(AL1155=45,1,"")</f>
        <v>1</v>
      </c>
      <c r="AO1155" s="40">
        <f ca="1">+TODAY()</f>
        <v>44256</v>
      </c>
      <c r="AP1155" s="41" t="str">
        <f>+IF(Tabla1[[#This Row],[Fecha Ingreso Plataforma]]="","",AO1155-AC1155)</f>
        <v/>
      </c>
      <c r="AQ1155" s="40"/>
      <c r="AR1155" s="42">
        <f>+IF(Tabla1[[#This Row],[Fecha Baja]]="","",VALUE(1&amp;"/"&amp;MONTH(Tabla1[[#This Row],[Fecha Baja]])&amp;"/"&amp;YEAR(Tabla1[[#This Row],[Fecha Baja]])))</f>
        <v>42917</v>
      </c>
      <c r="AS1155" s="42" t="str">
        <f>IF(Tabla1[[#This Row],[Fecha Ingreso Plataforma]]="","",VALUE(1&amp;"/"&amp;MONTH(Tabla1[[#This Row],[Fecha Ingreso Plataforma]])&amp;"/"&amp;YEAR(Tabla1[[#This Row],[Fecha Ingreso Plataforma]])))</f>
        <v/>
      </c>
      <c r="AT1155" s="41" t="str">
        <f>+IF(AND(Tabla1[[#This Row],[dias]]&gt;=135,Tabla1[[#This Row],[Estado]]="Vigente"),"Si","No")</f>
        <v>No</v>
      </c>
      <c r="AU1155" s="37" t="str">
        <f>+IF(COUNTIF('PLAN EMPLEADO'!I:I,Tabla1[[#This Row],[Mail]])=0,"No","Si")</f>
        <v>No</v>
      </c>
      <c r="AV1155" s="89" t="s">
        <v>709</v>
      </c>
      <c r="AW1155" s="194"/>
    </row>
    <row r="1156" spans="1:49" x14ac:dyDescent="0.2">
      <c r="A1156" s="37" t="s">
        <v>27</v>
      </c>
      <c r="B1156" s="37" t="s">
        <v>3115</v>
      </c>
      <c r="C1156" s="37" t="s">
        <v>28</v>
      </c>
      <c r="D1156" s="37" t="s">
        <v>30</v>
      </c>
      <c r="E1156" s="193" t="str">
        <f>+LEFT(Tabla1[[#This Row],[RutDV]],8)</f>
        <v>16864161</v>
      </c>
      <c r="F1156" s="193" t="str">
        <f>+RIGHT(Tabla1[[#This Row],[RutDV]],1)</f>
        <v>3</v>
      </c>
      <c r="G1156" s="37" t="s">
        <v>138</v>
      </c>
      <c r="H1156" s="37" t="s">
        <v>802</v>
      </c>
      <c r="I1156" s="37" t="str">
        <f>+TRIM(Tabla1[[#This Row],[Nombres]]&amp;" "&amp;Tabla1[[#This Row],[Apellidos]])</f>
        <v>GABRIEL FRANCISCO ULLOA SEPULVEDA</v>
      </c>
      <c r="J1156" s="37" t="s">
        <v>1521</v>
      </c>
      <c r="K1156" s="37" t="s">
        <v>1522</v>
      </c>
      <c r="L1156" s="37" t="s">
        <v>2494</v>
      </c>
      <c r="M1156" s="37" t="s">
        <v>2499</v>
      </c>
      <c r="N1156" s="37" t="s">
        <v>2499</v>
      </c>
      <c r="O1156" s="37" t="s">
        <v>3094</v>
      </c>
      <c r="P1156" s="40">
        <v>42930</v>
      </c>
      <c r="Q1156" s="37"/>
      <c r="V1156" s="40">
        <v>32147</v>
      </c>
      <c r="W1156" s="37"/>
      <c r="Y1156" s="37" t="str">
        <f>+IFERROR(VLOOKUP(Tabla1[[#This Row],[Supervisor]],STAFF!E:H,4,0),"")</f>
        <v/>
      </c>
      <c r="Z1156" s="40">
        <v>42922</v>
      </c>
      <c r="AA1156" s="40">
        <v>42942</v>
      </c>
      <c r="AB1156" s="37" t="s">
        <v>2517</v>
      </c>
      <c r="AC1156" s="40"/>
      <c r="AD1156" s="37" t="s">
        <v>802</v>
      </c>
      <c r="AE1156" s="37" t="s">
        <v>802</v>
      </c>
      <c r="AF1156" s="37">
        <v>19095</v>
      </c>
      <c r="AG1156" s="37" t="s">
        <v>2612</v>
      </c>
      <c r="AJ1156" s="37">
        <v>4</v>
      </c>
      <c r="AK1156" s="37" t="s">
        <v>3081</v>
      </c>
      <c r="AL1156" s="37">
        <v>45</v>
      </c>
      <c r="AN1156" s="37">
        <f>+IF(AL1156=45,1,"")</f>
        <v>1</v>
      </c>
      <c r="AO1156" s="40">
        <f ca="1">+TODAY()</f>
        <v>44256</v>
      </c>
      <c r="AP1156" s="41" t="str">
        <f>+IF(Tabla1[[#This Row],[Fecha Ingreso Plataforma]]="","",AO1156-AC1156)</f>
        <v/>
      </c>
      <c r="AQ1156" s="40"/>
      <c r="AR1156" s="42">
        <f>+IF(Tabla1[[#This Row],[Fecha Baja]]="","",VALUE(1&amp;"/"&amp;MONTH(Tabla1[[#This Row],[Fecha Baja]])&amp;"/"&amp;YEAR(Tabla1[[#This Row],[Fecha Baja]])))</f>
        <v>42917</v>
      </c>
      <c r="AS1156" s="42" t="str">
        <f>IF(Tabla1[[#This Row],[Fecha Ingreso Plataforma]]="","",VALUE(1&amp;"/"&amp;MONTH(Tabla1[[#This Row],[Fecha Ingreso Plataforma]])&amp;"/"&amp;YEAR(Tabla1[[#This Row],[Fecha Ingreso Plataforma]])))</f>
        <v/>
      </c>
      <c r="AT1156" s="41" t="str">
        <f>+IF(AND(Tabla1[[#This Row],[dias]]&gt;=135,Tabla1[[#This Row],[Estado]]="Vigente"),"Si","No")</f>
        <v>No</v>
      </c>
      <c r="AU1156" s="37" t="str">
        <f>+IF(COUNTIF('PLAN EMPLEADO'!I:I,Tabla1[[#This Row],[Mail]])=0,"No","Si")</f>
        <v>No</v>
      </c>
      <c r="AV1156" s="89" t="s">
        <v>709</v>
      </c>
      <c r="AW1156" s="194"/>
    </row>
    <row r="1157" spans="1:49" x14ac:dyDescent="0.2">
      <c r="A1157" s="37" t="s">
        <v>27</v>
      </c>
      <c r="B1157" s="37" t="s">
        <v>3115</v>
      </c>
      <c r="C1157" s="37" t="s">
        <v>28</v>
      </c>
      <c r="D1157" s="37" t="s">
        <v>30</v>
      </c>
      <c r="E1157" s="193" t="str">
        <f>+LEFT(Tabla1[[#This Row],[RutDV]],8)</f>
        <v>10920477</v>
      </c>
      <c r="F1157" s="193" t="str">
        <f>+RIGHT(Tabla1[[#This Row],[RutDV]],1)</f>
        <v>3</v>
      </c>
      <c r="G1157" s="37" t="s">
        <v>133</v>
      </c>
      <c r="H1157" s="37" t="s">
        <v>798</v>
      </c>
      <c r="I1157" s="37" t="str">
        <f>+TRIM(Tabla1[[#This Row],[Nombres]]&amp;" "&amp;Tabla1[[#This Row],[Apellidos]])</f>
        <v>JUANA ESTRELLA ROMERO BARRAZA</v>
      </c>
      <c r="J1157" s="37" t="s">
        <v>1511</v>
      </c>
      <c r="K1157" s="37" t="s">
        <v>1512</v>
      </c>
      <c r="L1157" s="37" t="s">
        <v>2494</v>
      </c>
      <c r="M1157" s="37" t="s">
        <v>2499</v>
      </c>
      <c r="N1157" s="37" t="s">
        <v>2499</v>
      </c>
      <c r="O1157" s="37" t="s">
        <v>3095</v>
      </c>
      <c r="P1157" s="40">
        <v>42941</v>
      </c>
      <c r="Q1157" s="37"/>
      <c r="V1157" s="40">
        <v>25193</v>
      </c>
      <c r="W1157" s="37"/>
      <c r="Y1157" s="37" t="str">
        <f>+IFERROR(VLOOKUP(Tabla1[[#This Row],[Supervisor]],STAFF!E:H,4,0),"")</f>
        <v/>
      </c>
      <c r="Z1157" s="40">
        <v>42922</v>
      </c>
      <c r="AA1157" s="40">
        <v>42942</v>
      </c>
      <c r="AB1157" s="37" t="s">
        <v>2517</v>
      </c>
      <c r="AC1157" s="40"/>
      <c r="AD1157" s="37" t="s">
        <v>798</v>
      </c>
      <c r="AE1157" s="37" t="s">
        <v>798</v>
      </c>
      <c r="AF1157" s="37">
        <v>19058</v>
      </c>
      <c r="AG1157" s="37" t="s">
        <v>2608</v>
      </c>
      <c r="AJ1157" s="37">
        <v>4</v>
      </c>
      <c r="AK1157" s="37" t="s">
        <v>3081</v>
      </c>
      <c r="AL1157" s="37">
        <v>45</v>
      </c>
      <c r="AN1157" s="37">
        <f>+IF(AL1157=45,1,"")</f>
        <v>1</v>
      </c>
      <c r="AO1157" s="40">
        <f ca="1">+TODAY()</f>
        <v>44256</v>
      </c>
      <c r="AP1157" s="41" t="str">
        <f>+IF(Tabla1[[#This Row],[Fecha Ingreso Plataforma]]="","",AO1157-AC1157)</f>
        <v/>
      </c>
      <c r="AQ1157" s="40"/>
      <c r="AR1157" s="42">
        <f>+IF(Tabla1[[#This Row],[Fecha Baja]]="","",VALUE(1&amp;"/"&amp;MONTH(Tabla1[[#This Row],[Fecha Baja]])&amp;"/"&amp;YEAR(Tabla1[[#This Row],[Fecha Baja]])))</f>
        <v>42917</v>
      </c>
      <c r="AS1157" s="42" t="str">
        <f>IF(Tabla1[[#This Row],[Fecha Ingreso Plataforma]]="","",VALUE(1&amp;"/"&amp;MONTH(Tabla1[[#This Row],[Fecha Ingreso Plataforma]])&amp;"/"&amp;YEAR(Tabla1[[#This Row],[Fecha Ingreso Plataforma]])))</f>
        <v/>
      </c>
      <c r="AT1157" s="41" t="str">
        <f>+IF(AND(Tabla1[[#This Row],[dias]]&gt;=135,Tabla1[[#This Row],[Estado]]="Vigente"),"Si","No")</f>
        <v>No</v>
      </c>
      <c r="AU1157" s="37" t="str">
        <f>+IF(COUNTIF('PLAN EMPLEADO'!I:I,Tabla1[[#This Row],[Mail]])=0,"No","Si")</f>
        <v>No</v>
      </c>
      <c r="AV1157" s="89" t="s">
        <v>709</v>
      </c>
      <c r="AW1157" s="194"/>
    </row>
    <row r="1158" spans="1:49" x14ac:dyDescent="0.2">
      <c r="A1158" s="37" t="s">
        <v>27</v>
      </c>
      <c r="B1158" s="37" t="s">
        <v>3115</v>
      </c>
      <c r="C1158" s="37" t="s">
        <v>28</v>
      </c>
      <c r="D1158" s="37" t="s">
        <v>30</v>
      </c>
      <c r="E1158" s="193" t="str">
        <f>+LEFT(Tabla1[[#This Row],[RutDV]],8)</f>
        <v>17295498</v>
      </c>
      <c r="F1158" s="193" t="str">
        <f>+RIGHT(Tabla1[[#This Row],[RutDV]],1)</f>
        <v>7</v>
      </c>
      <c r="G1158" s="37" t="s">
        <v>135</v>
      </c>
      <c r="H1158" s="37" t="s">
        <v>799</v>
      </c>
      <c r="I1158" s="37" t="str">
        <f>+TRIM(Tabla1[[#This Row],[Nombres]]&amp;" "&amp;Tabla1[[#This Row],[Apellidos]])</f>
        <v>RODRIGO MAURICIO TAPIA CORTES</v>
      </c>
      <c r="J1158" s="37" t="s">
        <v>1515</v>
      </c>
      <c r="K1158" s="37" t="s">
        <v>1516</v>
      </c>
      <c r="L1158" s="37" t="s">
        <v>2494</v>
      </c>
      <c r="M1158" s="37" t="s">
        <v>2499</v>
      </c>
      <c r="N1158" s="37" t="s">
        <v>2499</v>
      </c>
      <c r="O1158" s="37" t="s">
        <v>3094</v>
      </c>
      <c r="P1158" s="40">
        <v>42928</v>
      </c>
      <c r="Q1158" s="37"/>
      <c r="V1158" s="40">
        <v>32945</v>
      </c>
      <c r="W1158" s="37"/>
      <c r="Y1158" s="37" t="str">
        <f>+IFERROR(VLOOKUP(Tabla1[[#This Row],[Supervisor]],STAFF!E:H,4,0),"")</f>
        <v/>
      </c>
      <c r="Z1158" s="40">
        <v>42922</v>
      </c>
      <c r="AA1158" s="40">
        <v>42942</v>
      </c>
      <c r="AB1158" s="37" t="s">
        <v>2517</v>
      </c>
      <c r="AC1158" s="40"/>
      <c r="AD1158" s="37" t="s">
        <v>799</v>
      </c>
      <c r="AE1158" s="37" t="s">
        <v>799</v>
      </c>
      <c r="AF1158" s="37">
        <v>19060</v>
      </c>
      <c r="AG1158" s="37" t="s">
        <v>2609</v>
      </c>
      <c r="AJ1158" s="37">
        <v>4</v>
      </c>
      <c r="AK1158" s="37" t="s">
        <v>3081</v>
      </c>
      <c r="AL1158" s="37">
        <v>45</v>
      </c>
      <c r="AN1158" s="37">
        <f>+IF(AL1158=45,1,"")</f>
        <v>1</v>
      </c>
      <c r="AO1158" s="40">
        <f ca="1">+TODAY()</f>
        <v>44256</v>
      </c>
      <c r="AP1158" s="41" t="str">
        <f>+IF(Tabla1[[#This Row],[Fecha Ingreso Plataforma]]="","",AO1158-AC1158)</f>
        <v/>
      </c>
      <c r="AQ1158" s="40"/>
      <c r="AR1158" s="42">
        <f>+IF(Tabla1[[#This Row],[Fecha Baja]]="","",VALUE(1&amp;"/"&amp;MONTH(Tabla1[[#This Row],[Fecha Baja]])&amp;"/"&amp;YEAR(Tabla1[[#This Row],[Fecha Baja]])))</f>
        <v>42917</v>
      </c>
      <c r="AS1158" s="42" t="str">
        <f>IF(Tabla1[[#This Row],[Fecha Ingreso Plataforma]]="","",VALUE(1&amp;"/"&amp;MONTH(Tabla1[[#This Row],[Fecha Ingreso Plataforma]])&amp;"/"&amp;YEAR(Tabla1[[#This Row],[Fecha Ingreso Plataforma]])))</f>
        <v/>
      </c>
      <c r="AT1158" s="41" t="str">
        <f>+IF(AND(Tabla1[[#This Row],[dias]]&gt;=135,Tabla1[[#This Row],[Estado]]="Vigente"),"Si","No")</f>
        <v>No</v>
      </c>
      <c r="AU1158" s="37" t="str">
        <f>+IF(COUNTIF('PLAN EMPLEADO'!I:I,Tabla1[[#This Row],[Mail]])=0,"No","Si")</f>
        <v>No</v>
      </c>
      <c r="AV1158" s="89" t="s">
        <v>709</v>
      </c>
      <c r="AW1158" s="194"/>
    </row>
    <row r="1159" spans="1:49" x14ac:dyDescent="0.2">
      <c r="A1159" s="37" t="s">
        <v>27</v>
      </c>
      <c r="B1159" s="37" t="s">
        <v>3115</v>
      </c>
      <c r="C1159" s="37" t="s">
        <v>28</v>
      </c>
      <c r="D1159" s="37" t="s">
        <v>30</v>
      </c>
      <c r="E1159" s="193" t="str">
        <f>+LEFT(Tabla1[[#This Row],[RutDV]],8)</f>
        <v>8577088-</v>
      </c>
      <c r="F1159" s="193" t="str">
        <f>+RIGHT(Tabla1[[#This Row],[RutDV]],1)</f>
        <v>8</v>
      </c>
      <c r="G1159" s="37" t="s">
        <v>136</v>
      </c>
      <c r="H1159" s="37" t="s">
        <v>800</v>
      </c>
      <c r="I1159" s="37" t="str">
        <f>+TRIM(Tabla1[[#This Row],[Nombres]]&amp;" "&amp;Tabla1[[#This Row],[Apellidos]])</f>
        <v>SUSANA LIBERTAD TAPIA ROJAS</v>
      </c>
      <c r="J1159" s="37" t="s">
        <v>1517</v>
      </c>
      <c r="K1159" s="37" t="s">
        <v>1518</v>
      </c>
      <c r="L1159" s="37" t="s">
        <v>2494</v>
      </c>
      <c r="M1159" s="37" t="s">
        <v>2499</v>
      </c>
      <c r="N1159" s="37" t="s">
        <v>2499</v>
      </c>
      <c r="O1159" s="37" t="s">
        <v>3094</v>
      </c>
      <c r="P1159" s="40">
        <v>42940</v>
      </c>
      <c r="Q1159" s="37"/>
      <c r="V1159" s="40">
        <v>33752</v>
      </c>
      <c r="W1159" s="37"/>
      <c r="Y1159" s="37" t="str">
        <f>+IFERROR(VLOOKUP(Tabla1[[#This Row],[Supervisor]],STAFF!E:H,4,0),"")</f>
        <v/>
      </c>
      <c r="Z1159" s="40">
        <v>42922</v>
      </c>
      <c r="AA1159" s="40">
        <v>42942</v>
      </c>
      <c r="AB1159" s="37" t="s">
        <v>2517</v>
      </c>
      <c r="AC1159" s="40"/>
      <c r="AD1159" s="37" t="s">
        <v>800</v>
      </c>
      <c r="AE1159" s="37" t="s">
        <v>800</v>
      </c>
      <c r="AF1159" s="37">
        <v>19093</v>
      </c>
      <c r="AG1159" s="37" t="s">
        <v>2610</v>
      </c>
      <c r="AJ1159" s="37">
        <v>4</v>
      </c>
      <c r="AK1159" s="37" t="s">
        <v>3081</v>
      </c>
      <c r="AL1159" s="37">
        <v>45</v>
      </c>
      <c r="AN1159" s="37">
        <f>+IF(AL1159=45,1,"")</f>
        <v>1</v>
      </c>
      <c r="AO1159" s="40">
        <f ca="1">+TODAY()</f>
        <v>44256</v>
      </c>
      <c r="AP1159" s="41" t="str">
        <f>+IF(Tabla1[[#This Row],[Fecha Ingreso Plataforma]]="","",AO1159-AC1159)</f>
        <v/>
      </c>
      <c r="AQ1159" s="40"/>
      <c r="AR1159" s="42">
        <f>+IF(Tabla1[[#This Row],[Fecha Baja]]="","",VALUE(1&amp;"/"&amp;MONTH(Tabla1[[#This Row],[Fecha Baja]])&amp;"/"&amp;YEAR(Tabla1[[#This Row],[Fecha Baja]])))</f>
        <v>42917</v>
      </c>
      <c r="AS1159" s="42" t="str">
        <f>IF(Tabla1[[#This Row],[Fecha Ingreso Plataforma]]="","",VALUE(1&amp;"/"&amp;MONTH(Tabla1[[#This Row],[Fecha Ingreso Plataforma]])&amp;"/"&amp;YEAR(Tabla1[[#This Row],[Fecha Ingreso Plataforma]])))</f>
        <v/>
      </c>
      <c r="AT1159" s="41" t="str">
        <f>+IF(AND(Tabla1[[#This Row],[dias]]&gt;=135,Tabla1[[#This Row],[Estado]]="Vigente"),"Si","No")</f>
        <v>No</v>
      </c>
      <c r="AU1159" s="37" t="str">
        <f>+IF(COUNTIF('PLAN EMPLEADO'!I:I,Tabla1[[#This Row],[Mail]])=0,"No","Si")</f>
        <v>No</v>
      </c>
      <c r="AV1159" s="89" t="s">
        <v>709</v>
      </c>
      <c r="AW1159" s="194"/>
    </row>
    <row r="1160" spans="1:49" x14ac:dyDescent="0.2">
      <c r="A1160" s="37" t="s">
        <v>27</v>
      </c>
      <c r="B1160" s="37" t="s">
        <v>3115</v>
      </c>
      <c r="C1160" s="37" t="s">
        <v>28</v>
      </c>
      <c r="D1160" s="37" t="s">
        <v>30</v>
      </c>
      <c r="E1160" s="193" t="str">
        <f>+LEFT(Tabla1[[#This Row],[RutDV]],8)</f>
        <v>9736828-</v>
      </c>
      <c r="F1160" s="193" t="str">
        <f>+RIGHT(Tabla1[[#This Row],[RutDV]],1)</f>
        <v>7</v>
      </c>
      <c r="G1160" s="37" t="s">
        <v>113</v>
      </c>
      <c r="H1160" s="37" t="s">
        <v>785</v>
      </c>
      <c r="I1160" s="37" t="str">
        <f>+TRIM(Tabla1[[#This Row],[Nombres]]&amp;" "&amp;Tabla1[[#This Row],[Apellidos]])</f>
        <v>XIMENA PAZ BREVIS VASQUEZ</v>
      </c>
      <c r="J1160" s="37" t="s">
        <v>1472</v>
      </c>
      <c r="K1160" s="37" t="s">
        <v>1473</v>
      </c>
      <c r="L1160" s="37" t="s">
        <v>2494</v>
      </c>
      <c r="M1160" s="37" t="s">
        <v>2499</v>
      </c>
      <c r="N1160" s="37" t="s">
        <v>2498</v>
      </c>
      <c r="O1160" s="37" t="s">
        <v>2498</v>
      </c>
      <c r="P1160" s="40">
        <v>42942</v>
      </c>
      <c r="Q1160" s="37"/>
      <c r="V1160" s="40">
        <v>23550</v>
      </c>
      <c r="W1160" s="37"/>
      <c r="Y1160" s="37" t="str">
        <f>+IFERROR(VLOOKUP(Tabla1[[#This Row],[Supervisor]],STAFF!E:H,4,0),"")</f>
        <v/>
      </c>
      <c r="Z1160" s="40">
        <v>42922</v>
      </c>
      <c r="AA1160" s="40">
        <v>42942</v>
      </c>
      <c r="AB1160" s="37" t="s">
        <v>2517</v>
      </c>
      <c r="AC1160" s="40"/>
      <c r="AD1160" s="37" t="s">
        <v>785</v>
      </c>
      <c r="AE1160" s="37" t="s">
        <v>785</v>
      </c>
      <c r="AF1160" s="37">
        <v>19016</v>
      </c>
      <c r="AG1160" s="37" t="s">
        <v>2596</v>
      </c>
      <c r="AJ1160" s="37">
        <v>4</v>
      </c>
      <c r="AK1160" s="37" t="s">
        <v>3081</v>
      </c>
      <c r="AL1160" s="37">
        <v>45</v>
      </c>
      <c r="AN1160" s="37">
        <f>+IF(AL1160=45,1,"")</f>
        <v>1</v>
      </c>
      <c r="AO1160" s="40">
        <f ca="1">+TODAY()</f>
        <v>44256</v>
      </c>
      <c r="AP1160" s="41" t="str">
        <f>+IF(Tabla1[[#This Row],[Fecha Ingreso Plataforma]]="","",AO1160-AC1160)</f>
        <v/>
      </c>
      <c r="AQ1160" s="40"/>
      <c r="AR1160" s="42">
        <f>+IF(Tabla1[[#This Row],[Fecha Baja]]="","",VALUE(1&amp;"/"&amp;MONTH(Tabla1[[#This Row],[Fecha Baja]])&amp;"/"&amp;YEAR(Tabla1[[#This Row],[Fecha Baja]])))</f>
        <v>42917</v>
      </c>
      <c r="AS1160" s="42" t="str">
        <f>IF(Tabla1[[#This Row],[Fecha Ingreso Plataforma]]="","",VALUE(1&amp;"/"&amp;MONTH(Tabla1[[#This Row],[Fecha Ingreso Plataforma]])&amp;"/"&amp;YEAR(Tabla1[[#This Row],[Fecha Ingreso Plataforma]])))</f>
        <v/>
      </c>
      <c r="AT1160" s="41" t="str">
        <f>+IF(AND(Tabla1[[#This Row],[dias]]&gt;=135,Tabla1[[#This Row],[Estado]]="Vigente"),"Si","No")</f>
        <v>No</v>
      </c>
      <c r="AU1160" s="37" t="str">
        <f>+IF(COUNTIF('PLAN EMPLEADO'!I:I,Tabla1[[#This Row],[Mail]])=0,"No","Si")</f>
        <v>No</v>
      </c>
      <c r="AV1160" s="89" t="s">
        <v>709</v>
      </c>
      <c r="AW1160" s="194"/>
    </row>
    <row r="1161" spans="1:49" x14ac:dyDescent="0.2">
      <c r="A1161" s="37" t="s">
        <v>27</v>
      </c>
      <c r="B1161" s="37" t="s">
        <v>3115</v>
      </c>
      <c r="C1161" s="37" t="s">
        <v>29</v>
      </c>
      <c r="D1161" s="37" t="s">
        <v>30</v>
      </c>
      <c r="E1161" s="193" t="str">
        <f>+LEFT(Tabla1[[#This Row],[RutDV]],8)</f>
        <v>18179396</v>
      </c>
      <c r="F1161" s="193" t="str">
        <f>+RIGHT(Tabla1[[#This Row],[RutDV]],1)</f>
        <v>1</v>
      </c>
      <c r="G1161" s="37" t="s">
        <v>147</v>
      </c>
      <c r="H1161" s="37" t="s">
        <v>709</v>
      </c>
      <c r="I1161" s="37" t="str">
        <f>+TRIM(Tabla1[[#This Row],[Nombres]]&amp;" "&amp;Tabla1[[#This Row],[Apellidos]])</f>
        <v>ARNOLD ANDRES CERDA MIRANDA</v>
      </c>
      <c r="J1161" s="37" t="s">
        <v>1539</v>
      </c>
      <c r="K1161" s="37" t="s">
        <v>1540</v>
      </c>
      <c r="L1161" s="37" t="s">
        <v>2494</v>
      </c>
      <c r="M1161" s="37" t="s">
        <v>2499</v>
      </c>
      <c r="N1161" s="37" t="s">
        <v>3112</v>
      </c>
      <c r="P1161" s="40">
        <v>42936</v>
      </c>
      <c r="Q1161" s="37"/>
      <c r="V1161" s="40">
        <v>33879</v>
      </c>
      <c r="W1161" s="37"/>
      <c r="Y1161" s="37" t="str">
        <f>+IFERROR(VLOOKUP(Tabla1[[#This Row],[Supervisor]],STAFF!E:H,4,0),"")</f>
        <v/>
      </c>
      <c r="Z1161" s="40">
        <v>42936</v>
      </c>
      <c r="AA1161" s="40"/>
      <c r="AB1161" s="37" t="s">
        <v>2517</v>
      </c>
      <c r="AC1161" s="40"/>
      <c r="AD1161" s="37" t="s">
        <v>709</v>
      </c>
      <c r="AE1161" s="37" t="s">
        <v>709</v>
      </c>
      <c r="AJ1161" s="37">
        <v>5</v>
      </c>
      <c r="AK1161" s="37" t="s">
        <v>3085</v>
      </c>
      <c r="AL1161" s="37">
        <v>45</v>
      </c>
      <c r="AN1161" s="37">
        <f>+IF(AL1161=45,1,"")</f>
        <v>1</v>
      </c>
      <c r="AO1161" s="40">
        <f ca="1">+TODAY()</f>
        <v>44256</v>
      </c>
      <c r="AP1161" s="41" t="str">
        <f>+IF(Tabla1[[#This Row],[Fecha Ingreso Plataforma]]="","",AO1161-AC1161)</f>
        <v/>
      </c>
      <c r="AQ1161" s="40"/>
      <c r="AR1161" s="42">
        <f>+IF(Tabla1[[#This Row],[Fecha Baja]]="","",VALUE(1&amp;"/"&amp;MONTH(Tabla1[[#This Row],[Fecha Baja]])&amp;"/"&amp;YEAR(Tabla1[[#This Row],[Fecha Baja]])))</f>
        <v>42917</v>
      </c>
      <c r="AS1161" s="42" t="str">
        <f>IF(Tabla1[[#This Row],[Fecha Ingreso Plataforma]]="","",VALUE(1&amp;"/"&amp;MONTH(Tabla1[[#This Row],[Fecha Ingreso Plataforma]])&amp;"/"&amp;YEAR(Tabla1[[#This Row],[Fecha Ingreso Plataforma]])))</f>
        <v/>
      </c>
      <c r="AT1161" s="41" t="str">
        <f>+IF(AND(Tabla1[[#This Row],[dias]]&gt;=135,Tabla1[[#This Row],[Estado]]="Vigente"),"Si","No")</f>
        <v>No</v>
      </c>
      <c r="AU1161" s="37" t="str">
        <f>+IF(COUNTIF('PLAN EMPLEADO'!I:I,Tabla1[[#This Row],[Mail]])=0,"No","Si")</f>
        <v>No</v>
      </c>
      <c r="AV1161" s="89" t="s">
        <v>709</v>
      </c>
      <c r="AW1161" s="194"/>
    </row>
    <row r="1162" spans="1:49" x14ac:dyDescent="0.2">
      <c r="A1162" s="37" t="s">
        <v>27</v>
      </c>
      <c r="B1162" s="37" t="s">
        <v>3115</v>
      </c>
      <c r="C1162" s="37" t="s">
        <v>29</v>
      </c>
      <c r="D1162" s="37" t="s">
        <v>30</v>
      </c>
      <c r="E1162" s="193" t="str">
        <f>+LEFT(Tabla1[[#This Row],[RutDV]],8)</f>
        <v>15714626</v>
      </c>
      <c r="F1162" s="193" t="str">
        <f>+RIGHT(Tabla1[[#This Row],[RutDV]],1)</f>
        <v>2</v>
      </c>
      <c r="G1162" s="37" t="s">
        <v>141</v>
      </c>
      <c r="H1162" s="37" t="s">
        <v>709</v>
      </c>
      <c r="I1162" s="37" t="str">
        <f>+TRIM(Tabla1[[#This Row],[Nombres]]&amp;" "&amp;Tabla1[[#This Row],[Apellidos]])</f>
        <v>CHRISTIAN ANDRES ARAVENA BRITO</v>
      </c>
      <c r="J1162" s="37" t="s">
        <v>1527</v>
      </c>
      <c r="K1162" s="37" t="s">
        <v>1528</v>
      </c>
      <c r="L1162" s="37" t="s">
        <v>2494</v>
      </c>
      <c r="M1162" s="37" t="s">
        <v>2499</v>
      </c>
      <c r="N1162" s="37" t="s">
        <v>3112</v>
      </c>
      <c r="P1162" s="40">
        <v>42936</v>
      </c>
      <c r="Q1162" s="37"/>
      <c r="V1162" s="40">
        <v>30634</v>
      </c>
      <c r="W1162" s="37"/>
      <c r="Y1162" s="37" t="str">
        <f>+IFERROR(VLOOKUP(Tabla1[[#This Row],[Supervisor]],STAFF!E:H,4,0),"")</f>
        <v/>
      </c>
      <c r="Z1162" s="40">
        <v>42936</v>
      </c>
      <c r="AA1162" s="40"/>
      <c r="AB1162" s="37" t="s">
        <v>2517</v>
      </c>
      <c r="AC1162" s="40"/>
      <c r="AD1162" s="37" t="s">
        <v>709</v>
      </c>
      <c r="AE1162" s="37" t="s">
        <v>709</v>
      </c>
      <c r="AJ1162" s="37">
        <v>5</v>
      </c>
      <c r="AK1162" s="37" t="s">
        <v>3085</v>
      </c>
      <c r="AL1162" s="37">
        <v>45</v>
      </c>
      <c r="AN1162" s="37">
        <f>+IF(AL1162=45,1,"")</f>
        <v>1</v>
      </c>
      <c r="AO1162" s="40">
        <f ca="1">+TODAY()</f>
        <v>44256</v>
      </c>
      <c r="AP1162" s="41" t="str">
        <f>+IF(Tabla1[[#This Row],[Fecha Ingreso Plataforma]]="","",AO1162-AC1162)</f>
        <v/>
      </c>
      <c r="AQ1162" s="40"/>
      <c r="AR1162" s="42">
        <f>+IF(Tabla1[[#This Row],[Fecha Baja]]="","",VALUE(1&amp;"/"&amp;MONTH(Tabla1[[#This Row],[Fecha Baja]])&amp;"/"&amp;YEAR(Tabla1[[#This Row],[Fecha Baja]])))</f>
        <v>42917</v>
      </c>
      <c r="AS1162" s="42" t="str">
        <f>IF(Tabla1[[#This Row],[Fecha Ingreso Plataforma]]="","",VALUE(1&amp;"/"&amp;MONTH(Tabla1[[#This Row],[Fecha Ingreso Plataforma]])&amp;"/"&amp;YEAR(Tabla1[[#This Row],[Fecha Ingreso Plataforma]])))</f>
        <v/>
      </c>
      <c r="AT1162" s="41" t="str">
        <f>+IF(AND(Tabla1[[#This Row],[dias]]&gt;=135,Tabla1[[#This Row],[Estado]]="Vigente"),"Si","No")</f>
        <v>No</v>
      </c>
      <c r="AU1162" s="37" t="str">
        <f>+IF(COUNTIF('PLAN EMPLEADO'!I:I,Tabla1[[#This Row],[Mail]])=0,"No","Si")</f>
        <v>No</v>
      </c>
      <c r="AV1162" s="89" t="s">
        <v>709</v>
      </c>
      <c r="AW1162" s="194"/>
    </row>
    <row r="1163" spans="1:49" x14ac:dyDescent="0.2">
      <c r="A1163" s="37" t="s">
        <v>27</v>
      </c>
      <c r="B1163" s="37" t="s">
        <v>3115</v>
      </c>
      <c r="C1163" s="37" t="s">
        <v>29</v>
      </c>
      <c r="D1163" s="37" t="s">
        <v>30</v>
      </c>
      <c r="E1163" s="193" t="str">
        <f>+LEFT(Tabla1[[#This Row],[RutDV]],8)</f>
        <v>19137249</v>
      </c>
      <c r="F1163" s="193" t="str">
        <f>+RIGHT(Tabla1[[#This Row],[RutDV]],1)</f>
        <v>2</v>
      </c>
      <c r="G1163" s="37" t="s">
        <v>163</v>
      </c>
      <c r="H1163" s="37" t="s">
        <v>709</v>
      </c>
      <c r="I1163" s="37" t="str">
        <f>+TRIM(Tabla1[[#This Row],[Nombres]]&amp;" "&amp;Tabla1[[#This Row],[Apellidos]])</f>
        <v>CONSTANZA ALEJANDRA JOFRE GALVEZ</v>
      </c>
      <c r="J1163" s="37" t="s">
        <v>1571</v>
      </c>
      <c r="K1163" s="37" t="s">
        <v>1572</v>
      </c>
      <c r="L1163" s="37" t="s">
        <v>2494</v>
      </c>
      <c r="M1163" s="37" t="s">
        <v>2499</v>
      </c>
      <c r="N1163" s="37" t="s">
        <v>3112</v>
      </c>
      <c r="P1163" s="40">
        <v>42936</v>
      </c>
      <c r="Q1163" s="37"/>
      <c r="V1163" s="40">
        <v>35037</v>
      </c>
      <c r="W1163" s="37"/>
      <c r="Y1163" s="37" t="str">
        <f>+IFERROR(VLOOKUP(Tabla1[[#This Row],[Supervisor]],STAFF!E:H,4,0),"")</f>
        <v/>
      </c>
      <c r="Z1163" s="40">
        <v>42936</v>
      </c>
      <c r="AA1163" s="40"/>
      <c r="AB1163" s="37" t="s">
        <v>2517</v>
      </c>
      <c r="AC1163" s="40"/>
      <c r="AD1163" s="37" t="s">
        <v>709</v>
      </c>
      <c r="AE1163" s="37" t="s">
        <v>709</v>
      </c>
      <c r="AJ1163" s="37">
        <v>5</v>
      </c>
      <c r="AK1163" s="37" t="s">
        <v>3085</v>
      </c>
      <c r="AL1163" s="37">
        <v>45</v>
      </c>
      <c r="AN1163" s="37">
        <f>+IF(AL1163=45,1,"")</f>
        <v>1</v>
      </c>
      <c r="AO1163" s="40">
        <f ca="1">+TODAY()</f>
        <v>44256</v>
      </c>
      <c r="AP1163" s="41" t="str">
        <f>+IF(Tabla1[[#This Row],[Fecha Ingreso Plataforma]]="","",AO1163-AC1163)</f>
        <v/>
      </c>
      <c r="AQ1163" s="40"/>
      <c r="AR1163" s="42">
        <f>+IF(Tabla1[[#This Row],[Fecha Baja]]="","",VALUE(1&amp;"/"&amp;MONTH(Tabla1[[#This Row],[Fecha Baja]])&amp;"/"&amp;YEAR(Tabla1[[#This Row],[Fecha Baja]])))</f>
        <v>42917</v>
      </c>
      <c r="AS1163" s="42" t="str">
        <f>IF(Tabla1[[#This Row],[Fecha Ingreso Plataforma]]="","",VALUE(1&amp;"/"&amp;MONTH(Tabla1[[#This Row],[Fecha Ingreso Plataforma]])&amp;"/"&amp;YEAR(Tabla1[[#This Row],[Fecha Ingreso Plataforma]])))</f>
        <v/>
      </c>
      <c r="AT1163" s="41" t="str">
        <f>+IF(AND(Tabla1[[#This Row],[dias]]&gt;=135,Tabla1[[#This Row],[Estado]]="Vigente"),"Si","No")</f>
        <v>No</v>
      </c>
      <c r="AU1163" s="37" t="str">
        <f>+IF(COUNTIF('PLAN EMPLEADO'!I:I,Tabla1[[#This Row],[Mail]])=0,"No","Si")</f>
        <v>No</v>
      </c>
      <c r="AV1163" s="89" t="s">
        <v>709</v>
      </c>
      <c r="AW1163" s="194"/>
    </row>
    <row r="1164" spans="1:49" x14ac:dyDescent="0.2">
      <c r="A1164" s="37" t="s">
        <v>27</v>
      </c>
      <c r="B1164" s="37" t="s">
        <v>3115</v>
      </c>
      <c r="C1164" s="37" t="s">
        <v>29</v>
      </c>
      <c r="D1164" s="37" t="s">
        <v>30</v>
      </c>
      <c r="E1164" s="193" t="str">
        <f>+LEFT(Tabla1[[#This Row],[RutDV]],8)</f>
        <v>17625201</v>
      </c>
      <c r="F1164" s="193" t="str">
        <f>+RIGHT(Tabla1[[#This Row],[RutDV]],1)</f>
        <v>4</v>
      </c>
      <c r="G1164" s="37" t="s">
        <v>157</v>
      </c>
      <c r="H1164" s="37" t="s">
        <v>709</v>
      </c>
      <c r="I1164" s="37" t="str">
        <f>+TRIM(Tabla1[[#This Row],[Nombres]]&amp;" "&amp;Tabla1[[#This Row],[Apellidos]])</f>
        <v>CONSTANZA ROCIO FUENTES CHEPILLO</v>
      </c>
      <c r="J1164" s="37" t="s">
        <v>1559</v>
      </c>
      <c r="K1164" s="37" t="s">
        <v>1560</v>
      </c>
      <c r="L1164" s="37" t="s">
        <v>2494</v>
      </c>
      <c r="M1164" s="37" t="s">
        <v>2499</v>
      </c>
      <c r="N1164" s="37" t="s">
        <v>3112</v>
      </c>
      <c r="P1164" s="40">
        <v>42936</v>
      </c>
      <c r="Q1164" s="37"/>
      <c r="V1164" s="40">
        <v>33134</v>
      </c>
      <c r="W1164" s="37"/>
      <c r="Y1164" s="37" t="str">
        <f>+IFERROR(VLOOKUP(Tabla1[[#This Row],[Supervisor]],STAFF!E:H,4,0),"")</f>
        <v/>
      </c>
      <c r="Z1164" s="40">
        <v>42936</v>
      </c>
      <c r="AA1164" s="40"/>
      <c r="AB1164" s="37" t="s">
        <v>2517</v>
      </c>
      <c r="AC1164" s="40"/>
      <c r="AD1164" s="37" t="s">
        <v>709</v>
      </c>
      <c r="AE1164" s="37" t="s">
        <v>709</v>
      </c>
      <c r="AJ1164" s="37">
        <v>5</v>
      </c>
      <c r="AK1164" s="37" t="s">
        <v>3085</v>
      </c>
      <c r="AL1164" s="37">
        <v>45</v>
      </c>
      <c r="AN1164" s="37">
        <f>+IF(AL1164=45,1,"")</f>
        <v>1</v>
      </c>
      <c r="AO1164" s="40">
        <f ca="1">+TODAY()</f>
        <v>44256</v>
      </c>
      <c r="AP1164" s="41" t="str">
        <f>+IF(Tabla1[[#This Row],[Fecha Ingreso Plataforma]]="","",AO1164-AC1164)</f>
        <v/>
      </c>
      <c r="AQ1164" s="40"/>
      <c r="AR1164" s="42">
        <f>+IF(Tabla1[[#This Row],[Fecha Baja]]="","",VALUE(1&amp;"/"&amp;MONTH(Tabla1[[#This Row],[Fecha Baja]])&amp;"/"&amp;YEAR(Tabla1[[#This Row],[Fecha Baja]])))</f>
        <v>42917</v>
      </c>
      <c r="AS1164" s="42" t="str">
        <f>IF(Tabla1[[#This Row],[Fecha Ingreso Plataforma]]="","",VALUE(1&amp;"/"&amp;MONTH(Tabla1[[#This Row],[Fecha Ingreso Plataforma]])&amp;"/"&amp;YEAR(Tabla1[[#This Row],[Fecha Ingreso Plataforma]])))</f>
        <v/>
      </c>
      <c r="AT1164" s="41" t="str">
        <f>+IF(AND(Tabla1[[#This Row],[dias]]&gt;=135,Tabla1[[#This Row],[Estado]]="Vigente"),"Si","No")</f>
        <v>No</v>
      </c>
      <c r="AU1164" s="37" t="str">
        <f>+IF(COUNTIF('PLAN EMPLEADO'!I:I,Tabla1[[#This Row],[Mail]])=0,"No","Si")</f>
        <v>No</v>
      </c>
      <c r="AV1164" s="89" t="s">
        <v>709</v>
      </c>
      <c r="AW1164" s="194"/>
    </row>
    <row r="1165" spans="1:49" x14ac:dyDescent="0.2">
      <c r="A1165" s="37" t="s">
        <v>27</v>
      </c>
      <c r="B1165" s="37" t="s">
        <v>3115</v>
      </c>
      <c r="C1165" s="37" t="s">
        <v>29</v>
      </c>
      <c r="D1165" s="37" t="s">
        <v>30</v>
      </c>
      <c r="E1165" s="193" t="str">
        <f>+LEFT(Tabla1[[#This Row],[RutDV]],8)</f>
        <v>18591363</v>
      </c>
      <c r="F1165" s="193" t="str">
        <f>+RIGHT(Tabla1[[#This Row],[RutDV]],1)</f>
        <v>5</v>
      </c>
      <c r="G1165" s="37" t="s">
        <v>158</v>
      </c>
      <c r="H1165" s="37" t="s">
        <v>709</v>
      </c>
      <c r="I1165" s="37" t="str">
        <f>+TRIM(Tabla1[[#This Row],[Nombres]]&amp;" "&amp;Tabla1[[#This Row],[Apellidos]])</f>
        <v>DIEGO ALBERTO GAVILAN CADAGAN</v>
      </c>
      <c r="J1165" s="37" t="s">
        <v>1561</v>
      </c>
      <c r="K1165" s="37" t="s">
        <v>1562</v>
      </c>
      <c r="L1165" s="37" t="s">
        <v>2494</v>
      </c>
      <c r="M1165" s="37" t="s">
        <v>2499</v>
      </c>
      <c r="N1165" s="37" t="s">
        <v>3112</v>
      </c>
      <c r="P1165" s="40">
        <v>42936</v>
      </c>
      <c r="Q1165" s="37"/>
      <c r="V1165" s="40">
        <v>34253</v>
      </c>
      <c r="W1165" s="37"/>
      <c r="Y1165" s="37" t="str">
        <f>+IFERROR(VLOOKUP(Tabla1[[#This Row],[Supervisor]],STAFF!E:H,4,0),"")</f>
        <v/>
      </c>
      <c r="Z1165" s="40">
        <v>42936</v>
      </c>
      <c r="AA1165" s="40"/>
      <c r="AB1165" s="37" t="s">
        <v>2517</v>
      </c>
      <c r="AC1165" s="40"/>
      <c r="AD1165" s="37" t="s">
        <v>709</v>
      </c>
      <c r="AE1165" s="37" t="s">
        <v>709</v>
      </c>
      <c r="AJ1165" s="37">
        <v>5</v>
      </c>
      <c r="AK1165" s="37" t="s">
        <v>3085</v>
      </c>
      <c r="AL1165" s="37">
        <v>45</v>
      </c>
      <c r="AN1165" s="37">
        <f>+IF(AL1165=45,1,"")</f>
        <v>1</v>
      </c>
      <c r="AO1165" s="40">
        <f ca="1">+TODAY()</f>
        <v>44256</v>
      </c>
      <c r="AP1165" s="41" t="str">
        <f>+IF(Tabla1[[#This Row],[Fecha Ingreso Plataforma]]="","",AO1165-AC1165)</f>
        <v/>
      </c>
      <c r="AQ1165" s="40"/>
      <c r="AR1165" s="42">
        <f>+IF(Tabla1[[#This Row],[Fecha Baja]]="","",VALUE(1&amp;"/"&amp;MONTH(Tabla1[[#This Row],[Fecha Baja]])&amp;"/"&amp;YEAR(Tabla1[[#This Row],[Fecha Baja]])))</f>
        <v>42917</v>
      </c>
      <c r="AS1165" s="42" t="str">
        <f>IF(Tabla1[[#This Row],[Fecha Ingreso Plataforma]]="","",VALUE(1&amp;"/"&amp;MONTH(Tabla1[[#This Row],[Fecha Ingreso Plataforma]])&amp;"/"&amp;YEAR(Tabla1[[#This Row],[Fecha Ingreso Plataforma]])))</f>
        <v/>
      </c>
      <c r="AT1165" s="41" t="str">
        <f>+IF(AND(Tabla1[[#This Row],[dias]]&gt;=135,Tabla1[[#This Row],[Estado]]="Vigente"),"Si","No")</f>
        <v>No</v>
      </c>
      <c r="AU1165" s="37" t="str">
        <f>+IF(COUNTIF('PLAN EMPLEADO'!I:I,Tabla1[[#This Row],[Mail]])=0,"No","Si")</f>
        <v>No</v>
      </c>
      <c r="AV1165" s="89" t="s">
        <v>709</v>
      </c>
      <c r="AW1165" s="194"/>
    </row>
    <row r="1166" spans="1:49" x14ac:dyDescent="0.2">
      <c r="A1166" s="37" t="s">
        <v>27</v>
      </c>
      <c r="B1166" s="37" t="s">
        <v>3115</v>
      </c>
      <c r="C1166" s="37" t="s">
        <v>29</v>
      </c>
      <c r="D1166" s="37" t="s">
        <v>30</v>
      </c>
      <c r="E1166" s="193" t="str">
        <f>+LEFT(Tabla1[[#This Row],[RutDV]],8)</f>
        <v>15574021</v>
      </c>
      <c r="F1166" s="193" t="str">
        <f>+RIGHT(Tabla1[[#This Row],[RutDV]],1)</f>
        <v>3</v>
      </c>
      <c r="G1166" s="37" t="s">
        <v>177</v>
      </c>
      <c r="H1166" s="37" t="s">
        <v>709</v>
      </c>
      <c r="I1166" s="37" t="str">
        <f>+TRIM(Tabla1[[#This Row],[Nombres]]&amp;" "&amp;Tabla1[[#This Row],[Apellidos]])</f>
        <v>EDITH MARLENE ROMERO MILLA</v>
      </c>
      <c r="J1166" s="37" t="s">
        <v>1598</v>
      </c>
      <c r="K1166" s="37" t="s">
        <v>1599</v>
      </c>
      <c r="L1166" s="37" t="s">
        <v>2494</v>
      </c>
      <c r="M1166" s="37" t="s">
        <v>2499</v>
      </c>
      <c r="N1166" s="37" t="s">
        <v>3112</v>
      </c>
      <c r="P1166" s="40">
        <v>42936</v>
      </c>
      <c r="Q1166" s="37"/>
      <c r="V1166" s="40">
        <v>31298</v>
      </c>
      <c r="W1166" s="37"/>
      <c r="Y1166" s="37" t="str">
        <f>+IFERROR(VLOOKUP(Tabla1[[#This Row],[Supervisor]],STAFF!E:H,4,0),"")</f>
        <v/>
      </c>
      <c r="Z1166" s="40">
        <v>42936</v>
      </c>
      <c r="AA1166" s="40"/>
      <c r="AB1166" s="37" t="s">
        <v>2517</v>
      </c>
      <c r="AC1166" s="40"/>
      <c r="AD1166" s="37" t="s">
        <v>709</v>
      </c>
      <c r="AE1166" s="37" t="s">
        <v>709</v>
      </c>
      <c r="AJ1166" s="37">
        <v>5</v>
      </c>
      <c r="AK1166" s="37" t="s">
        <v>3085</v>
      </c>
      <c r="AL1166" s="37">
        <v>45</v>
      </c>
      <c r="AN1166" s="37">
        <f>+IF(AL1166=45,1,"")</f>
        <v>1</v>
      </c>
      <c r="AO1166" s="40">
        <f ca="1">+TODAY()</f>
        <v>44256</v>
      </c>
      <c r="AP1166" s="41" t="str">
        <f>+IF(Tabla1[[#This Row],[Fecha Ingreso Plataforma]]="","",AO1166-AC1166)</f>
        <v/>
      </c>
      <c r="AQ1166" s="40"/>
      <c r="AR1166" s="42">
        <f>+IF(Tabla1[[#This Row],[Fecha Baja]]="","",VALUE(1&amp;"/"&amp;MONTH(Tabla1[[#This Row],[Fecha Baja]])&amp;"/"&amp;YEAR(Tabla1[[#This Row],[Fecha Baja]])))</f>
        <v>42917</v>
      </c>
      <c r="AS1166" s="42" t="str">
        <f>IF(Tabla1[[#This Row],[Fecha Ingreso Plataforma]]="","",VALUE(1&amp;"/"&amp;MONTH(Tabla1[[#This Row],[Fecha Ingreso Plataforma]])&amp;"/"&amp;YEAR(Tabla1[[#This Row],[Fecha Ingreso Plataforma]])))</f>
        <v/>
      </c>
      <c r="AT1166" s="41" t="str">
        <f>+IF(AND(Tabla1[[#This Row],[dias]]&gt;=135,Tabla1[[#This Row],[Estado]]="Vigente"),"Si","No")</f>
        <v>No</v>
      </c>
      <c r="AU1166" s="37" t="str">
        <f>+IF(COUNTIF('PLAN EMPLEADO'!I:I,Tabla1[[#This Row],[Mail]])=0,"No","Si")</f>
        <v>No</v>
      </c>
      <c r="AV1166" s="89" t="s">
        <v>709</v>
      </c>
      <c r="AW1166" s="194"/>
    </row>
    <row r="1167" spans="1:49" x14ac:dyDescent="0.2">
      <c r="A1167" s="37" t="s">
        <v>27</v>
      </c>
      <c r="B1167" s="37" t="s">
        <v>3115</v>
      </c>
      <c r="C1167" s="37" t="s">
        <v>29</v>
      </c>
      <c r="D1167" s="37" t="s">
        <v>30</v>
      </c>
      <c r="E1167" s="193" t="str">
        <f>+LEFT(Tabla1[[#This Row],[RutDV]],8)</f>
        <v>13648614</v>
      </c>
      <c r="F1167" s="193" t="str">
        <f>+RIGHT(Tabla1[[#This Row],[RutDV]],1)</f>
        <v>4</v>
      </c>
      <c r="G1167" s="37" t="s">
        <v>146</v>
      </c>
      <c r="H1167" s="37" t="s">
        <v>709</v>
      </c>
      <c r="I1167" s="37" t="str">
        <f>+TRIM(Tabla1[[#This Row],[Nombres]]&amp;" "&amp;Tabla1[[#This Row],[Apellidos]])</f>
        <v>EVELYN CAROLINA CAMPAÑA OYANADER</v>
      </c>
      <c r="J1167" s="37" t="s">
        <v>1537</v>
      </c>
      <c r="K1167" s="37" t="s">
        <v>1538</v>
      </c>
      <c r="L1167" s="37" t="s">
        <v>2494</v>
      </c>
      <c r="M1167" s="37" t="s">
        <v>2499</v>
      </c>
      <c r="N1167" s="37" t="s">
        <v>3112</v>
      </c>
      <c r="P1167" s="40">
        <v>42936</v>
      </c>
      <c r="Q1167" s="37"/>
      <c r="V1167" s="40">
        <v>28837</v>
      </c>
      <c r="W1167" s="37"/>
      <c r="Y1167" s="37" t="str">
        <f>+IFERROR(VLOOKUP(Tabla1[[#This Row],[Supervisor]],STAFF!E:H,4,0),"")</f>
        <v/>
      </c>
      <c r="Z1167" s="40">
        <v>42936</v>
      </c>
      <c r="AA1167" s="40"/>
      <c r="AB1167" s="37" t="s">
        <v>2517</v>
      </c>
      <c r="AC1167" s="40"/>
      <c r="AD1167" s="37" t="s">
        <v>709</v>
      </c>
      <c r="AE1167" s="37" t="s">
        <v>709</v>
      </c>
      <c r="AJ1167" s="37">
        <v>5</v>
      </c>
      <c r="AK1167" s="37" t="s">
        <v>3085</v>
      </c>
      <c r="AL1167" s="37">
        <v>45</v>
      </c>
      <c r="AN1167" s="37">
        <f>+IF(AL1167=45,1,"")</f>
        <v>1</v>
      </c>
      <c r="AO1167" s="40">
        <f ca="1">+TODAY()</f>
        <v>44256</v>
      </c>
      <c r="AP1167" s="41" t="str">
        <f>+IF(Tabla1[[#This Row],[Fecha Ingreso Plataforma]]="","",AO1167-AC1167)</f>
        <v/>
      </c>
      <c r="AQ1167" s="40"/>
      <c r="AR1167" s="42">
        <f>+IF(Tabla1[[#This Row],[Fecha Baja]]="","",VALUE(1&amp;"/"&amp;MONTH(Tabla1[[#This Row],[Fecha Baja]])&amp;"/"&amp;YEAR(Tabla1[[#This Row],[Fecha Baja]])))</f>
        <v>42917</v>
      </c>
      <c r="AS1167" s="42" t="str">
        <f>IF(Tabla1[[#This Row],[Fecha Ingreso Plataforma]]="","",VALUE(1&amp;"/"&amp;MONTH(Tabla1[[#This Row],[Fecha Ingreso Plataforma]])&amp;"/"&amp;YEAR(Tabla1[[#This Row],[Fecha Ingreso Plataforma]])))</f>
        <v/>
      </c>
      <c r="AT1167" s="41" t="str">
        <f>+IF(AND(Tabla1[[#This Row],[dias]]&gt;=135,Tabla1[[#This Row],[Estado]]="Vigente"),"Si","No")</f>
        <v>No</v>
      </c>
      <c r="AU1167" s="37" t="str">
        <f>+IF(COUNTIF('PLAN EMPLEADO'!I:I,Tabla1[[#This Row],[Mail]])=0,"No","Si")</f>
        <v>No</v>
      </c>
      <c r="AV1167" s="89" t="s">
        <v>709</v>
      </c>
      <c r="AW1167" s="194"/>
    </row>
    <row r="1168" spans="1:49" x14ac:dyDescent="0.2">
      <c r="A1168" s="37" t="s">
        <v>27</v>
      </c>
      <c r="B1168" s="37" t="s">
        <v>3115</v>
      </c>
      <c r="C1168" s="37" t="s">
        <v>29</v>
      </c>
      <c r="D1168" s="37" t="s">
        <v>30</v>
      </c>
      <c r="E1168" s="193" t="str">
        <f>+LEFT(Tabla1[[#This Row],[RutDV]],8)</f>
        <v>17293937</v>
      </c>
      <c r="F1168" s="193" t="str">
        <f>+RIGHT(Tabla1[[#This Row],[RutDV]],1)</f>
        <v>6</v>
      </c>
      <c r="G1168" s="37" t="s">
        <v>182</v>
      </c>
      <c r="H1168" s="37" t="s">
        <v>709</v>
      </c>
      <c r="I1168" s="37" t="str">
        <f>+TRIM(Tabla1[[#This Row],[Nombres]]&amp;" "&amp;Tabla1[[#This Row],[Apellidos]])</f>
        <v>FELIPE FERNANDO TAPIA ALVAREZ</v>
      </c>
      <c r="J1168" s="37" t="s">
        <v>1608</v>
      </c>
      <c r="K1168" s="37" t="s">
        <v>1609</v>
      </c>
      <c r="L1168" s="37" t="s">
        <v>2494</v>
      </c>
      <c r="M1168" s="37" t="s">
        <v>2499</v>
      </c>
      <c r="N1168" s="37" t="s">
        <v>3112</v>
      </c>
      <c r="P1168" s="40">
        <v>42936</v>
      </c>
      <c r="Q1168" s="37"/>
      <c r="V1168" s="40">
        <v>32734</v>
      </c>
      <c r="W1168" s="37"/>
      <c r="Y1168" s="37" t="str">
        <f>+IFERROR(VLOOKUP(Tabla1[[#This Row],[Supervisor]],STAFF!E:H,4,0),"")</f>
        <v/>
      </c>
      <c r="Z1168" s="40">
        <v>42936</v>
      </c>
      <c r="AA1168" s="40"/>
      <c r="AB1168" s="37" t="s">
        <v>2517</v>
      </c>
      <c r="AC1168" s="40"/>
      <c r="AD1168" s="37" t="s">
        <v>709</v>
      </c>
      <c r="AE1168" s="37" t="s">
        <v>709</v>
      </c>
      <c r="AJ1168" s="37">
        <v>5</v>
      </c>
      <c r="AK1168" s="37" t="s">
        <v>3085</v>
      </c>
      <c r="AL1168" s="37">
        <v>45</v>
      </c>
      <c r="AN1168" s="37">
        <f>+IF(AL1168=45,1,"")</f>
        <v>1</v>
      </c>
      <c r="AO1168" s="40">
        <f ca="1">+TODAY()</f>
        <v>44256</v>
      </c>
      <c r="AP1168" s="41" t="str">
        <f>+IF(Tabla1[[#This Row],[Fecha Ingreso Plataforma]]="","",AO1168-AC1168)</f>
        <v/>
      </c>
      <c r="AQ1168" s="40"/>
      <c r="AR1168" s="42">
        <f>+IF(Tabla1[[#This Row],[Fecha Baja]]="","",VALUE(1&amp;"/"&amp;MONTH(Tabla1[[#This Row],[Fecha Baja]])&amp;"/"&amp;YEAR(Tabla1[[#This Row],[Fecha Baja]])))</f>
        <v>42917</v>
      </c>
      <c r="AS1168" s="42" t="str">
        <f>IF(Tabla1[[#This Row],[Fecha Ingreso Plataforma]]="","",VALUE(1&amp;"/"&amp;MONTH(Tabla1[[#This Row],[Fecha Ingreso Plataforma]])&amp;"/"&amp;YEAR(Tabla1[[#This Row],[Fecha Ingreso Plataforma]])))</f>
        <v/>
      </c>
      <c r="AT1168" s="41" t="str">
        <f>+IF(AND(Tabla1[[#This Row],[dias]]&gt;=135,Tabla1[[#This Row],[Estado]]="Vigente"),"Si","No")</f>
        <v>No</v>
      </c>
      <c r="AU1168" s="37" t="str">
        <f>+IF(COUNTIF('PLAN EMPLEADO'!I:I,Tabla1[[#This Row],[Mail]])=0,"No","Si")</f>
        <v>No</v>
      </c>
      <c r="AV1168" s="89" t="s">
        <v>709</v>
      </c>
      <c r="AW1168" s="194"/>
    </row>
    <row r="1169" spans="1:49" x14ac:dyDescent="0.2">
      <c r="A1169" s="37" t="s">
        <v>27</v>
      </c>
      <c r="B1169" s="37" t="s">
        <v>3115</v>
      </c>
      <c r="C1169" s="37" t="s">
        <v>29</v>
      </c>
      <c r="D1169" s="37" t="s">
        <v>30</v>
      </c>
      <c r="E1169" s="193" t="str">
        <f>+LEFT(Tabla1[[#This Row],[RutDV]],8)</f>
        <v>14362834</v>
      </c>
      <c r="F1169" s="193" t="str">
        <f>+RIGHT(Tabla1[[#This Row],[RutDV]],1)</f>
        <v>5</v>
      </c>
      <c r="G1169" s="37" t="s">
        <v>162</v>
      </c>
      <c r="H1169" s="37" t="s">
        <v>709</v>
      </c>
      <c r="I1169" s="37" t="str">
        <f>+TRIM(Tabla1[[#This Row],[Nombres]]&amp;" "&amp;Tabla1[[#This Row],[Apellidos]])</f>
        <v>FRANCISCO ANTONIO JARA JARA</v>
      </c>
      <c r="J1169" s="37" t="s">
        <v>1569</v>
      </c>
      <c r="K1169" s="37" t="s">
        <v>1570</v>
      </c>
      <c r="L1169" s="37" t="s">
        <v>2494</v>
      </c>
      <c r="M1169" s="37" t="s">
        <v>2499</v>
      </c>
      <c r="N1169" s="37" t="s">
        <v>3112</v>
      </c>
      <c r="P1169" s="40">
        <v>42936</v>
      </c>
      <c r="Q1169" s="37"/>
      <c r="V1169" s="40">
        <v>29673</v>
      </c>
      <c r="W1169" s="37"/>
      <c r="Y1169" s="37" t="str">
        <f>+IFERROR(VLOOKUP(Tabla1[[#This Row],[Supervisor]],STAFF!E:H,4,0),"")</f>
        <v/>
      </c>
      <c r="Z1169" s="40">
        <v>42936</v>
      </c>
      <c r="AA1169" s="40"/>
      <c r="AB1169" s="37" t="s">
        <v>2517</v>
      </c>
      <c r="AC1169" s="40"/>
      <c r="AD1169" s="37" t="s">
        <v>709</v>
      </c>
      <c r="AE1169" s="37" t="s">
        <v>709</v>
      </c>
      <c r="AJ1169" s="37">
        <v>5</v>
      </c>
      <c r="AK1169" s="37" t="s">
        <v>3085</v>
      </c>
      <c r="AL1169" s="37">
        <v>45</v>
      </c>
      <c r="AN1169" s="37">
        <f>+IF(AL1169=45,1,"")</f>
        <v>1</v>
      </c>
      <c r="AO1169" s="40">
        <f ca="1">+TODAY()</f>
        <v>44256</v>
      </c>
      <c r="AP1169" s="41" t="str">
        <f>+IF(Tabla1[[#This Row],[Fecha Ingreso Plataforma]]="","",AO1169-AC1169)</f>
        <v/>
      </c>
      <c r="AQ1169" s="40"/>
      <c r="AR1169" s="42">
        <f>+IF(Tabla1[[#This Row],[Fecha Baja]]="","",VALUE(1&amp;"/"&amp;MONTH(Tabla1[[#This Row],[Fecha Baja]])&amp;"/"&amp;YEAR(Tabla1[[#This Row],[Fecha Baja]])))</f>
        <v>42917</v>
      </c>
      <c r="AS1169" s="42" t="str">
        <f>IF(Tabla1[[#This Row],[Fecha Ingreso Plataforma]]="","",VALUE(1&amp;"/"&amp;MONTH(Tabla1[[#This Row],[Fecha Ingreso Plataforma]])&amp;"/"&amp;YEAR(Tabla1[[#This Row],[Fecha Ingreso Plataforma]])))</f>
        <v/>
      </c>
      <c r="AT1169" s="41" t="str">
        <f>+IF(AND(Tabla1[[#This Row],[dias]]&gt;=135,Tabla1[[#This Row],[Estado]]="Vigente"),"Si","No")</f>
        <v>No</v>
      </c>
      <c r="AU1169" s="37" t="str">
        <f>+IF(COUNTIF('PLAN EMPLEADO'!I:I,Tabla1[[#This Row],[Mail]])=0,"No","Si")</f>
        <v>No</v>
      </c>
      <c r="AV1169" s="89" t="s">
        <v>709</v>
      </c>
      <c r="AW1169" s="194"/>
    </row>
    <row r="1170" spans="1:49" x14ac:dyDescent="0.2">
      <c r="A1170" s="37" t="s">
        <v>27</v>
      </c>
      <c r="B1170" s="37" t="s">
        <v>3115</v>
      </c>
      <c r="C1170" s="37" t="s">
        <v>29</v>
      </c>
      <c r="D1170" s="37" t="s">
        <v>30</v>
      </c>
      <c r="E1170" s="193" t="str">
        <f>+LEFT(Tabla1[[#This Row],[RutDV]],8)</f>
        <v>19253036</v>
      </c>
      <c r="F1170" s="193" t="str">
        <f>+RIGHT(Tabla1[[#This Row],[RutDV]],1)</f>
        <v>9</v>
      </c>
      <c r="G1170" s="37" t="s">
        <v>159</v>
      </c>
      <c r="H1170" s="37" t="s">
        <v>709</v>
      </c>
      <c r="I1170" s="37" t="str">
        <f>+TRIM(Tabla1[[#This Row],[Nombres]]&amp;" "&amp;Tabla1[[#This Row],[Apellidos]])</f>
        <v>GONZALO ANDRES GONZALEZ REYES</v>
      </c>
      <c r="J1170" s="37" t="s">
        <v>1563</v>
      </c>
      <c r="K1170" s="37" t="s">
        <v>1564</v>
      </c>
      <c r="L1170" s="37" t="s">
        <v>2494</v>
      </c>
      <c r="M1170" s="37" t="s">
        <v>2499</v>
      </c>
      <c r="N1170" s="37" t="s">
        <v>3112</v>
      </c>
      <c r="P1170" s="40">
        <v>42936</v>
      </c>
      <c r="Q1170" s="37"/>
      <c r="V1170" s="40">
        <v>35248</v>
      </c>
      <c r="W1170" s="37"/>
      <c r="Y1170" s="37" t="str">
        <f>+IFERROR(VLOOKUP(Tabla1[[#This Row],[Supervisor]],STAFF!E:H,4,0),"")</f>
        <v/>
      </c>
      <c r="Z1170" s="40">
        <v>42936</v>
      </c>
      <c r="AA1170" s="40"/>
      <c r="AB1170" s="37" t="s">
        <v>2517</v>
      </c>
      <c r="AC1170" s="40"/>
      <c r="AD1170" s="37" t="s">
        <v>709</v>
      </c>
      <c r="AE1170" s="37" t="s">
        <v>709</v>
      </c>
      <c r="AJ1170" s="37">
        <v>5</v>
      </c>
      <c r="AK1170" s="37" t="s">
        <v>3085</v>
      </c>
      <c r="AL1170" s="37">
        <v>45</v>
      </c>
      <c r="AN1170" s="37">
        <f>+IF(AL1170=45,1,"")</f>
        <v>1</v>
      </c>
      <c r="AO1170" s="40">
        <f ca="1">+TODAY()</f>
        <v>44256</v>
      </c>
      <c r="AP1170" s="41" t="str">
        <f>+IF(Tabla1[[#This Row],[Fecha Ingreso Plataforma]]="","",AO1170-AC1170)</f>
        <v/>
      </c>
      <c r="AQ1170" s="40"/>
      <c r="AR1170" s="42">
        <f>+IF(Tabla1[[#This Row],[Fecha Baja]]="","",VALUE(1&amp;"/"&amp;MONTH(Tabla1[[#This Row],[Fecha Baja]])&amp;"/"&amp;YEAR(Tabla1[[#This Row],[Fecha Baja]])))</f>
        <v>42917</v>
      </c>
      <c r="AS1170" s="42" t="str">
        <f>IF(Tabla1[[#This Row],[Fecha Ingreso Plataforma]]="","",VALUE(1&amp;"/"&amp;MONTH(Tabla1[[#This Row],[Fecha Ingreso Plataforma]])&amp;"/"&amp;YEAR(Tabla1[[#This Row],[Fecha Ingreso Plataforma]])))</f>
        <v/>
      </c>
      <c r="AT1170" s="41" t="str">
        <f>+IF(AND(Tabla1[[#This Row],[dias]]&gt;=135,Tabla1[[#This Row],[Estado]]="Vigente"),"Si","No")</f>
        <v>No</v>
      </c>
      <c r="AU1170" s="37" t="str">
        <f>+IF(COUNTIF('PLAN EMPLEADO'!I:I,Tabla1[[#This Row],[Mail]])=0,"No","Si")</f>
        <v>No</v>
      </c>
      <c r="AV1170" s="89" t="s">
        <v>709</v>
      </c>
      <c r="AW1170" s="194"/>
    </row>
    <row r="1171" spans="1:49" x14ac:dyDescent="0.2">
      <c r="A1171" s="37" t="s">
        <v>27</v>
      </c>
      <c r="B1171" s="37" t="s">
        <v>3115</v>
      </c>
      <c r="C1171" s="37" t="s">
        <v>29</v>
      </c>
      <c r="D1171" s="37" t="s">
        <v>30</v>
      </c>
      <c r="E1171" s="193" t="str">
        <f>+LEFT(Tabla1[[#This Row],[RutDV]],8)</f>
        <v>17681653</v>
      </c>
      <c r="F1171" s="193" t="str">
        <f>+RIGHT(Tabla1[[#This Row],[RutDV]],1)</f>
        <v>8</v>
      </c>
      <c r="G1171" s="37" t="s">
        <v>161</v>
      </c>
      <c r="H1171" s="37" t="s">
        <v>709</v>
      </c>
      <c r="I1171" s="37" t="str">
        <f>+TRIM(Tabla1[[#This Row],[Nombres]]&amp;" "&amp;Tabla1[[#This Row],[Apellidos]])</f>
        <v>MARIA IGNACIA GUTIERREZ VARELA</v>
      </c>
      <c r="J1171" s="37" t="s">
        <v>1567</v>
      </c>
      <c r="K1171" s="37" t="s">
        <v>1568</v>
      </c>
      <c r="L1171" s="37" t="s">
        <v>2494</v>
      </c>
      <c r="M1171" s="37" t="s">
        <v>2499</v>
      </c>
      <c r="N1171" s="37" t="s">
        <v>3112</v>
      </c>
      <c r="P1171" s="40">
        <v>42936</v>
      </c>
      <c r="Q1171" s="37"/>
      <c r="V1171" s="40">
        <v>33532</v>
      </c>
      <c r="W1171" s="37"/>
      <c r="Y1171" s="37" t="str">
        <f>+IFERROR(VLOOKUP(Tabla1[[#This Row],[Supervisor]],STAFF!E:H,4,0),"")</f>
        <v/>
      </c>
      <c r="Z1171" s="40">
        <v>42936</v>
      </c>
      <c r="AA1171" s="40"/>
      <c r="AB1171" s="37" t="s">
        <v>2517</v>
      </c>
      <c r="AC1171" s="40"/>
      <c r="AD1171" s="37" t="s">
        <v>709</v>
      </c>
      <c r="AE1171" s="37" t="s">
        <v>709</v>
      </c>
      <c r="AJ1171" s="37">
        <v>5</v>
      </c>
      <c r="AK1171" s="37" t="s">
        <v>3085</v>
      </c>
      <c r="AL1171" s="37">
        <v>45</v>
      </c>
      <c r="AN1171" s="37">
        <f>+IF(AL1171=45,1,"")</f>
        <v>1</v>
      </c>
      <c r="AO1171" s="40">
        <f ca="1">+TODAY()</f>
        <v>44256</v>
      </c>
      <c r="AP1171" s="41" t="str">
        <f>+IF(Tabla1[[#This Row],[Fecha Ingreso Plataforma]]="","",AO1171-AC1171)</f>
        <v/>
      </c>
      <c r="AQ1171" s="40"/>
      <c r="AR1171" s="42">
        <f>+IF(Tabla1[[#This Row],[Fecha Baja]]="","",VALUE(1&amp;"/"&amp;MONTH(Tabla1[[#This Row],[Fecha Baja]])&amp;"/"&amp;YEAR(Tabla1[[#This Row],[Fecha Baja]])))</f>
        <v>42917</v>
      </c>
      <c r="AS1171" s="42" t="str">
        <f>IF(Tabla1[[#This Row],[Fecha Ingreso Plataforma]]="","",VALUE(1&amp;"/"&amp;MONTH(Tabla1[[#This Row],[Fecha Ingreso Plataforma]])&amp;"/"&amp;YEAR(Tabla1[[#This Row],[Fecha Ingreso Plataforma]])))</f>
        <v/>
      </c>
      <c r="AT1171" s="41" t="str">
        <f>+IF(AND(Tabla1[[#This Row],[dias]]&gt;=135,Tabla1[[#This Row],[Estado]]="Vigente"),"Si","No")</f>
        <v>No</v>
      </c>
      <c r="AU1171" s="37" t="str">
        <f>+IF(COUNTIF('PLAN EMPLEADO'!I:I,Tabla1[[#This Row],[Mail]])=0,"No","Si")</f>
        <v>No</v>
      </c>
      <c r="AV1171" s="89" t="s">
        <v>709</v>
      </c>
      <c r="AW1171" s="194"/>
    </row>
    <row r="1172" spans="1:49" x14ac:dyDescent="0.2">
      <c r="A1172" s="37" t="s">
        <v>27</v>
      </c>
      <c r="B1172" s="37" t="s">
        <v>3115</v>
      </c>
      <c r="C1172" s="37" t="s">
        <v>29</v>
      </c>
      <c r="D1172" s="37" t="s">
        <v>30</v>
      </c>
      <c r="E1172" s="193" t="str">
        <f>+LEFT(Tabla1[[#This Row],[RutDV]],8)</f>
        <v>18369589</v>
      </c>
      <c r="F1172" s="193" t="str">
        <f>+RIGHT(Tabla1[[#This Row],[RutDV]],1)</f>
        <v>4</v>
      </c>
      <c r="G1172" s="37" t="s">
        <v>170</v>
      </c>
      <c r="H1172" s="37" t="s">
        <v>709</v>
      </c>
      <c r="I1172" s="37" t="str">
        <f>+TRIM(Tabla1[[#This Row],[Nombres]]&amp;" "&amp;Tabla1[[#This Row],[Apellidos]])</f>
        <v>NICOLAS ARMANDO PEÑA ROA</v>
      </c>
      <c r="J1172" s="37" t="s">
        <v>1585</v>
      </c>
      <c r="K1172" s="37" t="s">
        <v>1586</v>
      </c>
      <c r="L1172" s="37" t="s">
        <v>2494</v>
      </c>
      <c r="M1172" s="37" t="s">
        <v>2499</v>
      </c>
      <c r="N1172" s="37" t="s">
        <v>3112</v>
      </c>
      <c r="P1172" s="40">
        <v>42936</v>
      </c>
      <c r="Q1172" s="37"/>
      <c r="V1172" s="40">
        <v>34121</v>
      </c>
      <c r="W1172" s="37"/>
      <c r="Y1172" s="37" t="str">
        <f>+IFERROR(VLOOKUP(Tabla1[[#This Row],[Supervisor]],STAFF!E:H,4,0),"")</f>
        <v/>
      </c>
      <c r="Z1172" s="40">
        <v>42936</v>
      </c>
      <c r="AA1172" s="40"/>
      <c r="AB1172" s="37" t="s">
        <v>2517</v>
      </c>
      <c r="AC1172" s="40"/>
      <c r="AD1172" s="37" t="s">
        <v>709</v>
      </c>
      <c r="AE1172" s="37" t="s">
        <v>709</v>
      </c>
      <c r="AJ1172" s="37">
        <v>5</v>
      </c>
      <c r="AK1172" s="37" t="s">
        <v>3085</v>
      </c>
      <c r="AL1172" s="37">
        <v>45</v>
      </c>
      <c r="AN1172" s="37">
        <f>+IF(AL1172=45,1,"")</f>
        <v>1</v>
      </c>
      <c r="AO1172" s="40">
        <f ca="1">+TODAY()</f>
        <v>44256</v>
      </c>
      <c r="AP1172" s="41" t="str">
        <f>+IF(Tabla1[[#This Row],[Fecha Ingreso Plataforma]]="","",AO1172-AC1172)</f>
        <v/>
      </c>
      <c r="AQ1172" s="40"/>
      <c r="AR1172" s="42">
        <f>+IF(Tabla1[[#This Row],[Fecha Baja]]="","",VALUE(1&amp;"/"&amp;MONTH(Tabla1[[#This Row],[Fecha Baja]])&amp;"/"&amp;YEAR(Tabla1[[#This Row],[Fecha Baja]])))</f>
        <v>42917</v>
      </c>
      <c r="AS1172" s="42" t="str">
        <f>IF(Tabla1[[#This Row],[Fecha Ingreso Plataforma]]="","",VALUE(1&amp;"/"&amp;MONTH(Tabla1[[#This Row],[Fecha Ingreso Plataforma]])&amp;"/"&amp;YEAR(Tabla1[[#This Row],[Fecha Ingreso Plataforma]])))</f>
        <v/>
      </c>
      <c r="AT1172" s="41" t="str">
        <f>+IF(AND(Tabla1[[#This Row],[dias]]&gt;=135,Tabla1[[#This Row],[Estado]]="Vigente"),"Si","No")</f>
        <v>No</v>
      </c>
      <c r="AU1172" s="37" t="str">
        <f>+IF(COUNTIF('PLAN EMPLEADO'!I:I,Tabla1[[#This Row],[Mail]])=0,"No","Si")</f>
        <v>No</v>
      </c>
      <c r="AV1172" s="89" t="s">
        <v>709</v>
      </c>
      <c r="AW1172" s="194"/>
    </row>
    <row r="1173" spans="1:49" x14ac:dyDescent="0.2">
      <c r="A1173" s="37" t="s">
        <v>27</v>
      </c>
      <c r="B1173" s="37" t="s">
        <v>3115</v>
      </c>
      <c r="C1173" s="37" t="s">
        <v>29</v>
      </c>
      <c r="D1173" s="37" t="s">
        <v>30</v>
      </c>
      <c r="E1173" s="193" t="str">
        <f>+LEFT(Tabla1[[#This Row],[RutDV]],8)</f>
        <v>19432689</v>
      </c>
      <c r="F1173" s="193" t="str">
        <f>+RIGHT(Tabla1[[#This Row],[RutDV]],1)</f>
        <v>0</v>
      </c>
      <c r="G1173" s="37" t="s">
        <v>139</v>
      </c>
      <c r="H1173" s="37" t="s">
        <v>709</v>
      </c>
      <c r="I1173" s="37" t="str">
        <f>+TRIM(Tabla1[[#This Row],[Nombres]]&amp;" "&amp;Tabla1[[#This Row],[Apellidos]])</f>
        <v>RUTH NOEMI AGUILERA BRICEÑO</v>
      </c>
      <c r="J1173" s="37" t="s">
        <v>1523</v>
      </c>
      <c r="K1173" s="37" t="s">
        <v>1524</v>
      </c>
      <c r="L1173" s="37" t="s">
        <v>2494</v>
      </c>
      <c r="M1173" s="37" t="s">
        <v>2499</v>
      </c>
      <c r="N1173" s="37" t="s">
        <v>3112</v>
      </c>
      <c r="P1173" s="40">
        <v>42936</v>
      </c>
      <c r="Q1173" s="37"/>
      <c r="V1173" s="40">
        <v>35207</v>
      </c>
      <c r="W1173" s="37"/>
      <c r="Y1173" s="37" t="str">
        <f>+IFERROR(VLOOKUP(Tabla1[[#This Row],[Supervisor]],STAFF!E:H,4,0),"")</f>
        <v/>
      </c>
      <c r="Z1173" s="40">
        <v>42936</v>
      </c>
      <c r="AA1173" s="40"/>
      <c r="AB1173" s="37" t="s">
        <v>2517</v>
      </c>
      <c r="AC1173" s="40"/>
      <c r="AD1173" s="37" t="s">
        <v>709</v>
      </c>
      <c r="AE1173" s="37" t="s">
        <v>709</v>
      </c>
      <c r="AJ1173" s="37">
        <v>5</v>
      </c>
      <c r="AK1173" s="37" t="s">
        <v>3085</v>
      </c>
      <c r="AL1173" s="37">
        <v>45</v>
      </c>
      <c r="AN1173" s="37">
        <f>+IF(AL1173=45,1,"")</f>
        <v>1</v>
      </c>
      <c r="AO1173" s="40">
        <f ca="1">+TODAY()</f>
        <v>44256</v>
      </c>
      <c r="AP1173" s="41" t="str">
        <f>+IF(Tabla1[[#This Row],[Fecha Ingreso Plataforma]]="","",AO1173-AC1173)</f>
        <v/>
      </c>
      <c r="AQ1173" s="40"/>
      <c r="AR1173" s="42">
        <f>+IF(Tabla1[[#This Row],[Fecha Baja]]="","",VALUE(1&amp;"/"&amp;MONTH(Tabla1[[#This Row],[Fecha Baja]])&amp;"/"&amp;YEAR(Tabla1[[#This Row],[Fecha Baja]])))</f>
        <v>42917</v>
      </c>
      <c r="AS1173" s="42" t="str">
        <f>IF(Tabla1[[#This Row],[Fecha Ingreso Plataforma]]="","",VALUE(1&amp;"/"&amp;MONTH(Tabla1[[#This Row],[Fecha Ingreso Plataforma]])&amp;"/"&amp;YEAR(Tabla1[[#This Row],[Fecha Ingreso Plataforma]])))</f>
        <v/>
      </c>
      <c r="AT1173" s="41" t="str">
        <f>+IF(AND(Tabla1[[#This Row],[dias]]&gt;=135,Tabla1[[#This Row],[Estado]]="Vigente"),"Si","No")</f>
        <v>No</v>
      </c>
      <c r="AU1173" s="37" t="str">
        <f>+IF(COUNTIF('PLAN EMPLEADO'!I:I,Tabla1[[#This Row],[Mail]])=0,"No","Si")</f>
        <v>No</v>
      </c>
      <c r="AV1173" s="89" t="s">
        <v>709</v>
      </c>
      <c r="AW1173" s="194"/>
    </row>
    <row r="1174" spans="1:49" x14ac:dyDescent="0.2">
      <c r="A1174" s="37" t="s">
        <v>27</v>
      </c>
      <c r="B1174" s="37" t="s">
        <v>3115</v>
      </c>
      <c r="C1174" s="37" t="s">
        <v>29</v>
      </c>
      <c r="D1174" s="37" t="s">
        <v>30</v>
      </c>
      <c r="E1174" s="193" t="str">
        <f>+LEFT(Tabla1[[#This Row],[RutDV]],8)</f>
        <v>16773732</v>
      </c>
      <c r="F1174" s="193" t="str">
        <f>+RIGHT(Tabla1[[#This Row],[RutDV]],1)</f>
        <v>3</v>
      </c>
      <c r="G1174" s="37" t="s">
        <v>153</v>
      </c>
      <c r="H1174" s="37" t="s">
        <v>709</v>
      </c>
      <c r="I1174" s="37" t="str">
        <f>+TRIM(Tabla1[[#This Row],[Nombres]]&amp;" "&amp;Tabla1[[#This Row],[Apellidos]])</f>
        <v>CAMILO ANDRES ESPINOZA ROJAS</v>
      </c>
      <c r="J1174" s="37" t="s">
        <v>1551</v>
      </c>
      <c r="K1174" s="37" t="s">
        <v>1552</v>
      </c>
      <c r="L1174" s="37" t="s">
        <v>2494</v>
      </c>
      <c r="M1174" s="37" t="s">
        <v>2499</v>
      </c>
      <c r="N1174" s="37" t="s">
        <v>3112</v>
      </c>
      <c r="P1174" s="40">
        <v>42937</v>
      </c>
      <c r="Q1174" s="37"/>
      <c r="V1174" s="40">
        <v>31713</v>
      </c>
      <c r="W1174" s="37"/>
      <c r="Y1174" s="37" t="str">
        <f>+IFERROR(VLOOKUP(Tabla1[[#This Row],[Supervisor]],STAFF!E:H,4,0),"")</f>
        <v/>
      </c>
      <c r="Z1174" s="40">
        <v>42937</v>
      </c>
      <c r="AA1174" s="40"/>
      <c r="AB1174" s="37" t="s">
        <v>2517</v>
      </c>
      <c r="AC1174" s="40"/>
      <c r="AD1174" s="37" t="s">
        <v>709</v>
      </c>
      <c r="AE1174" s="37" t="s">
        <v>709</v>
      </c>
      <c r="AJ1174" s="37">
        <v>5</v>
      </c>
      <c r="AK1174" s="37" t="s">
        <v>3085</v>
      </c>
      <c r="AL1174" s="37">
        <v>45</v>
      </c>
      <c r="AN1174" s="37">
        <f>+IF(AL1174=45,1,"")</f>
        <v>1</v>
      </c>
      <c r="AO1174" s="40">
        <f ca="1">+TODAY()</f>
        <v>44256</v>
      </c>
      <c r="AP1174" s="41" t="str">
        <f>+IF(Tabla1[[#This Row],[Fecha Ingreso Plataforma]]="","",AO1174-AC1174)</f>
        <v/>
      </c>
      <c r="AQ1174" s="40"/>
      <c r="AR1174" s="42">
        <f>+IF(Tabla1[[#This Row],[Fecha Baja]]="","",VALUE(1&amp;"/"&amp;MONTH(Tabla1[[#This Row],[Fecha Baja]])&amp;"/"&amp;YEAR(Tabla1[[#This Row],[Fecha Baja]])))</f>
        <v>42917</v>
      </c>
      <c r="AS1174" s="42" t="str">
        <f>IF(Tabla1[[#This Row],[Fecha Ingreso Plataforma]]="","",VALUE(1&amp;"/"&amp;MONTH(Tabla1[[#This Row],[Fecha Ingreso Plataforma]])&amp;"/"&amp;YEAR(Tabla1[[#This Row],[Fecha Ingreso Plataforma]])))</f>
        <v/>
      </c>
      <c r="AT1174" s="41" t="str">
        <f>+IF(AND(Tabla1[[#This Row],[dias]]&gt;=135,Tabla1[[#This Row],[Estado]]="Vigente"),"Si","No")</f>
        <v>No</v>
      </c>
      <c r="AU1174" s="37" t="str">
        <f>+IF(COUNTIF('PLAN EMPLEADO'!I:I,Tabla1[[#This Row],[Mail]])=0,"No","Si")</f>
        <v>No</v>
      </c>
      <c r="AV1174" s="89" t="s">
        <v>709</v>
      </c>
      <c r="AW1174" s="194"/>
    </row>
    <row r="1175" spans="1:49" x14ac:dyDescent="0.2">
      <c r="A1175" s="37" t="s">
        <v>27</v>
      </c>
      <c r="B1175" s="37" t="s">
        <v>3115</v>
      </c>
      <c r="C1175" s="37" t="s">
        <v>29</v>
      </c>
      <c r="D1175" s="37" t="s">
        <v>30</v>
      </c>
      <c r="E1175" s="193" t="str">
        <f>+LEFT(Tabla1[[#This Row],[RutDV]],8)</f>
        <v>13876119</v>
      </c>
      <c r="F1175" s="193" t="str">
        <f>+RIGHT(Tabla1[[#This Row],[RutDV]],1)</f>
        <v>3</v>
      </c>
      <c r="G1175" s="37" t="s">
        <v>185</v>
      </c>
      <c r="H1175" s="37" t="s">
        <v>709</v>
      </c>
      <c r="I1175" s="37" t="str">
        <f>+TRIM(Tabla1[[#This Row],[Nombres]]&amp;" "&amp;Tabla1[[#This Row],[Apellidos]])</f>
        <v>CLAUDIA ANDREA VERGARA CONTRERAS</v>
      </c>
      <c r="J1175" s="37" t="s">
        <v>1614</v>
      </c>
      <c r="K1175" s="37" t="s">
        <v>1615</v>
      </c>
      <c r="L1175" s="37" t="s">
        <v>2494</v>
      </c>
      <c r="M1175" s="37" t="s">
        <v>2499</v>
      </c>
      <c r="N1175" s="37" t="s">
        <v>3112</v>
      </c>
      <c r="P1175" s="40">
        <v>42937</v>
      </c>
      <c r="Q1175" s="37"/>
      <c r="V1175" s="40">
        <v>29515</v>
      </c>
      <c r="W1175" s="37"/>
      <c r="Y1175" s="37" t="str">
        <f>+IFERROR(VLOOKUP(Tabla1[[#This Row],[Supervisor]],STAFF!E:H,4,0),"")</f>
        <v/>
      </c>
      <c r="Z1175" s="40">
        <v>42937</v>
      </c>
      <c r="AA1175" s="40"/>
      <c r="AB1175" s="37" t="s">
        <v>2517</v>
      </c>
      <c r="AC1175" s="40"/>
      <c r="AD1175" s="37" t="s">
        <v>709</v>
      </c>
      <c r="AE1175" s="37" t="s">
        <v>709</v>
      </c>
      <c r="AJ1175" s="37">
        <v>5</v>
      </c>
      <c r="AK1175" s="37" t="s">
        <v>3085</v>
      </c>
      <c r="AL1175" s="37">
        <v>45</v>
      </c>
      <c r="AN1175" s="37">
        <f>+IF(AL1175=45,1,"")</f>
        <v>1</v>
      </c>
      <c r="AO1175" s="40">
        <f ca="1">+TODAY()</f>
        <v>44256</v>
      </c>
      <c r="AP1175" s="41" t="str">
        <f>+IF(Tabla1[[#This Row],[Fecha Ingreso Plataforma]]="","",AO1175-AC1175)</f>
        <v/>
      </c>
      <c r="AQ1175" s="40"/>
      <c r="AR1175" s="42">
        <f>+IF(Tabla1[[#This Row],[Fecha Baja]]="","",VALUE(1&amp;"/"&amp;MONTH(Tabla1[[#This Row],[Fecha Baja]])&amp;"/"&amp;YEAR(Tabla1[[#This Row],[Fecha Baja]])))</f>
        <v>42917</v>
      </c>
      <c r="AS1175" s="42" t="str">
        <f>IF(Tabla1[[#This Row],[Fecha Ingreso Plataforma]]="","",VALUE(1&amp;"/"&amp;MONTH(Tabla1[[#This Row],[Fecha Ingreso Plataforma]])&amp;"/"&amp;YEAR(Tabla1[[#This Row],[Fecha Ingreso Plataforma]])))</f>
        <v/>
      </c>
      <c r="AT1175" s="41" t="str">
        <f>+IF(AND(Tabla1[[#This Row],[dias]]&gt;=135,Tabla1[[#This Row],[Estado]]="Vigente"),"Si","No")</f>
        <v>No</v>
      </c>
      <c r="AU1175" s="37" t="str">
        <f>+IF(COUNTIF('PLAN EMPLEADO'!I:I,Tabla1[[#This Row],[Mail]])=0,"No","Si")</f>
        <v>No</v>
      </c>
      <c r="AV1175" s="89" t="s">
        <v>709</v>
      </c>
      <c r="AW1175" s="194"/>
    </row>
    <row r="1176" spans="1:49" x14ac:dyDescent="0.2">
      <c r="A1176" s="37" t="s">
        <v>27</v>
      </c>
      <c r="B1176" s="37" t="s">
        <v>3115</v>
      </c>
      <c r="C1176" s="37" t="s">
        <v>29</v>
      </c>
      <c r="D1176" s="37" t="s">
        <v>30</v>
      </c>
      <c r="E1176" s="193" t="str">
        <f>+LEFT(Tabla1[[#This Row],[RutDV]],8)</f>
        <v>13749926</v>
      </c>
      <c r="F1176" s="193" t="str">
        <f>+RIGHT(Tabla1[[#This Row],[RutDV]],1)</f>
        <v>6</v>
      </c>
      <c r="G1176" s="37" t="s">
        <v>169</v>
      </c>
      <c r="H1176" s="37" t="s">
        <v>709</v>
      </c>
      <c r="I1176" s="37" t="str">
        <f>+TRIM(Tabla1[[#This Row],[Nombres]]&amp;" "&amp;Tabla1[[#This Row],[Apellidos]])</f>
        <v>JAVIER ARTURO ORELLANA CORTES</v>
      </c>
      <c r="J1176" s="37" t="s">
        <v>1583</v>
      </c>
      <c r="K1176" s="37" t="s">
        <v>1584</v>
      </c>
      <c r="L1176" s="37" t="s">
        <v>2494</v>
      </c>
      <c r="M1176" s="37" t="s">
        <v>2499</v>
      </c>
      <c r="N1176" s="37" t="s">
        <v>3112</v>
      </c>
      <c r="P1176" s="40">
        <v>42938</v>
      </c>
      <c r="Q1176" s="37"/>
      <c r="V1176" s="40">
        <v>29272</v>
      </c>
      <c r="W1176" s="37"/>
      <c r="Y1176" s="37" t="str">
        <f>+IFERROR(VLOOKUP(Tabla1[[#This Row],[Supervisor]],STAFF!E:H,4,0),"")</f>
        <v/>
      </c>
      <c r="Z1176" s="40">
        <v>42937</v>
      </c>
      <c r="AA1176" s="40"/>
      <c r="AB1176" s="37" t="s">
        <v>2517</v>
      </c>
      <c r="AC1176" s="40"/>
      <c r="AD1176" s="37" t="s">
        <v>709</v>
      </c>
      <c r="AE1176" s="37" t="s">
        <v>709</v>
      </c>
      <c r="AJ1176" s="37">
        <v>5</v>
      </c>
      <c r="AK1176" s="37" t="s">
        <v>3085</v>
      </c>
      <c r="AL1176" s="37">
        <v>45</v>
      </c>
      <c r="AN1176" s="37">
        <f>+IF(AL1176=45,1,"")</f>
        <v>1</v>
      </c>
      <c r="AO1176" s="40">
        <f ca="1">+TODAY()</f>
        <v>44256</v>
      </c>
      <c r="AP1176" s="41" t="str">
        <f>+IF(Tabla1[[#This Row],[Fecha Ingreso Plataforma]]="","",AO1176-AC1176)</f>
        <v/>
      </c>
      <c r="AQ1176" s="40"/>
      <c r="AR1176" s="42">
        <f>+IF(Tabla1[[#This Row],[Fecha Baja]]="","",VALUE(1&amp;"/"&amp;MONTH(Tabla1[[#This Row],[Fecha Baja]])&amp;"/"&amp;YEAR(Tabla1[[#This Row],[Fecha Baja]])))</f>
        <v>42917</v>
      </c>
      <c r="AS1176" s="42" t="str">
        <f>IF(Tabla1[[#This Row],[Fecha Ingreso Plataforma]]="","",VALUE(1&amp;"/"&amp;MONTH(Tabla1[[#This Row],[Fecha Ingreso Plataforma]])&amp;"/"&amp;YEAR(Tabla1[[#This Row],[Fecha Ingreso Plataforma]])))</f>
        <v/>
      </c>
      <c r="AT1176" s="41" t="str">
        <f>+IF(AND(Tabla1[[#This Row],[dias]]&gt;=135,Tabla1[[#This Row],[Estado]]="Vigente"),"Si","No")</f>
        <v>No</v>
      </c>
      <c r="AU1176" s="37" t="str">
        <f>+IF(COUNTIF('PLAN EMPLEADO'!I:I,Tabla1[[#This Row],[Mail]])=0,"No","Si")</f>
        <v>No</v>
      </c>
      <c r="AV1176" s="89" t="s">
        <v>709</v>
      </c>
      <c r="AW1176" s="194"/>
    </row>
    <row r="1177" spans="1:49" x14ac:dyDescent="0.2">
      <c r="A1177" s="37" t="s">
        <v>27</v>
      </c>
      <c r="B1177" s="37" t="s">
        <v>3115</v>
      </c>
      <c r="C1177" s="37" t="s">
        <v>29</v>
      </c>
      <c r="D1177" s="37" t="s">
        <v>30</v>
      </c>
      <c r="E1177" s="193" t="str">
        <f>+LEFT(Tabla1[[#This Row],[RutDV]],8)</f>
        <v>18374193</v>
      </c>
      <c r="F1177" s="193" t="str">
        <f>+RIGHT(Tabla1[[#This Row],[RutDV]],1)</f>
        <v>4</v>
      </c>
      <c r="G1177" s="37" t="s">
        <v>149</v>
      </c>
      <c r="H1177" s="37" t="s">
        <v>709</v>
      </c>
      <c r="I1177" s="37" t="str">
        <f>+TRIM(Tabla1[[#This Row],[Nombres]]&amp;" "&amp;Tabla1[[#This Row],[Apellidos]])</f>
        <v>MIRNA GISSELLE CORVALAN RODRIGUEZ</v>
      </c>
      <c r="J1177" s="37" t="s">
        <v>1543</v>
      </c>
      <c r="K1177" s="37" t="s">
        <v>1544</v>
      </c>
      <c r="L1177" s="37" t="s">
        <v>2494</v>
      </c>
      <c r="M1177" s="37" t="s">
        <v>2499</v>
      </c>
      <c r="N1177" s="37" t="s">
        <v>3112</v>
      </c>
      <c r="P1177" s="40">
        <v>42937</v>
      </c>
      <c r="Q1177" s="37"/>
      <c r="V1177" s="40">
        <v>34035</v>
      </c>
      <c r="W1177" s="37"/>
      <c r="Y1177" s="37" t="str">
        <f>+IFERROR(VLOOKUP(Tabla1[[#This Row],[Supervisor]],STAFF!E:H,4,0),"")</f>
        <v/>
      </c>
      <c r="Z1177" s="40">
        <v>42937</v>
      </c>
      <c r="AA1177" s="40"/>
      <c r="AB1177" s="37" t="s">
        <v>2517</v>
      </c>
      <c r="AC1177" s="40"/>
      <c r="AD1177" s="37" t="s">
        <v>709</v>
      </c>
      <c r="AE1177" s="37" t="s">
        <v>709</v>
      </c>
      <c r="AJ1177" s="37">
        <v>5</v>
      </c>
      <c r="AK1177" s="37" t="s">
        <v>3085</v>
      </c>
      <c r="AL1177" s="37">
        <v>45</v>
      </c>
      <c r="AN1177" s="37">
        <f>+IF(AL1177=45,1,"")</f>
        <v>1</v>
      </c>
      <c r="AO1177" s="40">
        <f ca="1">+TODAY()</f>
        <v>44256</v>
      </c>
      <c r="AP1177" s="41" t="str">
        <f>+IF(Tabla1[[#This Row],[Fecha Ingreso Plataforma]]="","",AO1177-AC1177)</f>
        <v/>
      </c>
      <c r="AQ1177" s="40"/>
      <c r="AR1177" s="42">
        <f>+IF(Tabla1[[#This Row],[Fecha Baja]]="","",VALUE(1&amp;"/"&amp;MONTH(Tabla1[[#This Row],[Fecha Baja]])&amp;"/"&amp;YEAR(Tabla1[[#This Row],[Fecha Baja]])))</f>
        <v>42917</v>
      </c>
      <c r="AS1177" s="42" t="str">
        <f>IF(Tabla1[[#This Row],[Fecha Ingreso Plataforma]]="","",VALUE(1&amp;"/"&amp;MONTH(Tabla1[[#This Row],[Fecha Ingreso Plataforma]])&amp;"/"&amp;YEAR(Tabla1[[#This Row],[Fecha Ingreso Plataforma]])))</f>
        <v/>
      </c>
      <c r="AT1177" s="41" t="str">
        <f>+IF(AND(Tabla1[[#This Row],[dias]]&gt;=135,Tabla1[[#This Row],[Estado]]="Vigente"),"Si","No")</f>
        <v>No</v>
      </c>
      <c r="AU1177" s="37" t="str">
        <f>+IF(COUNTIF('PLAN EMPLEADO'!I:I,Tabla1[[#This Row],[Mail]])=0,"No","Si")</f>
        <v>No</v>
      </c>
      <c r="AV1177" s="89" t="s">
        <v>709</v>
      </c>
      <c r="AW1177" s="194"/>
    </row>
    <row r="1178" spans="1:49" x14ac:dyDescent="0.2">
      <c r="A1178" s="37" t="s">
        <v>27</v>
      </c>
      <c r="B1178" s="37" t="s">
        <v>3115</v>
      </c>
      <c r="C1178" s="37" t="s">
        <v>29</v>
      </c>
      <c r="D1178" s="37" t="s">
        <v>30</v>
      </c>
      <c r="E1178" s="193" t="str">
        <f>+LEFT(Tabla1[[#This Row],[RutDV]],8)</f>
        <v>15398997</v>
      </c>
      <c r="F1178" s="193" t="str">
        <f>+RIGHT(Tabla1[[#This Row],[RutDV]],1)</f>
        <v>4</v>
      </c>
      <c r="G1178" s="37" t="s">
        <v>154</v>
      </c>
      <c r="H1178" s="37" t="s">
        <v>709</v>
      </c>
      <c r="I1178" s="37" t="str">
        <f>+TRIM(Tabla1[[#This Row],[Nombres]]&amp;" "&amp;Tabla1[[#This Row],[Apellidos]])</f>
        <v>VIVIANA ANDREA FERNANDEZ MEDINA</v>
      </c>
      <c r="J1178" s="37" t="s">
        <v>1553</v>
      </c>
      <c r="K1178" s="37" t="s">
        <v>1554</v>
      </c>
      <c r="L1178" s="37" t="s">
        <v>2494</v>
      </c>
      <c r="M1178" s="37" t="s">
        <v>2499</v>
      </c>
      <c r="N1178" s="37" t="s">
        <v>3112</v>
      </c>
      <c r="P1178" s="40">
        <v>42937</v>
      </c>
      <c r="Q1178" s="37"/>
      <c r="V1178" s="40">
        <v>30191</v>
      </c>
      <c r="W1178" s="37"/>
      <c r="Y1178" s="37" t="str">
        <f>+IFERROR(VLOOKUP(Tabla1[[#This Row],[Supervisor]],STAFF!E:H,4,0),"")</f>
        <v/>
      </c>
      <c r="Z1178" s="40">
        <v>42937</v>
      </c>
      <c r="AA1178" s="40"/>
      <c r="AB1178" s="37" t="s">
        <v>2517</v>
      </c>
      <c r="AC1178" s="40"/>
      <c r="AD1178" s="37" t="s">
        <v>709</v>
      </c>
      <c r="AE1178" s="37" t="s">
        <v>709</v>
      </c>
      <c r="AJ1178" s="37">
        <v>5</v>
      </c>
      <c r="AK1178" s="37" t="s">
        <v>3085</v>
      </c>
      <c r="AL1178" s="37">
        <v>45</v>
      </c>
      <c r="AN1178" s="37">
        <f>+IF(AL1178=45,1,"")</f>
        <v>1</v>
      </c>
      <c r="AO1178" s="40">
        <f ca="1">+TODAY()</f>
        <v>44256</v>
      </c>
      <c r="AP1178" s="41" t="str">
        <f>+IF(Tabla1[[#This Row],[Fecha Ingreso Plataforma]]="","",AO1178-AC1178)</f>
        <v/>
      </c>
      <c r="AQ1178" s="40"/>
      <c r="AR1178" s="42">
        <f>+IF(Tabla1[[#This Row],[Fecha Baja]]="","",VALUE(1&amp;"/"&amp;MONTH(Tabla1[[#This Row],[Fecha Baja]])&amp;"/"&amp;YEAR(Tabla1[[#This Row],[Fecha Baja]])))</f>
        <v>42917</v>
      </c>
      <c r="AS1178" s="42" t="str">
        <f>IF(Tabla1[[#This Row],[Fecha Ingreso Plataforma]]="","",VALUE(1&amp;"/"&amp;MONTH(Tabla1[[#This Row],[Fecha Ingreso Plataforma]])&amp;"/"&amp;YEAR(Tabla1[[#This Row],[Fecha Ingreso Plataforma]])))</f>
        <v/>
      </c>
      <c r="AT1178" s="41" t="str">
        <f>+IF(AND(Tabla1[[#This Row],[dias]]&gt;=135,Tabla1[[#This Row],[Estado]]="Vigente"),"Si","No")</f>
        <v>No</v>
      </c>
      <c r="AU1178" s="37" t="str">
        <f>+IF(COUNTIF('PLAN EMPLEADO'!I:I,Tabla1[[#This Row],[Mail]])=0,"No","Si")</f>
        <v>No</v>
      </c>
      <c r="AV1178" s="89" t="s">
        <v>709</v>
      </c>
      <c r="AW1178" s="194"/>
    </row>
    <row r="1179" spans="1:49" x14ac:dyDescent="0.2">
      <c r="A1179" s="37" t="s">
        <v>27</v>
      </c>
      <c r="B1179" s="37" t="s">
        <v>3115</v>
      </c>
      <c r="C1179" s="37" t="s">
        <v>29</v>
      </c>
      <c r="D1179" s="37" t="s">
        <v>30</v>
      </c>
      <c r="E1179" s="193" t="str">
        <f>+LEFT(Tabla1[[#This Row],[RutDV]],8)</f>
        <v>17935912</v>
      </c>
      <c r="F1179" s="193" t="str">
        <f>+RIGHT(Tabla1[[#This Row],[RutDV]],1)</f>
        <v>K</v>
      </c>
      <c r="G1179" s="37" t="s">
        <v>174</v>
      </c>
      <c r="H1179" s="37" t="s">
        <v>822</v>
      </c>
      <c r="I1179" s="37" t="str">
        <f>+TRIM(Tabla1[[#This Row],[Nombres]]&amp;" "&amp;Tabla1[[#This Row],[Apellidos]])</f>
        <v>CAROLINA ANDREA RIVERA CODOCEO</v>
      </c>
      <c r="J1179" s="37" t="s">
        <v>1309</v>
      </c>
      <c r="K1179" s="37" t="s">
        <v>1593</v>
      </c>
      <c r="L1179" s="37" t="s">
        <v>2494</v>
      </c>
      <c r="M1179" s="37" t="s">
        <v>2499</v>
      </c>
      <c r="N1179" s="37" t="s">
        <v>2499</v>
      </c>
      <c r="O1179" s="37" t="s">
        <v>3097</v>
      </c>
      <c r="P1179" s="40">
        <v>42948</v>
      </c>
      <c r="Q1179" s="37"/>
      <c r="V1179" s="40">
        <v>33313</v>
      </c>
      <c r="W1179" s="37"/>
      <c r="Y1179" s="37" t="str">
        <f>+IFERROR(VLOOKUP(Tabla1[[#This Row],[Supervisor]],STAFF!E:H,4,0),"")</f>
        <v/>
      </c>
      <c r="Z1179" s="40">
        <v>42937</v>
      </c>
      <c r="AA1179" s="40"/>
      <c r="AB1179" s="37" t="s">
        <v>2517</v>
      </c>
      <c r="AC1179" s="40"/>
      <c r="AD1179" s="37" t="s">
        <v>822</v>
      </c>
      <c r="AE1179" s="37" t="s">
        <v>822</v>
      </c>
      <c r="AF1179" s="37">
        <v>19046</v>
      </c>
      <c r="AG1179" s="37" t="s">
        <v>2632</v>
      </c>
      <c r="AJ1179" s="37">
        <v>5</v>
      </c>
      <c r="AK1179" s="37" t="s">
        <v>3085</v>
      </c>
      <c r="AL1179" s="37">
        <v>45</v>
      </c>
      <c r="AN1179" s="37">
        <f>+IF(AL1179=45,1,"")</f>
        <v>1</v>
      </c>
      <c r="AO1179" s="40">
        <f ca="1">+TODAY()</f>
        <v>44256</v>
      </c>
      <c r="AP1179" s="41" t="str">
        <f>+IF(Tabla1[[#This Row],[Fecha Ingreso Plataforma]]="","",AO1179-AC1179)</f>
        <v/>
      </c>
      <c r="AQ1179" s="40"/>
      <c r="AR1179" s="42">
        <f>+IF(Tabla1[[#This Row],[Fecha Baja]]="","",VALUE(1&amp;"/"&amp;MONTH(Tabla1[[#This Row],[Fecha Baja]])&amp;"/"&amp;YEAR(Tabla1[[#This Row],[Fecha Baja]])))</f>
        <v>42948</v>
      </c>
      <c r="AS1179" s="42" t="str">
        <f>IF(Tabla1[[#This Row],[Fecha Ingreso Plataforma]]="","",VALUE(1&amp;"/"&amp;MONTH(Tabla1[[#This Row],[Fecha Ingreso Plataforma]])&amp;"/"&amp;YEAR(Tabla1[[#This Row],[Fecha Ingreso Plataforma]])))</f>
        <v/>
      </c>
      <c r="AT1179" s="41" t="str">
        <f>+IF(AND(Tabla1[[#This Row],[dias]]&gt;=135,Tabla1[[#This Row],[Estado]]="Vigente"),"Si","No")</f>
        <v>No</v>
      </c>
      <c r="AU1179" s="37" t="str">
        <f>+IF(COUNTIF('PLAN EMPLEADO'!I:I,Tabla1[[#This Row],[Mail]])=0,"No","Si")</f>
        <v>No</v>
      </c>
      <c r="AV1179" s="89" t="s">
        <v>709</v>
      </c>
      <c r="AW1179" s="194"/>
    </row>
    <row r="1180" spans="1:49" x14ac:dyDescent="0.2">
      <c r="A1180" s="37" t="s">
        <v>27</v>
      </c>
      <c r="B1180" s="37" t="s">
        <v>3115</v>
      </c>
      <c r="C1180" s="37" t="s">
        <v>29</v>
      </c>
      <c r="D1180" s="37" t="s">
        <v>30</v>
      </c>
      <c r="E1180" s="193" t="str">
        <f>+LEFT(Tabla1[[#This Row],[RutDV]],8)</f>
        <v>16307918</v>
      </c>
      <c r="F1180" s="193" t="str">
        <f>+RIGHT(Tabla1[[#This Row],[RutDV]],1)</f>
        <v>6</v>
      </c>
      <c r="G1180" s="37" t="s">
        <v>167</v>
      </c>
      <c r="H1180" s="37" t="s">
        <v>817</v>
      </c>
      <c r="I1180" s="37" t="str">
        <f>+TRIM(Tabla1[[#This Row],[Nombres]]&amp;" "&amp;Tabla1[[#This Row],[Apellidos]])</f>
        <v>CRISTIAN ISRAEL NICOLAO MARDONES</v>
      </c>
      <c r="J1180" s="37" t="s">
        <v>1579</v>
      </c>
      <c r="K1180" s="37" t="s">
        <v>1580</v>
      </c>
      <c r="L1180" s="37" t="s">
        <v>2494</v>
      </c>
      <c r="M1180" s="37" t="s">
        <v>2499</v>
      </c>
      <c r="N1180" s="37" t="s">
        <v>3112</v>
      </c>
      <c r="P1180" s="40">
        <v>42948</v>
      </c>
      <c r="Q1180" s="37"/>
      <c r="V1180" s="40">
        <v>31601</v>
      </c>
      <c r="W1180" s="37"/>
      <c r="Y1180" s="37" t="str">
        <f>+IFERROR(VLOOKUP(Tabla1[[#This Row],[Supervisor]],STAFF!E:H,4,0),"")</f>
        <v/>
      </c>
      <c r="Z1180" s="40">
        <v>42937</v>
      </c>
      <c r="AA1180" s="40"/>
      <c r="AB1180" s="37" t="s">
        <v>2517</v>
      </c>
      <c r="AC1180" s="40"/>
      <c r="AD1180" s="37" t="s">
        <v>817</v>
      </c>
      <c r="AE1180" s="37" t="s">
        <v>817</v>
      </c>
      <c r="AF1180" s="37">
        <v>19067</v>
      </c>
      <c r="AG1180" s="37" t="s">
        <v>2627</v>
      </c>
      <c r="AJ1180" s="37">
        <v>5</v>
      </c>
      <c r="AK1180" s="37" t="s">
        <v>3085</v>
      </c>
      <c r="AL1180" s="37">
        <v>45</v>
      </c>
      <c r="AN1180" s="37">
        <f>+IF(AL1180=45,1,"")</f>
        <v>1</v>
      </c>
      <c r="AO1180" s="40">
        <f ca="1">+TODAY()</f>
        <v>44256</v>
      </c>
      <c r="AP1180" s="41" t="str">
        <f>+IF(Tabla1[[#This Row],[Fecha Ingreso Plataforma]]="","",AO1180-AC1180)</f>
        <v/>
      </c>
      <c r="AQ1180" s="40"/>
      <c r="AR1180" s="42">
        <f>+IF(Tabla1[[#This Row],[Fecha Baja]]="","",VALUE(1&amp;"/"&amp;MONTH(Tabla1[[#This Row],[Fecha Baja]])&amp;"/"&amp;YEAR(Tabla1[[#This Row],[Fecha Baja]])))</f>
        <v>42948</v>
      </c>
      <c r="AS1180" s="42" t="str">
        <f>IF(Tabla1[[#This Row],[Fecha Ingreso Plataforma]]="","",VALUE(1&amp;"/"&amp;MONTH(Tabla1[[#This Row],[Fecha Ingreso Plataforma]])&amp;"/"&amp;YEAR(Tabla1[[#This Row],[Fecha Ingreso Plataforma]])))</f>
        <v/>
      </c>
      <c r="AT1180" s="41" t="str">
        <f>+IF(AND(Tabla1[[#This Row],[dias]]&gt;=135,Tabla1[[#This Row],[Estado]]="Vigente"),"Si","No")</f>
        <v>No</v>
      </c>
      <c r="AU1180" s="37" t="str">
        <f>+IF(COUNTIF('PLAN EMPLEADO'!I:I,Tabla1[[#This Row],[Mail]])=0,"No","Si")</f>
        <v>No</v>
      </c>
      <c r="AV1180" s="89" t="s">
        <v>709</v>
      </c>
      <c r="AW1180" s="194"/>
    </row>
    <row r="1181" spans="1:49" x14ac:dyDescent="0.2">
      <c r="A1181" s="37" t="s">
        <v>27</v>
      </c>
      <c r="B1181" s="37" t="s">
        <v>3115</v>
      </c>
      <c r="C1181" s="37" t="s">
        <v>29</v>
      </c>
      <c r="D1181" s="37" t="s">
        <v>30</v>
      </c>
      <c r="E1181" s="193" t="str">
        <f>+LEFT(Tabla1[[#This Row],[RutDV]],8)</f>
        <v>14588730</v>
      </c>
      <c r="F1181" s="193" t="str">
        <f>+RIGHT(Tabla1[[#This Row],[RutDV]],1)</f>
        <v>5</v>
      </c>
      <c r="G1181" s="37" t="s">
        <v>164</v>
      </c>
      <c r="H1181" s="37" t="s">
        <v>814</v>
      </c>
      <c r="I1181" s="37" t="str">
        <f>+TRIM(Tabla1[[#This Row],[Nombres]]&amp;" "&amp;Tabla1[[#This Row],[Apellidos]])</f>
        <v>ELBA MARGARITA LADRON DE GUEVARA FUENTES</v>
      </c>
      <c r="J1181" s="37" t="s">
        <v>1573</v>
      </c>
      <c r="K1181" s="37" t="s">
        <v>1574</v>
      </c>
      <c r="L1181" s="37" t="s">
        <v>2494</v>
      </c>
      <c r="M1181" s="37" t="s">
        <v>2499</v>
      </c>
      <c r="N1181" s="37" t="s">
        <v>2499</v>
      </c>
      <c r="O1181" s="37" t="s">
        <v>3097</v>
      </c>
      <c r="P1181" s="40">
        <v>42948</v>
      </c>
      <c r="Q1181" s="37"/>
      <c r="V1181" s="40">
        <v>29813</v>
      </c>
      <c r="W1181" s="37"/>
      <c r="Y1181" s="37" t="str">
        <f>+IFERROR(VLOOKUP(Tabla1[[#This Row],[Supervisor]],STAFF!E:H,4,0),"")</f>
        <v/>
      </c>
      <c r="Z1181" s="40">
        <v>42936</v>
      </c>
      <c r="AA1181" s="40"/>
      <c r="AB1181" s="37" t="s">
        <v>2517</v>
      </c>
      <c r="AC1181" s="40"/>
      <c r="AD1181" s="37" t="s">
        <v>814</v>
      </c>
      <c r="AE1181" s="37" t="s">
        <v>814</v>
      </c>
      <c r="AF1181" s="37">
        <v>19100</v>
      </c>
      <c r="AG1181" s="37" t="s">
        <v>2624</v>
      </c>
      <c r="AJ1181" s="37">
        <v>5</v>
      </c>
      <c r="AK1181" s="37" t="s">
        <v>3085</v>
      </c>
      <c r="AL1181" s="37">
        <v>45</v>
      </c>
      <c r="AN1181" s="37">
        <f>+IF(AL1181=45,1,"")</f>
        <v>1</v>
      </c>
      <c r="AO1181" s="40">
        <f ca="1">+TODAY()</f>
        <v>44256</v>
      </c>
      <c r="AP1181" s="41" t="str">
        <f>+IF(Tabla1[[#This Row],[Fecha Ingreso Plataforma]]="","",AO1181-AC1181)</f>
        <v/>
      </c>
      <c r="AQ1181" s="40"/>
      <c r="AR1181" s="42">
        <f>+IF(Tabla1[[#This Row],[Fecha Baja]]="","",VALUE(1&amp;"/"&amp;MONTH(Tabla1[[#This Row],[Fecha Baja]])&amp;"/"&amp;YEAR(Tabla1[[#This Row],[Fecha Baja]])))</f>
        <v>42948</v>
      </c>
      <c r="AS1181" s="42" t="str">
        <f>IF(Tabla1[[#This Row],[Fecha Ingreso Plataforma]]="","",VALUE(1&amp;"/"&amp;MONTH(Tabla1[[#This Row],[Fecha Ingreso Plataforma]])&amp;"/"&amp;YEAR(Tabla1[[#This Row],[Fecha Ingreso Plataforma]])))</f>
        <v/>
      </c>
      <c r="AT1181" s="41" t="str">
        <f>+IF(AND(Tabla1[[#This Row],[dias]]&gt;=135,Tabla1[[#This Row],[Estado]]="Vigente"),"Si","No")</f>
        <v>No</v>
      </c>
      <c r="AU1181" s="37" t="str">
        <f>+IF(COUNTIF('PLAN EMPLEADO'!I:I,Tabla1[[#This Row],[Mail]])=0,"No","Si")</f>
        <v>No</v>
      </c>
      <c r="AV1181" s="89" t="s">
        <v>709</v>
      </c>
      <c r="AW1181" s="194"/>
    </row>
    <row r="1182" spans="1:49" x14ac:dyDescent="0.2">
      <c r="A1182" s="37" t="s">
        <v>27</v>
      </c>
      <c r="B1182" s="37" t="s">
        <v>3115</v>
      </c>
      <c r="C1182" s="37" t="s">
        <v>29</v>
      </c>
      <c r="D1182" s="37" t="s">
        <v>30</v>
      </c>
      <c r="E1182" s="193" t="str">
        <f>+LEFT(Tabla1[[#This Row],[RutDV]],8)</f>
        <v>18754639</v>
      </c>
      <c r="F1182" s="193" t="str">
        <f>+RIGHT(Tabla1[[#This Row],[RutDV]],1)</f>
        <v>7</v>
      </c>
      <c r="G1182" s="37" t="s">
        <v>155</v>
      </c>
      <c r="H1182" s="37" t="s">
        <v>811</v>
      </c>
      <c r="I1182" s="37" t="str">
        <f>+TRIM(Tabla1[[#This Row],[Nombres]]&amp;" "&amp;Tabla1[[#This Row],[Apellidos]])</f>
        <v>FRANCISCO IGNACIO FIGUEROA BARRAZA</v>
      </c>
      <c r="J1182" s="37" t="s">
        <v>1555</v>
      </c>
      <c r="K1182" s="37" t="s">
        <v>1556</v>
      </c>
      <c r="L1182" s="37" t="s">
        <v>2494</v>
      </c>
      <c r="M1182" s="37" t="s">
        <v>2499</v>
      </c>
      <c r="N1182" s="37" t="s">
        <v>2499</v>
      </c>
      <c r="O1182" s="37" t="s">
        <v>2498</v>
      </c>
      <c r="P1182" s="40">
        <v>42948</v>
      </c>
      <c r="Q1182" s="37"/>
      <c r="V1182" s="40">
        <v>34464</v>
      </c>
      <c r="W1182" s="37"/>
      <c r="Y1182" s="37" t="str">
        <f>+IFERROR(VLOOKUP(Tabla1[[#This Row],[Supervisor]],STAFF!E:H,4,0),"")</f>
        <v/>
      </c>
      <c r="Z1182" s="40">
        <v>42936</v>
      </c>
      <c r="AA1182" s="40"/>
      <c r="AB1182" s="37" t="s">
        <v>2517</v>
      </c>
      <c r="AC1182" s="40"/>
      <c r="AD1182" s="37" t="s">
        <v>811</v>
      </c>
      <c r="AE1182" s="37" t="s">
        <v>811</v>
      </c>
      <c r="AF1182" s="37">
        <v>19105</v>
      </c>
      <c r="AG1182" s="37" t="s">
        <v>2621</v>
      </c>
      <c r="AJ1182" s="37">
        <v>5</v>
      </c>
      <c r="AK1182" s="37" t="s">
        <v>3085</v>
      </c>
      <c r="AL1182" s="37">
        <v>45</v>
      </c>
      <c r="AN1182" s="37">
        <f>+IF(AL1182=45,1,"")</f>
        <v>1</v>
      </c>
      <c r="AO1182" s="40">
        <f ca="1">+TODAY()</f>
        <v>44256</v>
      </c>
      <c r="AP1182" s="41" t="str">
        <f>+IF(Tabla1[[#This Row],[Fecha Ingreso Plataforma]]="","",AO1182-AC1182)</f>
        <v/>
      </c>
      <c r="AQ1182" s="40"/>
      <c r="AR1182" s="42">
        <f>+IF(Tabla1[[#This Row],[Fecha Baja]]="","",VALUE(1&amp;"/"&amp;MONTH(Tabla1[[#This Row],[Fecha Baja]])&amp;"/"&amp;YEAR(Tabla1[[#This Row],[Fecha Baja]])))</f>
        <v>42948</v>
      </c>
      <c r="AS1182" s="42" t="str">
        <f>IF(Tabla1[[#This Row],[Fecha Ingreso Plataforma]]="","",VALUE(1&amp;"/"&amp;MONTH(Tabla1[[#This Row],[Fecha Ingreso Plataforma]])&amp;"/"&amp;YEAR(Tabla1[[#This Row],[Fecha Ingreso Plataforma]])))</f>
        <v/>
      </c>
      <c r="AT1182" s="41" t="str">
        <f>+IF(AND(Tabla1[[#This Row],[dias]]&gt;=135,Tabla1[[#This Row],[Estado]]="Vigente"),"Si","No")</f>
        <v>No</v>
      </c>
      <c r="AU1182" s="37" t="str">
        <f>+IF(COUNTIF('PLAN EMPLEADO'!I:I,Tabla1[[#This Row],[Mail]])=0,"No","Si")</f>
        <v>No</v>
      </c>
      <c r="AV1182" s="89" t="s">
        <v>709</v>
      </c>
      <c r="AW1182" s="194"/>
    </row>
    <row r="1183" spans="1:49" x14ac:dyDescent="0.2">
      <c r="A1183" s="37" t="s">
        <v>27</v>
      </c>
      <c r="B1183" s="37" t="s">
        <v>3115</v>
      </c>
      <c r="C1183" s="37" t="s">
        <v>29</v>
      </c>
      <c r="D1183" s="37" t="s">
        <v>30</v>
      </c>
      <c r="E1183" s="193" t="str">
        <f>+LEFT(Tabla1[[#This Row],[RutDV]],8)</f>
        <v>18449957</v>
      </c>
      <c r="F1183" s="193" t="str">
        <f>+RIGHT(Tabla1[[#This Row],[RutDV]],1)</f>
        <v>6</v>
      </c>
      <c r="G1183" s="37" t="s">
        <v>148</v>
      </c>
      <c r="H1183" s="37" t="s">
        <v>808</v>
      </c>
      <c r="I1183" s="37" t="str">
        <f>+TRIM(Tabla1[[#This Row],[Nombres]]&amp;" "&amp;Tabla1[[#This Row],[Apellidos]])</f>
        <v>HELIER ANGEL CORDOVA GUERRA</v>
      </c>
      <c r="J1183" s="37" t="s">
        <v>1541</v>
      </c>
      <c r="K1183" s="37" t="s">
        <v>1542</v>
      </c>
      <c r="L1183" s="37" t="s">
        <v>2494</v>
      </c>
      <c r="M1183" s="37" t="s">
        <v>2499</v>
      </c>
      <c r="N1183" s="37" t="s">
        <v>2499</v>
      </c>
      <c r="O1183" s="37" t="s">
        <v>2498</v>
      </c>
      <c r="P1183" s="40">
        <v>42948</v>
      </c>
      <c r="Q1183" s="37"/>
      <c r="V1183" s="40">
        <v>34052</v>
      </c>
      <c r="W1183" s="37"/>
      <c r="Y1183" s="37" t="str">
        <f>+IFERROR(VLOOKUP(Tabla1[[#This Row],[Supervisor]],STAFF!E:H,4,0),"")</f>
        <v/>
      </c>
      <c r="Z1183" s="40">
        <v>42937</v>
      </c>
      <c r="AA1183" s="40"/>
      <c r="AB1183" s="37" t="s">
        <v>2517</v>
      </c>
      <c r="AC1183" s="40"/>
      <c r="AD1183" s="37" t="s">
        <v>808</v>
      </c>
      <c r="AE1183" s="37" t="s">
        <v>808</v>
      </c>
      <c r="AF1183" s="37">
        <v>19047</v>
      </c>
      <c r="AG1183" s="37" t="s">
        <v>2618</v>
      </c>
      <c r="AJ1183" s="37">
        <v>5</v>
      </c>
      <c r="AK1183" s="37" t="s">
        <v>3085</v>
      </c>
      <c r="AL1183" s="37">
        <v>45</v>
      </c>
      <c r="AN1183" s="37">
        <f>+IF(AL1183=45,1,"")</f>
        <v>1</v>
      </c>
      <c r="AO1183" s="40">
        <f ca="1">+TODAY()</f>
        <v>44256</v>
      </c>
      <c r="AP1183" s="41" t="str">
        <f>+IF(Tabla1[[#This Row],[Fecha Ingreso Plataforma]]="","",AO1183-AC1183)</f>
        <v/>
      </c>
      <c r="AQ1183" s="40"/>
      <c r="AR1183" s="42">
        <f>+IF(Tabla1[[#This Row],[Fecha Baja]]="","",VALUE(1&amp;"/"&amp;MONTH(Tabla1[[#This Row],[Fecha Baja]])&amp;"/"&amp;YEAR(Tabla1[[#This Row],[Fecha Baja]])))</f>
        <v>42948</v>
      </c>
      <c r="AS1183" s="42" t="str">
        <f>IF(Tabla1[[#This Row],[Fecha Ingreso Plataforma]]="","",VALUE(1&amp;"/"&amp;MONTH(Tabla1[[#This Row],[Fecha Ingreso Plataforma]])&amp;"/"&amp;YEAR(Tabla1[[#This Row],[Fecha Ingreso Plataforma]])))</f>
        <v/>
      </c>
      <c r="AT1183" s="41" t="str">
        <f>+IF(AND(Tabla1[[#This Row],[dias]]&gt;=135,Tabla1[[#This Row],[Estado]]="Vigente"),"Si","No")</f>
        <v>No</v>
      </c>
      <c r="AU1183" s="37" t="str">
        <f>+IF(COUNTIF('PLAN EMPLEADO'!I:I,Tabla1[[#This Row],[Mail]])=0,"No","Si")</f>
        <v>No</v>
      </c>
      <c r="AV1183" s="89" t="s">
        <v>709</v>
      </c>
      <c r="AW1183" s="194"/>
    </row>
    <row r="1184" spans="1:49" x14ac:dyDescent="0.2">
      <c r="A1184" s="37" t="s">
        <v>27</v>
      </c>
      <c r="B1184" s="37" t="s">
        <v>3115</v>
      </c>
      <c r="C1184" s="37" t="s">
        <v>29</v>
      </c>
      <c r="D1184" s="37" t="s">
        <v>30</v>
      </c>
      <c r="E1184" s="193" t="str">
        <f>+LEFT(Tabla1[[#This Row],[RutDV]],8)</f>
        <v>17331098</v>
      </c>
      <c r="F1184" s="193" t="str">
        <f>+RIGHT(Tabla1[[#This Row],[RutDV]],1)</f>
        <v>6</v>
      </c>
      <c r="G1184" s="37" t="s">
        <v>151</v>
      </c>
      <c r="H1184" s="37" t="s">
        <v>810</v>
      </c>
      <c r="I1184" s="37" t="str">
        <f>+TRIM(Tabla1[[#This Row],[Nombres]]&amp;" "&amp;Tabla1[[#This Row],[Apellidos]])</f>
        <v>JORGE EDUARDO ECHEGOYEN COVARRUBIAS</v>
      </c>
      <c r="J1184" s="37" t="s">
        <v>1547</v>
      </c>
      <c r="K1184" s="37" t="s">
        <v>1548</v>
      </c>
      <c r="L1184" s="37" t="s">
        <v>2494</v>
      </c>
      <c r="M1184" s="37" t="s">
        <v>2499</v>
      </c>
      <c r="N1184" s="37" t="s">
        <v>3112</v>
      </c>
      <c r="P1184" s="40">
        <v>42947</v>
      </c>
      <c r="Q1184" s="37"/>
      <c r="V1184" s="40">
        <v>32854</v>
      </c>
      <c r="W1184" s="37"/>
      <c r="Y1184" s="37" t="str">
        <f>+IFERROR(VLOOKUP(Tabla1[[#This Row],[Supervisor]],STAFF!E:H,4,0),"")</f>
        <v/>
      </c>
      <c r="Z1184" s="40">
        <v>42936</v>
      </c>
      <c r="AA1184" s="40"/>
      <c r="AB1184" s="37" t="s">
        <v>2517</v>
      </c>
      <c r="AC1184" s="40"/>
      <c r="AD1184" s="37" t="s">
        <v>810</v>
      </c>
      <c r="AE1184" s="37" t="s">
        <v>810</v>
      </c>
      <c r="AF1184" s="37">
        <v>19107</v>
      </c>
      <c r="AG1184" s="37" t="s">
        <v>2620</v>
      </c>
      <c r="AJ1184" s="37">
        <v>5</v>
      </c>
      <c r="AK1184" s="37" t="s">
        <v>3085</v>
      </c>
      <c r="AL1184" s="37">
        <v>45</v>
      </c>
      <c r="AN1184" s="37">
        <f>+IF(AL1184=45,1,"")</f>
        <v>1</v>
      </c>
      <c r="AO1184" s="40">
        <f ca="1">+TODAY()</f>
        <v>44256</v>
      </c>
      <c r="AP1184" s="41" t="str">
        <f>+IF(Tabla1[[#This Row],[Fecha Ingreso Plataforma]]="","",AO1184-AC1184)</f>
        <v/>
      </c>
      <c r="AQ1184" s="40"/>
      <c r="AR1184" s="42">
        <f>+IF(Tabla1[[#This Row],[Fecha Baja]]="","",VALUE(1&amp;"/"&amp;MONTH(Tabla1[[#This Row],[Fecha Baja]])&amp;"/"&amp;YEAR(Tabla1[[#This Row],[Fecha Baja]])))</f>
        <v>42917</v>
      </c>
      <c r="AS1184" s="42" t="str">
        <f>IF(Tabla1[[#This Row],[Fecha Ingreso Plataforma]]="","",VALUE(1&amp;"/"&amp;MONTH(Tabla1[[#This Row],[Fecha Ingreso Plataforma]])&amp;"/"&amp;YEAR(Tabla1[[#This Row],[Fecha Ingreso Plataforma]])))</f>
        <v/>
      </c>
      <c r="AT1184" s="41" t="str">
        <f>+IF(AND(Tabla1[[#This Row],[dias]]&gt;=135,Tabla1[[#This Row],[Estado]]="Vigente"),"Si","No")</f>
        <v>No</v>
      </c>
      <c r="AU1184" s="37" t="str">
        <f>+IF(COUNTIF('PLAN EMPLEADO'!I:I,Tabla1[[#This Row],[Mail]])=0,"No","Si")</f>
        <v>No</v>
      </c>
      <c r="AV1184" s="89" t="s">
        <v>709</v>
      </c>
      <c r="AW1184" s="194"/>
    </row>
    <row r="1185" spans="1:49" x14ac:dyDescent="0.2">
      <c r="A1185" s="37" t="s">
        <v>27</v>
      </c>
      <c r="B1185" s="37" t="s">
        <v>3115</v>
      </c>
      <c r="C1185" s="37" t="s">
        <v>29</v>
      </c>
      <c r="D1185" s="37" t="s">
        <v>30</v>
      </c>
      <c r="E1185" s="193" t="str">
        <f>+LEFT(Tabla1[[#This Row],[RutDV]],8)</f>
        <v>13648838</v>
      </c>
      <c r="F1185" s="193" t="str">
        <f>+RIGHT(Tabla1[[#This Row],[RutDV]],1)</f>
        <v>4</v>
      </c>
      <c r="G1185" s="37" t="s">
        <v>184</v>
      </c>
      <c r="H1185" s="37" t="s">
        <v>830</v>
      </c>
      <c r="I1185" s="37" t="str">
        <f>+TRIM(Tabla1[[#This Row],[Nombres]]&amp;" "&amp;Tabla1[[#This Row],[Apellidos]])</f>
        <v>SERGIO ANDRES VEGA CABRERA</v>
      </c>
      <c r="J1185" s="37" t="s">
        <v>1612</v>
      </c>
      <c r="K1185" s="37" t="s">
        <v>1613</v>
      </c>
      <c r="L1185" s="37" t="s">
        <v>2494</v>
      </c>
      <c r="M1185" s="37" t="s">
        <v>2499</v>
      </c>
      <c r="N1185" s="37" t="s">
        <v>2499</v>
      </c>
      <c r="O1185" s="37" t="s">
        <v>3097</v>
      </c>
      <c r="P1185" s="40">
        <v>42948</v>
      </c>
      <c r="Q1185" s="37"/>
      <c r="V1185" s="40">
        <v>28892</v>
      </c>
      <c r="W1185" s="37"/>
      <c r="Y1185" s="37" t="str">
        <f>+IFERROR(VLOOKUP(Tabla1[[#This Row],[Supervisor]],STAFF!E:H,4,0),"")</f>
        <v/>
      </c>
      <c r="Z1185" s="40">
        <v>42936</v>
      </c>
      <c r="AA1185" s="40"/>
      <c r="AB1185" s="37" t="s">
        <v>2517</v>
      </c>
      <c r="AC1185" s="40"/>
      <c r="AD1185" s="37" t="s">
        <v>830</v>
      </c>
      <c r="AE1185" s="37" t="s">
        <v>830</v>
      </c>
      <c r="AF1185" s="37">
        <v>19081</v>
      </c>
      <c r="AG1185" s="37" t="s">
        <v>2640</v>
      </c>
      <c r="AJ1185" s="37">
        <v>5</v>
      </c>
      <c r="AK1185" s="37" t="s">
        <v>3085</v>
      </c>
      <c r="AL1185" s="37">
        <v>45</v>
      </c>
      <c r="AN1185" s="37">
        <f>+IF(AL1185=45,1,"")</f>
        <v>1</v>
      </c>
      <c r="AO1185" s="40">
        <f ca="1">+TODAY()</f>
        <v>44256</v>
      </c>
      <c r="AP1185" s="41" t="str">
        <f>+IF(Tabla1[[#This Row],[Fecha Ingreso Plataforma]]="","",AO1185-AC1185)</f>
        <v/>
      </c>
      <c r="AQ1185" s="40"/>
      <c r="AR1185" s="42">
        <f>+IF(Tabla1[[#This Row],[Fecha Baja]]="","",VALUE(1&amp;"/"&amp;MONTH(Tabla1[[#This Row],[Fecha Baja]])&amp;"/"&amp;YEAR(Tabla1[[#This Row],[Fecha Baja]])))</f>
        <v>42948</v>
      </c>
      <c r="AS1185" s="42" t="str">
        <f>IF(Tabla1[[#This Row],[Fecha Ingreso Plataforma]]="","",VALUE(1&amp;"/"&amp;MONTH(Tabla1[[#This Row],[Fecha Ingreso Plataforma]])&amp;"/"&amp;YEAR(Tabla1[[#This Row],[Fecha Ingreso Plataforma]])))</f>
        <v/>
      </c>
      <c r="AT1185" s="41" t="str">
        <f>+IF(AND(Tabla1[[#This Row],[dias]]&gt;=135,Tabla1[[#This Row],[Estado]]="Vigente"),"Si","No")</f>
        <v>No</v>
      </c>
      <c r="AU1185" s="37" t="str">
        <f>+IF(COUNTIF('PLAN EMPLEADO'!I:I,Tabla1[[#This Row],[Mail]])=0,"No","Si")</f>
        <v>No</v>
      </c>
      <c r="AV1185" s="89" t="s">
        <v>709</v>
      </c>
      <c r="AW1185" s="194"/>
    </row>
    <row r="1186" spans="1:49" x14ac:dyDescent="0.2">
      <c r="A1186" s="37" t="s">
        <v>27</v>
      </c>
      <c r="B1186" s="37" t="s">
        <v>3115</v>
      </c>
      <c r="C1186" s="37" t="s">
        <v>29</v>
      </c>
      <c r="D1186" s="37" t="s">
        <v>30</v>
      </c>
      <c r="E1186" s="193" t="str">
        <f>+LEFT(Tabla1[[#This Row],[RutDV]],8)</f>
        <v>18317439</v>
      </c>
      <c r="F1186" s="193" t="str">
        <f>+RIGHT(Tabla1[[#This Row],[RutDV]],1)</f>
        <v>8</v>
      </c>
      <c r="G1186" s="37" t="s">
        <v>183</v>
      </c>
      <c r="H1186" s="37" t="s">
        <v>829</v>
      </c>
      <c r="I1186" s="37" t="str">
        <f>+TRIM(Tabla1[[#This Row],[Nombres]]&amp;" "&amp;Tabla1[[#This Row],[Apellidos]])</f>
        <v>VALERIA CRISTINA TORRES PEÑA</v>
      </c>
      <c r="J1186" s="37" t="s">
        <v>1610</v>
      </c>
      <c r="K1186" s="37" t="s">
        <v>1611</v>
      </c>
      <c r="L1186" s="37" t="s">
        <v>2494</v>
      </c>
      <c r="M1186" s="37" t="s">
        <v>2499</v>
      </c>
      <c r="N1186" s="37" t="s">
        <v>2499</v>
      </c>
      <c r="O1186" s="37" t="s">
        <v>3097</v>
      </c>
      <c r="P1186" s="40">
        <v>42948</v>
      </c>
      <c r="Q1186" s="37"/>
      <c r="V1186" s="40">
        <v>34038</v>
      </c>
      <c r="W1186" s="37"/>
      <c r="Y1186" s="37" t="str">
        <f>+IFERROR(VLOOKUP(Tabla1[[#This Row],[Supervisor]],STAFF!E:H,4,0),"")</f>
        <v/>
      </c>
      <c r="Z1186" s="40">
        <v>42937</v>
      </c>
      <c r="AA1186" s="40"/>
      <c r="AB1186" s="37" t="s">
        <v>2517</v>
      </c>
      <c r="AC1186" s="40"/>
      <c r="AD1186" s="37" t="s">
        <v>829</v>
      </c>
      <c r="AE1186" s="37" t="s">
        <v>829</v>
      </c>
      <c r="AF1186" s="37">
        <v>19080</v>
      </c>
      <c r="AG1186" s="37" t="s">
        <v>2639</v>
      </c>
      <c r="AJ1186" s="37">
        <v>5</v>
      </c>
      <c r="AK1186" s="37" t="s">
        <v>3085</v>
      </c>
      <c r="AL1186" s="37">
        <v>45</v>
      </c>
      <c r="AN1186" s="37">
        <f>+IF(AL1186=45,1,"")</f>
        <v>1</v>
      </c>
      <c r="AO1186" s="40">
        <f ca="1">+TODAY()</f>
        <v>44256</v>
      </c>
      <c r="AP1186" s="41" t="str">
        <f>+IF(Tabla1[[#This Row],[Fecha Ingreso Plataforma]]="","",AO1186-AC1186)</f>
        <v/>
      </c>
      <c r="AQ1186" s="40"/>
      <c r="AR1186" s="42">
        <f>+IF(Tabla1[[#This Row],[Fecha Baja]]="","",VALUE(1&amp;"/"&amp;MONTH(Tabla1[[#This Row],[Fecha Baja]])&amp;"/"&amp;YEAR(Tabla1[[#This Row],[Fecha Baja]])))</f>
        <v>42948</v>
      </c>
      <c r="AS1186" s="42" t="str">
        <f>IF(Tabla1[[#This Row],[Fecha Ingreso Plataforma]]="","",VALUE(1&amp;"/"&amp;MONTH(Tabla1[[#This Row],[Fecha Ingreso Plataforma]])&amp;"/"&amp;YEAR(Tabla1[[#This Row],[Fecha Ingreso Plataforma]])))</f>
        <v/>
      </c>
      <c r="AT1186" s="41" t="str">
        <f>+IF(AND(Tabla1[[#This Row],[dias]]&gt;=135,Tabla1[[#This Row],[Estado]]="Vigente"),"Si","No")</f>
        <v>No</v>
      </c>
      <c r="AU1186" s="37" t="str">
        <f>+IF(COUNTIF('PLAN EMPLEADO'!I:I,Tabla1[[#This Row],[Mail]])=0,"No","Si")</f>
        <v>No</v>
      </c>
      <c r="AV1186" s="89" t="s">
        <v>709</v>
      </c>
      <c r="AW1186" s="194"/>
    </row>
    <row r="1187" spans="1:49" x14ac:dyDescent="0.2">
      <c r="A1187" s="37" t="s">
        <v>27</v>
      </c>
      <c r="B1187" s="37" t="s">
        <v>3115</v>
      </c>
      <c r="C1187" s="37" t="s">
        <v>29</v>
      </c>
      <c r="D1187" s="37" t="s">
        <v>30</v>
      </c>
      <c r="E1187" s="193" t="str">
        <f>+LEFT(Tabla1[[#This Row],[RutDV]],8)</f>
        <v>13649760</v>
      </c>
      <c r="F1187" s="193" t="str">
        <f>+RIGHT(Tabla1[[#This Row],[RutDV]],1)</f>
        <v>K</v>
      </c>
      <c r="G1187" s="37" t="s">
        <v>144</v>
      </c>
      <c r="H1187" s="37" t="s">
        <v>806</v>
      </c>
      <c r="I1187" s="37" t="str">
        <f>+TRIM(Tabla1[[#This Row],[Nombres]]&amp;" "&amp;Tabla1[[#This Row],[Apellidos]])</f>
        <v>YOSELYN PAOLA BRAVO CONTRERAS</v>
      </c>
      <c r="J1187" s="37" t="s">
        <v>1533</v>
      </c>
      <c r="K1187" s="37" t="s">
        <v>1534</v>
      </c>
      <c r="L1187" s="37" t="s">
        <v>2494</v>
      </c>
      <c r="M1187" s="37" t="s">
        <v>2499</v>
      </c>
      <c r="N1187" s="37" t="s">
        <v>2499</v>
      </c>
      <c r="O1187" s="37" t="s">
        <v>2498</v>
      </c>
      <c r="P1187" s="40">
        <v>42948</v>
      </c>
      <c r="Q1187" s="37"/>
      <c r="V1187" s="40">
        <v>29065</v>
      </c>
      <c r="W1187" s="37"/>
      <c r="Y1187" s="37" t="str">
        <f>+IFERROR(VLOOKUP(Tabla1[[#This Row],[Supervisor]],STAFF!E:H,4,0),"")</f>
        <v/>
      </c>
      <c r="Z1187" s="40">
        <v>42936</v>
      </c>
      <c r="AA1187" s="40"/>
      <c r="AB1187" s="37" t="s">
        <v>2517</v>
      </c>
      <c r="AC1187" s="40"/>
      <c r="AD1187" s="37" t="s">
        <v>806</v>
      </c>
      <c r="AE1187" s="37" t="s">
        <v>806</v>
      </c>
      <c r="AF1187" s="37">
        <v>19109</v>
      </c>
      <c r="AG1187" s="37" t="s">
        <v>2616</v>
      </c>
      <c r="AJ1187" s="37">
        <v>5</v>
      </c>
      <c r="AK1187" s="37" t="s">
        <v>3085</v>
      </c>
      <c r="AL1187" s="37">
        <v>45</v>
      </c>
      <c r="AN1187" s="37">
        <f>+IF(AL1187=45,1,"")</f>
        <v>1</v>
      </c>
      <c r="AO1187" s="40">
        <f ca="1">+TODAY()</f>
        <v>44256</v>
      </c>
      <c r="AP1187" s="41" t="str">
        <f>+IF(Tabla1[[#This Row],[Fecha Ingreso Plataforma]]="","",AO1187-AC1187)</f>
        <v/>
      </c>
      <c r="AQ1187" s="40"/>
      <c r="AR1187" s="42">
        <f>+IF(Tabla1[[#This Row],[Fecha Baja]]="","",VALUE(1&amp;"/"&amp;MONTH(Tabla1[[#This Row],[Fecha Baja]])&amp;"/"&amp;YEAR(Tabla1[[#This Row],[Fecha Baja]])))</f>
        <v>42948</v>
      </c>
      <c r="AS1187" s="42" t="str">
        <f>IF(Tabla1[[#This Row],[Fecha Ingreso Plataforma]]="","",VALUE(1&amp;"/"&amp;MONTH(Tabla1[[#This Row],[Fecha Ingreso Plataforma]])&amp;"/"&amp;YEAR(Tabla1[[#This Row],[Fecha Ingreso Plataforma]])))</f>
        <v/>
      </c>
      <c r="AT1187" s="41" t="str">
        <f>+IF(AND(Tabla1[[#This Row],[dias]]&gt;=135,Tabla1[[#This Row],[Estado]]="Vigente"),"Si","No")</f>
        <v>No</v>
      </c>
      <c r="AU1187" s="37" t="str">
        <f>+IF(COUNTIF('PLAN EMPLEADO'!I:I,Tabla1[[#This Row],[Mail]])=0,"No","Si")</f>
        <v>No</v>
      </c>
      <c r="AV1187" s="89" t="s">
        <v>709</v>
      </c>
      <c r="AW1187" s="194"/>
    </row>
    <row r="1188" spans="1:49" x14ac:dyDescent="0.2">
      <c r="A1188" s="37" t="s">
        <v>27</v>
      </c>
      <c r="B1188" s="37" t="s">
        <v>3115</v>
      </c>
      <c r="C1188" s="37" t="s">
        <v>28</v>
      </c>
      <c r="D1188" s="37" t="s">
        <v>30</v>
      </c>
      <c r="E1188" s="193" t="str">
        <f>+LEFT(Tabla1[[#This Row],[RutDV]],8)</f>
        <v>17132714</v>
      </c>
      <c r="F1188" s="193" t="str">
        <f>+RIGHT(Tabla1[[#This Row],[RutDV]],1)</f>
        <v>8</v>
      </c>
      <c r="G1188" s="37" t="s">
        <v>221</v>
      </c>
      <c r="H1188" s="37" t="s">
        <v>709</v>
      </c>
      <c r="I1188" s="37" t="str">
        <f>+TRIM(Tabla1[[#This Row],[Nombres]]&amp;" "&amp;Tabla1[[#This Row],[Apellidos]])</f>
        <v>ALFREDO ENRIQUE SEGOVIA BUGUEÑO</v>
      </c>
      <c r="J1188" s="37" t="s">
        <v>1685</v>
      </c>
      <c r="K1188" s="37" t="s">
        <v>1686</v>
      </c>
      <c r="L1188" s="37" t="s">
        <v>2494</v>
      </c>
      <c r="M1188" s="37" t="s">
        <v>2499</v>
      </c>
      <c r="N1188" s="37" t="s">
        <v>3112</v>
      </c>
      <c r="P1188" s="40">
        <v>42943</v>
      </c>
      <c r="Q1188" s="37"/>
      <c r="V1188" s="40">
        <v>32581</v>
      </c>
      <c r="W1188" s="37"/>
      <c r="Y1188" s="37" t="str">
        <f>+IFERROR(VLOOKUP(Tabla1[[#This Row],[Supervisor]],STAFF!E:H,4,0),"")</f>
        <v/>
      </c>
      <c r="Z1188" s="40">
        <v>42943</v>
      </c>
      <c r="AA1188" s="40">
        <v>42965</v>
      </c>
      <c r="AB1188" s="37" t="s">
        <v>2517</v>
      </c>
      <c r="AC1188" s="40"/>
      <c r="AD1188" s="37" t="s">
        <v>709</v>
      </c>
      <c r="AE1188" s="37" t="s">
        <v>709</v>
      </c>
      <c r="AJ1188" s="37">
        <v>6</v>
      </c>
      <c r="AK1188" s="37" t="s">
        <v>3081</v>
      </c>
      <c r="AL1188" s="37">
        <v>45</v>
      </c>
      <c r="AN1188" s="37">
        <f>+IF(AL1188=45,1,"")</f>
        <v>1</v>
      </c>
      <c r="AO1188" s="40">
        <f ca="1">+TODAY()</f>
        <v>44256</v>
      </c>
      <c r="AP1188" s="41" t="str">
        <f>+IF(Tabla1[[#This Row],[Fecha Ingreso Plataforma]]="","",AO1188-AC1188)</f>
        <v/>
      </c>
      <c r="AQ1188" s="40"/>
      <c r="AR1188" s="42">
        <f>+IF(Tabla1[[#This Row],[Fecha Baja]]="","",VALUE(1&amp;"/"&amp;MONTH(Tabla1[[#This Row],[Fecha Baja]])&amp;"/"&amp;YEAR(Tabla1[[#This Row],[Fecha Baja]])))</f>
        <v>42917</v>
      </c>
      <c r="AS1188" s="42" t="str">
        <f>IF(Tabla1[[#This Row],[Fecha Ingreso Plataforma]]="","",VALUE(1&amp;"/"&amp;MONTH(Tabla1[[#This Row],[Fecha Ingreso Plataforma]])&amp;"/"&amp;YEAR(Tabla1[[#This Row],[Fecha Ingreso Plataforma]])))</f>
        <v/>
      </c>
      <c r="AT1188" s="41" t="str">
        <f>+IF(AND(Tabla1[[#This Row],[dias]]&gt;=135,Tabla1[[#This Row],[Estado]]="Vigente"),"Si","No")</f>
        <v>No</v>
      </c>
      <c r="AU1188" s="37" t="str">
        <f>+IF(COUNTIF('PLAN EMPLEADO'!I:I,Tabla1[[#This Row],[Mail]])=0,"No","Si")</f>
        <v>No</v>
      </c>
      <c r="AV1188" s="89" t="s">
        <v>709</v>
      </c>
      <c r="AW1188" s="194"/>
    </row>
    <row r="1189" spans="1:49" x14ac:dyDescent="0.2">
      <c r="A1189" s="37" t="s">
        <v>27</v>
      </c>
      <c r="B1189" s="37" t="s">
        <v>3115</v>
      </c>
      <c r="C1189" s="37" t="s">
        <v>28</v>
      </c>
      <c r="D1189" s="37" t="s">
        <v>30</v>
      </c>
      <c r="E1189" s="193" t="str">
        <f>+LEFT(Tabla1[[#This Row],[RutDV]],8)</f>
        <v>13010384</v>
      </c>
      <c r="F1189" s="193" t="str">
        <f>+RIGHT(Tabla1[[#This Row],[RutDV]],1)</f>
        <v>7</v>
      </c>
      <c r="G1189" s="37" t="s">
        <v>200</v>
      </c>
      <c r="H1189" s="37" t="s">
        <v>709</v>
      </c>
      <c r="I1189" s="37" t="str">
        <f>+TRIM(Tabla1[[#This Row],[Nombres]]&amp;" "&amp;Tabla1[[#This Row],[Apellidos]])</f>
        <v>ANA DE LAS MERCEDES DIAZ LOBOS</v>
      </c>
      <c r="J1189" s="37" t="s">
        <v>1643</v>
      </c>
      <c r="K1189" s="37" t="s">
        <v>1644</v>
      </c>
      <c r="L1189" s="37" t="s">
        <v>2494</v>
      </c>
      <c r="M1189" s="37" t="s">
        <v>2499</v>
      </c>
      <c r="N1189" s="37" t="s">
        <v>3112</v>
      </c>
      <c r="P1189" s="40">
        <v>42944</v>
      </c>
      <c r="Q1189" s="37"/>
      <c r="V1189" s="40">
        <v>27841</v>
      </c>
      <c r="W1189" s="37"/>
      <c r="Y1189" s="37" t="str">
        <f>+IFERROR(VLOOKUP(Tabla1[[#This Row],[Supervisor]],STAFF!E:H,4,0),"")</f>
        <v/>
      </c>
      <c r="Z1189" s="40">
        <v>42943</v>
      </c>
      <c r="AA1189" s="40">
        <v>42965</v>
      </c>
      <c r="AB1189" s="37" t="s">
        <v>2517</v>
      </c>
      <c r="AC1189" s="40"/>
      <c r="AD1189" s="37" t="s">
        <v>709</v>
      </c>
      <c r="AE1189" s="37" t="s">
        <v>709</v>
      </c>
      <c r="AJ1189" s="37">
        <v>6</v>
      </c>
      <c r="AK1189" s="37" t="s">
        <v>3081</v>
      </c>
      <c r="AL1189" s="37">
        <v>45</v>
      </c>
      <c r="AN1189" s="37">
        <f>+IF(AL1189=45,1,"")</f>
        <v>1</v>
      </c>
      <c r="AO1189" s="40">
        <f ca="1">+TODAY()</f>
        <v>44256</v>
      </c>
      <c r="AP1189" s="41" t="str">
        <f>+IF(Tabla1[[#This Row],[Fecha Ingreso Plataforma]]="","",AO1189-AC1189)</f>
        <v/>
      </c>
      <c r="AQ1189" s="40"/>
      <c r="AR1189" s="42">
        <f>+IF(Tabla1[[#This Row],[Fecha Baja]]="","",VALUE(1&amp;"/"&amp;MONTH(Tabla1[[#This Row],[Fecha Baja]])&amp;"/"&amp;YEAR(Tabla1[[#This Row],[Fecha Baja]])))</f>
        <v>42917</v>
      </c>
      <c r="AS1189" s="42" t="str">
        <f>IF(Tabla1[[#This Row],[Fecha Ingreso Plataforma]]="","",VALUE(1&amp;"/"&amp;MONTH(Tabla1[[#This Row],[Fecha Ingreso Plataforma]])&amp;"/"&amp;YEAR(Tabla1[[#This Row],[Fecha Ingreso Plataforma]])))</f>
        <v/>
      </c>
      <c r="AT1189" s="41" t="str">
        <f>+IF(AND(Tabla1[[#This Row],[dias]]&gt;=135,Tabla1[[#This Row],[Estado]]="Vigente"),"Si","No")</f>
        <v>No</v>
      </c>
      <c r="AU1189" s="37" t="str">
        <f>+IF(COUNTIF('PLAN EMPLEADO'!I:I,Tabla1[[#This Row],[Mail]])=0,"No","Si")</f>
        <v>No</v>
      </c>
      <c r="AV1189" s="89" t="s">
        <v>709</v>
      </c>
      <c r="AW1189" s="194"/>
    </row>
    <row r="1190" spans="1:49" x14ac:dyDescent="0.2">
      <c r="A1190" s="37" t="s">
        <v>27</v>
      </c>
      <c r="B1190" s="37" t="s">
        <v>3115</v>
      </c>
      <c r="C1190" s="37" t="s">
        <v>28</v>
      </c>
      <c r="D1190" s="37" t="s">
        <v>30</v>
      </c>
      <c r="E1190" s="193" t="str">
        <f>+LEFT(Tabla1[[#This Row],[RutDV]],8)</f>
        <v>17015986</v>
      </c>
      <c r="F1190" s="193" t="str">
        <f>+RIGHT(Tabla1[[#This Row],[RutDV]],1)</f>
        <v>1</v>
      </c>
      <c r="G1190" s="37" t="s">
        <v>228</v>
      </c>
      <c r="H1190" s="37" t="s">
        <v>709</v>
      </c>
      <c r="I1190" s="37" t="str">
        <f>+TRIM(Tabla1[[#This Row],[Nombres]]&amp;" "&amp;Tabla1[[#This Row],[Apellidos]])</f>
        <v>ANA FERNANDA ZARRICUETA CARMONA</v>
      </c>
      <c r="J1190" s="37" t="s">
        <v>1699</v>
      </c>
      <c r="K1190" s="37" t="s">
        <v>1700</v>
      </c>
      <c r="L1190" s="37" t="s">
        <v>2494</v>
      </c>
      <c r="M1190" s="37" t="s">
        <v>2499</v>
      </c>
      <c r="N1190" s="37" t="s">
        <v>3112</v>
      </c>
      <c r="P1190" s="40">
        <v>42943</v>
      </c>
      <c r="Q1190" s="37"/>
      <c r="V1190" s="40">
        <v>32511</v>
      </c>
      <c r="W1190" s="37"/>
      <c r="Y1190" s="37" t="str">
        <f>+IFERROR(VLOOKUP(Tabla1[[#This Row],[Supervisor]],STAFF!E:H,4,0),"")</f>
        <v/>
      </c>
      <c r="Z1190" s="40">
        <v>42943</v>
      </c>
      <c r="AA1190" s="40">
        <v>42965</v>
      </c>
      <c r="AB1190" s="37" t="s">
        <v>2517</v>
      </c>
      <c r="AC1190" s="40"/>
      <c r="AD1190" s="37" t="s">
        <v>709</v>
      </c>
      <c r="AE1190" s="37" t="s">
        <v>709</v>
      </c>
      <c r="AJ1190" s="37">
        <v>6</v>
      </c>
      <c r="AK1190" s="37" t="s">
        <v>3081</v>
      </c>
      <c r="AL1190" s="37">
        <v>45</v>
      </c>
      <c r="AN1190" s="37">
        <f>+IF(AL1190=45,1,"")</f>
        <v>1</v>
      </c>
      <c r="AO1190" s="40">
        <f ca="1">+TODAY()</f>
        <v>44256</v>
      </c>
      <c r="AP1190" s="41" t="str">
        <f>+IF(Tabla1[[#This Row],[Fecha Ingreso Plataforma]]="","",AO1190-AC1190)</f>
        <v/>
      </c>
      <c r="AQ1190" s="40"/>
      <c r="AR1190" s="42">
        <f>+IF(Tabla1[[#This Row],[Fecha Baja]]="","",VALUE(1&amp;"/"&amp;MONTH(Tabla1[[#This Row],[Fecha Baja]])&amp;"/"&amp;YEAR(Tabla1[[#This Row],[Fecha Baja]])))</f>
        <v>42917</v>
      </c>
      <c r="AS1190" s="42" t="str">
        <f>IF(Tabla1[[#This Row],[Fecha Ingreso Plataforma]]="","",VALUE(1&amp;"/"&amp;MONTH(Tabla1[[#This Row],[Fecha Ingreso Plataforma]])&amp;"/"&amp;YEAR(Tabla1[[#This Row],[Fecha Ingreso Plataforma]])))</f>
        <v/>
      </c>
      <c r="AT1190" s="41" t="str">
        <f>+IF(AND(Tabla1[[#This Row],[dias]]&gt;=135,Tabla1[[#This Row],[Estado]]="Vigente"),"Si","No")</f>
        <v>No</v>
      </c>
      <c r="AU1190" s="37" t="str">
        <f>+IF(COUNTIF('PLAN EMPLEADO'!I:I,Tabla1[[#This Row],[Mail]])=0,"No","Si")</f>
        <v>No</v>
      </c>
      <c r="AV1190" s="89" t="s">
        <v>709</v>
      </c>
      <c r="AW1190" s="194"/>
    </row>
    <row r="1191" spans="1:49" x14ac:dyDescent="0.2">
      <c r="A1191" s="37" t="s">
        <v>27</v>
      </c>
      <c r="B1191" s="37" t="s">
        <v>3115</v>
      </c>
      <c r="C1191" s="37" t="s">
        <v>28</v>
      </c>
      <c r="D1191" s="37" t="s">
        <v>30</v>
      </c>
      <c r="E1191" s="193" t="str">
        <f>+LEFT(Tabla1[[#This Row],[RutDV]],8)</f>
        <v>18756925</v>
      </c>
      <c r="F1191" s="193" t="str">
        <f>+RIGHT(Tabla1[[#This Row],[RutDV]],1)</f>
        <v>7</v>
      </c>
      <c r="G1191" s="37" t="s">
        <v>227</v>
      </c>
      <c r="H1191" s="37" t="s">
        <v>709</v>
      </c>
      <c r="I1191" s="37" t="str">
        <f>+TRIM(Tabla1[[#This Row],[Nombres]]&amp;" "&amp;Tabla1[[#This Row],[Apellidos]])</f>
        <v>ANGELO EDUARDO VILLALOBOS VELIZ</v>
      </c>
      <c r="J1191" s="37" t="s">
        <v>1697</v>
      </c>
      <c r="K1191" s="37" t="s">
        <v>1698</v>
      </c>
      <c r="L1191" s="37" t="s">
        <v>2494</v>
      </c>
      <c r="M1191" s="37" t="s">
        <v>2499</v>
      </c>
      <c r="N1191" s="37" t="s">
        <v>3112</v>
      </c>
      <c r="P1191" s="40">
        <v>42943</v>
      </c>
      <c r="Q1191" s="37"/>
      <c r="V1191" s="40">
        <v>34360</v>
      </c>
      <c r="W1191" s="37"/>
      <c r="Y1191" s="37" t="str">
        <f>+IFERROR(VLOOKUP(Tabla1[[#This Row],[Supervisor]],STAFF!E:H,4,0),"")</f>
        <v/>
      </c>
      <c r="Z1191" s="40">
        <v>42943</v>
      </c>
      <c r="AA1191" s="40">
        <v>42965</v>
      </c>
      <c r="AB1191" s="37" t="s">
        <v>2517</v>
      </c>
      <c r="AC1191" s="40"/>
      <c r="AD1191" s="37" t="s">
        <v>709</v>
      </c>
      <c r="AE1191" s="37" t="s">
        <v>709</v>
      </c>
      <c r="AJ1191" s="37">
        <v>6</v>
      </c>
      <c r="AK1191" s="37" t="s">
        <v>3081</v>
      </c>
      <c r="AL1191" s="37">
        <v>45</v>
      </c>
      <c r="AN1191" s="37">
        <f>+IF(AL1191=45,1,"")</f>
        <v>1</v>
      </c>
      <c r="AO1191" s="40">
        <f ca="1">+TODAY()</f>
        <v>44256</v>
      </c>
      <c r="AP1191" s="41" t="str">
        <f>+IF(Tabla1[[#This Row],[Fecha Ingreso Plataforma]]="","",AO1191-AC1191)</f>
        <v/>
      </c>
      <c r="AQ1191" s="40"/>
      <c r="AR1191" s="42">
        <f>+IF(Tabla1[[#This Row],[Fecha Baja]]="","",VALUE(1&amp;"/"&amp;MONTH(Tabla1[[#This Row],[Fecha Baja]])&amp;"/"&amp;YEAR(Tabla1[[#This Row],[Fecha Baja]])))</f>
        <v>42917</v>
      </c>
      <c r="AS1191" s="42" t="str">
        <f>IF(Tabla1[[#This Row],[Fecha Ingreso Plataforma]]="","",VALUE(1&amp;"/"&amp;MONTH(Tabla1[[#This Row],[Fecha Ingreso Plataforma]])&amp;"/"&amp;YEAR(Tabla1[[#This Row],[Fecha Ingreso Plataforma]])))</f>
        <v/>
      </c>
      <c r="AT1191" s="41" t="str">
        <f>+IF(AND(Tabla1[[#This Row],[dias]]&gt;=135,Tabla1[[#This Row],[Estado]]="Vigente"),"Si","No")</f>
        <v>No</v>
      </c>
      <c r="AU1191" s="37" t="str">
        <f>+IF(COUNTIF('PLAN EMPLEADO'!I:I,Tabla1[[#This Row],[Mail]])=0,"No","Si")</f>
        <v>No</v>
      </c>
      <c r="AV1191" s="89" t="s">
        <v>709</v>
      </c>
      <c r="AW1191" s="194"/>
    </row>
    <row r="1192" spans="1:49" x14ac:dyDescent="0.2">
      <c r="A1192" s="37" t="s">
        <v>27</v>
      </c>
      <c r="B1192" s="37" t="s">
        <v>3115</v>
      </c>
      <c r="C1192" s="37" t="s">
        <v>28</v>
      </c>
      <c r="D1192" s="37" t="s">
        <v>30</v>
      </c>
      <c r="E1192" s="193" t="str">
        <f>+LEFT(Tabla1[[#This Row],[RutDV]],8)</f>
        <v>16579033</v>
      </c>
      <c r="F1192" s="193" t="str">
        <f>+RIGHT(Tabla1[[#This Row],[RutDV]],1)</f>
        <v>2</v>
      </c>
      <c r="G1192" s="37" t="s">
        <v>229</v>
      </c>
      <c r="H1192" s="37" t="s">
        <v>709</v>
      </c>
      <c r="I1192" s="37" t="str">
        <f>+TRIM(Tabla1[[#This Row],[Nombres]]&amp;" "&amp;Tabla1[[#This Row],[Apellidos]])</f>
        <v>AUGUSTO FELIPE ZARRICUETA CARMONA</v>
      </c>
      <c r="J1192" s="37" t="s">
        <v>1701</v>
      </c>
      <c r="K1192" s="37" t="s">
        <v>1700</v>
      </c>
      <c r="L1192" s="37" t="s">
        <v>2494</v>
      </c>
      <c r="M1192" s="37" t="s">
        <v>2499</v>
      </c>
      <c r="N1192" s="37" t="s">
        <v>3112</v>
      </c>
      <c r="P1192" s="40">
        <v>42943</v>
      </c>
      <c r="Q1192" s="37"/>
      <c r="V1192" s="40">
        <v>31967</v>
      </c>
      <c r="W1192" s="37"/>
      <c r="Y1192" s="37" t="str">
        <f>+IFERROR(VLOOKUP(Tabla1[[#This Row],[Supervisor]],STAFF!E:H,4,0),"")</f>
        <v/>
      </c>
      <c r="Z1192" s="40">
        <v>42943</v>
      </c>
      <c r="AA1192" s="40">
        <v>42965</v>
      </c>
      <c r="AB1192" s="37" t="s">
        <v>2517</v>
      </c>
      <c r="AC1192" s="40"/>
      <c r="AD1192" s="37" t="s">
        <v>709</v>
      </c>
      <c r="AE1192" s="37" t="s">
        <v>709</v>
      </c>
      <c r="AJ1192" s="37">
        <v>6</v>
      </c>
      <c r="AK1192" s="37" t="s">
        <v>3081</v>
      </c>
      <c r="AL1192" s="37">
        <v>45</v>
      </c>
      <c r="AN1192" s="37">
        <f>+IF(AL1192=45,1,"")</f>
        <v>1</v>
      </c>
      <c r="AO1192" s="40">
        <f ca="1">+TODAY()</f>
        <v>44256</v>
      </c>
      <c r="AP1192" s="41" t="str">
        <f>+IF(Tabla1[[#This Row],[Fecha Ingreso Plataforma]]="","",AO1192-AC1192)</f>
        <v/>
      </c>
      <c r="AQ1192" s="40"/>
      <c r="AR1192" s="42">
        <f>+IF(Tabla1[[#This Row],[Fecha Baja]]="","",VALUE(1&amp;"/"&amp;MONTH(Tabla1[[#This Row],[Fecha Baja]])&amp;"/"&amp;YEAR(Tabla1[[#This Row],[Fecha Baja]])))</f>
        <v>42917</v>
      </c>
      <c r="AS1192" s="42" t="str">
        <f>IF(Tabla1[[#This Row],[Fecha Ingreso Plataforma]]="","",VALUE(1&amp;"/"&amp;MONTH(Tabla1[[#This Row],[Fecha Ingreso Plataforma]])&amp;"/"&amp;YEAR(Tabla1[[#This Row],[Fecha Ingreso Plataforma]])))</f>
        <v/>
      </c>
      <c r="AT1192" s="41" t="str">
        <f>+IF(AND(Tabla1[[#This Row],[dias]]&gt;=135,Tabla1[[#This Row],[Estado]]="Vigente"),"Si","No")</f>
        <v>No</v>
      </c>
      <c r="AU1192" s="37" t="str">
        <f>+IF(COUNTIF('PLAN EMPLEADO'!I:I,Tabla1[[#This Row],[Mail]])=0,"No","Si")</f>
        <v>No</v>
      </c>
      <c r="AV1192" s="89" t="s">
        <v>709</v>
      </c>
      <c r="AW1192" s="194"/>
    </row>
    <row r="1193" spans="1:49" x14ac:dyDescent="0.2">
      <c r="A1193" s="37" t="s">
        <v>27</v>
      </c>
      <c r="B1193" s="37" t="s">
        <v>3115</v>
      </c>
      <c r="C1193" s="37" t="s">
        <v>28</v>
      </c>
      <c r="D1193" s="37" t="s">
        <v>30</v>
      </c>
      <c r="E1193" s="193" t="str">
        <f>+LEFT(Tabla1[[#This Row],[RutDV]],8)</f>
        <v>17466142</v>
      </c>
      <c r="F1193" s="193" t="str">
        <f>+RIGHT(Tabla1[[#This Row],[RutDV]],1)</f>
        <v>1</v>
      </c>
      <c r="G1193" s="37" t="s">
        <v>193</v>
      </c>
      <c r="H1193" s="37" t="s">
        <v>709</v>
      </c>
      <c r="I1193" s="37" t="str">
        <f>+TRIM(Tabla1[[#This Row],[Nombres]]&amp;" "&amp;Tabla1[[#This Row],[Apellidos]])</f>
        <v>CARLOS GABRIEL CASTRO OLIVARES</v>
      </c>
      <c r="J1193" s="37" t="s">
        <v>1629</v>
      </c>
      <c r="K1193" s="37" t="s">
        <v>1630</v>
      </c>
      <c r="L1193" s="37" t="s">
        <v>2494</v>
      </c>
      <c r="M1193" s="37" t="s">
        <v>2499</v>
      </c>
      <c r="N1193" s="37" t="s">
        <v>3112</v>
      </c>
      <c r="P1193" s="40">
        <v>42943</v>
      </c>
      <c r="Q1193" s="37"/>
      <c r="V1193" s="40">
        <v>32192</v>
      </c>
      <c r="W1193" s="37"/>
      <c r="Y1193" s="37" t="str">
        <f>+IFERROR(VLOOKUP(Tabla1[[#This Row],[Supervisor]],STAFF!E:H,4,0),"")</f>
        <v/>
      </c>
      <c r="Z1193" s="40">
        <v>42943</v>
      </c>
      <c r="AA1193" s="40">
        <v>42965</v>
      </c>
      <c r="AB1193" s="37" t="s">
        <v>2517</v>
      </c>
      <c r="AC1193" s="40"/>
      <c r="AD1193" s="37" t="s">
        <v>709</v>
      </c>
      <c r="AE1193" s="37" t="s">
        <v>709</v>
      </c>
      <c r="AJ1193" s="37">
        <v>6</v>
      </c>
      <c r="AK1193" s="37" t="s">
        <v>3081</v>
      </c>
      <c r="AL1193" s="37">
        <v>45</v>
      </c>
      <c r="AN1193" s="37">
        <f>+IF(AL1193=45,1,"")</f>
        <v>1</v>
      </c>
      <c r="AO1193" s="40">
        <f ca="1">+TODAY()</f>
        <v>44256</v>
      </c>
      <c r="AP1193" s="41" t="str">
        <f>+IF(Tabla1[[#This Row],[Fecha Ingreso Plataforma]]="","",AO1193-AC1193)</f>
        <v/>
      </c>
      <c r="AQ1193" s="40"/>
      <c r="AR1193" s="42">
        <f>+IF(Tabla1[[#This Row],[Fecha Baja]]="","",VALUE(1&amp;"/"&amp;MONTH(Tabla1[[#This Row],[Fecha Baja]])&amp;"/"&amp;YEAR(Tabla1[[#This Row],[Fecha Baja]])))</f>
        <v>42917</v>
      </c>
      <c r="AS1193" s="42" t="str">
        <f>IF(Tabla1[[#This Row],[Fecha Ingreso Plataforma]]="","",VALUE(1&amp;"/"&amp;MONTH(Tabla1[[#This Row],[Fecha Ingreso Plataforma]])&amp;"/"&amp;YEAR(Tabla1[[#This Row],[Fecha Ingreso Plataforma]])))</f>
        <v/>
      </c>
      <c r="AT1193" s="41" t="str">
        <f>+IF(AND(Tabla1[[#This Row],[dias]]&gt;=135,Tabla1[[#This Row],[Estado]]="Vigente"),"Si","No")</f>
        <v>No</v>
      </c>
      <c r="AU1193" s="37" t="str">
        <f>+IF(COUNTIF('PLAN EMPLEADO'!I:I,Tabla1[[#This Row],[Mail]])=0,"No","Si")</f>
        <v>No</v>
      </c>
      <c r="AV1193" s="89" t="s">
        <v>709</v>
      </c>
      <c r="AW1193" s="194"/>
    </row>
    <row r="1194" spans="1:49" x14ac:dyDescent="0.2">
      <c r="A1194" s="37" t="s">
        <v>27</v>
      </c>
      <c r="B1194" s="37" t="s">
        <v>3115</v>
      </c>
      <c r="C1194" s="37" t="s">
        <v>28</v>
      </c>
      <c r="D1194" s="37" t="s">
        <v>30</v>
      </c>
      <c r="E1194" s="193" t="str">
        <f>+LEFT(Tabla1[[#This Row],[RutDV]],8)</f>
        <v>8540568-</v>
      </c>
      <c r="F1194" s="193" t="str">
        <f>+RIGHT(Tabla1[[#This Row],[RutDV]],1)</f>
        <v>3</v>
      </c>
      <c r="G1194" s="37" t="s">
        <v>213</v>
      </c>
      <c r="H1194" s="37" t="s">
        <v>709</v>
      </c>
      <c r="I1194" s="37" t="str">
        <f>+TRIM(Tabla1[[#This Row],[Nombres]]&amp;" "&amp;Tabla1[[#This Row],[Apellidos]])</f>
        <v>CAROLA SOLANGE MAUREIRA UREÑAS</v>
      </c>
      <c r="J1194" s="37" t="s">
        <v>1669</v>
      </c>
      <c r="K1194" s="37" t="s">
        <v>1670</v>
      </c>
      <c r="L1194" s="37" t="s">
        <v>2494</v>
      </c>
      <c r="M1194" s="37" t="s">
        <v>2499</v>
      </c>
      <c r="N1194" s="37" t="s">
        <v>3112</v>
      </c>
      <c r="P1194" s="40">
        <v>42943</v>
      </c>
      <c r="Q1194" s="37"/>
      <c r="V1194" s="40">
        <v>25763</v>
      </c>
      <c r="W1194" s="37"/>
      <c r="Y1194" s="37" t="str">
        <f>+IFERROR(VLOOKUP(Tabla1[[#This Row],[Supervisor]],STAFF!E:H,4,0),"")</f>
        <v/>
      </c>
      <c r="Z1194" s="40">
        <v>42943</v>
      </c>
      <c r="AA1194" s="40">
        <v>42965</v>
      </c>
      <c r="AB1194" s="37" t="s">
        <v>2517</v>
      </c>
      <c r="AC1194" s="40"/>
      <c r="AD1194" s="37" t="s">
        <v>709</v>
      </c>
      <c r="AE1194" s="37" t="s">
        <v>709</v>
      </c>
      <c r="AJ1194" s="37">
        <v>6</v>
      </c>
      <c r="AK1194" s="37" t="s">
        <v>3081</v>
      </c>
      <c r="AL1194" s="37">
        <v>45</v>
      </c>
      <c r="AN1194" s="37">
        <f>+IF(AL1194=45,1,"")</f>
        <v>1</v>
      </c>
      <c r="AO1194" s="40">
        <f ca="1">+TODAY()</f>
        <v>44256</v>
      </c>
      <c r="AP1194" s="41" t="str">
        <f>+IF(Tabla1[[#This Row],[Fecha Ingreso Plataforma]]="","",AO1194-AC1194)</f>
        <v/>
      </c>
      <c r="AQ1194" s="40"/>
      <c r="AR1194" s="42">
        <f>+IF(Tabla1[[#This Row],[Fecha Baja]]="","",VALUE(1&amp;"/"&amp;MONTH(Tabla1[[#This Row],[Fecha Baja]])&amp;"/"&amp;YEAR(Tabla1[[#This Row],[Fecha Baja]])))</f>
        <v>42917</v>
      </c>
      <c r="AS1194" s="42" t="str">
        <f>IF(Tabla1[[#This Row],[Fecha Ingreso Plataforma]]="","",VALUE(1&amp;"/"&amp;MONTH(Tabla1[[#This Row],[Fecha Ingreso Plataforma]])&amp;"/"&amp;YEAR(Tabla1[[#This Row],[Fecha Ingreso Plataforma]])))</f>
        <v/>
      </c>
      <c r="AT1194" s="41" t="str">
        <f>+IF(AND(Tabla1[[#This Row],[dias]]&gt;=135,Tabla1[[#This Row],[Estado]]="Vigente"),"Si","No")</f>
        <v>No</v>
      </c>
      <c r="AU1194" s="37" t="str">
        <f>+IF(COUNTIF('PLAN EMPLEADO'!I:I,Tabla1[[#This Row],[Mail]])=0,"No","Si")</f>
        <v>No</v>
      </c>
      <c r="AV1194" s="89" t="s">
        <v>709</v>
      </c>
      <c r="AW1194" s="194"/>
    </row>
    <row r="1195" spans="1:49" x14ac:dyDescent="0.2">
      <c r="A1195" s="37" t="s">
        <v>27</v>
      </c>
      <c r="B1195" s="37" t="s">
        <v>3115</v>
      </c>
      <c r="C1195" s="37" t="s">
        <v>28</v>
      </c>
      <c r="D1195" s="37" t="s">
        <v>30</v>
      </c>
      <c r="E1195" s="193" t="str">
        <f>+LEFT(Tabla1[[#This Row],[RutDV]],8)</f>
        <v>15030831</v>
      </c>
      <c r="F1195" s="193" t="str">
        <f>+RIGHT(Tabla1[[#This Row],[RutDV]],1)</f>
        <v>3</v>
      </c>
      <c r="G1195" s="37" t="s">
        <v>223</v>
      </c>
      <c r="H1195" s="37" t="s">
        <v>709</v>
      </c>
      <c r="I1195" s="37" t="str">
        <f>+TRIM(Tabla1[[#This Row],[Nombres]]&amp;" "&amp;Tabla1[[#This Row],[Apellidos]])</f>
        <v>CAROLINA YANETT TARIFEÑO TAUCARE</v>
      </c>
      <c r="J1195" s="37" t="s">
        <v>1689</v>
      </c>
      <c r="K1195" s="37" t="s">
        <v>1690</v>
      </c>
      <c r="L1195" s="37" t="s">
        <v>2494</v>
      </c>
      <c r="M1195" s="37" t="s">
        <v>2499</v>
      </c>
      <c r="N1195" s="37" t="s">
        <v>3112</v>
      </c>
      <c r="P1195" s="40">
        <v>42943</v>
      </c>
      <c r="Q1195" s="37"/>
      <c r="V1195" s="40">
        <v>30211</v>
      </c>
      <c r="W1195" s="37"/>
      <c r="Y1195" s="37" t="str">
        <f>+IFERROR(VLOOKUP(Tabla1[[#This Row],[Supervisor]],STAFF!E:H,4,0),"")</f>
        <v/>
      </c>
      <c r="Z1195" s="40">
        <v>42943</v>
      </c>
      <c r="AA1195" s="40">
        <v>42965</v>
      </c>
      <c r="AB1195" s="37" t="s">
        <v>2517</v>
      </c>
      <c r="AC1195" s="40"/>
      <c r="AD1195" s="37" t="s">
        <v>709</v>
      </c>
      <c r="AE1195" s="37" t="s">
        <v>709</v>
      </c>
      <c r="AJ1195" s="37">
        <v>6</v>
      </c>
      <c r="AK1195" s="37" t="s">
        <v>3081</v>
      </c>
      <c r="AL1195" s="37">
        <v>45</v>
      </c>
      <c r="AN1195" s="37">
        <f>+IF(AL1195=45,1,"")</f>
        <v>1</v>
      </c>
      <c r="AO1195" s="40">
        <f ca="1">+TODAY()</f>
        <v>44256</v>
      </c>
      <c r="AP1195" s="41" t="str">
        <f>+IF(Tabla1[[#This Row],[Fecha Ingreso Plataforma]]="","",AO1195-AC1195)</f>
        <v/>
      </c>
      <c r="AQ1195" s="40"/>
      <c r="AR1195" s="42">
        <f>+IF(Tabla1[[#This Row],[Fecha Baja]]="","",VALUE(1&amp;"/"&amp;MONTH(Tabla1[[#This Row],[Fecha Baja]])&amp;"/"&amp;YEAR(Tabla1[[#This Row],[Fecha Baja]])))</f>
        <v>42917</v>
      </c>
      <c r="AS1195" s="42" t="str">
        <f>IF(Tabla1[[#This Row],[Fecha Ingreso Plataforma]]="","",VALUE(1&amp;"/"&amp;MONTH(Tabla1[[#This Row],[Fecha Ingreso Plataforma]])&amp;"/"&amp;YEAR(Tabla1[[#This Row],[Fecha Ingreso Plataforma]])))</f>
        <v/>
      </c>
      <c r="AT1195" s="41" t="str">
        <f>+IF(AND(Tabla1[[#This Row],[dias]]&gt;=135,Tabla1[[#This Row],[Estado]]="Vigente"),"Si","No")</f>
        <v>No</v>
      </c>
      <c r="AU1195" s="37" t="str">
        <f>+IF(COUNTIF('PLAN EMPLEADO'!I:I,Tabla1[[#This Row],[Mail]])=0,"No","Si")</f>
        <v>No</v>
      </c>
      <c r="AV1195" s="89" t="s">
        <v>709</v>
      </c>
      <c r="AW1195" s="194"/>
    </row>
    <row r="1196" spans="1:49" x14ac:dyDescent="0.2">
      <c r="A1196" s="37" t="s">
        <v>27</v>
      </c>
      <c r="B1196" s="37" t="s">
        <v>3115</v>
      </c>
      <c r="C1196" s="37" t="s">
        <v>28</v>
      </c>
      <c r="D1196" s="37" t="s">
        <v>30</v>
      </c>
      <c r="E1196" s="193" t="str">
        <f>+LEFT(Tabla1[[#This Row],[RutDV]],8)</f>
        <v>17979723</v>
      </c>
      <c r="F1196" s="193" t="str">
        <f>+RIGHT(Tabla1[[#This Row],[RutDV]],1)</f>
        <v>2</v>
      </c>
      <c r="G1196" s="37" t="s">
        <v>212</v>
      </c>
      <c r="H1196" s="37" t="s">
        <v>709</v>
      </c>
      <c r="I1196" s="37" t="str">
        <f>+TRIM(Tabla1[[#This Row],[Nombres]]&amp;" "&amp;Tabla1[[#This Row],[Apellidos]])</f>
        <v>CONSTANZA ELISABET MAUNA MAUNA</v>
      </c>
      <c r="J1196" s="37" t="s">
        <v>1667</v>
      </c>
      <c r="K1196" s="37" t="s">
        <v>1668</v>
      </c>
      <c r="L1196" s="37" t="s">
        <v>2494</v>
      </c>
      <c r="M1196" s="37" t="s">
        <v>2499</v>
      </c>
      <c r="N1196" s="37" t="s">
        <v>3112</v>
      </c>
      <c r="P1196" s="40">
        <v>42944</v>
      </c>
      <c r="Q1196" s="37"/>
      <c r="V1196" s="40">
        <v>33530</v>
      </c>
      <c r="W1196" s="37"/>
      <c r="Y1196" s="37" t="str">
        <f>+IFERROR(VLOOKUP(Tabla1[[#This Row],[Supervisor]],STAFF!E:H,4,0),"")</f>
        <v/>
      </c>
      <c r="Z1196" s="40">
        <v>42943</v>
      </c>
      <c r="AA1196" s="40">
        <v>42965</v>
      </c>
      <c r="AB1196" s="37" t="s">
        <v>2517</v>
      </c>
      <c r="AC1196" s="40"/>
      <c r="AD1196" s="37" t="s">
        <v>709</v>
      </c>
      <c r="AE1196" s="37" t="s">
        <v>709</v>
      </c>
      <c r="AJ1196" s="37">
        <v>6</v>
      </c>
      <c r="AK1196" s="37" t="s">
        <v>3081</v>
      </c>
      <c r="AL1196" s="37">
        <v>45</v>
      </c>
      <c r="AN1196" s="37">
        <f>+IF(AL1196=45,1,"")</f>
        <v>1</v>
      </c>
      <c r="AO1196" s="40">
        <f ca="1">+TODAY()</f>
        <v>44256</v>
      </c>
      <c r="AP1196" s="41" t="str">
        <f>+IF(Tabla1[[#This Row],[Fecha Ingreso Plataforma]]="","",AO1196-AC1196)</f>
        <v/>
      </c>
      <c r="AQ1196" s="40"/>
      <c r="AR1196" s="42">
        <f>+IF(Tabla1[[#This Row],[Fecha Baja]]="","",VALUE(1&amp;"/"&amp;MONTH(Tabla1[[#This Row],[Fecha Baja]])&amp;"/"&amp;YEAR(Tabla1[[#This Row],[Fecha Baja]])))</f>
        <v>42917</v>
      </c>
      <c r="AS1196" s="42" t="str">
        <f>IF(Tabla1[[#This Row],[Fecha Ingreso Plataforma]]="","",VALUE(1&amp;"/"&amp;MONTH(Tabla1[[#This Row],[Fecha Ingreso Plataforma]])&amp;"/"&amp;YEAR(Tabla1[[#This Row],[Fecha Ingreso Plataforma]])))</f>
        <v/>
      </c>
      <c r="AT1196" s="41" t="str">
        <f>+IF(AND(Tabla1[[#This Row],[dias]]&gt;=135,Tabla1[[#This Row],[Estado]]="Vigente"),"Si","No")</f>
        <v>No</v>
      </c>
      <c r="AU1196" s="37" t="str">
        <f>+IF(COUNTIF('PLAN EMPLEADO'!I:I,Tabla1[[#This Row],[Mail]])=0,"No","Si")</f>
        <v>No</v>
      </c>
      <c r="AV1196" s="89" t="s">
        <v>709</v>
      </c>
      <c r="AW1196" s="194"/>
    </row>
    <row r="1197" spans="1:49" x14ac:dyDescent="0.2">
      <c r="A1197" s="37" t="s">
        <v>27</v>
      </c>
      <c r="B1197" s="37" t="s">
        <v>3115</v>
      </c>
      <c r="C1197" s="37" t="s">
        <v>28</v>
      </c>
      <c r="D1197" s="37" t="s">
        <v>30</v>
      </c>
      <c r="E1197" s="193" t="str">
        <f>+LEFT(Tabla1[[#This Row],[RutDV]],8)</f>
        <v>17293682</v>
      </c>
      <c r="F1197" s="193" t="str">
        <f>+RIGHT(Tabla1[[#This Row],[RutDV]],1)</f>
        <v>2</v>
      </c>
      <c r="G1197" s="37" t="s">
        <v>219</v>
      </c>
      <c r="H1197" s="37" t="s">
        <v>709</v>
      </c>
      <c r="I1197" s="37" t="str">
        <f>+TRIM(Tabla1[[#This Row],[Nombres]]&amp;" "&amp;Tabla1[[#This Row],[Apellidos]])</f>
        <v>CYNTHIA PAMELA OLIVARES OLIVARES</v>
      </c>
      <c r="J1197" s="37" t="s">
        <v>1681</v>
      </c>
      <c r="K1197" s="37" t="s">
        <v>1682</v>
      </c>
      <c r="L1197" s="37" t="s">
        <v>2494</v>
      </c>
      <c r="M1197" s="37" t="s">
        <v>2499</v>
      </c>
      <c r="N1197" s="37" t="s">
        <v>3112</v>
      </c>
      <c r="P1197" s="40">
        <v>42943</v>
      </c>
      <c r="Q1197" s="37"/>
      <c r="V1197" s="40">
        <v>32548</v>
      </c>
      <c r="W1197" s="37"/>
      <c r="Y1197" s="37" t="str">
        <f>+IFERROR(VLOOKUP(Tabla1[[#This Row],[Supervisor]],STAFF!E:H,4,0),"")</f>
        <v/>
      </c>
      <c r="Z1197" s="40">
        <v>42943</v>
      </c>
      <c r="AA1197" s="40">
        <v>42965</v>
      </c>
      <c r="AB1197" s="37" t="s">
        <v>2517</v>
      </c>
      <c r="AC1197" s="40"/>
      <c r="AD1197" s="37" t="s">
        <v>709</v>
      </c>
      <c r="AE1197" s="37" t="s">
        <v>709</v>
      </c>
      <c r="AJ1197" s="37">
        <v>6</v>
      </c>
      <c r="AK1197" s="37" t="s">
        <v>3081</v>
      </c>
      <c r="AL1197" s="37">
        <v>45</v>
      </c>
      <c r="AN1197" s="37">
        <f>+IF(AL1197=45,1,"")</f>
        <v>1</v>
      </c>
      <c r="AO1197" s="40">
        <f ca="1">+TODAY()</f>
        <v>44256</v>
      </c>
      <c r="AP1197" s="41" t="str">
        <f>+IF(Tabla1[[#This Row],[Fecha Ingreso Plataforma]]="","",AO1197-AC1197)</f>
        <v/>
      </c>
      <c r="AQ1197" s="40"/>
      <c r="AR1197" s="42">
        <f>+IF(Tabla1[[#This Row],[Fecha Baja]]="","",VALUE(1&amp;"/"&amp;MONTH(Tabla1[[#This Row],[Fecha Baja]])&amp;"/"&amp;YEAR(Tabla1[[#This Row],[Fecha Baja]])))</f>
        <v>42917</v>
      </c>
      <c r="AS1197" s="42" t="str">
        <f>IF(Tabla1[[#This Row],[Fecha Ingreso Plataforma]]="","",VALUE(1&amp;"/"&amp;MONTH(Tabla1[[#This Row],[Fecha Ingreso Plataforma]])&amp;"/"&amp;YEAR(Tabla1[[#This Row],[Fecha Ingreso Plataforma]])))</f>
        <v/>
      </c>
      <c r="AT1197" s="41" t="str">
        <f>+IF(AND(Tabla1[[#This Row],[dias]]&gt;=135,Tabla1[[#This Row],[Estado]]="Vigente"),"Si","No")</f>
        <v>No</v>
      </c>
      <c r="AU1197" s="37" t="str">
        <f>+IF(COUNTIF('PLAN EMPLEADO'!I:I,Tabla1[[#This Row],[Mail]])=0,"No","Si")</f>
        <v>No</v>
      </c>
      <c r="AV1197" s="89" t="s">
        <v>709</v>
      </c>
      <c r="AW1197" s="194"/>
    </row>
    <row r="1198" spans="1:49" x14ac:dyDescent="0.2">
      <c r="A1198" s="37" t="s">
        <v>27</v>
      </c>
      <c r="B1198" s="37" t="s">
        <v>3115</v>
      </c>
      <c r="C1198" s="37" t="s">
        <v>28</v>
      </c>
      <c r="D1198" s="37" t="s">
        <v>30</v>
      </c>
      <c r="E1198" s="193" t="str">
        <f>+LEFT(Tabla1[[#This Row],[RutDV]],8)</f>
        <v>18178053</v>
      </c>
      <c r="F1198" s="193" t="str">
        <f>+RIGHT(Tabla1[[#This Row],[RutDV]],1)</f>
        <v>3</v>
      </c>
      <c r="G1198" s="37" t="s">
        <v>203</v>
      </c>
      <c r="H1198" s="37" t="s">
        <v>709</v>
      </c>
      <c r="I1198" s="37" t="str">
        <f>+TRIM(Tabla1[[#This Row],[Nombres]]&amp;" "&amp;Tabla1[[#This Row],[Apellidos]])</f>
        <v>EDGARDO CRISTOPHER GALLEGUILLOS ARIAS</v>
      </c>
      <c r="J1198" s="37" t="s">
        <v>1649</v>
      </c>
      <c r="K1198" s="37" t="s">
        <v>1650</v>
      </c>
      <c r="L1198" s="37" t="s">
        <v>2494</v>
      </c>
      <c r="M1198" s="37" t="s">
        <v>2499</v>
      </c>
      <c r="N1198" s="37" t="s">
        <v>3112</v>
      </c>
      <c r="P1198" s="40">
        <v>42943</v>
      </c>
      <c r="Q1198" s="37"/>
      <c r="V1198" s="40">
        <v>33693</v>
      </c>
      <c r="W1198" s="37"/>
      <c r="Y1198" s="37" t="str">
        <f>+IFERROR(VLOOKUP(Tabla1[[#This Row],[Supervisor]],STAFF!E:H,4,0),"")</f>
        <v/>
      </c>
      <c r="Z1198" s="40">
        <v>42943</v>
      </c>
      <c r="AA1198" s="40">
        <v>42965</v>
      </c>
      <c r="AB1198" s="37" t="s">
        <v>2517</v>
      </c>
      <c r="AC1198" s="40"/>
      <c r="AD1198" s="37" t="s">
        <v>709</v>
      </c>
      <c r="AE1198" s="37" t="s">
        <v>709</v>
      </c>
      <c r="AJ1198" s="37">
        <v>6</v>
      </c>
      <c r="AK1198" s="37" t="s">
        <v>3081</v>
      </c>
      <c r="AL1198" s="37">
        <v>45</v>
      </c>
      <c r="AN1198" s="37">
        <f>+IF(AL1198=45,1,"")</f>
        <v>1</v>
      </c>
      <c r="AO1198" s="40">
        <f ca="1">+TODAY()</f>
        <v>44256</v>
      </c>
      <c r="AP1198" s="41" t="str">
        <f>+IF(Tabla1[[#This Row],[Fecha Ingreso Plataforma]]="","",AO1198-AC1198)</f>
        <v/>
      </c>
      <c r="AQ1198" s="40"/>
      <c r="AR1198" s="42">
        <f>+IF(Tabla1[[#This Row],[Fecha Baja]]="","",VALUE(1&amp;"/"&amp;MONTH(Tabla1[[#This Row],[Fecha Baja]])&amp;"/"&amp;YEAR(Tabla1[[#This Row],[Fecha Baja]])))</f>
        <v>42917</v>
      </c>
      <c r="AS1198" s="42" t="str">
        <f>IF(Tabla1[[#This Row],[Fecha Ingreso Plataforma]]="","",VALUE(1&amp;"/"&amp;MONTH(Tabla1[[#This Row],[Fecha Ingreso Plataforma]])&amp;"/"&amp;YEAR(Tabla1[[#This Row],[Fecha Ingreso Plataforma]])))</f>
        <v/>
      </c>
      <c r="AT1198" s="41" t="str">
        <f>+IF(AND(Tabla1[[#This Row],[dias]]&gt;=135,Tabla1[[#This Row],[Estado]]="Vigente"),"Si","No")</f>
        <v>No</v>
      </c>
      <c r="AU1198" s="37" t="str">
        <f>+IF(COUNTIF('PLAN EMPLEADO'!I:I,Tabla1[[#This Row],[Mail]])=0,"No","Si")</f>
        <v>No</v>
      </c>
      <c r="AV1198" s="89" t="s">
        <v>709</v>
      </c>
      <c r="AW1198" s="194"/>
    </row>
    <row r="1199" spans="1:49" x14ac:dyDescent="0.2">
      <c r="A1199" s="37" t="s">
        <v>27</v>
      </c>
      <c r="B1199" s="37" t="s">
        <v>3115</v>
      </c>
      <c r="C1199" s="37" t="s">
        <v>28</v>
      </c>
      <c r="D1199" s="37" t="s">
        <v>30</v>
      </c>
      <c r="E1199" s="193" t="str">
        <f>+LEFT(Tabla1[[#This Row],[RutDV]],8)</f>
        <v>13922307</v>
      </c>
      <c r="F1199" s="193" t="str">
        <f>+RIGHT(Tabla1[[#This Row],[RutDV]],1)</f>
        <v>1</v>
      </c>
      <c r="G1199" s="37" t="s">
        <v>198</v>
      </c>
      <c r="H1199" s="37" t="s">
        <v>709</v>
      </c>
      <c r="I1199" s="37" t="str">
        <f>+TRIM(Tabla1[[#This Row],[Nombres]]&amp;" "&amp;Tabla1[[#This Row],[Apellidos]])</f>
        <v>EFRAIN RODRIGO DIAZ AGUILERA</v>
      </c>
      <c r="J1199" s="37" t="s">
        <v>1639</v>
      </c>
      <c r="K1199" s="37" t="s">
        <v>1640</v>
      </c>
      <c r="L1199" s="37" t="s">
        <v>2494</v>
      </c>
      <c r="M1199" s="37" t="s">
        <v>2499</v>
      </c>
      <c r="N1199" s="37" t="s">
        <v>3112</v>
      </c>
      <c r="P1199" s="40">
        <v>42943</v>
      </c>
      <c r="Q1199" s="37"/>
      <c r="V1199" s="40">
        <v>29230</v>
      </c>
      <c r="W1199" s="37"/>
      <c r="Y1199" s="37" t="str">
        <f>+IFERROR(VLOOKUP(Tabla1[[#This Row],[Supervisor]],STAFF!E:H,4,0),"")</f>
        <v/>
      </c>
      <c r="Z1199" s="40">
        <v>42943</v>
      </c>
      <c r="AA1199" s="40">
        <v>42965</v>
      </c>
      <c r="AB1199" s="37" t="s">
        <v>2517</v>
      </c>
      <c r="AC1199" s="40"/>
      <c r="AD1199" s="37" t="s">
        <v>709</v>
      </c>
      <c r="AE1199" s="37" t="s">
        <v>709</v>
      </c>
      <c r="AJ1199" s="37">
        <v>6</v>
      </c>
      <c r="AK1199" s="37" t="s">
        <v>3081</v>
      </c>
      <c r="AL1199" s="37">
        <v>45</v>
      </c>
      <c r="AN1199" s="37">
        <f>+IF(AL1199=45,1,"")</f>
        <v>1</v>
      </c>
      <c r="AO1199" s="40">
        <f ca="1">+TODAY()</f>
        <v>44256</v>
      </c>
      <c r="AP1199" s="41" t="str">
        <f>+IF(Tabla1[[#This Row],[Fecha Ingreso Plataforma]]="","",AO1199-AC1199)</f>
        <v/>
      </c>
      <c r="AQ1199" s="40"/>
      <c r="AR1199" s="42">
        <f>+IF(Tabla1[[#This Row],[Fecha Baja]]="","",VALUE(1&amp;"/"&amp;MONTH(Tabla1[[#This Row],[Fecha Baja]])&amp;"/"&amp;YEAR(Tabla1[[#This Row],[Fecha Baja]])))</f>
        <v>42917</v>
      </c>
      <c r="AS1199" s="42" t="str">
        <f>IF(Tabla1[[#This Row],[Fecha Ingreso Plataforma]]="","",VALUE(1&amp;"/"&amp;MONTH(Tabla1[[#This Row],[Fecha Ingreso Plataforma]])&amp;"/"&amp;YEAR(Tabla1[[#This Row],[Fecha Ingreso Plataforma]])))</f>
        <v/>
      </c>
      <c r="AT1199" s="41" t="str">
        <f>+IF(AND(Tabla1[[#This Row],[dias]]&gt;=135,Tabla1[[#This Row],[Estado]]="Vigente"),"Si","No")</f>
        <v>No</v>
      </c>
      <c r="AU1199" s="37" t="str">
        <f>+IF(COUNTIF('PLAN EMPLEADO'!I:I,Tabla1[[#This Row],[Mail]])=0,"No","Si")</f>
        <v>No</v>
      </c>
      <c r="AV1199" s="89" t="s">
        <v>709</v>
      </c>
      <c r="AW1199" s="194"/>
    </row>
    <row r="1200" spans="1:49" x14ac:dyDescent="0.2">
      <c r="A1200" s="37" t="s">
        <v>27</v>
      </c>
      <c r="B1200" s="37" t="s">
        <v>3115</v>
      </c>
      <c r="C1200" s="37" t="s">
        <v>28</v>
      </c>
      <c r="D1200" s="37" t="s">
        <v>30</v>
      </c>
      <c r="E1200" s="193" t="str">
        <f>+LEFT(Tabla1[[#This Row],[RutDV]],8)</f>
        <v>15679542</v>
      </c>
      <c r="F1200" s="193" t="str">
        <f>+RIGHT(Tabla1[[#This Row],[RutDV]],1)</f>
        <v>9</v>
      </c>
      <c r="G1200" s="37" t="s">
        <v>195</v>
      </c>
      <c r="H1200" s="37" t="s">
        <v>709</v>
      </c>
      <c r="I1200" s="37" t="str">
        <f>+TRIM(Tabla1[[#This Row],[Nombres]]&amp;" "&amp;Tabla1[[#This Row],[Apellidos]])</f>
        <v>GANSIN FABIOLA CHUY CABRERA</v>
      </c>
      <c r="J1200" s="37" t="s">
        <v>1633</v>
      </c>
      <c r="K1200" s="37" t="s">
        <v>1634</v>
      </c>
      <c r="L1200" s="37" t="s">
        <v>2494</v>
      </c>
      <c r="M1200" s="37" t="s">
        <v>2499</v>
      </c>
      <c r="N1200" s="37" t="s">
        <v>3112</v>
      </c>
      <c r="P1200" s="40">
        <v>42943</v>
      </c>
      <c r="Q1200" s="37"/>
      <c r="V1200" s="40">
        <v>30849</v>
      </c>
      <c r="W1200" s="37"/>
      <c r="Y1200" s="37" t="str">
        <f>+IFERROR(VLOOKUP(Tabla1[[#This Row],[Supervisor]],STAFF!E:H,4,0),"")</f>
        <v/>
      </c>
      <c r="Z1200" s="40">
        <v>42943</v>
      </c>
      <c r="AA1200" s="40">
        <v>42965</v>
      </c>
      <c r="AB1200" s="37" t="s">
        <v>2517</v>
      </c>
      <c r="AC1200" s="40"/>
      <c r="AD1200" s="37" t="s">
        <v>709</v>
      </c>
      <c r="AE1200" s="37" t="s">
        <v>709</v>
      </c>
      <c r="AJ1200" s="37">
        <v>6</v>
      </c>
      <c r="AK1200" s="37" t="s">
        <v>3081</v>
      </c>
      <c r="AL1200" s="37">
        <v>45</v>
      </c>
      <c r="AN1200" s="37">
        <f>+IF(AL1200=45,1,"")</f>
        <v>1</v>
      </c>
      <c r="AO1200" s="40">
        <f ca="1">+TODAY()</f>
        <v>44256</v>
      </c>
      <c r="AP1200" s="41" t="str">
        <f>+IF(Tabla1[[#This Row],[Fecha Ingreso Plataforma]]="","",AO1200-AC1200)</f>
        <v/>
      </c>
      <c r="AQ1200" s="40"/>
      <c r="AR1200" s="42">
        <f>+IF(Tabla1[[#This Row],[Fecha Baja]]="","",VALUE(1&amp;"/"&amp;MONTH(Tabla1[[#This Row],[Fecha Baja]])&amp;"/"&amp;YEAR(Tabla1[[#This Row],[Fecha Baja]])))</f>
        <v>42917</v>
      </c>
      <c r="AS1200" s="42" t="str">
        <f>IF(Tabla1[[#This Row],[Fecha Ingreso Plataforma]]="","",VALUE(1&amp;"/"&amp;MONTH(Tabla1[[#This Row],[Fecha Ingreso Plataforma]])&amp;"/"&amp;YEAR(Tabla1[[#This Row],[Fecha Ingreso Plataforma]])))</f>
        <v/>
      </c>
      <c r="AT1200" s="41" t="str">
        <f>+IF(AND(Tabla1[[#This Row],[dias]]&gt;=135,Tabla1[[#This Row],[Estado]]="Vigente"),"Si","No")</f>
        <v>No</v>
      </c>
      <c r="AU1200" s="37" t="str">
        <f>+IF(COUNTIF('PLAN EMPLEADO'!I:I,Tabla1[[#This Row],[Mail]])=0,"No","Si")</f>
        <v>No</v>
      </c>
      <c r="AV1200" s="89" t="s">
        <v>709</v>
      </c>
      <c r="AW1200" s="194"/>
    </row>
    <row r="1201" spans="1:49" x14ac:dyDescent="0.2">
      <c r="A1201" s="37" t="s">
        <v>27</v>
      </c>
      <c r="B1201" s="37" t="s">
        <v>3115</v>
      </c>
      <c r="C1201" s="37" t="s">
        <v>28</v>
      </c>
      <c r="D1201" s="37" t="s">
        <v>30</v>
      </c>
      <c r="E1201" s="193" t="str">
        <f>+LEFT(Tabla1[[#This Row],[RutDV]],8)</f>
        <v>13883794</v>
      </c>
      <c r="F1201" s="193" t="str">
        <f>+RIGHT(Tabla1[[#This Row],[RutDV]],1)</f>
        <v>7</v>
      </c>
      <c r="G1201" s="37" t="s">
        <v>226</v>
      </c>
      <c r="H1201" s="37" t="s">
        <v>709</v>
      </c>
      <c r="I1201" s="37" t="str">
        <f>+TRIM(Tabla1[[#This Row],[Nombres]]&amp;" "&amp;Tabla1[[#This Row],[Apellidos]])</f>
        <v>HECTOR PATRICIO VILLALOBOS CIFUENTES</v>
      </c>
      <c r="J1201" s="37" t="s">
        <v>1695</v>
      </c>
      <c r="K1201" s="37" t="s">
        <v>1696</v>
      </c>
      <c r="L1201" s="37" t="s">
        <v>2494</v>
      </c>
      <c r="M1201" s="37" t="s">
        <v>2499</v>
      </c>
      <c r="N1201" s="37" t="s">
        <v>3112</v>
      </c>
      <c r="P1201" s="40">
        <v>42943</v>
      </c>
      <c r="Q1201" s="37"/>
      <c r="V1201" s="40">
        <v>28723</v>
      </c>
      <c r="W1201" s="37"/>
      <c r="Y1201" s="37" t="str">
        <f>+IFERROR(VLOOKUP(Tabla1[[#This Row],[Supervisor]],STAFF!E:H,4,0),"")</f>
        <v/>
      </c>
      <c r="Z1201" s="40">
        <v>42943</v>
      </c>
      <c r="AA1201" s="40">
        <v>42965</v>
      </c>
      <c r="AB1201" s="37" t="s">
        <v>2517</v>
      </c>
      <c r="AC1201" s="40"/>
      <c r="AD1201" s="37" t="s">
        <v>709</v>
      </c>
      <c r="AE1201" s="37" t="s">
        <v>709</v>
      </c>
      <c r="AJ1201" s="37">
        <v>6</v>
      </c>
      <c r="AK1201" s="37" t="s">
        <v>3081</v>
      </c>
      <c r="AL1201" s="37">
        <v>45</v>
      </c>
      <c r="AN1201" s="37">
        <f>+IF(AL1201=45,1,"")</f>
        <v>1</v>
      </c>
      <c r="AO1201" s="40">
        <f ca="1">+TODAY()</f>
        <v>44256</v>
      </c>
      <c r="AP1201" s="41" t="str">
        <f>+IF(Tabla1[[#This Row],[Fecha Ingreso Plataforma]]="","",AO1201-AC1201)</f>
        <v/>
      </c>
      <c r="AQ1201" s="40"/>
      <c r="AR1201" s="42">
        <f>+IF(Tabla1[[#This Row],[Fecha Baja]]="","",VALUE(1&amp;"/"&amp;MONTH(Tabla1[[#This Row],[Fecha Baja]])&amp;"/"&amp;YEAR(Tabla1[[#This Row],[Fecha Baja]])))</f>
        <v>42917</v>
      </c>
      <c r="AS1201" s="42" t="str">
        <f>IF(Tabla1[[#This Row],[Fecha Ingreso Plataforma]]="","",VALUE(1&amp;"/"&amp;MONTH(Tabla1[[#This Row],[Fecha Ingreso Plataforma]])&amp;"/"&amp;YEAR(Tabla1[[#This Row],[Fecha Ingreso Plataforma]])))</f>
        <v/>
      </c>
      <c r="AT1201" s="41" t="str">
        <f>+IF(AND(Tabla1[[#This Row],[dias]]&gt;=135,Tabla1[[#This Row],[Estado]]="Vigente"),"Si","No")</f>
        <v>No</v>
      </c>
      <c r="AU1201" s="37" t="str">
        <f>+IF(COUNTIF('PLAN EMPLEADO'!I:I,Tabla1[[#This Row],[Mail]])=0,"No","Si")</f>
        <v>No</v>
      </c>
      <c r="AV1201" s="89" t="s">
        <v>709</v>
      </c>
      <c r="AW1201" s="194"/>
    </row>
    <row r="1202" spans="1:49" x14ac:dyDescent="0.2">
      <c r="A1202" s="37" t="s">
        <v>27</v>
      </c>
      <c r="B1202" s="37" t="s">
        <v>3115</v>
      </c>
      <c r="C1202" s="37" t="s">
        <v>28</v>
      </c>
      <c r="D1202" s="37" t="s">
        <v>30</v>
      </c>
      <c r="E1202" s="193" t="str">
        <f>+LEFT(Tabla1[[#This Row],[RutDV]],8)</f>
        <v>18494864</v>
      </c>
      <c r="F1202" s="193" t="str">
        <f>+RIGHT(Tabla1[[#This Row],[RutDV]],1)</f>
        <v>8</v>
      </c>
      <c r="G1202" s="37" t="s">
        <v>186</v>
      </c>
      <c r="H1202" s="37" t="s">
        <v>709</v>
      </c>
      <c r="I1202" s="37" t="str">
        <f>+TRIM(Tabla1[[#This Row],[Nombres]]&amp;" "&amp;Tabla1[[#This Row],[Apellidos]])</f>
        <v>ISABEL ANAYD ABALOS LEON</v>
      </c>
      <c r="J1202" s="37" t="s">
        <v>1616</v>
      </c>
      <c r="K1202" s="37" t="s">
        <v>1617</v>
      </c>
      <c r="L1202" s="37" t="s">
        <v>2494</v>
      </c>
      <c r="M1202" s="37" t="s">
        <v>2499</v>
      </c>
      <c r="N1202" s="37" t="s">
        <v>3112</v>
      </c>
      <c r="P1202" s="40">
        <v>42948</v>
      </c>
      <c r="Q1202" s="37"/>
      <c r="V1202" s="40">
        <v>34218</v>
      </c>
      <c r="W1202" s="37"/>
      <c r="Y1202" s="37" t="str">
        <f>+IFERROR(VLOOKUP(Tabla1[[#This Row],[Supervisor]],STAFF!E:H,4,0),"")</f>
        <v/>
      </c>
      <c r="Z1202" s="40">
        <v>42943</v>
      </c>
      <c r="AA1202" s="40">
        <v>42965</v>
      </c>
      <c r="AB1202" s="37" t="s">
        <v>2517</v>
      </c>
      <c r="AC1202" s="40"/>
      <c r="AD1202" s="37" t="s">
        <v>709</v>
      </c>
      <c r="AE1202" s="37" t="s">
        <v>709</v>
      </c>
      <c r="AJ1202" s="37">
        <v>6</v>
      </c>
      <c r="AK1202" s="37" t="s">
        <v>3081</v>
      </c>
      <c r="AL1202" s="37">
        <v>45</v>
      </c>
      <c r="AN1202" s="37">
        <f>+IF(AL1202=45,1,"")</f>
        <v>1</v>
      </c>
      <c r="AO1202" s="40">
        <f ca="1">+TODAY()</f>
        <v>44256</v>
      </c>
      <c r="AP1202" s="41" t="str">
        <f>+IF(Tabla1[[#This Row],[Fecha Ingreso Plataforma]]="","",AO1202-AC1202)</f>
        <v/>
      </c>
      <c r="AQ1202" s="40"/>
      <c r="AR1202" s="42">
        <f>+IF(Tabla1[[#This Row],[Fecha Baja]]="","",VALUE(1&amp;"/"&amp;MONTH(Tabla1[[#This Row],[Fecha Baja]])&amp;"/"&amp;YEAR(Tabla1[[#This Row],[Fecha Baja]])))</f>
        <v>42948</v>
      </c>
      <c r="AS1202" s="42" t="str">
        <f>IF(Tabla1[[#This Row],[Fecha Ingreso Plataforma]]="","",VALUE(1&amp;"/"&amp;MONTH(Tabla1[[#This Row],[Fecha Ingreso Plataforma]])&amp;"/"&amp;YEAR(Tabla1[[#This Row],[Fecha Ingreso Plataforma]])))</f>
        <v/>
      </c>
      <c r="AT1202" s="41" t="str">
        <f>+IF(AND(Tabla1[[#This Row],[dias]]&gt;=135,Tabla1[[#This Row],[Estado]]="Vigente"),"Si","No")</f>
        <v>No</v>
      </c>
      <c r="AU1202" s="37" t="str">
        <f>+IF(COUNTIF('PLAN EMPLEADO'!I:I,Tabla1[[#This Row],[Mail]])=0,"No","Si")</f>
        <v>No</v>
      </c>
      <c r="AV1202" s="89" t="s">
        <v>709</v>
      </c>
      <c r="AW1202" s="194"/>
    </row>
    <row r="1203" spans="1:49" x14ac:dyDescent="0.2">
      <c r="A1203" s="37" t="s">
        <v>27</v>
      </c>
      <c r="B1203" s="37" t="s">
        <v>3115</v>
      </c>
      <c r="C1203" s="37" t="s">
        <v>28</v>
      </c>
      <c r="D1203" s="37" t="s">
        <v>30</v>
      </c>
      <c r="E1203" s="193" t="str">
        <f>+LEFT(Tabla1[[#This Row],[RutDV]],8)</f>
        <v>17737397</v>
      </c>
      <c r="F1203" s="193" t="str">
        <f>+RIGHT(Tabla1[[#This Row],[RutDV]],1)</f>
        <v>4</v>
      </c>
      <c r="G1203" s="37" t="s">
        <v>217</v>
      </c>
      <c r="H1203" s="37" t="s">
        <v>709</v>
      </c>
      <c r="I1203" s="37" t="str">
        <f>+TRIM(Tabla1[[#This Row],[Nombres]]&amp;" "&amp;Tabla1[[#This Row],[Apellidos]])</f>
        <v>JAVIER RODRIGO MORIS OLAVARRIA</v>
      </c>
      <c r="J1203" s="37" t="s">
        <v>1677</v>
      </c>
      <c r="K1203" s="37" t="s">
        <v>1678</v>
      </c>
      <c r="L1203" s="37" t="s">
        <v>2494</v>
      </c>
      <c r="M1203" s="37" t="s">
        <v>2499</v>
      </c>
      <c r="N1203" s="37" t="s">
        <v>3112</v>
      </c>
      <c r="P1203" s="40">
        <v>42943</v>
      </c>
      <c r="Q1203" s="37"/>
      <c r="V1203" s="40">
        <v>33133</v>
      </c>
      <c r="W1203" s="37"/>
      <c r="Y1203" s="37" t="str">
        <f>+IFERROR(VLOOKUP(Tabla1[[#This Row],[Supervisor]],STAFF!E:H,4,0),"")</f>
        <v/>
      </c>
      <c r="Z1203" s="40">
        <v>42943</v>
      </c>
      <c r="AA1203" s="40">
        <v>42965</v>
      </c>
      <c r="AB1203" s="37" t="s">
        <v>2517</v>
      </c>
      <c r="AC1203" s="40"/>
      <c r="AD1203" s="37" t="s">
        <v>709</v>
      </c>
      <c r="AE1203" s="37" t="s">
        <v>709</v>
      </c>
      <c r="AJ1203" s="37">
        <v>6</v>
      </c>
      <c r="AK1203" s="37" t="s">
        <v>3081</v>
      </c>
      <c r="AL1203" s="37">
        <v>45</v>
      </c>
      <c r="AN1203" s="37">
        <f>+IF(AL1203=45,1,"")</f>
        <v>1</v>
      </c>
      <c r="AO1203" s="40">
        <f ca="1">+TODAY()</f>
        <v>44256</v>
      </c>
      <c r="AP1203" s="41" t="str">
        <f>+IF(Tabla1[[#This Row],[Fecha Ingreso Plataforma]]="","",AO1203-AC1203)</f>
        <v/>
      </c>
      <c r="AQ1203" s="40"/>
      <c r="AR1203" s="42">
        <f>+IF(Tabla1[[#This Row],[Fecha Baja]]="","",VALUE(1&amp;"/"&amp;MONTH(Tabla1[[#This Row],[Fecha Baja]])&amp;"/"&amp;YEAR(Tabla1[[#This Row],[Fecha Baja]])))</f>
        <v>42917</v>
      </c>
      <c r="AS1203" s="42" t="str">
        <f>IF(Tabla1[[#This Row],[Fecha Ingreso Plataforma]]="","",VALUE(1&amp;"/"&amp;MONTH(Tabla1[[#This Row],[Fecha Ingreso Plataforma]])&amp;"/"&amp;YEAR(Tabla1[[#This Row],[Fecha Ingreso Plataforma]])))</f>
        <v/>
      </c>
      <c r="AT1203" s="41" t="str">
        <f>+IF(AND(Tabla1[[#This Row],[dias]]&gt;=135,Tabla1[[#This Row],[Estado]]="Vigente"),"Si","No")</f>
        <v>No</v>
      </c>
      <c r="AU1203" s="37" t="str">
        <f>+IF(COUNTIF('PLAN EMPLEADO'!I:I,Tabla1[[#This Row],[Mail]])=0,"No","Si")</f>
        <v>No</v>
      </c>
      <c r="AV1203" s="89" t="s">
        <v>709</v>
      </c>
      <c r="AW1203" s="194"/>
    </row>
    <row r="1204" spans="1:49" x14ac:dyDescent="0.2">
      <c r="A1204" s="37" t="s">
        <v>27</v>
      </c>
      <c r="B1204" s="37" t="s">
        <v>3115</v>
      </c>
      <c r="C1204" s="37" t="s">
        <v>28</v>
      </c>
      <c r="D1204" s="37" t="s">
        <v>30</v>
      </c>
      <c r="E1204" s="193" t="str">
        <f>+LEFT(Tabla1[[#This Row],[RutDV]],8)</f>
        <v>18632290</v>
      </c>
      <c r="F1204" s="193" t="str">
        <f>+RIGHT(Tabla1[[#This Row],[RutDV]],1)</f>
        <v>8</v>
      </c>
      <c r="G1204" s="37" t="s">
        <v>190</v>
      </c>
      <c r="H1204" s="37" t="s">
        <v>709</v>
      </c>
      <c r="I1204" s="37" t="str">
        <f>+TRIM(Tabla1[[#This Row],[Nombres]]&amp;" "&amp;Tabla1[[#This Row],[Apellidos]])</f>
        <v>JEYSON ALEJANDRO BERRIOS ROJAS</v>
      </c>
      <c r="J1204" s="37" t="s">
        <v>1622</v>
      </c>
      <c r="K1204" s="37" t="s">
        <v>1623</v>
      </c>
      <c r="L1204" s="37" t="s">
        <v>2494</v>
      </c>
      <c r="M1204" s="37" t="s">
        <v>2499</v>
      </c>
      <c r="N1204" s="37" t="s">
        <v>3112</v>
      </c>
      <c r="P1204" s="40">
        <v>42943</v>
      </c>
      <c r="Q1204" s="37"/>
      <c r="V1204" s="40">
        <v>34285</v>
      </c>
      <c r="W1204" s="37"/>
      <c r="Y1204" s="37" t="str">
        <f>+IFERROR(VLOOKUP(Tabla1[[#This Row],[Supervisor]],STAFF!E:H,4,0),"")</f>
        <v/>
      </c>
      <c r="Z1204" s="40">
        <v>42943</v>
      </c>
      <c r="AA1204" s="40">
        <v>42965</v>
      </c>
      <c r="AB1204" s="37" t="s">
        <v>2517</v>
      </c>
      <c r="AC1204" s="40"/>
      <c r="AD1204" s="37" t="s">
        <v>709</v>
      </c>
      <c r="AE1204" s="37" t="s">
        <v>709</v>
      </c>
      <c r="AJ1204" s="37">
        <v>6</v>
      </c>
      <c r="AK1204" s="37" t="s">
        <v>3081</v>
      </c>
      <c r="AL1204" s="37">
        <v>45</v>
      </c>
      <c r="AN1204" s="37">
        <f>+IF(AL1204=45,1,"")</f>
        <v>1</v>
      </c>
      <c r="AO1204" s="40">
        <f ca="1">+TODAY()</f>
        <v>44256</v>
      </c>
      <c r="AP1204" s="41" t="str">
        <f>+IF(Tabla1[[#This Row],[Fecha Ingreso Plataforma]]="","",AO1204-AC1204)</f>
        <v/>
      </c>
      <c r="AQ1204" s="40"/>
      <c r="AR1204" s="42">
        <f>+IF(Tabla1[[#This Row],[Fecha Baja]]="","",VALUE(1&amp;"/"&amp;MONTH(Tabla1[[#This Row],[Fecha Baja]])&amp;"/"&amp;YEAR(Tabla1[[#This Row],[Fecha Baja]])))</f>
        <v>42917</v>
      </c>
      <c r="AS1204" s="42" t="str">
        <f>IF(Tabla1[[#This Row],[Fecha Ingreso Plataforma]]="","",VALUE(1&amp;"/"&amp;MONTH(Tabla1[[#This Row],[Fecha Ingreso Plataforma]])&amp;"/"&amp;YEAR(Tabla1[[#This Row],[Fecha Ingreso Plataforma]])))</f>
        <v/>
      </c>
      <c r="AT1204" s="41" t="str">
        <f>+IF(AND(Tabla1[[#This Row],[dias]]&gt;=135,Tabla1[[#This Row],[Estado]]="Vigente"),"Si","No")</f>
        <v>No</v>
      </c>
      <c r="AU1204" s="37" t="str">
        <f>+IF(COUNTIF('PLAN EMPLEADO'!I:I,Tabla1[[#This Row],[Mail]])=0,"No","Si")</f>
        <v>No</v>
      </c>
      <c r="AV1204" s="89" t="s">
        <v>709</v>
      </c>
      <c r="AW1204" s="194"/>
    </row>
    <row r="1205" spans="1:49" x14ac:dyDescent="0.2">
      <c r="A1205" s="37" t="s">
        <v>27</v>
      </c>
      <c r="B1205" s="37" t="s">
        <v>3115</v>
      </c>
      <c r="C1205" s="37" t="s">
        <v>28</v>
      </c>
      <c r="D1205" s="37" t="s">
        <v>30</v>
      </c>
      <c r="E1205" s="193" t="str">
        <f>+LEFT(Tabla1[[#This Row],[RutDV]],8)</f>
        <v>17625591</v>
      </c>
      <c r="F1205" s="193" t="str">
        <f>+RIGHT(Tabla1[[#This Row],[RutDV]],1)</f>
        <v>9</v>
      </c>
      <c r="G1205" s="37" t="s">
        <v>191</v>
      </c>
      <c r="H1205" s="37" t="s">
        <v>709</v>
      </c>
      <c r="I1205" s="37" t="str">
        <f>+TRIM(Tabla1[[#This Row],[Nombres]]&amp;" "&amp;Tabla1[[#This Row],[Apellidos]])</f>
        <v>JOSE ANGEL CARDENAS GARCIA</v>
      </c>
      <c r="J1205" s="37" t="s">
        <v>1625</v>
      </c>
      <c r="K1205" s="37" t="s">
        <v>1626</v>
      </c>
      <c r="L1205" s="37" t="s">
        <v>2494</v>
      </c>
      <c r="M1205" s="37" t="s">
        <v>2499</v>
      </c>
      <c r="N1205" s="37" t="s">
        <v>3112</v>
      </c>
      <c r="P1205" s="40">
        <v>42943</v>
      </c>
      <c r="Q1205" s="37"/>
      <c r="V1205" s="40">
        <v>33177</v>
      </c>
      <c r="W1205" s="37"/>
      <c r="Y1205" s="37" t="str">
        <f>+IFERROR(VLOOKUP(Tabla1[[#This Row],[Supervisor]],STAFF!E:H,4,0),"")</f>
        <v/>
      </c>
      <c r="Z1205" s="40">
        <v>42943</v>
      </c>
      <c r="AA1205" s="40">
        <v>42965</v>
      </c>
      <c r="AB1205" s="37" t="s">
        <v>2517</v>
      </c>
      <c r="AC1205" s="40"/>
      <c r="AD1205" s="37" t="s">
        <v>709</v>
      </c>
      <c r="AE1205" s="37" t="s">
        <v>709</v>
      </c>
      <c r="AJ1205" s="37">
        <v>6</v>
      </c>
      <c r="AK1205" s="37" t="s">
        <v>3081</v>
      </c>
      <c r="AL1205" s="37">
        <v>45</v>
      </c>
      <c r="AN1205" s="37">
        <f>+IF(AL1205=45,1,"")</f>
        <v>1</v>
      </c>
      <c r="AO1205" s="40">
        <f ca="1">+TODAY()</f>
        <v>44256</v>
      </c>
      <c r="AP1205" s="41" t="str">
        <f>+IF(Tabla1[[#This Row],[Fecha Ingreso Plataforma]]="","",AO1205-AC1205)</f>
        <v/>
      </c>
      <c r="AQ1205" s="40"/>
      <c r="AR1205" s="42">
        <f>+IF(Tabla1[[#This Row],[Fecha Baja]]="","",VALUE(1&amp;"/"&amp;MONTH(Tabla1[[#This Row],[Fecha Baja]])&amp;"/"&amp;YEAR(Tabla1[[#This Row],[Fecha Baja]])))</f>
        <v>42917</v>
      </c>
      <c r="AS1205" s="42" t="str">
        <f>IF(Tabla1[[#This Row],[Fecha Ingreso Plataforma]]="","",VALUE(1&amp;"/"&amp;MONTH(Tabla1[[#This Row],[Fecha Ingreso Plataforma]])&amp;"/"&amp;YEAR(Tabla1[[#This Row],[Fecha Ingreso Plataforma]])))</f>
        <v/>
      </c>
      <c r="AT1205" s="41" t="str">
        <f>+IF(AND(Tabla1[[#This Row],[dias]]&gt;=135,Tabla1[[#This Row],[Estado]]="Vigente"),"Si","No")</f>
        <v>No</v>
      </c>
      <c r="AU1205" s="37" t="str">
        <f>+IF(COUNTIF('PLAN EMPLEADO'!I:I,Tabla1[[#This Row],[Mail]])=0,"No","Si")</f>
        <v>No</v>
      </c>
      <c r="AV1205" s="89" t="s">
        <v>709</v>
      </c>
      <c r="AW1205" s="194"/>
    </row>
    <row r="1206" spans="1:49" x14ac:dyDescent="0.2">
      <c r="A1206" s="37" t="s">
        <v>27</v>
      </c>
      <c r="B1206" s="37" t="s">
        <v>3115</v>
      </c>
      <c r="C1206" s="37" t="s">
        <v>28</v>
      </c>
      <c r="D1206" s="37" t="s">
        <v>30</v>
      </c>
      <c r="E1206" s="193" t="str">
        <f>+LEFT(Tabla1[[#This Row],[RutDV]],8)</f>
        <v>14099339</v>
      </c>
      <c r="F1206" s="193" t="str">
        <f>+RIGHT(Tabla1[[#This Row],[RutDV]],1)</f>
        <v>5</v>
      </c>
      <c r="G1206" s="37" t="s">
        <v>210</v>
      </c>
      <c r="H1206" s="37" t="s">
        <v>709</v>
      </c>
      <c r="I1206" s="37" t="str">
        <f>+TRIM(Tabla1[[#This Row],[Nombres]]&amp;" "&amp;Tabla1[[#This Row],[Apellidos]])</f>
        <v>MARIA SOLEDAD LIRA CARMONA</v>
      </c>
      <c r="J1206" s="37" t="s">
        <v>1663</v>
      </c>
      <c r="K1206" s="37" t="s">
        <v>1664</v>
      </c>
      <c r="L1206" s="37" t="s">
        <v>2494</v>
      </c>
      <c r="M1206" s="37" t="s">
        <v>2499</v>
      </c>
      <c r="N1206" s="37" t="s">
        <v>3112</v>
      </c>
      <c r="P1206" s="40">
        <v>42943</v>
      </c>
      <c r="Q1206" s="37"/>
      <c r="V1206" s="40">
        <v>30077</v>
      </c>
      <c r="W1206" s="37"/>
      <c r="Y1206" s="37" t="str">
        <f>+IFERROR(VLOOKUP(Tabla1[[#This Row],[Supervisor]],STAFF!E:H,4,0),"")</f>
        <v/>
      </c>
      <c r="Z1206" s="40">
        <v>42943</v>
      </c>
      <c r="AA1206" s="40">
        <v>42965</v>
      </c>
      <c r="AB1206" s="37" t="s">
        <v>2517</v>
      </c>
      <c r="AC1206" s="40"/>
      <c r="AD1206" s="37" t="s">
        <v>709</v>
      </c>
      <c r="AE1206" s="37" t="s">
        <v>709</v>
      </c>
      <c r="AJ1206" s="37">
        <v>6</v>
      </c>
      <c r="AK1206" s="37" t="s">
        <v>3081</v>
      </c>
      <c r="AL1206" s="37">
        <v>45</v>
      </c>
      <c r="AN1206" s="37">
        <f>+IF(AL1206=45,1,"")</f>
        <v>1</v>
      </c>
      <c r="AO1206" s="40">
        <f ca="1">+TODAY()</f>
        <v>44256</v>
      </c>
      <c r="AP1206" s="41" t="str">
        <f>+IF(Tabla1[[#This Row],[Fecha Ingreso Plataforma]]="","",AO1206-AC1206)</f>
        <v/>
      </c>
      <c r="AQ1206" s="40"/>
      <c r="AR1206" s="42">
        <f>+IF(Tabla1[[#This Row],[Fecha Baja]]="","",VALUE(1&amp;"/"&amp;MONTH(Tabla1[[#This Row],[Fecha Baja]])&amp;"/"&amp;YEAR(Tabla1[[#This Row],[Fecha Baja]])))</f>
        <v>42917</v>
      </c>
      <c r="AS1206" s="42" t="str">
        <f>IF(Tabla1[[#This Row],[Fecha Ingreso Plataforma]]="","",VALUE(1&amp;"/"&amp;MONTH(Tabla1[[#This Row],[Fecha Ingreso Plataforma]])&amp;"/"&amp;YEAR(Tabla1[[#This Row],[Fecha Ingreso Plataforma]])))</f>
        <v/>
      </c>
      <c r="AT1206" s="41" t="str">
        <f>+IF(AND(Tabla1[[#This Row],[dias]]&gt;=135,Tabla1[[#This Row],[Estado]]="Vigente"),"Si","No")</f>
        <v>No</v>
      </c>
      <c r="AU1206" s="37" t="str">
        <f>+IF(COUNTIF('PLAN EMPLEADO'!I:I,Tabla1[[#This Row],[Mail]])=0,"No","Si")</f>
        <v>No</v>
      </c>
      <c r="AV1206" s="89" t="s">
        <v>709</v>
      </c>
      <c r="AW1206" s="194"/>
    </row>
    <row r="1207" spans="1:49" x14ac:dyDescent="0.2">
      <c r="A1207" s="37" t="s">
        <v>27</v>
      </c>
      <c r="B1207" s="37" t="s">
        <v>3115</v>
      </c>
      <c r="C1207" s="37" t="s">
        <v>28</v>
      </c>
      <c r="D1207" s="37" t="s">
        <v>30</v>
      </c>
      <c r="E1207" s="193" t="str">
        <f>+LEFT(Tabla1[[#This Row],[RutDV]],8)</f>
        <v>17762095</v>
      </c>
      <c r="F1207" s="193" t="str">
        <f>+RIGHT(Tabla1[[#This Row],[RutDV]],1)</f>
        <v>5</v>
      </c>
      <c r="G1207" s="37" t="s">
        <v>224</v>
      </c>
      <c r="H1207" s="37" t="s">
        <v>709</v>
      </c>
      <c r="I1207" s="37" t="str">
        <f>+TRIM(Tabla1[[#This Row],[Nombres]]&amp;" "&amp;Tabla1[[#This Row],[Apellidos]])</f>
        <v>MARIANELA FRANSHESKA VARELA VALENCIA</v>
      </c>
      <c r="J1207" s="37" t="s">
        <v>1691</v>
      </c>
      <c r="K1207" s="37" t="s">
        <v>1692</v>
      </c>
      <c r="L1207" s="37" t="s">
        <v>2494</v>
      </c>
      <c r="M1207" s="37" t="s">
        <v>2499</v>
      </c>
      <c r="N1207" s="37" t="s">
        <v>3112</v>
      </c>
      <c r="P1207" s="40">
        <v>42943</v>
      </c>
      <c r="Q1207" s="37"/>
      <c r="V1207" s="40">
        <v>33348</v>
      </c>
      <c r="W1207" s="37"/>
      <c r="Y1207" s="37" t="str">
        <f>+IFERROR(VLOOKUP(Tabla1[[#This Row],[Supervisor]],STAFF!E:H,4,0),"")</f>
        <v/>
      </c>
      <c r="Z1207" s="40">
        <v>42943</v>
      </c>
      <c r="AA1207" s="40">
        <v>42965</v>
      </c>
      <c r="AB1207" s="37" t="s">
        <v>2517</v>
      </c>
      <c r="AC1207" s="40"/>
      <c r="AD1207" s="37" t="s">
        <v>709</v>
      </c>
      <c r="AE1207" s="37" t="s">
        <v>709</v>
      </c>
      <c r="AJ1207" s="37">
        <v>6</v>
      </c>
      <c r="AK1207" s="37" t="s">
        <v>3081</v>
      </c>
      <c r="AL1207" s="37">
        <v>45</v>
      </c>
      <c r="AN1207" s="37">
        <f>+IF(AL1207=45,1,"")</f>
        <v>1</v>
      </c>
      <c r="AO1207" s="40">
        <f ca="1">+TODAY()</f>
        <v>44256</v>
      </c>
      <c r="AP1207" s="41" t="str">
        <f>+IF(Tabla1[[#This Row],[Fecha Ingreso Plataforma]]="","",AO1207-AC1207)</f>
        <v/>
      </c>
      <c r="AQ1207" s="40"/>
      <c r="AR1207" s="42">
        <f>+IF(Tabla1[[#This Row],[Fecha Baja]]="","",VALUE(1&amp;"/"&amp;MONTH(Tabla1[[#This Row],[Fecha Baja]])&amp;"/"&amp;YEAR(Tabla1[[#This Row],[Fecha Baja]])))</f>
        <v>42917</v>
      </c>
      <c r="AS1207" s="42" t="str">
        <f>IF(Tabla1[[#This Row],[Fecha Ingreso Plataforma]]="","",VALUE(1&amp;"/"&amp;MONTH(Tabla1[[#This Row],[Fecha Ingreso Plataforma]])&amp;"/"&amp;YEAR(Tabla1[[#This Row],[Fecha Ingreso Plataforma]])))</f>
        <v/>
      </c>
      <c r="AT1207" s="41" t="str">
        <f>+IF(AND(Tabla1[[#This Row],[dias]]&gt;=135,Tabla1[[#This Row],[Estado]]="Vigente"),"Si","No")</f>
        <v>No</v>
      </c>
      <c r="AU1207" s="37" t="str">
        <f>+IF(COUNTIF('PLAN EMPLEADO'!I:I,Tabla1[[#This Row],[Mail]])=0,"No","Si")</f>
        <v>No</v>
      </c>
      <c r="AV1207" s="89" t="s">
        <v>709</v>
      </c>
      <c r="AW1207" s="194"/>
    </row>
    <row r="1208" spans="1:49" x14ac:dyDescent="0.2">
      <c r="A1208" s="37" t="s">
        <v>27</v>
      </c>
      <c r="B1208" s="37" t="s">
        <v>3115</v>
      </c>
      <c r="C1208" s="37" t="s">
        <v>28</v>
      </c>
      <c r="D1208" s="37" t="s">
        <v>30</v>
      </c>
      <c r="E1208" s="193" t="str">
        <f>+LEFT(Tabla1[[#This Row],[RutDV]],8)</f>
        <v>13531304</v>
      </c>
      <c r="F1208" s="193" t="str">
        <f>+RIGHT(Tabla1[[#This Row],[RutDV]],1)</f>
        <v>1</v>
      </c>
      <c r="G1208" s="37" t="s">
        <v>187</v>
      </c>
      <c r="H1208" s="37" t="s">
        <v>709</v>
      </c>
      <c r="I1208" s="37" t="str">
        <f>+TRIM(Tabla1[[#This Row],[Nombres]]&amp;" "&amp;Tabla1[[#This Row],[Apellidos]])</f>
        <v>MARLEN ALEJANDRA ADASME MUÑOZ</v>
      </c>
      <c r="J1208" s="37" t="s">
        <v>1618</v>
      </c>
      <c r="K1208" s="37" t="s">
        <v>1619</v>
      </c>
      <c r="L1208" s="37" t="s">
        <v>2494</v>
      </c>
      <c r="M1208" s="37" t="s">
        <v>2499</v>
      </c>
      <c r="N1208" s="37" t="s">
        <v>3112</v>
      </c>
      <c r="P1208" s="40">
        <v>42943</v>
      </c>
      <c r="Q1208" s="37"/>
      <c r="V1208" s="40">
        <v>29099</v>
      </c>
      <c r="W1208" s="37"/>
      <c r="Y1208" s="37" t="str">
        <f>+IFERROR(VLOOKUP(Tabla1[[#This Row],[Supervisor]],STAFF!E:H,4,0),"")</f>
        <v/>
      </c>
      <c r="Z1208" s="40">
        <v>42943</v>
      </c>
      <c r="AA1208" s="40">
        <v>42965</v>
      </c>
      <c r="AB1208" s="37" t="s">
        <v>2517</v>
      </c>
      <c r="AC1208" s="40"/>
      <c r="AD1208" s="37" t="s">
        <v>709</v>
      </c>
      <c r="AE1208" s="37" t="s">
        <v>709</v>
      </c>
      <c r="AJ1208" s="37">
        <v>6</v>
      </c>
      <c r="AK1208" s="37" t="s">
        <v>3081</v>
      </c>
      <c r="AL1208" s="37">
        <v>45</v>
      </c>
      <c r="AN1208" s="37">
        <f>+IF(AL1208=45,1,"")</f>
        <v>1</v>
      </c>
      <c r="AO1208" s="40">
        <f ca="1">+TODAY()</f>
        <v>44256</v>
      </c>
      <c r="AP1208" s="41" t="str">
        <f>+IF(Tabla1[[#This Row],[Fecha Ingreso Plataforma]]="","",AO1208-AC1208)</f>
        <v/>
      </c>
      <c r="AQ1208" s="40"/>
      <c r="AR1208" s="42">
        <f>+IF(Tabla1[[#This Row],[Fecha Baja]]="","",VALUE(1&amp;"/"&amp;MONTH(Tabla1[[#This Row],[Fecha Baja]])&amp;"/"&amp;YEAR(Tabla1[[#This Row],[Fecha Baja]])))</f>
        <v>42917</v>
      </c>
      <c r="AS1208" s="42" t="str">
        <f>IF(Tabla1[[#This Row],[Fecha Ingreso Plataforma]]="","",VALUE(1&amp;"/"&amp;MONTH(Tabla1[[#This Row],[Fecha Ingreso Plataforma]])&amp;"/"&amp;YEAR(Tabla1[[#This Row],[Fecha Ingreso Plataforma]])))</f>
        <v/>
      </c>
      <c r="AT1208" s="41" t="str">
        <f>+IF(AND(Tabla1[[#This Row],[dias]]&gt;=135,Tabla1[[#This Row],[Estado]]="Vigente"),"Si","No")</f>
        <v>No</v>
      </c>
      <c r="AU1208" s="37" t="str">
        <f>+IF(COUNTIF('PLAN EMPLEADO'!I:I,Tabla1[[#This Row],[Mail]])=0,"No","Si")</f>
        <v>No</v>
      </c>
      <c r="AV1208" s="89" t="s">
        <v>709</v>
      </c>
      <c r="AW1208" s="194"/>
    </row>
    <row r="1209" spans="1:49" x14ac:dyDescent="0.2">
      <c r="A1209" s="37" t="s">
        <v>27</v>
      </c>
      <c r="B1209" s="37" t="s">
        <v>3115</v>
      </c>
      <c r="C1209" s="37" t="s">
        <v>28</v>
      </c>
      <c r="D1209" s="37" t="s">
        <v>30</v>
      </c>
      <c r="E1209" s="193" t="str">
        <f>+LEFT(Tabla1[[#This Row],[RutDV]],8)</f>
        <v>19145569</v>
      </c>
      <c r="F1209" s="193" t="str">
        <f>+RIGHT(Tabla1[[#This Row],[RutDV]],1)</f>
        <v>k</v>
      </c>
      <c r="G1209" s="37" t="s">
        <v>222</v>
      </c>
      <c r="H1209" s="37" t="s">
        <v>709</v>
      </c>
      <c r="I1209" s="37" t="str">
        <f>+TRIM(Tabla1[[#This Row],[Nombres]]&amp;" "&amp;Tabla1[[#This Row],[Apellidos]])</f>
        <v>MATIAS NICOLAS SOZA GUAMAN</v>
      </c>
      <c r="J1209" s="37" t="s">
        <v>1687</v>
      </c>
      <c r="K1209" s="37" t="s">
        <v>1688</v>
      </c>
      <c r="L1209" s="37" t="s">
        <v>2494</v>
      </c>
      <c r="M1209" s="37" t="s">
        <v>2499</v>
      </c>
      <c r="N1209" s="37" t="s">
        <v>3112</v>
      </c>
      <c r="P1209" s="40">
        <v>42943</v>
      </c>
      <c r="Q1209" s="37"/>
      <c r="V1209" s="40">
        <v>35141</v>
      </c>
      <c r="W1209" s="37"/>
      <c r="Y1209" s="37" t="str">
        <f>+IFERROR(VLOOKUP(Tabla1[[#This Row],[Supervisor]],STAFF!E:H,4,0),"")</f>
        <v/>
      </c>
      <c r="Z1209" s="40">
        <v>42943</v>
      </c>
      <c r="AA1209" s="40">
        <v>42965</v>
      </c>
      <c r="AB1209" s="37" t="s">
        <v>2517</v>
      </c>
      <c r="AC1209" s="40"/>
      <c r="AD1209" s="37" t="s">
        <v>709</v>
      </c>
      <c r="AE1209" s="37" t="s">
        <v>709</v>
      </c>
      <c r="AJ1209" s="37">
        <v>6</v>
      </c>
      <c r="AK1209" s="37" t="s">
        <v>3081</v>
      </c>
      <c r="AL1209" s="37">
        <v>45</v>
      </c>
      <c r="AN1209" s="37">
        <f>+IF(AL1209=45,1,"")</f>
        <v>1</v>
      </c>
      <c r="AO1209" s="40">
        <f ca="1">+TODAY()</f>
        <v>44256</v>
      </c>
      <c r="AP1209" s="41" t="str">
        <f>+IF(Tabla1[[#This Row],[Fecha Ingreso Plataforma]]="","",AO1209-AC1209)</f>
        <v/>
      </c>
      <c r="AQ1209" s="40"/>
      <c r="AR1209" s="42">
        <f>+IF(Tabla1[[#This Row],[Fecha Baja]]="","",VALUE(1&amp;"/"&amp;MONTH(Tabla1[[#This Row],[Fecha Baja]])&amp;"/"&amp;YEAR(Tabla1[[#This Row],[Fecha Baja]])))</f>
        <v>42917</v>
      </c>
      <c r="AS1209" s="42" t="str">
        <f>IF(Tabla1[[#This Row],[Fecha Ingreso Plataforma]]="","",VALUE(1&amp;"/"&amp;MONTH(Tabla1[[#This Row],[Fecha Ingreso Plataforma]])&amp;"/"&amp;YEAR(Tabla1[[#This Row],[Fecha Ingreso Plataforma]])))</f>
        <v/>
      </c>
      <c r="AT1209" s="41" t="str">
        <f>+IF(AND(Tabla1[[#This Row],[dias]]&gt;=135,Tabla1[[#This Row],[Estado]]="Vigente"),"Si","No")</f>
        <v>No</v>
      </c>
      <c r="AU1209" s="37" t="str">
        <f>+IF(COUNTIF('PLAN EMPLEADO'!I:I,Tabla1[[#This Row],[Mail]])=0,"No","Si")</f>
        <v>No</v>
      </c>
      <c r="AV1209" s="89" t="s">
        <v>709</v>
      </c>
      <c r="AW1209" s="194"/>
    </row>
    <row r="1210" spans="1:49" x14ac:dyDescent="0.2">
      <c r="A1210" s="37" t="s">
        <v>27</v>
      </c>
      <c r="B1210" s="37" t="s">
        <v>3115</v>
      </c>
      <c r="C1210" s="37" t="s">
        <v>28</v>
      </c>
      <c r="D1210" s="37" t="s">
        <v>30</v>
      </c>
      <c r="E1210" s="193" t="str">
        <f>+LEFT(Tabla1[[#This Row],[RutDV]],8)</f>
        <v>15913111</v>
      </c>
      <c r="F1210" s="193" t="str">
        <f>+RIGHT(Tabla1[[#This Row],[RutDV]],1)</f>
        <v>4</v>
      </c>
      <c r="G1210" s="37" t="s">
        <v>199</v>
      </c>
      <c r="H1210" s="37" t="s">
        <v>709</v>
      </c>
      <c r="I1210" s="37" t="str">
        <f>+TRIM(Tabla1[[#This Row],[Nombres]]&amp;" "&amp;Tabla1[[#This Row],[Apellidos]])</f>
        <v>OMAR EDUARDO DIAZ LEDEZMA</v>
      </c>
      <c r="J1210" s="37" t="s">
        <v>1641</v>
      </c>
      <c r="K1210" s="37" t="s">
        <v>1642</v>
      </c>
      <c r="L1210" s="37" t="s">
        <v>2494</v>
      </c>
      <c r="M1210" s="37" t="s">
        <v>2499</v>
      </c>
      <c r="N1210" s="37" t="s">
        <v>3112</v>
      </c>
      <c r="P1210" s="40">
        <v>42943</v>
      </c>
      <c r="Q1210" s="37"/>
      <c r="V1210" s="40">
        <v>31002</v>
      </c>
      <c r="W1210" s="37"/>
      <c r="Y1210" s="37" t="str">
        <f>+IFERROR(VLOOKUP(Tabla1[[#This Row],[Supervisor]],STAFF!E:H,4,0),"")</f>
        <v/>
      </c>
      <c r="Z1210" s="40">
        <v>42943</v>
      </c>
      <c r="AA1210" s="40">
        <v>42965</v>
      </c>
      <c r="AB1210" s="37" t="s">
        <v>2517</v>
      </c>
      <c r="AC1210" s="40"/>
      <c r="AD1210" s="37" t="s">
        <v>709</v>
      </c>
      <c r="AE1210" s="37" t="s">
        <v>709</v>
      </c>
      <c r="AJ1210" s="37">
        <v>6</v>
      </c>
      <c r="AK1210" s="37" t="s">
        <v>3081</v>
      </c>
      <c r="AL1210" s="37">
        <v>45</v>
      </c>
      <c r="AN1210" s="37">
        <f>+IF(AL1210=45,1,"")</f>
        <v>1</v>
      </c>
      <c r="AO1210" s="40">
        <f ca="1">+TODAY()</f>
        <v>44256</v>
      </c>
      <c r="AP1210" s="41" t="str">
        <f>+IF(Tabla1[[#This Row],[Fecha Ingreso Plataforma]]="","",AO1210-AC1210)</f>
        <v/>
      </c>
      <c r="AQ1210" s="40"/>
      <c r="AR1210" s="42">
        <f>+IF(Tabla1[[#This Row],[Fecha Baja]]="","",VALUE(1&amp;"/"&amp;MONTH(Tabla1[[#This Row],[Fecha Baja]])&amp;"/"&amp;YEAR(Tabla1[[#This Row],[Fecha Baja]])))</f>
        <v>42917</v>
      </c>
      <c r="AS1210" s="42" t="str">
        <f>IF(Tabla1[[#This Row],[Fecha Ingreso Plataforma]]="","",VALUE(1&amp;"/"&amp;MONTH(Tabla1[[#This Row],[Fecha Ingreso Plataforma]])&amp;"/"&amp;YEAR(Tabla1[[#This Row],[Fecha Ingreso Plataforma]])))</f>
        <v/>
      </c>
      <c r="AT1210" s="41" t="str">
        <f>+IF(AND(Tabla1[[#This Row],[dias]]&gt;=135,Tabla1[[#This Row],[Estado]]="Vigente"),"Si","No")</f>
        <v>No</v>
      </c>
      <c r="AU1210" s="37" t="str">
        <f>+IF(COUNTIF('PLAN EMPLEADO'!I:I,Tabla1[[#This Row],[Mail]])=0,"No","Si")</f>
        <v>No</v>
      </c>
      <c r="AV1210" s="89" t="s">
        <v>709</v>
      </c>
      <c r="AW1210" s="194"/>
    </row>
    <row r="1211" spans="1:49" x14ac:dyDescent="0.2">
      <c r="A1211" s="37" t="s">
        <v>27</v>
      </c>
      <c r="B1211" s="37" t="s">
        <v>3115</v>
      </c>
      <c r="C1211" s="37" t="s">
        <v>28</v>
      </c>
      <c r="D1211" s="37" t="s">
        <v>30</v>
      </c>
      <c r="E1211" s="193" t="str">
        <f>+LEFT(Tabla1[[#This Row],[RutDV]],8)</f>
        <v>13329672</v>
      </c>
      <c r="F1211" s="193" t="str">
        <f>+RIGHT(Tabla1[[#This Row],[RutDV]],1)</f>
        <v>7</v>
      </c>
      <c r="G1211" s="37" t="s">
        <v>214</v>
      </c>
      <c r="H1211" s="37" t="s">
        <v>709</v>
      </c>
      <c r="I1211" s="37" t="str">
        <f>+TRIM(Tabla1[[#This Row],[Nombres]]&amp;" "&amp;Tabla1[[#This Row],[Apellidos]])</f>
        <v>WENDY CAROLINA MELLADO PEREZ</v>
      </c>
      <c r="J1211" s="37" t="s">
        <v>1671</v>
      </c>
      <c r="K1211" s="37" t="s">
        <v>1672</v>
      </c>
      <c r="L1211" s="37" t="s">
        <v>2494</v>
      </c>
      <c r="M1211" s="37" t="s">
        <v>2499</v>
      </c>
      <c r="N1211" s="37" t="s">
        <v>3112</v>
      </c>
      <c r="P1211" s="40">
        <v>42943</v>
      </c>
      <c r="Q1211" s="37"/>
      <c r="V1211" s="40">
        <v>28663</v>
      </c>
      <c r="W1211" s="37"/>
      <c r="Y1211" s="37" t="str">
        <f>+IFERROR(VLOOKUP(Tabla1[[#This Row],[Supervisor]],STAFF!E:H,4,0),"")</f>
        <v/>
      </c>
      <c r="Z1211" s="40">
        <v>42943</v>
      </c>
      <c r="AA1211" s="40">
        <v>42965</v>
      </c>
      <c r="AB1211" s="37" t="s">
        <v>2517</v>
      </c>
      <c r="AC1211" s="40"/>
      <c r="AD1211" s="37" t="s">
        <v>709</v>
      </c>
      <c r="AE1211" s="37" t="s">
        <v>709</v>
      </c>
      <c r="AJ1211" s="37">
        <v>6</v>
      </c>
      <c r="AK1211" s="37" t="s">
        <v>3081</v>
      </c>
      <c r="AL1211" s="37">
        <v>45</v>
      </c>
      <c r="AN1211" s="37">
        <f>+IF(AL1211=45,1,"")</f>
        <v>1</v>
      </c>
      <c r="AO1211" s="40">
        <f ca="1">+TODAY()</f>
        <v>44256</v>
      </c>
      <c r="AP1211" s="41" t="str">
        <f>+IF(Tabla1[[#This Row],[Fecha Ingreso Plataforma]]="","",AO1211-AC1211)</f>
        <v/>
      </c>
      <c r="AQ1211" s="40"/>
      <c r="AR1211" s="42">
        <f>+IF(Tabla1[[#This Row],[Fecha Baja]]="","",VALUE(1&amp;"/"&amp;MONTH(Tabla1[[#This Row],[Fecha Baja]])&amp;"/"&amp;YEAR(Tabla1[[#This Row],[Fecha Baja]])))</f>
        <v>42917</v>
      </c>
      <c r="AS1211" s="42" t="str">
        <f>IF(Tabla1[[#This Row],[Fecha Ingreso Plataforma]]="","",VALUE(1&amp;"/"&amp;MONTH(Tabla1[[#This Row],[Fecha Ingreso Plataforma]])&amp;"/"&amp;YEAR(Tabla1[[#This Row],[Fecha Ingreso Plataforma]])))</f>
        <v/>
      </c>
      <c r="AT1211" s="41" t="str">
        <f>+IF(AND(Tabla1[[#This Row],[dias]]&gt;=135,Tabla1[[#This Row],[Estado]]="Vigente"),"Si","No")</f>
        <v>No</v>
      </c>
      <c r="AU1211" s="37" t="str">
        <f>+IF(COUNTIF('PLAN EMPLEADO'!I:I,Tabla1[[#This Row],[Mail]])=0,"No","Si")</f>
        <v>No</v>
      </c>
      <c r="AV1211" s="89" t="s">
        <v>709</v>
      </c>
      <c r="AW1211" s="194"/>
    </row>
    <row r="1212" spans="1:49" x14ac:dyDescent="0.2">
      <c r="A1212" s="37" t="s">
        <v>27</v>
      </c>
      <c r="B1212" s="37" t="s">
        <v>3115</v>
      </c>
      <c r="C1212" s="37" t="s">
        <v>28</v>
      </c>
      <c r="D1212" s="37" t="s">
        <v>30</v>
      </c>
      <c r="E1212" s="193" t="str">
        <f>+LEFT(Tabla1[[#This Row],[RutDV]],8)</f>
        <v>16687426</v>
      </c>
      <c r="F1212" s="193" t="str">
        <f>+RIGHT(Tabla1[[#This Row],[RutDV]],1)</f>
        <v>2</v>
      </c>
      <c r="G1212" s="37" t="s">
        <v>218</v>
      </c>
      <c r="H1212" s="37" t="s">
        <v>850</v>
      </c>
      <c r="I1212" s="37" t="str">
        <f>+TRIM(Tabla1[[#This Row],[Nombres]]&amp;" "&amp;Tabla1[[#This Row],[Apellidos]])</f>
        <v>ARIEL ORLANDO NAREA ROJAS</v>
      </c>
      <c r="J1212" s="37" t="s">
        <v>1679</v>
      </c>
      <c r="K1212" s="37" t="s">
        <v>1680</v>
      </c>
      <c r="L1212" s="37" t="s">
        <v>2494</v>
      </c>
      <c r="M1212" s="37" t="s">
        <v>2499</v>
      </c>
      <c r="N1212" s="37" t="s">
        <v>3112</v>
      </c>
      <c r="P1212" s="40">
        <v>42963</v>
      </c>
      <c r="Q1212" s="37"/>
      <c r="V1212" s="40">
        <v>32070</v>
      </c>
      <c r="W1212" s="37"/>
      <c r="Y1212" s="37" t="str">
        <f>+IFERROR(VLOOKUP(Tabla1[[#This Row],[Supervisor]],STAFF!E:H,4,0),"")</f>
        <v/>
      </c>
      <c r="Z1212" s="40">
        <v>42943</v>
      </c>
      <c r="AA1212" s="40">
        <v>42965</v>
      </c>
      <c r="AB1212" s="37" t="s">
        <v>2517</v>
      </c>
      <c r="AC1212" s="40"/>
      <c r="AD1212" s="37" t="s">
        <v>850</v>
      </c>
      <c r="AE1212" s="37" t="s">
        <v>850</v>
      </c>
      <c r="AF1212" s="37">
        <v>19058</v>
      </c>
      <c r="AG1212" s="37" t="s">
        <v>2660</v>
      </c>
      <c r="AJ1212" s="37">
        <v>6</v>
      </c>
      <c r="AK1212" s="37" t="s">
        <v>3081</v>
      </c>
      <c r="AL1212" s="37">
        <v>45</v>
      </c>
      <c r="AN1212" s="37">
        <f>+IF(AL1212=45,1,"")</f>
        <v>1</v>
      </c>
      <c r="AO1212" s="40">
        <f ca="1">+TODAY()</f>
        <v>44256</v>
      </c>
      <c r="AP1212" s="41" t="str">
        <f>+IF(Tabla1[[#This Row],[Fecha Ingreso Plataforma]]="","",AO1212-AC1212)</f>
        <v/>
      </c>
      <c r="AQ1212" s="40"/>
      <c r="AR1212" s="42">
        <f>+IF(Tabla1[[#This Row],[Fecha Baja]]="","",VALUE(1&amp;"/"&amp;MONTH(Tabla1[[#This Row],[Fecha Baja]])&amp;"/"&amp;YEAR(Tabla1[[#This Row],[Fecha Baja]])))</f>
        <v>42948</v>
      </c>
      <c r="AS1212" s="42" t="str">
        <f>IF(Tabla1[[#This Row],[Fecha Ingreso Plataforma]]="","",VALUE(1&amp;"/"&amp;MONTH(Tabla1[[#This Row],[Fecha Ingreso Plataforma]])&amp;"/"&amp;YEAR(Tabla1[[#This Row],[Fecha Ingreso Plataforma]])))</f>
        <v/>
      </c>
      <c r="AT1212" s="41" t="str">
        <f>+IF(AND(Tabla1[[#This Row],[dias]]&gt;=135,Tabla1[[#This Row],[Estado]]="Vigente"),"Si","No")</f>
        <v>No</v>
      </c>
      <c r="AU1212" s="37" t="str">
        <f>+IF(COUNTIF('PLAN EMPLEADO'!I:I,Tabla1[[#This Row],[Mail]])=0,"No","Si")</f>
        <v>No</v>
      </c>
      <c r="AV1212" s="89" t="s">
        <v>709</v>
      </c>
      <c r="AW1212" s="194"/>
    </row>
    <row r="1213" spans="1:49" x14ac:dyDescent="0.2">
      <c r="A1213" s="37" t="s">
        <v>27</v>
      </c>
      <c r="B1213" s="37" t="s">
        <v>3115</v>
      </c>
      <c r="C1213" s="37" t="s">
        <v>28</v>
      </c>
      <c r="D1213" s="37" t="s">
        <v>30</v>
      </c>
      <c r="E1213" s="193" t="str">
        <f>+LEFT(Tabla1[[#This Row],[RutDV]],8)</f>
        <v>18117448</v>
      </c>
      <c r="F1213" s="193" t="str">
        <f>+RIGHT(Tabla1[[#This Row],[RutDV]],1)</f>
        <v>K</v>
      </c>
      <c r="G1213" s="37" t="s">
        <v>197</v>
      </c>
      <c r="H1213" s="37" t="s">
        <v>837</v>
      </c>
      <c r="I1213" s="37" t="str">
        <f>+TRIM(Tabla1[[#This Row],[Nombres]]&amp;" "&amp;Tabla1[[#This Row],[Apellidos]])</f>
        <v>DOMINIQUE ANDREA CURINAO RETAMAL</v>
      </c>
      <c r="J1213" s="37" t="s">
        <v>1637</v>
      </c>
      <c r="K1213" s="37" t="s">
        <v>1638</v>
      </c>
      <c r="L1213" s="37" t="s">
        <v>2494</v>
      </c>
      <c r="M1213" s="37" t="s">
        <v>2499</v>
      </c>
      <c r="N1213" s="37" t="s">
        <v>3112</v>
      </c>
      <c r="P1213" s="40">
        <v>42965</v>
      </c>
      <c r="Q1213" s="37"/>
      <c r="V1213" s="40">
        <v>33646</v>
      </c>
      <c r="W1213" s="37"/>
      <c r="Y1213" s="37" t="str">
        <f>+IFERROR(VLOOKUP(Tabla1[[#This Row],[Supervisor]],STAFF!E:H,4,0),"")</f>
        <v/>
      </c>
      <c r="Z1213" s="40">
        <v>42943</v>
      </c>
      <c r="AA1213" s="40">
        <v>42965</v>
      </c>
      <c r="AB1213" s="37" t="s">
        <v>2517</v>
      </c>
      <c r="AC1213" s="40"/>
      <c r="AD1213" s="37" t="s">
        <v>837</v>
      </c>
      <c r="AE1213" s="37" t="s">
        <v>837</v>
      </c>
      <c r="AF1213" s="37">
        <v>19127</v>
      </c>
      <c r="AG1213" s="37" t="s">
        <v>2647</v>
      </c>
      <c r="AJ1213" s="37">
        <v>6</v>
      </c>
      <c r="AK1213" s="37" t="s">
        <v>3081</v>
      </c>
      <c r="AL1213" s="37">
        <v>45</v>
      </c>
      <c r="AN1213" s="37">
        <f>+IF(AL1213=45,1,"")</f>
        <v>1</v>
      </c>
      <c r="AO1213" s="40">
        <f ca="1">+TODAY()</f>
        <v>44256</v>
      </c>
      <c r="AP1213" s="41" t="str">
        <f>+IF(Tabla1[[#This Row],[Fecha Ingreso Plataforma]]="","",AO1213-AC1213)</f>
        <v/>
      </c>
      <c r="AQ1213" s="40"/>
      <c r="AR1213" s="42">
        <f>+IF(Tabla1[[#This Row],[Fecha Baja]]="","",VALUE(1&amp;"/"&amp;MONTH(Tabla1[[#This Row],[Fecha Baja]])&amp;"/"&amp;YEAR(Tabla1[[#This Row],[Fecha Baja]])))</f>
        <v>42948</v>
      </c>
      <c r="AS1213" s="42" t="str">
        <f>IF(Tabla1[[#This Row],[Fecha Ingreso Plataforma]]="","",VALUE(1&amp;"/"&amp;MONTH(Tabla1[[#This Row],[Fecha Ingreso Plataforma]])&amp;"/"&amp;YEAR(Tabla1[[#This Row],[Fecha Ingreso Plataforma]])))</f>
        <v/>
      </c>
      <c r="AT1213" s="41" t="str">
        <f>+IF(AND(Tabla1[[#This Row],[dias]]&gt;=135,Tabla1[[#This Row],[Estado]]="Vigente"),"Si","No")</f>
        <v>No</v>
      </c>
      <c r="AU1213" s="37" t="str">
        <f>+IF(COUNTIF('PLAN EMPLEADO'!I:I,Tabla1[[#This Row],[Mail]])=0,"No","Si")</f>
        <v>No</v>
      </c>
      <c r="AV1213" s="89" t="s">
        <v>709</v>
      </c>
      <c r="AW1213" s="194"/>
    </row>
    <row r="1214" spans="1:49" x14ac:dyDescent="0.2">
      <c r="A1214" s="37" t="s">
        <v>27</v>
      </c>
      <c r="B1214" s="37" t="s">
        <v>3115</v>
      </c>
      <c r="C1214" s="37" t="s">
        <v>28</v>
      </c>
      <c r="D1214" s="37" t="s">
        <v>30</v>
      </c>
      <c r="E1214" s="193" t="str">
        <f>+LEFT(Tabla1[[#This Row],[RutDV]],8)</f>
        <v>16081769</v>
      </c>
      <c r="F1214" s="193" t="str">
        <f>+RIGHT(Tabla1[[#This Row],[RutDV]],1)</f>
        <v>0</v>
      </c>
      <c r="G1214" s="37" t="s">
        <v>189</v>
      </c>
      <c r="H1214" s="37" t="s">
        <v>832</v>
      </c>
      <c r="I1214" s="37" t="str">
        <f>+TRIM(Tabla1[[#This Row],[Nombres]]&amp;" "&amp;Tabla1[[#This Row],[Apellidos]])</f>
        <v>JORGE EDUARDO BARAHONA ROJAS</v>
      </c>
      <c r="J1214" s="37" t="s">
        <v>1547</v>
      </c>
      <c r="K1214" s="37" t="s">
        <v>1621</v>
      </c>
      <c r="L1214" s="37" t="s">
        <v>2494</v>
      </c>
      <c r="M1214" s="37" t="s">
        <v>2499</v>
      </c>
      <c r="N1214" s="37" t="s">
        <v>2498</v>
      </c>
      <c r="O1214" s="37" t="s">
        <v>2498</v>
      </c>
      <c r="P1214" s="40">
        <v>42965</v>
      </c>
      <c r="Q1214" s="37"/>
      <c r="V1214" s="40">
        <v>31164</v>
      </c>
      <c r="W1214" s="37"/>
      <c r="Y1214" s="37" t="str">
        <f>+IFERROR(VLOOKUP(Tabla1[[#This Row],[Supervisor]],STAFF!E:H,4,0),"")</f>
        <v/>
      </c>
      <c r="Z1214" s="40">
        <v>42943</v>
      </c>
      <c r="AA1214" s="40">
        <v>42965</v>
      </c>
      <c r="AB1214" s="37" t="s">
        <v>2517</v>
      </c>
      <c r="AC1214" s="40"/>
      <c r="AD1214" s="37" t="s">
        <v>832</v>
      </c>
      <c r="AE1214" s="37" t="s">
        <v>832</v>
      </c>
      <c r="AF1214" s="37">
        <v>19122</v>
      </c>
      <c r="AG1214" s="37" t="s">
        <v>2642</v>
      </c>
      <c r="AJ1214" s="37">
        <v>6</v>
      </c>
      <c r="AK1214" s="37" t="s">
        <v>3081</v>
      </c>
      <c r="AL1214" s="37">
        <v>45</v>
      </c>
      <c r="AN1214" s="37">
        <f>+IF(AL1214=45,1,"")</f>
        <v>1</v>
      </c>
      <c r="AO1214" s="40">
        <f ca="1">+TODAY()</f>
        <v>44256</v>
      </c>
      <c r="AP1214" s="41" t="str">
        <f>+IF(Tabla1[[#This Row],[Fecha Ingreso Plataforma]]="","",AO1214-AC1214)</f>
        <v/>
      </c>
      <c r="AQ1214" s="40"/>
      <c r="AR1214" s="42">
        <f>+IF(Tabla1[[#This Row],[Fecha Baja]]="","",VALUE(1&amp;"/"&amp;MONTH(Tabla1[[#This Row],[Fecha Baja]])&amp;"/"&amp;YEAR(Tabla1[[#This Row],[Fecha Baja]])))</f>
        <v>42948</v>
      </c>
      <c r="AS1214" s="42" t="str">
        <f>IF(Tabla1[[#This Row],[Fecha Ingreso Plataforma]]="","",VALUE(1&amp;"/"&amp;MONTH(Tabla1[[#This Row],[Fecha Ingreso Plataforma]])&amp;"/"&amp;YEAR(Tabla1[[#This Row],[Fecha Ingreso Plataforma]])))</f>
        <v/>
      </c>
      <c r="AT1214" s="41" t="str">
        <f>+IF(AND(Tabla1[[#This Row],[dias]]&gt;=135,Tabla1[[#This Row],[Estado]]="Vigente"),"Si","No")</f>
        <v>No</v>
      </c>
      <c r="AU1214" s="37" t="str">
        <f>+IF(COUNTIF('PLAN EMPLEADO'!I:I,Tabla1[[#This Row],[Mail]])=0,"No","Si")</f>
        <v>No</v>
      </c>
      <c r="AV1214" s="89" t="s">
        <v>709</v>
      </c>
      <c r="AW1214" s="194"/>
    </row>
    <row r="1215" spans="1:49" x14ac:dyDescent="0.2">
      <c r="A1215" s="37" t="s">
        <v>27</v>
      </c>
      <c r="B1215" s="37" t="s">
        <v>3115</v>
      </c>
      <c r="C1215" s="37" t="s">
        <v>28</v>
      </c>
      <c r="D1215" s="37" t="s">
        <v>30</v>
      </c>
      <c r="E1215" s="193" t="str">
        <f>+LEFT(Tabla1[[#This Row],[RutDV]],8)</f>
        <v>18665265</v>
      </c>
      <c r="F1215" s="193" t="str">
        <f>+RIGHT(Tabla1[[#This Row],[RutDV]],1)</f>
        <v>7</v>
      </c>
      <c r="G1215" s="37" t="s">
        <v>216</v>
      </c>
      <c r="H1215" s="37" t="s">
        <v>849</v>
      </c>
      <c r="I1215" s="37" t="str">
        <f>+TRIM(Tabla1[[#This Row],[Nombres]]&amp;" "&amp;Tabla1[[#This Row],[Apellidos]])</f>
        <v>MARIO FABIAN MORALES PACHECO</v>
      </c>
      <c r="J1215" s="37" t="s">
        <v>1675</v>
      </c>
      <c r="K1215" s="37" t="s">
        <v>1676</v>
      </c>
      <c r="L1215" s="37" t="s">
        <v>2494</v>
      </c>
      <c r="M1215" s="37" t="s">
        <v>2499</v>
      </c>
      <c r="N1215" s="37" t="s">
        <v>2498</v>
      </c>
      <c r="O1215" s="37" t="s">
        <v>2498</v>
      </c>
      <c r="P1215" s="40">
        <v>42965</v>
      </c>
      <c r="Q1215" s="37"/>
      <c r="V1215" s="40">
        <v>34363</v>
      </c>
      <c r="W1215" s="37"/>
      <c r="Y1215" s="37" t="str">
        <f>+IFERROR(VLOOKUP(Tabla1[[#This Row],[Supervisor]],STAFF!E:H,4,0),"")</f>
        <v/>
      </c>
      <c r="Z1215" s="40">
        <v>42943</v>
      </c>
      <c r="AA1215" s="40">
        <v>42965</v>
      </c>
      <c r="AB1215" s="37" t="s">
        <v>2517</v>
      </c>
      <c r="AC1215" s="40"/>
      <c r="AD1215" s="37" t="s">
        <v>849</v>
      </c>
      <c r="AE1215" s="37" t="s">
        <v>849</v>
      </c>
      <c r="AF1215" s="37">
        <v>19126</v>
      </c>
      <c r="AG1215" s="37" t="s">
        <v>2659</v>
      </c>
      <c r="AJ1215" s="37">
        <v>6</v>
      </c>
      <c r="AK1215" s="37" t="s">
        <v>3081</v>
      </c>
      <c r="AL1215" s="37">
        <v>45</v>
      </c>
      <c r="AN1215" s="37">
        <f>+IF(AL1215=45,1,"")</f>
        <v>1</v>
      </c>
      <c r="AO1215" s="40">
        <f ca="1">+TODAY()</f>
        <v>44256</v>
      </c>
      <c r="AP1215" s="41" t="str">
        <f>+IF(Tabla1[[#This Row],[Fecha Ingreso Plataforma]]="","",AO1215-AC1215)</f>
        <v/>
      </c>
      <c r="AQ1215" s="40"/>
      <c r="AR1215" s="42">
        <f>+IF(Tabla1[[#This Row],[Fecha Baja]]="","",VALUE(1&amp;"/"&amp;MONTH(Tabla1[[#This Row],[Fecha Baja]])&amp;"/"&amp;YEAR(Tabla1[[#This Row],[Fecha Baja]])))</f>
        <v>42948</v>
      </c>
      <c r="AS1215" s="42" t="str">
        <f>IF(Tabla1[[#This Row],[Fecha Ingreso Plataforma]]="","",VALUE(1&amp;"/"&amp;MONTH(Tabla1[[#This Row],[Fecha Ingreso Plataforma]])&amp;"/"&amp;YEAR(Tabla1[[#This Row],[Fecha Ingreso Plataforma]])))</f>
        <v/>
      </c>
      <c r="AT1215" s="41" t="str">
        <f>+IF(AND(Tabla1[[#This Row],[dias]]&gt;=135,Tabla1[[#This Row],[Estado]]="Vigente"),"Si","No")</f>
        <v>No</v>
      </c>
      <c r="AU1215" s="37" t="str">
        <f>+IF(COUNTIF('PLAN EMPLEADO'!I:I,Tabla1[[#This Row],[Mail]])=0,"No","Si")</f>
        <v>No</v>
      </c>
      <c r="AV1215" s="89" t="s">
        <v>709</v>
      </c>
      <c r="AW1215" s="194"/>
    </row>
    <row r="1216" spans="1:49" x14ac:dyDescent="0.2">
      <c r="A1216" s="37" t="s">
        <v>27</v>
      </c>
      <c r="B1216" s="37" t="s">
        <v>3115</v>
      </c>
      <c r="C1216" s="37" t="s">
        <v>28</v>
      </c>
      <c r="D1216" s="37" t="s">
        <v>30</v>
      </c>
      <c r="E1216" s="193" t="str">
        <f>+LEFT(Tabla1[[#This Row],[RutDV]],8)</f>
        <v>8445238-</v>
      </c>
      <c r="F1216" s="193" t="str">
        <f>+RIGHT(Tabla1[[#This Row],[RutDV]],1)</f>
        <v>6</v>
      </c>
      <c r="G1216" s="37" t="s">
        <v>202</v>
      </c>
      <c r="H1216" s="37" t="s">
        <v>840</v>
      </c>
      <c r="I1216" s="37" t="str">
        <f>+TRIM(Tabla1[[#This Row],[Nombres]]&amp;" "&amp;Tabla1[[#This Row],[Apellidos]])</f>
        <v>OLLIVET BESSON CARL FERNANDEZ DAVILA</v>
      </c>
      <c r="J1216" s="37" t="s">
        <v>1647</v>
      </c>
      <c r="K1216" s="37" t="s">
        <v>1648</v>
      </c>
      <c r="L1216" s="37" t="s">
        <v>2494</v>
      </c>
      <c r="M1216" s="37" t="s">
        <v>2499</v>
      </c>
      <c r="N1216" s="37" t="s">
        <v>3112</v>
      </c>
      <c r="P1216" s="40">
        <v>42961</v>
      </c>
      <c r="Q1216" s="37"/>
      <c r="V1216" s="40">
        <v>22700</v>
      </c>
      <c r="W1216" s="37"/>
      <c r="Y1216" s="37" t="str">
        <f>+IFERROR(VLOOKUP(Tabla1[[#This Row],[Supervisor]],STAFF!E:H,4,0),"")</f>
        <v/>
      </c>
      <c r="Z1216" s="40">
        <v>42943</v>
      </c>
      <c r="AA1216" s="40">
        <v>42965</v>
      </c>
      <c r="AB1216" s="37" t="s">
        <v>2517</v>
      </c>
      <c r="AC1216" s="40"/>
      <c r="AD1216" s="37" t="s">
        <v>840</v>
      </c>
      <c r="AE1216" s="37" t="s">
        <v>840</v>
      </c>
      <c r="AF1216" s="37">
        <v>19117</v>
      </c>
      <c r="AG1216" s="37" t="s">
        <v>2650</v>
      </c>
      <c r="AJ1216" s="37">
        <v>6</v>
      </c>
      <c r="AK1216" s="37" t="s">
        <v>3081</v>
      </c>
      <c r="AL1216" s="37">
        <v>45</v>
      </c>
      <c r="AN1216" s="37">
        <f>+IF(AL1216=45,1,"")</f>
        <v>1</v>
      </c>
      <c r="AO1216" s="40">
        <f ca="1">+TODAY()</f>
        <v>44256</v>
      </c>
      <c r="AP1216" s="41" t="str">
        <f>+IF(Tabla1[[#This Row],[Fecha Ingreso Plataforma]]="","",AO1216-AC1216)</f>
        <v/>
      </c>
      <c r="AQ1216" s="40"/>
      <c r="AR1216" s="42">
        <f>+IF(Tabla1[[#This Row],[Fecha Baja]]="","",VALUE(1&amp;"/"&amp;MONTH(Tabla1[[#This Row],[Fecha Baja]])&amp;"/"&amp;YEAR(Tabla1[[#This Row],[Fecha Baja]])))</f>
        <v>42948</v>
      </c>
      <c r="AS1216" s="42" t="str">
        <f>IF(Tabla1[[#This Row],[Fecha Ingreso Plataforma]]="","",VALUE(1&amp;"/"&amp;MONTH(Tabla1[[#This Row],[Fecha Ingreso Plataforma]])&amp;"/"&amp;YEAR(Tabla1[[#This Row],[Fecha Ingreso Plataforma]])))</f>
        <v/>
      </c>
      <c r="AT1216" s="41" t="str">
        <f>+IF(AND(Tabla1[[#This Row],[dias]]&gt;=135,Tabla1[[#This Row],[Estado]]="Vigente"),"Si","No")</f>
        <v>No</v>
      </c>
      <c r="AU1216" s="37" t="str">
        <f>+IF(COUNTIF('PLAN EMPLEADO'!I:I,Tabla1[[#This Row],[Mail]])=0,"No","Si")</f>
        <v>No</v>
      </c>
      <c r="AV1216" s="89" t="s">
        <v>709</v>
      </c>
      <c r="AW1216" s="194"/>
    </row>
    <row r="1217" spans="1:49" x14ac:dyDescent="0.2">
      <c r="A1217" s="37" t="s">
        <v>27</v>
      </c>
      <c r="B1217" s="37" t="s">
        <v>3115</v>
      </c>
      <c r="C1217" s="37" t="s">
        <v>28</v>
      </c>
      <c r="D1217" s="37" t="s">
        <v>30</v>
      </c>
      <c r="E1217" s="193" t="str">
        <f>+LEFT(Tabla1[[#This Row],[RutDV]],8)</f>
        <v>17059319</v>
      </c>
      <c r="F1217" s="193" t="str">
        <f>+RIGHT(Tabla1[[#This Row],[RutDV]],1)</f>
        <v>7</v>
      </c>
      <c r="G1217" s="37" t="s">
        <v>235</v>
      </c>
      <c r="H1217" s="37" t="s">
        <v>858</v>
      </c>
      <c r="I1217" s="37" t="str">
        <f>+TRIM(Tabla1[[#This Row],[Nombres]]&amp;" "&amp;Tabla1[[#This Row],[Apellidos]])</f>
        <v>ANGELA DEL CARMEN CACERES DIAZ</v>
      </c>
      <c r="J1217" s="37" t="s">
        <v>1712</v>
      </c>
      <c r="K1217" s="37" t="s">
        <v>1713</v>
      </c>
      <c r="L1217" s="37" t="s">
        <v>2494</v>
      </c>
      <c r="M1217" s="37" t="s">
        <v>2499</v>
      </c>
      <c r="N1217" s="37" t="s">
        <v>3112</v>
      </c>
      <c r="P1217" s="40">
        <v>42948</v>
      </c>
      <c r="Q1217" s="37"/>
      <c r="V1217" s="40">
        <v>32737</v>
      </c>
      <c r="W1217" s="37"/>
      <c r="Y1217" s="37" t="str">
        <f>+IFERROR(VLOOKUP(Tabla1[[#This Row],[Supervisor]],STAFF!E:H,4,0),"")</f>
        <v/>
      </c>
      <c r="Z1217" s="40">
        <v>42948</v>
      </c>
      <c r="AA1217" s="40"/>
      <c r="AB1217" s="37" t="s">
        <v>2517</v>
      </c>
      <c r="AC1217" s="40"/>
      <c r="AD1217" s="37" t="s">
        <v>858</v>
      </c>
      <c r="AE1217" s="37" t="s">
        <v>858</v>
      </c>
      <c r="AF1217" s="37">
        <v>19168</v>
      </c>
      <c r="AG1217" s="37" t="s">
        <v>2668</v>
      </c>
      <c r="AJ1217" s="37">
        <v>7</v>
      </c>
      <c r="AK1217" s="37" t="s">
        <v>3082</v>
      </c>
      <c r="AL1217" s="37">
        <v>45</v>
      </c>
      <c r="AN1217" s="37">
        <f>+IF(AL1217=45,1,"")</f>
        <v>1</v>
      </c>
      <c r="AO1217" s="40">
        <f ca="1">+TODAY()</f>
        <v>44256</v>
      </c>
      <c r="AP1217" s="41" t="str">
        <f>+IF(Tabla1[[#This Row],[Fecha Ingreso Plataforma]]="","",AO1217-AC1217)</f>
        <v/>
      </c>
      <c r="AQ1217" s="40"/>
      <c r="AR1217" s="42">
        <f>+IF(Tabla1[[#This Row],[Fecha Baja]]="","",VALUE(1&amp;"/"&amp;MONTH(Tabla1[[#This Row],[Fecha Baja]])&amp;"/"&amp;YEAR(Tabla1[[#This Row],[Fecha Baja]])))</f>
        <v>42948</v>
      </c>
      <c r="AS1217" s="42" t="str">
        <f>IF(Tabla1[[#This Row],[Fecha Ingreso Plataforma]]="","",VALUE(1&amp;"/"&amp;MONTH(Tabla1[[#This Row],[Fecha Ingreso Plataforma]])&amp;"/"&amp;YEAR(Tabla1[[#This Row],[Fecha Ingreso Plataforma]])))</f>
        <v/>
      </c>
      <c r="AT1217" s="41" t="str">
        <f>+IF(AND(Tabla1[[#This Row],[dias]]&gt;=135,Tabla1[[#This Row],[Estado]]="Vigente"),"Si","No")</f>
        <v>No</v>
      </c>
      <c r="AU1217" s="37" t="str">
        <f>+IF(COUNTIF('PLAN EMPLEADO'!I:I,Tabla1[[#This Row],[Mail]])=0,"No","Si")</f>
        <v>No</v>
      </c>
      <c r="AV1217" s="89" t="s">
        <v>709</v>
      </c>
      <c r="AW1217" s="194"/>
    </row>
    <row r="1218" spans="1:49" x14ac:dyDescent="0.2">
      <c r="A1218" s="37" t="s">
        <v>27</v>
      </c>
      <c r="B1218" s="37" t="s">
        <v>3115</v>
      </c>
      <c r="C1218" s="37" t="s">
        <v>28</v>
      </c>
      <c r="D1218" s="37" t="s">
        <v>30</v>
      </c>
      <c r="E1218" s="193" t="str">
        <f>+LEFT(Tabla1[[#This Row],[RutDV]],8)</f>
        <v>12942574</v>
      </c>
      <c r="F1218" s="193" t="str">
        <f>+RIGHT(Tabla1[[#This Row],[RutDV]],1)</f>
        <v>1</v>
      </c>
      <c r="G1218" s="37" t="s">
        <v>231</v>
      </c>
      <c r="H1218" s="37" t="s">
        <v>854</v>
      </c>
      <c r="I1218" s="37" t="str">
        <f>+TRIM(Tabla1[[#This Row],[Nombres]]&amp;" "&amp;Tabla1[[#This Row],[Apellidos]])</f>
        <v>ALEJANDRA FABIOLA BALANDA RIQUELME</v>
      </c>
      <c r="J1218" s="37" t="s">
        <v>1704</v>
      </c>
      <c r="K1218" s="37" t="s">
        <v>1705</v>
      </c>
      <c r="L1218" s="37" t="s">
        <v>2494</v>
      </c>
      <c r="M1218" s="37" t="s">
        <v>2499</v>
      </c>
      <c r="N1218" s="37" t="s">
        <v>3112</v>
      </c>
      <c r="P1218" s="40">
        <v>42948</v>
      </c>
      <c r="Q1218" s="37"/>
      <c r="V1218" s="40">
        <v>27855</v>
      </c>
      <c r="W1218" s="37"/>
      <c r="Y1218" s="37" t="str">
        <f>+IFERROR(VLOOKUP(Tabla1[[#This Row],[Supervisor]],STAFF!E:H,4,0),"")</f>
        <v/>
      </c>
      <c r="Z1218" s="40">
        <v>42948</v>
      </c>
      <c r="AA1218" s="40"/>
      <c r="AB1218" s="37" t="s">
        <v>2517</v>
      </c>
      <c r="AC1218" s="40"/>
      <c r="AD1218" s="37" t="s">
        <v>854</v>
      </c>
      <c r="AE1218" s="37" t="s">
        <v>854</v>
      </c>
      <c r="AF1218" s="37">
        <v>19142</v>
      </c>
      <c r="AG1218" s="37" t="s">
        <v>2664</v>
      </c>
      <c r="AJ1218" s="37">
        <v>7</v>
      </c>
      <c r="AK1218" s="37" t="s">
        <v>3082</v>
      </c>
      <c r="AL1218" s="37">
        <v>45</v>
      </c>
      <c r="AN1218" s="37">
        <f>+IF(AL1218=45,1,"")</f>
        <v>1</v>
      </c>
      <c r="AO1218" s="40">
        <f ca="1">+TODAY()</f>
        <v>44256</v>
      </c>
      <c r="AP1218" s="41" t="str">
        <f>+IF(Tabla1[[#This Row],[Fecha Ingreso Plataforma]]="","",AO1218-AC1218)</f>
        <v/>
      </c>
      <c r="AQ1218" s="40"/>
      <c r="AR1218" s="42">
        <f>+IF(Tabla1[[#This Row],[Fecha Baja]]="","",VALUE(1&amp;"/"&amp;MONTH(Tabla1[[#This Row],[Fecha Baja]])&amp;"/"&amp;YEAR(Tabla1[[#This Row],[Fecha Baja]])))</f>
        <v>42948</v>
      </c>
      <c r="AS1218" s="42" t="str">
        <f>IF(Tabla1[[#This Row],[Fecha Ingreso Plataforma]]="","",VALUE(1&amp;"/"&amp;MONTH(Tabla1[[#This Row],[Fecha Ingreso Plataforma]])&amp;"/"&amp;YEAR(Tabla1[[#This Row],[Fecha Ingreso Plataforma]])))</f>
        <v/>
      </c>
      <c r="AT1218" s="41" t="str">
        <f>+IF(AND(Tabla1[[#This Row],[dias]]&gt;=135,Tabla1[[#This Row],[Estado]]="Vigente"),"Si","No")</f>
        <v>No</v>
      </c>
      <c r="AU1218" s="37" t="str">
        <f>+IF(COUNTIF('PLAN EMPLEADO'!I:I,Tabla1[[#This Row],[Mail]])=0,"No","Si")</f>
        <v>No</v>
      </c>
      <c r="AV1218" s="89" t="s">
        <v>709</v>
      </c>
      <c r="AW1218" s="194"/>
    </row>
    <row r="1219" spans="1:49" x14ac:dyDescent="0.2">
      <c r="A1219" s="37" t="s">
        <v>27</v>
      </c>
      <c r="B1219" s="37" t="s">
        <v>3115</v>
      </c>
      <c r="C1219" s="37" t="s">
        <v>28</v>
      </c>
      <c r="D1219" s="37" t="s">
        <v>30</v>
      </c>
      <c r="E1219" s="193" t="str">
        <f>+LEFT(Tabla1[[#This Row],[RutDV]],8)</f>
        <v>16760637</v>
      </c>
      <c r="F1219" s="193" t="str">
        <f>+RIGHT(Tabla1[[#This Row],[RutDV]],1)</f>
        <v>7</v>
      </c>
      <c r="G1219" s="37" t="s">
        <v>258</v>
      </c>
      <c r="H1219" s="37" t="s">
        <v>881</v>
      </c>
      <c r="I1219" s="37" t="str">
        <f>+TRIM(Tabla1[[#This Row],[Nombres]]&amp;" "&amp;Tabla1[[#This Row],[Apellidos]])</f>
        <v>ANGELA PAOLA ORTEGA ARRIAGADA</v>
      </c>
      <c r="J1219" s="37" t="s">
        <v>1754</v>
      </c>
      <c r="K1219" s="37" t="s">
        <v>1755</v>
      </c>
      <c r="L1219" s="37" t="s">
        <v>2494</v>
      </c>
      <c r="M1219" s="37" t="s">
        <v>2499</v>
      </c>
      <c r="N1219" s="37" t="s">
        <v>2498</v>
      </c>
      <c r="O1219" s="37" t="s">
        <v>2498</v>
      </c>
      <c r="P1219" s="40">
        <v>42969</v>
      </c>
      <c r="Q1219" s="37"/>
      <c r="V1219" s="40">
        <v>31658</v>
      </c>
      <c r="W1219" s="37"/>
      <c r="Y1219" s="37" t="str">
        <f>+IFERROR(VLOOKUP(Tabla1[[#This Row],[Supervisor]],STAFF!E:H,4,0),"")</f>
        <v/>
      </c>
      <c r="Z1219" s="40">
        <v>42948</v>
      </c>
      <c r="AA1219" s="40"/>
      <c r="AB1219" s="37" t="s">
        <v>2517</v>
      </c>
      <c r="AC1219" s="40"/>
      <c r="AD1219" s="37" t="s">
        <v>881</v>
      </c>
      <c r="AE1219" s="37" t="s">
        <v>881</v>
      </c>
      <c r="AF1219" s="37">
        <v>19099</v>
      </c>
      <c r="AG1219" s="37" t="s">
        <v>2691</v>
      </c>
      <c r="AJ1219" s="37">
        <v>7</v>
      </c>
      <c r="AK1219" s="37" t="s">
        <v>3082</v>
      </c>
      <c r="AL1219" s="37">
        <v>45</v>
      </c>
      <c r="AN1219" s="37">
        <f>+IF(AL1219=45,1,"")</f>
        <v>1</v>
      </c>
      <c r="AO1219" s="40">
        <f ca="1">+TODAY()</f>
        <v>44256</v>
      </c>
      <c r="AP1219" s="41" t="str">
        <f>+IF(Tabla1[[#This Row],[Fecha Ingreso Plataforma]]="","",AO1219-AC1219)</f>
        <v/>
      </c>
      <c r="AQ1219" s="40"/>
      <c r="AR1219" s="42">
        <f>+IF(Tabla1[[#This Row],[Fecha Baja]]="","",VALUE(1&amp;"/"&amp;MONTH(Tabla1[[#This Row],[Fecha Baja]])&amp;"/"&amp;YEAR(Tabla1[[#This Row],[Fecha Baja]])))</f>
        <v>42948</v>
      </c>
      <c r="AS1219" s="42" t="str">
        <f>IF(Tabla1[[#This Row],[Fecha Ingreso Plataforma]]="","",VALUE(1&amp;"/"&amp;MONTH(Tabla1[[#This Row],[Fecha Ingreso Plataforma]])&amp;"/"&amp;YEAR(Tabla1[[#This Row],[Fecha Ingreso Plataforma]])))</f>
        <v/>
      </c>
      <c r="AT1219" s="41" t="str">
        <f>+IF(AND(Tabla1[[#This Row],[dias]]&gt;=135,Tabla1[[#This Row],[Estado]]="Vigente"),"Si","No")</f>
        <v>No</v>
      </c>
      <c r="AU1219" s="37" t="str">
        <f>+IF(COUNTIF('PLAN EMPLEADO'!I:I,Tabla1[[#This Row],[Mail]])=0,"No","Si")</f>
        <v>No</v>
      </c>
      <c r="AV1219" s="89" t="s">
        <v>709</v>
      </c>
      <c r="AW1219" s="194"/>
    </row>
    <row r="1220" spans="1:49" x14ac:dyDescent="0.2">
      <c r="A1220" s="37" t="s">
        <v>27</v>
      </c>
      <c r="B1220" s="37" t="s">
        <v>3115</v>
      </c>
      <c r="C1220" s="37" t="s">
        <v>28</v>
      </c>
      <c r="D1220" s="37" t="s">
        <v>30</v>
      </c>
      <c r="E1220" s="193" t="str">
        <f>+LEFT(Tabla1[[#This Row],[RutDV]],8)</f>
        <v>19256223</v>
      </c>
      <c r="F1220" s="193" t="str">
        <f>+RIGHT(Tabla1[[#This Row],[RutDV]],1)</f>
        <v>6</v>
      </c>
      <c r="G1220" s="37" t="s">
        <v>240</v>
      </c>
      <c r="H1220" s="37" t="s">
        <v>863</v>
      </c>
      <c r="I1220" s="37" t="str">
        <f>+TRIM(Tabla1[[#This Row],[Nombres]]&amp;" "&amp;Tabla1[[#This Row],[Apellidos]])</f>
        <v>CONSTANZA ANDREA CUELLAR RAMIREZ</v>
      </c>
      <c r="J1220" s="37" t="s">
        <v>1661</v>
      </c>
      <c r="K1220" s="37" t="s">
        <v>1722</v>
      </c>
      <c r="L1220" s="37" t="s">
        <v>2494</v>
      </c>
      <c r="M1220" s="37" t="s">
        <v>2499</v>
      </c>
      <c r="N1220" s="37" t="s">
        <v>2498</v>
      </c>
      <c r="O1220" s="37" t="s">
        <v>2498</v>
      </c>
      <c r="P1220" s="40">
        <v>42969</v>
      </c>
      <c r="Q1220" s="37"/>
      <c r="V1220" s="40">
        <v>34982</v>
      </c>
      <c r="W1220" s="37"/>
      <c r="Y1220" s="37" t="str">
        <f>+IFERROR(VLOOKUP(Tabla1[[#This Row],[Supervisor]],STAFF!E:H,4,0),"")</f>
        <v/>
      </c>
      <c r="Z1220" s="40">
        <v>42948</v>
      </c>
      <c r="AA1220" s="40"/>
      <c r="AB1220" s="37" t="s">
        <v>2517</v>
      </c>
      <c r="AC1220" s="40"/>
      <c r="AD1220" s="37" t="s">
        <v>863</v>
      </c>
      <c r="AE1220" s="37" t="s">
        <v>863</v>
      </c>
      <c r="AF1220" s="37">
        <v>19158</v>
      </c>
      <c r="AG1220" s="37" t="s">
        <v>2673</v>
      </c>
      <c r="AJ1220" s="37">
        <v>7</v>
      </c>
      <c r="AK1220" s="37" t="s">
        <v>3082</v>
      </c>
      <c r="AL1220" s="37">
        <v>45</v>
      </c>
      <c r="AN1220" s="37">
        <f>+IF(AL1220=45,1,"")</f>
        <v>1</v>
      </c>
      <c r="AO1220" s="40">
        <f ca="1">+TODAY()</f>
        <v>44256</v>
      </c>
      <c r="AP1220" s="41" t="str">
        <f>+IF(Tabla1[[#This Row],[Fecha Ingreso Plataforma]]="","",AO1220-AC1220)</f>
        <v/>
      </c>
      <c r="AQ1220" s="40"/>
      <c r="AR1220" s="42">
        <f>+IF(Tabla1[[#This Row],[Fecha Baja]]="","",VALUE(1&amp;"/"&amp;MONTH(Tabla1[[#This Row],[Fecha Baja]])&amp;"/"&amp;YEAR(Tabla1[[#This Row],[Fecha Baja]])))</f>
        <v>42948</v>
      </c>
      <c r="AS1220" s="42" t="str">
        <f>IF(Tabla1[[#This Row],[Fecha Ingreso Plataforma]]="","",VALUE(1&amp;"/"&amp;MONTH(Tabla1[[#This Row],[Fecha Ingreso Plataforma]])&amp;"/"&amp;YEAR(Tabla1[[#This Row],[Fecha Ingreso Plataforma]])))</f>
        <v/>
      </c>
      <c r="AT1220" s="41" t="str">
        <f>+IF(AND(Tabla1[[#This Row],[dias]]&gt;=135,Tabla1[[#This Row],[Estado]]="Vigente"),"Si","No")</f>
        <v>No</v>
      </c>
      <c r="AU1220" s="37" t="str">
        <f>+IF(COUNTIF('PLAN EMPLEADO'!I:I,Tabla1[[#This Row],[Mail]])=0,"No","Si")</f>
        <v>No</v>
      </c>
      <c r="AV1220" s="89" t="s">
        <v>709</v>
      </c>
      <c r="AW1220" s="194"/>
    </row>
    <row r="1221" spans="1:49" x14ac:dyDescent="0.2">
      <c r="A1221" s="37" t="s">
        <v>27</v>
      </c>
      <c r="B1221" s="37" t="s">
        <v>3115</v>
      </c>
      <c r="C1221" s="37" t="s">
        <v>28</v>
      </c>
      <c r="D1221" s="37" t="s">
        <v>30</v>
      </c>
      <c r="E1221" s="193" t="str">
        <f>+LEFT(Tabla1[[#This Row],[RutDV]],8)</f>
        <v>16385310</v>
      </c>
      <c r="F1221" s="193" t="str">
        <f>+RIGHT(Tabla1[[#This Row],[RutDV]],1)</f>
        <v>8</v>
      </c>
      <c r="G1221" s="37" t="s">
        <v>243</v>
      </c>
      <c r="H1221" s="37" t="s">
        <v>866</v>
      </c>
      <c r="I1221" s="37" t="str">
        <f>+TRIM(Tabla1[[#This Row],[Nombres]]&amp;" "&amp;Tabla1[[#This Row],[Apellidos]])</f>
        <v>CRISTIAN ANDRES DIAZ VILLALOBOS</v>
      </c>
      <c r="J1221" s="37" t="s">
        <v>1727</v>
      </c>
      <c r="K1221" s="37" t="s">
        <v>1728</v>
      </c>
      <c r="L1221" s="37" t="s">
        <v>2494</v>
      </c>
      <c r="M1221" s="37" t="s">
        <v>2499</v>
      </c>
      <c r="N1221" s="37" t="s">
        <v>2498</v>
      </c>
      <c r="O1221" s="37" t="s">
        <v>2498</v>
      </c>
      <c r="P1221" s="40">
        <v>42969</v>
      </c>
      <c r="Q1221" s="37"/>
      <c r="V1221" s="40">
        <v>31745</v>
      </c>
      <c r="W1221" s="37"/>
      <c r="Y1221" s="37" t="str">
        <f>+IFERROR(VLOOKUP(Tabla1[[#This Row],[Supervisor]],STAFF!E:H,4,0),"")</f>
        <v/>
      </c>
      <c r="Z1221" s="40">
        <v>42948</v>
      </c>
      <c r="AA1221" s="40"/>
      <c r="AB1221" s="37" t="s">
        <v>2517</v>
      </c>
      <c r="AC1221" s="40"/>
      <c r="AD1221" s="37" t="s">
        <v>866</v>
      </c>
      <c r="AE1221" s="37" t="s">
        <v>866</v>
      </c>
      <c r="AF1221" s="37">
        <v>19145</v>
      </c>
      <c r="AG1221" s="37" t="s">
        <v>2676</v>
      </c>
      <c r="AJ1221" s="37">
        <v>7</v>
      </c>
      <c r="AK1221" s="37" t="s">
        <v>3082</v>
      </c>
      <c r="AL1221" s="37">
        <v>45</v>
      </c>
      <c r="AN1221" s="37">
        <f>+IF(AL1221=45,1,"")</f>
        <v>1</v>
      </c>
      <c r="AO1221" s="40">
        <f ca="1">+TODAY()</f>
        <v>44256</v>
      </c>
      <c r="AP1221" s="41" t="str">
        <f>+IF(Tabla1[[#This Row],[Fecha Ingreso Plataforma]]="","",AO1221-AC1221)</f>
        <v/>
      </c>
      <c r="AQ1221" s="40"/>
      <c r="AR1221" s="42">
        <f>+IF(Tabla1[[#This Row],[Fecha Baja]]="","",VALUE(1&amp;"/"&amp;MONTH(Tabla1[[#This Row],[Fecha Baja]])&amp;"/"&amp;YEAR(Tabla1[[#This Row],[Fecha Baja]])))</f>
        <v>42948</v>
      </c>
      <c r="AS1221" s="42" t="str">
        <f>IF(Tabla1[[#This Row],[Fecha Ingreso Plataforma]]="","",VALUE(1&amp;"/"&amp;MONTH(Tabla1[[#This Row],[Fecha Ingreso Plataforma]])&amp;"/"&amp;YEAR(Tabla1[[#This Row],[Fecha Ingreso Plataforma]])))</f>
        <v/>
      </c>
      <c r="AT1221" s="41" t="str">
        <f>+IF(AND(Tabla1[[#This Row],[dias]]&gt;=135,Tabla1[[#This Row],[Estado]]="Vigente"),"Si","No")</f>
        <v>No</v>
      </c>
      <c r="AU1221" s="37" t="str">
        <f>+IF(COUNTIF('PLAN EMPLEADO'!I:I,Tabla1[[#This Row],[Mail]])=0,"No","Si")</f>
        <v>No</v>
      </c>
      <c r="AV1221" s="89" t="s">
        <v>709</v>
      </c>
      <c r="AW1221" s="194"/>
    </row>
    <row r="1222" spans="1:49" x14ac:dyDescent="0.2">
      <c r="A1222" s="37" t="s">
        <v>27</v>
      </c>
      <c r="B1222" s="37" t="s">
        <v>3115</v>
      </c>
      <c r="C1222" s="37" t="s">
        <v>28</v>
      </c>
      <c r="D1222" s="37" t="s">
        <v>30</v>
      </c>
      <c r="E1222" s="193" t="str">
        <f>+LEFT(Tabla1[[#This Row],[RutDV]],8)</f>
        <v>11204359</v>
      </c>
      <c r="F1222" s="193" t="str">
        <f>+RIGHT(Tabla1[[#This Row],[RutDV]],1)</f>
        <v>4</v>
      </c>
      <c r="G1222" s="37" t="s">
        <v>233</v>
      </c>
      <c r="H1222" s="37" t="s">
        <v>856</v>
      </c>
      <c r="I1222" s="37" t="str">
        <f>+TRIM(Tabla1[[#This Row],[Nombres]]&amp;" "&amp;Tabla1[[#This Row],[Apellidos]])</f>
        <v>ESAU DAVID BONILLA ZEPEDA</v>
      </c>
      <c r="J1222" s="37" t="s">
        <v>1708</v>
      </c>
      <c r="K1222" s="37" t="s">
        <v>1709</v>
      </c>
      <c r="L1222" s="37" t="s">
        <v>2494</v>
      </c>
      <c r="M1222" s="37" t="s">
        <v>2499</v>
      </c>
      <c r="N1222" s="37" t="s">
        <v>2498</v>
      </c>
      <c r="O1222" s="37" t="s">
        <v>2498</v>
      </c>
      <c r="P1222" s="40">
        <v>42969</v>
      </c>
      <c r="Q1222" s="37"/>
      <c r="V1222" s="40">
        <v>24843</v>
      </c>
      <c r="W1222" s="37"/>
      <c r="Y1222" s="37" t="str">
        <f>+IFERROR(VLOOKUP(Tabla1[[#This Row],[Supervisor]],STAFF!E:H,4,0),"")</f>
        <v/>
      </c>
      <c r="Z1222" s="40">
        <v>42948</v>
      </c>
      <c r="AA1222" s="40"/>
      <c r="AB1222" s="37" t="s">
        <v>2517</v>
      </c>
      <c r="AC1222" s="40"/>
      <c r="AD1222" s="37" t="s">
        <v>856</v>
      </c>
      <c r="AE1222" s="37" t="s">
        <v>856</v>
      </c>
      <c r="AF1222" s="37">
        <v>19161</v>
      </c>
      <c r="AG1222" s="37" t="s">
        <v>2666</v>
      </c>
      <c r="AJ1222" s="37">
        <v>7</v>
      </c>
      <c r="AK1222" s="37" t="s">
        <v>3082</v>
      </c>
      <c r="AL1222" s="37">
        <v>45</v>
      </c>
      <c r="AN1222" s="37">
        <f>+IF(AL1222=45,1,"")</f>
        <v>1</v>
      </c>
      <c r="AO1222" s="40">
        <f ca="1">+TODAY()</f>
        <v>44256</v>
      </c>
      <c r="AP1222" s="41" t="str">
        <f>+IF(Tabla1[[#This Row],[Fecha Ingreso Plataforma]]="","",AO1222-AC1222)</f>
        <v/>
      </c>
      <c r="AQ1222" s="40"/>
      <c r="AR1222" s="42">
        <f>+IF(Tabla1[[#This Row],[Fecha Baja]]="","",VALUE(1&amp;"/"&amp;MONTH(Tabla1[[#This Row],[Fecha Baja]])&amp;"/"&amp;YEAR(Tabla1[[#This Row],[Fecha Baja]])))</f>
        <v>42948</v>
      </c>
      <c r="AS1222" s="42" t="str">
        <f>IF(Tabla1[[#This Row],[Fecha Ingreso Plataforma]]="","",VALUE(1&amp;"/"&amp;MONTH(Tabla1[[#This Row],[Fecha Ingreso Plataforma]])&amp;"/"&amp;YEAR(Tabla1[[#This Row],[Fecha Ingreso Plataforma]])))</f>
        <v/>
      </c>
      <c r="AT1222" s="41" t="str">
        <f>+IF(AND(Tabla1[[#This Row],[dias]]&gt;=135,Tabla1[[#This Row],[Estado]]="Vigente"),"Si","No")</f>
        <v>No</v>
      </c>
      <c r="AU1222" s="37" t="str">
        <f>+IF(COUNTIF('PLAN EMPLEADO'!I:I,Tabla1[[#This Row],[Mail]])=0,"No","Si")</f>
        <v>No</v>
      </c>
      <c r="AV1222" s="89" t="s">
        <v>709</v>
      </c>
      <c r="AW1222" s="194"/>
    </row>
    <row r="1223" spans="1:49" x14ac:dyDescent="0.2">
      <c r="A1223" s="37" t="s">
        <v>27</v>
      </c>
      <c r="B1223" s="37" t="s">
        <v>3115</v>
      </c>
      <c r="C1223" s="37" t="s">
        <v>28</v>
      </c>
      <c r="D1223" s="37" t="s">
        <v>30</v>
      </c>
      <c r="E1223" s="193" t="str">
        <f>+LEFT(Tabla1[[#This Row],[RutDV]],8)</f>
        <v>18465833</v>
      </c>
      <c r="F1223" s="193" t="str">
        <f>+RIGHT(Tabla1[[#This Row],[RutDV]],1)</f>
        <v>K</v>
      </c>
      <c r="G1223" s="37" t="s">
        <v>263</v>
      </c>
      <c r="H1223" s="37" t="s">
        <v>886</v>
      </c>
      <c r="I1223" s="37" t="str">
        <f>+TRIM(Tabla1[[#This Row],[Nombres]]&amp;" "&amp;Tabla1[[#This Row],[Apellidos]])</f>
        <v>FRANCISCA ANDREA TOLMO TOLMO</v>
      </c>
      <c r="J1223" s="37" t="s">
        <v>1762</v>
      </c>
      <c r="K1223" s="37" t="s">
        <v>1763</v>
      </c>
      <c r="L1223" s="37" t="s">
        <v>2494</v>
      </c>
      <c r="M1223" s="37" t="s">
        <v>2499</v>
      </c>
      <c r="N1223" s="37" t="s">
        <v>2499</v>
      </c>
      <c r="P1223" s="40">
        <v>42948</v>
      </c>
      <c r="Q1223" s="37"/>
      <c r="V1223" s="40">
        <v>34288</v>
      </c>
      <c r="W1223" s="37"/>
      <c r="Y1223" s="37" t="str">
        <f>+IFERROR(VLOOKUP(Tabla1[[#This Row],[Supervisor]],STAFF!E:H,4,0),"")</f>
        <v/>
      </c>
      <c r="Z1223" s="40">
        <v>42948</v>
      </c>
      <c r="AA1223" s="40"/>
      <c r="AB1223" s="37" t="s">
        <v>2517</v>
      </c>
      <c r="AC1223" s="40"/>
      <c r="AD1223" s="37" t="s">
        <v>886</v>
      </c>
      <c r="AE1223" s="37" t="s">
        <v>886</v>
      </c>
      <c r="AF1223" s="37">
        <v>19153</v>
      </c>
      <c r="AG1223" s="37" t="s">
        <v>2696</v>
      </c>
      <c r="AJ1223" s="37">
        <v>7</v>
      </c>
      <c r="AK1223" s="37" t="s">
        <v>3082</v>
      </c>
      <c r="AL1223" s="37">
        <v>45</v>
      </c>
      <c r="AN1223" s="37">
        <f>+IF(AL1223=45,1,"")</f>
        <v>1</v>
      </c>
      <c r="AO1223" s="40">
        <f ca="1">+TODAY()</f>
        <v>44256</v>
      </c>
      <c r="AP1223" s="41" t="str">
        <f>+IF(Tabla1[[#This Row],[Fecha Ingreso Plataforma]]="","",AO1223-AC1223)</f>
        <v/>
      </c>
      <c r="AQ1223" s="40"/>
      <c r="AR1223" s="42">
        <f>+IF(Tabla1[[#This Row],[Fecha Baja]]="","",VALUE(1&amp;"/"&amp;MONTH(Tabla1[[#This Row],[Fecha Baja]])&amp;"/"&amp;YEAR(Tabla1[[#This Row],[Fecha Baja]])))</f>
        <v>42948</v>
      </c>
      <c r="AS1223" s="42" t="str">
        <f>IF(Tabla1[[#This Row],[Fecha Ingreso Plataforma]]="","",VALUE(1&amp;"/"&amp;MONTH(Tabla1[[#This Row],[Fecha Ingreso Plataforma]])&amp;"/"&amp;YEAR(Tabla1[[#This Row],[Fecha Ingreso Plataforma]])))</f>
        <v/>
      </c>
      <c r="AT1223" s="41" t="str">
        <f>+IF(AND(Tabla1[[#This Row],[dias]]&gt;=135,Tabla1[[#This Row],[Estado]]="Vigente"),"Si","No")</f>
        <v>No</v>
      </c>
      <c r="AU1223" s="37" t="str">
        <f>+IF(COUNTIF('PLAN EMPLEADO'!I:I,Tabla1[[#This Row],[Mail]])=0,"No","Si")</f>
        <v>No</v>
      </c>
      <c r="AV1223" s="89" t="s">
        <v>709</v>
      </c>
      <c r="AW1223" s="194"/>
    </row>
    <row r="1224" spans="1:49" x14ac:dyDescent="0.2">
      <c r="A1224" s="37" t="s">
        <v>27</v>
      </c>
      <c r="B1224" s="37" t="s">
        <v>3115</v>
      </c>
      <c r="C1224" s="37" t="s">
        <v>28</v>
      </c>
      <c r="D1224" s="37" t="s">
        <v>30</v>
      </c>
      <c r="E1224" s="193" t="str">
        <f>+LEFT(Tabla1[[#This Row],[RutDV]],8)</f>
        <v>16723536</v>
      </c>
      <c r="F1224" s="193" t="str">
        <f>+RIGHT(Tabla1[[#This Row],[RutDV]],1)</f>
        <v>0</v>
      </c>
      <c r="G1224" s="37" t="s">
        <v>241</v>
      </c>
      <c r="H1224" s="37" t="s">
        <v>864</v>
      </c>
      <c r="I1224" s="37" t="str">
        <f>+TRIM(Tabla1[[#This Row],[Nombres]]&amp;" "&amp;Tabla1[[#This Row],[Apellidos]])</f>
        <v>FELIPE EDUARDO DIAZ HERNANDEZ</v>
      </c>
      <c r="J1224" s="37" t="s">
        <v>1723</v>
      </c>
      <c r="K1224" s="37" t="s">
        <v>1724</v>
      </c>
      <c r="L1224" s="37" t="s">
        <v>2494</v>
      </c>
      <c r="M1224" s="37" t="s">
        <v>2499</v>
      </c>
      <c r="N1224" s="37" t="s">
        <v>3112</v>
      </c>
      <c r="P1224" s="40">
        <v>42964</v>
      </c>
      <c r="Q1224" s="37"/>
      <c r="V1224" s="40">
        <v>32210</v>
      </c>
      <c r="W1224" s="37"/>
      <c r="Y1224" s="37" t="str">
        <f>+IFERROR(VLOOKUP(Tabla1[[#This Row],[Supervisor]],STAFF!E:H,4,0),"")</f>
        <v/>
      </c>
      <c r="Z1224" s="40">
        <v>42948</v>
      </c>
      <c r="AA1224" s="40"/>
      <c r="AB1224" s="37" t="s">
        <v>2517</v>
      </c>
      <c r="AC1224" s="40"/>
      <c r="AD1224" s="37" t="s">
        <v>864</v>
      </c>
      <c r="AE1224" s="37" t="s">
        <v>864</v>
      </c>
      <c r="AF1224" s="37">
        <v>19133</v>
      </c>
      <c r="AG1224" s="37" t="s">
        <v>2674</v>
      </c>
      <c r="AJ1224" s="37">
        <v>7</v>
      </c>
      <c r="AK1224" s="37" t="s">
        <v>3082</v>
      </c>
      <c r="AL1224" s="37">
        <v>45</v>
      </c>
      <c r="AN1224" s="37">
        <f>+IF(AL1224=45,1,"")</f>
        <v>1</v>
      </c>
      <c r="AO1224" s="40">
        <f ca="1">+TODAY()</f>
        <v>44256</v>
      </c>
      <c r="AP1224" s="41" t="str">
        <f>+IF(Tabla1[[#This Row],[Fecha Ingreso Plataforma]]="","",AO1224-AC1224)</f>
        <v/>
      </c>
      <c r="AQ1224" s="40"/>
      <c r="AR1224" s="42">
        <f>+IF(Tabla1[[#This Row],[Fecha Baja]]="","",VALUE(1&amp;"/"&amp;MONTH(Tabla1[[#This Row],[Fecha Baja]])&amp;"/"&amp;YEAR(Tabla1[[#This Row],[Fecha Baja]])))</f>
        <v>42948</v>
      </c>
      <c r="AS1224" s="42" t="str">
        <f>IF(Tabla1[[#This Row],[Fecha Ingreso Plataforma]]="","",VALUE(1&amp;"/"&amp;MONTH(Tabla1[[#This Row],[Fecha Ingreso Plataforma]])&amp;"/"&amp;YEAR(Tabla1[[#This Row],[Fecha Ingreso Plataforma]])))</f>
        <v/>
      </c>
      <c r="AT1224" s="41" t="str">
        <f>+IF(AND(Tabla1[[#This Row],[dias]]&gt;=135,Tabla1[[#This Row],[Estado]]="Vigente"),"Si","No")</f>
        <v>No</v>
      </c>
      <c r="AU1224" s="37" t="str">
        <f>+IF(COUNTIF('PLAN EMPLEADO'!I:I,Tabla1[[#This Row],[Mail]])=0,"No","Si")</f>
        <v>No</v>
      </c>
      <c r="AV1224" s="89" t="s">
        <v>709</v>
      </c>
      <c r="AW1224" s="194"/>
    </row>
    <row r="1225" spans="1:49" x14ac:dyDescent="0.2">
      <c r="A1225" s="37" t="s">
        <v>27</v>
      </c>
      <c r="B1225" s="37" t="s">
        <v>3115</v>
      </c>
      <c r="C1225" s="37" t="s">
        <v>28</v>
      </c>
      <c r="D1225" s="37" t="s">
        <v>30</v>
      </c>
      <c r="E1225" s="193" t="str">
        <f>+LEFT(Tabla1[[#This Row],[RutDV]],8)</f>
        <v>18633996</v>
      </c>
      <c r="F1225" s="193" t="str">
        <f>+RIGHT(Tabla1[[#This Row],[RutDV]],1)</f>
        <v>7</v>
      </c>
      <c r="G1225" s="37" t="s">
        <v>250</v>
      </c>
      <c r="H1225" s="37" t="s">
        <v>873</v>
      </c>
      <c r="I1225" s="37" t="str">
        <f>+TRIM(Tabla1[[#This Row],[Nombres]]&amp;" "&amp;Tabla1[[#This Row],[Apellidos]])</f>
        <v>GUSTAVO IGNACIO GONZALEZ OLIVARES</v>
      </c>
      <c r="J1225" s="37" t="s">
        <v>1740</v>
      </c>
      <c r="K1225" s="37" t="s">
        <v>1741</v>
      </c>
      <c r="L1225" s="37" t="s">
        <v>2494</v>
      </c>
      <c r="M1225" s="37" t="s">
        <v>2499</v>
      </c>
      <c r="N1225" s="37" t="s">
        <v>2499</v>
      </c>
      <c r="P1225" s="40">
        <v>42948</v>
      </c>
      <c r="Q1225" s="37"/>
      <c r="V1225" s="40">
        <v>34565</v>
      </c>
      <c r="W1225" s="37"/>
      <c r="Y1225" s="37" t="str">
        <f>+IFERROR(VLOOKUP(Tabla1[[#This Row],[Supervisor]],STAFF!E:H,4,0),"")</f>
        <v/>
      </c>
      <c r="Z1225" s="40">
        <v>42948</v>
      </c>
      <c r="AA1225" s="40"/>
      <c r="AB1225" s="37" t="s">
        <v>2517</v>
      </c>
      <c r="AC1225" s="40"/>
      <c r="AD1225" s="37" t="s">
        <v>873</v>
      </c>
      <c r="AE1225" s="37" t="s">
        <v>873</v>
      </c>
      <c r="AF1225" s="37">
        <v>19169</v>
      </c>
      <c r="AG1225" s="37" t="s">
        <v>2683</v>
      </c>
      <c r="AJ1225" s="37">
        <v>7</v>
      </c>
      <c r="AK1225" s="37" t="s">
        <v>3082</v>
      </c>
      <c r="AL1225" s="37">
        <v>45</v>
      </c>
      <c r="AN1225" s="37">
        <f>+IF(AL1225=45,1,"")</f>
        <v>1</v>
      </c>
      <c r="AO1225" s="40">
        <f ca="1">+TODAY()</f>
        <v>44256</v>
      </c>
      <c r="AP1225" s="41" t="str">
        <f>+IF(Tabla1[[#This Row],[Fecha Ingreso Plataforma]]="","",AO1225-AC1225)</f>
        <v/>
      </c>
      <c r="AQ1225" s="40"/>
      <c r="AR1225" s="42">
        <f>+IF(Tabla1[[#This Row],[Fecha Baja]]="","",VALUE(1&amp;"/"&amp;MONTH(Tabla1[[#This Row],[Fecha Baja]])&amp;"/"&amp;YEAR(Tabla1[[#This Row],[Fecha Baja]])))</f>
        <v>42948</v>
      </c>
      <c r="AS1225" s="42" t="str">
        <f>IF(Tabla1[[#This Row],[Fecha Ingreso Plataforma]]="","",VALUE(1&amp;"/"&amp;MONTH(Tabla1[[#This Row],[Fecha Ingreso Plataforma]])&amp;"/"&amp;YEAR(Tabla1[[#This Row],[Fecha Ingreso Plataforma]])))</f>
        <v/>
      </c>
      <c r="AT1225" s="41" t="str">
        <f>+IF(AND(Tabla1[[#This Row],[dias]]&gt;=135,Tabla1[[#This Row],[Estado]]="Vigente"),"Si","No")</f>
        <v>No</v>
      </c>
      <c r="AU1225" s="37" t="str">
        <f>+IF(COUNTIF('PLAN EMPLEADO'!I:I,Tabla1[[#This Row],[Mail]])=0,"No","Si")</f>
        <v>No</v>
      </c>
      <c r="AV1225" s="89" t="s">
        <v>709</v>
      </c>
      <c r="AW1225" s="194"/>
    </row>
    <row r="1226" spans="1:49" x14ac:dyDescent="0.2">
      <c r="A1226" s="37" t="s">
        <v>27</v>
      </c>
      <c r="B1226" s="37" t="s">
        <v>3115</v>
      </c>
      <c r="C1226" s="37" t="s">
        <v>28</v>
      </c>
      <c r="D1226" s="37" t="s">
        <v>30</v>
      </c>
      <c r="E1226" s="193" t="str">
        <f>+LEFT(Tabla1[[#This Row],[RutDV]],8)</f>
        <v>13698081</v>
      </c>
      <c r="F1226" s="193" t="str">
        <f>+RIGHT(Tabla1[[#This Row],[RutDV]],1)</f>
        <v>5</v>
      </c>
      <c r="G1226" s="37" t="s">
        <v>261</v>
      </c>
      <c r="H1226" s="37" t="s">
        <v>884</v>
      </c>
      <c r="I1226" s="37" t="str">
        <f>+TRIM(Tabla1[[#This Row],[Nombres]]&amp;" "&amp;Tabla1[[#This Row],[Apellidos]])</f>
        <v>GONZALO IGNACIO REYES GISSELEIRE</v>
      </c>
      <c r="J1226" s="37" t="s">
        <v>1759</v>
      </c>
      <c r="K1226" s="37" t="s">
        <v>1760</v>
      </c>
      <c r="L1226" s="37" t="s">
        <v>2494</v>
      </c>
      <c r="M1226" s="37" t="s">
        <v>2499</v>
      </c>
      <c r="N1226" s="37" t="s">
        <v>2499</v>
      </c>
      <c r="P1226" s="40">
        <v>42963</v>
      </c>
      <c r="Q1226" s="37"/>
      <c r="V1226" s="40">
        <v>28975</v>
      </c>
      <c r="W1226" s="37"/>
      <c r="Y1226" s="37" t="str">
        <f>+IFERROR(VLOOKUP(Tabla1[[#This Row],[Supervisor]],STAFF!E:H,4,0),"")</f>
        <v/>
      </c>
      <c r="Z1226" s="40">
        <v>42948</v>
      </c>
      <c r="AA1226" s="40"/>
      <c r="AB1226" s="37" t="s">
        <v>2517</v>
      </c>
      <c r="AC1226" s="40"/>
      <c r="AD1226" s="37" t="s">
        <v>884</v>
      </c>
      <c r="AE1226" s="37" t="s">
        <v>884</v>
      </c>
      <c r="AF1226" s="37">
        <v>19141</v>
      </c>
      <c r="AG1226" s="37" t="s">
        <v>2694</v>
      </c>
      <c r="AJ1226" s="37">
        <v>7</v>
      </c>
      <c r="AK1226" s="37" t="s">
        <v>3082</v>
      </c>
      <c r="AL1226" s="37">
        <v>45</v>
      </c>
      <c r="AN1226" s="37">
        <f>+IF(AL1226=45,1,"")</f>
        <v>1</v>
      </c>
      <c r="AO1226" s="40">
        <f ca="1">+TODAY()</f>
        <v>44256</v>
      </c>
      <c r="AP1226" s="41" t="str">
        <f>+IF(Tabla1[[#This Row],[Fecha Ingreso Plataforma]]="","",AO1226-AC1226)</f>
        <v/>
      </c>
      <c r="AQ1226" s="40"/>
      <c r="AR1226" s="42">
        <f>+IF(Tabla1[[#This Row],[Fecha Baja]]="","",VALUE(1&amp;"/"&amp;MONTH(Tabla1[[#This Row],[Fecha Baja]])&amp;"/"&amp;YEAR(Tabla1[[#This Row],[Fecha Baja]])))</f>
        <v>42948</v>
      </c>
      <c r="AS1226" s="42" t="str">
        <f>IF(Tabla1[[#This Row],[Fecha Ingreso Plataforma]]="","",VALUE(1&amp;"/"&amp;MONTH(Tabla1[[#This Row],[Fecha Ingreso Plataforma]])&amp;"/"&amp;YEAR(Tabla1[[#This Row],[Fecha Ingreso Plataforma]])))</f>
        <v/>
      </c>
      <c r="AT1226" s="41" t="str">
        <f>+IF(AND(Tabla1[[#This Row],[dias]]&gt;=135,Tabla1[[#This Row],[Estado]]="Vigente"),"Si","No")</f>
        <v>No</v>
      </c>
      <c r="AU1226" s="37" t="str">
        <f>+IF(COUNTIF('PLAN EMPLEADO'!I:I,Tabla1[[#This Row],[Mail]])=0,"No","Si")</f>
        <v>No</v>
      </c>
      <c r="AV1226" s="89" t="s">
        <v>709</v>
      </c>
      <c r="AW1226" s="194"/>
    </row>
    <row r="1227" spans="1:49" x14ac:dyDescent="0.2">
      <c r="A1227" s="37" t="s">
        <v>27</v>
      </c>
      <c r="B1227" s="37" t="s">
        <v>3115</v>
      </c>
      <c r="C1227" s="37" t="s">
        <v>28</v>
      </c>
      <c r="D1227" s="37" t="s">
        <v>30</v>
      </c>
      <c r="E1227" s="193" t="str">
        <f>+LEFT(Tabla1[[#This Row],[RutDV]],8)</f>
        <v>12950135</v>
      </c>
      <c r="F1227" s="193" t="str">
        <f>+RIGHT(Tabla1[[#This Row],[RutDV]],1)</f>
        <v>9</v>
      </c>
      <c r="G1227" s="37" t="s">
        <v>230</v>
      </c>
      <c r="H1227" s="37" t="s">
        <v>853</v>
      </c>
      <c r="I1227" s="37" t="str">
        <f>+TRIM(Tabla1[[#This Row],[Nombres]]&amp;" "&amp;Tabla1[[#This Row],[Apellidos]])</f>
        <v>JOSE ANTONIO ABARCA CARVAJAL</v>
      </c>
      <c r="J1227" s="37" t="s">
        <v>1702</v>
      </c>
      <c r="K1227" s="37" t="s">
        <v>1703</v>
      </c>
      <c r="L1227" s="37" t="s">
        <v>2494</v>
      </c>
      <c r="M1227" s="37" t="s">
        <v>2499</v>
      </c>
      <c r="N1227" s="37" t="s">
        <v>2499</v>
      </c>
      <c r="O1227" s="37" t="s">
        <v>3098</v>
      </c>
      <c r="P1227" s="40">
        <v>42965</v>
      </c>
      <c r="Q1227" s="37"/>
      <c r="V1227" s="40">
        <v>27922</v>
      </c>
      <c r="W1227" s="37"/>
      <c r="Y1227" s="37" t="str">
        <f>+IFERROR(VLOOKUP(Tabla1[[#This Row],[Supervisor]],STAFF!E:H,4,0),"")</f>
        <v/>
      </c>
      <c r="Z1227" s="40">
        <v>42948</v>
      </c>
      <c r="AA1227" s="40"/>
      <c r="AB1227" s="37" t="s">
        <v>2517</v>
      </c>
      <c r="AC1227" s="40"/>
      <c r="AD1227" s="37" t="s">
        <v>853</v>
      </c>
      <c r="AE1227" s="37" t="s">
        <v>853</v>
      </c>
      <c r="AF1227" s="37">
        <v>19143</v>
      </c>
      <c r="AG1227" s="37" t="s">
        <v>2663</v>
      </c>
      <c r="AJ1227" s="37">
        <v>7</v>
      </c>
      <c r="AK1227" s="37" t="s">
        <v>3082</v>
      </c>
      <c r="AL1227" s="37">
        <v>45</v>
      </c>
      <c r="AN1227" s="37">
        <f>+IF(AL1227=45,1,"")</f>
        <v>1</v>
      </c>
      <c r="AO1227" s="40">
        <f ca="1">+TODAY()</f>
        <v>44256</v>
      </c>
      <c r="AP1227" s="41" t="str">
        <f>+IF(Tabla1[[#This Row],[Fecha Ingreso Plataforma]]="","",AO1227-AC1227)</f>
        <v/>
      </c>
      <c r="AQ1227" s="40"/>
      <c r="AR1227" s="42">
        <f>+IF(Tabla1[[#This Row],[Fecha Baja]]="","",VALUE(1&amp;"/"&amp;MONTH(Tabla1[[#This Row],[Fecha Baja]])&amp;"/"&amp;YEAR(Tabla1[[#This Row],[Fecha Baja]])))</f>
        <v>42948</v>
      </c>
      <c r="AS1227" s="42" t="str">
        <f>IF(Tabla1[[#This Row],[Fecha Ingreso Plataforma]]="","",VALUE(1&amp;"/"&amp;MONTH(Tabla1[[#This Row],[Fecha Ingreso Plataforma]])&amp;"/"&amp;YEAR(Tabla1[[#This Row],[Fecha Ingreso Plataforma]])))</f>
        <v/>
      </c>
      <c r="AT1227" s="41" t="str">
        <f>+IF(AND(Tabla1[[#This Row],[dias]]&gt;=135,Tabla1[[#This Row],[Estado]]="Vigente"),"Si","No")</f>
        <v>No</v>
      </c>
      <c r="AU1227" s="37" t="str">
        <f>+IF(COUNTIF('PLAN EMPLEADO'!I:I,Tabla1[[#This Row],[Mail]])=0,"No","Si")</f>
        <v>No</v>
      </c>
      <c r="AV1227" s="89" t="s">
        <v>709</v>
      </c>
      <c r="AW1227" s="194"/>
    </row>
    <row r="1228" spans="1:49" x14ac:dyDescent="0.2">
      <c r="A1228" s="37" t="s">
        <v>27</v>
      </c>
      <c r="B1228" s="37" t="s">
        <v>3115</v>
      </c>
      <c r="C1228" s="37" t="s">
        <v>28</v>
      </c>
      <c r="D1228" s="37" t="s">
        <v>30</v>
      </c>
      <c r="E1228" s="193" t="str">
        <f>+LEFT(Tabla1[[#This Row],[RutDV]],8)</f>
        <v>18003588</v>
      </c>
      <c r="F1228" s="193" t="str">
        <f>+RIGHT(Tabla1[[#This Row],[RutDV]],1)</f>
        <v>5</v>
      </c>
      <c r="G1228" s="37" t="s">
        <v>234</v>
      </c>
      <c r="H1228" s="37" t="s">
        <v>857</v>
      </c>
      <c r="I1228" s="37" t="str">
        <f>+TRIM(Tabla1[[#This Row],[Nombres]]&amp;" "&amp;Tabla1[[#This Row],[Apellidos]])</f>
        <v>JORGE ANTONIO BRIZUELA CARMONA</v>
      </c>
      <c r="J1228" s="37" t="s">
        <v>1710</v>
      </c>
      <c r="K1228" s="37" t="s">
        <v>1711</v>
      </c>
      <c r="L1228" s="37" t="s">
        <v>2494</v>
      </c>
      <c r="M1228" s="37" t="s">
        <v>2499</v>
      </c>
      <c r="N1228" s="37" t="s">
        <v>3112</v>
      </c>
      <c r="P1228" s="40">
        <v>42954</v>
      </c>
      <c r="Q1228" s="37"/>
      <c r="V1228" s="40">
        <v>33690</v>
      </c>
      <c r="W1228" s="37"/>
      <c r="Y1228" s="37" t="str">
        <f>+IFERROR(VLOOKUP(Tabla1[[#This Row],[Supervisor]],STAFF!E:H,4,0),"")</f>
        <v/>
      </c>
      <c r="Z1228" s="40">
        <v>42948</v>
      </c>
      <c r="AA1228" s="40"/>
      <c r="AB1228" s="37" t="s">
        <v>2517</v>
      </c>
      <c r="AC1228" s="40"/>
      <c r="AD1228" s="37" t="s">
        <v>857</v>
      </c>
      <c r="AE1228" s="37" t="s">
        <v>857</v>
      </c>
      <c r="AF1228" s="37">
        <v>19160</v>
      </c>
      <c r="AG1228" s="37" t="s">
        <v>2667</v>
      </c>
      <c r="AJ1228" s="37">
        <v>7</v>
      </c>
      <c r="AK1228" s="37" t="s">
        <v>3082</v>
      </c>
      <c r="AL1228" s="37">
        <v>45</v>
      </c>
      <c r="AN1228" s="37">
        <f>+IF(AL1228=45,1,"")</f>
        <v>1</v>
      </c>
      <c r="AO1228" s="40">
        <f ca="1">+TODAY()</f>
        <v>44256</v>
      </c>
      <c r="AP1228" s="41" t="str">
        <f>+IF(Tabla1[[#This Row],[Fecha Ingreso Plataforma]]="","",AO1228-AC1228)</f>
        <v/>
      </c>
      <c r="AQ1228" s="40"/>
      <c r="AR1228" s="42">
        <f>+IF(Tabla1[[#This Row],[Fecha Baja]]="","",VALUE(1&amp;"/"&amp;MONTH(Tabla1[[#This Row],[Fecha Baja]])&amp;"/"&amp;YEAR(Tabla1[[#This Row],[Fecha Baja]])))</f>
        <v>42948</v>
      </c>
      <c r="AS1228" s="42" t="str">
        <f>IF(Tabla1[[#This Row],[Fecha Ingreso Plataforma]]="","",VALUE(1&amp;"/"&amp;MONTH(Tabla1[[#This Row],[Fecha Ingreso Plataforma]])&amp;"/"&amp;YEAR(Tabla1[[#This Row],[Fecha Ingreso Plataforma]])))</f>
        <v/>
      </c>
      <c r="AT1228" s="41" t="str">
        <f>+IF(AND(Tabla1[[#This Row],[dias]]&gt;=135,Tabla1[[#This Row],[Estado]]="Vigente"),"Si","No")</f>
        <v>No</v>
      </c>
      <c r="AU1228" s="37" t="str">
        <f>+IF(COUNTIF('PLAN EMPLEADO'!I:I,Tabla1[[#This Row],[Mail]])=0,"No","Si")</f>
        <v>No</v>
      </c>
      <c r="AV1228" s="89" t="s">
        <v>709</v>
      </c>
      <c r="AW1228" s="194"/>
    </row>
    <row r="1229" spans="1:49" x14ac:dyDescent="0.2">
      <c r="A1229" s="37" t="s">
        <v>27</v>
      </c>
      <c r="B1229" s="37" t="s">
        <v>3115</v>
      </c>
      <c r="C1229" s="37" t="s">
        <v>28</v>
      </c>
      <c r="D1229" s="37" t="s">
        <v>30</v>
      </c>
      <c r="E1229" s="193" t="str">
        <f>+LEFT(Tabla1[[#This Row],[RutDV]],8)</f>
        <v>12939405</v>
      </c>
      <c r="F1229" s="193" t="str">
        <f>+RIGHT(Tabla1[[#This Row],[RutDV]],1)</f>
        <v>6</v>
      </c>
      <c r="G1229" s="37" t="s">
        <v>237</v>
      </c>
      <c r="H1229" s="37" t="s">
        <v>860</v>
      </c>
      <c r="I1229" s="37" t="str">
        <f>+TRIM(Tabla1[[#This Row],[Nombres]]&amp;" "&amp;Tabla1[[#This Row],[Apellidos]])</f>
        <v>JAVIER ALEXIS CASTILLO NUÑEZ</v>
      </c>
      <c r="J1229" s="37" t="s">
        <v>1716</v>
      </c>
      <c r="K1229" s="37" t="s">
        <v>1717</v>
      </c>
      <c r="L1229" s="37" t="s">
        <v>2494</v>
      </c>
      <c r="M1229" s="37" t="s">
        <v>2499</v>
      </c>
      <c r="N1229" s="37" t="s">
        <v>3112</v>
      </c>
      <c r="P1229" s="40">
        <v>42948</v>
      </c>
      <c r="Q1229" s="37"/>
      <c r="V1229" s="40">
        <v>27878</v>
      </c>
      <c r="W1229" s="37"/>
      <c r="Y1229" s="37" t="str">
        <f>+IFERROR(VLOOKUP(Tabla1[[#This Row],[Supervisor]],STAFF!E:H,4,0),"")</f>
        <v/>
      </c>
      <c r="Z1229" s="40">
        <v>42948</v>
      </c>
      <c r="AA1229" s="40"/>
      <c r="AB1229" s="37" t="s">
        <v>2517</v>
      </c>
      <c r="AC1229" s="40"/>
      <c r="AD1229" s="37" t="s">
        <v>860</v>
      </c>
      <c r="AE1229" s="37" t="s">
        <v>860</v>
      </c>
      <c r="AF1229" s="37">
        <v>19147</v>
      </c>
      <c r="AG1229" s="37" t="s">
        <v>2670</v>
      </c>
      <c r="AJ1229" s="37">
        <v>7</v>
      </c>
      <c r="AK1229" s="37" t="s">
        <v>3082</v>
      </c>
      <c r="AL1229" s="37">
        <v>45</v>
      </c>
      <c r="AN1229" s="37">
        <f>+IF(AL1229=45,1,"")</f>
        <v>1</v>
      </c>
      <c r="AO1229" s="40">
        <f ca="1">+TODAY()</f>
        <v>44256</v>
      </c>
      <c r="AP1229" s="41" t="str">
        <f>+IF(Tabla1[[#This Row],[Fecha Ingreso Plataforma]]="","",AO1229-AC1229)</f>
        <v/>
      </c>
      <c r="AQ1229" s="40"/>
      <c r="AR1229" s="42">
        <f>+IF(Tabla1[[#This Row],[Fecha Baja]]="","",VALUE(1&amp;"/"&amp;MONTH(Tabla1[[#This Row],[Fecha Baja]])&amp;"/"&amp;YEAR(Tabla1[[#This Row],[Fecha Baja]])))</f>
        <v>42948</v>
      </c>
      <c r="AS1229" s="42" t="str">
        <f>IF(Tabla1[[#This Row],[Fecha Ingreso Plataforma]]="","",VALUE(1&amp;"/"&amp;MONTH(Tabla1[[#This Row],[Fecha Ingreso Plataforma]])&amp;"/"&amp;YEAR(Tabla1[[#This Row],[Fecha Ingreso Plataforma]])))</f>
        <v/>
      </c>
      <c r="AT1229" s="41" t="str">
        <f>+IF(AND(Tabla1[[#This Row],[dias]]&gt;=135,Tabla1[[#This Row],[Estado]]="Vigente"),"Si","No")</f>
        <v>No</v>
      </c>
      <c r="AU1229" s="37" t="str">
        <f>+IF(COUNTIF('PLAN EMPLEADO'!I:I,Tabla1[[#This Row],[Mail]])=0,"No","Si")</f>
        <v>No</v>
      </c>
      <c r="AV1229" s="89" t="s">
        <v>709</v>
      </c>
      <c r="AW1229" s="194"/>
    </row>
    <row r="1230" spans="1:49" x14ac:dyDescent="0.2">
      <c r="A1230" s="37" t="s">
        <v>27</v>
      </c>
      <c r="B1230" s="37" t="s">
        <v>3115</v>
      </c>
      <c r="C1230" s="37" t="s">
        <v>28</v>
      </c>
      <c r="D1230" s="37" t="s">
        <v>30</v>
      </c>
      <c r="E1230" s="193" t="str">
        <f>+LEFT(Tabla1[[#This Row],[RutDV]],8)</f>
        <v>15733630</v>
      </c>
      <c r="F1230" s="193" t="str">
        <f>+RIGHT(Tabla1[[#This Row],[RutDV]],1)</f>
        <v>4</v>
      </c>
      <c r="G1230" s="37" t="s">
        <v>236</v>
      </c>
      <c r="H1230" s="37" t="s">
        <v>859</v>
      </c>
      <c r="I1230" s="37" t="str">
        <f>+TRIM(Tabla1[[#This Row],[Nombres]]&amp;" "&amp;Tabla1[[#This Row],[Apellidos]])</f>
        <v>JESSICA ELENA CASTILLO HUERTA</v>
      </c>
      <c r="J1230" s="37" t="s">
        <v>1714</v>
      </c>
      <c r="K1230" s="37" t="s">
        <v>1715</v>
      </c>
      <c r="L1230" s="37" t="s">
        <v>2494</v>
      </c>
      <c r="M1230" s="37" t="s">
        <v>2499</v>
      </c>
      <c r="N1230" s="37" t="s">
        <v>3112</v>
      </c>
      <c r="P1230" s="40">
        <v>42948</v>
      </c>
      <c r="Q1230" s="37"/>
      <c r="V1230" s="40">
        <v>30579</v>
      </c>
      <c r="W1230" s="37"/>
      <c r="Y1230" s="37" t="str">
        <f>+IFERROR(VLOOKUP(Tabla1[[#This Row],[Supervisor]],STAFF!E:H,4,0),"")</f>
        <v/>
      </c>
      <c r="Z1230" s="40">
        <v>42948</v>
      </c>
      <c r="AA1230" s="40"/>
      <c r="AB1230" s="37" t="s">
        <v>2517</v>
      </c>
      <c r="AC1230" s="40"/>
      <c r="AD1230" s="37" t="s">
        <v>859</v>
      </c>
      <c r="AE1230" s="37" t="s">
        <v>859</v>
      </c>
      <c r="AF1230" s="37">
        <v>19152</v>
      </c>
      <c r="AG1230" s="37" t="s">
        <v>2669</v>
      </c>
      <c r="AJ1230" s="37">
        <v>7</v>
      </c>
      <c r="AK1230" s="37" t="s">
        <v>3082</v>
      </c>
      <c r="AL1230" s="37">
        <v>45</v>
      </c>
      <c r="AN1230" s="37">
        <f>+IF(AL1230=45,1,"")</f>
        <v>1</v>
      </c>
      <c r="AO1230" s="40">
        <f ca="1">+TODAY()</f>
        <v>44256</v>
      </c>
      <c r="AP1230" s="41" t="str">
        <f>+IF(Tabla1[[#This Row],[Fecha Ingreso Plataforma]]="","",AO1230-AC1230)</f>
        <v/>
      </c>
      <c r="AQ1230" s="40"/>
      <c r="AR1230" s="42">
        <f>+IF(Tabla1[[#This Row],[Fecha Baja]]="","",VALUE(1&amp;"/"&amp;MONTH(Tabla1[[#This Row],[Fecha Baja]])&amp;"/"&amp;YEAR(Tabla1[[#This Row],[Fecha Baja]])))</f>
        <v>42948</v>
      </c>
      <c r="AS1230" s="42" t="str">
        <f>IF(Tabla1[[#This Row],[Fecha Ingreso Plataforma]]="","",VALUE(1&amp;"/"&amp;MONTH(Tabla1[[#This Row],[Fecha Ingreso Plataforma]])&amp;"/"&amp;YEAR(Tabla1[[#This Row],[Fecha Ingreso Plataforma]])))</f>
        <v/>
      </c>
      <c r="AT1230" s="41" t="str">
        <f>+IF(AND(Tabla1[[#This Row],[dias]]&gt;=135,Tabla1[[#This Row],[Estado]]="Vigente"),"Si","No")</f>
        <v>No</v>
      </c>
      <c r="AU1230" s="37" t="str">
        <f>+IF(COUNTIF('PLAN EMPLEADO'!I:I,Tabla1[[#This Row],[Mail]])=0,"No","Si")</f>
        <v>No</v>
      </c>
      <c r="AV1230" s="89" t="s">
        <v>709</v>
      </c>
      <c r="AW1230" s="194"/>
    </row>
    <row r="1231" spans="1:49" x14ac:dyDescent="0.2">
      <c r="A1231" s="37" t="s">
        <v>27</v>
      </c>
      <c r="B1231" s="37" t="s">
        <v>3115</v>
      </c>
      <c r="C1231" s="37" t="s">
        <v>28</v>
      </c>
      <c r="D1231" s="37" t="s">
        <v>30</v>
      </c>
      <c r="E1231" s="193" t="str">
        <f>+LEFT(Tabla1[[#This Row],[RutDV]],8)</f>
        <v>11379108</v>
      </c>
      <c r="F1231" s="193" t="str">
        <f>+RIGHT(Tabla1[[#This Row],[RutDV]],1)</f>
        <v>K</v>
      </c>
      <c r="G1231" s="37" t="s">
        <v>239</v>
      </c>
      <c r="H1231" s="37" t="s">
        <v>862</v>
      </c>
      <c r="I1231" s="37" t="str">
        <f>+TRIM(Tabla1[[#This Row],[Nombres]]&amp;" "&amp;Tabla1[[#This Row],[Apellidos]])</f>
        <v>LUZ ELIANA CORTES VIERA</v>
      </c>
      <c r="J1231" s="37" t="s">
        <v>1720</v>
      </c>
      <c r="K1231" s="37" t="s">
        <v>1721</v>
      </c>
      <c r="L1231" s="37" t="s">
        <v>2494</v>
      </c>
      <c r="M1231" s="37" t="s">
        <v>2499</v>
      </c>
      <c r="N1231" s="37" t="s">
        <v>3112</v>
      </c>
      <c r="P1231" s="40">
        <v>42949</v>
      </c>
      <c r="Q1231" s="37"/>
      <c r="V1231" s="40">
        <v>24751</v>
      </c>
      <c r="W1231" s="37"/>
      <c r="Y1231" s="37" t="str">
        <f>+IFERROR(VLOOKUP(Tabla1[[#This Row],[Supervisor]],STAFF!E:H,4,0),"")</f>
        <v/>
      </c>
      <c r="Z1231" s="40">
        <v>42948</v>
      </c>
      <c r="AA1231" s="40"/>
      <c r="AB1231" s="37" t="s">
        <v>2517</v>
      </c>
      <c r="AC1231" s="40"/>
      <c r="AD1231" s="37" t="s">
        <v>862</v>
      </c>
      <c r="AE1231" s="37" t="s">
        <v>862</v>
      </c>
      <c r="AF1231" s="37">
        <v>19134</v>
      </c>
      <c r="AG1231" s="37" t="s">
        <v>2672</v>
      </c>
      <c r="AJ1231" s="37">
        <v>7</v>
      </c>
      <c r="AK1231" s="37" t="s">
        <v>3082</v>
      </c>
      <c r="AL1231" s="37">
        <v>45</v>
      </c>
      <c r="AN1231" s="37">
        <f>+IF(AL1231=45,1,"")</f>
        <v>1</v>
      </c>
      <c r="AO1231" s="40">
        <f ca="1">+TODAY()</f>
        <v>44256</v>
      </c>
      <c r="AP1231" s="41" t="str">
        <f>+IF(Tabla1[[#This Row],[Fecha Ingreso Plataforma]]="","",AO1231-AC1231)</f>
        <v/>
      </c>
      <c r="AQ1231" s="40"/>
      <c r="AR1231" s="42">
        <f>+IF(Tabla1[[#This Row],[Fecha Baja]]="","",VALUE(1&amp;"/"&amp;MONTH(Tabla1[[#This Row],[Fecha Baja]])&amp;"/"&amp;YEAR(Tabla1[[#This Row],[Fecha Baja]])))</f>
        <v>42948</v>
      </c>
      <c r="AS1231" s="42" t="str">
        <f>IF(Tabla1[[#This Row],[Fecha Ingreso Plataforma]]="","",VALUE(1&amp;"/"&amp;MONTH(Tabla1[[#This Row],[Fecha Ingreso Plataforma]])&amp;"/"&amp;YEAR(Tabla1[[#This Row],[Fecha Ingreso Plataforma]])))</f>
        <v/>
      </c>
      <c r="AT1231" s="41" t="str">
        <f>+IF(AND(Tabla1[[#This Row],[dias]]&gt;=135,Tabla1[[#This Row],[Estado]]="Vigente"),"Si","No")</f>
        <v>No</v>
      </c>
      <c r="AU1231" s="37" t="str">
        <f>+IF(COUNTIF('PLAN EMPLEADO'!I:I,Tabla1[[#This Row],[Mail]])=0,"No","Si")</f>
        <v>No</v>
      </c>
      <c r="AV1231" s="89" t="s">
        <v>709</v>
      </c>
      <c r="AW1231" s="194"/>
    </row>
    <row r="1232" spans="1:49" x14ac:dyDescent="0.2">
      <c r="A1232" s="37" t="s">
        <v>27</v>
      </c>
      <c r="B1232" s="37" t="s">
        <v>3115</v>
      </c>
      <c r="C1232" s="37" t="s">
        <v>28</v>
      </c>
      <c r="D1232" s="37" t="s">
        <v>30</v>
      </c>
      <c r="E1232" s="193" t="str">
        <f>+LEFT(Tabla1[[#This Row],[RutDV]],8)</f>
        <v>13253982</v>
      </c>
      <c r="F1232" s="193" t="str">
        <f>+RIGHT(Tabla1[[#This Row],[RutDV]],1)</f>
        <v>0</v>
      </c>
      <c r="G1232" s="37" t="s">
        <v>252</v>
      </c>
      <c r="H1232" s="37" t="s">
        <v>875</v>
      </c>
      <c r="I1232" s="37" t="str">
        <f>+TRIM(Tabla1[[#This Row],[Nombres]]&amp;" "&amp;Tabla1[[#This Row],[Apellidos]])</f>
        <v>LUIS HERNAN LAGOS FEEST</v>
      </c>
      <c r="J1232" s="37" t="s">
        <v>1718</v>
      </c>
      <c r="K1232" s="37" t="s">
        <v>1744</v>
      </c>
      <c r="L1232" s="37" t="s">
        <v>2494</v>
      </c>
      <c r="M1232" s="37" t="s">
        <v>2499</v>
      </c>
      <c r="N1232" s="37" t="s">
        <v>2499</v>
      </c>
      <c r="P1232" s="40">
        <v>42948</v>
      </c>
      <c r="Q1232" s="37"/>
      <c r="V1232" s="40">
        <v>27365</v>
      </c>
      <c r="W1232" s="37"/>
      <c r="Y1232" s="37" t="str">
        <f>+IFERROR(VLOOKUP(Tabla1[[#This Row],[Supervisor]],STAFF!E:H,4,0),"")</f>
        <v/>
      </c>
      <c r="Z1232" s="40">
        <v>42948</v>
      </c>
      <c r="AA1232" s="40"/>
      <c r="AB1232" s="37" t="s">
        <v>2517</v>
      </c>
      <c r="AC1232" s="40"/>
      <c r="AD1232" s="37" t="s">
        <v>875</v>
      </c>
      <c r="AE1232" s="37" t="s">
        <v>875</v>
      </c>
      <c r="AF1232" s="37">
        <v>19140</v>
      </c>
      <c r="AG1232" s="37" t="s">
        <v>2685</v>
      </c>
      <c r="AJ1232" s="37">
        <v>7</v>
      </c>
      <c r="AK1232" s="37" t="s">
        <v>3082</v>
      </c>
      <c r="AL1232" s="37">
        <v>45</v>
      </c>
      <c r="AN1232" s="37">
        <f>+IF(AL1232=45,1,"")</f>
        <v>1</v>
      </c>
      <c r="AO1232" s="40">
        <f ca="1">+TODAY()</f>
        <v>44256</v>
      </c>
      <c r="AP1232" s="41" t="str">
        <f>+IF(Tabla1[[#This Row],[Fecha Ingreso Plataforma]]="","",AO1232-AC1232)</f>
        <v/>
      </c>
      <c r="AQ1232" s="40"/>
      <c r="AR1232" s="42">
        <f>+IF(Tabla1[[#This Row],[Fecha Baja]]="","",VALUE(1&amp;"/"&amp;MONTH(Tabla1[[#This Row],[Fecha Baja]])&amp;"/"&amp;YEAR(Tabla1[[#This Row],[Fecha Baja]])))</f>
        <v>42948</v>
      </c>
      <c r="AS1232" s="42" t="str">
        <f>IF(Tabla1[[#This Row],[Fecha Ingreso Plataforma]]="","",VALUE(1&amp;"/"&amp;MONTH(Tabla1[[#This Row],[Fecha Ingreso Plataforma]])&amp;"/"&amp;YEAR(Tabla1[[#This Row],[Fecha Ingreso Plataforma]])))</f>
        <v/>
      </c>
      <c r="AT1232" s="41" t="str">
        <f>+IF(AND(Tabla1[[#This Row],[dias]]&gt;=135,Tabla1[[#This Row],[Estado]]="Vigente"),"Si","No")</f>
        <v>No</v>
      </c>
      <c r="AU1232" s="37" t="str">
        <f>+IF(COUNTIF('PLAN EMPLEADO'!I:I,Tabla1[[#This Row],[Mail]])=0,"No","Si")</f>
        <v>No</v>
      </c>
      <c r="AV1232" s="89" t="s">
        <v>709</v>
      </c>
      <c r="AW1232" s="194"/>
    </row>
    <row r="1233" spans="1:49" x14ac:dyDescent="0.2">
      <c r="A1233" s="37" t="s">
        <v>27</v>
      </c>
      <c r="B1233" s="37" t="s">
        <v>3115</v>
      </c>
      <c r="C1233" s="37" t="s">
        <v>28</v>
      </c>
      <c r="D1233" s="37" t="s">
        <v>30</v>
      </c>
      <c r="E1233" s="193" t="str">
        <f>+LEFT(Tabla1[[#This Row],[RutDV]],8)</f>
        <v>14116987</v>
      </c>
      <c r="F1233" s="193" t="str">
        <f>+RIGHT(Tabla1[[#This Row],[RutDV]],1)</f>
        <v>4</v>
      </c>
      <c r="G1233" s="37" t="s">
        <v>264</v>
      </c>
      <c r="H1233" s="37" t="s">
        <v>887</v>
      </c>
      <c r="I1233" s="37" t="str">
        <f>+TRIM(Tabla1[[#This Row],[Nombres]]&amp;" "&amp;Tabla1[[#This Row],[Apellidos]])</f>
        <v>MARCELA ANDREA TORO TORO</v>
      </c>
      <c r="J1233" s="37" t="s">
        <v>1764</v>
      </c>
      <c r="K1233" s="37" t="s">
        <v>1765</v>
      </c>
      <c r="L1233" s="37" t="s">
        <v>2494</v>
      </c>
      <c r="M1233" s="37" t="s">
        <v>2499</v>
      </c>
      <c r="N1233" s="37" t="s">
        <v>2499</v>
      </c>
      <c r="P1233" s="40">
        <v>42948</v>
      </c>
      <c r="Q1233" s="37"/>
      <c r="V1233" s="40">
        <v>29412</v>
      </c>
      <c r="W1233" s="37"/>
      <c r="Y1233" s="37" t="str">
        <f>+IFERROR(VLOOKUP(Tabla1[[#This Row],[Supervisor]],STAFF!E:H,4,0),"")</f>
        <v/>
      </c>
      <c r="Z1233" s="40">
        <v>42948</v>
      </c>
      <c r="AA1233" s="40"/>
      <c r="AB1233" s="37" t="s">
        <v>2517</v>
      </c>
      <c r="AC1233" s="40"/>
      <c r="AD1233" s="37" t="s">
        <v>887</v>
      </c>
      <c r="AE1233" s="37" t="s">
        <v>887</v>
      </c>
      <c r="AF1233" s="37">
        <v>19151</v>
      </c>
      <c r="AG1233" s="37" t="s">
        <v>2697</v>
      </c>
      <c r="AJ1233" s="37">
        <v>7</v>
      </c>
      <c r="AK1233" s="37" t="s">
        <v>3082</v>
      </c>
      <c r="AL1233" s="37">
        <v>45</v>
      </c>
      <c r="AN1233" s="37">
        <f>+IF(AL1233=45,1,"")</f>
        <v>1</v>
      </c>
      <c r="AO1233" s="40">
        <f ca="1">+TODAY()</f>
        <v>44256</v>
      </c>
      <c r="AP1233" s="41" t="str">
        <f>+IF(Tabla1[[#This Row],[Fecha Ingreso Plataforma]]="","",AO1233-AC1233)</f>
        <v/>
      </c>
      <c r="AQ1233" s="40"/>
      <c r="AR1233" s="42">
        <f>+IF(Tabla1[[#This Row],[Fecha Baja]]="","",VALUE(1&amp;"/"&amp;MONTH(Tabla1[[#This Row],[Fecha Baja]])&amp;"/"&amp;YEAR(Tabla1[[#This Row],[Fecha Baja]])))</f>
        <v>42948</v>
      </c>
      <c r="AS1233" s="42" t="str">
        <f>IF(Tabla1[[#This Row],[Fecha Ingreso Plataforma]]="","",VALUE(1&amp;"/"&amp;MONTH(Tabla1[[#This Row],[Fecha Ingreso Plataforma]])&amp;"/"&amp;YEAR(Tabla1[[#This Row],[Fecha Ingreso Plataforma]])))</f>
        <v/>
      </c>
      <c r="AT1233" s="41" t="str">
        <f>+IF(AND(Tabla1[[#This Row],[dias]]&gt;=135,Tabla1[[#This Row],[Estado]]="Vigente"),"Si","No")</f>
        <v>No</v>
      </c>
      <c r="AU1233" s="37" t="str">
        <f>+IF(COUNTIF('PLAN EMPLEADO'!I:I,Tabla1[[#This Row],[Mail]])=0,"No","Si")</f>
        <v>No</v>
      </c>
      <c r="AV1233" s="89" t="s">
        <v>709</v>
      </c>
      <c r="AW1233" s="194"/>
    </row>
    <row r="1234" spans="1:49" x14ac:dyDescent="0.2">
      <c r="A1234" s="37" t="s">
        <v>27</v>
      </c>
      <c r="B1234" s="37" t="s">
        <v>3115</v>
      </c>
      <c r="C1234" s="37" t="s">
        <v>28</v>
      </c>
      <c r="D1234" s="37" t="s">
        <v>30</v>
      </c>
      <c r="E1234" s="193" t="str">
        <f>+LEFT(Tabla1[[#This Row],[RutDV]],8)</f>
        <v>14116243</v>
      </c>
      <c r="F1234" s="193" t="str">
        <f>+RIGHT(Tabla1[[#This Row],[RutDV]],1)</f>
        <v>8</v>
      </c>
      <c r="G1234" s="37" t="s">
        <v>245</v>
      </c>
      <c r="H1234" s="37" t="s">
        <v>868</v>
      </c>
      <c r="I1234" s="37" t="str">
        <f>+TRIM(Tabla1[[#This Row],[Nombres]]&amp;" "&amp;Tabla1[[#This Row],[Apellidos]])</f>
        <v>MIRIAM MARCELA ESPINOSA ARDILES</v>
      </c>
      <c r="J1234" s="37" t="s">
        <v>1730</v>
      </c>
      <c r="K1234" s="37" t="s">
        <v>1731</v>
      </c>
      <c r="L1234" s="37" t="s">
        <v>2494</v>
      </c>
      <c r="M1234" s="37" t="s">
        <v>2499</v>
      </c>
      <c r="N1234" s="37" t="s">
        <v>2499</v>
      </c>
      <c r="O1234" s="37" t="s">
        <v>3094</v>
      </c>
      <c r="P1234" s="40">
        <v>42965</v>
      </c>
      <c r="Q1234" s="37"/>
      <c r="V1234" s="40">
        <v>28689</v>
      </c>
      <c r="W1234" s="37"/>
      <c r="Y1234" s="37" t="str">
        <f>+IFERROR(VLOOKUP(Tabla1[[#This Row],[Supervisor]],STAFF!E:H,4,0),"")</f>
        <v/>
      </c>
      <c r="Z1234" s="40">
        <v>42948</v>
      </c>
      <c r="AA1234" s="40"/>
      <c r="AB1234" s="37" t="s">
        <v>2517</v>
      </c>
      <c r="AC1234" s="40"/>
      <c r="AD1234" s="37" t="s">
        <v>868</v>
      </c>
      <c r="AE1234" s="37" t="s">
        <v>868</v>
      </c>
      <c r="AF1234" s="37">
        <v>19132</v>
      </c>
      <c r="AG1234" s="37" t="s">
        <v>2678</v>
      </c>
      <c r="AJ1234" s="37">
        <v>7</v>
      </c>
      <c r="AK1234" s="37" t="s">
        <v>3082</v>
      </c>
      <c r="AL1234" s="37">
        <v>45</v>
      </c>
      <c r="AN1234" s="37">
        <f>+IF(AL1234=45,1,"")</f>
        <v>1</v>
      </c>
      <c r="AO1234" s="40">
        <f ca="1">+TODAY()</f>
        <v>44256</v>
      </c>
      <c r="AP1234" s="41" t="str">
        <f>+IF(Tabla1[[#This Row],[Fecha Ingreso Plataforma]]="","",AO1234-AC1234)</f>
        <v/>
      </c>
      <c r="AQ1234" s="40"/>
      <c r="AR1234" s="42">
        <f>+IF(Tabla1[[#This Row],[Fecha Baja]]="","",VALUE(1&amp;"/"&amp;MONTH(Tabla1[[#This Row],[Fecha Baja]])&amp;"/"&amp;YEAR(Tabla1[[#This Row],[Fecha Baja]])))</f>
        <v>42948</v>
      </c>
      <c r="AS1234" s="42" t="str">
        <f>IF(Tabla1[[#This Row],[Fecha Ingreso Plataforma]]="","",VALUE(1&amp;"/"&amp;MONTH(Tabla1[[#This Row],[Fecha Ingreso Plataforma]])&amp;"/"&amp;YEAR(Tabla1[[#This Row],[Fecha Ingreso Plataforma]])))</f>
        <v/>
      </c>
      <c r="AT1234" s="41" t="str">
        <f>+IF(AND(Tabla1[[#This Row],[dias]]&gt;=135,Tabla1[[#This Row],[Estado]]="Vigente"),"Si","No")</f>
        <v>No</v>
      </c>
      <c r="AU1234" s="37" t="str">
        <f>+IF(COUNTIF('PLAN EMPLEADO'!I:I,Tabla1[[#This Row],[Mail]])=0,"No","Si")</f>
        <v>No</v>
      </c>
      <c r="AV1234" s="89" t="s">
        <v>709</v>
      </c>
      <c r="AW1234" s="194"/>
    </row>
    <row r="1235" spans="1:49" x14ac:dyDescent="0.2">
      <c r="A1235" s="37" t="s">
        <v>27</v>
      </c>
      <c r="B1235" s="37" t="s">
        <v>3115</v>
      </c>
      <c r="C1235" s="37" t="s">
        <v>28</v>
      </c>
      <c r="D1235" s="37" t="s">
        <v>30</v>
      </c>
      <c r="E1235" s="193" t="str">
        <f>+LEFT(Tabla1[[#This Row],[RutDV]],8)</f>
        <v>17486474</v>
      </c>
      <c r="F1235" s="193" t="str">
        <f>+RIGHT(Tabla1[[#This Row],[RutDV]],1)</f>
        <v>8</v>
      </c>
      <c r="G1235" s="37" t="s">
        <v>262</v>
      </c>
      <c r="H1235" s="37" t="s">
        <v>885</v>
      </c>
      <c r="I1235" s="37" t="str">
        <f>+TRIM(Tabla1[[#This Row],[Nombres]]&amp;" "&amp;Tabla1[[#This Row],[Apellidos]])</f>
        <v>NICOLE ANDREA SILVA MARQUEZ</v>
      </c>
      <c r="J1235" s="37" t="s">
        <v>1347</v>
      </c>
      <c r="K1235" s="37" t="s">
        <v>1761</v>
      </c>
      <c r="L1235" s="37" t="s">
        <v>2494</v>
      </c>
      <c r="M1235" s="37" t="s">
        <v>2499</v>
      </c>
      <c r="N1235" s="37" t="s">
        <v>2498</v>
      </c>
      <c r="O1235" s="37" t="s">
        <v>2498</v>
      </c>
      <c r="P1235" s="40">
        <v>42969</v>
      </c>
      <c r="Q1235" s="37"/>
      <c r="V1235" s="40">
        <v>33065</v>
      </c>
      <c r="W1235" s="37"/>
      <c r="Y1235" s="37" t="str">
        <f>+IFERROR(VLOOKUP(Tabla1[[#This Row],[Supervisor]],STAFF!E:H,4,0),"")</f>
        <v/>
      </c>
      <c r="Z1235" s="40">
        <v>42948</v>
      </c>
      <c r="AA1235" s="40"/>
      <c r="AB1235" s="37" t="s">
        <v>2517</v>
      </c>
      <c r="AC1235" s="40"/>
      <c r="AD1235" s="37" t="s">
        <v>885</v>
      </c>
      <c r="AE1235" s="37" t="s">
        <v>885</v>
      </c>
      <c r="AF1235" s="37">
        <v>19144</v>
      </c>
      <c r="AG1235" s="37" t="s">
        <v>2695</v>
      </c>
      <c r="AJ1235" s="37">
        <v>7</v>
      </c>
      <c r="AK1235" s="37" t="s">
        <v>3082</v>
      </c>
      <c r="AL1235" s="37">
        <v>45</v>
      </c>
      <c r="AN1235" s="37">
        <f>+IF(AL1235=45,1,"")</f>
        <v>1</v>
      </c>
      <c r="AO1235" s="40">
        <f ca="1">+TODAY()</f>
        <v>44256</v>
      </c>
      <c r="AP1235" s="41" t="str">
        <f>+IF(Tabla1[[#This Row],[Fecha Ingreso Plataforma]]="","",AO1235-AC1235)</f>
        <v/>
      </c>
      <c r="AQ1235" s="40"/>
      <c r="AR1235" s="42">
        <f>+IF(Tabla1[[#This Row],[Fecha Baja]]="","",VALUE(1&amp;"/"&amp;MONTH(Tabla1[[#This Row],[Fecha Baja]])&amp;"/"&amp;YEAR(Tabla1[[#This Row],[Fecha Baja]])))</f>
        <v>42948</v>
      </c>
      <c r="AS1235" s="42" t="str">
        <f>IF(Tabla1[[#This Row],[Fecha Ingreso Plataforma]]="","",VALUE(1&amp;"/"&amp;MONTH(Tabla1[[#This Row],[Fecha Ingreso Plataforma]])&amp;"/"&amp;YEAR(Tabla1[[#This Row],[Fecha Ingreso Plataforma]])))</f>
        <v/>
      </c>
      <c r="AT1235" s="41" t="str">
        <f>+IF(AND(Tabla1[[#This Row],[dias]]&gt;=135,Tabla1[[#This Row],[Estado]]="Vigente"),"Si","No")</f>
        <v>No</v>
      </c>
      <c r="AU1235" s="37" t="str">
        <f>+IF(COUNTIF('PLAN EMPLEADO'!I:I,Tabla1[[#This Row],[Mail]])=0,"No","Si")</f>
        <v>No</v>
      </c>
      <c r="AV1235" s="89" t="s">
        <v>709</v>
      </c>
      <c r="AW1235" s="194"/>
    </row>
    <row r="1236" spans="1:49" x14ac:dyDescent="0.2">
      <c r="A1236" s="37" t="s">
        <v>27</v>
      </c>
      <c r="B1236" s="37" t="s">
        <v>3115</v>
      </c>
      <c r="C1236" s="37" t="s">
        <v>28</v>
      </c>
      <c r="D1236" s="37" t="s">
        <v>30</v>
      </c>
      <c r="E1236" s="193" t="str">
        <f>+LEFT(Tabla1[[#This Row],[RutDV]],8)</f>
        <v>16608096</v>
      </c>
      <c r="F1236" s="193" t="str">
        <f>+RIGHT(Tabla1[[#This Row],[RutDV]],1)</f>
        <v>7</v>
      </c>
      <c r="G1236" s="37" t="s">
        <v>249</v>
      </c>
      <c r="H1236" s="37" t="s">
        <v>872</v>
      </c>
      <c r="I1236" s="37" t="str">
        <f>+TRIM(Tabla1[[#This Row],[Nombres]]&amp;" "&amp;Tabla1[[#This Row],[Apellidos]])</f>
        <v>NATALIE NICOLE GAJARDO ACEVEDO</v>
      </c>
      <c r="J1236" s="37" t="s">
        <v>1738</v>
      </c>
      <c r="K1236" s="37" t="s">
        <v>1739</v>
      </c>
      <c r="L1236" s="37" t="s">
        <v>2494</v>
      </c>
      <c r="M1236" s="37" t="s">
        <v>2499</v>
      </c>
      <c r="N1236" s="37" t="s">
        <v>2499</v>
      </c>
      <c r="P1236" s="40">
        <v>42949</v>
      </c>
      <c r="Q1236" s="37"/>
      <c r="V1236" s="40">
        <v>32227</v>
      </c>
      <c r="W1236" s="37"/>
      <c r="Y1236" s="37" t="str">
        <f>+IFERROR(VLOOKUP(Tabla1[[#This Row],[Supervisor]],STAFF!E:H,4,0),"")</f>
        <v/>
      </c>
      <c r="Z1236" s="40">
        <v>42948</v>
      </c>
      <c r="AA1236" s="40"/>
      <c r="AB1236" s="37" t="s">
        <v>2517</v>
      </c>
      <c r="AC1236" s="40"/>
      <c r="AD1236" s="37" t="s">
        <v>872</v>
      </c>
      <c r="AE1236" s="37" t="s">
        <v>872</v>
      </c>
      <c r="AF1236" s="37">
        <v>19157</v>
      </c>
      <c r="AG1236" s="37" t="s">
        <v>2682</v>
      </c>
      <c r="AJ1236" s="37">
        <v>7</v>
      </c>
      <c r="AK1236" s="37" t="s">
        <v>3082</v>
      </c>
      <c r="AL1236" s="37">
        <v>45</v>
      </c>
      <c r="AN1236" s="37">
        <f>+IF(AL1236=45,1,"")</f>
        <v>1</v>
      </c>
      <c r="AO1236" s="40">
        <f ca="1">+TODAY()</f>
        <v>44256</v>
      </c>
      <c r="AP1236" s="41" t="str">
        <f>+IF(Tabla1[[#This Row],[Fecha Ingreso Plataforma]]="","",AO1236-AC1236)</f>
        <v/>
      </c>
      <c r="AQ1236" s="40"/>
      <c r="AR1236" s="42">
        <f>+IF(Tabla1[[#This Row],[Fecha Baja]]="","",VALUE(1&amp;"/"&amp;MONTH(Tabla1[[#This Row],[Fecha Baja]])&amp;"/"&amp;YEAR(Tabla1[[#This Row],[Fecha Baja]])))</f>
        <v>42948</v>
      </c>
      <c r="AS1236" s="42" t="str">
        <f>IF(Tabla1[[#This Row],[Fecha Ingreso Plataforma]]="","",VALUE(1&amp;"/"&amp;MONTH(Tabla1[[#This Row],[Fecha Ingreso Plataforma]])&amp;"/"&amp;YEAR(Tabla1[[#This Row],[Fecha Ingreso Plataforma]])))</f>
        <v/>
      </c>
      <c r="AT1236" s="41" t="str">
        <f>+IF(AND(Tabla1[[#This Row],[dias]]&gt;=135,Tabla1[[#This Row],[Estado]]="Vigente"),"Si","No")</f>
        <v>No</v>
      </c>
      <c r="AU1236" s="37" t="str">
        <f>+IF(COUNTIF('PLAN EMPLEADO'!I:I,Tabla1[[#This Row],[Mail]])=0,"No","Si")</f>
        <v>No</v>
      </c>
      <c r="AV1236" s="89" t="s">
        <v>709</v>
      </c>
      <c r="AW1236" s="194"/>
    </row>
    <row r="1237" spans="1:49" x14ac:dyDescent="0.2">
      <c r="A1237" s="37" t="s">
        <v>27</v>
      </c>
      <c r="B1237" s="37" t="s">
        <v>3115</v>
      </c>
      <c r="C1237" s="37" t="s">
        <v>28</v>
      </c>
      <c r="D1237" s="37" t="s">
        <v>30</v>
      </c>
      <c r="E1237" s="193" t="str">
        <f>+LEFT(Tabla1[[#This Row],[RutDV]],8)</f>
        <v>14280195</v>
      </c>
      <c r="F1237" s="193" t="str">
        <f>+RIGHT(Tabla1[[#This Row],[RutDV]],1)</f>
        <v>7</v>
      </c>
      <c r="G1237" s="37" t="s">
        <v>260</v>
      </c>
      <c r="H1237" s="37" t="s">
        <v>883</v>
      </c>
      <c r="I1237" s="37" t="str">
        <f>+TRIM(Tabla1[[#This Row],[Nombres]]&amp;" "&amp;Tabla1[[#This Row],[Apellidos]])</f>
        <v>NEDILA SABINA PACHECO SALINAS</v>
      </c>
      <c r="J1237" s="37" t="s">
        <v>1757</v>
      </c>
      <c r="K1237" s="37" t="s">
        <v>1758</v>
      </c>
      <c r="L1237" s="37" t="s">
        <v>2494</v>
      </c>
      <c r="M1237" s="37" t="s">
        <v>2499</v>
      </c>
      <c r="N1237" s="37" t="s">
        <v>2499</v>
      </c>
      <c r="P1237" s="40">
        <v>42948</v>
      </c>
      <c r="Q1237" s="37"/>
      <c r="V1237" s="40">
        <v>26869</v>
      </c>
      <c r="W1237" s="37"/>
      <c r="Y1237" s="37" t="str">
        <f>+IFERROR(VLOOKUP(Tabla1[[#This Row],[Supervisor]],STAFF!E:H,4,0),"")</f>
        <v/>
      </c>
      <c r="Z1237" s="40">
        <v>42948</v>
      </c>
      <c r="AA1237" s="40"/>
      <c r="AB1237" s="37" t="s">
        <v>2517</v>
      </c>
      <c r="AC1237" s="40"/>
      <c r="AD1237" s="37" t="s">
        <v>883</v>
      </c>
      <c r="AE1237" s="37" t="s">
        <v>883</v>
      </c>
      <c r="AF1237" s="37">
        <v>19159</v>
      </c>
      <c r="AG1237" s="37" t="s">
        <v>2693</v>
      </c>
      <c r="AJ1237" s="37">
        <v>7</v>
      </c>
      <c r="AK1237" s="37" t="s">
        <v>3082</v>
      </c>
      <c r="AL1237" s="37">
        <v>45</v>
      </c>
      <c r="AN1237" s="37">
        <f>+IF(AL1237=45,1,"")</f>
        <v>1</v>
      </c>
      <c r="AO1237" s="40">
        <f ca="1">+TODAY()</f>
        <v>44256</v>
      </c>
      <c r="AP1237" s="41" t="str">
        <f>+IF(Tabla1[[#This Row],[Fecha Ingreso Plataforma]]="","",AO1237-AC1237)</f>
        <v/>
      </c>
      <c r="AQ1237" s="40"/>
      <c r="AR1237" s="42">
        <f>+IF(Tabla1[[#This Row],[Fecha Baja]]="","",VALUE(1&amp;"/"&amp;MONTH(Tabla1[[#This Row],[Fecha Baja]])&amp;"/"&amp;YEAR(Tabla1[[#This Row],[Fecha Baja]])))</f>
        <v>42948</v>
      </c>
      <c r="AS1237" s="42" t="str">
        <f>IF(Tabla1[[#This Row],[Fecha Ingreso Plataforma]]="","",VALUE(1&amp;"/"&amp;MONTH(Tabla1[[#This Row],[Fecha Ingreso Plataforma]])&amp;"/"&amp;YEAR(Tabla1[[#This Row],[Fecha Ingreso Plataforma]])))</f>
        <v/>
      </c>
      <c r="AT1237" s="41" t="str">
        <f>+IF(AND(Tabla1[[#This Row],[dias]]&gt;=135,Tabla1[[#This Row],[Estado]]="Vigente"),"Si","No")</f>
        <v>No</v>
      </c>
      <c r="AU1237" s="37" t="str">
        <f>+IF(COUNTIF('PLAN EMPLEADO'!I:I,Tabla1[[#This Row],[Mail]])=0,"No","Si")</f>
        <v>No</v>
      </c>
      <c r="AV1237" s="89" t="s">
        <v>709</v>
      </c>
      <c r="AW1237" s="194"/>
    </row>
    <row r="1238" spans="1:49" x14ac:dyDescent="0.2">
      <c r="A1238" s="37" t="s">
        <v>27</v>
      </c>
      <c r="B1238" s="37" t="s">
        <v>3115</v>
      </c>
      <c r="C1238" s="37" t="s">
        <v>28</v>
      </c>
      <c r="D1238" s="37" t="s">
        <v>30</v>
      </c>
      <c r="E1238" s="193" t="str">
        <f>+LEFT(Tabla1[[#This Row],[RutDV]],8)</f>
        <v>17390013</v>
      </c>
      <c r="F1238" s="193" t="str">
        <f>+RIGHT(Tabla1[[#This Row],[RutDV]],1)</f>
        <v>9</v>
      </c>
      <c r="G1238" s="37" t="s">
        <v>244</v>
      </c>
      <c r="H1238" s="37" t="s">
        <v>867</v>
      </c>
      <c r="I1238" s="37" t="str">
        <f>+TRIM(Tabla1[[#This Row],[Nombres]]&amp;" "&amp;Tabla1[[#This Row],[Apellidos]])</f>
        <v>OLGA DEL CARMEN ECHEVERRIA PUENTES</v>
      </c>
      <c r="J1238" s="37" t="s">
        <v>1335</v>
      </c>
      <c r="K1238" s="37" t="s">
        <v>1729</v>
      </c>
      <c r="L1238" s="37" t="s">
        <v>2494</v>
      </c>
      <c r="M1238" s="37" t="s">
        <v>2499</v>
      </c>
      <c r="P1238" s="40">
        <v>43091</v>
      </c>
      <c r="Q1238" s="37"/>
      <c r="V1238" s="40">
        <v>32866</v>
      </c>
      <c r="W1238" s="37"/>
      <c r="Y1238" s="37" t="str">
        <f>+IFERROR(VLOOKUP(Tabla1[[#This Row],[Supervisor]],STAFF!E:H,4,0),"")</f>
        <v/>
      </c>
      <c r="Z1238" s="40">
        <v>42948</v>
      </c>
      <c r="AA1238" s="40"/>
      <c r="AB1238" s="37" t="s">
        <v>2517</v>
      </c>
      <c r="AC1238" s="40"/>
      <c r="AD1238" s="37" t="s">
        <v>867</v>
      </c>
      <c r="AE1238" s="37" t="s">
        <v>867</v>
      </c>
      <c r="AF1238" s="37">
        <v>19150</v>
      </c>
      <c r="AG1238" s="37" t="s">
        <v>2677</v>
      </c>
      <c r="AJ1238" s="37">
        <v>7</v>
      </c>
      <c r="AK1238" s="37" t="s">
        <v>3082</v>
      </c>
      <c r="AL1238" s="37">
        <v>45</v>
      </c>
      <c r="AN1238" s="37">
        <f>+IF(AL1238=45,1,"")</f>
        <v>1</v>
      </c>
      <c r="AO1238" s="40">
        <f ca="1">+TODAY()</f>
        <v>44256</v>
      </c>
      <c r="AP1238" s="41" t="str">
        <f>+IF(Tabla1[[#This Row],[Fecha Ingreso Plataforma]]="","",AO1238-AC1238)</f>
        <v/>
      </c>
      <c r="AQ1238" s="40"/>
      <c r="AR1238" s="42">
        <f>+IF(Tabla1[[#This Row],[Fecha Baja]]="","",VALUE(1&amp;"/"&amp;MONTH(Tabla1[[#This Row],[Fecha Baja]])&amp;"/"&amp;YEAR(Tabla1[[#This Row],[Fecha Baja]])))</f>
        <v>43070</v>
      </c>
      <c r="AS1238" s="42" t="str">
        <f>IF(Tabla1[[#This Row],[Fecha Ingreso Plataforma]]="","",VALUE(1&amp;"/"&amp;MONTH(Tabla1[[#This Row],[Fecha Ingreso Plataforma]])&amp;"/"&amp;YEAR(Tabla1[[#This Row],[Fecha Ingreso Plataforma]])))</f>
        <v/>
      </c>
      <c r="AT1238" s="41" t="str">
        <f>+IF(AND(Tabla1[[#This Row],[dias]]&gt;=135,Tabla1[[#This Row],[Estado]]="Vigente"),"Si","No")</f>
        <v>No</v>
      </c>
      <c r="AU1238" s="37" t="str">
        <f>+IF(COUNTIF('PLAN EMPLEADO'!I:I,Tabla1[[#This Row],[Mail]])=0,"No","Si")</f>
        <v>No</v>
      </c>
      <c r="AV1238" s="89" t="s">
        <v>709</v>
      </c>
      <c r="AW1238" s="194"/>
    </row>
    <row r="1239" spans="1:49" x14ac:dyDescent="0.2">
      <c r="A1239" s="37" t="s">
        <v>27</v>
      </c>
      <c r="B1239" s="37" t="s">
        <v>3115</v>
      </c>
      <c r="C1239" s="37" t="s">
        <v>28</v>
      </c>
      <c r="D1239" s="37" t="s">
        <v>30</v>
      </c>
      <c r="E1239" s="193" t="str">
        <f>+LEFT(Tabla1[[#This Row],[RutDV]],8)</f>
        <v>16052990</v>
      </c>
      <c r="F1239" s="193" t="str">
        <f>+RIGHT(Tabla1[[#This Row],[RutDV]],1)</f>
        <v>3</v>
      </c>
      <c r="G1239" s="37" t="s">
        <v>251</v>
      </c>
      <c r="H1239" s="37" t="s">
        <v>874</v>
      </c>
      <c r="I1239" s="37" t="str">
        <f>+TRIM(Tabla1[[#This Row],[Nombres]]&amp;" "&amp;Tabla1[[#This Row],[Apellidos]])</f>
        <v>RICARDO ANTONIO HIDALGO ALVAREZ</v>
      </c>
      <c r="J1239" s="37" t="s">
        <v>1742</v>
      </c>
      <c r="K1239" s="37" t="s">
        <v>1743</v>
      </c>
      <c r="L1239" s="37" t="s">
        <v>2494</v>
      </c>
      <c r="M1239" s="37" t="s">
        <v>2499</v>
      </c>
      <c r="N1239" s="37" t="s">
        <v>2499</v>
      </c>
      <c r="P1239" s="40">
        <v>42948</v>
      </c>
      <c r="Q1239" s="37"/>
      <c r="V1239" s="40">
        <v>31113</v>
      </c>
      <c r="W1239" s="37"/>
      <c r="Y1239" s="37" t="str">
        <f>+IFERROR(VLOOKUP(Tabla1[[#This Row],[Supervisor]],STAFF!E:H,4,0),"")</f>
        <v/>
      </c>
      <c r="Z1239" s="40">
        <v>42948</v>
      </c>
      <c r="AA1239" s="40"/>
      <c r="AB1239" s="37" t="s">
        <v>2517</v>
      </c>
      <c r="AC1239" s="40"/>
      <c r="AD1239" s="37" t="s">
        <v>874</v>
      </c>
      <c r="AE1239" s="37" t="s">
        <v>874</v>
      </c>
      <c r="AF1239" s="37">
        <v>19148</v>
      </c>
      <c r="AG1239" s="37" t="s">
        <v>2684</v>
      </c>
      <c r="AJ1239" s="37">
        <v>7</v>
      </c>
      <c r="AK1239" s="37" t="s">
        <v>3082</v>
      </c>
      <c r="AL1239" s="37">
        <v>45</v>
      </c>
      <c r="AN1239" s="37">
        <f>+IF(AL1239=45,1,"")</f>
        <v>1</v>
      </c>
      <c r="AO1239" s="40">
        <f ca="1">+TODAY()</f>
        <v>44256</v>
      </c>
      <c r="AP1239" s="41" t="str">
        <f>+IF(Tabla1[[#This Row],[Fecha Ingreso Plataforma]]="","",AO1239-AC1239)</f>
        <v/>
      </c>
      <c r="AQ1239" s="40"/>
      <c r="AR1239" s="42">
        <f>+IF(Tabla1[[#This Row],[Fecha Baja]]="","",VALUE(1&amp;"/"&amp;MONTH(Tabla1[[#This Row],[Fecha Baja]])&amp;"/"&amp;YEAR(Tabla1[[#This Row],[Fecha Baja]])))</f>
        <v>42948</v>
      </c>
      <c r="AS1239" s="42" t="str">
        <f>IF(Tabla1[[#This Row],[Fecha Ingreso Plataforma]]="","",VALUE(1&amp;"/"&amp;MONTH(Tabla1[[#This Row],[Fecha Ingreso Plataforma]])&amp;"/"&amp;YEAR(Tabla1[[#This Row],[Fecha Ingreso Plataforma]])))</f>
        <v/>
      </c>
      <c r="AT1239" s="41" t="str">
        <f>+IF(AND(Tabla1[[#This Row],[dias]]&gt;=135,Tabla1[[#This Row],[Estado]]="Vigente"),"Si","No")</f>
        <v>No</v>
      </c>
      <c r="AU1239" s="37" t="str">
        <f>+IF(COUNTIF('PLAN EMPLEADO'!I:I,Tabla1[[#This Row],[Mail]])=0,"No","Si")</f>
        <v>No</v>
      </c>
      <c r="AV1239" s="89" t="s">
        <v>709</v>
      </c>
      <c r="AW1239" s="194"/>
    </row>
    <row r="1240" spans="1:49" x14ac:dyDescent="0.2">
      <c r="A1240" s="37" t="s">
        <v>27</v>
      </c>
      <c r="B1240" s="37" t="s">
        <v>3115</v>
      </c>
      <c r="C1240" s="37" t="s">
        <v>28</v>
      </c>
      <c r="D1240" s="37" t="s">
        <v>30</v>
      </c>
      <c r="E1240" s="193" t="str">
        <f>+LEFT(Tabla1[[#This Row],[RutDV]],8)</f>
        <v>13973914</v>
      </c>
      <c r="F1240" s="193" t="str">
        <f>+RIGHT(Tabla1[[#This Row],[RutDV]],1)</f>
        <v>0</v>
      </c>
      <c r="G1240" s="37" t="s">
        <v>254</v>
      </c>
      <c r="H1240" s="37" t="s">
        <v>877</v>
      </c>
      <c r="I1240" s="37" t="str">
        <f>+TRIM(Tabla1[[#This Row],[Nombres]]&amp;" "&amp;Tabla1[[#This Row],[Apellidos]])</f>
        <v>SERGIO ARTURO MARAMBIO FLORES</v>
      </c>
      <c r="J1240" s="37" t="s">
        <v>1747</v>
      </c>
      <c r="K1240" s="37" t="s">
        <v>1748</v>
      </c>
      <c r="L1240" s="37" t="s">
        <v>2494</v>
      </c>
      <c r="M1240" s="37" t="s">
        <v>2499</v>
      </c>
      <c r="N1240" s="37" t="s">
        <v>2499</v>
      </c>
      <c r="P1240" s="40">
        <v>42948</v>
      </c>
      <c r="Q1240" s="37"/>
      <c r="V1240" s="40">
        <v>29814</v>
      </c>
      <c r="W1240" s="37"/>
      <c r="Y1240" s="37" t="str">
        <f>+IFERROR(VLOOKUP(Tabla1[[#This Row],[Supervisor]],STAFF!E:H,4,0),"")</f>
        <v/>
      </c>
      <c r="Z1240" s="40">
        <v>42948</v>
      </c>
      <c r="AA1240" s="40"/>
      <c r="AB1240" s="37" t="s">
        <v>2517</v>
      </c>
      <c r="AC1240" s="40"/>
      <c r="AD1240" s="37" t="s">
        <v>877</v>
      </c>
      <c r="AE1240" s="37" t="s">
        <v>877</v>
      </c>
      <c r="AF1240" s="37">
        <v>19156</v>
      </c>
      <c r="AG1240" s="37" t="s">
        <v>2687</v>
      </c>
      <c r="AJ1240" s="37">
        <v>7</v>
      </c>
      <c r="AK1240" s="37" t="s">
        <v>3082</v>
      </c>
      <c r="AL1240" s="37">
        <v>45</v>
      </c>
      <c r="AN1240" s="37">
        <f>+IF(AL1240=45,1,"")</f>
        <v>1</v>
      </c>
      <c r="AO1240" s="40">
        <f ca="1">+TODAY()</f>
        <v>44256</v>
      </c>
      <c r="AP1240" s="41" t="str">
        <f>+IF(Tabla1[[#This Row],[Fecha Ingreso Plataforma]]="","",AO1240-AC1240)</f>
        <v/>
      </c>
      <c r="AQ1240" s="40"/>
      <c r="AR1240" s="42">
        <f>+IF(Tabla1[[#This Row],[Fecha Baja]]="","",VALUE(1&amp;"/"&amp;MONTH(Tabla1[[#This Row],[Fecha Baja]])&amp;"/"&amp;YEAR(Tabla1[[#This Row],[Fecha Baja]])))</f>
        <v>42948</v>
      </c>
      <c r="AS1240" s="42" t="str">
        <f>IF(Tabla1[[#This Row],[Fecha Ingreso Plataforma]]="","",VALUE(1&amp;"/"&amp;MONTH(Tabla1[[#This Row],[Fecha Ingreso Plataforma]])&amp;"/"&amp;YEAR(Tabla1[[#This Row],[Fecha Ingreso Plataforma]])))</f>
        <v/>
      </c>
      <c r="AT1240" s="41" t="str">
        <f>+IF(AND(Tabla1[[#This Row],[dias]]&gt;=135,Tabla1[[#This Row],[Estado]]="Vigente"),"Si","No")</f>
        <v>No</v>
      </c>
      <c r="AU1240" s="37" t="str">
        <f>+IF(COUNTIF('PLAN EMPLEADO'!I:I,Tabla1[[#This Row],[Mail]])=0,"No","Si")</f>
        <v>No</v>
      </c>
      <c r="AV1240" s="89" t="s">
        <v>709</v>
      </c>
      <c r="AW1240" s="194"/>
    </row>
    <row r="1241" spans="1:49" x14ac:dyDescent="0.2">
      <c r="A1241" s="37" t="s">
        <v>27</v>
      </c>
      <c r="B1241" s="37" t="s">
        <v>3115</v>
      </c>
      <c r="C1241" s="37" t="s">
        <v>28</v>
      </c>
      <c r="D1241" s="37" t="s">
        <v>30</v>
      </c>
      <c r="E1241" s="193" t="str">
        <f>+LEFT(Tabla1[[#This Row],[RutDV]],8)</f>
        <v>12805256</v>
      </c>
      <c r="F1241" s="193" t="str">
        <f>+RIGHT(Tabla1[[#This Row],[RutDV]],1)</f>
        <v>9</v>
      </c>
      <c r="G1241" s="37" t="s">
        <v>246</v>
      </c>
      <c r="H1241" s="37" t="s">
        <v>869</v>
      </c>
      <c r="I1241" s="37" t="str">
        <f>+TRIM(Tabla1[[#This Row],[Nombres]]&amp;" "&amp;Tabla1[[#This Row],[Apellidos]])</f>
        <v>SANDRA DEL CARMEN FLORES CANTULIANO</v>
      </c>
      <c r="J1241" s="37" t="s">
        <v>1732</v>
      </c>
      <c r="K1241" s="37" t="s">
        <v>1733</v>
      </c>
      <c r="L1241" s="37" t="s">
        <v>2494</v>
      </c>
      <c r="M1241" s="37" t="s">
        <v>2499</v>
      </c>
      <c r="N1241" s="37" t="s">
        <v>2499</v>
      </c>
      <c r="P1241" s="40">
        <v>42964</v>
      </c>
      <c r="Q1241" s="37"/>
      <c r="V1241" s="40">
        <v>27384</v>
      </c>
      <c r="W1241" s="37"/>
      <c r="Y1241" s="37" t="str">
        <f>+IFERROR(VLOOKUP(Tabla1[[#This Row],[Supervisor]],STAFF!E:H,4,0),"")</f>
        <v/>
      </c>
      <c r="Z1241" s="40">
        <v>42948</v>
      </c>
      <c r="AA1241" s="40"/>
      <c r="AB1241" s="37" t="s">
        <v>2517</v>
      </c>
      <c r="AC1241" s="40"/>
      <c r="AD1241" s="37" t="s">
        <v>869</v>
      </c>
      <c r="AE1241" s="37" t="s">
        <v>869</v>
      </c>
      <c r="AF1241" s="37">
        <v>19138</v>
      </c>
      <c r="AG1241" s="37" t="s">
        <v>2679</v>
      </c>
      <c r="AJ1241" s="37">
        <v>7</v>
      </c>
      <c r="AK1241" s="37" t="s">
        <v>3082</v>
      </c>
      <c r="AL1241" s="37">
        <v>45</v>
      </c>
      <c r="AN1241" s="37">
        <f>+IF(AL1241=45,1,"")</f>
        <v>1</v>
      </c>
      <c r="AO1241" s="40">
        <f ca="1">+TODAY()</f>
        <v>44256</v>
      </c>
      <c r="AP1241" s="41" t="str">
        <f>+IF(Tabla1[[#This Row],[Fecha Ingreso Plataforma]]="","",AO1241-AC1241)</f>
        <v/>
      </c>
      <c r="AQ1241" s="40"/>
      <c r="AR1241" s="42">
        <f>+IF(Tabla1[[#This Row],[Fecha Baja]]="","",VALUE(1&amp;"/"&amp;MONTH(Tabla1[[#This Row],[Fecha Baja]])&amp;"/"&amp;YEAR(Tabla1[[#This Row],[Fecha Baja]])))</f>
        <v>42948</v>
      </c>
      <c r="AS1241" s="42" t="str">
        <f>IF(Tabla1[[#This Row],[Fecha Ingreso Plataforma]]="","",VALUE(1&amp;"/"&amp;MONTH(Tabla1[[#This Row],[Fecha Ingreso Plataforma]])&amp;"/"&amp;YEAR(Tabla1[[#This Row],[Fecha Ingreso Plataforma]])))</f>
        <v/>
      </c>
      <c r="AT1241" s="41" t="str">
        <f>+IF(AND(Tabla1[[#This Row],[dias]]&gt;=135,Tabla1[[#This Row],[Estado]]="Vigente"),"Si","No")</f>
        <v>No</v>
      </c>
      <c r="AU1241" s="37" t="str">
        <f>+IF(COUNTIF('PLAN EMPLEADO'!I:I,Tabla1[[#This Row],[Mail]])=0,"No","Si")</f>
        <v>No</v>
      </c>
      <c r="AV1241" s="89" t="s">
        <v>709</v>
      </c>
      <c r="AW1241" s="194"/>
    </row>
    <row r="1242" spans="1:49" x14ac:dyDescent="0.2">
      <c r="A1242" s="37" t="s">
        <v>27</v>
      </c>
      <c r="B1242" s="37" t="s">
        <v>3115</v>
      </c>
      <c r="C1242" s="37" t="s">
        <v>28</v>
      </c>
      <c r="D1242" s="37" t="s">
        <v>30</v>
      </c>
      <c r="E1242" s="193" t="str">
        <f>+LEFT(Tabla1[[#This Row],[RutDV]],8)</f>
        <v>13760430</v>
      </c>
      <c r="F1242" s="193" t="str">
        <f>+RIGHT(Tabla1[[#This Row],[RutDV]],1)</f>
        <v>2</v>
      </c>
      <c r="G1242" s="37" t="s">
        <v>108</v>
      </c>
      <c r="H1242" s="37" t="s">
        <v>780</v>
      </c>
      <c r="I1242" s="37" t="str">
        <f>+TRIM(Tabla1[[#This Row],[Nombres]]&amp;" "&amp;Tabla1[[#This Row],[Apellidos]])</f>
        <v>YANETT CAROLINA RODRIGUEZ SAPIAIN</v>
      </c>
      <c r="J1242" s="37" t="s">
        <v>1463</v>
      </c>
      <c r="K1242" s="37" t="s">
        <v>1462</v>
      </c>
      <c r="L1242" s="37" t="s">
        <v>2494</v>
      </c>
      <c r="M1242" s="37" t="s">
        <v>2499</v>
      </c>
      <c r="N1242" s="37" t="s">
        <v>2499</v>
      </c>
      <c r="P1242" s="40">
        <v>42965</v>
      </c>
      <c r="Q1242" s="37"/>
      <c r="V1242" s="40">
        <v>29378</v>
      </c>
      <c r="W1242" s="37"/>
      <c r="Y1242" s="37" t="str">
        <f>+IFERROR(VLOOKUP(Tabla1[[#This Row],[Supervisor]],STAFF!E:H,4,0),"")</f>
        <v/>
      </c>
      <c r="Z1242" s="40">
        <v>42948</v>
      </c>
      <c r="AA1242" s="40"/>
      <c r="AB1242" s="37" t="s">
        <v>2517</v>
      </c>
      <c r="AC1242" s="40"/>
      <c r="AD1242" s="37" t="s">
        <v>780</v>
      </c>
      <c r="AE1242" s="37" t="s">
        <v>780</v>
      </c>
      <c r="AF1242" s="37">
        <v>19066</v>
      </c>
      <c r="AG1242" s="37" t="s">
        <v>2592</v>
      </c>
      <c r="AJ1242" s="37">
        <v>7</v>
      </c>
      <c r="AK1242" s="37" t="s">
        <v>3082</v>
      </c>
      <c r="AL1242" s="37">
        <v>45</v>
      </c>
      <c r="AN1242" s="37">
        <f>+IF(AL1242=45,1,"")</f>
        <v>1</v>
      </c>
      <c r="AO1242" s="40">
        <f ca="1">+TODAY()</f>
        <v>44256</v>
      </c>
      <c r="AP1242" s="41" t="str">
        <f>+IF(Tabla1[[#This Row],[Fecha Ingreso Plataforma]]="","",AO1242-AC1242)</f>
        <v/>
      </c>
      <c r="AQ1242" s="40"/>
      <c r="AR1242" s="42">
        <f>+IF(Tabla1[[#This Row],[Fecha Baja]]="","",VALUE(1&amp;"/"&amp;MONTH(Tabla1[[#This Row],[Fecha Baja]])&amp;"/"&amp;YEAR(Tabla1[[#This Row],[Fecha Baja]])))</f>
        <v>42948</v>
      </c>
      <c r="AS1242" s="42" t="str">
        <f>IF(Tabla1[[#This Row],[Fecha Ingreso Plataforma]]="","",VALUE(1&amp;"/"&amp;MONTH(Tabla1[[#This Row],[Fecha Ingreso Plataforma]])&amp;"/"&amp;YEAR(Tabla1[[#This Row],[Fecha Ingreso Plataforma]])))</f>
        <v/>
      </c>
      <c r="AT1242" s="41" t="str">
        <f>+IF(AND(Tabla1[[#This Row],[dias]]&gt;=135,Tabla1[[#This Row],[Estado]]="Vigente"),"Si","No")</f>
        <v>No</v>
      </c>
      <c r="AU1242" s="37" t="str">
        <f>+IF(COUNTIF('PLAN EMPLEADO'!I:I,Tabla1[[#This Row],[Mail]])=0,"No","Si")</f>
        <v>No</v>
      </c>
      <c r="AV1242" s="89" t="s">
        <v>709</v>
      </c>
      <c r="AW1242" s="194"/>
    </row>
    <row r="1243" spans="1:49" x14ac:dyDescent="0.2">
      <c r="A1243" s="37" t="s">
        <v>27</v>
      </c>
      <c r="B1243" s="37" t="s">
        <v>3115</v>
      </c>
      <c r="C1243" s="37" t="s">
        <v>29</v>
      </c>
      <c r="D1243" s="37" t="s">
        <v>30</v>
      </c>
      <c r="E1243" s="193" t="str">
        <f>+LEFT(Tabla1[[#This Row],[RutDV]],8)</f>
        <v>18923799</v>
      </c>
      <c r="F1243" s="193" t="str">
        <f>+RIGHT(Tabla1[[#This Row],[RutDV]],1)</f>
        <v>5</v>
      </c>
      <c r="G1243" s="37" t="s">
        <v>285</v>
      </c>
      <c r="H1243" s="37" t="s">
        <v>908</v>
      </c>
      <c r="I1243" s="37" t="str">
        <f>+TRIM(Tabla1[[#This Row],[Nombres]]&amp;" "&amp;Tabla1[[#This Row],[Apellidos]])</f>
        <v>ALEXANDRA ROSE SEGOVIA SAN MARTIN</v>
      </c>
      <c r="J1243" s="37" t="s">
        <v>1805</v>
      </c>
      <c r="K1243" s="37" t="s">
        <v>1806</v>
      </c>
      <c r="L1243" s="37" t="s">
        <v>2494</v>
      </c>
      <c r="M1243" s="37" t="s">
        <v>2499</v>
      </c>
      <c r="N1243" s="37" t="s">
        <v>2499</v>
      </c>
      <c r="P1243" s="40">
        <v>43012</v>
      </c>
      <c r="Q1243" s="37"/>
      <c r="V1243" s="40">
        <v>34814</v>
      </c>
      <c r="W1243" s="37"/>
      <c r="Y1243" s="37" t="str">
        <f>+IFERROR(VLOOKUP(Tabla1[[#This Row],[Supervisor]],STAFF!E:H,4,0),"")</f>
        <v/>
      </c>
      <c r="Z1243" s="40">
        <v>43003</v>
      </c>
      <c r="AA1243" s="40">
        <v>43013</v>
      </c>
      <c r="AB1243" s="37" t="s">
        <v>2517</v>
      </c>
      <c r="AC1243" s="40"/>
      <c r="AD1243" s="37" t="s">
        <v>908</v>
      </c>
      <c r="AE1243" s="37" t="s">
        <v>908</v>
      </c>
      <c r="AF1243" s="37">
        <v>19047</v>
      </c>
      <c r="AG1243" s="37" t="s">
        <v>2717</v>
      </c>
      <c r="AJ1243" s="37">
        <v>9</v>
      </c>
      <c r="AK1243" s="37" t="s">
        <v>3086</v>
      </c>
      <c r="AL1243" s="37">
        <v>30</v>
      </c>
      <c r="AN1243" s="37" t="str">
        <f>+IF(AL1243=45,1,"")</f>
        <v/>
      </c>
      <c r="AO1243" s="40">
        <f ca="1">+TODAY()</f>
        <v>44256</v>
      </c>
      <c r="AP1243" s="41" t="str">
        <f>+IF(Tabla1[[#This Row],[Fecha Ingreso Plataforma]]="","",AO1243-AC1243)</f>
        <v/>
      </c>
      <c r="AQ1243" s="40"/>
      <c r="AR1243" s="42">
        <f>+IF(Tabla1[[#This Row],[Fecha Baja]]="","",VALUE(1&amp;"/"&amp;MONTH(Tabla1[[#This Row],[Fecha Baja]])&amp;"/"&amp;YEAR(Tabla1[[#This Row],[Fecha Baja]])))</f>
        <v>43009</v>
      </c>
      <c r="AS1243" s="42" t="str">
        <f>IF(Tabla1[[#This Row],[Fecha Ingreso Plataforma]]="","",VALUE(1&amp;"/"&amp;MONTH(Tabla1[[#This Row],[Fecha Ingreso Plataforma]])&amp;"/"&amp;YEAR(Tabla1[[#This Row],[Fecha Ingreso Plataforma]])))</f>
        <v/>
      </c>
      <c r="AT1243" s="41" t="str">
        <f>+IF(AND(Tabla1[[#This Row],[dias]]&gt;=135,Tabla1[[#This Row],[Estado]]="Vigente"),"Si","No")</f>
        <v>No</v>
      </c>
      <c r="AU1243" s="37" t="str">
        <f>+IF(COUNTIF('PLAN EMPLEADO'!I:I,Tabla1[[#This Row],[Mail]])=0,"No","Si")</f>
        <v>No</v>
      </c>
      <c r="AV1243" s="89" t="s">
        <v>709</v>
      </c>
      <c r="AW1243" s="194"/>
    </row>
    <row r="1244" spans="1:49" x14ac:dyDescent="0.2">
      <c r="A1244" s="37" t="s">
        <v>27</v>
      </c>
      <c r="B1244" s="37" t="s">
        <v>3115</v>
      </c>
      <c r="C1244" s="37" t="s">
        <v>29</v>
      </c>
      <c r="D1244" s="37" t="s">
        <v>30</v>
      </c>
      <c r="E1244" s="193" t="str">
        <f>+LEFT(Tabla1[[#This Row],[RutDV]],8)</f>
        <v>10764365</v>
      </c>
      <c r="F1244" s="193" t="str">
        <f>+RIGHT(Tabla1[[#This Row],[RutDV]],1)</f>
        <v>6</v>
      </c>
      <c r="G1244" s="37" t="s">
        <v>273</v>
      </c>
      <c r="H1244" s="37" t="s">
        <v>896</v>
      </c>
      <c r="I1244" s="37" t="str">
        <f>+TRIM(Tabla1[[#This Row],[Nombres]]&amp;" "&amp;Tabla1[[#This Row],[Apellidos]])</f>
        <v>CARLINA AMADORA ESPINOZA ARANÍZ</v>
      </c>
      <c r="J1244" s="37" t="s">
        <v>1782</v>
      </c>
      <c r="K1244" s="37" t="s">
        <v>1783</v>
      </c>
      <c r="L1244" s="37" t="s">
        <v>2494</v>
      </c>
      <c r="M1244" s="37" t="s">
        <v>2499</v>
      </c>
      <c r="N1244" s="37" t="s">
        <v>2499</v>
      </c>
      <c r="P1244" s="40">
        <v>43010</v>
      </c>
      <c r="Q1244" s="37"/>
      <c r="V1244" s="40">
        <v>24664</v>
      </c>
      <c r="W1244" s="37"/>
      <c r="Y1244" s="37" t="str">
        <f>+IFERROR(VLOOKUP(Tabla1[[#This Row],[Supervisor]],STAFF!E:H,4,0),"")</f>
        <v/>
      </c>
      <c r="Z1244" s="40">
        <v>43003</v>
      </c>
      <c r="AA1244" s="40">
        <v>43013</v>
      </c>
      <c r="AB1244" s="37" t="s">
        <v>2517</v>
      </c>
      <c r="AC1244" s="40"/>
      <c r="AD1244" s="37" t="s">
        <v>896</v>
      </c>
      <c r="AE1244" s="37" t="s">
        <v>896</v>
      </c>
      <c r="AF1244" s="37">
        <v>19107</v>
      </c>
      <c r="AG1244" s="37" t="s">
        <v>2706</v>
      </c>
      <c r="AJ1244" s="37">
        <v>9</v>
      </c>
      <c r="AK1244" s="37" t="s">
        <v>3086</v>
      </c>
      <c r="AL1244" s="37">
        <v>30</v>
      </c>
      <c r="AN1244" s="37" t="str">
        <f>+IF(AL1244=45,1,"")</f>
        <v/>
      </c>
      <c r="AO1244" s="40">
        <f ca="1">+TODAY()</f>
        <v>44256</v>
      </c>
      <c r="AP1244" s="41" t="str">
        <f>+IF(Tabla1[[#This Row],[Fecha Ingreso Plataforma]]="","",AO1244-AC1244)</f>
        <v/>
      </c>
      <c r="AQ1244" s="40"/>
      <c r="AR1244" s="42">
        <f>+IF(Tabla1[[#This Row],[Fecha Baja]]="","",VALUE(1&amp;"/"&amp;MONTH(Tabla1[[#This Row],[Fecha Baja]])&amp;"/"&amp;YEAR(Tabla1[[#This Row],[Fecha Baja]])))</f>
        <v>43009</v>
      </c>
      <c r="AS1244" s="42" t="str">
        <f>IF(Tabla1[[#This Row],[Fecha Ingreso Plataforma]]="","",VALUE(1&amp;"/"&amp;MONTH(Tabla1[[#This Row],[Fecha Ingreso Plataforma]])&amp;"/"&amp;YEAR(Tabla1[[#This Row],[Fecha Ingreso Plataforma]])))</f>
        <v/>
      </c>
      <c r="AT1244" s="41" t="str">
        <f>+IF(AND(Tabla1[[#This Row],[dias]]&gt;=135,Tabla1[[#This Row],[Estado]]="Vigente"),"Si","No")</f>
        <v>No</v>
      </c>
      <c r="AU1244" s="37" t="str">
        <f>+IF(COUNTIF('PLAN EMPLEADO'!I:I,Tabla1[[#This Row],[Mail]])=0,"No","Si")</f>
        <v>No</v>
      </c>
      <c r="AV1244" s="89" t="s">
        <v>709</v>
      </c>
      <c r="AW1244" s="194"/>
    </row>
    <row r="1245" spans="1:49" x14ac:dyDescent="0.2">
      <c r="A1245" s="37" t="s">
        <v>27</v>
      </c>
      <c r="B1245" s="37" t="s">
        <v>3115</v>
      </c>
      <c r="C1245" s="37" t="s">
        <v>29</v>
      </c>
      <c r="D1245" s="37" t="s">
        <v>30</v>
      </c>
      <c r="E1245" s="193" t="str">
        <f>+LEFT(Tabla1[[#This Row],[RutDV]],8)</f>
        <v>14117921</v>
      </c>
      <c r="F1245" s="193" t="str">
        <f>+RIGHT(Tabla1[[#This Row],[RutDV]],1)</f>
        <v>7</v>
      </c>
      <c r="G1245" s="37" t="s">
        <v>281</v>
      </c>
      <c r="H1245" s="37" t="s">
        <v>904</v>
      </c>
      <c r="I1245" s="37" t="str">
        <f>+TRIM(Tabla1[[#This Row],[Nombres]]&amp;" "&amp;Tabla1[[#This Row],[Apellidos]])</f>
        <v>CARLA POLETT PACHECO RIVERA</v>
      </c>
      <c r="J1245" s="37" t="s">
        <v>1797</v>
      </c>
      <c r="K1245" s="37" t="s">
        <v>1798</v>
      </c>
      <c r="L1245" s="37" t="s">
        <v>2494</v>
      </c>
      <c r="M1245" s="37" t="s">
        <v>2499</v>
      </c>
      <c r="N1245" s="37" t="s">
        <v>2499</v>
      </c>
      <c r="P1245" s="40">
        <v>43011</v>
      </c>
      <c r="Q1245" s="37"/>
      <c r="V1245" s="40">
        <v>29777</v>
      </c>
      <c r="W1245" s="37"/>
      <c r="Y1245" s="37" t="str">
        <f>+IFERROR(VLOOKUP(Tabla1[[#This Row],[Supervisor]],STAFF!E:H,4,0),"")</f>
        <v/>
      </c>
      <c r="Z1245" s="40">
        <v>43003</v>
      </c>
      <c r="AA1245" s="40">
        <v>43013</v>
      </c>
      <c r="AB1245" s="37" t="s">
        <v>2517</v>
      </c>
      <c r="AC1245" s="40"/>
      <c r="AD1245" s="37" t="s">
        <v>904</v>
      </c>
      <c r="AE1245" s="37" t="s">
        <v>904</v>
      </c>
      <c r="AF1245" s="37">
        <v>19074</v>
      </c>
      <c r="AG1245" s="37" t="s">
        <v>2713</v>
      </c>
      <c r="AJ1245" s="37">
        <v>9</v>
      </c>
      <c r="AK1245" s="37" t="s">
        <v>3086</v>
      </c>
      <c r="AL1245" s="37">
        <v>30</v>
      </c>
      <c r="AN1245" s="37" t="str">
        <f>+IF(AL1245=45,1,"")</f>
        <v/>
      </c>
      <c r="AO1245" s="40">
        <f ca="1">+TODAY()</f>
        <v>44256</v>
      </c>
      <c r="AP1245" s="41" t="str">
        <f>+IF(Tabla1[[#This Row],[Fecha Ingreso Plataforma]]="","",AO1245-AC1245)</f>
        <v/>
      </c>
      <c r="AQ1245" s="40"/>
      <c r="AR1245" s="42">
        <f>+IF(Tabla1[[#This Row],[Fecha Baja]]="","",VALUE(1&amp;"/"&amp;MONTH(Tabla1[[#This Row],[Fecha Baja]])&amp;"/"&amp;YEAR(Tabla1[[#This Row],[Fecha Baja]])))</f>
        <v>43009</v>
      </c>
      <c r="AS1245" s="42" t="str">
        <f>IF(Tabla1[[#This Row],[Fecha Ingreso Plataforma]]="","",VALUE(1&amp;"/"&amp;MONTH(Tabla1[[#This Row],[Fecha Ingreso Plataforma]])&amp;"/"&amp;YEAR(Tabla1[[#This Row],[Fecha Ingreso Plataforma]])))</f>
        <v/>
      </c>
      <c r="AT1245" s="41" t="str">
        <f>+IF(AND(Tabla1[[#This Row],[dias]]&gt;=135,Tabla1[[#This Row],[Estado]]="Vigente"),"Si","No")</f>
        <v>No</v>
      </c>
      <c r="AU1245" s="37" t="str">
        <f>+IF(COUNTIF('PLAN EMPLEADO'!I:I,Tabla1[[#This Row],[Mail]])=0,"No","Si")</f>
        <v>No</v>
      </c>
      <c r="AV1245" s="89" t="s">
        <v>709</v>
      </c>
      <c r="AW1245" s="194"/>
    </row>
    <row r="1246" spans="1:49" x14ac:dyDescent="0.2">
      <c r="A1246" s="37" t="s">
        <v>27</v>
      </c>
      <c r="B1246" s="37" t="s">
        <v>3115</v>
      </c>
      <c r="C1246" s="37" t="s">
        <v>29</v>
      </c>
      <c r="D1246" s="37" t="s">
        <v>30</v>
      </c>
      <c r="E1246" s="193" t="str">
        <f>+LEFT(Tabla1[[#This Row],[RutDV]],8)</f>
        <v>13328148</v>
      </c>
      <c r="F1246" s="193" t="str">
        <f>+RIGHT(Tabla1[[#This Row],[RutDV]],1)</f>
        <v>7</v>
      </c>
      <c r="G1246" s="37" t="s">
        <v>286</v>
      </c>
      <c r="H1246" s="37" t="s">
        <v>909</v>
      </c>
      <c r="I1246" s="37" t="str">
        <f>+TRIM(Tabla1[[#This Row],[Nombres]]&amp;" "&amp;Tabla1[[#This Row],[Apellidos]])</f>
        <v>GIPSY ELENA VEGA GODOY</v>
      </c>
      <c r="J1246" s="37" t="s">
        <v>1807</v>
      </c>
      <c r="K1246" s="37" t="s">
        <v>1808</v>
      </c>
      <c r="L1246" s="37" t="s">
        <v>2494</v>
      </c>
      <c r="M1246" s="37" t="s">
        <v>2499</v>
      </c>
      <c r="N1246" s="37" t="s">
        <v>2499</v>
      </c>
      <c r="P1246" s="40">
        <v>43011</v>
      </c>
      <c r="Q1246" s="37"/>
      <c r="V1246" s="40">
        <v>28720</v>
      </c>
      <c r="W1246" s="37"/>
      <c r="Y1246" s="37" t="str">
        <f>+IFERROR(VLOOKUP(Tabla1[[#This Row],[Supervisor]],STAFF!E:H,4,0),"")</f>
        <v/>
      </c>
      <c r="Z1246" s="40">
        <v>43003</v>
      </c>
      <c r="AA1246" s="40">
        <v>43013</v>
      </c>
      <c r="AB1246" s="37" t="s">
        <v>2517</v>
      </c>
      <c r="AC1246" s="40"/>
      <c r="AD1246" s="37" t="s">
        <v>909</v>
      </c>
      <c r="AE1246" s="37" t="s">
        <v>909</v>
      </c>
      <c r="AF1246" s="37">
        <v>19067</v>
      </c>
      <c r="AG1246" s="37" t="s">
        <v>2718</v>
      </c>
      <c r="AJ1246" s="37">
        <v>9</v>
      </c>
      <c r="AK1246" s="37" t="s">
        <v>3086</v>
      </c>
      <c r="AL1246" s="37">
        <v>30</v>
      </c>
      <c r="AN1246" s="37" t="str">
        <f>+IF(AL1246=45,1,"")</f>
        <v/>
      </c>
      <c r="AO1246" s="40">
        <f ca="1">+TODAY()</f>
        <v>44256</v>
      </c>
      <c r="AP1246" s="41" t="str">
        <f>+IF(Tabla1[[#This Row],[Fecha Ingreso Plataforma]]="","",AO1246-AC1246)</f>
        <v/>
      </c>
      <c r="AQ1246" s="40"/>
      <c r="AR1246" s="42">
        <f>+IF(Tabla1[[#This Row],[Fecha Baja]]="","",VALUE(1&amp;"/"&amp;MONTH(Tabla1[[#This Row],[Fecha Baja]])&amp;"/"&amp;YEAR(Tabla1[[#This Row],[Fecha Baja]])))</f>
        <v>43009</v>
      </c>
      <c r="AS1246" s="42" t="str">
        <f>IF(Tabla1[[#This Row],[Fecha Ingreso Plataforma]]="","",VALUE(1&amp;"/"&amp;MONTH(Tabla1[[#This Row],[Fecha Ingreso Plataforma]])&amp;"/"&amp;YEAR(Tabla1[[#This Row],[Fecha Ingreso Plataforma]])))</f>
        <v/>
      </c>
      <c r="AT1246" s="41" t="str">
        <f>+IF(AND(Tabla1[[#This Row],[dias]]&gt;=135,Tabla1[[#This Row],[Estado]]="Vigente"),"Si","No")</f>
        <v>No</v>
      </c>
      <c r="AU1246" s="37" t="str">
        <f>+IF(COUNTIF('PLAN EMPLEADO'!I:I,Tabla1[[#This Row],[Mail]])=0,"No","Si")</f>
        <v>No</v>
      </c>
      <c r="AV1246" s="89" t="s">
        <v>709</v>
      </c>
      <c r="AW1246" s="194"/>
    </row>
    <row r="1247" spans="1:49" x14ac:dyDescent="0.2">
      <c r="A1247" s="37" t="s">
        <v>27</v>
      </c>
      <c r="B1247" s="37" t="s">
        <v>3115</v>
      </c>
      <c r="C1247" s="37" t="s">
        <v>29</v>
      </c>
      <c r="D1247" s="37" t="s">
        <v>30</v>
      </c>
      <c r="E1247" s="193" t="str">
        <f>+LEFT(Tabla1[[#This Row],[RutDV]],8)</f>
        <v>18001960</v>
      </c>
      <c r="F1247" s="193" t="str">
        <f>+RIGHT(Tabla1[[#This Row],[RutDV]],1)</f>
        <v>K</v>
      </c>
      <c r="G1247" s="37" t="s">
        <v>283</v>
      </c>
      <c r="H1247" s="37" t="s">
        <v>906</v>
      </c>
      <c r="I1247" s="37" t="str">
        <f>+TRIM(Tabla1[[#This Row],[Nombres]]&amp;" "&amp;Tabla1[[#This Row],[Apellidos]])</f>
        <v>JENIFER CONSTANZA ROJAS CERDA</v>
      </c>
      <c r="J1247" s="37" t="s">
        <v>1801</v>
      </c>
      <c r="K1247" s="37" t="s">
        <v>1802</v>
      </c>
      <c r="L1247" s="37" t="s">
        <v>2494</v>
      </c>
      <c r="M1247" s="37" t="s">
        <v>2499</v>
      </c>
      <c r="N1247" s="37" t="s">
        <v>2499</v>
      </c>
      <c r="P1247" s="40">
        <v>43003</v>
      </c>
      <c r="Q1247" s="37"/>
      <c r="V1247" s="40">
        <v>33508</v>
      </c>
      <c r="W1247" s="37"/>
      <c r="Y1247" s="37" t="str">
        <f>+IFERROR(VLOOKUP(Tabla1[[#This Row],[Supervisor]],STAFF!E:H,4,0),"")</f>
        <v/>
      </c>
      <c r="Z1247" s="40">
        <v>43003</v>
      </c>
      <c r="AA1247" s="40">
        <v>43013</v>
      </c>
      <c r="AB1247" s="37" t="s">
        <v>2517</v>
      </c>
      <c r="AC1247" s="40"/>
      <c r="AD1247" s="37" t="s">
        <v>906</v>
      </c>
      <c r="AE1247" s="37" t="s">
        <v>906</v>
      </c>
      <c r="AF1247" s="37">
        <v>19076</v>
      </c>
      <c r="AG1247" s="37" t="s">
        <v>2715</v>
      </c>
      <c r="AJ1247" s="37">
        <v>9</v>
      </c>
      <c r="AK1247" s="37" t="s">
        <v>3086</v>
      </c>
      <c r="AL1247" s="37">
        <v>30</v>
      </c>
      <c r="AN1247" s="37" t="str">
        <f>+IF(AL1247=45,1,"")</f>
        <v/>
      </c>
      <c r="AO1247" s="40">
        <f ca="1">+TODAY()</f>
        <v>44256</v>
      </c>
      <c r="AP1247" s="41" t="str">
        <f>+IF(Tabla1[[#This Row],[Fecha Ingreso Plataforma]]="","",AO1247-AC1247)</f>
        <v/>
      </c>
      <c r="AQ1247" s="40"/>
      <c r="AR1247" s="42">
        <f>+IF(Tabla1[[#This Row],[Fecha Baja]]="","",VALUE(1&amp;"/"&amp;MONTH(Tabla1[[#This Row],[Fecha Baja]])&amp;"/"&amp;YEAR(Tabla1[[#This Row],[Fecha Baja]])))</f>
        <v>42979</v>
      </c>
      <c r="AS1247" s="42" t="str">
        <f>IF(Tabla1[[#This Row],[Fecha Ingreso Plataforma]]="","",VALUE(1&amp;"/"&amp;MONTH(Tabla1[[#This Row],[Fecha Ingreso Plataforma]])&amp;"/"&amp;YEAR(Tabla1[[#This Row],[Fecha Ingreso Plataforma]])))</f>
        <v/>
      </c>
      <c r="AT1247" s="41" t="str">
        <f>+IF(AND(Tabla1[[#This Row],[dias]]&gt;=135,Tabla1[[#This Row],[Estado]]="Vigente"),"Si","No")</f>
        <v>No</v>
      </c>
      <c r="AU1247" s="37" t="str">
        <f>+IF(COUNTIF('PLAN EMPLEADO'!I:I,Tabla1[[#This Row],[Mail]])=0,"No","Si")</f>
        <v>No</v>
      </c>
      <c r="AV1247" s="89" t="s">
        <v>709</v>
      </c>
      <c r="AW1247" s="194"/>
    </row>
    <row r="1248" spans="1:49" x14ac:dyDescent="0.2">
      <c r="A1248" s="37" t="s">
        <v>27</v>
      </c>
      <c r="B1248" s="37" t="s">
        <v>3115</v>
      </c>
      <c r="C1248" s="37" t="s">
        <v>29</v>
      </c>
      <c r="D1248" s="37" t="s">
        <v>30</v>
      </c>
      <c r="E1248" s="193" t="str">
        <f>+LEFT(Tabla1[[#This Row],[RutDV]],8)</f>
        <v>10685997</v>
      </c>
      <c r="F1248" s="193" t="str">
        <f>+RIGHT(Tabla1[[#This Row],[RutDV]],1)</f>
        <v>3</v>
      </c>
      <c r="G1248" s="37" t="s">
        <v>280</v>
      </c>
      <c r="H1248" s="37" t="s">
        <v>903</v>
      </c>
      <c r="I1248" s="37" t="str">
        <f>+TRIM(Tabla1[[#This Row],[Nombres]]&amp;" "&amp;Tabla1[[#This Row],[Apellidos]])</f>
        <v>JEANETTE DAMIANA MATAMOROS SALDIVAR</v>
      </c>
      <c r="J1248" s="37" t="s">
        <v>1795</v>
      </c>
      <c r="K1248" s="37" t="s">
        <v>1796</v>
      </c>
      <c r="L1248" s="37" t="s">
        <v>2494</v>
      </c>
      <c r="M1248" s="37" t="s">
        <v>2499</v>
      </c>
      <c r="N1248" s="37" t="s">
        <v>2499</v>
      </c>
      <c r="P1248" s="40">
        <v>43010</v>
      </c>
      <c r="Q1248" s="37"/>
      <c r="V1248" s="40">
        <v>26712</v>
      </c>
      <c r="W1248" s="37"/>
      <c r="Y1248" s="37" t="str">
        <f>+IFERROR(VLOOKUP(Tabla1[[#This Row],[Supervisor]],STAFF!E:H,4,0),"")</f>
        <v/>
      </c>
      <c r="Z1248" s="40">
        <v>43003</v>
      </c>
      <c r="AA1248" s="40">
        <v>43013</v>
      </c>
      <c r="AB1248" s="37" t="s">
        <v>2517</v>
      </c>
      <c r="AC1248" s="40"/>
      <c r="AD1248" s="37" t="s">
        <v>903</v>
      </c>
      <c r="AE1248" s="37" t="s">
        <v>903</v>
      </c>
      <c r="AF1248" s="37">
        <v>19080</v>
      </c>
      <c r="AG1248" s="37" t="s">
        <v>2712</v>
      </c>
      <c r="AJ1248" s="37">
        <v>9</v>
      </c>
      <c r="AK1248" s="37" t="s">
        <v>3086</v>
      </c>
      <c r="AL1248" s="37">
        <v>30</v>
      </c>
      <c r="AN1248" s="37" t="str">
        <f>+IF(AL1248=45,1,"")</f>
        <v/>
      </c>
      <c r="AO1248" s="40">
        <f ca="1">+TODAY()</f>
        <v>44256</v>
      </c>
      <c r="AP1248" s="41" t="str">
        <f>+IF(Tabla1[[#This Row],[Fecha Ingreso Plataforma]]="","",AO1248-AC1248)</f>
        <v/>
      </c>
      <c r="AQ1248" s="40"/>
      <c r="AR1248" s="42">
        <f>+IF(Tabla1[[#This Row],[Fecha Baja]]="","",VALUE(1&amp;"/"&amp;MONTH(Tabla1[[#This Row],[Fecha Baja]])&amp;"/"&amp;YEAR(Tabla1[[#This Row],[Fecha Baja]])))</f>
        <v>43009</v>
      </c>
      <c r="AS1248" s="42" t="str">
        <f>IF(Tabla1[[#This Row],[Fecha Ingreso Plataforma]]="","",VALUE(1&amp;"/"&amp;MONTH(Tabla1[[#This Row],[Fecha Ingreso Plataforma]])&amp;"/"&amp;YEAR(Tabla1[[#This Row],[Fecha Ingreso Plataforma]])))</f>
        <v/>
      </c>
      <c r="AT1248" s="41" t="str">
        <f>+IF(AND(Tabla1[[#This Row],[dias]]&gt;=135,Tabla1[[#This Row],[Estado]]="Vigente"),"Si","No")</f>
        <v>No</v>
      </c>
      <c r="AU1248" s="37" t="str">
        <f>+IF(COUNTIF('PLAN EMPLEADO'!I:I,Tabla1[[#This Row],[Mail]])=0,"No","Si")</f>
        <v>No</v>
      </c>
      <c r="AV1248" s="89" t="s">
        <v>709</v>
      </c>
      <c r="AW1248" s="194"/>
    </row>
    <row r="1249" spans="1:49" x14ac:dyDescent="0.2">
      <c r="A1249" s="37" t="s">
        <v>27</v>
      </c>
      <c r="B1249" s="37" t="s">
        <v>3115</v>
      </c>
      <c r="C1249" s="37" t="s">
        <v>29</v>
      </c>
      <c r="D1249" s="37" t="s">
        <v>30</v>
      </c>
      <c r="E1249" s="193" t="str">
        <f>+LEFT(Tabla1[[#This Row],[RutDV]],8)</f>
        <v>14626233</v>
      </c>
      <c r="F1249" s="193" t="str">
        <f>+RIGHT(Tabla1[[#This Row],[RutDV]],1)</f>
        <v>3</v>
      </c>
      <c r="G1249" s="37" t="s">
        <v>284</v>
      </c>
      <c r="H1249" s="37" t="s">
        <v>907</v>
      </c>
      <c r="I1249" s="37" t="str">
        <f>+TRIM(Tabla1[[#This Row],[Nombres]]&amp;" "&amp;Tabla1[[#This Row],[Apellidos]])</f>
        <v>KAREN PATRICIA ROJAS TAPIA</v>
      </c>
      <c r="J1249" s="37" t="s">
        <v>1803</v>
      </c>
      <c r="K1249" s="37" t="s">
        <v>1804</v>
      </c>
      <c r="L1249" s="37" t="s">
        <v>2494</v>
      </c>
      <c r="M1249" s="37" t="s">
        <v>2499</v>
      </c>
      <c r="N1249" s="37" t="s">
        <v>2499</v>
      </c>
      <c r="O1249" s="37" t="s">
        <v>3089</v>
      </c>
      <c r="P1249" s="40">
        <v>43006</v>
      </c>
      <c r="Q1249" s="37"/>
      <c r="V1249" s="40">
        <v>29762</v>
      </c>
      <c r="W1249" s="37"/>
      <c r="Y1249" s="37" t="str">
        <f>+IFERROR(VLOOKUP(Tabla1[[#This Row],[Supervisor]],STAFF!E:H,4,0),"")</f>
        <v/>
      </c>
      <c r="Z1249" s="40">
        <v>43003</v>
      </c>
      <c r="AA1249" s="40">
        <v>43013</v>
      </c>
      <c r="AB1249" s="37" t="s">
        <v>2517</v>
      </c>
      <c r="AC1249" s="40"/>
      <c r="AD1249" s="37" t="s">
        <v>907</v>
      </c>
      <c r="AE1249" s="37" t="s">
        <v>907</v>
      </c>
      <c r="AF1249" s="37">
        <v>19003</v>
      </c>
      <c r="AG1249" s="37" t="s">
        <v>2716</v>
      </c>
      <c r="AJ1249" s="37">
        <v>9</v>
      </c>
      <c r="AK1249" s="37" t="s">
        <v>3086</v>
      </c>
      <c r="AL1249" s="37">
        <v>30</v>
      </c>
      <c r="AN1249" s="37" t="str">
        <f>+IF(AL1249=45,1,"")</f>
        <v/>
      </c>
      <c r="AO1249" s="40">
        <f ca="1">+TODAY()</f>
        <v>44256</v>
      </c>
      <c r="AP1249" s="41" t="str">
        <f>+IF(Tabla1[[#This Row],[Fecha Ingreso Plataforma]]="","",AO1249-AC1249)</f>
        <v/>
      </c>
      <c r="AQ1249" s="40"/>
      <c r="AR1249" s="42">
        <f>+IF(Tabla1[[#This Row],[Fecha Baja]]="","",VALUE(1&amp;"/"&amp;MONTH(Tabla1[[#This Row],[Fecha Baja]])&amp;"/"&amp;YEAR(Tabla1[[#This Row],[Fecha Baja]])))</f>
        <v>42979</v>
      </c>
      <c r="AS1249" s="42" t="str">
        <f>IF(Tabla1[[#This Row],[Fecha Ingreso Plataforma]]="","",VALUE(1&amp;"/"&amp;MONTH(Tabla1[[#This Row],[Fecha Ingreso Plataforma]])&amp;"/"&amp;YEAR(Tabla1[[#This Row],[Fecha Ingreso Plataforma]])))</f>
        <v/>
      </c>
      <c r="AT1249" s="41" t="str">
        <f>+IF(AND(Tabla1[[#This Row],[dias]]&gt;=135,Tabla1[[#This Row],[Estado]]="Vigente"),"Si","No")</f>
        <v>No</v>
      </c>
      <c r="AU1249" s="37" t="str">
        <f>+IF(COUNTIF('PLAN EMPLEADO'!I:I,Tabla1[[#This Row],[Mail]])=0,"No","Si")</f>
        <v>No</v>
      </c>
      <c r="AV1249" s="89" t="s">
        <v>709</v>
      </c>
      <c r="AW1249" s="194"/>
    </row>
    <row r="1250" spans="1:49" x14ac:dyDescent="0.2">
      <c r="A1250" s="37" t="s">
        <v>27</v>
      </c>
      <c r="B1250" s="37" t="s">
        <v>3115</v>
      </c>
      <c r="C1250" s="37" t="s">
        <v>29</v>
      </c>
      <c r="D1250" s="37" t="s">
        <v>30</v>
      </c>
      <c r="E1250" s="193" t="str">
        <f>+LEFT(Tabla1[[#This Row],[RutDV]],8)</f>
        <v>12646359</v>
      </c>
      <c r="F1250" s="193" t="str">
        <f>+RIGHT(Tabla1[[#This Row],[RutDV]],1)</f>
        <v>6</v>
      </c>
      <c r="G1250" s="37" t="s">
        <v>278</v>
      </c>
      <c r="H1250" s="37" t="s">
        <v>901</v>
      </c>
      <c r="I1250" s="37" t="str">
        <f>+TRIM(Tabla1[[#This Row],[Nombres]]&amp;" "&amp;Tabla1[[#This Row],[Apellidos]])</f>
        <v>LORENA BEATRIZ LARA BRITO</v>
      </c>
      <c r="J1250" s="37" t="s">
        <v>1791</v>
      </c>
      <c r="K1250" s="37" t="s">
        <v>1792</v>
      </c>
      <c r="L1250" s="37" t="s">
        <v>2494</v>
      </c>
      <c r="M1250" s="37" t="s">
        <v>2499</v>
      </c>
      <c r="N1250" s="37" t="s">
        <v>2499</v>
      </c>
      <c r="O1250" s="37" t="s">
        <v>3089</v>
      </c>
      <c r="P1250" s="40">
        <v>43006</v>
      </c>
      <c r="Q1250" s="37"/>
      <c r="V1250" s="40">
        <v>27237</v>
      </c>
      <c r="W1250" s="37"/>
      <c r="Y1250" s="37" t="str">
        <f>+IFERROR(VLOOKUP(Tabla1[[#This Row],[Supervisor]],STAFF!E:H,4,0),"")</f>
        <v/>
      </c>
      <c r="Z1250" s="40">
        <v>43003</v>
      </c>
      <c r="AA1250" s="40">
        <v>43013</v>
      </c>
      <c r="AB1250" s="37" t="s">
        <v>2517</v>
      </c>
      <c r="AC1250" s="40"/>
      <c r="AD1250" s="37" t="s">
        <v>901</v>
      </c>
      <c r="AE1250" s="37" t="s">
        <v>901</v>
      </c>
      <c r="AF1250" s="37">
        <v>19094</v>
      </c>
      <c r="AG1250" s="37" t="s">
        <v>2710</v>
      </c>
      <c r="AJ1250" s="37">
        <v>9</v>
      </c>
      <c r="AK1250" s="37" t="s">
        <v>3086</v>
      </c>
      <c r="AL1250" s="37">
        <v>30</v>
      </c>
      <c r="AN1250" s="37" t="str">
        <f>+IF(AL1250=45,1,"")</f>
        <v/>
      </c>
      <c r="AO1250" s="40">
        <f ca="1">+TODAY()</f>
        <v>44256</v>
      </c>
      <c r="AP1250" s="41" t="str">
        <f>+IF(Tabla1[[#This Row],[Fecha Ingreso Plataforma]]="","",AO1250-AC1250)</f>
        <v/>
      </c>
      <c r="AQ1250" s="40"/>
      <c r="AR1250" s="42">
        <f>+IF(Tabla1[[#This Row],[Fecha Baja]]="","",VALUE(1&amp;"/"&amp;MONTH(Tabla1[[#This Row],[Fecha Baja]])&amp;"/"&amp;YEAR(Tabla1[[#This Row],[Fecha Baja]])))</f>
        <v>42979</v>
      </c>
      <c r="AS1250" s="42" t="str">
        <f>IF(Tabla1[[#This Row],[Fecha Ingreso Plataforma]]="","",VALUE(1&amp;"/"&amp;MONTH(Tabla1[[#This Row],[Fecha Ingreso Plataforma]])&amp;"/"&amp;YEAR(Tabla1[[#This Row],[Fecha Ingreso Plataforma]])))</f>
        <v/>
      </c>
      <c r="AT1250" s="41" t="str">
        <f>+IF(AND(Tabla1[[#This Row],[dias]]&gt;=135,Tabla1[[#This Row],[Estado]]="Vigente"),"Si","No")</f>
        <v>No</v>
      </c>
      <c r="AU1250" s="37" t="str">
        <f>+IF(COUNTIF('PLAN EMPLEADO'!I:I,Tabla1[[#This Row],[Mail]])=0,"No","Si")</f>
        <v>No</v>
      </c>
      <c r="AV1250" s="89" t="s">
        <v>709</v>
      </c>
      <c r="AW1250" s="194"/>
    </row>
    <row r="1251" spans="1:49" x14ac:dyDescent="0.2">
      <c r="A1251" s="37" t="s">
        <v>27</v>
      </c>
      <c r="B1251" s="37" t="s">
        <v>3115</v>
      </c>
      <c r="C1251" s="37" t="s">
        <v>29</v>
      </c>
      <c r="D1251" s="37" t="s">
        <v>30</v>
      </c>
      <c r="E1251" s="193" t="str">
        <f>+LEFT(Tabla1[[#This Row],[RutDV]],8)</f>
        <v>17173642</v>
      </c>
      <c r="F1251" s="193" t="str">
        <f>+RIGHT(Tabla1[[#This Row],[RutDV]],1)</f>
        <v>0</v>
      </c>
      <c r="G1251" s="37" t="s">
        <v>275</v>
      </c>
      <c r="H1251" s="37" t="s">
        <v>898</v>
      </c>
      <c r="I1251" s="37" t="str">
        <f>+TRIM(Tabla1[[#This Row],[Nombres]]&amp;" "&amp;Tabla1[[#This Row],[Apellidos]])</f>
        <v>MILKO GAHONA GAHONA ROJAS</v>
      </c>
      <c r="J1251" s="37" t="s">
        <v>1786</v>
      </c>
      <c r="K1251" s="37" t="s">
        <v>1787</v>
      </c>
      <c r="L1251" s="37" t="s">
        <v>2494</v>
      </c>
      <c r="M1251" s="37" t="s">
        <v>2499</v>
      </c>
      <c r="N1251" s="37" t="s">
        <v>2499</v>
      </c>
      <c r="O1251" s="37" t="s">
        <v>2498</v>
      </c>
      <c r="P1251" s="40">
        <v>43012</v>
      </c>
      <c r="Q1251" s="37"/>
      <c r="V1251" s="40">
        <v>32512</v>
      </c>
      <c r="W1251" s="37"/>
      <c r="Y1251" s="37" t="str">
        <f>+IFERROR(VLOOKUP(Tabla1[[#This Row],[Supervisor]],STAFF!E:H,4,0),"")</f>
        <v/>
      </c>
      <c r="Z1251" s="40">
        <v>43003</v>
      </c>
      <c r="AA1251" s="40">
        <v>43013</v>
      </c>
      <c r="AB1251" s="37" t="s">
        <v>2517</v>
      </c>
      <c r="AC1251" s="40"/>
      <c r="AD1251" s="37" t="s">
        <v>898</v>
      </c>
      <c r="AE1251" s="37" t="s">
        <v>898</v>
      </c>
      <c r="AF1251" s="37">
        <v>19025</v>
      </c>
      <c r="AG1251" s="37" t="s">
        <v>2708</v>
      </c>
      <c r="AJ1251" s="37">
        <v>9</v>
      </c>
      <c r="AK1251" s="37" t="s">
        <v>3086</v>
      </c>
      <c r="AL1251" s="37">
        <v>30</v>
      </c>
      <c r="AN1251" s="37" t="str">
        <f>+IF(AL1251=45,1,"")</f>
        <v/>
      </c>
      <c r="AO1251" s="40">
        <f ca="1">+TODAY()</f>
        <v>44256</v>
      </c>
      <c r="AP1251" s="41" t="str">
        <f>+IF(Tabla1[[#This Row],[Fecha Ingreso Plataforma]]="","",AO1251-AC1251)</f>
        <v/>
      </c>
      <c r="AQ1251" s="40"/>
      <c r="AR1251" s="42">
        <f>+IF(Tabla1[[#This Row],[Fecha Baja]]="","",VALUE(1&amp;"/"&amp;MONTH(Tabla1[[#This Row],[Fecha Baja]])&amp;"/"&amp;YEAR(Tabla1[[#This Row],[Fecha Baja]])))</f>
        <v>43009</v>
      </c>
      <c r="AS1251" s="42" t="str">
        <f>IF(Tabla1[[#This Row],[Fecha Ingreso Plataforma]]="","",VALUE(1&amp;"/"&amp;MONTH(Tabla1[[#This Row],[Fecha Ingreso Plataforma]])&amp;"/"&amp;YEAR(Tabla1[[#This Row],[Fecha Ingreso Plataforma]])))</f>
        <v/>
      </c>
      <c r="AT1251" s="41" t="str">
        <f>+IF(AND(Tabla1[[#This Row],[dias]]&gt;=135,Tabla1[[#This Row],[Estado]]="Vigente"),"Si","No")</f>
        <v>No</v>
      </c>
      <c r="AU1251" s="37" t="str">
        <f>+IF(COUNTIF('PLAN EMPLEADO'!I:I,Tabla1[[#This Row],[Mail]])=0,"No","Si")</f>
        <v>No</v>
      </c>
      <c r="AV1251" s="89" t="s">
        <v>709</v>
      </c>
      <c r="AW1251" s="194"/>
    </row>
    <row r="1252" spans="1:49" x14ac:dyDescent="0.2">
      <c r="A1252" s="37" t="s">
        <v>27</v>
      </c>
      <c r="B1252" s="37" t="s">
        <v>3115</v>
      </c>
      <c r="C1252" s="37" t="s">
        <v>29</v>
      </c>
      <c r="D1252" s="37" t="s">
        <v>30</v>
      </c>
      <c r="E1252" s="193" t="str">
        <f>+LEFT(Tabla1[[#This Row],[RutDV]],8)</f>
        <v>9377367-</v>
      </c>
      <c r="F1252" s="193" t="str">
        <f>+RIGHT(Tabla1[[#This Row],[RutDV]],1)</f>
        <v>5</v>
      </c>
      <c r="G1252" s="37" t="s">
        <v>267</v>
      </c>
      <c r="H1252" s="37" t="s">
        <v>890</v>
      </c>
      <c r="I1252" s="37" t="str">
        <f>+TRIM(Tabla1[[#This Row],[Nombres]]&amp;" "&amp;Tabla1[[#This Row],[Apellidos]])</f>
        <v>ORIANA EVELYN ANAVALÓN CALDERON</v>
      </c>
      <c r="J1252" s="37" t="s">
        <v>1770</v>
      </c>
      <c r="K1252" s="37" t="s">
        <v>1771</v>
      </c>
      <c r="L1252" s="37" t="s">
        <v>2494</v>
      </c>
      <c r="M1252" s="37" t="s">
        <v>2499</v>
      </c>
      <c r="N1252" s="37" t="s">
        <v>2499</v>
      </c>
      <c r="O1252" s="37" t="s">
        <v>2498</v>
      </c>
      <c r="P1252" s="40">
        <v>43012</v>
      </c>
      <c r="Q1252" s="37"/>
      <c r="V1252" s="40">
        <v>23304</v>
      </c>
      <c r="W1252" s="37"/>
      <c r="Y1252" s="37" t="str">
        <f>+IFERROR(VLOOKUP(Tabla1[[#This Row],[Supervisor]],STAFF!E:H,4,0),"")</f>
        <v/>
      </c>
      <c r="Z1252" s="40">
        <v>43003</v>
      </c>
      <c r="AA1252" s="40">
        <v>43013</v>
      </c>
      <c r="AB1252" s="37" t="s">
        <v>2517</v>
      </c>
      <c r="AC1252" s="40"/>
      <c r="AD1252" s="37" t="s">
        <v>890</v>
      </c>
      <c r="AE1252" s="37" t="s">
        <v>890</v>
      </c>
      <c r="AF1252" s="37">
        <v>19021</v>
      </c>
      <c r="AG1252" s="37" t="s">
        <v>2700</v>
      </c>
      <c r="AJ1252" s="37">
        <v>9</v>
      </c>
      <c r="AK1252" s="37" t="s">
        <v>3086</v>
      </c>
      <c r="AL1252" s="37">
        <v>30</v>
      </c>
      <c r="AN1252" s="37" t="str">
        <f>+IF(AL1252=45,1,"")</f>
        <v/>
      </c>
      <c r="AO1252" s="40">
        <f ca="1">+TODAY()</f>
        <v>44256</v>
      </c>
      <c r="AP1252" s="41" t="str">
        <f>+IF(Tabla1[[#This Row],[Fecha Ingreso Plataforma]]="","",AO1252-AC1252)</f>
        <v/>
      </c>
      <c r="AQ1252" s="40"/>
      <c r="AR1252" s="42">
        <f>+IF(Tabla1[[#This Row],[Fecha Baja]]="","",VALUE(1&amp;"/"&amp;MONTH(Tabla1[[#This Row],[Fecha Baja]])&amp;"/"&amp;YEAR(Tabla1[[#This Row],[Fecha Baja]])))</f>
        <v>43009</v>
      </c>
      <c r="AS1252" s="42" t="str">
        <f>IF(Tabla1[[#This Row],[Fecha Ingreso Plataforma]]="","",VALUE(1&amp;"/"&amp;MONTH(Tabla1[[#This Row],[Fecha Ingreso Plataforma]])&amp;"/"&amp;YEAR(Tabla1[[#This Row],[Fecha Ingreso Plataforma]])))</f>
        <v/>
      </c>
      <c r="AT1252" s="41" t="str">
        <f>+IF(AND(Tabla1[[#This Row],[dias]]&gt;=135,Tabla1[[#This Row],[Estado]]="Vigente"),"Si","No")</f>
        <v>No</v>
      </c>
      <c r="AU1252" s="37" t="str">
        <f>+IF(COUNTIF('PLAN EMPLEADO'!I:I,Tabla1[[#This Row],[Mail]])=0,"No","Si")</f>
        <v>No</v>
      </c>
      <c r="AV1252" s="89" t="s">
        <v>709</v>
      </c>
      <c r="AW1252" s="194"/>
    </row>
    <row r="1253" spans="1:49" x14ac:dyDescent="0.2">
      <c r="A1253" s="37" t="s">
        <v>27</v>
      </c>
      <c r="B1253" s="37" t="s">
        <v>3115</v>
      </c>
      <c r="C1253" s="37" t="s">
        <v>29</v>
      </c>
      <c r="D1253" s="37" t="s">
        <v>30</v>
      </c>
      <c r="E1253" s="193" t="str">
        <f>+LEFT(Tabla1[[#This Row],[RutDV]],8)</f>
        <v>15912578</v>
      </c>
      <c r="F1253" s="193" t="str">
        <f>+RIGHT(Tabla1[[#This Row],[RutDV]],1)</f>
        <v>5</v>
      </c>
      <c r="G1253" s="37" t="s">
        <v>271</v>
      </c>
      <c r="H1253" s="37" t="s">
        <v>894</v>
      </c>
      <c r="I1253" s="37" t="str">
        <f>+TRIM(Tabla1[[#This Row],[Nombres]]&amp;" "&amp;Tabla1[[#This Row],[Apellidos]])</f>
        <v>ROBERTO ALEJANDRO COLLAO TABILO</v>
      </c>
      <c r="J1253" s="37" t="s">
        <v>1778</v>
      </c>
      <c r="K1253" s="37" t="s">
        <v>1779</v>
      </c>
      <c r="L1253" s="37" t="s">
        <v>2494</v>
      </c>
      <c r="M1253" s="37" t="s">
        <v>2499</v>
      </c>
      <c r="N1253" s="37" t="s">
        <v>2499</v>
      </c>
      <c r="P1253" s="40">
        <v>43003</v>
      </c>
      <c r="Q1253" s="37"/>
      <c r="V1253" s="40">
        <v>30888</v>
      </c>
      <c r="W1253" s="37"/>
      <c r="Y1253" s="37" t="str">
        <f>+IFERROR(VLOOKUP(Tabla1[[#This Row],[Supervisor]],STAFF!E:H,4,0),"")</f>
        <v/>
      </c>
      <c r="Z1253" s="40">
        <v>43003</v>
      </c>
      <c r="AA1253" s="40">
        <v>43013</v>
      </c>
      <c r="AB1253" s="37" t="s">
        <v>2517</v>
      </c>
      <c r="AC1253" s="40"/>
      <c r="AD1253" s="37" t="s">
        <v>894</v>
      </c>
      <c r="AE1253" s="37" t="s">
        <v>894</v>
      </c>
      <c r="AF1253" s="37">
        <v>19101</v>
      </c>
      <c r="AG1253" s="37" t="s">
        <v>2704</v>
      </c>
      <c r="AJ1253" s="37">
        <v>9</v>
      </c>
      <c r="AK1253" s="37" t="s">
        <v>3086</v>
      </c>
      <c r="AL1253" s="37">
        <v>30</v>
      </c>
      <c r="AN1253" s="37" t="str">
        <f>+IF(AL1253=45,1,"")</f>
        <v/>
      </c>
      <c r="AO1253" s="40">
        <f ca="1">+TODAY()</f>
        <v>44256</v>
      </c>
      <c r="AP1253" s="41" t="str">
        <f>+IF(Tabla1[[#This Row],[Fecha Ingreso Plataforma]]="","",AO1253-AC1253)</f>
        <v/>
      </c>
      <c r="AQ1253" s="40"/>
      <c r="AR1253" s="42">
        <f>+IF(Tabla1[[#This Row],[Fecha Baja]]="","",VALUE(1&amp;"/"&amp;MONTH(Tabla1[[#This Row],[Fecha Baja]])&amp;"/"&amp;YEAR(Tabla1[[#This Row],[Fecha Baja]])))</f>
        <v>42979</v>
      </c>
      <c r="AS1253" s="42" t="str">
        <f>IF(Tabla1[[#This Row],[Fecha Ingreso Plataforma]]="","",VALUE(1&amp;"/"&amp;MONTH(Tabla1[[#This Row],[Fecha Ingreso Plataforma]])&amp;"/"&amp;YEAR(Tabla1[[#This Row],[Fecha Ingreso Plataforma]])))</f>
        <v/>
      </c>
      <c r="AT1253" s="41" t="str">
        <f>+IF(AND(Tabla1[[#This Row],[dias]]&gt;=135,Tabla1[[#This Row],[Estado]]="Vigente"),"Si","No")</f>
        <v>No</v>
      </c>
      <c r="AU1253" s="37" t="str">
        <f>+IF(COUNTIF('PLAN EMPLEADO'!I:I,Tabla1[[#This Row],[Mail]])=0,"No","Si")</f>
        <v>No</v>
      </c>
      <c r="AV1253" s="89" t="s">
        <v>709</v>
      </c>
      <c r="AW1253" s="194"/>
    </row>
    <row r="1254" spans="1:49" x14ac:dyDescent="0.2">
      <c r="A1254" s="37" t="s">
        <v>27</v>
      </c>
      <c r="B1254" s="37" t="s">
        <v>3115</v>
      </c>
      <c r="C1254" s="37" t="s">
        <v>29</v>
      </c>
      <c r="D1254" s="37" t="s">
        <v>30</v>
      </c>
      <c r="E1254" s="193" t="str">
        <f>+LEFT(Tabla1[[#This Row],[RutDV]],8)</f>
        <v>17492536</v>
      </c>
      <c r="F1254" s="193" t="str">
        <f>+RIGHT(Tabla1[[#This Row],[RutDV]],1)</f>
        <v>4</v>
      </c>
      <c r="G1254" s="37" t="s">
        <v>272</v>
      </c>
      <c r="H1254" s="37" t="s">
        <v>895</v>
      </c>
      <c r="I1254" s="37" t="str">
        <f>+TRIM(Tabla1[[#This Row],[Nombres]]&amp;" "&amp;Tabla1[[#This Row],[Apellidos]])</f>
        <v>SEBASTIAN ANDRES DUEÑAS GODOY</v>
      </c>
      <c r="J1254" s="37" t="s">
        <v>1780</v>
      </c>
      <c r="K1254" s="37" t="s">
        <v>1781</v>
      </c>
      <c r="L1254" s="37" t="s">
        <v>2494</v>
      </c>
      <c r="M1254" s="37" t="s">
        <v>2499</v>
      </c>
      <c r="N1254" s="37" t="s">
        <v>2499</v>
      </c>
      <c r="P1254" s="40">
        <v>43003</v>
      </c>
      <c r="Q1254" s="37"/>
      <c r="V1254" s="40">
        <v>32970</v>
      </c>
      <c r="W1254" s="37"/>
      <c r="Y1254" s="37" t="str">
        <f>+IFERROR(VLOOKUP(Tabla1[[#This Row],[Supervisor]],STAFF!E:H,4,0),"")</f>
        <v/>
      </c>
      <c r="Z1254" s="40">
        <v>43003</v>
      </c>
      <c r="AA1254" s="40">
        <v>43013</v>
      </c>
      <c r="AB1254" s="37" t="s">
        <v>2517</v>
      </c>
      <c r="AC1254" s="40"/>
      <c r="AD1254" s="37" t="s">
        <v>895</v>
      </c>
      <c r="AE1254" s="37" t="s">
        <v>895</v>
      </c>
      <c r="AF1254" s="37">
        <v>19058</v>
      </c>
      <c r="AG1254" s="37" t="s">
        <v>2705</v>
      </c>
      <c r="AJ1254" s="37">
        <v>9</v>
      </c>
      <c r="AK1254" s="37" t="s">
        <v>3086</v>
      </c>
      <c r="AL1254" s="37">
        <v>30</v>
      </c>
      <c r="AN1254" s="37" t="str">
        <f>+IF(AL1254=45,1,"")</f>
        <v/>
      </c>
      <c r="AO1254" s="40">
        <f ca="1">+TODAY()</f>
        <v>44256</v>
      </c>
      <c r="AP1254" s="41" t="str">
        <f>+IF(Tabla1[[#This Row],[Fecha Ingreso Plataforma]]="","",AO1254-AC1254)</f>
        <v/>
      </c>
      <c r="AQ1254" s="40"/>
      <c r="AR1254" s="42">
        <f>+IF(Tabla1[[#This Row],[Fecha Baja]]="","",VALUE(1&amp;"/"&amp;MONTH(Tabla1[[#This Row],[Fecha Baja]])&amp;"/"&amp;YEAR(Tabla1[[#This Row],[Fecha Baja]])))</f>
        <v>42979</v>
      </c>
      <c r="AS1254" s="42" t="str">
        <f>IF(Tabla1[[#This Row],[Fecha Ingreso Plataforma]]="","",VALUE(1&amp;"/"&amp;MONTH(Tabla1[[#This Row],[Fecha Ingreso Plataforma]])&amp;"/"&amp;YEAR(Tabla1[[#This Row],[Fecha Ingreso Plataforma]])))</f>
        <v/>
      </c>
      <c r="AT1254" s="41" t="str">
        <f>+IF(AND(Tabla1[[#This Row],[dias]]&gt;=135,Tabla1[[#This Row],[Estado]]="Vigente"),"Si","No")</f>
        <v>No</v>
      </c>
      <c r="AU1254" s="37" t="str">
        <f>+IF(COUNTIF('PLAN EMPLEADO'!I:I,Tabla1[[#This Row],[Mail]])=0,"No","Si")</f>
        <v>No</v>
      </c>
      <c r="AV1254" s="89" t="s">
        <v>709</v>
      </c>
      <c r="AW1254" s="194"/>
    </row>
    <row r="1255" spans="1:49" x14ac:dyDescent="0.2">
      <c r="A1255" s="37" t="s">
        <v>27</v>
      </c>
      <c r="B1255" s="37" t="s">
        <v>3115</v>
      </c>
      <c r="C1255" s="37" t="s">
        <v>28</v>
      </c>
      <c r="D1255" s="37" t="s">
        <v>30</v>
      </c>
      <c r="E1255" s="193" t="str">
        <f>+LEFT(Tabla1[[#This Row],[RutDV]],8)</f>
        <v>16012552</v>
      </c>
      <c r="F1255" s="193" t="str">
        <f>+RIGHT(Tabla1[[#This Row],[RutDV]],1)</f>
        <v>7</v>
      </c>
      <c r="G1255" s="37" t="s">
        <v>302</v>
      </c>
      <c r="H1255" s="37" t="s">
        <v>925</v>
      </c>
      <c r="I1255" s="37" t="str">
        <f>+TRIM(Tabla1[[#This Row],[Nombres]]&amp;" "&amp;Tabla1[[#This Row],[Apellidos]])</f>
        <v>ALFONSINA ANDREA ORTIZ RAMIREZ</v>
      </c>
      <c r="J1255" s="37" t="s">
        <v>1836</v>
      </c>
      <c r="K1255" s="37" t="s">
        <v>1837</v>
      </c>
      <c r="L1255" s="37" t="s">
        <v>2494</v>
      </c>
      <c r="M1255" s="37" t="s">
        <v>2499</v>
      </c>
      <c r="N1255" s="37" t="s">
        <v>2499</v>
      </c>
      <c r="P1255" s="40">
        <v>43041</v>
      </c>
      <c r="Q1255" s="37"/>
      <c r="V1255" s="40">
        <v>31316</v>
      </c>
      <c r="W1255" s="37"/>
      <c r="Y1255" s="37" t="str">
        <f>+IFERROR(VLOOKUP(Tabla1[[#This Row],[Supervisor]],STAFF!E:H,4,0),"")</f>
        <v/>
      </c>
      <c r="Z1255" s="40">
        <v>43014</v>
      </c>
      <c r="AA1255" s="40">
        <v>43035</v>
      </c>
      <c r="AB1255" s="37" t="s">
        <v>2517</v>
      </c>
      <c r="AC1255" s="40"/>
      <c r="AD1255" s="37" t="s">
        <v>925</v>
      </c>
      <c r="AE1255" s="37" t="s">
        <v>925</v>
      </c>
      <c r="AF1255" s="37">
        <v>19134</v>
      </c>
      <c r="AG1255" s="37" t="s">
        <v>2734</v>
      </c>
      <c r="AJ1255" s="37">
        <v>10</v>
      </c>
      <c r="AK1255" s="37" t="s">
        <v>3082</v>
      </c>
      <c r="AL1255" s="37">
        <v>30</v>
      </c>
      <c r="AN1255" s="37" t="str">
        <f>+IF(AL1255=45,1,"")</f>
        <v/>
      </c>
      <c r="AO1255" s="40">
        <f ca="1">+TODAY()</f>
        <v>44256</v>
      </c>
      <c r="AP1255" s="41" t="str">
        <f>+IF(Tabla1[[#This Row],[Fecha Ingreso Plataforma]]="","",AO1255-AC1255)</f>
        <v/>
      </c>
      <c r="AQ1255" s="40"/>
      <c r="AR1255" s="42">
        <f>+IF(Tabla1[[#This Row],[Fecha Baja]]="","",VALUE(1&amp;"/"&amp;MONTH(Tabla1[[#This Row],[Fecha Baja]])&amp;"/"&amp;YEAR(Tabla1[[#This Row],[Fecha Baja]])))</f>
        <v>43040</v>
      </c>
      <c r="AS1255" s="42" t="str">
        <f>IF(Tabla1[[#This Row],[Fecha Ingreso Plataforma]]="","",VALUE(1&amp;"/"&amp;MONTH(Tabla1[[#This Row],[Fecha Ingreso Plataforma]])&amp;"/"&amp;YEAR(Tabla1[[#This Row],[Fecha Ingreso Plataforma]])))</f>
        <v/>
      </c>
      <c r="AT1255" s="41" t="str">
        <f>+IF(AND(Tabla1[[#This Row],[dias]]&gt;=135,Tabla1[[#This Row],[Estado]]="Vigente"),"Si","No")</f>
        <v>No</v>
      </c>
      <c r="AU1255" s="37" t="str">
        <f>+IF(COUNTIF('PLAN EMPLEADO'!I:I,Tabla1[[#This Row],[Mail]])=0,"No","Si")</f>
        <v>No</v>
      </c>
      <c r="AV1255" s="89" t="s">
        <v>709</v>
      </c>
      <c r="AW1255" s="194"/>
    </row>
    <row r="1256" spans="1:49" x14ac:dyDescent="0.2">
      <c r="A1256" s="37" t="s">
        <v>27</v>
      </c>
      <c r="B1256" s="37" t="s">
        <v>3115</v>
      </c>
      <c r="C1256" s="37" t="s">
        <v>28</v>
      </c>
      <c r="D1256" s="37" t="s">
        <v>30</v>
      </c>
      <c r="E1256" s="193" t="str">
        <f>+LEFT(Tabla1[[#This Row],[RutDV]],8)</f>
        <v>16442966</v>
      </c>
      <c r="F1256" s="193" t="str">
        <f>+RIGHT(Tabla1[[#This Row],[RutDV]],1)</f>
        <v>0</v>
      </c>
      <c r="G1256" s="37" t="s">
        <v>306</v>
      </c>
      <c r="H1256" s="37" t="s">
        <v>929</v>
      </c>
      <c r="I1256" s="37" t="str">
        <f>+TRIM(Tabla1[[#This Row],[Nombres]]&amp;" "&amp;Tabla1[[#This Row],[Apellidos]])</f>
        <v>ALBERT NICOLAS SALAS SALAS</v>
      </c>
      <c r="J1256" s="37" t="s">
        <v>1843</v>
      </c>
      <c r="K1256" s="37" t="s">
        <v>1844</v>
      </c>
      <c r="L1256" s="37" t="s">
        <v>2494</v>
      </c>
      <c r="M1256" s="37" t="s">
        <v>2499</v>
      </c>
      <c r="N1256" s="37" t="s">
        <v>2499</v>
      </c>
      <c r="O1256" s="37" t="s">
        <v>3099</v>
      </c>
      <c r="P1256" s="40">
        <v>43049</v>
      </c>
      <c r="Q1256" s="37"/>
      <c r="V1256" s="40">
        <v>31750</v>
      </c>
      <c r="W1256" s="37"/>
      <c r="Y1256" s="37" t="str">
        <f>+IFERROR(VLOOKUP(Tabla1[[#This Row],[Supervisor]],STAFF!E:H,4,0),"")</f>
        <v/>
      </c>
      <c r="Z1256" s="40">
        <v>43014</v>
      </c>
      <c r="AA1256" s="40">
        <v>43035</v>
      </c>
      <c r="AB1256" s="37" t="s">
        <v>2517</v>
      </c>
      <c r="AC1256" s="40"/>
      <c r="AD1256" s="37" t="s">
        <v>929</v>
      </c>
      <c r="AE1256" s="37" t="s">
        <v>929</v>
      </c>
      <c r="AF1256" s="37">
        <v>19008</v>
      </c>
      <c r="AG1256" s="37" t="s">
        <v>2738</v>
      </c>
      <c r="AJ1256" s="37">
        <v>10</v>
      </c>
      <c r="AK1256" s="37" t="s">
        <v>3082</v>
      </c>
      <c r="AL1256" s="37">
        <v>30</v>
      </c>
      <c r="AN1256" s="37" t="str">
        <f>+IF(AL1256=45,1,"")</f>
        <v/>
      </c>
      <c r="AO1256" s="40">
        <f ca="1">+TODAY()</f>
        <v>44256</v>
      </c>
      <c r="AP1256" s="41" t="str">
        <f>+IF(Tabla1[[#This Row],[Fecha Ingreso Plataforma]]="","",AO1256-AC1256)</f>
        <v/>
      </c>
      <c r="AQ1256" s="40"/>
      <c r="AR1256" s="42">
        <f>+IF(Tabla1[[#This Row],[Fecha Baja]]="","",VALUE(1&amp;"/"&amp;MONTH(Tabla1[[#This Row],[Fecha Baja]])&amp;"/"&amp;YEAR(Tabla1[[#This Row],[Fecha Baja]])))</f>
        <v>43040</v>
      </c>
      <c r="AS1256" s="42" t="str">
        <f>IF(Tabla1[[#This Row],[Fecha Ingreso Plataforma]]="","",VALUE(1&amp;"/"&amp;MONTH(Tabla1[[#This Row],[Fecha Ingreso Plataforma]])&amp;"/"&amp;YEAR(Tabla1[[#This Row],[Fecha Ingreso Plataforma]])))</f>
        <v/>
      </c>
      <c r="AT1256" s="41" t="str">
        <f>+IF(AND(Tabla1[[#This Row],[dias]]&gt;=135,Tabla1[[#This Row],[Estado]]="Vigente"),"Si","No")</f>
        <v>No</v>
      </c>
      <c r="AU1256" s="37" t="str">
        <f>+IF(COUNTIF('PLAN EMPLEADO'!I:I,Tabla1[[#This Row],[Mail]])=0,"No","Si")</f>
        <v>No</v>
      </c>
      <c r="AV1256" s="89" t="s">
        <v>709</v>
      </c>
      <c r="AW1256" s="194"/>
    </row>
    <row r="1257" spans="1:49" x14ac:dyDescent="0.2">
      <c r="A1257" s="37" t="s">
        <v>27</v>
      </c>
      <c r="B1257" s="37" t="s">
        <v>3115</v>
      </c>
      <c r="C1257" s="37" t="s">
        <v>28</v>
      </c>
      <c r="D1257" s="37" t="s">
        <v>30</v>
      </c>
      <c r="E1257" s="193" t="str">
        <f>+LEFT(Tabla1[[#This Row],[RutDV]],8)</f>
        <v>11619018</v>
      </c>
      <c r="F1257" s="193" t="str">
        <f>+RIGHT(Tabla1[[#This Row],[RutDV]],1)</f>
        <v>4</v>
      </c>
      <c r="G1257" s="37" t="s">
        <v>307</v>
      </c>
      <c r="H1257" s="37" t="s">
        <v>930</v>
      </c>
      <c r="I1257" s="37" t="str">
        <f>+TRIM(Tabla1[[#This Row],[Nombres]]&amp;" "&amp;Tabla1[[#This Row],[Apellidos]])</f>
        <v>CECILIA PAOLA TORRES HEREDIA</v>
      </c>
      <c r="J1257" s="37" t="s">
        <v>1845</v>
      </c>
      <c r="K1257" s="37" t="s">
        <v>1846</v>
      </c>
      <c r="L1257" s="37" t="s">
        <v>2494</v>
      </c>
      <c r="M1257" s="37" t="s">
        <v>2499</v>
      </c>
      <c r="N1257" s="37" t="s">
        <v>2499</v>
      </c>
      <c r="P1257" s="40">
        <v>43032</v>
      </c>
      <c r="Q1257" s="37"/>
      <c r="V1257" s="40">
        <v>25795</v>
      </c>
      <c r="W1257" s="37"/>
      <c r="Y1257" s="37" t="str">
        <f>+IFERROR(VLOOKUP(Tabla1[[#This Row],[Supervisor]],STAFF!E:H,4,0),"")</f>
        <v/>
      </c>
      <c r="Z1257" s="40">
        <v>43014</v>
      </c>
      <c r="AA1257" s="40">
        <v>43035</v>
      </c>
      <c r="AB1257" s="37" t="s">
        <v>2517</v>
      </c>
      <c r="AC1257" s="40"/>
      <c r="AD1257" s="37" t="s">
        <v>930</v>
      </c>
      <c r="AE1257" s="37" t="s">
        <v>930</v>
      </c>
      <c r="AF1257" s="37">
        <v>19094</v>
      </c>
      <c r="AG1257" s="37" t="s">
        <v>2739</v>
      </c>
      <c r="AJ1257" s="37">
        <v>10</v>
      </c>
      <c r="AK1257" s="37" t="s">
        <v>3082</v>
      </c>
      <c r="AL1257" s="37">
        <v>30</v>
      </c>
      <c r="AN1257" s="37" t="str">
        <f>+IF(AL1257=45,1,"")</f>
        <v/>
      </c>
      <c r="AO1257" s="40">
        <f ca="1">+TODAY()</f>
        <v>44256</v>
      </c>
      <c r="AP1257" s="41" t="str">
        <f>+IF(Tabla1[[#This Row],[Fecha Ingreso Plataforma]]="","",AO1257-AC1257)</f>
        <v/>
      </c>
      <c r="AQ1257" s="40"/>
      <c r="AR1257" s="42">
        <f>+IF(Tabla1[[#This Row],[Fecha Baja]]="","",VALUE(1&amp;"/"&amp;MONTH(Tabla1[[#This Row],[Fecha Baja]])&amp;"/"&amp;YEAR(Tabla1[[#This Row],[Fecha Baja]])))</f>
        <v>43009</v>
      </c>
      <c r="AS1257" s="42" t="str">
        <f>IF(Tabla1[[#This Row],[Fecha Ingreso Plataforma]]="","",VALUE(1&amp;"/"&amp;MONTH(Tabla1[[#This Row],[Fecha Ingreso Plataforma]])&amp;"/"&amp;YEAR(Tabla1[[#This Row],[Fecha Ingreso Plataforma]])))</f>
        <v/>
      </c>
      <c r="AT1257" s="41" t="str">
        <f>+IF(AND(Tabla1[[#This Row],[dias]]&gt;=135,Tabla1[[#This Row],[Estado]]="Vigente"),"Si","No")</f>
        <v>No</v>
      </c>
      <c r="AU1257" s="37" t="str">
        <f>+IF(COUNTIF('PLAN EMPLEADO'!I:I,Tabla1[[#This Row],[Mail]])=0,"No","Si")</f>
        <v>No</v>
      </c>
      <c r="AV1257" s="89" t="s">
        <v>709</v>
      </c>
      <c r="AW1257" s="194"/>
    </row>
    <row r="1258" spans="1:49" x14ac:dyDescent="0.2">
      <c r="A1258" s="37" t="s">
        <v>27</v>
      </c>
      <c r="B1258" s="37" t="s">
        <v>3115</v>
      </c>
      <c r="C1258" s="37" t="s">
        <v>28</v>
      </c>
      <c r="D1258" s="37" t="s">
        <v>30</v>
      </c>
      <c r="E1258" s="193" t="str">
        <f>+LEFT(Tabla1[[#This Row],[RutDV]],8)</f>
        <v>15223512</v>
      </c>
      <c r="F1258" s="193" t="str">
        <f>+RIGHT(Tabla1[[#This Row],[RutDV]],1)</f>
        <v>7</v>
      </c>
      <c r="G1258" s="37" t="s">
        <v>291</v>
      </c>
      <c r="H1258" s="37" t="s">
        <v>914</v>
      </c>
      <c r="I1258" s="37" t="str">
        <f>+TRIM(Tabla1[[#This Row],[Nombres]]&amp;" "&amp;Tabla1[[#This Row],[Apellidos]])</f>
        <v>CARLOS SEBASTIAN BUSTOS PRADENAS</v>
      </c>
      <c r="J1258" s="37" t="s">
        <v>1816</v>
      </c>
      <c r="K1258" s="37" t="s">
        <v>4577</v>
      </c>
      <c r="L1258" s="37" t="s">
        <v>2494</v>
      </c>
      <c r="M1258" s="37" t="s">
        <v>2499</v>
      </c>
      <c r="N1258" s="37" t="s">
        <v>2499</v>
      </c>
      <c r="P1258" s="40">
        <v>43041</v>
      </c>
      <c r="Q1258" s="37"/>
      <c r="V1258" s="40">
        <v>30335</v>
      </c>
      <c r="W1258" s="37"/>
      <c r="Y1258" s="37" t="str">
        <f>+IFERROR(VLOOKUP(Tabla1[[#This Row],[Supervisor]],STAFF!E:H,4,0),"")</f>
        <v/>
      </c>
      <c r="Z1258" s="40">
        <v>43014</v>
      </c>
      <c r="AA1258" s="40">
        <v>43035</v>
      </c>
      <c r="AB1258" s="37" t="s">
        <v>2517</v>
      </c>
      <c r="AC1258" s="40"/>
      <c r="AD1258" s="37" t="s">
        <v>914</v>
      </c>
      <c r="AE1258" s="37" t="s">
        <v>914</v>
      </c>
      <c r="AF1258" s="37">
        <v>19045</v>
      </c>
      <c r="AG1258" s="37" t="s">
        <v>2723</v>
      </c>
      <c r="AJ1258" s="37">
        <v>10</v>
      </c>
      <c r="AK1258" s="37" t="s">
        <v>3082</v>
      </c>
      <c r="AL1258" s="37">
        <v>30</v>
      </c>
      <c r="AN1258" s="37" t="str">
        <f>+IF(AL1258=45,1,"")</f>
        <v/>
      </c>
      <c r="AO1258" s="40">
        <f ca="1">+TODAY()</f>
        <v>44256</v>
      </c>
      <c r="AP1258" s="41" t="str">
        <f>+IF(Tabla1[[#This Row],[Fecha Ingreso Plataforma]]="","",AO1258-AC1258)</f>
        <v/>
      </c>
      <c r="AQ1258" s="40"/>
      <c r="AR1258" s="42">
        <f>+IF(Tabla1[[#This Row],[Fecha Baja]]="","",VALUE(1&amp;"/"&amp;MONTH(Tabla1[[#This Row],[Fecha Baja]])&amp;"/"&amp;YEAR(Tabla1[[#This Row],[Fecha Baja]])))</f>
        <v>43040</v>
      </c>
      <c r="AS1258" s="42" t="str">
        <f>IF(Tabla1[[#This Row],[Fecha Ingreso Plataforma]]="","",VALUE(1&amp;"/"&amp;MONTH(Tabla1[[#This Row],[Fecha Ingreso Plataforma]])&amp;"/"&amp;YEAR(Tabla1[[#This Row],[Fecha Ingreso Plataforma]])))</f>
        <v/>
      </c>
      <c r="AT1258" s="41" t="str">
        <f>+IF(AND(Tabla1[[#This Row],[dias]]&gt;=135,Tabla1[[#This Row],[Estado]]="Vigente"),"Si","No")</f>
        <v>No</v>
      </c>
      <c r="AU1258" s="37" t="str">
        <f>+IF(COUNTIF('PLAN EMPLEADO'!I:I,Tabla1[[#This Row],[Mail]])=0,"No","Si")</f>
        <v>No</v>
      </c>
      <c r="AV1258" s="89" t="s">
        <v>709</v>
      </c>
      <c r="AW1258" s="194"/>
    </row>
    <row r="1259" spans="1:49" x14ac:dyDescent="0.2">
      <c r="A1259" s="37" t="s">
        <v>27</v>
      </c>
      <c r="B1259" s="37" t="s">
        <v>3115</v>
      </c>
      <c r="C1259" s="37" t="s">
        <v>28</v>
      </c>
      <c r="D1259" s="37" t="s">
        <v>30</v>
      </c>
      <c r="E1259" s="193" t="str">
        <f>+LEFT(Tabla1[[#This Row],[RutDV]],8)</f>
        <v>18941213</v>
      </c>
      <c r="F1259" s="193" t="str">
        <f>+RIGHT(Tabla1[[#This Row],[RutDV]],1)</f>
        <v>4</v>
      </c>
      <c r="G1259" s="37" t="s">
        <v>259</v>
      </c>
      <c r="H1259" s="37" t="s">
        <v>882</v>
      </c>
      <c r="I1259" s="37" t="str">
        <f>+TRIM(Tabla1[[#This Row],[Nombres]]&amp;" "&amp;Tabla1[[#This Row],[Apellidos]])</f>
        <v>EMMANUEL ORLANDO ORTEGA ARRIAGADA</v>
      </c>
      <c r="J1259" s="37" t="s">
        <v>1756</v>
      </c>
      <c r="K1259" s="37" t="s">
        <v>1755</v>
      </c>
      <c r="L1259" s="37" t="s">
        <v>2494</v>
      </c>
      <c r="M1259" s="37" t="s">
        <v>2499</v>
      </c>
      <c r="N1259" s="37" t="s">
        <v>2499</v>
      </c>
      <c r="P1259" s="40">
        <v>43010</v>
      </c>
      <c r="Q1259" s="37"/>
      <c r="V1259" s="40">
        <v>34834</v>
      </c>
      <c r="W1259" s="37"/>
      <c r="Y1259" s="37" t="str">
        <f>+IFERROR(VLOOKUP(Tabla1[[#This Row],[Supervisor]],STAFF!E:H,4,0),"")</f>
        <v/>
      </c>
      <c r="Z1259" s="40">
        <v>43014</v>
      </c>
      <c r="AA1259" s="40">
        <v>43035</v>
      </c>
      <c r="AB1259" s="37" t="s">
        <v>2517</v>
      </c>
      <c r="AC1259" s="40"/>
      <c r="AD1259" s="37" t="s">
        <v>882</v>
      </c>
      <c r="AE1259" s="37" t="s">
        <v>882</v>
      </c>
      <c r="AF1259" s="37">
        <v>19131</v>
      </c>
      <c r="AG1259" s="37" t="s">
        <v>2692</v>
      </c>
      <c r="AJ1259" s="37">
        <v>10</v>
      </c>
      <c r="AK1259" s="37" t="s">
        <v>3082</v>
      </c>
      <c r="AL1259" s="37">
        <v>30</v>
      </c>
      <c r="AN1259" s="37" t="str">
        <f>+IF(AL1259=45,1,"")</f>
        <v/>
      </c>
      <c r="AO1259" s="40">
        <f ca="1">+TODAY()</f>
        <v>44256</v>
      </c>
      <c r="AP1259" s="41" t="str">
        <f>+IF(Tabla1[[#This Row],[Fecha Ingreso Plataforma]]="","",AO1259-AC1259)</f>
        <v/>
      </c>
      <c r="AQ1259" s="40"/>
      <c r="AR1259" s="42">
        <f>+IF(Tabla1[[#This Row],[Fecha Baja]]="","",VALUE(1&amp;"/"&amp;MONTH(Tabla1[[#This Row],[Fecha Baja]])&amp;"/"&amp;YEAR(Tabla1[[#This Row],[Fecha Baja]])))</f>
        <v>43009</v>
      </c>
      <c r="AS1259" s="42" t="str">
        <f>IF(Tabla1[[#This Row],[Fecha Ingreso Plataforma]]="","",VALUE(1&amp;"/"&amp;MONTH(Tabla1[[#This Row],[Fecha Ingreso Plataforma]])&amp;"/"&amp;YEAR(Tabla1[[#This Row],[Fecha Ingreso Plataforma]])))</f>
        <v/>
      </c>
      <c r="AT1259" s="41" t="str">
        <f>+IF(AND(Tabla1[[#This Row],[dias]]&gt;=135,Tabla1[[#This Row],[Estado]]="Vigente"),"Si","No")</f>
        <v>No</v>
      </c>
      <c r="AU1259" s="37" t="str">
        <f>+IF(COUNTIF('PLAN EMPLEADO'!I:I,Tabla1[[#This Row],[Mail]])=0,"No","Si")</f>
        <v>No</v>
      </c>
      <c r="AV1259" s="89" t="s">
        <v>709</v>
      </c>
      <c r="AW1259" s="194"/>
    </row>
    <row r="1260" spans="1:49" x14ac:dyDescent="0.2">
      <c r="A1260" s="37" t="s">
        <v>27</v>
      </c>
      <c r="B1260" s="37" t="s">
        <v>3115</v>
      </c>
      <c r="C1260" s="37" t="s">
        <v>28</v>
      </c>
      <c r="D1260" s="37" t="s">
        <v>30</v>
      </c>
      <c r="E1260" s="193" t="str">
        <f>+LEFT(Tabla1[[#This Row],[RutDV]],8)</f>
        <v>15016060</v>
      </c>
      <c r="F1260" s="193" t="str">
        <f>+RIGHT(Tabla1[[#This Row],[RutDV]],1)</f>
        <v>K</v>
      </c>
      <c r="G1260" s="37" t="s">
        <v>299</v>
      </c>
      <c r="H1260" s="37" t="s">
        <v>922</v>
      </c>
      <c r="I1260" s="37" t="str">
        <f>+TRIM(Tabla1[[#This Row],[Nombres]]&amp;" "&amp;Tabla1[[#This Row],[Apellidos]])</f>
        <v>EVELYN ROXANA LEON ROSAS</v>
      </c>
      <c r="J1260" s="37" t="s">
        <v>1830</v>
      </c>
      <c r="K1260" s="37" t="s">
        <v>1831</v>
      </c>
      <c r="L1260" s="37" t="s">
        <v>2494</v>
      </c>
      <c r="M1260" s="37" t="s">
        <v>2499</v>
      </c>
      <c r="N1260" s="37" t="s">
        <v>2499</v>
      </c>
      <c r="P1260" s="40">
        <v>43033</v>
      </c>
      <c r="Q1260" s="37"/>
      <c r="V1260" s="40">
        <v>30417</v>
      </c>
      <c r="W1260" s="37"/>
      <c r="Y1260" s="37" t="str">
        <f>+IFERROR(VLOOKUP(Tabla1[[#This Row],[Supervisor]],STAFF!E:H,4,0),"")</f>
        <v/>
      </c>
      <c r="Z1260" s="40">
        <v>43014</v>
      </c>
      <c r="AA1260" s="40">
        <v>43035</v>
      </c>
      <c r="AB1260" s="37" t="s">
        <v>2517</v>
      </c>
      <c r="AC1260" s="40"/>
      <c r="AD1260" s="37" t="s">
        <v>922</v>
      </c>
      <c r="AE1260" s="37" t="s">
        <v>922</v>
      </c>
      <c r="AF1260" s="37">
        <v>19110</v>
      </c>
      <c r="AG1260" s="37" t="s">
        <v>2731</v>
      </c>
      <c r="AJ1260" s="37">
        <v>10</v>
      </c>
      <c r="AK1260" s="37" t="s">
        <v>3082</v>
      </c>
      <c r="AL1260" s="37">
        <v>30</v>
      </c>
      <c r="AN1260" s="37" t="str">
        <f>+IF(AL1260=45,1,"")</f>
        <v/>
      </c>
      <c r="AO1260" s="40">
        <f ca="1">+TODAY()</f>
        <v>44256</v>
      </c>
      <c r="AP1260" s="41" t="str">
        <f>+IF(Tabla1[[#This Row],[Fecha Ingreso Plataforma]]="","",AO1260-AC1260)</f>
        <v/>
      </c>
      <c r="AQ1260" s="40"/>
      <c r="AR1260" s="42">
        <f>+IF(Tabla1[[#This Row],[Fecha Baja]]="","",VALUE(1&amp;"/"&amp;MONTH(Tabla1[[#This Row],[Fecha Baja]])&amp;"/"&amp;YEAR(Tabla1[[#This Row],[Fecha Baja]])))</f>
        <v>43009</v>
      </c>
      <c r="AS1260" s="42" t="str">
        <f>IF(Tabla1[[#This Row],[Fecha Ingreso Plataforma]]="","",VALUE(1&amp;"/"&amp;MONTH(Tabla1[[#This Row],[Fecha Ingreso Plataforma]])&amp;"/"&amp;YEAR(Tabla1[[#This Row],[Fecha Ingreso Plataforma]])))</f>
        <v/>
      </c>
      <c r="AT1260" s="41" t="str">
        <f>+IF(AND(Tabla1[[#This Row],[dias]]&gt;=135,Tabla1[[#This Row],[Estado]]="Vigente"),"Si","No")</f>
        <v>No</v>
      </c>
      <c r="AU1260" s="37" t="str">
        <f>+IF(COUNTIF('PLAN EMPLEADO'!I:I,Tabla1[[#This Row],[Mail]])=0,"No","Si")</f>
        <v>No</v>
      </c>
      <c r="AV1260" s="89" t="s">
        <v>709</v>
      </c>
      <c r="AW1260" s="194"/>
    </row>
    <row r="1261" spans="1:49" x14ac:dyDescent="0.2">
      <c r="A1261" s="37" t="s">
        <v>27</v>
      </c>
      <c r="B1261" s="37" t="s">
        <v>3115</v>
      </c>
      <c r="C1261" s="37" t="s">
        <v>28</v>
      </c>
      <c r="D1261" s="37" t="s">
        <v>30</v>
      </c>
      <c r="E1261" s="193" t="str">
        <f>+LEFT(Tabla1[[#This Row],[RutDV]],8)</f>
        <v>18985666</v>
      </c>
      <c r="F1261" s="193" t="str">
        <f>+RIGHT(Tabla1[[#This Row],[RutDV]],1)</f>
        <v>0</v>
      </c>
      <c r="G1261" s="37" t="s">
        <v>290</v>
      </c>
      <c r="H1261" s="37" t="s">
        <v>913</v>
      </c>
      <c r="I1261" s="37" t="str">
        <f>+TRIM(Tabla1[[#This Row],[Nombres]]&amp;" "&amp;Tabla1[[#This Row],[Apellidos]])</f>
        <v>FRANK NICHOLAS BUSTOS ARAYA</v>
      </c>
      <c r="J1261" s="37" t="s">
        <v>1814</v>
      </c>
      <c r="K1261" s="37" t="s">
        <v>1815</v>
      </c>
      <c r="L1261" s="37" t="s">
        <v>2494</v>
      </c>
      <c r="M1261" s="37" t="s">
        <v>2499</v>
      </c>
      <c r="N1261" s="37" t="s">
        <v>2499</v>
      </c>
      <c r="O1261" s="37" t="s">
        <v>3099</v>
      </c>
      <c r="P1261" s="40">
        <v>43049</v>
      </c>
      <c r="Q1261" s="37"/>
      <c r="V1261" s="40">
        <v>34875</v>
      </c>
      <c r="W1261" s="37"/>
      <c r="Y1261" s="37" t="str">
        <f>+IFERROR(VLOOKUP(Tabla1[[#This Row],[Supervisor]],STAFF!E:H,4,0),"")</f>
        <v/>
      </c>
      <c r="Z1261" s="40">
        <v>43014</v>
      </c>
      <c r="AA1261" s="40">
        <v>43035</v>
      </c>
      <c r="AB1261" s="37" t="s">
        <v>2517</v>
      </c>
      <c r="AC1261" s="40"/>
      <c r="AD1261" s="37" t="s">
        <v>913</v>
      </c>
      <c r="AE1261" s="37" t="s">
        <v>913</v>
      </c>
      <c r="AF1261" s="37">
        <v>19021</v>
      </c>
      <c r="AG1261" s="37" t="s">
        <v>2722</v>
      </c>
      <c r="AJ1261" s="37">
        <v>10</v>
      </c>
      <c r="AK1261" s="37" t="s">
        <v>3082</v>
      </c>
      <c r="AL1261" s="37">
        <v>30</v>
      </c>
      <c r="AN1261" s="37" t="str">
        <f>+IF(AL1261=45,1,"")</f>
        <v/>
      </c>
      <c r="AO1261" s="40">
        <f ca="1">+TODAY()</f>
        <v>44256</v>
      </c>
      <c r="AP1261" s="41" t="str">
        <f>+IF(Tabla1[[#This Row],[Fecha Ingreso Plataforma]]="","",AO1261-AC1261)</f>
        <v/>
      </c>
      <c r="AQ1261" s="40"/>
      <c r="AR1261" s="42">
        <f>+IF(Tabla1[[#This Row],[Fecha Baja]]="","",VALUE(1&amp;"/"&amp;MONTH(Tabla1[[#This Row],[Fecha Baja]])&amp;"/"&amp;YEAR(Tabla1[[#This Row],[Fecha Baja]])))</f>
        <v>43040</v>
      </c>
      <c r="AS1261" s="42" t="str">
        <f>IF(Tabla1[[#This Row],[Fecha Ingreso Plataforma]]="","",VALUE(1&amp;"/"&amp;MONTH(Tabla1[[#This Row],[Fecha Ingreso Plataforma]])&amp;"/"&amp;YEAR(Tabla1[[#This Row],[Fecha Ingreso Plataforma]])))</f>
        <v/>
      </c>
      <c r="AT1261" s="41" t="str">
        <f>+IF(AND(Tabla1[[#This Row],[dias]]&gt;=135,Tabla1[[#This Row],[Estado]]="Vigente"),"Si","No")</f>
        <v>No</v>
      </c>
      <c r="AU1261" s="37" t="str">
        <f>+IF(COUNTIF('PLAN EMPLEADO'!I:I,Tabla1[[#This Row],[Mail]])=0,"No","Si")</f>
        <v>No</v>
      </c>
      <c r="AV1261" s="89" t="s">
        <v>709</v>
      </c>
      <c r="AW1261" s="194"/>
    </row>
    <row r="1262" spans="1:49" x14ac:dyDescent="0.2">
      <c r="A1262" s="37" t="s">
        <v>27</v>
      </c>
      <c r="B1262" s="37" t="s">
        <v>3115</v>
      </c>
      <c r="C1262" s="37" t="s">
        <v>28</v>
      </c>
      <c r="D1262" s="37" t="s">
        <v>30</v>
      </c>
      <c r="E1262" s="193" t="str">
        <f>+LEFT(Tabla1[[#This Row],[RutDV]],8)</f>
        <v>12595688</v>
      </c>
      <c r="F1262" s="193" t="str">
        <f>+RIGHT(Tabla1[[#This Row],[RutDV]],1)</f>
        <v>2</v>
      </c>
      <c r="G1262" s="37" t="s">
        <v>298</v>
      </c>
      <c r="H1262" s="37" t="s">
        <v>921</v>
      </c>
      <c r="I1262" s="37" t="str">
        <f>+TRIM(Tabla1[[#This Row],[Nombres]]&amp;" "&amp;Tabla1[[#This Row],[Apellidos]])</f>
        <v>INGRID FABIOLA LEDEZMA ROJAS</v>
      </c>
      <c r="J1262" s="37" t="s">
        <v>1828</v>
      </c>
      <c r="K1262" s="37" t="s">
        <v>1829</v>
      </c>
      <c r="L1262" s="37" t="s">
        <v>2494</v>
      </c>
      <c r="M1262" s="37" t="s">
        <v>2499</v>
      </c>
      <c r="N1262" s="37" t="s">
        <v>2499</v>
      </c>
      <c r="O1262" s="37" t="s">
        <v>3089</v>
      </c>
      <c r="P1262" s="40">
        <v>43021</v>
      </c>
      <c r="Q1262" s="37"/>
      <c r="V1262" s="40">
        <v>27099</v>
      </c>
      <c r="W1262" s="37"/>
      <c r="Y1262" s="37" t="str">
        <f>+IFERROR(VLOOKUP(Tabla1[[#This Row],[Supervisor]],STAFF!E:H,4,0),"")</f>
        <v/>
      </c>
      <c r="Z1262" s="40">
        <v>43014</v>
      </c>
      <c r="AA1262" s="40">
        <v>43035</v>
      </c>
      <c r="AB1262" s="37" t="s">
        <v>2517</v>
      </c>
      <c r="AC1262" s="40"/>
      <c r="AD1262" s="37" t="s">
        <v>921</v>
      </c>
      <c r="AE1262" s="37" t="s">
        <v>921</v>
      </c>
      <c r="AF1262" s="37">
        <v>19092</v>
      </c>
      <c r="AG1262" s="37" t="s">
        <v>2730</v>
      </c>
      <c r="AJ1262" s="37">
        <v>10</v>
      </c>
      <c r="AK1262" s="37" t="s">
        <v>3082</v>
      </c>
      <c r="AL1262" s="37">
        <v>30</v>
      </c>
      <c r="AN1262" s="37" t="str">
        <f>+IF(AL1262=45,1,"")</f>
        <v/>
      </c>
      <c r="AO1262" s="40">
        <f ca="1">+TODAY()</f>
        <v>44256</v>
      </c>
      <c r="AP1262" s="41" t="str">
        <f>+IF(Tabla1[[#This Row],[Fecha Ingreso Plataforma]]="","",AO1262-AC1262)</f>
        <v/>
      </c>
      <c r="AQ1262" s="40"/>
      <c r="AR1262" s="42">
        <f>+IF(Tabla1[[#This Row],[Fecha Baja]]="","",VALUE(1&amp;"/"&amp;MONTH(Tabla1[[#This Row],[Fecha Baja]])&amp;"/"&amp;YEAR(Tabla1[[#This Row],[Fecha Baja]])))</f>
        <v>43009</v>
      </c>
      <c r="AS1262" s="42" t="str">
        <f>IF(Tabla1[[#This Row],[Fecha Ingreso Plataforma]]="","",VALUE(1&amp;"/"&amp;MONTH(Tabla1[[#This Row],[Fecha Ingreso Plataforma]])&amp;"/"&amp;YEAR(Tabla1[[#This Row],[Fecha Ingreso Plataforma]])))</f>
        <v/>
      </c>
      <c r="AT1262" s="41" t="str">
        <f>+IF(AND(Tabla1[[#This Row],[dias]]&gt;=135,Tabla1[[#This Row],[Estado]]="Vigente"),"Si","No")</f>
        <v>No</v>
      </c>
      <c r="AU1262" s="37" t="str">
        <f>+IF(COUNTIF('PLAN EMPLEADO'!I:I,Tabla1[[#This Row],[Mail]])=0,"No","Si")</f>
        <v>No</v>
      </c>
      <c r="AV1262" s="89" t="s">
        <v>709</v>
      </c>
      <c r="AW1262" s="194"/>
    </row>
    <row r="1263" spans="1:49" x14ac:dyDescent="0.2">
      <c r="A1263" s="37" t="s">
        <v>27</v>
      </c>
      <c r="B1263" s="37" t="s">
        <v>3115</v>
      </c>
      <c r="C1263" s="37" t="s">
        <v>28</v>
      </c>
      <c r="D1263" s="37" t="s">
        <v>30</v>
      </c>
      <c r="E1263" s="193" t="str">
        <f>+LEFT(Tabla1[[#This Row],[RutDV]],8)</f>
        <v>10113465</v>
      </c>
      <c r="F1263" s="193" t="str">
        <f>+RIGHT(Tabla1[[#This Row],[RutDV]],1)</f>
        <v>2</v>
      </c>
      <c r="G1263" s="37" t="s">
        <v>301</v>
      </c>
      <c r="H1263" s="37" t="s">
        <v>924</v>
      </c>
      <c r="I1263" s="37" t="str">
        <f>+TRIM(Tabla1[[#This Row],[Nombres]]&amp;" "&amp;Tabla1[[#This Row],[Apellidos]])</f>
        <v>LORENZO DEL ROSARIO MONDACA ALUCEMA</v>
      </c>
      <c r="J1263" s="37" t="s">
        <v>1834</v>
      </c>
      <c r="K1263" s="37" t="s">
        <v>1835</v>
      </c>
      <c r="L1263" s="37" t="s">
        <v>2494</v>
      </c>
      <c r="M1263" s="37" t="s">
        <v>2499</v>
      </c>
      <c r="N1263" s="37" t="s">
        <v>2499</v>
      </c>
      <c r="P1263" s="40">
        <v>43032</v>
      </c>
      <c r="Q1263" s="37"/>
      <c r="V1263" s="40">
        <v>24978</v>
      </c>
      <c r="W1263" s="37"/>
      <c r="Y1263" s="37" t="str">
        <f>+IFERROR(VLOOKUP(Tabla1[[#This Row],[Supervisor]],STAFF!E:H,4,0),"")</f>
        <v/>
      </c>
      <c r="Z1263" s="40">
        <v>43014</v>
      </c>
      <c r="AA1263" s="40">
        <v>43035</v>
      </c>
      <c r="AB1263" s="37" t="s">
        <v>2517</v>
      </c>
      <c r="AC1263" s="40"/>
      <c r="AD1263" s="37" t="s">
        <v>924</v>
      </c>
      <c r="AE1263" s="37" t="s">
        <v>924</v>
      </c>
      <c r="AF1263" s="37">
        <v>19101</v>
      </c>
      <c r="AG1263" s="37" t="s">
        <v>2733</v>
      </c>
      <c r="AJ1263" s="37">
        <v>10</v>
      </c>
      <c r="AK1263" s="37" t="s">
        <v>3082</v>
      </c>
      <c r="AL1263" s="37">
        <v>30</v>
      </c>
      <c r="AN1263" s="37" t="str">
        <f>+IF(AL1263=45,1,"")</f>
        <v/>
      </c>
      <c r="AO1263" s="40">
        <f ca="1">+TODAY()</f>
        <v>44256</v>
      </c>
      <c r="AP1263" s="41" t="str">
        <f>+IF(Tabla1[[#This Row],[Fecha Ingreso Plataforma]]="","",AO1263-AC1263)</f>
        <v/>
      </c>
      <c r="AQ1263" s="40"/>
      <c r="AR1263" s="42">
        <f>+IF(Tabla1[[#This Row],[Fecha Baja]]="","",VALUE(1&amp;"/"&amp;MONTH(Tabla1[[#This Row],[Fecha Baja]])&amp;"/"&amp;YEAR(Tabla1[[#This Row],[Fecha Baja]])))</f>
        <v>43009</v>
      </c>
      <c r="AS1263" s="42" t="str">
        <f>IF(Tabla1[[#This Row],[Fecha Ingreso Plataforma]]="","",VALUE(1&amp;"/"&amp;MONTH(Tabla1[[#This Row],[Fecha Ingreso Plataforma]])&amp;"/"&amp;YEAR(Tabla1[[#This Row],[Fecha Ingreso Plataforma]])))</f>
        <v/>
      </c>
      <c r="AT1263" s="41" t="str">
        <f>+IF(AND(Tabla1[[#This Row],[dias]]&gt;=135,Tabla1[[#This Row],[Estado]]="Vigente"),"Si","No")</f>
        <v>No</v>
      </c>
      <c r="AU1263" s="37" t="str">
        <f>+IF(COUNTIF('PLAN EMPLEADO'!I:I,Tabla1[[#This Row],[Mail]])=0,"No","Si")</f>
        <v>No</v>
      </c>
      <c r="AV1263" s="89" t="s">
        <v>709</v>
      </c>
      <c r="AW1263" s="194"/>
    </row>
    <row r="1264" spans="1:49" x14ac:dyDescent="0.2">
      <c r="A1264" s="37" t="s">
        <v>27</v>
      </c>
      <c r="B1264" s="37" t="s">
        <v>3115</v>
      </c>
      <c r="C1264" s="37" t="s">
        <v>28</v>
      </c>
      <c r="D1264" s="37" t="s">
        <v>30</v>
      </c>
      <c r="E1264" s="193" t="str">
        <f>+LEFT(Tabla1[[#This Row],[RutDV]],8)</f>
        <v>17937731</v>
      </c>
      <c r="F1264" s="193" t="str">
        <f>+RIGHT(Tabla1[[#This Row],[RutDV]],1)</f>
        <v>4</v>
      </c>
      <c r="G1264" s="37" t="s">
        <v>305</v>
      </c>
      <c r="H1264" s="37" t="s">
        <v>928</v>
      </c>
      <c r="I1264" s="37" t="str">
        <f>+TRIM(Tabla1[[#This Row],[Nombres]]&amp;" "&amp;Tabla1[[#This Row],[Apellidos]])</f>
        <v>LORENA FRANCISCA RODRIGUEZ BONILLA</v>
      </c>
      <c r="J1264" s="37" t="s">
        <v>1841</v>
      </c>
      <c r="K1264" s="37" t="s">
        <v>1842</v>
      </c>
      <c r="L1264" s="37" t="s">
        <v>2494</v>
      </c>
      <c r="M1264" s="37" t="s">
        <v>2499</v>
      </c>
      <c r="N1264" s="37" t="s">
        <v>2499</v>
      </c>
      <c r="P1264" s="40">
        <v>43028</v>
      </c>
      <c r="Q1264" s="37"/>
      <c r="V1264" s="40">
        <v>33501</v>
      </c>
      <c r="W1264" s="37"/>
      <c r="Y1264" s="37" t="str">
        <f>+IFERROR(VLOOKUP(Tabla1[[#This Row],[Supervisor]],STAFF!E:H,4,0),"")</f>
        <v/>
      </c>
      <c r="Z1264" s="40">
        <v>43014</v>
      </c>
      <c r="AA1264" s="40">
        <v>43035</v>
      </c>
      <c r="AB1264" s="37" t="s">
        <v>2517</v>
      </c>
      <c r="AC1264" s="40"/>
      <c r="AD1264" s="37" t="s">
        <v>928</v>
      </c>
      <c r="AE1264" s="37" t="s">
        <v>928</v>
      </c>
      <c r="AF1264" s="37">
        <v>19119</v>
      </c>
      <c r="AG1264" s="37" t="s">
        <v>2737</v>
      </c>
      <c r="AJ1264" s="37">
        <v>10</v>
      </c>
      <c r="AK1264" s="37" t="s">
        <v>3082</v>
      </c>
      <c r="AL1264" s="37">
        <v>30</v>
      </c>
      <c r="AN1264" s="37" t="str">
        <f>+IF(AL1264=45,1,"")</f>
        <v/>
      </c>
      <c r="AO1264" s="40">
        <f ca="1">+TODAY()</f>
        <v>44256</v>
      </c>
      <c r="AP1264" s="41" t="str">
        <f>+IF(Tabla1[[#This Row],[Fecha Ingreso Plataforma]]="","",AO1264-AC1264)</f>
        <v/>
      </c>
      <c r="AQ1264" s="40"/>
      <c r="AR1264" s="42">
        <f>+IF(Tabla1[[#This Row],[Fecha Baja]]="","",VALUE(1&amp;"/"&amp;MONTH(Tabla1[[#This Row],[Fecha Baja]])&amp;"/"&amp;YEAR(Tabla1[[#This Row],[Fecha Baja]])))</f>
        <v>43009</v>
      </c>
      <c r="AS1264" s="42" t="str">
        <f>IF(Tabla1[[#This Row],[Fecha Ingreso Plataforma]]="","",VALUE(1&amp;"/"&amp;MONTH(Tabla1[[#This Row],[Fecha Ingreso Plataforma]])&amp;"/"&amp;YEAR(Tabla1[[#This Row],[Fecha Ingreso Plataforma]])))</f>
        <v/>
      </c>
      <c r="AT1264" s="41" t="str">
        <f>+IF(AND(Tabla1[[#This Row],[dias]]&gt;=135,Tabla1[[#This Row],[Estado]]="Vigente"),"Si","No")</f>
        <v>No</v>
      </c>
      <c r="AU1264" s="37" t="str">
        <f>+IF(COUNTIF('PLAN EMPLEADO'!I:I,Tabla1[[#This Row],[Mail]])=0,"No","Si")</f>
        <v>No</v>
      </c>
      <c r="AV1264" s="89" t="s">
        <v>709</v>
      </c>
      <c r="AW1264" s="194"/>
    </row>
    <row r="1265" spans="1:49" x14ac:dyDescent="0.2">
      <c r="A1265" s="37" t="s">
        <v>27</v>
      </c>
      <c r="B1265" s="37" t="s">
        <v>3115</v>
      </c>
      <c r="C1265" s="37" t="s">
        <v>28</v>
      </c>
      <c r="D1265" s="37" t="s">
        <v>30</v>
      </c>
      <c r="E1265" s="193" t="str">
        <f>+LEFT(Tabla1[[#This Row],[RutDV]],8)</f>
        <v>13328197</v>
      </c>
      <c r="F1265" s="193" t="str">
        <f>+RIGHT(Tabla1[[#This Row],[RutDV]],1)</f>
        <v>5</v>
      </c>
      <c r="G1265" s="37" t="s">
        <v>288</v>
      </c>
      <c r="H1265" s="37" t="s">
        <v>911</v>
      </c>
      <c r="I1265" s="37" t="str">
        <f>+TRIM(Tabla1[[#This Row],[Nombres]]&amp;" "&amp;Tabla1[[#This Row],[Apellidos]])</f>
        <v>MARIANNE ALEJANDRA ARDILES MORALES</v>
      </c>
      <c r="J1265" s="37" t="s">
        <v>1810</v>
      </c>
      <c r="K1265" s="37" t="s">
        <v>1811</v>
      </c>
      <c r="L1265" s="37" t="s">
        <v>2494</v>
      </c>
      <c r="M1265" s="37" t="s">
        <v>2499</v>
      </c>
      <c r="N1265" s="37" t="s">
        <v>2499</v>
      </c>
      <c r="P1265" s="40">
        <v>43027</v>
      </c>
      <c r="Q1265" s="37"/>
      <c r="V1265" s="40">
        <v>28694</v>
      </c>
      <c r="W1265" s="37"/>
      <c r="Y1265" s="37" t="str">
        <f>+IFERROR(VLOOKUP(Tabla1[[#This Row],[Supervisor]],STAFF!E:H,4,0),"")</f>
        <v/>
      </c>
      <c r="Z1265" s="40">
        <v>43014</v>
      </c>
      <c r="AA1265" s="40">
        <v>43035</v>
      </c>
      <c r="AB1265" s="37" t="s">
        <v>2517</v>
      </c>
      <c r="AC1265" s="40"/>
      <c r="AD1265" s="37" t="s">
        <v>911</v>
      </c>
      <c r="AE1265" s="37" t="s">
        <v>911</v>
      </c>
      <c r="AF1265" s="37">
        <v>19113</v>
      </c>
      <c r="AG1265" s="37" t="s">
        <v>2720</v>
      </c>
      <c r="AJ1265" s="37">
        <v>10</v>
      </c>
      <c r="AK1265" s="37" t="s">
        <v>3082</v>
      </c>
      <c r="AL1265" s="37">
        <v>30</v>
      </c>
      <c r="AN1265" s="37" t="str">
        <f>+IF(AL1265=45,1,"")</f>
        <v/>
      </c>
      <c r="AO1265" s="40">
        <f ca="1">+TODAY()</f>
        <v>44256</v>
      </c>
      <c r="AP1265" s="41" t="str">
        <f>+IF(Tabla1[[#This Row],[Fecha Ingreso Plataforma]]="","",AO1265-AC1265)</f>
        <v/>
      </c>
      <c r="AQ1265" s="40"/>
      <c r="AR1265" s="42">
        <f>+IF(Tabla1[[#This Row],[Fecha Baja]]="","",VALUE(1&amp;"/"&amp;MONTH(Tabla1[[#This Row],[Fecha Baja]])&amp;"/"&amp;YEAR(Tabla1[[#This Row],[Fecha Baja]])))</f>
        <v>43009</v>
      </c>
      <c r="AS1265" s="42" t="str">
        <f>IF(Tabla1[[#This Row],[Fecha Ingreso Plataforma]]="","",VALUE(1&amp;"/"&amp;MONTH(Tabla1[[#This Row],[Fecha Ingreso Plataforma]])&amp;"/"&amp;YEAR(Tabla1[[#This Row],[Fecha Ingreso Plataforma]])))</f>
        <v/>
      </c>
      <c r="AT1265" s="41" t="str">
        <f>+IF(AND(Tabla1[[#This Row],[dias]]&gt;=135,Tabla1[[#This Row],[Estado]]="Vigente"),"Si","No")</f>
        <v>No</v>
      </c>
      <c r="AU1265" s="37" t="str">
        <f>+IF(COUNTIF('PLAN EMPLEADO'!I:I,Tabla1[[#This Row],[Mail]])=0,"No","Si")</f>
        <v>No</v>
      </c>
      <c r="AV1265" s="89" t="s">
        <v>709</v>
      </c>
      <c r="AW1265" s="194"/>
    </row>
    <row r="1266" spans="1:49" x14ac:dyDescent="0.2">
      <c r="A1266" s="37" t="s">
        <v>27</v>
      </c>
      <c r="B1266" s="37" t="s">
        <v>3115</v>
      </c>
      <c r="C1266" s="37" t="s">
        <v>28</v>
      </c>
      <c r="D1266" s="37" t="s">
        <v>30</v>
      </c>
      <c r="E1266" s="193" t="str">
        <f>+LEFT(Tabla1[[#This Row],[RutDV]],8)</f>
        <v>16891739</v>
      </c>
      <c r="F1266" s="193" t="str">
        <f>+RIGHT(Tabla1[[#This Row],[RutDV]],1)</f>
        <v>2</v>
      </c>
      <c r="G1266" s="37" t="s">
        <v>309</v>
      </c>
      <c r="H1266" s="37" t="s">
        <v>932</v>
      </c>
      <c r="I1266" s="37" t="str">
        <f>+TRIM(Tabla1[[#This Row],[Nombres]]&amp;" "&amp;Tabla1[[#This Row],[Apellidos]])</f>
        <v>MARICEL DEL CARMEN YAÑEZ SANTANDER</v>
      </c>
      <c r="J1266" s="37" t="s">
        <v>1849</v>
      </c>
      <c r="K1266" s="37" t="s">
        <v>1850</v>
      </c>
      <c r="L1266" s="37" t="s">
        <v>2494</v>
      </c>
      <c r="M1266" s="37" t="s">
        <v>2499</v>
      </c>
      <c r="N1266" s="37" t="s">
        <v>2499</v>
      </c>
      <c r="P1266" s="40">
        <v>43024</v>
      </c>
      <c r="Q1266" s="37"/>
      <c r="V1266" s="40">
        <v>32085</v>
      </c>
      <c r="W1266" s="37"/>
      <c r="Y1266" s="37" t="str">
        <f>+IFERROR(VLOOKUP(Tabla1[[#This Row],[Supervisor]],STAFF!E:H,4,0),"")</f>
        <v/>
      </c>
      <c r="Z1266" s="40">
        <v>43014</v>
      </c>
      <c r="AA1266" s="40">
        <v>43035</v>
      </c>
      <c r="AB1266" s="37" t="s">
        <v>2517</v>
      </c>
      <c r="AC1266" s="40"/>
      <c r="AD1266" s="37" t="s">
        <v>932</v>
      </c>
      <c r="AE1266" s="37" t="s">
        <v>932</v>
      </c>
      <c r="AF1266" s="37">
        <v>19118</v>
      </c>
      <c r="AG1266" s="37" t="s">
        <v>2741</v>
      </c>
      <c r="AJ1266" s="37">
        <v>10</v>
      </c>
      <c r="AK1266" s="37" t="s">
        <v>3082</v>
      </c>
      <c r="AL1266" s="37">
        <v>30</v>
      </c>
      <c r="AN1266" s="37" t="str">
        <f>+IF(AL1266=45,1,"")</f>
        <v/>
      </c>
      <c r="AO1266" s="40">
        <f ca="1">+TODAY()</f>
        <v>44256</v>
      </c>
      <c r="AP1266" s="41" t="str">
        <f>+IF(Tabla1[[#This Row],[Fecha Ingreso Plataforma]]="","",AO1266-AC1266)</f>
        <v/>
      </c>
      <c r="AQ1266" s="40"/>
      <c r="AR1266" s="42">
        <f>+IF(Tabla1[[#This Row],[Fecha Baja]]="","",VALUE(1&amp;"/"&amp;MONTH(Tabla1[[#This Row],[Fecha Baja]])&amp;"/"&amp;YEAR(Tabla1[[#This Row],[Fecha Baja]])))</f>
        <v>43009</v>
      </c>
      <c r="AS1266" s="42" t="str">
        <f>IF(Tabla1[[#This Row],[Fecha Ingreso Plataforma]]="","",VALUE(1&amp;"/"&amp;MONTH(Tabla1[[#This Row],[Fecha Ingreso Plataforma]])&amp;"/"&amp;YEAR(Tabla1[[#This Row],[Fecha Ingreso Plataforma]])))</f>
        <v/>
      </c>
      <c r="AT1266" s="41" t="str">
        <f>+IF(AND(Tabla1[[#This Row],[dias]]&gt;=135,Tabla1[[#This Row],[Estado]]="Vigente"),"Si","No")</f>
        <v>No</v>
      </c>
      <c r="AU1266" s="37" t="str">
        <f>+IF(COUNTIF('PLAN EMPLEADO'!I:I,Tabla1[[#This Row],[Mail]])=0,"No","Si")</f>
        <v>No</v>
      </c>
      <c r="AV1266" s="89" t="s">
        <v>709</v>
      </c>
      <c r="AW1266" s="194"/>
    </row>
    <row r="1267" spans="1:49" x14ac:dyDescent="0.2">
      <c r="A1267" s="37" t="s">
        <v>27</v>
      </c>
      <c r="B1267" s="37" t="s">
        <v>3115</v>
      </c>
      <c r="C1267" s="37" t="s">
        <v>28</v>
      </c>
      <c r="D1267" s="37" t="s">
        <v>30</v>
      </c>
      <c r="E1267" s="193" t="str">
        <f>+LEFT(Tabla1[[#This Row],[RutDV]],8)</f>
        <v>15975606</v>
      </c>
      <c r="F1267" s="193" t="str">
        <f>+RIGHT(Tabla1[[#This Row],[RutDV]],1)</f>
        <v>8</v>
      </c>
      <c r="G1267" s="37" t="s">
        <v>304</v>
      </c>
      <c r="H1267" s="37" t="s">
        <v>927</v>
      </c>
      <c r="I1267" s="37" t="str">
        <f>+TRIM(Tabla1[[#This Row],[Nombres]]&amp;" "&amp;Tabla1[[#This Row],[Apellidos]])</f>
        <v>NILSA SOLANGE RIVERA CARVAJAL</v>
      </c>
      <c r="J1267" s="37" t="s">
        <v>4514</v>
      </c>
      <c r="K1267" s="37" t="s">
        <v>1840</v>
      </c>
      <c r="L1267" s="37" t="s">
        <v>2494</v>
      </c>
      <c r="M1267" s="37" t="s">
        <v>2499</v>
      </c>
      <c r="N1267" s="37" t="s">
        <v>2499</v>
      </c>
      <c r="P1267" s="40">
        <v>43032</v>
      </c>
      <c r="Q1267" s="37"/>
      <c r="V1267" s="40">
        <v>31080</v>
      </c>
      <c r="W1267" s="37"/>
      <c r="Y1267" s="37" t="str">
        <f>+IFERROR(VLOOKUP(Tabla1[[#This Row],[Supervisor]],STAFF!E:H,4,0),"")</f>
        <v/>
      </c>
      <c r="Z1267" s="40">
        <v>43014</v>
      </c>
      <c r="AA1267" s="40">
        <v>43035</v>
      </c>
      <c r="AB1267" s="37" t="s">
        <v>2517</v>
      </c>
      <c r="AC1267" s="40"/>
      <c r="AD1267" s="37" t="s">
        <v>927</v>
      </c>
      <c r="AE1267" s="37" t="s">
        <v>927</v>
      </c>
      <c r="AF1267" s="37">
        <v>19144</v>
      </c>
      <c r="AG1267" s="37" t="s">
        <v>2736</v>
      </c>
      <c r="AJ1267" s="37">
        <v>10</v>
      </c>
      <c r="AK1267" s="37" t="s">
        <v>3082</v>
      </c>
      <c r="AL1267" s="37">
        <v>30</v>
      </c>
      <c r="AN1267" s="37" t="str">
        <f>+IF(AL1267=45,1,"")</f>
        <v/>
      </c>
      <c r="AO1267" s="40">
        <f ca="1">+TODAY()</f>
        <v>44256</v>
      </c>
      <c r="AP1267" s="41" t="str">
        <f>+IF(Tabla1[[#This Row],[Fecha Ingreso Plataforma]]="","",AO1267-AC1267)</f>
        <v/>
      </c>
      <c r="AQ1267" s="40"/>
      <c r="AR1267" s="42">
        <f>+IF(Tabla1[[#This Row],[Fecha Baja]]="","",VALUE(1&amp;"/"&amp;MONTH(Tabla1[[#This Row],[Fecha Baja]])&amp;"/"&amp;YEAR(Tabla1[[#This Row],[Fecha Baja]])))</f>
        <v>43009</v>
      </c>
      <c r="AS1267" s="42" t="str">
        <f>IF(Tabla1[[#This Row],[Fecha Ingreso Plataforma]]="","",VALUE(1&amp;"/"&amp;MONTH(Tabla1[[#This Row],[Fecha Ingreso Plataforma]])&amp;"/"&amp;YEAR(Tabla1[[#This Row],[Fecha Ingreso Plataforma]])))</f>
        <v/>
      </c>
      <c r="AT1267" s="41" t="str">
        <f>+IF(AND(Tabla1[[#This Row],[dias]]&gt;=135,Tabla1[[#This Row],[Estado]]="Vigente"),"Si","No")</f>
        <v>No</v>
      </c>
      <c r="AU1267" s="37" t="str">
        <f>+IF(COUNTIF('PLAN EMPLEADO'!I:I,Tabla1[[#This Row],[Mail]])=0,"No","Si")</f>
        <v>No</v>
      </c>
      <c r="AV1267" s="89" t="s">
        <v>709</v>
      </c>
      <c r="AW1267" s="194"/>
    </row>
    <row r="1268" spans="1:49" x14ac:dyDescent="0.2">
      <c r="A1268" s="37" t="s">
        <v>27</v>
      </c>
      <c r="B1268" s="37" t="s">
        <v>3115</v>
      </c>
      <c r="C1268" s="37" t="s">
        <v>28</v>
      </c>
      <c r="D1268" s="37" t="s">
        <v>30</v>
      </c>
      <c r="E1268" s="193" t="str">
        <f>+LEFT(Tabla1[[#This Row],[RutDV]],8)</f>
        <v>6484946-</v>
      </c>
      <c r="F1268" s="193" t="str">
        <f>+RIGHT(Tabla1[[#This Row],[RutDV]],1)</f>
        <v>8</v>
      </c>
      <c r="G1268" s="37" t="s">
        <v>296</v>
      </c>
      <c r="H1268" s="37" t="s">
        <v>919</v>
      </c>
      <c r="I1268" s="37" t="str">
        <f>+TRIM(Tabla1[[#This Row],[Nombres]]&amp;" "&amp;Tabla1[[#This Row],[Apellidos]])</f>
        <v>YAMIL EMILIO HACIN PIZARRO</v>
      </c>
      <c r="J1268" s="37" t="s">
        <v>1824</v>
      </c>
      <c r="K1268" s="37" t="s">
        <v>1825</v>
      </c>
      <c r="L1268" s="37" t="s">
        <v>2494</v>
      </c>
      <c r="M1268" s="37" t="s">
        <v>2499</v>
      </c>
      <c r="N1268" s="37" t="s">
        <v>2499</v>
      </c>
      <c r="O1268" s="37" t="s">
        <v>3089</v>
      </c>
      <c r="P1268" s="40">
        <v>43020</v>
      </c>
      <c r="Q1268" s="37"/>
      <c r="V1268" s="40">
        <v>21057</v>
      </c>
      <c r="W1268" s="37"/>
      <c r="Y1268" s="37" t="str">
        <f>+IFERROR(VLOOKUP(Tabla1[[#This Row],[Supervisor]],STAFF!E:H,4,0),"")</f>
        <v/>
      </c>
      <c r="Z1268" s="40">
        <v>43014</v>
      </c>
      <c r="AA1268" s="40">
        <v>43035</v>
      </c>
      <c r="AB1268" s="37" t="s">
        <v>2517</v>
      </c>
      <c r="AC1268" s="40"/>
      <c r="AD1268" s="37" t="s">
        <v>919</v>
      </c>
      <c r="AE1268" s="37" t="s">
        <v>919</v>
      </c>
      <c r="AF1268" s="37">
        <v>19009</v>
      </c>
      <c r="AG1268" s="37" t="s">
        <v>2728</v>
      </c>
      <c r="AJ1268" s="37">
        <v>10</v>
      </c>
      <c r="AK1268" s="37" t="s">
        <v>3082</v>
      </c>
      <c r="AL1268" s="37">
        <v>30</v>
      </c>
      <c r="AN1268" s="37" t="str">
        <f>+IF(AL1268=45,1,"")</f>
        <v/>
      </c>
      <c r="AO1268" s="40">
        <f ca="1">+TODAY()</f>
        <v>44256</v>
      </c>
      <c r="AP1268" s="41" t="str">
        <f>+IF(Tabla1[[#This Row],[Fecha Ingreso Plataforma]]="","",AO1268-AC1268)</f>
        <v/>
      </c>
      <c r="AQ1268" s="40"/>
      <c r="AR1268" s="42">
        <f>+IF(Tabla1[[#This Row],[Fecha Baja]]="","",VALUE(1&amp;"/"&amp;MONTH(Tabla1[[#This Row],[Fecha Baja]])&amp;"/"&amp;YEAR(Tabla1[[#This Row],[Fecha Baja]])))</f>
        <v>43009</v>
      </c>
      <c r="AS1268" s="42" t="str">
        <f>IF(Tabla1[[#This Row],[Fecha Ingreso Plataforma]]="","",VALUE(1&amp;"/"&amp;MONTH(Tabla1[[#This Row],[Fecha Ingreso Plataforma]])&amp;"/"&amp;YEAR(Tabla1[[#This Row],[Fecha Ingreso Plataforma]])))</f>
        <v/>
      </c>
      <c r="AT1268" s="41" t="str">
        <f>+IF(AND(Tabla1[[#This Row],[dias]]&gt;=135,Tabla1[[#This Row],[Estado]]="Vigente"),"Si","No")</f>
        <v>No</v>
      </c>
      <c r="AU1268" s="37" t="str">
        <f>+IF(COUNTIF('PLAN EMPLEADO'!I:I,Tabla1[[#This Row],[Mail]])=0,"No","Si")</f>
        <v>No</v>
      </c>
      <c r="AV1268" s="89" t="s">
        <v>709</v>
      </c>
      <c r="AW1268" s="194"/>
    </row>
    <row r="1269" spans="1:49" x14ac:dyDescent="0.2">
      <c r="A1269" s="37" t="s">
        <v>27</v>
      </c>
      <c r="B1269" s="37" t="s">
        <v>3115</v>
      </c>
      <c r="C1269" s="37" t="s">
        <v>28</v>
      </c>
      <c r="D1269" s="37" t="s">
        <v>30</v>
      </c>
      <c r="E1269" s="193" t="str">
        <f>+LEFT(Tabla1[[#This Row],[RutDV]],8)</f>
        <v>18160361</v>
      </c>
      <c r="F1269" s="193" t="str">
        <f>+RIGHT(Tabla1[[#This Row],[RutDV]],1)</f>
        <v>5</v>
      </c>
      <c r="G1269" s="37" t="s">
        <v>308</v>
      </c>
      <c r="H1269" s="37" t="s">
        <v>931</v>
      </c>
      <c r="I1269" s="37" t="str">
        <f>+TRIM(Tabla1[[#This Row],[Nombres]]&amp;" "&amp;Tabla1[[#This Row],[Apellidos]])</f>
        <v>YULIA EMELY URRUTIA URRUTIA</v>
      </c>
      <c r="J1269" s="37" t="s">
        <v>1847</v>
      </c>
      <c r="K1269" s="37" t="s">
        <v>1848</v>
      </c>
      <c r="L1269" s="37" t="s">
        <v>2494</v>
      </c>
      <c r="M1269" s="37" t="s">
        <v>2499</v>
      </c>
      <c r="N1269" s="37" t="s">
        <v>2499</v>
      </c>
      <c r="P1269" s="40">
        <v>43021</v>
      </c>
      <c r="Q1269" s="37"/>
      <c r="V1269" s="40">
        <v>30744</v>
      </c>
      <c r="W1269" s="37"/>
      <c r="Y1269" s="37" t="str">
        <f>+IFERROR(VLOOKUP(Tabla1[[#This Row],[Supervisor]],STAFF!E:H,4,0),"")</f>
        <v/>
      </c>
      <c r="Z1269" s="40">
        <v>43014</v>
      </c>
      <c r="AA1269" s="40">
        <v>43035</v>
      </c>
      <c r="AB1269" s="37" t="s">
        <v>2517</v>
      </c>
      <c r="AC1269" s="40"/>
      <c r="AD1269" s="37" t="s">
        <v>931</v>
      </c>
      <c r="AE1269" s="37" t="s">
        <v>931</v>
      </c>
      <c r="AF1269" s="37">
        <v>19133</v>
      </c>
      <c r="AG1269" s="37" t="s">
        <v>2740</v>
      </c>
      <c r="AJ1269" s="37">
        <v>10</v>
      </c>
      <c r="AK1269" s="37" t="s">
        <v>3082</v>
      </c>
      <c r="AL1269" s="37">
        <v>30</v>
      </c>
      <c r="AN1269" s="37" t="str">
        <f>+IF(AL1269=45,1,"")</f>
        <v/>
      </c>
      <c r="AO1269" s="40">
        <f ca="1">+TODAY()</f>
        <v>44256</v>
      </c>
      <c r="AP1269" s="41" t="str">
        <f>+IF(Tabla1[[#This Row],[Fecha Ingreso Plataforma]]="","",AO1269-AC1269)</f>
        <v/>
      </c>
      <c r="AQ1269" s="40"/>
      <c r="AR1269" s="42">
        <f>+IF(Tabla1[[#This Row],[Fecha Baja]]="","",VALUE(1&amp;"/"&amp;MONTH(Tabla1[[#This Row],[Fecha Baja]])&amp;"/"&amp;YEAR(Tabla1[[#This Row],[Fecha Baja]])))</f>
        <v>43009</v>
      </c>
      <c r="AS1269" s="42" t="str">
        <f>IF(Tabla1[[#This Row],[Fecha Ingreso Plataforma]]="","",VALUE(1&amp;"/"&amp;MONTH(Tabla1[[#This Row],[Fecha Ingreso Plataforma]])&amp;"/"&amp;YEAR(Tabla1[[#This Row],[Fecha Ingreso Plataforma]])))</f>
        <v/>
      </c>
      <c r="AT1269" s="41" t="str">
        <f>+IF(AND(Tabla1[[#This Row],[dias]]&gt;=135,Tabla1[[#This Row],[Estado]]="Vigente"),"Si","No")</f>
        <v>No</v>
      </c>
      <c r="AU1269" s="37" t="str">
        <f>+IF(COUNTIF('PLAN EMPLEADO'!I:I,Tabla1[[#This Row],[Mail]])=0,"No","Si")</f>
        <v>No</v>
      </c>
      <c r="AV1269" s="89" t="s">
        <v>709</v>
      </c>
      <c r="AW1269" s="194"/>
    </row>
    <row r="1270" spans="1:49" x14ac:dyDescent="0.2">
      <c r="A1270" s="37" t="s">
        <v>27</v>
      </c>
      <c r="B1270" s="37" t="s">
        <v>3115</v>
      </c>
      <c r="C1270" s="37" t="s">
        <v>28</v>
      </c>
      <c r="D1270" s="37" t="s">
        <v>30</v>
      </c>
      <c r="E1270" s="193" t="str">
        <f>+LEFT(Tabla1[[#This Row],[RutDV]],8)</f>
        <v>18210331</v>
      </c>
      <c r="F1270" s="193" t="str">
        <f>+RIGHT(Tabla1[[#This Row],[RutDV]],1)</f>
        <v>4</v>
      </c>
      <c r="G1270" s="37" t="s">
        <v>316</v>
      </c>
      <c r="H1270" s="37" t="s">
        <v>939</v>
      </c>
      <c r="I1270" s="37" t="str">
        <f>+TRIM(Tabla1[[#This Row],[Nombres]]&amp;" "&amp;Tabla1[[#This Row],[Apellidos]])</f>
        <v>GABRIEL MATIAS GARATE SEPULVEDA</v>
      </c>
      <c r="J1270" s="37" t="s">
        <v>1858</v>
      </c>
      <c r="K1270" s="37" t="s">
        <v>1859</v>
      </c>
      <c r="L1270" s="37" t="s">
        <v>2494</v>
      </c>
      <c r="M1270" s="37" t="s">
        <v>2499</v>
      </c>
      <c r="N1270" s="37" t="s">
        <v>2498</v>
      </c>
      <c r="O1270" s="37" t="s">
        <v>2498</v>
      </c>
      <c r="P1270" s="40">
        <v>43045</v>
      </c>
      <c r="Q1270" s="37"/>
      <c r="V1270" s="40">
        <v>33750</v>
      </c>
      <c r="W1270" s="37"/>
      <c r="Y1270" s="37" t="str">
        <f>+IFERROR(VLOOKUP(Tabla1[[#This Row],[Supervisor]],STAFF!E:H,4,0),"")</f>
        <v/>
      </c>
      <c r="Z1270" s="40">
        <v>43021</v>
      </c>
      <c r="AA1270" s="40">
        <v>43045</v>
      </c>
      <c r="AB1270" s="37" t="s">
        <v>2517</v>
      </c>
      <c r="AC1270" s="40"/>
      <c r="AD1270" s="37" t="s">
        <v>939</v>
      </c>
      <c r="AE1270" s="37" t="s">
        <v>939</v>
      </c>
      <c r="AF1270" s="37">
        <v>19140</v>
      </c>
      <c r="AG1270" s="37" t="s">
        <v>2748</v>
      </c>
      <c r="AJ1270" s="37">
        <v>11</v>
      </c>
      <c r="AK1270" s="37" t="s">
        <v>3086</v>
      </c>
      <c r="AL1270" s="37">
        <v>30</v>
      </c>
      <c r="AN1270" s="37" t="str">
        <f>+IF(AL1270=45,1,"")</f>
        <v/>
      </c>
      <c r="AO1270" s="40">
        <f ca="1">+TODAY()</f>
        <v>44256</v>
      </c>
      <c r="AP1270" s="41" t="str">
        <f>+IF(Tabla1[[#This Row],[Fecha Ingreso Plataforma]]="","",AO1270-AC1270)</f>
        <v/>
      </c>
      <c r="AQ1270" s="40"/>
      <c r="AR1270" s="42">
        <f>+IF(Tabla1[[#This Row],[Fecha Baja]]="","",VALUE(1&amp;"/"&amp;MONTH(Tabla1[[#This Row],[Fecha Baja]])&amp;"/"&amp;YEAR(Tabla1[[#This Row],[Fecha Baja]])))</f>
        <v>43040</v>
      </c>
      <c r="AS1270" s="42" t="str">
        <f>IF(Tabla1[[#This Row],[Fecha Ingreso Plataforma]]="","",VALUE(1&amp;"/"&amp;MONTH(Tabla1[[#This Row],[Fecha Ingreso Plataforma]])&amp;"/"&amp;YEAR(Tabla1[[#This Row],[Fecha Ingreso Plataforma]])))</f>
        <v/>
      </c>
      <c r="AT1270" s="41" t="str">
        <f>+IF(AND(Tabla1[[#This Row],[dias]]&gt;=135,Tabla1[[#This Row],[Estado]]="Vigente"),"Si","No")</f>
        <v>No</v>
      </c>
      <c r="AU1270" s="37" t="str">
        <f>+IF(COUNTIF('PLAN EMPLEADO'!I:I,Tabla1[[#This Row],[Mail]])=0,"No","Si")</f>
        <v>No</v>
      </c>
      <c r="AV1270" s="89" t="s">
        <v>709</v>
      </c>
      <c r="AW1270" s="194"/>
    </row>
    <row r="1271" spans="1:49" x14ac:dyDescent="0.2">
      <c r="A1271" s="37" t="s">
        <v>27</v>
      </c>
      <c r="B1271" s="37" t="s">
        <v>3115</v>
      </c>
      <c r="C1271" s="37" t="s">
        <v>28</v>
      </c>
      <c r="D1271" s="37" t="s">
        <v>30</v>
      </c>
      <c r="E1271" s="193" t="str">
        <f>+LEFT(Tabla1[[#This Row],[RutDV]],8)</f>
        <v>18923239</v>
      </c>
      <c r="F1271" s="193" t="str">
        <f>+RIGHT(Tabla1[[#This Row],[RutDV]],1)</f>
        <v>K</v>
      </c>
      <c r="G1271" s="37" t="s">
        <v>319</v>
      </c>
      <c r="H1271" s="37" t="s">
        <v>942</v>
      </c>
      <c r="I1271" s="37" t="str">
        <f>+TRIM(Tabla1[[#This Row],[Nombres]]&amp;" "&amp;Tabla1[[#This Row],[Apellidos]])</f>
        <v>KIMBERLYN ESTEFANIA ROJAS RAMIREZ</v>
      </c>
      <c r="J1271" s="37" t="s">
        <v>1864</v>
      </c>
      <c r="K1271" s="37" t="s">
        <v>4578</v>
      </c>
      <c r="L1271" s="37" t="s">
        <v>2494</v>
      </c>
      <c r="M1271" s="37" t="s">
        <v>2499</v>
      </c>
      <c r="N1271" s="37" t="s">
        <v>2499</v>
      </c>
      <c r="O1271" s="37" t="s">
        <v>3089</v>
      </c>
      <c r="P1271" s="40">
        <v>43026</v>
      </c>
      <c r="Q1271" s="37"/>
      <c r="V1271" s="40">
        <v>34494</v>
      </c>
      <c r="W1271" s="37"/>
      <c r="Y1271" s="37" t="str">
        <f>+IFERROR(VLOOKUP(Tabla1[[#This Row],[Supervisor]],STAFF!E:H,4,0),"")</f>
        <v/>
      </c>
      <c r="Z1271" s="40">
        <v>43021</v>
      </c>
      <c r="AA1271" s="40">
        <v>43045</v>
      </c>
      <c r="AB1271" s="37" t="s">
        <v>2517</v>
      </c>
      <c r="AC1271" s="40"/>
      <c r="AD1271" s="37" t="s">
        <v>942</v>
      </c>
      <c r="AE1271" s="37" t="s">
        <v>942</v>
      </c>
      <c r="AF1271" s="37">
        <v>19048</v>
      </c>
      <c r="AG1271" s="37" t="s">
        <v>2750</v>
      </c>
      <c r="AJ1271" s="37">
        <v>11</v>
      </c>
      <c r="AK1271" s="37" t="s">
        <v>3086</v>
      </c>
      <c r="AL1271" s="37">
        <v>30</v>
      </c>
      <c r="AN1271" s="37" t="str">
        <f>+IF(AL1271=45,1,"")</f>
        <v/>
      </c>
      <c r="AO1271" s="40">
        <f ca="1">+TODAY()</f>
        <v>44256</v>
      </c>
      <c r="AP1271" s="41" t="str">
        <f>+IF(Tabla1[[#This Row],[Fecha Ingreso Plataforma]]="","",AO1271-AC1271)</f>
        <v/>
      </c>
      <c r="AQ1271" s="40"/>
      <c r="AR1271" s="42">
        <f>+IF(Tabla1[[#This Row],[Fecha Baja]]="","",VALUE(1&amp;"/"&amp;MONTH(Tabla1[[#This Row],[Fecha Baja]])&amp;"/"&amp;YEAR(Tabla1[[#This Row],[Fecha Baja]])))</f>
        <v>43009</v>
      </c>
      <c r="AS1271" s="42" t="str">
        <f>IF(Tabla1[[#This Row],[Fecha Ingreso Plataforma]]="","",VALUE(1&amp;"/"&amp;MONTH(Tabla1[[#This Row],[Fecha Ingreso Plataforma]])&amp;"/"&amp;YEAR(Tabla1[[#This Row],[Fecha Ingreso Plataforma]])))</f>
        <v/>
      </c>
      <c r="AT1271" s="41" t="str">
        <f>+IF(AND(Tabla1[[#This Row],[dias]]&gt;=135,Tabla1[[#This Row],[Estado]]="Vigente"),"Si","No")</f>
        <v>No</v>
      </c>
      <c r="AU1271" s="37" t="str">
        <f>+IF(COUNTIF('PLAN EMPLEADO'!I:I,Tabla1[[#This Row],[Mail]])=0,"No","Si")</f>
        <v>No</v>
      </c>
      <c r="AV1271" s="89" t="s">
        <v>709</v>
      </c>
      <c r="AW1271" s="194"/>
    </row>
    <row r="1272" spans="1:49" x14ac:dyDescent="0.2">
      <c r="A1272" s="37" t="s">
        <v>27</v>
      </c>
      <c r="B1272" s="37" t="s">
        <v>3115</v>
      </c>
      <c r="C1272" s="37" t="s">
        <v>28</v>
      </c>
      <c r="D1272" s="37" t="s">
        <v>30</v>
      </c>
      <c r="E1272" s="193" t="str">
        <f>+LEFT(Tabla1[[#This Row],[RutDV]],8)</f>
        <v>15673503</v>
      </c>
      <c r="F1272" s="193" t="str">
        <f>+RIGHT(Tabla1[[#This Row],[RutDV]],1)</f>
        <v>5</v>
      </c>
      <c r="G1272" s="37" t="s">
        <v>324</v>
      </c>
      <c r="H1272" s="37" t="s">
        <v>947</v>
      </c>
      <c r="I1272" s="37" t="str">
        <f>+TRIM(Tabla1[[#This Row],[Nombres]]&amp;" "&amp;Tabla1[[#This Row],[Apellidos]])</f>
        <v>MARIA JOSE VARGAS VARGAS</v>
      </c>
      <c r="J1272" s="37" t="s">
        <v>1421</v>
      </c>
      <c r="K1272" s="37" t="s">
        <v>1869</v>
      </c>
      <c r="L1272" s="37" t="s">
        <v>2494</v>
      </c>
      <c r="M1272" s="37" t="s">
        <v>2499</v>
      </c>
      <c r="N1272" s="37" t="s">
        <v>2499</v>
      </c>
      <c r="P1272" s="40">
        <v>43042</v>
      </c>
      <c r="Q1272" s="37"/>
      <c r="V1272" s="40">
        <v>30585</v>
      </c>
      <c r="W1272" s="37"/>
      <c r="Y1272" s="37" t="str">
        <f>+IFERROR(VLOOKUP(Tabla1[[#This Row],[Supervisor]],STAFF!E:H,4,0),"")</f>
        <v/>
      </c>
      <c r="Z1272" s="40">
        <v>43021</v>
      </c>
      <c r="AA1272" s="40">
        <v>43045</v>
      </c>
      <c r="AB1272" s="37" t="s">
        <v>2517</v>
      </c>
      <c r="AC1272" s="40"/>
      <c r="AD1272" s="37" t="s">
        <v>947</v>
      </c>
      <c r="AE1272" s="37" t="s">
        <v>947</v>
      </c>
      <c r="AF1272" s="37">
        <v>19135</v>
      </c>
      <c r="AG1272" s="37" t="s">
        <v>2755</v>
      </c>
      <c r="AJ1272" s="37">
        <v>11</v>
      </c>
      <c r="AK1272" s="37" t="s">
        <v>3086</v>
      </c>
      <c r="AL1272" s="37">
        <v>30</v>
      </c>
      <c r="AN1272" s="37" t="str">
        <f>+IF(AL1272=45,1,"")</f>
        <v/>
      </c>
      <c r="AO1272" s="40">
        <f ca="1">+TODAY()</f>
        <v>44256</v>
      </c>
      <c r="AP1272" s="41" t="str">
        <f>+IF(Tabla1[[#This Row],[Fecha Ingreso Plataforma]]="","",AO1272-AC1272)</f>
        <v/>
      </c>
      <c r="AQ1272" s="40"/>
      <c r="AR1272" s="42">
        <f>+IF(Tabla1[[#This Row],[Fecha Baja]]="","",VALUE(1&amp;"/"&amp;MONTH(Tabla1[[#This Row],[Fecha Baja]])&amp;"/"&amp;YEAR(Tabla1[[#This Row],[Fecha Baja]])))</f>
        <v>43040</v>
      </c>
      <c r="AS1272" s="42" t="str">
        <f>IF(Tabla1[[#This Row],[Fecha Ingreso Plataforma]]="","",VALUE(1&amp;"/"&amp;MONTH(Tabla1[[#This Row],[Fecha Ingreso Plataforma]])&amp;"/"&amp;YEAR(Tabla1[[#This Row],[Fecha Ingreso Plataforma]])))</f>
        <v/>
      </c>
      <c r="AT1272" s="41" t="str">
        <f>+IF(AND(Tabla1[[#This Row],[dias]]&gt;=135,Tabla1[[#This Row],[Estado]]="Vigente"),"Si","No")</f>
        <v>No</v>
      </c>
      <c r="AU1272" s="37" t="str">
        <f>+IF(COUNTIF('PLAN EMPLEADO'!I:I,Tabla1[[#This Row],[Mail]])=0,"No","Si")</f>
        <v>No</v>
      </c>
      <c r="AV1272" s="89" t="s">
        <v>709</v>
      </c>
      <c r="AW1272" s="194"/>
    </row>
    <row r="1273" spans="1:49" x14ac:dyDescent="0.2">
      <c r="A1273" s="37" t="s">
        <v>27</v>
      </c>
      <c r="B1273" s="37" t="s">
        <v>3115</v>
      </c>
      <c r="C1273" s="37" t="s">
        <v>28</v>
      </c>
      <c r="D1273" s="37" t="s">
        <v>30</v>
      </c>
      <c r="E1273" s="193" t="str">
        <f>+LEFT(Tabla1[[#This Row],[RutDV]],8)</f>
        <v>17846954</v>
      </c>
      <c r="F1273" s="193" t="str">
        <f>+RIGHT(Tabla1[[#This Row],[RutDV]],1)</f>
        <v>1</v>
      </c>
      <c r="G1273" s="37" t="s">
        <v>312</v>
      </c>
      <c r="H1273" s="37" t="s">
        <v>935</v>
      </c>
      <c r="I1273" s="37" t="str">
        <f>+TRIM(Tabla1[[#This Row],[Nombres]]&amp;" "&amp;Tabla1[[#This Row],[Apellidos]])</f>
        <v>RODRIGO IGNACIO AYALA ARAYA</v>
      </c>
      <c r="J1273" s="37" t="s">
        <v>4516</v>
      </c>
      <c r="K1273" s="37" t="s">
        <v>1853</v>
      </c>
      <c r="L1273" s="37" t="s">
        <v>2494</v>
      </c>
      <c r="M1273" s="37" t="s">
        <v>2499</v>
      </c>
      <c r="N1273" s="37" t="s">
        <v>2499</v>
      </c>
      <c r="P1273" s="40">
        <v>43034</v>
      </c>
      <c r="Q1273" s="37"/>
      <c r="V1273" s="40">
        <v>33413</v>
      </c>
      <c r="W1273" s="37"/>
      <c r="Y1273" s="37" t="str">
        <f>+IFERROR(VLOOKUP(Tabla1[[#This Row],[Supervisor]],STAFF!E:H,4,0),"")</f>
        <v/>
      </c>
      <c r="Z1273" s="40">
        <v>43021</v>
      </c>
      <c r="AA1273" s="40">
        <v>43045</v>
      </c>
      <c r="AB1273" s="37" t="s">
        <v>2517</v>
      </c>
      <c r="AC1273" s="40"/>
      <c r="AD1273" s="37" t="s">
        <v>935</v>
      </c>
      <c r="AE1273" s="37" t="s">
        <v>935</v>
      </c>
      <c r="AF1273" s="37">
        <v>19078</v>
      </c>
      <c r="AG1273" s="37" t="s">
        <v>2744</v>
      </c>
      <c r="AJ1273" s="37">
        <v>11</v>
      </c>
      <c r="AK1273" s="37" t="s">
        <v>3086</v>
      </c>
      <c r="AL1273" s="37">
        <v>30</v>
      </c>
      <c r="AN1273" s="37" t="str">
        <f>+IF(AL1273=45,1,"")</f>
        <v/>
      </c>
      <c r="AO1273" s="40">
        <f ca="1">+TODAY()</f>
        <v>44256</v>
      </c>
      <c r="AP1273" s="41" t="str">
        <f>+IF(Tabla1[[#This Row],[Fecha Ingreso Plataforma]]="","",AO1273-AC1273)</f>
        <v/>
      </c>
      <c r="AQ1273" s="40"/>
      <c r="AR1273" s="42">
        <f>+IF(Tabla1[[#This Row],[Fecha Baja]]="","",VALUE(1&amp;"/"&amp;MONTH(Tabla1[[#This Row],[Fecha Baja]])&amp;"/"&amp;YEAR(Tabla1[[#This Row],[Fecha Baja]])))</f>
        <v>43009</v>
      </c>
      <c r="AS1273" s="42" t="str">
        <f>IF(Tabla1[[#This Row],[Fecha Ingreso Plataforma]]="","",VALUE(1&amp;"/"&amp;MONTH(Tabla1[[#This Row],[Fecha Ingreso Plataforma]])&amp;"/"&amp;YEAR(Tabla1[[#This Row],[Fecha Ingreso Plataforma]])))</f>
        <v/>
      </c>
      <c r="AT1273" s="41" t="str">
        <f>+IF(AND(Tabla1[[#This Row],[dias]]&gt;=135,Tabla1[[#This Row],[Estado]]="Vigente"),"Si","No")</f>
        <v>No</v>
      </c>
      <c r="AU1273" s="37" t="str">
        <f>+IF(COUNTIF('PLAN EMPLEADO'!I:I,Tabla1[[#This Row],[Mail]])=0,"No","Si")</f>
        <v>No</v>
      </c>
      <c r="AV1273" s="89" t="s">
        <v>709</v>
      </c>
      <c r="AW1273" s="194"/>
    </row>
    <row r="1274" spans="1:49" x14ac:dyDescent="0.2">
      <c r="A1274" s="37" t="s">
        <v>27</v>
      </c>
      <c r="B1274" s="37" t="s">
        <v>3115</v>
      </c>
      <c r="C1274" s="37" t="s">
        <v>28</v>
      </c>
      <c r="D1274" s="37" t="s">
        <v>30</v>
      </c>
      <c r="E1274" s="193" t="str">
        <f>+LEFT(Tabla1[[#This Row],[RutDV]],8)</f>
        <v>19660969</v>
      </c>
      <c r="F1274" s="193" t="str">
        <f>+RIGHT(Tabla1[[#This Row],[RutDV]],1)</f>
        <v>5</v>
      </c>
      <c r="G1274" s="37" t="s">
        <v>313</v>
      </c>
      <c r="H1274" s="37" t="s">
        <v>936</v>
      </c>
      <c r="I1274" s="37" t="str">
        <f>+TRIM(Tabla1[[#This Row],[Nombres]]&amp;" "&amp;Tabla1[[#This Row],[Apellidos]])</f>
        <v>SUSAN GABRIELA BASTIAS GARCIA</v>
      </c>
      <c r="J1274" s="37" t="s">
        <v>4518</v>
      </c>
      <c r="K1274" s="37" t="s">
        <v>1854</v>
      </c>
      <c r="L1274" s="37" t="s">
        <v>2494</v>
      </c>
      <c r="M1274" s="37" t="s">
        <v>2499</v>
      </c>
      <c r="N1274" s="37" t="s">
        <v>2498</v>
      </c>
      <c r="O1274" s="37" t="s">
        <v>2498</v>
      </c>
      <c r="P1274" s="40">
        <v>43045</v>
      </c>
      <c r="Q1274" s="37"/>
      <c r="V1274" s="40">
        <v>35680</v>
      </c>
      <c r="W1274" s="37"/>
      <c r="Y1274" s="37" t="str">
        <f>+IFERROR(VLOOKUP(Tabla1[[#This Row],[Supervisor]],STAFF!E:H,4,0),"")</f>
        <v/>
      </c>
      <c r="Z1274" s="40">
        <v>43021</v>
      </c>
      <c r="AA1274" s="40">
        <v>43045</v>
      </c>
      <c r="AB1274" s="37" t="s">
        <v>2517</v>
      </c>
      <c r="AC1274" s="40"/>
      <c r="AD1274" s="37" t="s">
        <v>936</v>
      </c>
      <c r="AE1274" s="37" t="s">
        <v>936</v>
      </c>
      <c r="AF1274" s="37">
        <v>19100</v>
      </c>
      <c r="AG1274" s="37" t="s">
        <v>2745</v>
      </c>
      <c r="AJ1274" s="37">
        <v>11</v>
      </c>
      <c r="AK1274" s="37" t="s">
        <v>3086</v>
      </c>
      <c r="AL1274" s="37">
        <v>30</v>
      </c>
      <c r="AN1274" s="37" t="str">
        <f>+IF(AL1274=45,1,"")</f>
        <v/>
      </c>
      <c r="AO1274" s="40">
        <f ca="1">+TODAY()</f>
        <v>44256</v>
      </c>
      <c r="AP1274" s="41" t="str">
        <f>+IF(Tabla1[[#This Row],[Fecha Ingreso Plataforma]]="","",AO1274-AC1274)</f>
        <v/>
      </c>
      <c r="AQ1274" s="40"/>
      <c r="AR1274" s="42">
        <f>+IF(Tabla1[[#This Row],[Fecha Baja]]="","",VALUE(1&amp;"/"&amp;MONTH(Tabla1[[#This Row],[Fecha Baja]])&amp;"/"&amp;YEAR(Tabla1[[#This Row],[Fecha Baja]])))</f>
        <v>43040</v>
      </c>
      <c r="AS1274" s="42" t="str">
        <f>IF(Tabla1[[#This Row],[Fecha Ingreso Plataforma]]="","",VALUE(1&amp;"/"&amp;MONTH(Tabla1[[#This Row],[Fecha Ingreso Plataforma]])&amp;"/"&amp;YEAR(Tabla1[[#This Row],[Fecha Ingreso Plataforma]])))</f>
        <v/>
      </c>
      <c r="AT1274" s="41" t="str">
        <f>+IF(AND(Tabla1[[#This Row],[dias]]&gt;=135,Tabla1[[#This Row],[Estado]]="Vigente"),"Si","No")</f>
        <v>No</v>
      </c>
      <c r="AU1274" s="37" t="str">
        <f>+IF(COUNTIF('PLAN EMPLEADO'!I:I,Tabla1[[#This Row],[Mail]])=0,"No","Si")</f>
        <v>No</v>
      </c>
      <c r="AV1274" s="89" t="s">
        <v>709</v>
      </c>
      <c r="AW1274" s="194"/>
    </row>
    <row r="1275" spans="1:49" x14ac:dyDescent="0.2">
      <c r="A1275" s="37" t="s">
        <v>27</v>
      </c>
      <c r="B1275" s="37" t="s">
        <v>3115</v>
      </c>
      <c r="C1275" s="37" t="s">
        <v>28</v>
      </c>
      <c r="D1275" s="37" t="s">
        <v>30</v>
      </c>
      <c r="E1275" s="193" t="str">
        <f>+LEFT(Tabla1[[#This Row],[RutDV]],8)</f>
        <v>11298815</v>
      </c>
      <c r="F1275" s="193" t="str">
        <f>+RIGHT(Tabla1[[#This Row],[RutDV]],1)</f>
        <v>7</v>
      </c>
      <c r="G1275" s="37" t="s">
        <v>311</v>
      </c>
      <c r="H1275" s="37" t="s">
        <v>934</v>
      </c>
      <c r="I1275" s="37" t="str">
        <f>+TRIM(Tabla1[[#This Row],[Nombres]]&amp;" "&amp;Tabla1[[#This Row],[Apellidos]])</f>
        <v>SUSANA INES ARCOS CORROTEA</v>
      </c>
      <c r="J1275" s="37" t="s">
        <v>4515</v>
      </c>
      <c r="K1275" s="37" t="s">
        <v>1852</v>
      </c>
      <c r="L1275" s="37" t="s">
        <v>2494</v>
      </c>
      <c r="M1275" s="37" t="s">
        <v>2499</v>
      </c>
      <c r="N1275" s="37" t="s">
        <v>2499</v>
      </c>
      <c r="P1275" s="40">
        <v>43045</v>
      </c>
      <c r="Q1275" s="37"/>
      <c r="V1275" s="40">
        <v>25158</v>
      </c>
      <c r="W1275" s="37"/>
      <c r="Y1275" s="37" t="str">
        <f>+IFERROR(VLOOKUP(Tabla1[[#This Row],[Supervisor]],STAFF!E:H,4,0),"")</f>
        <v/>
      </c>
      <c r="Z1275" s="40">
        <v>43021</v>
      </c>
      <c r="AA1275" s="40">
        <v>43045</v>
      </c>
      <c r="AB1275" s="37" t="s">
        <v>2517</v>
      </c>
      <c r="AC1275" s="40"/>
      <c r="AD1275" s="37" t="s">
        <v>934</v>
      </c>
      <c r="AE1275" s="37" t="s">
        <v>934</v>
      </c>
      <c r="AF1275" s="37">
        <v>19060</v>
      </c>
      <c r="AG1275" s="37" t="s">
        <v>2743</v>
      </c>
      <c r="AJ1275" s="37">
        <v>11</v>
      </c>
      <c r="AK1275" s="37" t="s">
        <v>3086</v>
      </c>
      <c r="AL1275" s="37">
        <v>30</v>
      </c>
      <c r="AN1275" s="37" t="str">
        <f>+IF(AL1275=45,1,"")</f>
        <v/>
      </c>
      <c r="AO1275" s="40">
        <f ca="1">+TODAY()</f>
        <v>44256</v>
      </c>
      <c r="AP1275" s="41" t="str">
        <f>+IF(Tabla1[[#This Row],[Fecha Ingreso Plataforma]]="","",AO1275-AC1275)</f>
        <v/>
      </c>
      <c r="AQ1275" s="40"/>
      <c r="AR1275" s="42">
        <f>+IF(Tabla1[[#This Row],[Fecha Baja]]="","",VALUE(1&amp;"/"&amp;MONTH(Tabla1[[#This Row],[Fecha Baja]])&amp;"/"&amp;YEAR(Tabla1[[#This Row],[Fecha Baja]])))</f>
        <v>43040</v>
      </c>
      <c r="AS1275" s="42" t="str">
        <f>IF(Tabla1[[#This Row],[Fecha Ingreso Plataforma]]="","",VALUE(1&amp;"/"&amp;MONTH(Tabla1[[#This Row],[Fecha Ingreso Plataforma]])&amp;"/"&amp;YEAR(Tabla1[[#This Row],[Fecha Ingreso Plataforma]])))</f>
        <v/>
      </c>
      <c r="AT1275" s="41" t="str">
        <f>+IF(AND(Tabla1[[#This Row],[dias]]&gt;=135,Tabla1[[#This Row],[Estado]]="Vigente"),"Si","No")</f>
        <v>No</v>
      </c>
      <c r="AU1275" s="37" t="str">
        <f>+IF(COUNTIF('PLAN EMPLEADO'!I:I,Tabla1[[#This Row],[Mail]])=0,"No","Si")</f>
        <v>No</v>
      </c>
      <c r="AV1275" s="89" t="s">
        <v>709</v>
      </c>
      <c r="AW1275" s="194"/>
    </row>
    <row r="1276" spans="1:49" x14ac:dyDescent="0.2">
      <c r="A1276" s="37" t="s">
        <v>27</v>
      </c>
      <c r="B1276" s="37" t="s">
        <v>3115</v>
      </c>
      <c r="C1276" s="37" t="s">
        <v>28</v>
      </c>
      <c r="D1276" s="37" t="s">
        <v>30</v>
      </c>
      <c r="E1276" s="193" t="str">
        <f>+LEFT(Tabla1[[#This Row],[RutDV]],8)</f>
        <v>19661541</v>
      </c>
      <c r="F1276" s="193" t="str">
        <f>+RIGHT(Tabla1[[#This Row],[RutDV]],1)</f>
        <v>5</v>
      </c>
      <c r="G1276" s="37" t="s">
        <v>323</v>
      </c>
      <c r="H1276" s="37" t="s">
        <v>946</v>
      </c>
      <c r="I1276" s="37" t="str">
        <f>+TRIM(Tabla1[[#This Row],[Nombres]]&amp;" "&amp;Tabla1[[#This Row],[Apellidos]])</f>
        <v>YAMILA FERNANDA URQUIETA MUÑOZ</v>
      </c>
      <c r="J1276" s="37" t="s">
        <v>4517</v>
      </c>
      <c r="K1276" s="37" t="s">
        <v>4579</v>
      </c>
      <c r="L1276" s="37" t="s">
        <v>2494</v>
      </c>
      <c r="M1276" s="37" t="s">
        <v>2499</v>
      </c>
      <c r="N1276" s="37" t="s">
        <v>2499</v>
      </c>
      <c r="P1276" s="40">
        <v>43026</v>
      </c>
      <c r="Q1276" s="37"/>
      <c r="V1276" s="40">
        <v>35759</v>
      </c>
      <c r="W1276" s="37"/>
      <c r="Y1276" s="37" t="str">
        <f>+IFERROR(VLOOKUP(Tabla1[[#This Row],[Supervisor]],STAFF!E:H,4,0),"")</f>
        <v/>
      </c>
      <c r="Z1276" s="40">
        <v>43021</v>
      </c>
      <c r="AA1276" s="40">
        <v>43045</v>
      </c>
      <c r="AB1276" s="37" t="s">
        <v>2517</v>
      </c>
      <c r="AC1276" s="40"/>
      <c r="AD1276" s="37" t="s">
        <v>946</v>
      </c>
      <c r="AE1276" s="37" t="s">
        <v>946</v>
      </c>
      <c r="AF1276" s="37">
        <v>19142</v>
      </c>
      <c r="AG1276" s="37" t="s">
        <v>2754</v>
      </c>
      <c r="AJ1276" s="37">
        <v>11</v>
      </c>
      <c r="AK1276" s="37" t="s">
        <v>3086</v>
      </c>
      <c r="AL1276" s="37">
        <v>30</v>
      </c>
      <c r="AN1276" s="37" t="str">
        <f>+IF(AL1276=45,1,"")</f>
        <v/>
      </c>
      <c r="AO1276" s="40">
        <f ca="1">+TODAY()</f>
        <v>44256</v>
      </c>
      <c r="AP1276" s="41" t="str">
        <f>+IF(Tabla1[[#This Row],[Fecha Ingreso Plataforma]]="","",AO1276-AC1276)</f>
        <v/>
      </c>
      <c r="AQ1276" s="40"/>
      <c r="AR1276" s="42">
        <f>+IF(Tabla1[[#This Row],[Fecha Baja]]="","",VALUE(1&amp;"/"&amp;MONTH(Tabla1[[#This Row],[Fecha Baja]])&amp;"/"&amp;YEAR(Tabla1[[#This Row],[Fecha Baja]])))</f>
        <v>43009</v>
      </c>
      <c r="AS1276" s="42" t="str">
        <f>IF(Tabla1[[#This Row],[Fecha Ingreso Plataforma]]="","",VALUE(1&amp;"/"&amp;MONTH(Tabla1[[#This Row],[Fecha Ingreso Plataforma]])&amp;"/"&amp;YEAR(Tabla1[[#This Row],[Fecha Ingreso Plataforma]])))</f>
        <v/>
      </c>
      <c r="AT1276" s="41" t="str">
        <f>+IF(AND(Tabla1[[#This Row],[dias]]&gt;=135,Tabla1[[#This Row],[Estado]]="Vigente"),"Si","No")</f>
        <v>No</v>
      </c>
      <c r="AU1276" s="37" t="str">
        <f>+IF(COUNTIF('PLAN EMPLEADO'!I:I,Tabla1[[#This Row],[Mail]])=0,"No","Si")</f>
        <v>No</v>
      </c>
      <c r="AV1276" s="89" t="s">
        <v>709</v>
      </c>
      <c r="AW1276" s="194"/>
    </row>
    <row r="1277" spans="1:49" x14ac:dyDescent="0.2">
      <c r="A1277" s="37" t="s">
        <v>27</v>
      </c>
      <c r="B1277" s="37" t="s">
        <v>3115</v>
      </c>
      <c r="C1277" s="37" t="s">
        <v>28</v>
      </c>
      <c r="D1277" s="37" t="s">
        <v>30</v>
      </c>
      <c r="E1277" s="193" t="str">
        <f>+LEFT(Tabla1[[#This Row],[RutDV]],8)</f>
        <v>15768344</v>
      </c>
      <c r="F1277" s="193" t="str">
        <f>+RIGHT(Tabla1[[#This Row],[RutDV]],1)</f>
        <v>6</v>
      </c>
      <c r="G1277" s="37" t="s">
        <v>331</v>
      </c>
      <c r="H1277" s="37" t="s">
        <v>954</v>
      </c>
      <c r="I1277" s="37" t="str">
        <f>+TRIM(Tabla1[[#This Row],[Nombres]]&amp;" "&amp;Tabla1[[#This Row],[Apellidos]])</f>
        <v>ANGELA DANIELA CASTILLO MARIN</v>
      </c>
      <c r="J1277" s="37" t="s">
        <v>4522</v>
      </c>
      <c r="K1277" s="37" t="s">
        <v>4580</v>
      </c>
      <c r="L1277" s="37" t="s">
        <v>2494</v>
      </c>
      <c r="M1277" s="37" t="s">
        <v>2499</v>
      </c>
      <c r="N1277" s="37" t="s">
        <v>2498</v>
      </c>
      <c r="O1277" s="37" t="s">
        <v>2498</v>
      </c>
      <c r="P1277" s="40">
        <v>43063</v>
      </c>
      <c r="Q1277" s="37"/>
      <c r="V1277" s="40">
        <v>31040</v>
      </c>
      <c r="W1277" s="37"/>
      <c r="Y1277" s="37" t="str">
        <f>+IFERROR(VLOOKUP(Tabla1[[#This Row],[Supervisor]],STAFF!E:H,4,0),"")</f>
        <v/>
      </c>
      <c r="Z1277" s="40">
        <v>43047</v>
      </c>
      <c r="AA1277" s="40">
        <v>43063</v>
      </c>
      <c r="AB1277" s="37" t="s">
        <v>2517</v>
      </c>
      <c r="AC1277" s="40"/>
      <c r="AD1277" s="37" t="s">
        <v>954</v>
      </c>
      <c r="AE1277" s="37" t="s">
        <v>954</v>
      </c>
      <c r="AF1277" s="37">
        <v>19062</v>
      </c>
      <c r="AG1277" s="37" t="s">
        <v>2762</v>
      </c>
      <c r="AJ1277" s="37">
        <v>12</v>
      </c>
      <c r="AK1277" s="37" t="s">
        <v>2515</v>
      </c>
      <c r="AL1277" s="37">
        <v>45</v>
      </c>
      <c r="AN1277" s="37">
        <f>+IF(AL1277=45,1,"")</f>
        <v>1</v>
      </c>
      <c r="AO1277" s="40">
        <f ca="1">+TODAY()</f>
        <v>44256</v>
      </c>
      <c r="AP1277" s="41" t="str">
        <f>+IF(Tabla1[[#This Row],[Fecha Ingreso Plataforma]]="","",AO1277-AC1277)</f>
        <v/>
      </c>
      <c r="AQ1277" s="40"/>
      <c r="AR1277" s="42">
        <f>+IF(Tabla1[[#This Row],[Fecha Baja]]="","",VALUE(1&amp;"/"&amp;MONTH(Tabla1[[#This Row],[Fecha Baja]])&amp;"/"&amp;YEAR(Tabla1[[#This Row],[Fecha Baja]])))</f>
        <v>43040</v>
      </c>
      <c r="AS1277" s="42" t="str">
        <f>IF(Tabla1[[#This Row],[Fecha Ingreso Plataforma]]="","",VALUE(1&amp;"/"&amp;MONTH(Tabla1[[#This Row],[Fecha Ingreso Plataforma]])&amp;"/"&amp;YEAR(Tabla1[[#This Row],[Fecha Ingreso Plataforma]])))</f>
        <v/>
      </c>
      <c r="AT1277" s="41" t="str">
        <f>+IF(AND(Tabla1[[#This Row],[dias]]&gt;=135,Tabla1[[#This Row],[Estado]]="Vigente"),"Si","No")</f>
        <v>No</v>
      </c>
      <c r="AU1277" s="37" t="str">
        <f>+IF(COUNTIF('PLAN EMPLEADO'!I:I,Tabla1[[#This Row],[Mail]])=0,"No","Si")</f>
        <v>No</v>
      </c>
      <c r="AV1277" s="89" t="s">
        <v>709</v>
      </c>
      <c r="AW1277" s="194"/>
    </row>
    <row r="1278" spans="1:49" x14ac:dyDescent="0.2">
      <c r="A1278" s="37" t="s">
        <v>27</v>
      </c>
      <c r="B1278" s="37" t="s">
        <v>3115</v>
      </c>
      <c r="C1278" s="37" t="s">
        <v>28</v>
      </c>
      <c r="D1278" s="37" t="s">
        <v>30</v>
      </c>
      <c r="E1278" s="193" t="str">
        <f>+LEFT(Tabla1[[#This Row],[RutDV]],8)</f>
        <v>9244311-</v>
      </c>
      <c r="F1278" s="193" t="str">
        <f>+RIGHT(Tabla1[[#This Row],[RutDV]],1)</f>
        <v>6</v>
      </c>
      <c r="G1278" s="37" t="s">
        <v>344</v>
      </c>
      <c r="H1278" s="37" t="s">
        <v>967</v>
      </c>
      <c r="I1278" s="37" t="str">
        <f>+TRIM(Tabla1[[#This Row],[Nombres]]&amp;" "&amp;Tabla1[[#This Row],[Apellidos]])</f>
        <v>AGUEDA OLGA VARGAS SAEZ</v>
      </c>
      <c r="J1278" s="37" t="s">
        <v>1899</v>
      </c>
      <c r="K1278" s="37" t="s">
        <v>1900</v>
      </c>
      <c r="L1278" s="37" t="s">
        <v>2494</v>
      </c>
      <c r="M1278" s="37" t="s">
        <v>2499</v>
      </c>
      <c r="N1278" s="37" t="s">
        <v>2499</v>
      </c>
      <c r="O1278" s="37" t="s">
        <v>3101</v>
      </c>
      <c r="P1278" s="40">
        <v>43063</v>
      </c>
      <c r="Q1278" s="37"/>
      <c r="V1278" s="40">
        <v>22127</v>
      </c>
      <c r="W1278" s="37"/>
      <c r="Y1278" s="37" t="str">
        <f>+IFERROR(VLOOKUP(Tabla1[[#This Row],[Supervisor]],STAFF!E:H,4,0),"")</f>
        <v/>
      </c>
      <c r="Z1278" s="40">
        <v>43047</v>
      </c>
      <c r="AA1278" s="40">
        <v>43063</v>
      </c>
      <c r="AB1278" s="37" t="s">
        <v>2517</v>
      </c>
      <c r="AC1278" s="40"/>
      <c r="AD1278" s="37" t="s">
        <v>967</v>
      </c>
      <c r="AE1278" s="37" t="s">
        <v>967</v>
      </c>
      <c r="AF1278" s="37">
        <v>19131</v>
      </c>
      <c r="AG1278" s="37" t="s">
        <v>2775</v>
      </c>
      <c r="AJ1278" s="37">
        <v>12</v>
      </c>
      <c r="AK1278" s="37" t="s">
        <v>2515</v>
      </c>
      <c r="AL1278" s="37">
        <v>45</v>
      </c>
      <c r="AN1278" s="37">
        <f>+IF(AL1278=45,1,"")</f>
        <v>1</v>
      </c>
      <c r="AO1278" s="40">
        <f ca="1">+TODAY()</f>
        <v>44256</v>
      </c>
      <c r="AP1278" s="41" t="str">
        <f>+IF(Tabla1[[#This Row],[Fecha Ingreso Plataforma]]="","",AO1278-AC1278)</f>
        <v/>
      </c>
      <c r="AQ1278" s="40"/>
      <c r="AR1278" s="42">
        <f>+IF(Tabla1[[#This Row],[Fecha Baja]]="","",VALUE(1&amp;"/"&amp;MONTH(Tabla1[[#This Row],[Fecha Baja]])&amp;"/"&amp;YEAR(Tabla1[[#This Row],[Fecha Baja]])))</f>
        <v>43040</v>
      </c>
      <c r="AS1278" s="42" t="str">
        <f>IF(Tabla1[[#This Row],[Fecha Ingreso Plataforma]]="","",VALUE(1&amp;"/"&amp;MONTH(Tabla1[[#This Row],[Fecha Ingreso Plataforma]])&amp;"/"&amp;YEAR(Tabla1[[#This Row],[Fecha Ingreso Plataforma]])))</f>
        <v/>
      </c>
      <c r="AT1278" s="41" t="str">
        <f>+IF(AND(Tabla1[[#This Row],[dias]]&gt;=135,Tabla1[[#This Row],[Estado]]="Vigente"),"Si","No")</f>
        <v>No</v>
      </c>
      <c r="AU1278" s="37" t="str">
        <f>+IF(COUNTIF('PLAN EMPLEADO'!I:I,Tabla1[[#This Row],[Mail]])=0,"No","Si")</f>
        <v>No</v>
      </c>
      <c r="AV1278" s="89" t="s">
        <v>709</v>
      </c>
      <c r="AW1278" s="194"/>
    </row>
    <row r="1279" spans="1:49" x14ac:dyDescent="0.2">
      <c r="A1279" s="37" t="s">
        <v>27</v>
      </c>
      <c r="B1279" s="37" t="s">
        <v>3115</v>
      </c>
      <c r="C1279" s="37" t="s">
        <v>28</v>
      </c>
      <c r="D1279" s="37" t="s">
        <v>30</v>
      </c>
      <c r="E1279" s="193" t="str">
        <f>+LEFT(Tabla1[[#This Row],[RutDV]],8)</f>
        <v>19042149</v>
      </c>
      <c r="F1279" s="193" t="str">
        <f>+RIGHT(Tabla1[[#This Row],[RutDV]],1)</f>
        <v>K</v>
      </c>
      <c r="G1279" s="37" t="s">
        <v>342</v>
      </c>
      <c r="H1279" s="37" t="s">
        <v>965</v>
      </c>
      <c r="I1279" s="37" t="str">
        <f>+TRIM(Tabla1[[#This Row],[Nombres]]&amp;" "&amp;Tabla1[[#This Row],[Apellidos]])</f>
        <v>CONSTANZA ANDREA ROJAS SALIINAS</v>
      </c>
      <c r="J1279" s="37" t="s">
        <v>1661</v>
      </c>
      <c r="K1279" s="37" t="s">
        <v>1896</v>
      </c>
      <c r="L1279" s="37" t="s">
        <v>2494</v>
      </c>
      <c r="M1279" s="37" t="s">
        <v>2499</v>
      </c>
      <c r="N1279" s="37" t="s">
        <v>2499</v>
      </c>
      <c r="O1279" s="37" t="s">
        <v>3101</v>
      </c>
      <c r="P1279" s="40">
        <v>43052</v>
      </c>
      <c r="Q1279" s="37"/>
      <c r="V1279" s="40">
        <v>35018</v>
      </c>
      <c r="W1279" s="37"/>
      <c r="Y1279" s="37" t="str">
        <f>+IFERROR(VLOOKUP(Tabla1[[#This Row],[Supervisor]],STAFF!E:H,4,0),"")</f>
        <v/>
      </c>
      <c r="Z1279" s="40">
        <v>43047</v>
      </c>
      <c r="AA1279" s="40">
        <v>43063</v>
      </c>
      <c r="AB1279" s="37" t="s">
        <v>2517</v>
      </c>
      <c r="AC1279" s="40"/>
      <c r="AD1279" s="37" t="s">
        <v>965</v>
      </c>
      <c r="AE1279" s="37" t="s">
        <v>965</v>
      </c>
      <c r="AF1279" s="37">
        <v>19134</v>
      </c>
      <c r="AG1279" s="37" t="s">
        <v>2773</v>
      </c>
      <c r="AJ1279" s="37">
        <v>12</v>
      </c>
      <c r="AK1279" s="37" t="s">
        <v>2515</v>
      </c>
      <c r="AL1279" s="37">
        <v>45</v>
      </c>
      <c r="AN1279" s="37">
        <f>+IF(AL1279=45,1,"")</f>
        <v>1</v>
      </c>
      <c r="AO1279" s="40">
        <f ca="1">+TODAY()</f>
        <v>44256</v>
      </c>
      <c r="AP1279" s="41" t="str">
        <f>+IF(Tabla1[[#This Row],[Fecha Ingreso Plataforma]]="","",AO1279-AC1279)</f>
        <v/>
      </c>
      <c r="AQ1279" s="40"/>
      <c r="AR1279" s="42">
        <f>+IF(Tabla1[[#This Row],[Fecha Baja]]="","",VALUE(1&amp;"/"&amp;MONTH(Tabla1[[#This Row],[Fecha Baja]])&amp;"/"&amp;YEAR(Tabla1[[#This Row],[Fecha Baja]])))</f>
        <v>43040</v>
      </c>
      <c r="AS1279" s="42" t="str">
        <f>IF(Tabla1[[#This Row],[Fecha Ingreso Plataforma]]="","",VALUE(1&amp;"/"&amp;MONTH(Tabla1[[#This Row],[Fecha Ingreso Plataforma]])&amp;"/"&amp;YEAR(Tabla1[[#This Row],[Fecha Ingreso Plataforma]])))</f>
        <v/>
      </c>
      <c r="AT1279" s="41" t="str">
        <f>+IF(AND(Tabla1[[#This Row],[dias]]&gt;=135,Tabla1[[#This Row],[Estado]]="Vigente"),"Si","No")</f>
        <v>No</v>
      </c>
      <c r="AU1279" s="37" t="str">
        <f>+IF(COUNTIF('PLAN EMPLEADO'!I:I,Tabla1[[#This Row],[Mail]])=0,"No","Si")</f>
        <v>No</v>
      </c>
      <c r="AV1279" s="89" t="s">
        <v>709</v>
      </c>
      <c r="AW1279" s="194"/>
    </row>
    <row r="1280" spans="1:49" x14ac:dyDescent="0.2">
      <c r="A1280" s="37" t="s">
        <v>27</v>
      </c>
      <c r="B1280" s="37" t="s">
        <v>3115</v>
      </c>
      <c r="C1280" s="37" t="s">
        <v>28</v>
      </c>
      <c r="D1280" s="37" t="s">
        <v>30</v>
      </c>
      <c r="E1280" s="193" t="str">
        <f>+LEFT(Tabla1[[#This Row],[RutDV]],8)</f>
        <v>18317435</v>
      </c>
      <c r="F1280" s="193" t="str">
        <f>+RIGHT(Tabla1[[#This Row],[RutDV]],1)</f>
        <v>5</v>
      </c>
      <c r="G1280" s="37" t="s">
        <v>334</v>
      </c>
      <c r="H1280" s="37" t="s">
        <v>957</v>
      </c>
      <c r="I1280" s="37" t="str">
        <f>+TRIM(Tabla1[[#This Row],[Nombres]]&amp;" "&amp;Tabla1[[#This Row],[Apellidos]])</f>
        <v>CINDY MAKARENA DONOSO DIAZ</v>
      </c>
      <c r="J1280" s="37" t="s">
        <v>1883</v>
      </c>
      <c r="K1280" s="37" t="s">
        <v>1884</v>
      </c>
      <c r="L1280" s="37" t="s">
        <v>2494</v>
      </c>
      <c r="M1280" s="37" t="s">
        <v>2499</v>
      </c>
      <c r="N1280" s="37" t="s">
        <v>2499</v>
      </c>
      <c r="O1280" s="37" t="s">
        <v>3102</v>
      </c>
      <c r="P1280" s="40">
        <v>43052</v>
      </c>
      <c r="Q1280" s="37"/>
      <c r="V1280" s="40">
        <v>34034</v>
      </c>
      <c r="W1280" s="37"/>
      <c r="Y1280" s="37" t="str">
        <f>+IFERROR(VLOOKUP(Tabla1[[#This Row],[Supervisor]],STAFF!E:H,4,0),"")</f>
        <v/>
      </c>
      <c r="Z1280" s="40">
        <v>43047</v>
      </c>
      <c r="AA1280" s="40">
        <v>43063</v>
      </c>
      <c r="AB1280" s="37" t="s">
        <v>2517</v>
      </c>
      <c r="AC1280" s="40"/>
      <c r="AD1280" s="37" t="s">
        <v>957</v>
      </c>
      <c r="AE1280" s="37" t="s">
        <v>957</v>
      </c>
      <c r="AF1280" s="37">
        <v>19018</v>
      </c>
      <c r="AG1280" s="37" t="s">
        <v>2765</v>
      </c>
      <c r="AJ1280" s="37">
        <v>12</v>
      </c>
      <c r="AK1280" s="37" t="s">
        <v>2515</v>
      </c>
      <c r="AL1280" s="37">
        <v>45</v>
      </c>
      <c r="AN1280" s="37">
        <f>+IF(AL1280=45,1,"")</f>
        <v>1</v>
      </c>
      <c r="AO1280" s="40">
        <f ca="1">+TODAY()</f>
        <v>44256</v>
      </c>
      <c r="AP1280" s="41" t="str">
        <f>+IF(Tabla1[[#This Row],[Fecha Ingreso Plataforma]]="","",AO1280-AC1280)</f>
        <v/>
      </c>
      <c r="AQ1280" s="40"/>
      <c r="AR1280" s="42">
        <f>+IF(Tabla1[[#This Row],[Fecha Baja]]="","",VALUE(1&amp;"/"&amp;MONTH(Tabla1[[#This Row],[Fecha Baja]])&amp;"/"&amp;YEAR(Tabla1[[#This Row],[Fecha Baja]])))</f>
        <v>43040</v>
      </c>
      <c r="AS1280" s="42" t="str">
        <f>IF(Tabla1[[#This Row],[Fecha Ingreso Plataforma]]="","",VALUE(1&amp;"/"&amp;MONTH(Tabla1[[#This Row],[Fecha Ingreso Plataforma]])&amp;"/"&amp;YEAR(Tabla1[[#This Row],[Fecha Ingreso Plataforma]])))</f>
        <v/>
      </c>
      <c r="AT1280" s="41" t="str">
        <f>+IF(AND(Tabla1[[#This Row],[dias]]&gt;=135,Tabla1[[#This Row],[Estado]]="Vigente"),"Si","No")</f>
        <v>No</v>
      </c>
      <c r="AU1280" s="37" t="str">
        <f>+IF(COUNTIF('PLAN EMPLEADO'!I:I,Tabla1[[#This Row],[Mail]])=0,"No","Si")</f>
        <v>No</v>
      </c>
      <c r="AV1280" s="89" t="s">
        <v>709</v>
      </c>
      <c r="AW1280" s="194"/>
    </row>
    <row r="1281" spans="1:49" x14ac:dyDescent="0.2">
      <c r="A1281" s="37" t="s">
        <v>27</v>
      </c>
      <c r="B1281" s="37" t="s">
        <v>3115</v>
      </c>
      <c r="C1281" s="37" t="s">
        <v>28</v>
      </c>
      <c r="D1281" s="37" t="s">
        <v>30</v>
      </c>
      <c r="E1281" s="193" t="str">
        <f>+LEFT(Tabla1[[#This Row],[RutDV]],8)</f>
        <v>17957149</v>
      </c>
      <c r="F1281" s="193" t="str">
        <f>+RIGHT(Tabla1[[#This Row],[RutDV]],1)</f>
        <v>8</v>
      </c>
      <c r="G1281" s="37" t="s">
        <v>338</v>
      </c>
      <c r="H1281" s="37" t="s">
        <v>961</v>
      </c>
      <c r="I1281" s="37" t="str">
        <f>+TRIM(Tabla1[[#This Row],[Nombres]]&amp;" "&amp;Tabla1[[#This Row],[Apellidos]])</f>
        <v>GABRIELA ANDREA MUNIZAGA ROSAS</v>
      </c>
      <c r="J1281" s="37" t="s">
        <v>1890</v>
      </c>
      <c r="K1281" s="37" t="s">
        <v>1891</v>
      </c>
      <c r="L1281" s="37" t="s">
        <v>2494</v>
      </c>
      <c r="M1281" s="37" t="s">
        <v>2499</v>
      </c>
      <c r="N1281" s="37" t="s">
        <v>2499</v>
      </c>
      <c r="O1281" s="37" t="s">
        <v>3094</v>
      </c>
      <c r="P1281" s="40">
        <v>43061</v>
      </c>
      <c r="Q1281" s="37"/>
      <c r="V1281" s="40">
        <v>33285</v>
      </c>
      <c r="W1281" s="37"/>
      <c r="Y1281" s="37" t="str">
        <f>+IFERROR(VLOOKUP(Tabla1[[#This Row],[Supervisor]],STAFF!E:H,4,0),"")</f>
        <v/>
      </c>
      <c r="Z1281" s="40">
        <v>43047</v>
      </c>
      <c r="AA1281" s="40">
        <v>43063</v>
      </c>
      <c r="AB1281" s="37" t="s">
        <v>2517</v>
      </c>
      <c r="AC1281" s="40"/>
      <c r="AD1281" s="37" t="s">
        <v>961</v>
      </c>
      <c r="AE1281" s="37" t="s">
        <v>961</v>
      </c>
      <c r="AF1281" s="37">
        <v>19110</v>
      </c>
      <c r="AG1281" s="37" t="s">
        <v>2769</v>
      </c>
      <c r="AJ1281" s="37">
        <v>12</v>
      </c>
      <c r="AK1281" s="37" t="s">
        <v>2515</v>
      </c>
      <c r="AL1281" s="37">
        <v>45</v>
      </c>
      <c r="AN1281" s="37">
        <f>+IF(AL1281=45,1,"")</f>
        <v>1</v>
      </c>
      <c r="AO1281" s="40">
        <f ca="1">+TODAY()</f>
        <v>44256</v>
      </c>
      <c r="AP1281" s="41" t="str">
        <f>+IF(Tabla1[[#This Row],[Fecha Ingreso Plataforma]]="","",AO1281-AC1281)</f>
        <v/>
      </c>
      <c r="AQ1281" s="40"/>
      <c r="AR1281" s="42">
        <f>+IF(Tabla1[[#This Row],[Fecha Baja]]="","",VALUE(1&amp;"/"&amp;MONTH(Tabla1[[#This Row],[Fecha Baja]])&amp;"/"&amp;YEAR(Tabla1[[#This Row],[Fecha Baja]])))</f>
        <v>43040</v>
      </c>
      <c r="AS1281" s="42" t="str">
        <f>IF(Tabla1[[#This Row],[Fecha Ingreso Plataforma]]="","",VALUE(1&amp;"/"&amp;MONTH(Tabla1[[#This Row],[Fecha Ingreso Plataforma]])&amp;"/"&amp;YEAR(Tabla1[[#This Row],[Fecha Ingreso Plataforma]])))</f>
        <v/>
      </c>
      <c r="AT1281" s="41" t="str">
        <f>+IF(AND(Tabla1[[#This Row],[dias]]&gt;=135,Tabla1[[#This Row],[Estado]]="Vigente"),"Si","No")</f>
        <v>No</v>
      </c>
      <c r="AU1281" s="37" t="str">
        <f>+IF(COUNTIF('PLAN EMPLEADO'!I:I,Tabla1[[#This Row],[Mail]])=0,"No","Si")</f>
        <v>No</v>
      </c>
      <c r="AV1281" s="89" t="s">
        <v>709</v>
      </c>
      <c r="AW1281" s="194"/>
    </row>
    <row r="1282" spans="1:49" x14ac:dyDescent="0.2">
      <c r="A1282" s="37" t="s">
        <v>27</v>
      </c>
      <c r="B1282" s="37" t="s">
        <v>3115</v>
      </c>
      <c r="C1282" s="37" t="s">
        <v>28</v>
      </c>
      <c r="D1282" s="37" t="s">
        <v>30</v>
      </c>
      <c r="E1282" s="193" t="str">
        <f>+LEFT(Tabla1[[#This Row],[RutDV]],8)</f>
        <v>15050687</v>
      </c>
      <c r="F1282" s="193" t="str">
        <f>+RIGHT(Tabla1[[#This Row],[RutDV]],1)</f>
        <v>5</v>
      </c>
      <c r="G1282" s="37" t="s">
        <v>346</v>
      </c>
      <c r="H1282" s="37" t="s">
        <v>969</v>
      </c>
      <c r="I1282" s="37" t="str">
        <f>+TRIM(Tabla1[[#This Row],[Nombres]]&amp;" "&amp;Tabla1[[#This Row],[Apellidos]])</f>
        <v>JORDAN ESTEBAN VEGA CORTES</v>
      </c>
      <c r="J1282" s="37" t="s">
        <v>4521</v>
      </c>
      <c r="K1282" s="37" t="s">
        <v>1902</v>
      </c>
      <c r="L1282" s="37" t="s">
        <v>2494</v>
      </c>
      <c r="M1282" s="37" t="s">
        <v>2499</v>
      </c>
      <c r="N1282" s="37" t="s">
        <v>2499</v>
      </c>
      <c r="O1282" s="37" t="s">
        <v>3094</v>
      </c>
      <c r="P1282" s="40">
        <v>43054</v>
      </c>
      <c r="Q1282" s="37"/>
      <c r="V1282" s="40">
        <v>29925</v>
      </c>
      <c r="W1282" s="37"/>
      <c r="Y1282" s="37" t="str">
        <f>+IFERROR(VLOOKUP(Tabla1[[#This Row],[Supervisor]],STAFF!E:H,4,0),"")</f>
        <v/>
      </c>
      <c r="Z1282" s="40">
        <v>43047</v>
      </c>
      <c r="AA1282" s="40">
        <v>43063</v>
      </c>
      <c r="AB1282" s="37" t="s">
        <v>2517</v>
      </c>
      <c r="AC1282" s="40"/>
      <c r="AD1282" s="37" t="s">
        <v>969</v>
      </c>
      <c r="AE1282" s="37" t="s">
        <v>969</v>
      </c>
      <c r="AF1282" s="37">
        <v>19111</v>
      </c>
      <c r="AG1282" s="37" t="s">
        <v>2777</v>
      </c>
      <c r="AJ1282" s="37">
        <v>12</v>
      </c>
      <c r="AK1282" s="37" t="s">
        <v>2515</v>
      </c>
      <c r="AL1282" s="37">
        <v>45</v>
      </c>
      <c r="AN1282" s="37">
        <f>+IF(AL1282=45,1,"")</f>
        <v>1</v>
      </c>
      <c r="AO1282" s="40">
        <f ca="1">+TODAY()</f>
        <v>44256</v>
      </c>
      <c r="AP1282" s="41" t="str">
        <f>+IF(Tabla1[[#This Row],[Fecha Ingreso Plataforma]]="","",AO1282-AC1282)</f>
        <v/>
      </c>
      <c r="AQ1282" s="40"/>
      <c r="AR1282" s="42">
        <f>+IF(Tabla1[[#This Row],[Fecha Baja]]="","",VALUE(1&amp;"/"&amp;MONTH(Tabla1[[#This Row],[Fecha Baja]])&amp;"/"&amp;YEAR(Tabla1[[#This Row],[Fecha Baja]])))</f>
        <v>43040</v>
      </c>
      <c r="AS1282" s="42" t="str">
        <f>IF(Tabla1[[#This Row],[Fecha Ingreso Plataforma]]="","",VALUE(1&amp;"/"&amp;MONTH(Tabla1[[#This Row],[Fecha Ingreso Plataforma]])&amp;"/"&amp;YEAR(Tabla1[[#This Row],[Fecha Ingreso Plataforma]])))</f>
        <v/>
      </c>
      <c r="AT1282" s="41" t="str">
        <f>+IF(AND(Tabla1[[#This Row],[dias]]&gt;=135,Tabla1[[#This Row],[Estado]]="Vigente"),"Si","No")</f>
        <v>No</v>
      </c>
      <c r="AU1282" s="37" t="str">
        <f>+IF(COUNTIF('PLAN EMPLEADO'!I:I,Tabla1[[#This Row],[Mail]])=0,"No","Si")</f>
        <v>No</v>
      </c>
      <c r="AV1282" s="89" t="s">
        <v>709</v>
      </c>
      <c r="AW1282" s="194"/>
    </row>
    <row r="1283" spans="1:49" x14ac:dyDescent="0.2">
      <c r="A1283" s="37" t="s">
        <v>27</v>
      </c>
      <c r="B1283" s="37" t="s">
        <v>3115</v>
      </c>
      <c r="C1283" s="37" t="s">
        <v>28</v>
      </c>
      <c r="D1283" s="37" t="s">
        <v>30</v>
      </c>
      <c r="E1283" s="193" t="str">
        <f>+LEFT(Tabla1[[#This Row],[RutDV]],8)</f>
        <v>11824109</v>
      </c>
      <c r="F1283" s="193" t="str">
        <f>+RIGHT(Tabla1[[#This Row],[RutDV]],1)</f>
        <v>6</v>
      </c>
      <c r="G1283" s="37" t="s">
        <v>330</v>
      </c>
      <c r="H1283" s="37" t="s">
        <v>953</v>
      </c>
      <c r="I1283" s="37" t="str">
        <f>+TRIM(Tabla1[[#This Row],[Nombres]]&amp;" "&amp;Tabla1[[#This Row],[Apellidos]])</f>
        <v>KARINA SOLEDAD ARENA ARGANDOÑA</v>
      </c>
      <c r="J1283" s="37" t="s">
        <v>1878</v>
      </c>
      <c r="K1283" s="37" t="s">
        <v>1879</v>
      </c>
      <c r="L1283" s="37" t="s">
        <v>2494</v>
      </c>
      <c r="M1283" s="37" t="s">
        <v>2499</v>
      </c>
      <c r="N1283" s="37" t="s">
        <v>2499</v>
      </c>
      <c r="O1283" s="37" t="s">
        <v>3100</v>
      </c>
      <c r="P1283" s="40">
        <v>43052</v>
      </c>
      <c r="Q1283" s="37"/>
      <c r="V1283" s="40">
        <v>26241</v>
      </c>
      <c r="W1283" s="37"/>
      <c r="Y1283" s="37" t="str">
        <f>+IFERROR(VLOOKUP(Tabla1[[#This Row],[Supervisor]],STAFF!E:H,4,0),"")</f>
        <v/>
      </c>
      <c r="Z1283" s="40">
        <v>43047</v>
      </c>
      <c r="AA1283" s="40">
        <v>43063</v>
      </c>
      <c r="AB1283" s="37" t="s">
        <v>2517</v>
      </c>
      <c r="AC1283" s="40"/>
      <c r="AD1283" s="37" t="s">
        <v>953</v>
      </c>
      <c r="AE1283" s="37" t="s">
        <v>953</v>
      </c>
      <c r="AF1283" s="37">
        <v>19017</v>
      </c>
      <c r="AG1283" s="37" t="s">
        <v>2761</v>
      </c>
      <c r="AJ1283" s="37">
        <v>12</v>
      </c>
      <c r="AK1283" s="37" t="s">
        <v>2515</v>
      </c>
      <c r="AL1283" s="37">
        <v>45</v>
      </c>
      <c r="AN1283" s="37">
        <f>+IF(AL1283=45,1,"")</f>
        <v>1</v>
      </c>
      <c r="AO1283" s="40">
        <f ca="1">+TODAY()</f>
        <v>44256</v>
      </c>
      <c r="AP1283" s="41" t="str">
        <f>+IF(Tabla1[[#This Row],[Fecha Ingreso Plataforma]]="","",AO1283-AC1283)</f>
        <v/>
      </c>
      <c r="AQ1283" s="40"/>
      <c r="AR1283" s="42">
        <f>+IF(Tabla1[[#This Row],[Fecha Baja]]="","",VALUE(1&amp;"/"&amp;MONTH(Tabla1[[#This Row],[Fecha Baja]])&amp;"/"&amp;YEAR(Tabla1[[#This Row],[Fecha Baja]])))</f>
        <v>43040</v>
      </c>
      <c r="AS1283" s="42" t="str">
        <f>IF(Tabla1[[#This Row],[Fecha Ingreso Plataforma]]="","",VALUE(1&amp;"/"&amp;MONTH(Tabla1[[#This Row],[Fecha Ingreso Plataforma]])&amp;"/"&amp;YEAR(Tabla1[[#This Row],[Fecha Ingreso Plataforma]])))</f>
        <v/>
      </c>
      <c r="AT1283" s="41" t="str">
        <f>+IF(AND(Tabla1[[#This Row],[dias]]&gt;=135,Tabla1[[#This Row],[Estado]]="Vigente"),"Si","No")</f>
        <v>No</v>
      </c>
      <c r="AU1283" s="37" t="str">
        <f>+IF(COUNTIF('PLAN EMPLEADO'!I:I,Tabla1[[#This Row],[Mail]])=0,"No","Si")</f>
        <v>No</v>
      </c>
      <c r="AV1283" s="89" t="s">
        <v>709</v>
      </c>
      <c r="AW1283" s="194"/>
    </row>
    <row r="1284" spans="1:49" x14ac:dyDescent="0.2">
      <c r="A1284" s="37" t="s">
        <v>27</v>
      </c>
      <c r="B1284" s="37" t="s">
        <v>3115</v>
      </c>
      <c r="C1284" s="37" t="s">
        <v>28</v>
      </c>
      <c r="D1284" s="37" t="s">
        <v>30</v>
      </c>
      <c r="E1284" s="193" t="str">
        <f>+LEFT(Tabla1[[#This Row],[RutDV]],8)</f>
        <v>10174097</v>
      </c>
      <c r="F1284" s="193" t="str">
        <f>+RIGHT(Tabla1[[#This Row],[RutDV]],1)</f>
        <v>8</v>
      </c>
      <c r="G1284" s="37" t="s">
        <v>333</v>
      </c>
      <c r="H1284" s="37" t="s">
        <v>956</v>
      </c>
      <c r="I1284" s="37" t="str">
        <f>+TRIM(Tabla1[[#This Row],[Nombres]]&amp;" "&amp;Tabla1[[#This Row],[Apellidos]])</f>
        <v>MILENKA ISABEL DIAZ ROJAS</v>
      </c>
      <c r="J1284" s="37" t="s">
        <v>4519</v>
      </c>
      <c r="K1284" s="37" t="s">
        <v>1882</v>
      </c>
      <c r="L1284" s="37" t="s">
        <v>2494</v>
      </c>
      <c r="M1284" s="37" t="s">
        <v>2499</v>
      </c>
      <c r="N1284" s="37" t="s">
        <v>2499</v>
      </c>
      <c r="O1284" s="37" t="s">
        <v>3101</v>
      </c>
      <c r="P1284" s="40">
        <v>43063</v>
      </c>
      <c r="Q1284" s="37"/>
      <c r="V1284" s="40">
        <v>25247</v>
      </c>
      <c r="W1284" s="37"/>
      <c r="Y1284" s="37" t="str">
        <f>+IFERROR(VLOOKUP(Tabla1[[#This Row],[Supervisor]],STAFF!E:H,4,0),"")</f>
        <v/>
      </c>
      <c r="Z1284" s="40">
        <v>43047</v>
      </c>
      <c r="AA1284" s="40">
        <v>43063</v>
      </c>
      <c r="AB1284" s="37" t="s">
        <v>2517</v>
      </c>
      <c r="AC1284" s="40"/>
      <c r="AD1284" s="37" t="s">
        <v>956</v>
      </c>
      <c r="AE1284" s="37" t="s">
        <v>956</v>
      </c>
      <c r="AF1284" s="37">
        <v>19117</v>
      </c>
      <c r="AG1284" s="37" t="s">
        <v>2764</v>
      </c>
      <c r="AJ1284" s="37">
        <v>12</v>
      </c>
      <c r="AK1284" s="37" t="s">
        <v>2515</v>
      </c>
      <c r="AL1284" s="37">
        <v>45</v>
      </c>
      <c r="AN1284" s="37">
        <f>+IF(AL1284=45,1,"")</f>
        <v>1</v>
      </c>
      <c r="AO1284" s="40">
        <f ca="1">+TODAY()</f>
        <v>44256</v>
      </c>
      <c r="AP1284" s="41" t="str">
        <f>+IF(Tabla1[[#This Row],[Fecha Ingreso Plataforma]]="","",AO1284-AC1284)</f>
        <v/>
      </c>
      <c r="AQ1284" s="40"/>
      <c r="AR1284" s="42">
        <f>+IF(Tabla1[[#This Row],[Fecha Baja]]="","",VALUE(1&amp;"/"&amp;MONTH(Tabla1[[#This Row],[Fecha Baja]])&amp;"/"&amp;YEAR(Tabla1[[#This Row],[Fecha Baja]])))</f>
        <v>43040</v>
      </c>
      <c r="AS1284" s="42" t="str">
        <f>IF(Tabla1[[#This Row],[Fecha Ingreso Plataforma]]="","",VALUE(1&amp;"/"&amp;MONTH(Tabla1[[#This Row],[Fecha Ingreso Plataforma]])&amp;"/"&amp;YEAR(Tabla1[[#This Row],[Fecha Ingreso Plataforma]])))</f>
        <v/>
      </c>
      <c r="AT1284" s="41" t="str">
        <f>+IF(AND(Tabla1[[#This Row],[dias]]&gt;=135,Tabla1[[#This Row],[Estado]]="Vigente"),"Si","No")</f>
        <v>No</v>
      </c>
      <c r="AU1284" s="37" t="str">
        <f>+IF(COUNTIF('PLAN EMPLEADO'!I:I,Tabla1[[#This Row],[Mail]])=0,"No","Si")</f>
        <v>No</v>
      </c>
      <c r="AV1284" s="89" t="s">
        <v>709</v>
      </c>
      <c r="AW1284" s="194"/>
    </row>
    <row r="1285" spans="1:49" x14ac:dyDescent="0.2">
      <c r="A1285" s="37" t="s">
        <v>27</v>
      </c>
      <c r="B1285" s="37" t="s">
        <v>3115</v>
      </c>
      <c r="C1285" s="37" t="s">
        <v>28</v>
      </c>
      <c r="D1285" s="37" t="s">
        <v>30</v>
      </c>
      <c r="E1285" s="193" t="str">
        <f>+LEFT(Tabla1[[#This Row],[RutDV]],8)</f>
        <v>12570245</v>
      </c>
      <c r="F1285" s="193" t="str">
        <f>+RIGHT(Tabla1[[#This Row],[RutDV]],1)</f>
        <v>7</v>
      </c>
      <c r="G1285" s="37" t="s">
        <v>339</v>
      </c>
      <c r="H1285" s="37" t="s">
        <v>962</v>
      </c>
      <c r="I1285" s="37" t="str">
        <f>+TRIM(Tabla1[[#This Row],[Nombres]]&amp;" "&amp;Tabla1[[#This Row],[Apellidos]])</f>
        <v>NELLY ESTRELLA MUÑOZ RAMOS</v>
      </c>
      <c r="J1285" s="37" t="s">
        <v>1892</v>
      </c>
      <c r="K1285" s="37" t="s">
        <v>1893</v>
      </c>
      <c r="L1285" s="37" t="s">
        <v>2494</v>
      </c>
      <c r="M1285" s="37" t="s">
        <v>2499</v>
      </c>
      <c r="N1285" s="37" t="s">
        <v>2499</v>
      </c>
      <c r="O1285" s="37" t="s">
        <v>3101</v>
      </c>
      <c r="P1285" s="40">
        <v>43050</v>
      </c>
      <c r="Q1285" s="37"/>
      <c r="V1285" s="40">
        <v>27192</v>
      </c>
      <c r="W1285" s="37"/>
      <c r="Y1285" s="37" t="str">
        <f>+IFERROR(VLOOKUP(Tabla1[[#This Row],[Supervisor]],STAFF!E:H,4,0),"")</f>
        <v/>
      </c>
      <c r="Z1285" s="40">
        <v>43047</v>
      </c>
      <c r="AA1285" s="40">
        <v>43063</v>
      </c>
      <c r="AB1285" s="37" t="s">
        <v>2517</v>
      </c>
      <c r="AC1285" s="40"/>
      <c r="AD1285" s="37" t="s">
        <v>962</v>
      </c>
      <c r="AE1285" s="37" t="s">
        <v>962</v>
      </c>
      <c r="AF1285" s="37">
        <v>19003</v>
      </c>
      <c r="AG1285" s="37" t="s">
        <v>2770</v>
      </c>
      <c r="AJ1285" s="37">
        <v>12</v>
      </c>
      <c r="AK1285" s="37" t="s">
        <v>2515</v>
      </c>
      <c r="AL1285" s="37">
        <v>45</v>
      </c>
      <c r="AN1285" s="37">
        <f>+IF(AL1285=45,1,"")</f>
        <v>1</v>
      </c>
      <c r="AO1285" s="40">
        <f ca="1">+TODAY()</f>
        <v>44256</v>
      </c>
      <c r="AP1285" s="41" t="str">
        <f>+IF(Tabla1[[#This Row],[Fecha Ingreso Plataforma]]="","",AO1285-AC1285)</f>
        <v/>
      </c>
      <c r="AQ1285" s="40"/>
      <c r="AR1285" s="42">
        <f>+IF(Tabla1[[#This Row],[Fecha Baja]]="","",VALUE(1&amp;"/"&amp;MONTH(Tabla1[[#This Row],[Fecha Baja]])&amp;"/"&amp;YEAR(Tabla1[[#This Row],[Fecha Baja]])))</f>
        <v>43040</v>
      </c>
      <c r="AS1285" s="42" t="str">
        <f>IF(Tabla1[[#This Row],[Fecha Ingreso Plataforma]]="","",VALUE(1&amp;"/"&amp;MONTH(Tabla1[[#This Row],[Fecha Ingreso Plataforma]])&amp;"/"&amp;YEAR(Tabla1[[#This Row],[Fecha Ingreso Plataforma]])))</f>
        <v/>
      </c>
      <c r="AT1285" s="41" t="str">
        <f>+IF(AND(Tabla1[[#This Row],[dias]]&gt;=135,Tabla1[[#This Row],[Estado]]="Vigente"),"Si","No")</f>
        <v>No</v>
      </c>
      <c r="AU1285" s="37" t="str">
        <f>+IF(COUNTIF('PLAN EMPLEADO'!I:I,Tabla1[[#This Row],[Mail]])=0,"No","Si")</f>
        <v>No</v>
      </c>
      <c r="AV1285" s="89" t="s">
        <v>709</v>
      </c>
      <c r="AW1285" s="194"/>
    </row>
    <row r="1286" spans="1:49" x14ac:dyDescent="0.2">
      <c r="A1286" s="37" t="s">
        <v>27</v>
      </c>
      <c r="B1286" s="37" t="s">
        <v>3115</v>
      </c>
      <c r="C1286" s="37" t="s">
        <v>28</v>
      </c>
      <c r="D1286" s="37" t="s">
        <v>30</v>
      </c>
      <c r="E1286" s="193" t="str">
        <f>+LEFT(Tabla1[[#This Row],[RutDV]],8)</f>
        <v>13649420</v>
      </c>
      <c r="F1286" s="193" t="str">
        <f>+RIGHT(Tabla1[[#This Row],[RutDV]],1)</f>
        <v>1</v>
      </c>
      <c r="G1286" s="37" t="s">
        <v>341</v>
      </c>
      <c r="H1286" s="37" t="s">
        <v>964</v>
      </c>
      <c r="I1286" s="37" t="str">
        <f>+TRIM(Tabla1[[#This Row],[Nombres]]&amp;" "&amp;Tabla1[[#This Row],[Apellidos]])</f>
        <v>NATALIA ELIZABETH ROJAS SAAVEDRA</v>
      </c>
      <c r="J1286" s="37" t="s">
        <v>2082</v>
      </c>
      <c r="K1286" s="37" t="s">
        <v>1895</v>
      </c>
      <c r="L1286" s="37" t="s">
        <v>2494</v>
      </c>
      <c r="M1286" s="37" t="s">
        <v>2499</v>
      </c>
      <c r="N1286" s="37" t="s">
        <v>2499</v>
      </c>
      <c r="O1286" s="37" t="s">
        <v>3100</v>
      </c>
      <c r="P1286" s="40">
        <v>43061</v>
      </c>
      <c r="Q1286" s="37"/>
      <c r="V1286" s="40">
        <v>28974</v>
      </c>
      <c r="W1286" s="37"/>
      <c r="Y1286" s="37" t="str">
        <f>+IFERROR(VLOOKUP(Tabla1[[#This Row],[Supervisor]],STAFF!E:H,4,0),"")</f>
        <v/>
      </c>
      <c r="Z1286" s="40">
        <v>43047</v>
      </c>
      <c r="AA1286" s="40">
        <v>43063</v>
      </c>
      <c r="AB1286" s="37" t="s">
        <v>2517</v>
      </c>
      <c r="AC1286" s="40"/>
      <c r="AD1286" s="37" t="s">
        <v>964</v>
      </c>
      <c r="AE1286" s="37" t="s">
        <v>964</v>
      </c>
      <c r="AF1286" s="37">
        <v>19120</v>
      </c>
      <c r="AG1286" s="37" t="s">
        <v>2772</v>
      </c>
      <c r="AJ1286" s="37">
        <v>12</v>
      </c>
      <c r="AK1286" s="37" t="s">
        <v>2515</v>
      </c>
      <c r="AL1286" s="37">
        <v>45</v>
      </c>
      <c r="AN1286" s="37">
        <f>+IF(AL1286=45,1,"")</f>
        <v>1</v>
      </c>
      <c r="AO1286" s="40">
        <f ca="1">+TODAY()</f>
        <v>44256</v>
      </c>
      <c r="AP1286" s="41" t="str">
        <f>+IF(Tabla1[[#This Row],[Fecha Ingreso Plataforma]]="","",AO1286-AC1286)</f>
        <v/>
      </c>
      <c r="AQ1286" s="40"/>
      <c r="AR1286" s="42">
        <f>+IF(Tabla1[[#This Row],[Fecha Baja]]="","",VALUE(1&amp;"/"&amp;MONTH(Tabla1[[#This Row],[Fecha Baja]])&amp;"/"&amp;YEAR(Tabla1[[#This Row],[Fecha Baja]])))</f>
        <v>43040</v>
      </c>
      <c r="AS1286" s="42" t="str">
        <f>IF(Tabla1[[#This Row],[Fecha Ingreso Plataforma]]="","",VALUE(1&amp;"/"&amp;MONTH(Tabla1[[#This Row],[Fecha Ingreso Plataforma]])&amp;"/"&amp;YEAR(Tabla1[[#This Row],[Fecha Ingreso Plataforma]])))</f>
        <v/>
      </c>
      <c r="AT1286" s="41" t="str">
        <f>+IF(AND(Tabla1[[#This Row],[dias]]&gt;=135,Tabla1[[#This Row],[Estado]]="Vigente"),"Si","No")</f>
        <v>No</v>
      </c>
      <c r="AU1286" s="37" t="str">
        <f>+IF(COUNTIF('PLAN EMPLEADO'!I:I,Tabla1[[#This Row],[Mail]])=0,"No","Si")</f>
        <v>No</v>
      </c>
      <c r="AV1286" s="89" t="s">
        <v>709</v>
      </c>
      <c r="AW1286" s="194"/>
    </row>
    <row r="1287" spans="1:49" x14ac:dyDescent="0.2">
      <c r="A1287" s="37" t="s">
        <v>27</v>
      </c>
      <c r="B1287" s="37" t="s">
        <v>3115</v>
      </c>
      <c r="C1287" s="37" t="s">
        <v>28</v>
      </c>
      <c r="D1287" s="37" t="s">
        <v>30</v>
      </c>
      <c r="E1287" s="193" t="str">
        <f>+LEFT(Tabla1[[#This Row],[RutDV]],8)</f>
        <v>18687474</v>
      </c>
      <c r="F1287" s="193" t="str">
        <f>+RIGHT(Tabla1[[#This Row],[RutDV]],1)</f>
        <v>9</v>
      </c>
      <c r="G1287" s="37" t="s">
        <v>345</v>
      </c>
      <c r="H1287" s="37" t="s">
        <v>968</v>
      </c>
      <c r="I1287" s="37" t="str">
        <f>+TRIM(Tabla1[[#This Row],[Nombres]]&amp;" "&amp;Tabla1[[#This Row],[Apellidos]])</f>
        <v>PATRICIA MARGARITA VEGA BADILLA</v>
      </c>
      <c r="J1287" s="37" t="s">
        <v>1387</v>
      </c>
      <c r="K1287" s="37" t="s">
        <v>1901</v>
      </c>
      <c r="L1287" s="37" t="s">
        <v>2494</v>
      </c>
      <c r="M1287" s="37" t="s">
        <v>2499</v>
      </c>
      <c r="N1287" s="37" t="s">
        <v>2499</v>
      </c>
      <c r="O1287" s="37" t="s">
        <v>3101</v>
      </c>
      <c r="P1287" s="40">
        <v>43061</v>
      </c>
      <c r="Q1287" s="37"/>
      <c r="V1287" s="40">
        <v>26706</v>
      </c>
      <c r="W1287" s="37"/>
      <c r="Y1287" s="37" t="str">
        <f>+IFERROR(VLOOKUP(Tabla1[[#This Row],[Supervisor]],STAFF!E:H,4,0),"")</f>
        <v/>
      </c>
      <c r="Z1287" s="40">
        <v>43047</v>
      </c>
      <c r="AA1287" s="40">
        <v>43063</v>
      </c>
      <c r="AB1287" s="37" t="s">
        <v>2517</v>
      </c>
      <c r="AC1287" s="40"/>
      <c r="AD1287" s="37" t="s">
        <v>968</v>
      </c>
      <c r="AE1287" s="37" t="s">
        <v>968</v>
      </c>
      <c r="AF1287" s="37">
        <v>19147</v>
      </c>
      <c r="AG1287" s="37" t="s">
        <v>2776</v>
      </c>
      <c r="AJ1287" s="37">
        <v>12</v>
      </c>
      <c r="AK1287" s="37" t="s">
        <v>2515</v>
      </c>
      <c r="AL1287" s="37">
        <v>45</v>
      </c>
      <c r="AN1287" s="37">
        <f>+IF(AL1287=45,1,"")</f>
        <v>1</v>
      </c>
      <c r="AO1287" s="40">
        <f ca="1">+TODAY()</f>
        <v>44256</v>
      </c>
      <c r="AP1287" s="41" t="str">
        <f>+IF(Tabla1[[#This Row],[Fecha Ingreso Plataforma]]="","",AO1287-AC1287)</f>
        <v/>
      </c>
      <c r="AQ1287" s="40"/>
      <c r="AR1287" s="42">
        <f>+IF(Tabla1[[#This Row],[Fecha Baja]]="","",VALUE(1&amp;"/"&amp;MONTH(Tabla1[[#This Row],[Fecha Baja]])&amp;"/"&amp;YEAR(Tabla1[[#This Row],[Fecha Baja]])))</f>
        <v>43040</v>
      </c>
      <c r="AS1287" s="42" t="str">
        <f>IF(Tabla1[[#This Row],[Fecha Ingreso Plataforma]]="","",VALUE(1&amp;"/"&amp;MONTH(Tabla1[[#This Row],[Fecha Ingreso Plataforma]])&amp;"/"&amp;YEAR(Tabla1[[#This Row],[Fecha Ingreso Plataforma]])))</f>
        <v/>
      </c>
      <c r="AT1287" s="41" t="str">
        <f>+IF(AND(Tabla1[[#This Row],[dias]]&gt;=135,Tabla1[[#This Row],[Estado]]="Vigente"),"Si","No")</f>
        <v>No</v>
      </c>
      <c r="AU1287" s="37" t="str">
        <f>+IF(COUNTIF('PLAN EMPLEADO'!I:I,Tabla1[[#This Row],[Mail]])=0,"No","Si")</f>
        <v>No</v>
      </c>
      <c r="AV1287" s="89" t="s">
        <v>709</v>
      </c>
      <c r="AW1287" s="194"/>
    </row>
    <row r="1288" spans="1:49" x14ac:dyDescent="0.2">
      <c r="A1288" s="37" t="s">
        <v>27</v>
      </c>
      <c r="B1288" s="37" t="s">
        <v>3115</v>
      </c>
      <c r="C1288" s="37" t="s">
        <v>28</v>
      </c>
      <c r="D1288" s="37" t="s">
        <v>30</v>
      </c>
      <c r="E1288" s="193" t="str">
        <f>+LEFT(Tabla1[[#This Row],[RutDV]],8)</f>
        <v>17100590</v>
      </c>
      <c r="F1288" s="193" t="str">
        <f>+RIGHT(Tabla1[[#This Row],[RutDV]],1)</f>
        <v>6</v>
      </c>
      <c r="G1288" s="37" t="s">
        <v>337</v>
      </c>
      <c r="H1288" s="37" t="s">
        <v>960</v>
      </c>
      <c r="I1288" s="37" t="str">
        <f>+TRIM(Tabla1[[#This Row],[Nombres]]&amp;" "&amp;Tabla1[[#This Row],[Apellidos]])</f>
        <v>STEPHANIA ANDREA MINDER GUTIERREZ</v>
      </c>
      <c r="J1288" s="37" t="s">
        <v>4520</v>
      </c>
      <c r="K1288" s="37" t="s">
        <v>1889</v>
      </c>
      <c r="L1288" s="37" t="s">
        <v>2494</v>
      </c>
      <c r="M1288" s="37" t="s">
        <v>2499</v>
      </c>
      <c r="N1288" s="37" t="s">
        <v>2499</v>
      </c>
      <c r="O1288" s="37" t="s">
        <v>3101</v>
      </c>
      <c r="P1288" s="40">
        <v>43054</v>
      </c>
      <c r="Q1288" s="37"/>
      <c r="V1288" s="40">
        <v>32460</v>
      </c>
      <c r="W1288" s="37"/>
      <c r="Y1288" s="37" t="str">
        <f>+IFERROR(VLOOKUP(Tabla1[[#This Row],[Supervisor]],STAFF!E:H,4,0),"")</f>
        <v/>
      </c>
      <c r="Z1288" s="40">
        <v>43047</v>
      </c>
      <c r="AA1288" s="40">
        <v>43063</v>
      </c>
      <c r="AB1288" s="37" t="s">
        <v>2517</v>
      </c>
      <c r="AC1288" s="40"/>
      <c r="AD1288" s="37" t="s">
        <v>960</v>
      </c>
      <c r="AE1288" s="37" t="s">
        <v>960</v>
      </c>
      <c r="AF1288" s="37">
        <v>19089</v>
      </c>
      <c r="AG1288" s="37" t="s">
        <v>2768</v>
      </c>
      <c r="AJ1288" s="37">
        <v>12</v>
      </c>
      <c r="AK1288" s="37" t="s">
        <v>2515</v>
      </c>
      <c r="AL1288" s="37">
        <v>45</v>
      </c>
      <c r="AN1288" s="37">
        <f>+IF(AL1288=45,1,"")</f>
        <v>1</v>
      </c>
      <c r="AO1288" s="40">
        <f ca="1">+TODAY()</f>
        <v>44256</v>
      </c>
      <c r="AP1288" s="41" t="str">
        <f>+IF(Tabla1[[#This Row],[Fecha Ingreso Plataforma]]="","",AO1288-AC1288)</f>
        <v/>
      </c>
      <c r="AQ1288" s="40"/>
      <c r="AR1288" s="42">
        <f>+IF(Tabla1[[#This Row],[Fecha Baja]]="","",VALUE(1&amp;"/"&amp;MONTH(Tabla1[[#This Row],[Fecha Baja]])&amp;"/"&amp;YEAR(Tabla1[[#This Row],[Fecha Baja]])))</f>
        <v>43040</v>
      </c>
      <c r="AS1288" s="42" t="str">
        <f>IF(Tabla1[[#This Row],[Fecha Ingreso Plataforma]]="","",VALUE(1&amp;"/"&amp;MONTH(Tabla1[[#This Row],[Fecha Ingreso Plataforma]])&amp;"/"&amp;YEAR(Tabla1[[#This Row],[Fecha Ingreso Plataforma]])))</f>
        <v/>
      </c>
      <c r="AT1288" s="41" t="str">
        <f>+IF(AND(Tabla1[[#This Row],[dias]]&gt;=135,Tabla1[[#This Row],[Estado]]="Vigente"),"Si","No")</f>
        <v>No</v>
      </c>
      <c r="AU1288" s="37" t="str">
        <f>+IF(COUNTIF('PLAN EMPLEADO'!I:I,Tabla1[[#This Row],[Mail]])=0,"No","Si")</f>
        <v>No</v>
      </c>
      <c r="AV1288" s="89" t="s">
        <v>709</v>
      </c>
      <c r="AW1288" s="194"/>
    </row>
    <row r="1289" spans="1:49" x14ac:dyDescent="0.2">
      <c r="A1289" s="37" t="s">
        <v>27</v>
      </c>
      <c r="B1289" s="37" t="s">
        <v>3115</v>
      </c>
      <c r="C1289" s="37" t="s">
        <v>28</v>
      </c>
      <c r="D1289" s="37" t="s">
        <v>30</v>
      </c>
      <c r="E1289" s="193" t="str">
        <f>+LEFT(Tabla1[[#This Row],[RutDV]],8)</f>
        <v>13222774</v>
      </c>
      <c r="F1289" s="193" t="str">
        <f>+RIGHT(Tabla1[[#This Row],[RutDV]],1)</f>
        <v>8</v>
      </c>
      <c r="G1289" s="37" t="s">
        <v>347</v>
      </c>
      <c r="H1289" s="37" t="s">
        <v>970</v>
      </c>
      <c r="I1289" s="37" t="str">
        <f>+TRIM(Tabla1[[#This Row],[Nombres]]&amp;" "&amp;Tabla1[[#This Row],[Apellidos]])</f>
        <v>ANTONIO PAOLO ALCAINO BERRIOS</v>
      </c>
      <c r="J1289" s="37" t="s">
        <v>1903</v>
      </c>
      <c r="K1289" s="37" t="s">
        <v>1904</v>
      </c>
      <c r="L1289" s="37" t="s">
        <v>2494</v>
      </c>
      <c r="M1289" s="37" t="s">
        <v>2499</v>
      </c>
      <c r="N1289" s="37" t="s">
        <v>2499</v>
      </c>
      <c r="P1289" s="40">
        <v>43068</v>
      </c>
      <c r="Q1289" s="37"/>
      <c r="V1289" s="40">
        <v>28443</v>
      </c>
      <c r="W1289" s="37"/>
      <c r="Y1289" s="37" t="str">
        <f>+IFERROR(VLOOKUP(Tabla1[[#This Row],[Supervisor]],STAFF!E:H,4,0),"")</f>
        <v/>
      </c>
      <c r="Z1289" s="40">
        <v>43048</v>
      </c>
      <c r="AA1289" s="40">
        <v>43068</v>
      </c>
      <c r="AB1289" s="37" t="s">
        <v>2517</v>
      </c>
      <c r="AC1289" s="40"/>
      <c r="AD1289" s="37" t="s">
        <v>970</v>
      </c>
      <c r="AE1289" s="37" t="s">
        <v>970</v>
      </c>
      <c r="AF1289" s="37">
        <v>19037</v>
      </c>
      <c r="AG1289" s="37" t="s">
        <v>2778</v>
      </c>
      <c r="AJ1289" s="37">
        <v>13</v>
      </c>
      <c r="AK1289" s="37" t="s">
        <v>3086</v>
      </c>
      <c r="AL1289" s="37">
        <v>45</v>
      </c>
      <c r="AN1289" s="37">
        <f>+IF(AL1289=45,1,"")</f>
        <v>1</v>
      </c>
      <c r="AO1289" s="40">
        <f ca="1">+TODAY()</f>
        <v>44256</v>
      </c>
      <c r="AP1289" s="41" t="str">
        <f>+IF(Tabla1[[#This Row],[Fecha Ingreso Plataforma]]="","",AO1289-AC1289)</f>
        <v/>
      </c>
      <c r="AQ1289" s="40"/>
      <c r="AR1289" s="42">
        <f>+IF(Tabla1[[#This Row],[Fecha Baja]]="","",VALUE(1&amp;"/"&amp;MONTH(Tabla1[[#This Row],[Fecha Baja]])&amp;"/"&amp;YEAR(Tabla1[[#This Row],[Fecha Baja]])))</f>
        <v>43040</v>
      </c>
      <c r="AS1289" s="42" t="str">
        <f>IF(Tabla1[[#This Row],[Fecha Ingreso Plataforma]]="","",VALUE(1&amp;"/"&amp;MONTH(Tabla1[[#This Row],[Fecha Ingreso Plataforma]])&amp;"/"&amp;YEAR(Tabla1[[#This Row],[Fecha Ingreso Plataforma]])))</f>
        <v/>
      </c>
      <c r="AT1289" s="41" t="str">
        <f>+IF(AND(Tabla1[[#This Row],[dias]]&gt;=135,Tabla1[[#This Row],[Estado]]="Vigente"),"Si","No")</f>
        <v>No</v>
      </c>
      <c r="AU1289" s="37" t="str">
        <f>+IF(COUNTIF('PLAN EMPLEADO'!I:I,Tabla1[[#This Row],[Mail]])=0,"No","Si")</f>
        <v>No</v>
      </c>
      <c r="AV1289" s="89" t="s">
        <v>709</v>
      </c>
      <c r="AW1289" s="194"/>
    </row>
    <row r="1290" spans="1:49" x14ac:dyDescent="0.2">
      <c r="A1290" s="37" t="s">
        <v>27</v>
      </c>
      <c r="B1290" s="37" t="s">
        <v>3115</v>
      </c>
      <c r="C1290" s="37" t="s">
        <v>28</v>
      </c>
      <c r="D1290" s="37" t="s">
        <v>30</v>
      </c>
      <c r="E1290" s="193" t="str">
        <f>+LEFT(Tabla1[[#This Row],[RutDV]],8)</f>
        <v>12152331</v>
      </c>
      <c r="F1290" s="193" t="str">
        <f>+RIGHT(Tabla1[[#This Row],[RutDV]],1)</f>
        <v>0</v>
      </c>
      <c r="G1290" s="37" t="s">
        <v>358</v>
      </c>
      <c r="H1290" s="37" t="s">
        <v>980</v>
      </c>
      <c r="I1290" s="37" t="str">
        <f>+TRIM(Tabla1[[#This Row],[Nombres]]&amp;" "&amp;Tabla1[[#This Row],[Apellidos]])</f>
        <v>CAROLINA PIA VALDES MELLA</v>
      </c>
      <c r="J1290" s="37" t="s">
        <v>4526</v>
      </c>
      <c r="K1290" s="37" t="s">
        <v>4583</v>
      </c>
      <c r="L1290" s="37" t="s">
        <v>2494</v>
      </c>
      <c r="M1290" s="37" t="s">
        <v>2499</v>
      </c>
      <c r="N1290" s="37" t="s">
        <v>2499</v>
      </c>
      <c r="P1290" s="40">
        <v>43068</v>
      </c>
      <c r="Q1290" s="37"/>
      <c r="V1290" s="40">
        <v>28642</v>
      </c>
      <c r="W1290" s="37"/>
      <c r="Y1290" s="37" t="str">
        <f>+IFERROR(VLOOKUP(Tabla1[[#This Row],[Supervisor]],STAFF!E:H,4,0),"")</f>
        <v/>
      </c>
      <c r="Z1290" s="40">
        <v>43048</v>
      </c>
      <c r="AA1290" s="40">
        <v>43068</v>
      </c>
      <c r="AB1290" s="37" t="s">
        <v>2517</v>
      </c>
      <c r="AC1290" s="40"/>
      <c r="AD1290" s="37" t="s">
        <v>980</v>
      </c>
      <c r="AE1290" s="37" t="s">
        <v>980</v>
      </c>
      <c r="AF1290" s="37">
        <v>19160</v>
      </c>
      <c r="AG1290" s="37" t="s">
        <v>2788</v>
      </c>
      <c r="AJ1290" s="37">
        <v>13</v>
      </c>
      <c r="AK1290" s="37" t="s">
        <v>3086</v>
      </c>
      <c r="AL1290" s="37">
        <v>45</v>
      </c>
      <c r="AN1290" s="37">
        <f>+IF(AL1290=45,1,"")</f>
        <v>1</v>
      </c>
      <c r="AO1290" s="40">
        <f ca="1">+TODAY()</f>
        <v>44256</v>
      </c>
      <c r="AP1290" s="41" t="str">
        <f>+IF(Tabla1[[#This Row],[Fecha Ingreso Plataforma]]="","",AO1290-AC1290)</f>
        <v/>
      </c>
      <c r="AQ1290" s="40"/>
      <c r="AR1290" s="42">
        <f>+IF(Tabla1[[#This Row],[Fecha Baja]]="","",VALUE(1&amp;"/"&amp;MONTH(Tabla1[[#This Row],[Fecha Baja]])&amp;"/"&amp;YEAR(Tabla1[[#This Row],[Fecha Baja]])))</f>
        <v>43040</v>
      </c>
      <c r="AS1290" s="42" t="str">
        <f>IF(Tabla1[[#This Row],[Fecha Ingreso Plataforma]]="","",VALUE(1&amp;"/"&amp;MONTH(Tabla1[[#This Row],[Fecha Ingreso Plataforma]])&amp;"/"&amp;YEAR(Tabla1[[#This Row],[Fecha Ingreso Plataforma]])))</f>
        <v/>
      </c>
      <c r="AT1290" s="41" t="str">
        <f>+IF(AND(Tabla1[[#This Row],[dias]]&gt;=135,Tabla1[[#This Row],[Estado]]="Vigente"),"Si","No")</f>
        <v>No</v>
      </c>
      <c r="AU1290" s="37" t="str">
        <f>+IF(COUNTIF('PLAN EMPLEADO'!I:I,Tabla1[[#This Row],[Mail]])=0,"No","Si")</f>
        <v>No</v>
      </c>
      <c r="AV1290" s="89" t="s">
        <v>709</v>
      </c>
      <c r="AW1290" s="194"/>
    </row>
    <row r="1291" spans="1:49" x14ac:dyDescent="0.2">
      <c r="A1291" s="37" t="s">
        <v>27</v>
      </c>
      <c r="B1291" s="37" t="s">
        <v>3115</v>
      </c>
      <c r="C1291" s="37" t="s">
        <v>28</v>
      </c>
      <c r="D1291" s="37" t="s">
        <v>30</v>
      </c>
      <c r="E1291" s="193" t="str">
        <f>+LEFT(Tabla1[[#This Row],[RutDV]],8)</f>
        <v>19505683</v>
      </c>
      <c r="F1291" s="193" t="str">
        <f>+RIGHT(Tabla1[[#This Row],[RutDV]],1)</f>
        <v>8</v>
      </c>
      <c r="G1291" s="37" t="s">
        <v>353</v>
      </c>
      <c r="H1291" s="37" t="s">
        <v>975</v>
      </c>
      <c r="I1291" s="37" t="str">
        <f>+TRIM(Tabla1[[#This Row],[Nombres]]&amp;" "&amp;Tabla1[[#This Row],[Apellidos]])</f>
        <v>ESTEFANY NOEMI MONROY VARELA</v>
      </c>
      <c r="J1291" s="37" t="s">
        <v>4524</v>
      </c>
      <c r="K1291" s="37" t="s">
        <v>4582</v>
      </c>
      <c r="L1291" s="37" t="s">
        <v>2494</v>
      </c>
      <c r="M1291" s="37" t="s">
        <v>2499</v>
      </c>
      <c r="N1291" s="37" t="s">
        <v>2499</v>
      </c>
      <c r="O1291" s="37" t="s">
        <v>3101</v>
      </c>
      <c r="P1291" s="40">
        <v>43054</v>
      </c>
      <c r="Q1291" s="37"/>
      <c r="V1291" s="40">
        <v>35423</v>
      </c>
      <c r="W1291" s="37"/>
      <c r="Y1291" s="37" t="str">
        <f>+IFERROR(VLOOKUP(Tabla1[[#This Row],[Supervisor]],STAFF!E:H,4,0),"")</f>
        <v/>
      </c>
      <c r="Z1291" s="40">
        <v>43048</v>
      </c>
      <c r="AA1291" s="40">
        <v>43068</v>
      </c>
      <c r="AB1291" s="37" t="s">
        <v>2517</v>
      </c>
      <c r="AC1291" s="40"/>
      <c r="AD1291" s="37" t="s">
        <v>975</v>
      </c>
      <c r="AE1291" s="37" t="s">
        <v>975</v>
      </c>
      <c r="AF1291" s="37">
        <v>19170</v>
      </c>
      <c r="AG1291" s="37" t="s">
        <v>2783</v>
      </c>
      <c r="AJ1291" s="37">
        <v>13</v>
      </c>
      <c r="AK1291" s="37" t="s">
        <v>3086</v>
      </c>
      <c r="AL1291" s="37">
        <v>45</v>
      </c>
      <c r="AN1291" s="37">
        <f>+IF(AL1291=45,1,"")</f>
        <v>1</v>
      </c>
      <c r="AO1291" s="40">
        <f ca="1">+TODAY()</f>
        <v>44256</v>
      </c>
      <c r="AP1291" s="41" t="str">
        <f>+IF(Tabla1[[#This Row],[Fecha Ingreso Plataforma]]="","",AO1291-AC1291)</f>
        <v/>
      </c>
      <c r="AQ1291" s="40"/>
      <c r="AR1291" s="42">
        <f>+IF(Tabla1[[#This Row],[Fecha Baja]]="","",VALUE(1&amp;"/"&amp;MONTH(Tabla1[[#This Row],[Fecha Baja]])&amp;"/"&amp;YEAR(Tabla1[[#This Row],[Fecha Baja]])))</f>
        <v>43040</v>
      </c>
      <c r="AS1291" s="42" t="str">
        <f>IF(Tabla1[[#This Row],[Fecha Ingreso Plataforma]]="","",VALUE(1&amp;"/"&amp;MONTH(Tabla1[[#This Row],[Fecha Ingreso Plataforma]])&amp;"/"&amp;YEAR(Tabla1[[#This Row],[Fecha Ingreso Plataforma]])))</f>
        <v/>
      </c>
      <c r="AT1291" s="41" t="str">
        <f>+IF(AND(Tabla1[[#This Row],[dias]]&gt;=135,Tabla1[[#This Row],[Estado]]="Vigente"),"Si","No")</f>
        <v>No</v>
      </c>
      <c r="AU1291" s="37" t="str">
        <f>+IF(COUNTIF('PLAN EMPLEADO'!I:I,Tabla1[[#This Row],[Mail]])=0,"No","Si")</f>
        <v>No</v>
      </c>
      <c r="AV1291" s="89" t="s">
        <v>709</v>
      </c>
      <c r="AW1291" s="194"/>
    </row>
    <row r="1292" spans="1:49" x14ac:dyDescent="0.2">
      <c r="A1292" s="37" t="s">
        <v>27</v>
      </c>
      <c r="B1292" s="37" t="s">
        <v>3115</v>
      </c>
      <c r="C1292" s="37" t="s">
        <v>28</v>
      </c>
      <c r="D1292" s="37" t="s">
        <v>30</v>
      </c>
      <c r="E1292" s="193" t="str">
        <f>+LEFT(Tabla1[[#This Row],[RutDV]],8)</f>
        <v>18313124</v>
      </c>
      <c r="F1292" s="193" t="str">
        <f>+RIGHT(Tabla1[[#This Row],[RutDV]],1)</f>
        <v>9</v>
      </c>
      <c r="G1292" s="37" t="s">
        <v>348</v>
      </c>
      <c r="H1292" s="37" t="s">
        <v>971</v>
      </c>
      <c r="I1292" s="37" t="str">
        <f>+TRIM(Tabla1[[#This Row],[Nombres]]&amp;" "&amp;Tabla1[[#This Row],[Apellidos]])</f>
        <v>JORDY ANDRES ALVAREZ SARAVIA</v>
      </c>
      <c r="J1292" s="37" t="s">
        <v>4523</v>
      </c>
      <c r="K1292" s="37" t="s">
        <v>4581</v>
      </c>
      <c r="L1292" s="37" t="s">
        <v>2494</v>
      </c>
      <c r="M1292" s="37" t="s">
        <v>2499</v>
      </c>
      <c r="N1292" s="37" t="s">
        <v>2499</v>
      </c>
      <c r="P1292" s="40">
        <v>43068</v>
      </c>
      <c r="Q1292" s="37"/>
      <c r="V1292" s="40">
        <v>33870</v>
      </c>
      <c r="W1292" s="37"/>
      <c r="Y1292" s="37" t="str">
        <f>+IFERROR(VLOOKUP(Tabla1[[#This Row],[Supervisor]],STAFF!E:H,4,0),"")</f>
        <v/>
      </c>
      <c r="Z1292" s="40">
        <v>43048</v>
      </c>
      <c r="AA1292" s="40">
        <v>43068</v>
      </c>
      <c r="AB1292" s="37" t="s">
        <v>2517</v>
      </c>
      <c r="AC1292" s="40"/>
      <c r="AD1292" s="37" t="s">
        <v>971</v>
      </c>
      <c r="AE1292" s="37" t="s">
        <v>971</v>
      </c>
      <c r="AF1292" s="37">
        <v>19152</v>
      </c>
      <c r="AG1292" s="37" t="s">
        <v>2779</v>
      </c>
      <c r="AJ1292" s="37">
        <v>13</v>
      </c>
      <c r="AK1292" s="37" t="s">
        <v>3086</v>
      </c>
      <c r="AL1292" s="37">
        <v>45</v>
      </c>
      <c r="AN1292" s="37">
        <f>+IF(AL1292=45,1,"")</f>
        <v>1</v>
      </c>
      <c r="AO1292" s="40">
        <f ca="1">+TODAY()</f>
        <v>44256</v>
      </c>
      <c r="AP1292" s="41" t="str">
        <f>+IF(Tabla1[[#This Row],[Fecha Ingreso Plataforma]]="","",AO1292-AC1292)</f>
        <v/>
      </c>
      <c r="AQ1292" s="40"/>
      <c r="AR1292" s="42">
        <f>+IF(Tabla1[[#This Row],[Fecha Baja]]="","",VALUE(1&amp;"/"&amp;MONTH(Tabla1[[#This Row],[Fecha Baja]])&amp;"/"&amp;YEAR(Tabla1[[#This Row],[Fecha Baja]])))</f>
        <v>43040</v>
      </c>
      <c r="AS1292" s="42" t="str">
        <f>IF(Tabla1[[#This Row],[Fecha Ingreso Plataforma]]="","",VALUE(1&amp;"/"&amp;MONTH(Tabla1[[#This Row],[Fecha Ingreso Plataforma]])&amp;"/"&amp;YEAR(Tabla1[[#This Row],[Fecha Ingreso Plataforma]])))</f>
        <v/>
      </c>
      <c r="AT1292" s="41" t="str">
        <f>+IF(AND(Tabla1[[#This Row],[dias]]&gt;=135,Tabla1[[#This Row],[Estado]]="Vigente"),"Si","No")</f>
        <v>No</v>
      </c>
      <c r="AU1292" s="37" t="str">
        <f>+IF(COUNTIF('PLAN EMPLEADO'!I:I,Tabla1[[#This Row],[Mail]])=0,"No","Si")</f>
        <v>No</v>
      </c>
      <c r="AV1292" s="89" t="s">
        <v>709</v>
      </c>
      <c r="AW1292" s="194"/>
    </row>
    <row r="1293" spans="1:49" x14ac:dyDescent="0.2">
      <c r="A1293" s="37" t="s">
        <v>27</v>
      </c>
      <c r="B1293" s="37" t="s">
        <v>3115</v>
      </c>
      <c r="C1293" s="37" t="s">
        <v>28</v>
      </c>
      <c r="D1293" s="37" t="s">
        <v>30</v>
      </c>
      <c r="E1293" s="193" t="str">
        <f>+LEFT(Tabla1[[#This Row],[RutDV]],8)</f>
        <v>13271354</v>
      </c>
      <c r="F1293" s="193" t="str">
        <f>+RIGHT(Tabla1[[#This Row],[RutDV]],1)</f>
        <v>5</v>
      </c>
      <c r="G1293" s="37" t="s">
        <v>356</v>
      </c>
      <c r="H1293" s="37" t="s">
        <v>978</v>
      </c>
      <c r="I1293" s="37" t="str">
        <f>+TRIM(Tabla1[[#This Row],[Nombres]]&amp;" "&amp;Tabla1[[#This Row],[Apellidos]])</f>
        <v>KARINA ANDREA SALAS SOZA</v>
      </c>
      <c r="J1293" s="37" t="s">
        <v>4527</v>
      </c>
      <c r="K1293" s="37" t="s">
        <v>4585</v>
      </c>
      <c r="L1293" s="37" t="s">
        <v>2494</v>
      </c>
      <c r="M1293" s="37" t="s">
        <v>2499</v>
      </c>
      <c r="N1293" s="37" t="s">
        <v>2498</v>
      </c>
      <c r="O1293" s="37" t="s">
        <v>2498</v>
      </c>
      <c r="P1293" s="40">
        <v>43068</v>
      </c>
      <c r="Q1293" s="37"/>
      <c r="V1293" s="40">
        <v>28054</v>
      </c>
      <c r="W1293" s="37"/>
      <c r="Y1293" s="37" t="str">
        <f>+IFERROR(VLOOKUP(Tabla1[[#This Row],[Supervisor]],STAFF!E:H,4,0),"")</f>
        <v/>
      </c>
      <c r="Z1293" s="40">
        <v>43048</v>
      </c>
      <c r="AA1293" s="40">
        <v>43068</v>
      </c>
      <c r="AB1293" s="37" t="s">
        <v>2517</v>
      </c>
      <c r="AC1293" s="40"/>
      <c r="AD1293" s="37" t="s">
        <v>978</v>
      </c>
      <c r="AE1293" s="37" t="s">
        <v>978</v>
      </c>
      <c r="AF1293" s="37">
        <v>19168</v>
      </c>
      <c r="AG1293" s="37" t="s">
        <v>2786</v>
      </c>
      <c r="AJ1293" s="37">
        <v>13</v>
      </c>
      <c r="AK1293" s="37" t="s">
        <v>3086</v>
      </c>
      <c r="AL1293" s="37">
        <v>45</v>
      </c>
      <c r="AN1293" s="37">
        <f>+IF(AL1293=45,1,"")</f>
        <v>1</v>
      </c>
      <c r="AO1293" s="40">
        <f ca="1">+TODAY()</f>
        <v>44256</v>
      </c>
      <c r="AP1293" s="41" t="str">
        <f>+IF(Tabla1[[#This Row],[Fecha Ingreso Plataforma]]="","",AO1293-AC1293)</f>
        <v/>
      </c>
      <c r="AQ1293" s="40"/>
      <c r="AR1293" s="42">
        <f>+IF(Tabla1[[#This Row],[Fecha Baja]]="","",VALUE(1&amp;"/"&amp;MONTH(Tabla1[[#This Row],[Fecha Baja]])&amp;"/"&amp;YEAR(Tabla1[[#This Row],[Fecha Baja]])))</f>
        <v>43040</v>
      </c>
      <c r="AS1293" s="42" t="str">
        <f>IF(Tabla1[[#This Row],[Fecha Ingreso Plataforma]]="","",VALUE(1&amp;"/"&amp;MONTH(Tabla1[[#This Row],[Fecha Ingreso Plataforma]])&amp;"/"&amp;YEAR(Tabla1[[#This Row],[Fecha Ingreso Plataforma]])))</f>
        <v/>
      </c>
      <c r="AT1293" s="41" t="str">
        <f>+IF(AND(Tabla1[[#This Row],[dias]]&gt;=135,Tabla1[[#This Row],[Estado]]="Vigente"),"Si","No")</f>
        <v>No</v>
      </c>
      <c r="AU1293" s="37" t="str">
        <f>+IF(COUNTIF('PLAN EMPLEADO'!I:I,Tabla1[[#This Row],[Mail]])=0,"No","Si")</f>
        <v>No</v>
      </c>
      <c r="AV1293" s="89" t="s">
        <v>709</v>
      </c>
      <c r="AW1293" s="194"/>
    </row>
    <row r="1294" spans="1:49" x14ac:dyDescent="0.2">
      <c r="A1294" s="37" t="s">
        <v>27</v>
      </c>
      <c r="B1294" s="37" t="s">
        <v>3115</v>
      </c>
      <c r="C1294" s="37" t="s">
        <v>28</v>
      </c>
      <c r="D1294" s="37" t="s">
        <v>30</v>
      </c>
      <c r="E1294" s="193" t="str">
        <f>+LEFT(Tabla1[[#This Row],[RutDV]],8)</f>
        <v>16443916</v>
      </c>
      <c r="F1294" s="193" t="str">
        <f>+RIGHT(Tabla1[[#This Row],[RutDV]],1)</f>
        <v>k</v>
      </c>
      <c r="G1294" s="37" t="s">
        <v>355</v>
      </c>
      <c r="H1294" s="37" t="s">
        <v>977</v>
      </c>
      <c r="I1294" s="37" t="str">
        <f>+TRIM(Tabla1[[#This Row],[Nombres]]&amp;" "&amp;Tabla1[[#This Row],[Apellidos]])</f>
        <v>MIGUEL ANGEL ROJAS TORRES</v>
      </c>
      <c r="J1294" s="37" t="s">
        <v>1395</v>
      </c>
      <c r="K1294" s="37" t="s">
        <v>1911</v>
      </c>
      <c r="L1294" s="37" t="s">
        <v>2494</v>
      </c>
      <c r="M1294" s="37" t="s">
        <v>2499</v>
      </c>
      <c r="N1294" s="37" t="s">
        <v>2499</v>
      </c>
      <c r="P1294" s="40">
        <v>43068</v>
      </c>
      <c r="Q1294" s="37"/>
      <c r="V1294" s="40">
        <v>31913</v>
      </c>
      <c r="W1294" s="37"/>
      <c r="Y1294" s="37" t="str">
        <f>+IFERROR(VLOOKUP(Tabla1[[#This Row],[Supervisor]],STAFF!E:H,4,0),"")</f>
        <v/>
      </c>
      <c r="Z1294" s="40">
        <v>43048</v>
      </c>
      <c r="AA1294" s="40">
        <v>43068</v>
      </c>
      <c r="AB1294" s="37" t="s">
        <v>2517</v>
      </c>
      <c r="AC1294" s="40"/>
      <c r="AD1294" s="37" t="s">
        <v>977</v>
      </c>
      <c r="AE1294" s="37" t="s">
        <v>977</v>
      </c>
      <c r="AF1294" s="37">
        <v>19153</v>
      </c>
      <c r="AG1294" s="37" t="s">
        <v>2785</v>
      </c>
      <c r="AJ1294" s="37">
        <v>13</v>
      </c>
      <c r="AK1294" s="37" t="s">
        <v>3086</v>
      </c>
      <c r="AL1294" s="37">
        <v>45</v>
      </c>
      <c r="AN1294" s="37">
        <f>+IF(AL1294=45,1,"")</f>
        <v>1</v>
      </c>
      <c r="AO1294" s="40">
        <f ca="1">+TODAY()</f>
        <v>44256</v>
      </c>
      <c r="AP1294" s="41" t="str">
        <f>+IF(Tabla1[[#This Row],[Fecha Ingreso Plataforma]]="","",AO1294-AC1294)</f>
        <v/>
      </c>
      <c r="AQ1294" s="40"/>
      <c r="AR1294" s="42">
        <f>+IF(Tabla1[[#This Row],[Fecha Baja]]="","",VALUE(1&amp;"/"&amp;MONTH(Tabla1[[#This Row],[Fecha Baja]])&amp;"/"&amp;YEAR(Tabla1[[#This Row],[Fecha Baja]])))</f>
        <v>43040</v>
      </c>
      <c r="AS1294" s="42" t="str">
        <f>IF(Tabla1[[#This Row],[Fecha Ingreso Plataforma]]="","",VALUE(1&amp;"/"&amp;MONTH(Tabla1[[#This Row],[Fecha Ingreso Plataforma]])&amp;"/"&amp;YEAR(Tabla1[[#This Row],[Fecha Ingreso Plataforma]])))</f>
        <v/>
      </c>
      <c r="AT1294" s="41" t="str">
        <f>+IF(AND(Tabla1[[#This Row],[dias]]&gt;=135,Tabla1[[#This Row],[Estado]]="Vigente"),"Si","No")</f>
        <v>No</v>
      </c>
      <c r="AU1294" s="37" t="str">
        <f>+IF(COUNTIF('PLAN EMPLEADO'!I:I,Tabla1[[#This Row],[Mail]])=0,"No","Si")</f>
        <v>No</v>
      </c>
      <c r="AV1294" s="89" t="s">
        <v>709</v>
      </c>
      <c r="AW1294" s="194"/>
    </row>
    <row r="1295" spans="1:49" x14ac:dyDescent="0.2">
      <c r="A1295" s="37" t="s">
        <v>27</v>
      </c>
      <c r="B1295" s="37" t="s">
        <v>3115</v>
      </c>
      <c r="C1295" s="37" t="s">
        <v>28</v>
      </c>
      <c r="D1295" s="37" t="s">
        <v>30</v>
      </c>
      <c r="E1295" s="193" t="str">
        <f>+LEFT(Tabla1[[#This Row],[RutDV]],8)</f>
        <v>15025179</v>
      </c>
      <c r="F1295" s="193" t="str">
        <f>+RIGHT(Tabla1[[#This Row],[RutDV]],1)</f>
        <v>6</v>
      </c>
      <c r="G1295" s="37" t="s">
        <v>354</v>
      </c>
      <c r="H1295" s="37" t="s">
        <v>976</v>
      </c>
      <c r="I1295" s="37" t="str">
        <f>+TRIM(Tabla1[[#This Row],[Nombres]]&amp;" "&amp;Tabla1[[#This Row],[Apellidos]])</f>
        <v>MARIA JOSE AYLEEN OLIVARES GALLARDO</v>
      </c>
      <c r="J1295" s="37" t="s">
        <v>4525</v>
      </c>
      <c r="K1295" s="37" t="s">
        <v>1910</v>
      </c>
      <c r="L1295" s="37" t="s">
        <v>2494</v>
      </c>
      <c r="M1295" s="37" t="s">
        <v>2499</v>
      </c>
      <c r="N1295" s="37" t="s">
        <v>2499</v>
      </c>
      <c r="O1295" s="37" t="s">
        <v>3099</v>
      </c>
      <c r="P1295" s="40">
        <v>43070</v>
      </c>
      <c r="Q1295" s="37"/>
      <c r="V1295" s="40">
        <v>31342</v>
      </c>
      <c r="W1295" s="37"/>
      <c r="Y1295" s="37" t="str">
        <f>+IFERROR(VLOOKUP(Tabla1[[#This Row],[Supervisor]],STAFF!E:H,4,0),"")</f>
        <v/>
      </c>
      <c r="Z1295" s="40">
        <v>43048</v>
      </c>
      <c r="AA1295" s="40">
        <v>43068</v>
      </c>
      <c r="AB1295" s="37" t="s">
        <v>2517</v>
      </c>
      <c r="AC1295" s="40"/>
      <c r="AD1295" s="37" t="s">
        <v>976</v>
      </c>
      <c r="AE1295" s="37" t="s">
        <v>976</v>
      </c>
      <c r="AF1295" s="37">
        <v>19158</v>
      </c>
      <c r="AG1295" s="37" t="s">
        <v>2784</v>
      </c>
      <c r="AJ1295" s="37">
        <v>13</v>
      </c>
      <c r="AK1295" s="37" t="s">
        <v>3086</v>
      </c>
      <c r="AL1295" s="37">
        <v>45</v>
      </c>
      <c r="AN1295" s="37">
        <f>+IF(AL1295=45,1,"")</f>
        <v>1</v>
      </c>
      <c r="AO1295" s="40">
        <f ca="1">+TODAY()</f>
        <v>44256</v>
      </c>
      <c r="AP1295" s="41" t="str">
        <f>+IF(Tabla1[[#This Row],[Fecha Ingreso Plataforma]]="","",AO1295-AC1295)</f>
        <v/>
      </c>
      <c r="AQ1295" s="40"/>
      <c r="AR1295" s="42">
        <f>+IF(Tabla1[[#This Row],[Fecha Baja]]="","",VALUE(1&amp;"/"&amp;MONTH(Tabla1[[#This Row],[Fecha Baja]])&amp;"/"&amp;YEAR(Tabla1[[#This Row],[Fecha Baja]])))</f>
        <v>43070</v>
      </c>
      <c r="AS1295" s="42" t="str">
        <f>IF(Tabla1[[#This Row],[Fecha Ingreso Plataforma]]="","",VALUE(1&amp;"/"&amp;MONTH(Tabla1[[#This Row],[Fecha Ingreso Plataforma]])&amp;"/"&amp;YEAR(Tabla1[[#This Row],[Fecha Ingreso Plataforma]])))</f>
        <v/>
      </c>
      <c r="AT1295" s="41" t="str">
        <f>+IF(AND(Tabla1[[#This Row],[dias]]&gt;=135,Tabla1[[#This Row],[Estado]]="Vigente"),"Si","No")</f>
        <v>No</v>
      </c>
      <c r="AU1295" s="37" t="str">
        <f>+IF(COUNTIF('PLAN EMPLEADO'!I:I,Tabla1[[#This Row],[Mail]])=0,"No","Si")</f>
        <v>No</v>
      </c>
      <c r="AV1295" s="89" t="s">
        <v>709</v>
      </c>
      <c r="AW1295" s="194"/>
    </row>
    <row r="1296" spans="1:49" x14ac:dyDescent="0.2">
      <c r="A1296" s="37" t="s">
        <v>27</v>
      </c>
      <c r="B1296" s="37" t="s">
        <v>3115</v>
      </c>
      <c r="C1296" s="37" t="s">
        <v>28</v>
      </c>
      <c r="D1296" s="37" t="s">
        <v>30</v>
      </c>
      <c r="E1296" s="193" t="str">
        <f>+LEFT(Tabla1[[#This Row],[RutDV]],8)</f>
        <v>14110602</v>
      </c>
      <c r="F1296" s="193" t="str">
        <f>+RIGHT(Tabla1[[#This Row],[RutDV]],1)</f>
        <v>3</v>
      </c>
      <c r="G1296" s="37" t="s">
        <v>352</v>
      </c>
      <c r="H1296" s="37" t="s">
        <v>974</v>
      </c>
      <c r="I1296" s="37" t="str">
        <f>+TRIM(Tabla1[[#This Row],[Nombres]]&amp;" "&amp;Tabla1[[#This Row],[Apellidos]])</f>
        <v>MARIA SOLEDAD ANDREA MARINO FLORES</v>
      </c>
      <c r="J1296" s="37" t="s">
        <v>1909</v>
      </c>
      <c r="K1296" s="37" t="s">
        <v>4584</v>
      </c>
      <c r="L1296" s="37" t="s">
        <v>2494</v>
      </c>
      <c r="M1296" s="37" t="s">
        <v>2499</v>
      </c>
      <c r="N1296" s="37" t="s">
        <v>2498</v>
      </c>
      <c r="O1296" s="37" t="s">
        <v>2498</v>
      </c>
      <c r="P1296" s="40">
        <v>43068</v>
      </c>
      <c r="Q1296" s="37"/>
      <c r="V1296" s="40">
        <v>29619</v>
      </c>
      <c r="W1296" s="37"/>
      <c r="Y1296" s="37" t="str">
        <f>+IFERROR(VLOOKUP(Tabla1[[#This Row],[Supervisor]],STAFF!E:H,4,0),"")</f>
        <v/>
      </c>
      <c r="Z1296" s="40">
        <v>43048</v>
      </c>
      <c r="AA1296" s="40">
        <v>43068</v>
      </c>
      <c r="AB1296" s="37" t="s">
        <v>2517</v>
      </c>
      <c r="AC1296" s="40"/>
      <c r="AD1296" s="37" t="s">
        <v>974</v>
      </c>
      <c r="AE1296" s="37" t="s">
        <v>974</v>
      </c>
      <c r="AF1296" s="37">
        <v>19151</v>
      </c>
      <c r="AG1296" s="37" t="s">
        <v>2782</v>
      </c>
      <c r="AJ1296" s="37">
        <v>13</v>
      </c>
      <c r="AK1296" s="37" t="s">
        <v>3086</v>
      </c>
      <c r="AL1296" s="37">
        <v>45</v>
      </c>
      <c r="AN1296" s="37">
        <f>+IF(AL1296=45,1,"")</f>
        <v>1</v>
      </c>
      <c r="AO1296" s="40">
        <f ca="1">+TODAY()</f>
        <v>44256</v>
      </c>
      <c r="AP1296" s="41" t="str">
        <f>+IF(Tabla1[[#This Row],[Fecha Ingreso Plataforma]]="","",AO1296-AC1296)</f>
        <v/>
      </c>
      <c r="AQ1296" s="40"/>
      <c r="AR1296" s="42">
        <f>+IF(Tabla1[[#This Row],[Fecha Baja]]="","",VALUE(1&amp;"/"&amp;MONTH(Tabla1[[#This Row],[Fecha Baja]])&amp;"/"&amp;YEAR(Tabla1[[#This Row],[Fecha Baja]])))</f>
        <v>43040</v>
      </c>
      <c r="AS1296" s="42" t="str">
        <f>IF(Tabla1[[#This Row],[Fecha Ingreso Plataforma]]="","",VALUE(1&amp;"/"&amp;MONTH(Tabla1[[#This Row],[Fecha Ingreso Plataforma]])&amp;"/"&amp;YEAR(Tabla1[[#This Row],[Fecha Ingreso Plataforma]])))</f>
        <v/>
      </c>
      <c r="AT1296" s="41" t="str">
        <f>+IF(AND(Tabla1[[#This Row],[dias]]&gt;=135,Tabla1[[#This Row],[Estado]]="Vigente"),"Si","No")</f>
        <v>No</v>
      </c>
      <c r="AU1296" s="37" t="str">
        <f>+IF(COUNTIF('PLAN EMPLEADO'!I:I,Tabla1[[#This Row],[Mail]])=0,"No","Si")</f>
        <v>No</v>
      </c>
      <c r="AV1296" s="89" t="s">
        <v>709</v>
      </c>
      <c r="AW1296" s="194"/>
    </row>
    <row r="1297" spans="1:49" x14ac:dyDescent="0.2">
      <c r="A1297" s="37" t="s">
        <v>27</v>
      </c>
      <c r="B1297" s="37" t="s">
        <v>3115</v>
      </c>
      <c r="C1297" s="37" t="s">
        <v>28</v>
      </c>
      <c r="D1297" s="37" t="s">
        <v>30</v>
      </c>
      <c r="E1297" s="193" t="str">
        <f>+LEFT(Tabla1[[#This Row],[RutDV]],8)</f>
        <v>19770673</v>
      </c>
      <c r="F1297" s="193" t="str">
        <f>+RIGHT(Tabla1[[#This Row],[RutDV]],1)</f>
        <v>2</v>
      </c>
      <c r="G1297" s="37" t="s">
        <v>357</v>
      </c>
      <c r="H1297" s="37" t="s">
        <v>979</v>
      </c>
      <c r="I1297" s="37" t="str">
        <f>+TRIM(Tabla1[[#This Row],[Nombres]]&amp;" "&amp;Tabla1[[#This Row],[Apellidos]])</f>
        <v>YESSENIA ANDREA TAPIA DIAZ</v>
      </c>
      <c r="J1297" s="37" t="s">
        <v>4528</v>
      </c>
      <c r="K1297" s="37" t="s">
        <v>4586</v>
      </c>
      <c r="L1297" s="37" t="s">
        <v>2494</v>
      </c>
      <c r="M1297" s="37" t="s">
        <v>2499</v>
      </c>
      <c r="N1297" s="37" t="s">
        <v>2498</v>
      </c>
      <c r="O1297" s="37" t="s">
        <v>2498</v>
      </c>
      <c r="P1297" s="40">
        <v>43068</v>
      </c>
      <c r="Q1297" s="37"/>
      <c r="V1297" s="40">
        <v>35816</v>
      </c>
      <c r="W1297" s="37"/>
      <c r="Y1297" s="37" t="str">
        <f>+IFERROR(VLOOKUP(Tabla1[[#This Row],[Supervisor]],STAFF!E:H,4,0),"")</f>
        <v/>
      </c>
      <c r="Z1297" s="40">
        <v>43048</v>
      </c>
      <c r="AA1297" s="40">
        <v>43068</v>
      </c>
      <c r="AB1297" s="37" t="s">
        <v>2517</v>
      </c>
      <c r="AC1297" s="40"/>
      <c r="AD1297" s="37" t="s">
        <v>979</v>
      </c>
      <c r="AE1297" s="37" t="s">
        <v>979</v>
      </c>
      <c r="AF1297" s="37">
        <v>19013</v>
      </c>
      <c r="AG1297" s="37" t="s">
        <v>2787</v>
      </c>
      <c r="AJ1297" s="37">
        <v>13</v>
      </c>
      <c r="AK1297" s="37" t="s">
        <v>3086</v>
      </c>
      <c r="AL1297" s="37">
        <v>45</v>
      </c>
      <c r="AN1297" s="37">
        <f>+IF(AL1297=45,1,"")</f>
        <v>1</v>
      </c>
      <c r="AO1297" s="40">
        <f ca="1">+TODAY()</f>
        <v>44256</v>
      </c>
      <c r="AP1297" s="41" t="str">
        <f>+IF(Tabla1[[#This Row],[Fecha Ingreso Plataforma]]="","",AO1297-AC1297)</f>
        <v/>
      </c>
      <c r="AQ1297" s="40"/>
      <c r="AR1297" s="42">
        <f>+IF(Tabla1[[#This Row],[Fecha Baja]]="","",VALUE(1&amp;"/"&amp;MONTH(Tabla1[[#This Row],[Fecha Baja]])&amp;"/"&amp;YEAR(Tabla1[[#This Row],[Fecha Baja]])))</f>
        <v>43040</v>
      </c>
      <c r="AS1297" s="42" t="str">
        <f>IF(Tabla1[[#This Row],[Fecha Ingreso Plataforma]]="","",VALUE(1&amp;"/"&amp;MONTH(Tabla1[[#This Row],[Fecha Ingreso Plataforma]])&amp;"/"&amp;YEAR(Tabla1[[#This Row],[Fecha Ingreso Plataforma]])))</f>
        <v/>
      </c>
      <c r="AT1297" s="41" t="str">
        <f>+IF(AND(Tabla1[[#This Row],[dias]]&gt;=135,Tabla1[[#This Row],[Estado]]="Vigente"),"Si","No")</f>
        <v>No</v>
      </c>
      <c r="AU1297" s="37" t="str">
        <f>+IF(COUNTIF('PLAN EMPLEADO'!I:I,Tabla1[[#This Row],[Mail]])=0,"No","Si")</f>
        <v>No</v>
      </c>
      <c r="AV1297" s="89" t="s">
        <v>709</v>
      </c>
      <c r="AW1297" s="194"/>
    </row>
    <row r="1298" spans="1:49" x14ac:dyDescent="0.2">
      <c r="A1298" s="37" t="s">
        <v>27</v>
      </c>
      <c r="B1298" s="37" t="s">
        <v>3115</v>
      </c>
      <c r="C1298" s="37" t="s">
        <v>28</v>
      </c>
      <c r="D1298" s="37" t="s">
        <v>30</v>
      </c>
      <c r="E1298" s="193" t="str">
        <f>+LEFT(Tabla1[[#This Row],[RutDV]],8)</f>
        <v>14156292</v>
      </c>
      <c r="F1298" s="193" t="str">
        <f>+RIGHT(Tabla1[[#This Row],[RutDV]],1)</f>
        <v>4</v>
      </c>
      <c r="G1298" s="37" t="s">
        <v>374</v>
      </c>
      <c r="H1298" s="37" t="s">
        <v>996</v>
      </c>
      <c r="I1298" s="37" t="str">
        <f>+TRIM(Tabla1[[#This Row],[Nombres]]&amp;" "&amp;Tabla1[[#This Row],[Apellidos]])</f>
        <v>LILIAN LORETO PIZARRO DIAZ</v>
      </c>
      <c r="J1298" s="37" t="s">
        <v>1939</v>
      </c>
      <c r="K1298" s="37" t="s">
        <v>1940</v>
      </c>
      <c r="L1298" s="37" t="s">
        <v>2494</v>
      </c>
      <c r="M1298" s="37" t="s">
        <v>2499</v>
      </c>
      <c r="N1298" s="37" t="s">
        <v>2499</v>
      </c>
      <c r="O1298" s="37" t="s">
        <v>2498</v>
      </c>
      <c r="P1298" s="40">
        <v>43084</v>
      </c>
      <c r="Q1298" s="37"/>
      <c r="V1298" s="40">
        <v>29595</v>
      </c>
      <c r="W1298" s="37"/>
      <c r="Y1298" s="37" t="str">
        <f>+IFERROR(VLOOKUP(Tabla1[[#This Row],[Supervisor]],STAFF!E:H,4,0),"")</f>
        <v/>
      </c>
      <c r="Z1298" s="40">
        <v>43066</v>
      </c>
      <c r="AA1298" s="40">
        <v>43066</v>
      </c>
      <c r="AB1298" s="37" t="s">
        <v>2517</v>
      </c>
      <c r="AC1298" s="40"/>
      <c r="AD1298" s="37" t="s">
        <v>996</v>
      </c>
      <c r="AE1298" s="37" t="s">
        <v>996</v>
      </c>
      <c r="AF1298" s="37">
        <v>19181</v>
      </c>
      <c r="AG1298" s="37" t="s">
        <v>2803</v>
      </c>
      <c r="AJ1298" s="37">
        <v>14</v>
      </c>
      <c r="AK1298" s="37" t="s">
        <v>3082</v>
      </c>
      <c r="AL1298" s="37">
        <v>45</v>
      </c>
      <c r="AN1298" s="37">
        <f>+IF(AL1298=45,1,"")</f>
        <v>1</v>
      </c>
      <c r="AO1298" s="40">
        <f ca="1">+TODAY()</f>
        <v>44256</v>
      </c>
      <c r="AP1298" s="41" t="str">
        <f>+IF(Tabla1[[#This Row],[Fecha Ingreso Plataforma]]="","",AO1298-AC1298)</f>
        <v/>
      </c>
      <c r="AQ1298" s="40"/>
      <c r="AR1298" s="42">
        <f>+IF(Tabla1[[#This Row],[Fecha Baja]]="","",VALUE(1&amp;"/"&amp;MONTH(Tabla1[[#This Row],[Fecha Baja]])&amp;"/"&amp;YEAR(Tabla1[[#This Row],[Fecha Baja]])))</f>
        <v>43070</v>
      </c>
      <c r="AS1298" s="42" t="str">
        <f>IF(Tabla1[[#This Row],[Fecha Ingreso Plataforma]]="","",VALUE(1&amp;"/"&amp;MONTH(Tabla1[[#This Row],[Fecha Ingreso Plataforma]])&amp;"/"&amp;YEAR(Tabla1[[#This Row],[Fecha Ingreso Plataforma]])))</f>
        <v/>
      </c>
      <c r="AT1298" s="41" t="str">
        <f>+IF(AND(Tabla1[[#This Row],[dias]]&gt;=135,Tabla1[[#This Row],[Estado]]="Vigente"),"Si","No")</f>
        <v>No</v>
      </c>
      <c r="AU1298" s="37" t="str">
        <f>+IF(COUNTIF('PLAN EMPLEADO'!I:I,Tabla1[[#This Row],[Mail]])=0,"No","Si")</f>
        <v>No</v>
      </c>
      <c r="AV1298" s="89" t="s">
        <v>709</v>
      </c>
      <c r="AW1298" s="194"/>
    </row>
    <row r="1299" spans="1:49" x14ac:dyDescent="0.2">
      <c r="A1299" s="37" t="s">
        <v>27</v>
      </c>
      <c r="B1299" s="37" t="s">
        <v>3115</v>
      </c>
      <c r="C1299" s="37" t="s">
        <v>28</v>
      </c>
      <c r="D1299" s="37" t="s">
        <v>30</v>
      </c>
      <c r="E1299" s="193" t="str">
        <f>+LEFT(Tabla1[[#This Row],[RutDV]],8)</f>
        <v>18922605</v>
      </c>
      <c r="F1299" s="193" t="str">
        <f>+RIGHT(Tabla1[[#This Row],[RutDV]],1)</f>
        <v>5</v>
      </c>
      <c r="G1299" s="37" t="s">
        <v>372</v>
      </c>
      <c r="H1299" s="37" t="s">
        <v>994</v>
      </c>
      <c r="I1299" s="37" t="str">
        <f>+TRIM(Tabla1[[#This Row],[Nombres]]&amp;" "&amp;Tabla1[[#This Row],[Apellidos]])</f>
        <v>PEDRO ORLANDO JOEL MARAMBIO MARANBIO</v>
      </c>
      <c r="J1299" s="37" t="s">
        <v>1935</v>
      </c>
      <c r="K1299" s="37" t="s">
        <v>1936</v>
      </c>
      <c r="L1299" s="37" t="s">
        <v>2494</v>
      </c>
      <c r="M1299" s="37" t="s">
        <v>2499</v>
      </c>
      <c r="N1299" s="37" t="s">
        <v>2499</v>
      </c>
      <c r="O1299" s="37" t="s">
        <v>2498</v>
      </c>
      <c r="P1299" s="40">
        <v>43087</v>
      </c>
      <c r="Q1299" s="37"/>
      <c r="V1299" s="40">
        <v>34610</v>
      </c>
      <c r="W1299" s="37" t="s">
        <v>5416</v>
      </c>
      <c r="X1299" s="37" t="s">
        <v>2505</v>
      </c>
      <c r="Y1299" s="37" t="str">
        <f>+IFERROR(VLOOKUP(Tabla1[[#This Row],[Supervisor]],STAFF!E:H,4,0),"")</f>
        <v>FRANCISCO JAVIER SUAREZ VEGA</v>
      </c>
      <c r="Z1299" s="40">
        <v>43066</v>
      </c>
      <c r="AA1299" s="40">
        <v>43066</v>
      </c>
      <c r="AB1299" s="37" t="s">
        <v>2517</v>
      </c>
      <c r="AC1299" s="40"/>
      <c r="AD1299" s="37" t="s">
        <v>994</v>
      </c>
      <c r="AE1299" s="37" t="s">
        <v>994</v>
      </c>
      <c r="AF1299" s="37">
        <v>19178</v>
      </c>
      <c r="AG1299" s="37" t="s">
        <v>2801</v>
      </c>
      <c r="AJ1299" s="37">
        <v>14</v>
      </c>
      <c r="AK1299" s="37" t="s">
        <v>3082</v>
      </c>
      <c r="AL1299" s="37">
        <v>45</v>
      </c>
      <c r="AN1299" s="37">
        <f>+IF(AL1299=45,1,"")</f>
        <v>1</v>
      </c>
      <c r="AO1299" s="40">
        <f ca="1">+TODAY()</f>
        <v>44256</v>
      </c>
      <c r="AP1299" s="41" t="str">
        <f>+IF(Tabla1[[#This Row],[Fecha Ingreso Plataforma]]="","",AO1299-AC1299)</f>
        <v/>
      </c>
      <c r="AQ1299" s="40"/>
      <c r="AR1299" s="42">
        <f>+IF(Tabla1[[#This Row],[Fecha Baja]]="","",VALUE(1&amp;"/"&amp;MONTH(Tabla1[[#This Row],[Fecha Baja]])&amp;"/"&amp;YEAR(Tabla1[[#This Row],[Fecha Baja]])))</f>
        <v>43070</v>
      </c>
      <c r="AS1299" s="42" t="str">
        <f>IF(Tabla1[[#This Row],[Fecha Ingreso Plataforma]]="","",VALUE(1&amp;"/"&amp;MONTH(Tabla1[[#This Row],[Fecha Ingreso Plataforma]])&amp;"/"&amp;YEAR(Tabla1[[#This Row],[Fecha Ingreso Plataforma]])))</f>
        <v/>
      </c>
      <c r="AT1299" s="41" t="str">
        <f>+IF(AND(Tabla1[[#This Row],[dias]]&gt;=135,Tabla1[[#This Row],[Estado]]="Vigente"),"Si","No")</f>
        <v>No</v>
      </c>
      <c r="AU1299" s="37" t="str">
        <f>+IF(COUNTIF('PLAN EMPLEADO'!I:I,Tabla1[[#This Row],[Mail]])=0,"No","Si")</f>
        <v>No</v>
      </c>
      <c r="AV1299" s="89" t="s">
        <v>709</v>
      </c>
      <c r="AW1299" s="194"/>
    </row>
    <row r="1300" spans="1:49" x14ac:dyDescent="0.2">
      <c r="A1300" s="37" t="s">
        <v>27</v>
      </c>
      <c r="B1300" s="37" t="s">
        <v>3115</v>
      </c>
      <c r="C1300" s="37" t="s">
        <v>28</v>
      </c>
      <c r="D1300" s="37" t="s">
        <v>30</v>
      </c>
      <c r="E1300" s="193" t="str">
        <f>+LEFT(Tabla1[[#This Row],[RutDV]],8)</f>
        <v>10925670</v>
      </c>
      <c r="F1300" s="193" t="str">
        <f>+RIGHT(Tabla1[[#This Row],[RutDV]],1)</f>
        <v>6</v>
      </c>
      <c r="G1300" s="37" t="s">
        <v>397</v>
      </c>
      <c r="H1300" s="37" t="s">
        <v>1019</v>
      </c>
      <c r="I1300" s="37" t="str">
        <f>+TRIM(Tabla1[[#This Row],[Nombres]]&amp;" "&amp;Tabla1[[#This Row],[Apellidos]])</f>
        <v>CARLA FABIOLA ROJAS JIMENEZ</v>
      </c>
      <c r="J1300" s="37" t="s">
        <v>1977</v>
      </c>
      <c r="K1300" s="37" t="s">
        <v>1978</v>
      </c>
      <c r="L1300" s="37" t="s">
        <v>2494</v>
      </c>
      <c r="M1300" s="37" t="s">
        <v>2499</v>
      </c>
      <c r="N1300" s="37" t="s">
        <v>2499</v>
      </c>
      <c r="O1300" s="37" t="s">
        <v>3106</v>
      </c>
      <c r="P1300" s="40">
        <v>43105</v>
      </c>
      <c r="Q1300" s="37"/>
      <c r="V1300" s="40">
        <v>28686</v>
      </c>
      <c r="W1300" s="37"/>
      <c r="Y1300" s="37" t="str">
        <f>+IFERROR(VLOOKUP(Tabla1[[#This Row],[Supervisor]],STAFF!E:H,4,0),"")</f>
        <v/>
      </c>
      <c r="Z1300" s="40">
        <v>43082</v>
      </c>
      <c r="AA1300" s="40">
        <v>43073</v>
      </c>
      <c r="AB1300" s="37" t="s">
        <v>2517</v>
      </c>
      <c r="AC1300" s="40"/>
      <c r="AD1300" s="37" t="s">
        <v>1019</v>
      </c>
      <c r="AE1300" s="37" t="s">
        <v>1019</v>
      </c>
      <c r="AF1300" s="37">
        <v>19176</v>
      </c>
      <c r="AG1300" s="37" t="s">
        <v>2826</v>
      </c>
      <c r="AJ1300" s="37">
        <v>15</v>
      </c>
      <c r="AK1300" s="37" t="s">
        <v>3086</v>
      </c>
      <c r="AL1300" s="37">
        <v>30</v>
      </c>
      <c r="AN1300" s="37" t="str">
        <f>+IF(AL1300=45,1,"")</f>
        <v/>
      </c>
      <c r="AO1300" s="40">
        <f ca="1">+TODAY()</f>
        <v>44256</v>
      </c>
      <c r="AP1300" s="41" t="str">
        <f>+IF(Tabla1[[#This Row],[Fecha Ingreso Plataforma]]="","",AO1300-AC1300)</f>
        <v/>
      </c>
      <c r="AQ1300" s="40"/>
      <c r="AR1300" s="42">
        <f>+IF(Tabla1[[#This Row],[Fecha Baja]]="","",VALUE(1&amp;"/"&amp;MONTH(Tabla1[[#This Row],[Fecha Baja]])&amp;"/"&amp;YEAR(Tabla1[[#This Row],[Fecha Baja]])))</f>
        <v>43101</v>
      </c>
      <c r="AS1300" s="42" t="str">
        <f>IF(Tabla1[[#This Row],[Fecha Ingreso Plataforma]]="","",VALUE(1&amp;"/"&amp;MONTH(Tabla1[[#This Row],[Fecha Ingreso Plataforma]])&amp;"/"&amp;YEAR(Tabla1[[#This Row],[Fecha Ingreso Plataforma]])))</f>
        <v/>
      </c>
      <c r="AT1300" s="41" t="str">
        <f>+IF(AND(Tabla1[[#This Row],[dias]]&gt;=135,Tabla1[[#This Row],[Estado]]="Vigente"),"Si","No")</f>
        <v>No</v>
      </c>
      <c r="AU1300" s="37" t="str">
        <f>+IF(COUNTIF('PLAN EMPLEADO'!I:I,Tabla1[[#This Row],[Mail]])=0,"No","Si")</f>
        <v>No</v>
      </c>
      <c r="AV1300" s="89" t="s">
        <v>709</v>
      </c>
      <c r="AW1300" s="194"/>
    </row>
    <row r="1301" spans="1:49" x14ac:dyDescent="0.2">
      <c r="A1301" s="37" t="s">
        <v>27</v>
      </c>
      <c r="B1301" s="37" t="s">
        <v>3115</v>
      </c>
      <c r="C1301" s="37" t="s">
        <v>28</v>
      </c>
      <c r="D1301" s="37" t="s">
        <v>30</v>
      </c>
      <c r="E1301" s="193" t="str">
        <f>+LEFT(Tabla1[[#This Row],[RutDV]],8)</f>
        <v>18007506</v>
      </c>
      <c r="F1301" s="193" t="str">
        <f>+RIGHT(Tabla1[[#This Row],[RutDV]],1)</f>
        <v>2</v>
      </c>
      <c r="G1301" s="37" t="s">
        <v>414</v>
      </c>
      <c r="H1301" s="37" t="s">
        <v>1036</v>
      </c>
      <c r="I1301" s="37" t="str">
        <f>+TRIM(Tabla1[[#This Row],[Nombres]]&amp;" "&amp;Tabla1[[#This Row],[Apellidos]])</f>
        <v>BARBARA YANIN SAAVEDRA LINCOPAN</v>
      </c>
      <c r="J1301" s="37" t="s">
        <v>2006</v>
      </c>
      <c r="K1301" s="37" t="s">
        <v>2007</v>
      </c>
      <c r="L1301" s="37" t="s">
        <v>2494</v>
      </c>
      <c r="M1301" s="37" t="s">
        <v>2499</v>
      </c>
      <c r="N1301" s="37" t="s">
        <v>2499</v>
      </c>
      <c r="P1301" s="40">
        <v>43105</v>
      </c>
      <c r="Q1301" s="37"/>
      <c r="V1301" s="40">
        <v>33874</v>
      </c>
      <c r="W1301" s="37"/>
      <c r="Y1301" s="37" t="str">
        <f>+IFERROR(VLOOKUP(Tabla1[[#This Row],[Supervisor]],STAFF!E:H,4,0),"")</f>
        <v/>
      </c>
      <c r="Z1301" s="40">
        <v>43089</v>
      </c>
      <c r="AA1301" s="40">
        <v>43080</v>
      </c>
      <c r="AB1301" s="37" t="s">
        <v>2517</v>
      </c>
      <c r="AC1301" s="40"/>
      <c r="AD1301" s="37" t="s">
        <v>1036</v>
      </c>
      <c r="AE1301" s="37" t="s">
        <v>1036</v>
      </c>
      <c r="AF1301" s="37">
        <v>19109</v>
      </c>
      <c r="AG1301" s="37" t="s">
        <v>2843</v>
      </c>
      <c r="AJ1301" s="37">
        <v>16</v>
      </c>
      <c r="AK1301" s="37" t="s">
        <v>2515</v>
      </c>
      <c r="AL1301" s="37">
        <v>45</v>
      </c>
      <c r="AN1301" s="37">
        <f>+IF(AL1301=45,1,"")</f>
        <v>1</v>
      </c>
      <c r="AO1301" s="40">
        <f ca="1">+TODAY()</f>
        <v>44256</v>
      </c>
      <c r="AP1301" s="41" t="str">
        <f>+IF(Tabla1[[#This Row],[Fecha Ingreso Plataforma]]="","",AO1301-AC1301)</f>
        <v/>
      </c>
      <c r="AQ1301" s="40"/>
      <c r="AR1301" s="42">
        <f>+IF(Tabla1[[#This Row],[Fecha Baja]]="","",VALUE(1&amp;"/"&amp;MONTH(Tabla1[[#This Row],[Fecha Baja]])&amp;"/"&amp;YEAR(Tabla1[[#This Row],[Fecha Baja]])))</f>
        <v>43101</v>
      </c>
      <c r="AS1301" s="42" t="str">
        <f>IF(Tabla1[[#This Row],[Fecha Ingreso Plataforma]]="","",VALUE(1&amp;"/"&amp;MONTH(Tabla1[[#This Row],[Fecha Ingreso Plataforma]])&amp;"/"&amp;YEAR(Tabla1[[#This Row],[Fecha Ingreso Plataforma]])))</f>
        <v/>
      </c>
      <c r="AT1301" s="41" t="str">
        <f>+IF(AND(Tabla1[[#This Row],[dias]]&gt;=135,Tabla1[[#This Row],[Estado]]="Vigente"),"Si","No")</f>
        <v>No</v>
      </c>
      <c r="AU1301" s="37" t="str">
        <f>+IF(COUNTIF('PLAN EMPLEADO'!I:I,Tabla1[[#This Row],[Mail]])=0,"No","Si")</f>
        <v>No</v>
      </c>
      <c r="AV1301" s="89" t="s">
        <v>709</v>
      </c>
      <c r="AW1301" s="194"/>
    </row>
    <row r="1302" spans="1:49" x14ac:dyDescent="0.2">
      <c r="A1302" s="37" t="s">
        <v>27</v>
      </c>
      <c r="B1302" s="37" t="s">
        <v>3115</v>
      </c>
      <c r="C1302" s="37" t="s">
        <v>28</v>
      </c>
      <c r="D1302" s="37" t="s">
        <v>30</v>
      </c>
      <c r="E1302" s="193" t="str">
        <f>+LEFT(Tabla1[[#This Row],[RutDV]],8)</f>
        <v>15574915</v>
      </c>
      <c r="F1302" s="193" t="str">
        <f>+RIGHT(Tabla1[[#This Row],[RutDV]],1)</f>
        <v>6</v>
      </c>
      <c r="G1302" s="37" t="s">
        <v>412</v>
      </c>
      <c r="H1302" s="37" t="s">
        <v>1034</v>
      </c>
      <c r="I1302" s="37" t="str">
        <f>+TRIM(Tabla1[[#This Row],[Nombres]]&amp;" "&amp;Tabla1[[#This Row],[Apellidos]])</f>
        <v>CONSTANCIA BERNANDITA ORTIZ MEDINA</v>
      </c>
      <c r="J1302" s="37" t="s">
        <v>2003</v>
      </c>
      <c r="K1302" s="37" t="s">
        <v>2004</v>
      </c>
      <c r="L1302" s="37" t="s">
        <v>2494</v>
      </c>
      <c r="M1302" s="37" t="s">
        <v>2499</v>
      </c>
      <c r="N1302" s="37" t="s">
        <v>2499</v>
      </c>
      <c r="P1302" s="40">
        <v>43097</v>
      </c>
      <c r="Q1302" s="37"/>
      <c r="V1302" s="40">
        <v>33651</v>
      </c>
      <c r="W1302" s="37"/>
      <c r="Y1302" s="37" t="str">
        <f>+IFERROR(VLOOKUP(Tabla1[[#This Row],[Supervisor]],STAFF!E:H,4,0),"")</f>
        <v/>
      </c>
      <c r="Z1302" s="40">
        <v>43089</v>
      </c>
      <c r="AA1302" s="40">
        <v>43080</v>
      </c>
      <c r="AB1302" s="37" t="s">
        <v>2517</v>
      </c>
      <c r="AC1302" s="40"/>
      <c r="AD1302" s="37" t="s">
        <v>1034</v>
      </c>
      <c r="AE1302" s="37" t="s">
        <v>1034</v>
      </c>
      <c r="AF1302" s="37">
        <v>19186</v>
      </c>
      <c r="AG1302" s="37" t="s">
        <v>2841</v>
      </c>
      <c r="AJ1302" s="37">
        <v>16</v>
      </c>
      <c r="AK1302" s="37" t="s">
        <v>2515</v>
      </c>
      <c r="AL1302" s="37">
        <v>45</v>
      </c>
      <c r="AN1302" s="37">
        <f>+IF(AL1302=45,1,"")</f>
        <v>1</v>
      </c>
      <c r="AO1302" s="40">
        <f ca="1">+TODAY()</f>
        <v>44256</v>
      </c>
      <c r="AP1302" s="41" t="str">
        <f>+IF(Tabla1[[#This Row],[Fecha Ingreso Plataforma]]="","",AO1302-AC1302)</f>
        <v/>
      </c>
      <c r="AQ1302" s="40"/>
      <c r="AR1302" s="42">
        <f>+IF(Tabla1[[#This Row],[Fecha Baja]]="","",VALUE(1&amp;"/"&amp;MONTH(Tabla1[[#This Row],[Fecha Baja]])&amp;"/"&amp;YEAR(Tabla1[[#This Row],[Fecha Baja]])))</f>
        <v>43070</v>
      </c>
      <c r="AS1302" s="42" t="str">
        <f>IF(Tabla1[[#This Row],[Fecha Ingreso Plataforma]]="","",VALUE(1&amp;"/"&amp;MONTH(Tabla1[[#This Row],[Fecha Ingreso Plataforma]])&amp;"/"&amp;YEAR(Tabla1[[#This Row],[Fecha Ingreso Plataforma]])))</f>
        <v/>
      </c>
      <c r="AT1302" s="41" t="str">
        <f>+IF(AND(Tabla1[[#This Row],[dias]]&gt;=135,Tabla1[[#This Row],[Estado]]="Vigente"),"Si","No")</f>
        <v>No</v>
      </c>
      <c r="AU1302" s="37" t="str">
        <f>+IF(COUNTIF('PLAN EMPLEADO'!I:I,Tabla1[[#This Row],[Mail]])=0,"No","Si")</f>
        <v>No</v>
      </c>
      <c r="AV1302" s="89" t="s">
        <v>709</v>
      </c>
      <c r="AW1302" s="194"/>
    </row>
    <row r="1303" spans="1:49" x14ac:dyDescent="0.2">
      <c r="A1303" s="37" t="s">
        <v>27</v>
      </c>
      <c r="B1303" s="37" t="s">
        <v>3115</v>
      </c>
      <c r="C1303" s="37" t="s">
        <v>28</v>
      </c>
      <c r="D1303" s="37" t="s">
        <v>30</v>
      </c>
      <c r="E1303" s="193" t="str">
        <f>+LEFT(Tabla1[[#This Row],[RutDV]],8)</f>
        <v>17333400</v>
      </c>
      <c r="F1303" s="193" t="str">
        <f>+RIGHT(Tabla1[[#This Row],[RutDV]],1)</f>
        <v>1</v>
      </c>
      <c r="G1303" s="37" t="s">
        <v>417</v>
      </c>
      <c r="H1303" s="37" t="s">
        <v>1039</v>
      </c>
      <c r="I1303" s="37" t="str">
        <f>+TRIM(Tabla1[[#This Row],[Nombres]]&amp;" "&amp;Tabla1[[#This Row],[Apellidos]])</f>
        <v>DIEGO NICOLAS VILO RIQUELME</v>
      </c>
      <c r="J1303" s="37" t="s">
        <v>2012</v>
      </c>
      <c r="K1303" s="37" t="s">
        <v>2013</v>
      </c>
      <c r="L1303" s="37" t="s">
        <v>2494</v>
      </c>
      <c r="M1303" s="37" t="s">
        <v>2499</v>
      </c>
      <c r="N1303" s="37" t="s">
        <v>2499</v>
      </c>
      <c r="P1303" s="40">
        <v>43103</v>
      </c>
      <c r="Q1303" s="37"/>
      <c r="V1303" s="40">
        <v>32764</v>
      </c>
      <c r="W1303" s="37"/>
      <c r="Y1303" s="37" t="str">
        <f>+IFERROR(VLOOKUP(Tabla1[[#This Row],[Supervisor]],STAFF!E:H,4,0),"")</f>
        <v/>
      </c>
      <c r="Z1303" s="40">
        <v>43089</v>
      </c>
      <c r="AA1303" s="40">
        <v>43080</v>
      </c>
      <c r="AB1303" s="37" t="s">
        <v>2517</v>
      </c>
      <c r="AC1303" s="40"/>
      <c r="AD1303" s="37" t="s">
        <v>1039</v>
      </c>
      <c r="AE1303" s="37" t="s">
        <v>1039</v>
      </c>
      <c r="AF1303" s="37">
        <v>19188</v>
      </c>
      <c r="AG1303" s="37" t="s">
        <v>2846</v>
      </c>
      <c r="AJ1303" s="37">
        <v>16</v>
      </c>
      <c r="AK1303" s="37" t="s">
        <v>2515</v>
      </c>
      <c r="AL1303" s="37">
        <v>45</v>
      </c>
      <c r="AN1303" s="37">
        <f>+IF(AL1303=45,1,"")</f>
        <v>1</v>
      </c>
      <c r="AO1303" s="40">
        <f ca="1">+TODAY()</f>
        <v>44256</v>
      </c>
      <c r="AP1303" s="41" t="str">
        <f>+IF(Tabla1[[#This Row],[Fecha Ingreso Plataforma]]="","",AO1303-AC1303)</f>
        <v/>
      </c>
      <c r="AQ1303" s="40"/>
      <c r="AR1303" s="42">
        <f>+IF(Tabla1[[#This Row],[Fecha Baja]]="","",VALUE(1&amp;"/"&amp;MONTH(Tabla1[[#This Row],[Fecha Baja]])&amp;"/"&amp;YEAR(Tabla1[[#This Row],[Fecha Baja]])))</f>
        <v>43101</v>
      </c>
      <c r="AS1303" s="42" t="str">
        <f>IF(Tabla1[[#This Row],[Fecha Ingreso Plataforma]]="","",VALUE(1&amp;"/"&amp;MONTH(Tabla1[[#This Row],[Fecha Ingreso Plataforma]])&amp;"/"&amp;YEAR(Tabla1[[#This Row],[Fecha Ingreso Plataforma]])))</f>
        <v/>
      </c>
      <c r="AT1303" s="41" t="str">
        <f>+IF(AND(Tabla1[[#This Row],[dias]]&gt;=135,Tabla1[[#This Row],[Estado]]="Vigente"),"Si","No")</f>
        <v>No</v>
      </c>
      <c r="AU1303" s="37" t="str">
        <f>+IF(COUNTIF('PLAN EMPLEADO'!I:I,Tabla1[[#This Row],[Mail]])=0,"No","Si")</f>
        <v>No</v>
      </c>
      <c r="AV1303" s="89" t="s">
        <v>709</v>
      </c>
      <c r="AW1303" s="194"/>
    </row>
    <row r="1304" spans="1:49" x14ac:dyDescent="0.2">
      <c r="A1304" s="37" t="s">
        <v>27</v>
      </c>
      <c r="B1304" s="37" t="s">
        <v>3115</v>
      </c>
      <c r="C1304" s="37" t="s">
        <v>29</v>
      </c>
      <c r="D1304" s="37" t="s">
        <v>30</v>
      </c>
      <c r="E1304" s="193" t="str">
        <f>+LEFT(Tabla1[[#This Row],[RutDV]],8)</f>
        <v>18246833</v>
      </c>
      <c r="F1304" s="193" t="str">
        <f>+RIGHT(Tabla1[[#This Row],[RutDV]],1)</f>
        <v>9</v>
      </c>
      <c r="G1304" s="37" t="s">
        <v>436</v>
      </c>
      <c r="H1304" s="37" t="s">
        <v>1057</v>
      </c>
      <c r="I1304" s="37" t="str">
        <f>+TRIM(Tabla1[[#This Row],[Nombres]]&amp;" "&amp;Tabla1[[#This Row],[Apellidos]])</f>
        <v>BARBARA ALEJANDRA TOLEDO MUÑOZ</v>
      </c>
      <c r="J1304" s="37" t="s">
        <v>1606</v>
      </c>
      <c r="K1304" s="37" t="s">
        <v>2044</v>
      </c>
      <c r="L1304" s="37" t="s">
        <v>2494</v>
      </c>
      <c r="M1304" s="37" t="s">
        <v>2499</v>
      </c>
      <c r="N1304" s="37" t="s">
        <v>2499</v>
      </c>
      <c r="P1304" s="40">
        <v>43112</v>
      </c>
      <c r="Q1304" s="37"/>
      <c r="V1304" s="40">
        <v>33883</v>
      </c>
      <c r="W1304" s="37"/>
      <c r="Y1304" s="37" t="str">
        <f>+IFERROR(VLOOKUP(Tabla1[[#This Row],[Supervisor]],STAFF!E:H,4,0),"")</f>
        <v/>
      </c>
      <c r="Z1304" s="40">
        <v>43105</v>
      </c>
      <c r="AA1304" s="40">
        <v>43119</v>
      </c>
      <c r="AB1304" s="37" t="s">
        <v>2517</v>
      </c>
      <c r="AC1304" s="40"/>
      <c r="AD1304" s="37" t="s">
        <v>1057</v>
      </c>
      <c r="AE1304" s="37" t="s">
        <v>1057</v>
      </c>
      <c r="AF1304" s="37">
        <v>19173</v>
      </c>
      <c r="AG1304" s="37" t="s">
        <v>2862</v>
      </c>
      <c r="AJ1304" s="37">
        <v>17</v>
      </c>
      <c r="AK1304" s="37" t="s">
        <v>3082</v>
      </c>
      <c r="AL1304" s="37">
        <v>30</v>
      </c>
      <c r="AN1304" s="37" t="str">
        <f>+IF(AL1304=45,1,"")</f>
        <v/>
      </c>
      <c r="AO1304" s="40">
        <f ca="1">+TODAY()</f>
        <v>44256</v>
      </c>
      <c r="AP1304" s="41" t="str">
        <f>+IF(Tabla1[[#This Row],[Fecha Ingreso Plataforma]]="","",AO1304-AC1304)</f>
        <v/>
      </c>
      <c r="AQ1304" s="40"/>
      <c r="AR1304" s="42">
        <f>+IF(Tabla1[[#This Row],[Fecha Baja]]="","",VALUE(1&amp;"/"&amp;MONTH(Tabla1[[#This Row],[Fecha Baja]])&amp;"/"&amp;YEAR(Tabla1[[#This Row],[Fecha Baja]])))</f>
        <v>43101</v>
      </c>
      <c r="AS1304" s="42" t="str">
        <f>IF(Tabla1[[#This Row],[Fecha Ingreso Plataforma]]="","",VALUE(1&amp;"/"&amp;MONTH(Tabla1[[#This Row],[Fecha Ingreso Plataforma]])&amp;"/"&amp;YEAR(Tabla1[[#This Row],[Fecha Ingreso Plataforma]])))</f>
        <v/>
      </c>
      <c r="AT1304" s="41" t="str">
        <f>+IF(AND(Tabla1[[#This Row],[dias]]&gt;=135,Tabla1[[#This Row],[Estado]]="Vigente"),"Si","No")</f>
        <v>No</v>
      </c>
      <c r="AU1304" s="37" t="str">
        <f>+IF(COUNTIF('PLAN EMPLEADO'!I:I,Tabla1[[#This Row],[Mail]])=0,"No","Si")</f>
        <v>No</v>
      </c>
      <c r="AV1304" s="89" t="s">
        <v>709</v>
      </c>
      <c r="AW1304" s="194"/>
    </row>
    <row r="1305" spans="1:49" x14ac:dyDescent="0.2">
      <c r="A1305" s="37" t="s">
        <v>27</v>
      </c>
      <c r="B1305" s="37" t="s">
        <v>3115</v>
      </c>
      <c r="C1305" s="37" t="s">
        <v>29</v>
      </c>
      <c r="D1305" s="37" t="s">
        <v>30</v>
      </c>
      <c r="E1305" s="193" t="str">
        <f>+LEFT(Tabla1[[#This Row],[RutDV]],8)</f>
        <v>18317640</v>
      </c>
      <c r="F1305" s="193" t="str">
        <f>+RIGHT(Tabla1[[#This Row],[RutDV]],1)</f>
        <v>4</v>
      </c>
      <c r="G1305" s="37" t="s">
        <v>424</v>
      </c>
      <c r="H1305" s="37" t="s">
        <v>1046</v>
      </c>
      <c r="I1305" s="37" t="str">
        <f>+TRIM(Tabla1[[#This Row],[Nombres]]&amp;" "&amp;Tabla1[[#This Row],[Apellidos]])</f>
        <v>CAMILA CONSTANZA DIAZ AHUMADA</v>
      </c>
      <c r="J1305" s="37" t="s">
        <v>2026</v>
      </c>
      <c r="K1305" s="37" t="s">
        <v>2027</v>
      </c>
      <c r="L1305" s="37" t="s">
        <v>2494</v>
      </c>
      <c r="M1305" s="37" t="s">
        <v>2499</v>
      </c>
      <c r="P1305" s="40"/>
      <c r="Q1305" s="37"/>
      <c r="V1305" s="40">
        <v>34066</v>
      </c>
      <c r="W1305" s="37"/>
      <c r="Y1305" s="37" t="str">
        <f>+IFERROR(VLOOKUP(Tabla1[[#This Row],[Supervisor]],STAFF!E:H,4,0),"")</f>
        <v/>
      </c>
      <c r="Z1305" s="40">
        <v>43105</v>
      </c>
      <c r="AA1305" s="40">
        <v>43119</v>
      </c>
      <c r="AB1305" s="37" t="s">
        <v>2517</v>
      </c>
      <c r="AC1305" s="40"/>
      <c r="AD1305" s="37" t="s">
        <v>1046</v>
      </c>
      <c r="AE1305" s="37" t="s">
        <v>1046</v>
      </c>
      <c r="AF1305" s="37">
        <v>19016</v>
      </c>
      <c r="AG1305" s="37" t="s">
        <v>2852</v>
      </c>
      <c r="AJ1305" s="37">
        <v>17</v>
      </c>
      <c r="AK1305" s="37" t="s">
        <v>3082</v>
      </c>
      <c r="AL1305" s="37">
        <v>30</v>
      </c>
      <c r="AN1305" s="37" t="str">
        <f>+IF(AL1305=45,1,"")</f>
        <v/>
      </c>
      <c r="AO1305" s="40">
        <f ca="1">+TODAY()</f>
        <v>44256</v>
      </c>
      <c r="AP1305" s="41" t="str">
        <f>+IF(Tabla1[[#This Row],[Fecha Ingreso Plataforma]]="","",AO1305-AC1305)</f>
        <v/>
      </c>
      <c r="AQ1305" s="40"/>
      <c r="AR1305" s="42" t="str">
        <f>+IF(Tabla1[[#This Row],[Fecha Baja]]="","",VALUE(1&amp;"/"&amp;MONTH(Tabla1[[#This Row],[Fecha Baja]])&amp;"/"&amp;YEAR(Tabla1[[#This Row],[Fecha Baja]])))</f>
        <v/>
      </c>
      <c r="AS1305" s="42" t="str">
        <f>IF(Tabla1[[#This Row],[Fecha Ingreso Plataforma]]="","",VALUE(1&amp;"/"&amp;MONTH(Tabla1[[#This Row],[Fecha Ingreso Plataforma]])&amp;"/"&amp;YEAR(Tabla1[[#This Row],[Fecha Ingreso Plataforma]])))</f>
        <v/>
      </c>
      <c r="AT1305" s="41" t="str">
        <f>+IF(AND(Tabla1[[#This Row],[dias]]&gt;=135,Tabla1[[#This Row],[Estado]]="Vigente"),"Si","No")</f>
        <v>No</v>
      </c>
      <c r="AU1305" s="37" t="str">
        <f>+IF(COUNTIF('PLAN EMPLEADO'!I:I,Tabla1[[#This Row],[Mail]])=0,"No","Si")</f>
        <v>No</v>
      </c>
      <c r="AV1305" s="89" t="s">
        <v>709</v>
      </c>
      <c r="AW1305" s="194"/>
    </row>
    <row r="1306" spans="1:49" x14ac:dyDescent="0.2">
      <c r="A1306" s="37" t="s">
        <v>27</v>
      </c>
      <c r="B1306" s="37" t="s">
        <v>3115</v>
      </c>
      <c r="C1306" s="37" t="s">
        <v>29</v>
      </c>
      <c r="D1306" s="37" t="s">
        <v>30</v>
      </c>
      <c r="E1306" s="193" t="str">
        <f>+LEFT(Tabla1[[#This Row],[RutDV]],8)</f>
        <v>17004390</v>
      </c>
      <c r="F1306" s="193" t="str">
        <f>+RIGHT(Tabla1[[#This Row],[RutDV]],1)</f>
        <v>1</v>
      </c>
      <c r="G1306" s="37" t="s">
        <v>437</v>
      </c>
      <c r="H1306" s="37" t="s">
        <v>1058</v>
      </c>
      <c r="I1306" s="37" t="str">
        <f>+TRIM(Tabla1[[#This Row],[Nombres]]&amp;" "&amp;Tabla1[[#This Row],[Apellidos]])</f>
        <v>FRANCISCO JAVIER URIBE ALVAREZ</v>
      </c>
      <c r="J1306" s="37" t="s">
        <v>1725</v>
      </c>
      <c r="K1306" s="37" t="s">
        <v>2045</v>
      </c>
      <c r="L1306" s="37" t="s">
        <v>2494</v>
      </c>
      <c r="M1306" s="37" t="s">
        <v>2499</v>
      </c>
      <c r="N1306" s="37" t="s">
        <v>2499</v>
      </c>
      <c r="P1306" s="40"/>
      <c r="Q1306" s="37"/>
      <c r="V1306" s="40">
        <v>32341</v>
      </c>
      <c r="W1306" s="37"/>
      <c r="Y1306" s="37" t="str">
        <f>+IFERROR(VLOOKUP(Tabla1[[#This Row],[Supervisor]],STAFF!E:H,4,0),"")</f>
        <v/>
      </c>
      <c r="Z1306" s="40">
        <v>43105</v>
      </c>
      <c r="AA1306" s="40">
        <v>43119</v>
      </c>
      <c r="AB1306" s="37" t="s">
        <v>2517</v>
      </c>
      <c r="AC1306" s="40"/>
      <c r="AD1306" s="37" t="s">
        <v>1058</v>
      </c>
      <c r="AE1306" s="37" t="s">
        <v>1058</v>
      </c>
      <c r="AF1306" s="37">
        <v>19035</v>
      </c>
      <c r="AG1306" s="37" t="s">
        <v>2863</v>
      </c>
      <c r="AJ1306" s="37">
        <v>17</v>
      </c>
      <c r="AK1306" s="37" t="s">
        <v>3082</v>
      </c>
      <c r="AL1306" s="37">
        <v>30</v>
      </c>
      <c r="AN1306" s="37" t="str">
        <f>+IF(AL1306=45,1,"")</f>
        <v/>
      </c>
      <c r="AO1306" s="40">
        <f ca="1">+TODAY()</f>
        <v>44256</v>
      </c>
      <c r="AP1306" s="41" t="str">
        <f>+IF(Tabla1[[#This Row],[Fecha Ingreso Plataforma]]="","",AO1306-AC1306)</f>
        <v/>
      </c>
      <c r="AQ1306" s="40"/>
      <c r="AR1306" s="42" t="str">
        <f>+IF(Tabla1[[#This Row],[Fecha Baja]]="","",VALUE(1&amp;"/"&amp;MONTH(Tabla1[[#This Row],[Fecha Baja]])&amp;"/"&amp;YEAR(Tabla1[[#This Row],[Fecha Baja]])))</f>
        <v/>
      </c>
      <c r="AS1306" s="42" t="str">
        <f>IF(Tabla1[[#This Row],[Fecha Ingreso Plataforma]]="","",VALUE(1&amp;"/"&amp;MONTH(Tabla1[[#This Row],[Fecha Ingreso Plataforma]])&amp;"/"&amp;YEAR(Tabla1[[#This Row],[Fecha Ingreso Plataforma]])))</f>
        <v/>
      </c>
      <c r="AT1306" s="41" t="str">
        <f>+IF(AND(Tabla1[[#This Row],[dias]]&gt;=135,Tabla1[[#This Row],[Estado]]="Vigente"),"Si","No")</f>
        <v>No</v>
      </c>
      <c r="AU1306" s="37" t="str">
        <f>+IF(COUNTIF('PLAN EMPLEADO'!I:I,Tabla1[[#This Row],[Mail]])=0,"No","Si")</f>
        <v>No</v>
      </c>
      <c r="AV1306" s="89" t="s">
        <v>709</v>
      </c>
      <c r="AW1306" s="194"/>
    </row>
    <row r="1307" spans="1:49" x14ac:dyDescent="0.2">
      <c r="A1307" s="37" t="s">
        <v>27</v>
      </c>
      <c r="B1307" s="37" t="s">
        <v>3115</v>
      </c>
      <c r="C1307" s="37" t="s">
        <v>29</v>
      </c>
      <c r="D1307" s="37" t="s">
        <v>30</v>
      </c>
      <c r="E1307" s="193" t="str">
        <f>+LEFT(Tabla1[[#This Row],[RutDV]],8)</f>
        <v>19350037</v>
      </c>
      <c r="F1307" s="193" t="str">
        <f>+RIGHT(Tabla1[[#This Row],[RutDV]],1)</f>
        <v>4</v>
      </c>
      <c r="G1307" s="37" t="s">
        <v>428</v>
      </c>
      <c r="H1307" s="37" t="s">
        <v>1049</v>
      </c>
      <c r="I1307" s="37" t="str">
        <f>+TRIM(Tabla1[[#This Row],[Nombres]]&amp;" "&amp;Tabla1[[#This Row],[Apellidos]])</f>
        <v>PAULA ANDREA GONZALEZ OPAZO</v>
      </c>
      <c r="J1307" s="37" t="s">
        <v>1631</v>
      </c>
      <c r="K1307" s="37" t="s">
        <v>2032</v>
      </c>
      <c r="L1307" s="37" t="s">
        <v>2494</v>
      </c>
      <c r="M1307" s="37" t="s">
        <v>2499</v>
      </c>
      <c r="N1307" s="37" t="s">
        <v>2498</v>
      </c>
      <c r="O1307" s="37" t="s">
        <v>2498</v>
      </c>
      <c r="P1307" s="40">
        <v>43119</v>
      </c>
      <c r="Q1307" s="37"/>
      <c r="V1307" s="40">
        <v>35438</v>
      </c>
      <c r="W1307" s="37"/>
      <c r="Y1307" s="37" t="str">
        <f>+IFERROR(VLOOKUP(Tabla1[[#This Row],[Supervisor]],STAFF!E:H,4,0),"")</f>
        <v/>
      </c>
      <c r="Z1307" s="40">
        <v>43105</v>
      </c>
      <c r="AA1307" s="40">
        <v>43119</v>
      </c>
      <c r="AB1307" s="37" t="s">
        <v>2517</v>
      </c>
      <c r="AC1307" s="40"/>
      <c r="AD1307" s="37" t="s">
        <v>1049</v>
      </c>
      <c r="AE1307" s="37" t="s">
        <v>1049</v>
      </c>
      <c r="AF1307" s="37">
        <v>19204</v>
      </c>
      <c r="AG1307" s="37" t="s">
        <v>2854</v>
      </c>
      <c r="AJ1307" s="37">
        <v>17</v>
      </c>
      <c r="AK1307" s="37" t="s">
        <v>3082</v>
      </c>
      <c r="AL1307" s="37">
        <v>30</v>
      </c>
      <c r="AN1307" s="37" t="str">
        <f>+IF(AL1307=45,1,"")</f>
        <v/>
      </c>
      <c r="AO1307" s="40">
        <f ca="1">+TODAY()</f>
        <v>44256</v>
      </c>
      <c r="AP1307" s="41" t="str">
        <f>+IF(Tabla1[[#This Row],[Fecha Ingreso Plataforma]]="","",AO1307-AC1307)</f>
        <v/>
      </c>
      <c r="AQ1307" s="40"/>
      <c r="AR1307" s="42">
        <f>+IF(Tabla1[[#This Row],[Fecha Baja]]="","",VALUE(1&amp;"/"&amp;MONTH(Tabla1[[#This Row],[Fecha Baja]])&amp;"/"&amp;YEAR(Tabla1[[#This Row],[Fecha Baja]])))</f>
        <v>43101</v>
      </c>
      <c r="AS1307" s="42" t="str">
        <f>IF(Tabla1[[#This Row],[Fecha Ingreso Plataforma]]="","",VALUE(1&amp;"/"&amp;MONTH(Tabla1[[#This Row],[Fecha Ingreso Plataforma]])&amp;"/"&amp;YEAR(Tabla1[[#This Row],[Fecha Ingreso Plataforma]])))</f>
        <v/>
      </c>
      <c r="AT1307" s="41" t="str">
        <f>+IF(AND(Tabla1[[#This Row],[dias]]&gt;=135,Tabla1[[#This Row],[Estado]]="Vigente"),"Si","No")</f>
        <v>No</v>
      </c>
      <c r="AU1307" s="37" t="str">
        <f>+IF(COUNTIF('PLAN EMPLEADO'!I:I,Tabla1[[#This Row],[Mail]])=0,"No","Si")</f>
        <v>No</v>
      </c>
      <c r="AV1307" s="89" t="s">
        <v>709</v>
      </c>
      <c r="AW1307" s="194"/>
    </row>
    <row r="1308" spans="1:49" x14ac:dyDescent="0.2">
      <c r="A1308" s="37" t="s">
        <v>27</v>
      </c>
      <c r="B1308" s="37" t="s">
        <v>3115</v>
      </c>
      <c r="C1308" s="37" t="s">
        <v>29</v>
      </c>
      <c r="D1308" s="37" t="s">
        <v>30</v>
      </c>
      <c r="E1308" s="193" t="str">
        <f>+LEFT(Tabla1[[#This Row],[RutDV]],8)</f>
        <v>12225691</v>
      </c>
      <c r="F1308" s="193" t="str">
        <f>+RIGHT(Tabla1[[#This Row],[RutDV]],1)</f>
        <v>k</v>
      </c>
      <c r="G1308" s="37" t="s">
        <v>431</v>
      </c>
      <c r="H1308" s="37" t="s">
        <v>1052</v>
      </c>
      <c r="I1308" s="37" t="str">
        <f>+TRIM(Tabla1[[#This Row],[Nombres]]&amp;" "&amp;Tabla1[[#This Row],[Apellidos]])</f>
        <v>PAMELA IVONNE NUÑEZ GALLEGOS</v>
      </c>
      <c r="J1308" s="37" t="s">
        <v>2036</v>
      </c>
      <c r="K1308" s="37" t="s">
        <v>2037</v>
      </c>
      <c r="L1308" s="37" t="s">
        <v>2494</v>
      </c>
      <c r="M1308" s="37" t="s">
        <v>2499</v>
      </c>
      <c r="N1308" s="37" t="s">
        <v>2499</v>
      </c>
      <c r="P1308" s="40">
        <v>43110</v>
      </c>
      <c r="Q1308" s="37"/>
      <c r="V1308" s="40">
        <v>26363</v>
      </c>
      <c r="W1308" s="37"/>
      <c r="Y1308" s="37" t="str">
        <f>+IFERROR(VLOOKUP(Tabla1[[#This Row],[Supervisor]],STAFF!E:H,4,0),"")</f>
        <v/>
      </c>
      <c r="Z1308" s="40">
        <v>43105</v>
      </c>
      <c r="AA1308" s="40">
        <v>43119</v>
      </c>
      <c r="AB1308" s="37" t="s">
        <v>2517</v>
      </c>
      <c r="AC1308" s="40"/>
      <c r="AD1308" s="37" t="s">
        <v>1052</v>
      </c>
      <c r="AE1308" s="37" t="s">
        <v>1052</v>
      </c>
      <c r="AF1308" s="37">
        <v>19194</v>
      </c>
      <c r="AG1308" s="37" t="s">
        <v>2857</v>
      </c>
      <c r="AJ1308" s="37">
        <v>17</v>
      </c>
      <c r="AK1308" s="37" t="s">
        <v>3082</v>
      </c>
      <c r="AL1308" s="37">
        <v>30</v>
      </c>
      <c r="AN1308" s="37" t="str">
        <f>+IF(AL1308=45,1,"")</f>
        <v/>
      </c>
      <c r="AO1308" s="40">
        <f ca="1">+TODAY()</f>
        <v>44256</v>
      </c>
      <c r="AP1308" s="41" t="str">
        <f>+IF(Tabla1[[#This Row],[Fecha Ingreso Plataforma]]="","",AO1308-AC1308)</f>
        <v/>
      </c>
      <c r="AQ1308" s="40"/>
      <c r="AR1308" s="42">
        <f>+IF(Tabla1[[#This Row],[Fecha Baja]]="","",VALUE(1&amp;"/"&amp;MONTH(Tabla1[[#This Row],[Fecha Baja]])&amp;"/"&amp;YEAR(Tabla1[[#This Row],[Fecha Baja]])))</f>
        <v>43101</v>
      </c>
      <c r="AS1308" s="42" t="str">
        <f>IF(Tabla1[[#This Row],[Fecha Ingreso Plataforma]]="","",VALUE(1&amp;"/"&amp;MONTH(Tabla1[[#This Row],[Fecha Ingreso Plataforma]])&amp;"/"&amp;YEAR(Tabla1[[#This Row],[Fecha Ingreso Plataforma]])))</f>
        <v/>
      </c>
      <c r="AT1308" s="41" t="str">
        <f>+IF(AND(Tabla1[[#This Row],[dias]]&gt;=135,Tabla1[[#This Row],[Estado]]="Vigente"),"Si","No")</f>
        <v>No</v>
      </c>
      <c r="AU1308" s="37" t="str">
        <f>+IF(COUNTIF('PLAN EMPLEADO'!I:I,Tabla1[[#This Row],[Mail]])=0,"No","Si")</f>
        <v>No</v>
      </c>
      <c r="AV1308" s="89" t="s">
        <v>709</v>
      </c>
      <c r="AW1308" s="194"/>
    </row>
    <row r="1309" spans="1:49" x14ac:dyDescent="0.2">
      <c r="A1309" s="37" t="s">
        <v>27</v>
      </c>
      <c r="B1309" s="37" t="s">
        <v>3115</v>
      </c>
      <c r="C1309" s="37" t="s">
        <v>29</v>
      </c>
      <c r="D1309" s="37" t="s">
        <v>30</v>
      </c>
      <c r="E1309" s="193" t="str">
        <f>+LEFT(Tabla1[[#This Row],[RutDV]],8)</f>
        <v>18003380</v>
      </c>
      <c r="F1309" s="193" t="str">
        <f>+RIGHT(Tabla1[[#This Row],[RutDV]],1)</f>
        <v>7</v>
      </c>
      <c r="G1309" s="37" t="s">
        <v>435</v>
      </c>
      <c r="H1309" s="37" t="s">
        <v>1056</v>
      </c>
      <c r="I1309" s="37" t="str">
        <f>+TRIM(Tabla1[[#This Row],[Nombres]]&amp;" "&amp;Tabla1[[#This Row],[Apellidos]])</f>
        <v>VALESKA ISAMAR SANDOVAL URIBE</v>
      </c>
      <c r="J1309" s="37" t="s">
        <v>4529</v>
      </c>
      <c r="K1309" s="37" t="s">
        <v>2043</v>
      </c>
      <c r="L1309" s="37" t="s">
        <v>2494</v>
      </c>
      <c r="M1309" s="37" t="s">
        <v>2499</v>
      </c>
      <c r="N1309" s="37" t="s">
        <v>2499</v>
      </c>
      <c r="P1309" s="40">
        <v>43109</v>
      </c>
      <c r="Q1309" s="37"/>
      <c r="V1309" s="40">
        <v>33737</v>
      </c>
      <c r="W1309" s="37"/>
      <c r="Y1309" s="37" t="str">
        <f>+IFERROR(VLOOKUP(Tabla1[[#This Row],[Supervisor]],STAFF!E:H,4,0),"")</f>
        <v/>
      </c>
      <c r="Z1309" s="40">
        <v>43105</v>
      </c>
      <c r="AA1309" s="40">
        <v>43119</v>
      </c>
      <c r="AB1309" s="37" t="s">
        <v>2517</v>
      </c>
      <c r="AC1309" s="40"/>
      <c r="AD1309" s="37" t="s">
        <v>1056</v>
      </c>
      <c r="AE1309" s="37" t="s">
        <v>1056</v>
      </c>
      <c r="AF1309" s="37">
        <v>19207</v>
      </c>
      <c r="AG1309" s="37" t="s">
        <v>2861</v>
      </c>
      <c r="AJ1309" s="37">
        <v>17</v>
      </c>
      <c r="AK1309" s="37" t="s">
        <v>3082</v>
      </c>
      <c r="AL1309" s="37">
        <v>30</v>
      </c>
      <c r="AN1309" s="37" t="str">
        <f>+IF(AL1309=45,1,"")</f>
        <v/>
      </c>
      <c r="AO1309" s="40">
        <f ca="1">+TODAY()</f>
        <v>44256</v>
      </c>
      <c r="AP1309" s="41" t="str">
        <f>+IF(Tabla1[[#This Row],[Fecha Ingreso Plataforma]]="","",AO1309-AC1309)</f>
        <v/>
      </c>
      <c r="AQ1309" s="40"/>
      <c r="AR1309" s="42">
        <f>+IF(Tabla1[[#This Row],[Fecha Baja]]="","",VALUE(1&amp;"/"&amp;MONTH(Tabla1[[#This Row],[Fecha Baja]])&amp;"/"&amp;YEAR(Tabla1[[#This Row],[Fecha Baja]])))</f>
        <v>43101</v>
      </c>
      <c r="AS1309" s="42" t="str">
        <f>IF(Tabla1[[#This Row],[Fecha Ingreso Plataforma]]="","",VALUE(1&amp;"/"&amp;MONTH(Tabla1[[#This Row],[Fecha Ingreso Plataforma]])&amp;"/"&amp;YEAR(Tabla1[[#This Row],[Fecha Ingreso Plataforma]])))</f>
        <v/>
      </c>
      <c r="AT1309" s="41" t="str">
        <f>+IF(AND(Tabla1[[#This Row],[dias]]&gt;=135,Tabla1[[#This Row],[Estado]]="Vigente"),"Si","No")</f>
        <v>No</v>
      </c>
      <c r="AU1309" s="37" t="str">
        <f>+IF(COUNTIF('PLAN EMPLEADO'!I:I,Tabla1[[#This Row],[Mail]])=0,"No","Si")</f>
        <v>No</v>
      </c>
      <c r="AV1309" s="89" t="s">
        <v>709</v>
      </c>
      <c r="AW1309" s="194"/>
    </row>
    <row r="1310" spans="1:49" x14ac:dyDescent="0.2">
      <c r="A1310" s="37" t="s">
        <v>27</v>
      </c>
      <c r="B1310" s="37" t="s">
        <v>3115</v>
      </c>
      <c r="C1310" s="37" t="s">
        <v>28</v>
      </c>
      <c r="D1310" s="37" t="s">
        <v>30</v>
      </c>
      <c r="E1310" s="193" t="str">
        <f>+LEFT(Tabla1[[#This Row],[RutDV]],8)</f>
        <v>16054653</v>
      </c>
      <c r="F1310" s="193" t="str">
        <f>+RIGHT(Tabla1[[#This Row],[RutDV]],1)</f>
        <v>0</v>
      </c>
      <c r="G1310" s="37" t="s">
        <v>439</v>
      </c>
      <c r="H1310" s="37" t="s">
        <v>709</v>
      </c>
      <c r="I1310" s="37" t="str">
        <f>+TRIM(Tabla1[[#This Row],[Nombres]]&amp;" "&amp;Tabla1[[#This Row],[Apellidos]])</f>
        <v>DANIELA PATRICIA ALRRINGO ALCAYAGA</v>
      </c>
      <c r="J1310" s="37" t="s">
        <v>2048</v>
      </c>
      <c r="K1310" s="37" t="s">
        <v>2049</v>
      </c>
      <c r="L1310" s="37" t="s">
        <v>2494</v>
      </c>
      <c r="M1310" s="37" t="s">
        <v>2499</v>
      </c>
      <c r="N1310" s="37" t="s">
        <v>2499</v>
      </c>
      <c r="P1310" s="40">
        <v>43124</v>
      </c>
      <c r="Q1310" s="37"/>
      <c r="V1310" s="40">
        <v>31420</v>
      </c>
      <c r="W1310" s="37"/>
      <c r="Y1310" s="37" t="str">
        <f>+IFERROR(VLOOKUP(Tabla1[[#This Row],[Supervisor]],STAFF!E:H,4,0),"")</f>
        <v/>
      </c>
      <c r="Z1310" s="40">
        <v>43124</v>
      </c>
      <c r="AA1310" s="40">
        <v>43145</v>
      </c>
      <c r="AB1310" s="37" t="s">
        <v>2517</v>
      </c>
      <c r="AC1310" s="40"/>
      <c r="AD1310" s="37" t="s">
        <v>709</v>
      </c>
      <c r="AE1310" s="37" t="s">
        <v>709</v>
      </c>
      <c r="AJ1310" s="37">
        <v>18</v>
      </c>
      <c r="AK1310" s="37" t="s">
        <v>3086</v>
      </c>
      <c r="AL1310" s="37">
        <v>45</v>
      </c>
      <c r="AN1310" s="37">
        <f>+IF(AL1310=45,1,"")</f>
        <v>1</v>
      </c>
      <c r="AO1310" s="40">
        <f ca="1">+TODAY()</f>
        <v>44256</v>
      </c>
      <c r="AP1310" s="41" t="str">
        <f>+IF(Tabla1[[#This Row],[Fecha Ingreso Plataforma]]="","",AO1310-AC1310)</f>
        <v/>
      </c>
      <c r="AQ1310" s="40"/>
      <c r="AR1310" s="42">
        <f>+IF(Tabla1[[#This Row],[Fecha Baja]]="","",VALUE(1&amp;"/"&amp;MONTH(Tabla1[[#This Row],[Fecha Baja]])&amp;"/"&amp;YEAR(Tabla1[[#This Row],[Fecha Baja]])))</f>
        <v>43101</v>
      </c>
      <c r="AS1310" s="42" t="str">
        <f>IF(Tabla1[[#This Row],[Fecha Ingreso Plataforma]]="","",VALUE(1&amp;"/"&amp;MONTH(Tabla1[[#This Row],[Fecha Ingreso Plataforma]])&amp;"/"&amp;YEAR(Tabla1[[#This Row],[Fecha Ingreso Plataforma]])))</f>
        <v/>
      </c>
      <c r="AT1310" s="41" t="str">
        <f>+IF(AND(Tabla1[[#This Row],[dias]]&gt;=135,Tabla1[[#This Row],[Estado]]="Vigente"),"Si","No")</f>
        <v>No</v>
      </c>
      <c r="AU1310" s="37" t="str">
        <f>+IF(COUNTIF('PLAN EMPLEADO'!I:I,Tabla1[[#This Row],[Mail]])=0,"No","Si")</f>
        <v>No</v>
      </c>
      <c r="AV1310" s="89" t="s">
        <v>709</v>
      </c>
      <c r="AW1310" s="194"/>
    </row>
    <row r="1311" spans="1:49" x14ac:dyDescent="0.2">
      <c r="A1311" s="37" t="s">
        <v>27</v>
      </c>
      <c r="B1311" s="37" t="s">
        <v>3115</v>
      </c>
      <c r="C1311" s="37" t="s">
        <v>28</v>
      </c>
      <c r="D1311" s="37" t="s">
        <v>30</v>
      </c>
      <c r="E1311" s="193" t="str">
        <f>+LEFT(Tabla1[[#This Row],[RutDV]],8)</f>
        <v>18494061</v>
      </c>
      <c r="F1311" s="193" t="str">
        <f>+RIGHT(Tabla1[[#This Row],[RutDV]],1)</f>
        <v>2</v>
      </c>
      <c r="G1311" s="37" t="s">
        <v>460</v>
      </c>
      <c r="H1311" s="37" t="s">
        <v>709</v>
      </c>
      <c r="I1311" s="37" t="str">
        <f>+TRIM(Tabla1[[#This Row],[Nombres]]&amp;" "&amp;Tabla1[[#This Row],[Apellidos]])</f>
        <v>MARIA JOSE QUIROZ SILVA</v>
      </c>
      <c r="J1311" s="37" t="s">
        <v>1421</v>
      </c>
      <c r="K1311" s="37" t="s">
        <v>2086</v>
      </c>
      <c r="L1311" s="37" t="s">
        <v>2494</v>
      </c>
      <c r="M1311" s="37" t="s">
        <v>2499</v>
      </c>
      <c r="N1311" s="37" t="s">
        <v>3112</v>
      </c>
      <c r="P1311" s="40">
        <v>43124</v>
      </c>
      <c r="Q1311" s="37"/>
      <c r="V1311" s="40">
        <v>34106</v>
      </c>
      <c r="W1311" s="37"/>
      <c r="Y1311" s="37" t="str">
        <f>+IFERROR(VLOOKUP(Tabla1[[#This Row],[Supervisor]],STAFF!E:H,4,0),"")</f>
        <v/>
      </c>
      <c r="Z1311" s="40">
        <v>43124</v>
      </c>
      <c r="AA1311" s="40">
        <v>43145</v>
      </c>
      <c r="AB1311" s="37" t="s">
        <v>2517</v>
      </c>
      <c r="AC1311" s="40"/>
      <c r="AD1311" s="37" t="s">
        <v>709</v>
      </c>
      <c r="AE1311" s="37" t="s">
        <v>709</v>
      </c>
      <c r="AJ1311" s="37">
        <v>18</v>
      </c>
      <c r="AK1311" s="37" t="s">
        <v>3086</v>
      </c>
      <c r="AL1311" s="37">
        <v>45</v>
      </c>
      <c r="AN1311" s="37">
        <f>+IF(AL1311=45,1,"")</f>
        <v>1</v>
      </c>
      <c r="AO1311" s="40">
        <f ca="1">+TODAY()</f>
        <v>44256</v>
      </c>
      <c r="AP1311" s="41" t="str">
        <f>+IF(Tabla1[[#This Row],[Fecha Ingreso Plataforma]]="","",AO1311-AC1311)</f>
        <v/>
      </c>
      <c r="AQ1311" s="40"/>
      <c r="AR1311" s="42">
        <f>+IF(Tabla1[[#This Row],[Fecha Baja]]="","",VALUE(1&amp;"/"&amp;MONTH(Tabla1[[#This Row],[Fecha Baja]])&amp;"/"&amp;YEAR(Tabla1[[#This Row],[Fecha Baja]])))</f>
        <v>43101</v>
      </c>
      <c r="AS1311" s="42" t="str">
        <f>IF(Tabla1[[#This Row],[Fecha Ingreso Plataforma]]="","",VALUE(1&amp;"/"&amp;MONTH(Tabla1[[#This Row],[Fecha Ingreso Plataforma]])&amp;"/"&amp;YEAR(Tabla1[[#This Row],[Fecha Ingreso Plataforma]])))</f>
        <v/>
      </c>
      <c r="AT1311" s="41" t="str">
        <f>+IF(AND(Tabla1[[#This Row],[dias]]&gt;=135,Tabla1[[#This Row],[Estado]]="Vigente"),"Si","No")</f>
        <v>No</v>
      </c>
      <c r="AU1311" s="37" t="str">
        <f>+IF(COUNTIF('PLAN EMPLEADO'!I:I,Tabla1[[#This Row],[Mail]])=0,"No","Si")</f>
        <v>No</v>
      </c>
      <c r="AV1311" s="89" t="s">
        <v>709</v>
      </c>
      <c r="AW1311" s="194"/>
    </row>
    <row r="1312" spans="1:49" x14ac:dyDescent="0.2">
      <c r="A1312" s="37" t="s">
        <v>27</v>
      </c>
      <c r="B1312" s="37" t="s">
        <v>3115</v>
      </c>
      <c r="C1312" s="37" t="s">
        <v>28</v>
      </c>
      <c r="D1312" s="37" t="s">
        <v>30</v>
      </c>
      <c r="E1312" s="193" t="str">
        <f>+LEFT(Tabla1[[#This Row],[RutDV]],8)</f>
        <v>17973716</v>
      </c>
      <c r="F1312" s="193" t="str">
        <f>+RIGHT(Tabla1[[#This Row],[RutDV]],1)</f>
        <v>7</v>
      </c>
      <c r="G1312" s="37" t="s">
        <v>464</v>
      </c>
      <c r="H1312" s="37" t="s">
        <v>709</v>
      </c>
      <c r="I1312" s="37" t="str">
        <f>+TRIM(Tabla1[[#This Row],[Nombres]]&amp;" "&amp;Tabla1[[#This Row],[Apellidos]])</f>
        <v>YASNA YISSEL VELIZ CANALES</v>
      </c>
      <c r="J1312" s="37" t="s">
        <v>2093</v>
      </c>
      <c r="K1312" s="37" t="s">
        <v>2094</v>
      </c>
      <c r="L1312" s="37" t="s">
        <v>2494</v>
      </c>
      <c r="M1312" s="37" t="s">
        <v>2499</v>
      </c>
      <c r="N1312" s="37" t="s">
        <v>3112</v>
      </c>
      <c r="P1312" s="40">
        <v>43124</v>
      </c>
      <c r="Q1312" s="37"/>
      <c r="V1312" s="40">
        <v>33392</v>
      </c>
      <c r="W1312" s="37"/>
      <c r="Y1312" s="37" t="str">
        <f>+IFERROR(VLOOKUP(Tabla1[[#This Row],[Supervisor]],STAFF!E:H,4,0),"")</f>
        <v/>
      </c>
      <c r="Z1312" s="40">
        <v>43124</v>
      </c>
      <c r="AA1312" s="40">
        <v>43145</v>
      </c>
      <c r="AB1312" s="37" t="s">
        <v>2517</v>
      </c>
      <c r="AC1312" s="40"/>
      <c r="AD1312" s="37" t="s">
        <v>709</v>
      </c>
      <c r="AE1312" s="37" t="s">
        <v>709</v>
      </c>
      <c r="AJ1312" s="37">
        <v>18</v>
      </c>
      <c r="AK1312" s="37" t="s">
        <v>3086</v>
      </c>
      <c r="AL1312" s="37">
        <v>45</v>
      </c>
      <c r="AN1312" s="37">
        <f>+IF(AL1312=45,1,"")</f>
        <v>1</v>
      </c>
      <c r="AO1312" s="40">
        <f ca="1">+TODAY()</f>
        <v>44256</v>
      </c>
      <c r="AP1312" s="41" t="str">
        <f>+IF(Tabla1[[#This Row],[Fecha Ingreso Plataforma]]="","",AO1312-AC1312)</f>
        <v/>
      </c>
      <c r="AQ1312" s="40"/>
      <c r="AR1312" s="42">
        <f>+IF(Tabla1[[#This Row],[Fecha Baja]]="","",VALUE(1&amp;"/"&amp;MONTH(Tabla1[[#This Row],[Fecha Baja]])&amp;"/"&amp;YEAR(Tabla1[[#This Row],[Fecha Baja]])))</f>
        <v>43101</v>
      </c>
      <c r="AS1312" s="42" t="str">
        <f>IF(Tabla1[[#This Row],[Fecha Ingreso Plataforma]]="","",VALUE(1&amp;"/"&amp;MONTH(Tabla1[[#This Row],[Fecha Ingreso Plataforma]])&amp;"/"&amp;YEAR(Tabla1[[#This Row],[Fecha Ingreso Plataforma]])))</f>
        <v/>
      </c>
      <c r="AT1312" s="41" t="str">
        <f>+IF(AND(Tabla1[[#This Row],[dias]]&gt;=135,Tabla1[[#This Row],[Estado]]="Vigente"),"Si","No")</f>
        <v>No</v>
      </c>
      <c r="AU1312" s="37" t="str">
        <f>+IF(COUNTIF('PLAN EMPLEADO'!I:I,Tabla1[[#This Row],[Mail]])=0,"No","Si")</f>
        <v>No</v>
      </c>
      <c r="AV1312" s="89" t="s">
        <v>709</v>
      </c>
      <c r="AW1312" s="194"/>
    </row>
    <row r="1313" spans="1:49" x14ac:dyDescent="0.2">
      <c r="A1313" s="37" t="s">
        <v>27</v>
      </c>
      <c r="B1313" s="37" t="s">
        <v>3115</v>
      </c>
      <c r="C1313" s="37" t="s">
        <v>28</v>
      </c>
      <c r="D1313" s="37" t="s">
        <v>30</v>
      </c>
      <c r="E1313" s="193" t="str">
        <f>+LEFT(Tabla1[[#This Row],[RutDV]],8)</f>
        <v>19258002</v>
      </c>
      <c r="F1313" s="193" t="str">
        <f>+RIGHT(Tabla1[[#This Row],[RutDV]],1)</f>
        <v>1</v>
      </c>
      <c r="G1313" s="37" t="s">
        <v>447</v>
      </c>
      <c r="H1313" s="37" t="s">
        <v>1066</v>
      </c>
      <c r="I1313" s="37" t="str">
        <f>+TRIM(Tabla1[[#This Row],[Nombres]]&amp;" "&amp;Tabla1[[#This Row],[Apellidos]])</f>
        <v>ARIEL ALEJANDRO GIORDANO ORELLANA</v>
      </c>
      <c r="J1313" s="37" t="s">
        <v>2062</v>
      </c>
      <c r="K1313" s="37" t="s">
        <v>2063</v>
      </c>
      <c r="L1313" s="37" t="s">
        <v>2494</v>
      </c>
      <c r="M1313" s="37" t="s">
        <v>2499</v>
      </c>
      <c r="N1313" s="37" t="s">
        <v>2499</v>
      </c>
      <c r="P1313" s="40">
        <v>43138</v>
      </c>
      <c r="Q1313" s="37"/>
      <c r="V1313" s="40">
        <v>35257</v>
      </c>
      <c r="W1313" s="37"/>
      <c r="Y1313" s="37" t="str">
        <f>+IFERROR(VLOOKUP(Tabla1[[#This Row],[Supervisor]],STAFF!E:H,4,0),"")</f>
        <v/>
      </c>
      <c r="Z1313" s="40">
        <v>43124</v>
      </c>
      <c r="AA1313" s="40">
        <v>43145</v>
      </c>
      <c r="AB1313" s="37" t="s">
        <v>2517</v>
      </c>
      <c r="AC1313" s="40"/>
      <c r="AD1313" s="37" t="s">
        <v>1066</v>
      </c>
      <c r="AE1313" s="37" t="s">
        <v>1066</v>
      </c>
      <c r="AF1313" s="37">
        <v>19188</v>
      </c>
      <c r="AG1313" s="37" t="s">
        <v>2871</v>
      </c>
      <c r="AJ1313" s="37">
        <v>18</v>
      </c>
      <c r="AK1313" s="37" t="s">
        <v>3086</v>
      </c>
      <c r="AL1313" s="37">
        <v>45</v>
      </c>
      <c r="AN1313" s="37">
        <f>+IF(AL1313=45,1,"")</f>
        <v>1</v>
      </c>
      <c r="AO1313" s="40">
        <f ca="1">+TODAY()</f>
        <v>44256</v>
      </c>
      <c r="AP1313" s="41" t="str">
        <f>+IF(Tabla1[[#This Row],[Fecha Ingreso Plataforma]]="","",AO1313-AC1313)</f>
        <v/>
      </c>
      <c r="AQ1313" s="40"/>
      <c r="AR1313" s="42">
        <f>+IF(Tabla1[[#This Row],[Fecha Baja]]="","",VALUE(1&amp;"/"&amp;MONTH(Tabla1[[#This Row],[Fecha Baja]])&amp;"/"&amp;YEAR(Tabla1[[#This Row],[Fecha Baja]])))</f>
        <v>43132</v>
      </c>
      <c r="AS1313" s="42" t="str">
        <f>IF(Tabla1[[#This Row],[Fecha Ingreso Plataforma]]="","",VALUE(1&amp;"/"&amp;MONTH(Tabla1[[#This Row],[Fecha Ingreso Plataforma]])&amp;"/"&amp;YEAR(Tabla1[[#This Row],[Fecha Ingreso Plataforma]])))</f>
        <v/>
      </c>
      <c r="AT1313" s="41" t="str">
        <f>+IF(AND(Tabla1[[#This Row],[dias]]&gt;=135,Tabla1[[#This Row],[Estado]]="Vigente"),"Si","No")</f>
        <v>No</v>
      </c>
      <c r="AU1313" s="37" t="str">
        <f>+IF(COUNTIF('PLAN EMPLEADO'!I:I,Tabla1[[#This Row],[Mail]])=0,"No","Si")</f>
        <v>No</v>
      </c>
      <c r="AV1313" s="89" t="s">
        <v>709</v>
      </c>
      <c r="AW1313" s="194"/>
    </row>
    <row r="1314" spans="1:49" x14ac:dyDescent="0.2">
      <c r="A1314" s="37" t="s">
        <v>27</v>
      </c>
      <c r="B1314" s="37" t="s">
        <v>3115</v>
      </c>
      <c r="C1314" s="37" t="s">
        <v>28</v>
      </c>
      <c r="D1314" s="37" t="s">
        <v>30</v>
      </c>
      <c r="E1314" s="193" t="str">
        <f>+LEFT(Tabla1[[#This Row],[RutDV]],8)</f>
        <v>13057004</v>
      </c>
      <c r="F1314" s="193" t="str">
        <f>+RIGHT(Tabla1[[#This Row],[RutDV]],1)</f>
        <v>6</v>
      </c>
      <c r="G1314" s="37" t="s">
        <v>451</v>
      </c>
      <c r="H1314" s="37" t="s">
        <v>1070</v>
      </c>
      <c r="I1314" s="37" t="str">
        <f>+TRIM(Tabla1[[#This Row],[Nombres]]&amp;" "&amp;Tabla1[[#This Row],[Apellidos]])</f>
        <v>ANGIE KAREN HODGSON MENDOZA</v>
      </c>
      <c r="J1314" s="37" t="s">
        <v>2069</v>
      </c>
      <c r="K1314" s="37" t="s">
        <v>2070</v>
      </c>
      <c r="L1314" s="37" t="s">
        <v>2494</v>
      </c>
      <c r="M1314" s="37" t="s">
        <v>2499</v>
      </c>
      <c r="N1314" s="37" t="s">
        <v>2499</v>
      </c>
      <c r="P1314" s="40">
        <v>43145</v>
      </c>
      <c r="Q1314" s="37"/>
      <c r="V1314" s="40">
        <v>28002</v>
      </c>
      <c r="W1314" s="37"/>
      <c r="Y1314" s="37" t="str">
        <f>+IFERROR(VLOOKUP(Tabla1[[#This Row],[Supervisor]],STAFF!E:H,4,0),"")</f>
        <v/>
      </c>
      <c r="Z1314" s="40">
        <v>43124</v>
      </c>
      <c r="AA1314" s="40">
        <v>43145</v>
      </c>
      <c r="AB1314" s="37" t="s">
        <v>2517</v>
      </c>
      <c r="AC1314" s="40"/>
      <c r="AD1314" s="37" t="s">
        <v>1070</v>
      </c>
      <c r="AE1314" s="37" t="s">
        <v>1070</v>
      </c>
      <c r="AF1314" s="37">
        <v>19215</v>
      </c>
      <c r="AG1314" s="37" t="s">
        <v>2875</v>
      </c>
      <c r="AJ1314" s="37">
        <v>18</v>
      </c>
      <c r="AK1314" s="37" t="s">
        <v>3086</v>
      </c>
      <c r="AL1314" s="37">
        <v>45</v>
      </c>
      <c r="AN1314" s="37">
        <f>+IF(AL1314=45,1,"")</f>
        <v>1</v>
      </c>
      <c r="AO1314" s="40">
        <f ca="1">+TODAY()</f>
        <v>44256</v>
      </c>
      <c r="AP1314" s="41" t="str">
        <f>+IF(Tabla1[[#This Row],[Fecha Ingreso Plataforma]]="","",AO1314-AC1314)</f>
        <v/>
      </c>
      <c r="AQ1314" s="40"/>
      <c r="AR1314" s="42">
        <f>+IF(Tabla1[[#This Row],[Fecha Baja]]="","",VALUE(1&amp;"/"&amp;MONTH(Tabla1[[#This Row],[Fecha Baja]])&amp;"/"&amp;YEAR(Tabla1[[#This Row],[Fecha Baja]])))</f>
        <v>43132</v>
      </c>
      <c r="AS1314" s="42" t="str">
        <f>IF(Tabla1[[#This Row],[Fecha Ingreso Plataforma]]="","",VALUE(1&amp;"/"&amp;MONTH(Tabla1[[#This Row],[Fecha Ingreso Plataforma]])&amp;"/"&amp;YEAR(Tabla1[[#This Row],[Fecha Ingreso Plataforma]])))</f>
        <v/>
      </c>
      <c r="AT1314" s="41" t="str">
        <f>+IF(AND(Tabla1[[#This Row],[dias]]&gt;=135,Tabla1[[#This Row],[Estado]]="Vigente"),"Si","No")</f>
        <v>No</v>
      </c>
      <c r="AU1314" s="37" t="str">
        <f>+IF(COUNTIF('PLAN EMPLEADO'!I:I,Tabla1[[#This Row],[Mail]])=0,"No","Si")</f>
        <v>No</v>
      </c>
      <c r="AV1314" s="89" t="s">
        <v>709</v>
      </c>
      <c r="AW1314" s="194"/>
    </row>
    <row r="1315" spans="1:49" x14ac:dyDescent="0.2">
      <c r="A1315" s="37" t="s">
        <v>27</v>
      </c>
      <c r="B1315" s="37" t="s">
        <v>3115</v>
      </c>
      <c r="C1315" s="37" t="s">
        <v>28</v>
      </c>
      <c r="D1315" s="37" t="s">
        <v>30</v>
      </c>
      <c r="E1315" s="193" t="str">
        <f>+LEFT(Tabla1[[#This Row],[RutDV]],8)</f>
        <v>11934788</v>
      </c>
      <c r="F1315" s="193" t="str">
        <f>+RIGHT(Tabla1[[#This Row],[RutDV]],1)</f>
        <v>2</v>
      </c>
      <c r="G1315" s="37" t="s">
        <v>438</v>
      </c>
      <c r="H1315" s="37" t="s">
        <v>1059</v>
      </c>
      <c r="I1315" s="37" t="str">
        <f>+TRIM(Tabla1[[#This Row],[Nombres]]&amp;" "&amp;Tabla1[[#This Row],[Apellidos]])</f>
        <v>ANA MARIA AGUILERA LAGUES</v>
      </c>
      <c r="J1315" s="37" t="s">
        <v>2046</v>
      </c>
      <c r="K1315" s="37" t="s">
        <v>2047</v>
      </c>
      <c r="L1315" s="37" t="s">
        <v>2494</v>
      </c>
      <c r="M1315" s="37" t="s">
        <v>2499</v>
      </c>
      <c r="N1315" s="37" t="s">
        <v>2499</v>
      </c>
      <c r="O1315" s="37" t="s">
        <v>2498</v>
      </c>
      <c r="P1315" s="40">
        <v>43147</v>
      </c>
      <c r="Q1315" s="37"/>
      <c r="V1315" s="40">
        <v>25712</v>
      </c>
      <c r="W1315" s="37"/>
      <c r="Y1315" s="37" t="str">
        <f>+IFERROR(VLOOKUP(Tabla1[[#This Row],[Supervisor]],STAFF!E:H,4,0),"")</f>
        <v/>
      </c>
      <c r="Z1315" s="40">
        <v>43124</v>
      </c>
      <c r="AA1315" s="40">
        <v>43145</v>
      </c>
      <c r="AB1315" s="37" t="s">
        <v>2517</v>
      </c>
      <c r="AC1315" s="40"/>
      <c r="AD1315" s="37" t="s">
        <v>1059</v>
      </c>
      <c r="AE1315" s="37" t="s">
        <v>1059</v>
      </c>
      <c r="AF1315" s="37">
        <v>19176</v>
      </c>
      <c r="AG1315" s="37" t="s">
        <v>2864</v>
      </c>
      <c r="AJ1315" s="37">
        <v>18</v>
      </c>
      <c r="AK1315" s="37" t="s">
        <v>3086</v>
      </c>
      <c r="AL1315" s="37">
        <v>45</v>
      </c>
      <c r="AN1315" s="37">
        <f>+IF(AL1315=45,1,"")</f>
        <v>1</v>
      </c>
      <c r="AO1315" s="40">
        <f ca="1">+TODAY()</f>
        <v>44256</v>
      </c>
      <c r="AP1315" s="41" t="str">
        <f>+IF(Tabla1[[#This Row],[Fecha Ingreso Plataforma]]="","",AO1315-AC1315)</f>
        <v/>
      </c>
      <c r="AQ1315" s="40"/>
      <c r="AR1315" s="42">
        <f>+IF(Tabla1[[#This Row],[Fecha Baja]]="","",VALUE(1&amp;"/"&amp;MONTH(Tabla1[[#This Row],[Fecha Baja]])&amp;"/"&amp;YEAR(Tabla1[[#This Row],[Fecha Baja]])))</f>
        <v>43132</v>
      </c>
      <c r="AS1315" s="42" t="str">
        <f>IF(Tabla1[[#This Row],[Fecha Ingreso Plataforma]]="","",VALUE(1&amp;"/"&amp;MONTH(Tabla1[[#This Row],[Fecha Ingreso Plataforma]])&amp;"/"&amp;YEAR(Tabla1[[#This Row],[Fecha Ingreso Plataforma]])))</f>
        <v/>
      </c>
      <c r="AT1315" s="41" t="str">
        <f>+IF(AND(Tabla1[[#This Row],[dias]]&gt;=135,Tabla1[[#This Row],[Estado]]="Vigente"),"Si","No")</f>
        <v>No</v>
      </c>
      <c r="AU1315" s="37" t="str">
        <f>+IF(COUNTIF('PLAN EMPLEADO'!I:I,Tabla1[[#This Row],[Mail]])=0,"No","Si")</f>
        <v>No</v>
      </c>
      <c r="AV1315" s="89" t="s">
        <v>709</v>
      </c>
      <c r="AW1315" s="194"/>
    </row>
    <row r="1316" spans="1:49" x14ac:dyDescent="0.2">
      <c r="A1316" s="37" t="s">
        <v>27</v>
      </c>
      <c r="B1316" s="37" t="s">
        <v>3115</v>
      </c>
      <c r="C1316" s="37" t="s">
        <v>28</v>
      </c>
      <c r="D1316" s="37" t="s">
        <v>30</v>
      </c>
      <c r="E1316" s="193" t="str">
        <f>+LEFT(Tabla1[[#This Row],[RutDV]],8)</f>
        <v>19948158</v>
      </c>
      <c r="F1316" s="193" t="str">
        <f>+RIGHT(Tabla1[[#This Row],[RutDV]],1)</f>
        <v>4</v>
      </c>
      <c r="G1316" s="37" t="s">
        <v>444</v>
      </c>
      <c r="H1316" s="37" t="s">
        <v>1064</v>
      </c>
      <c r="I1316" s="37" t="str">
        <f>+TRIM(Tabla1[[#This Row],[Nombres]]&amp;" "&amp;Tabla1[[#This Row],[Apellidos]])</f>
        <v>ALISON MELISSA DINAMARCA DOLL</v>
      </c>
      <c r="J1316" s="37" t="s">
        <v>2057</v>
      </c>
      <c r="K1316" s="37" t="s">
        <v>2058</v>
      </c>
      <c r="L1316" s="37" t="s">
        <v>2494</v>
      </c>
      <c r="M1316" s="37" t="s">
        <v>2499</v>
      </c>
      <c r="N1316" s="37" t="s">
        <v>2499</v>
      </c>
      <c r="O1316" s="37" t="s">
        <v>2498</v>
      </c>
      <c r="P1316" s="40">
        <v>43147</v>
      </c>
      <c r="Q1316" s="37"/>
      <c r="V1316" s="40">
        <v>35992</v>
      </c>
      <c r="W1316" s="37"/>
      <c r="Y1316" s="37" t="str">
        <f>+IFERROR(VLOOKUP(Tabla1[[#This Row],[Supervisor]],STAFF!E:H,4,0),"")</f>
        <v/>
      </c>
      <c r="Z1316" s="40">
        <v>43124</v>
      </c>
      <c r="AA1316" s="40">
        <v>43145</v>
      </c>
      <c r="AB1316" s="37" t="s">
        <v>2517</v>
      </c>
      <c r="AC1316" s="40"/>
      <c r="AD1316" s="37" t="s">
        <v>1064</v>
      </c>
      <c r="AE1316" s="37" t="s">
        <v>1064</v>
      </c>
      <c r="AF1316" s="37">
        <v>19214</v>
      </c>
      <c r="AG1316" s="37" t="s">
        <v>2869</v>
      </c>
      <c r="AJ1316" s="37">
        <v>18</v>
      </c>
      <c r="AK1316" s="37" t="s">
        <v>3086</v>
      </c>
      <c r="AL1316" s="37">
        <v>45</v>
      </c>
      <c r="AN1316" s="37">
        <f>+IF(AL1316=45,1,"")</f>
        <v>1</v>
      </c>
      <c r="AO1316" s="40">
        <f ca="1">+TODAY()</f>
        <v>44256</v>
      </c>
      <c r="AP1316" s="41" t="str">
        <f>+IF(Tabla1[[#This Row],[Fecha Ingreso Plataforma]]="","",AO1316-AC1316)</f>
        <v/>
      </c>
      <c r="AQ1316" s="40"/>
      <c r="AR1316" s="42">
        <f>+IF(Tabla1[[#This Row],[Fecha Baja]]="","",VALUE(1&amp;"/"&amp;MONTH(Tabla1[[#This Row],[Fecha Baja]])&amp;"/"&amp;YEAR(Tabla1[[#This Row],[Fecha Baja]])))</f>
        <v>43132</v>
      </c>
      <c r="AS1316" s="42" t="str">
        <f>IF(Tabla1[[#This Row],[Fecha Ingreso Plataforma]]="","",VALUE(1&amp;"/"&amp;MONTH(Tabla1[[#This Row],[Fecha Ingreso Plataforma]])&amp;"/"&amp;YEAR(Tabla1[[#This Row],[Fecha Ingreso Plataforma]])))</f>
        <v/>
      </c>
      <c r="AT1316" s="41" t="str">
        <f>+IF(AND(Tabla1[[#This Row],[dias]]&gt;=135,Tabla1[[#This Row],[Estado]]="Vigente"),"Si","No")</f>
        <v>No</v>
      </c>
      <c r="AU1316" s="37" t="str">
        <f>+IF(COUNTIF('PLAN EMPLEADO'!I:I,Tabla1[[#This Row],[Mail]])=0,"No","Si")</f>
        <v>No</v>
      </c>
      <c r="AV1316" s="89" t="s">
        <v>709</v>
      </c>
      <c r="AW1316" s="194"/>
    </row>
    <row r="1317" spans="1:49" x14ac:dyDescent="0.2">
      <c r="A1317" s="37" t="s">
        <v>27</v>
      </c>
      <c r="B1317" s="37" t="s">
        <v>3115</v>
      </c>
      <c r="C1317" s="37" t="s">
        <v>28</v>
      </c>
      <c r="D1317" s="37" t="s">
        <v>30</v>
      </c>
      <c r="E1317" s="193" t="str">
        <f>+LEFT(Tabla1[[#This Row],[RutDV]],8)</f>
        <v>16026739</v>
      </c>
      <c r="F1317" s="193" t="str">
        <f>+RIGHT(Tabla1[[#This Row],[RutDV]],1)</f>
        <v>9</v>
      </c>
      <c r="G1317" s="37" t="s">
        <v>449</v>
      </c>
      <c r="H1317" s="37" t="s">
        <v>1068</v>
      </c>
      <c r="I1317" s="37" t="str">
        <f>+TRIM(Tabla1[[#This Row],[Nombres]]&amp;" "&amp;Tabla1[[#This Row],[Apellidos]])</f>
        <v>AIDA MARGARITA HENRIQUEZ CASANOVA</v>
      </c>
      <c r="J1317" s="37" t="s">
        <v>2066</v>
      </c>
      <c r="K1317" s="37" t="s">
        <v>2067</v>
      </c>
      <c r="L1317" s="37" t="s">
        <v>2494</v>
      </c>
      <c r="M1317" s="37" t="s">
        <v>2499</v>
      </c>
      <c r="N1317" s="37" t="s">
        <v>2499</v>
      </c>
      <c r="P1317" s="40">
        <v>43137</v>
      </c>
      <c r="Q1317" s="37"/>
      <c r="V1317" s="40">
        <v>31055</v>
      </c>
      <c r="W1317" s="37"/>
      <c r="Y1317" s="37" t="str">
        <f>+IFERROR(VLOOKUP(Tabla1[[#This Row],[Supervisor]],STAFF!E:H,4,0),"")</f>
        <v/>
      </c>
      <c r="Z1317" s="40">
        <v>43124</v>
      </c>
      <c r="AA1317" s="40">
        <v>43145</v>
      </c>
      <c r="AB1317" s="37" t="s">
        <v>2517</v>
      </c>
      <c r="AC1317" s="40"/>
      <c r="AD1317" s="37" t="s">
        <v>1068</v>
      </c>
      <c r="AE1317" s="37" t="s">
        <v>1068</v>
      </c>
      <c r="AF1317" s="37">
        <v>19045</v>
      </c>
      <c r="AG1317" s="37" t="s">
        <v>2873</v>
      </c>
      <c r="AJ1317" s="37">
        <v>18</v>
      </c>
      <c r="AK1317" s="37" t="s">
        <v>3086</v>
      </c>
      <c r="AL1317" s="37">
        <v>45</v>
      </c>
      <c r="AN1317" s="37">
        <f>+IF(AL1317=45,1,"")</f>
        <v>1</v>
      </c>
      <c r="AO1317" s="40">
        <f ca="1">+TODAY()</f>
        <v>44256</v>
      </c>
      <c r="AP1317" s="41" t="str">
        <f>+IF(Tabla1[[#This Row],[Fecha Ingreso Plataforma]]="","",AO1317-AC1317)</f>
        <v/>
      </c>
      <c r="AQ1317" s="40"/>
      <c r="AR1317" s="42">
        <f>+IF(Tabla1[[#This Row],[Fecha Baja]]="","",VALUE(1&amp;"/"&amp;MONTH(Tabla1[[#This Row],[Fecha Baja]])&amp;"/"&amp;YEAR(Tabla1[[#This Row],[Fecha Baja]])))</f>
        <v>43132</v>
      </c>
      <c r="AS1317" s="42" t="str">
        <f>IF(Tabla1[[#This Row],[Fecha Ingreso Plataforma]]="","",VALUE(1&amp;"/"&amp;MONTH(Tabla1[[#This Row],[Fecha Ingreso Plataforma]])&amp;"/"&amp;YEAR(Tabla1[[#This Row],[Fecha Ingreso Plataforma]])))</f>
        <v/>
      </c>
      <c r="AT1317" s="41" t="str">
        <f>+IF(AND(Tabla1[[#This Row],[dias]]&gt;=135,Tabla1[[#This Row],[Estado]]="Vigente"),"Si","No")</f>
        <v>No</v>
      </c>
      <c r="AU1317" s="37" t="str">
        <f>+IF(COUNTIF('PLAN EMPLEADO'!I:I,Tabla1[[#This Row],[Mail]])=0,"No","Si")</f>
        <v>No</v>
      </c>
      <c r="AV1317" s="89" t="s">
        <v>709</v>
      </c>
      <c r="AW1317" s="194"/>
    </row>
    <row r="1318" spans="1:49" x14ac:dyDescent="0.2">
      <c r="A1318" s="37" t="s">
        <v>27</v>
      </c>
      <c r="B1318" s="37" t="s">
        <v>3115</v>
      </c>
      <c r="C1318" s="37" t="s">
        <v>28</v>
      </c>
      <c r="D1318" s="37" t="s">
        <v>30</v>
      </c>
      <c r="E1318" s="193" t="str">
        <f>+LEFT(Tabla1[[#This Row],[RutDV]],8)</f>
        <v>17114079</v>
      </c>
      <c r="F1318" s="193" t="str">
        <f>+RIGHT(Tabla1[[#This Row],[RutDV]],1)</f>
        <v>K</v>
      </c>
      <c r="G1318" s="37" t="s">
        <v>453</v>
      </c>
      <c r="H1318" s="37" t="s">
        <v>1072</v>
      </c>
      <c r="I1318" s="37" t="str">
        <f>+TRIM(Tabla1[[#This Row],[Nombres]]&amp;" "&amp;Tabla1[[#This Row],[Apellidos]])</f>
        <v>CAROLINA ANDREA JARA MOYA</v>
      </c>
      <c r="J1318" s="37" t="s">
        <v>1309</v>
      </c>
      <c r="K1318" s="37" t="s">
        <v>2073</v>
      </c>
      <c r="L1318" s="37" t="s">
        <v>2494</v>
      </c>
      <c r="M1318" s="37" t="s">
        <v>2499</v>
      </c>
      <c r="N1318" s="37" t="s">
        <v>2499</v>
      </c>
      <c r="P1318" s="40">
        <v>43145</v>
      </c>
      <c r="Q1318" s="37"/>
      <c r="V1318" s="40">
        <v>32638</v>
      </c>
      <c r="W1318" s="37"/>
      <c r="Y1318" s="37" t="str">
        <f>+IFERROR(VLOOKUP(Tabla1[[#This Row],[Supervisor]],STAFF!E:H,4,0),"")</f>
        <v/>
      </c>
      <c r="Z1318" s="40">
        <v>43124</v>
      </c>
      <c r="AA1318" s="40">
        <v>43145</v>
      </c>
      <c r="AB1318" s="37" t="s">
        <v>2517</v>
      </c>
      <c r="AC1318" s="40"/>
      <c r="AD1318" s="37" t="s">
        <v>1072</v>
      </c>
      <c r="AE1318" s="37" t="s">
        <v>1072</v>
      </c>
      <c r="AF1318" s="37">
        <v>19211</v>
      </c>
      <c r="AG1318" s="37" t="s">
        <v>2877</v>
      </c>
      <c r="AJ1318" s="37">
        <v>18</v>
      </c>
      <c r="AK1318" s="37" t="s">
        <v>3086</v>
      </c>
      <c r="AL1318" s="37">
        <v>45</v>
      </c>
      <c r="AN1318" s="37">
        <f>+IF(AL1318=45,1,"")</f>
        <v>1</v>
      </c>
      <c r="AO1318" s="40">
        <f ca="1">+TODAY()</f>
        <v>44256</v>
      </c>
      <c r="AP1318" s="41" t="str">
        <f>+IF(Tabla1[[#This Row],[Fecha Ingreso Plataforma]]="","",AO1318-AC1318)</f>
        <v/>
      </c>
      <c r="AQ1318" s="40"/>
      <c r="AR1318" s="42">
        <f>+IF(Tabla1[[#This Row],[Fecha Baja]]="","",VALUE(1&amp;"/"&amp;MONTH(Tabla1[[#This Row],[Fecha Baja]])&amp;"/"&amp;YEAR(Tabla1[[#This Row],[Fecha Baja]])))</f>
        <v>43132</v>
      </c>
      <c r="AS1318" s="42" t="str">
        <f>IF(Tabla1[[#This Row],[Fecha Ingreso Plataforma]]="","",VALUE(1&amp;"/"&amp;MONTH(Tabla1[[#This Row],[Fecha Ingreso Plataforma]])&amp;"/"&amp;YEAR(Tabla1[[#This Row],[Fecha Ingreso Plataforma]])))</f>
        <v/>
      </c>
      <c r="AT1318" s="41" t="str">
        <f>+IF(AND(Tabla1[[#This Row],[dias]]&gt;=135,Tabla1[[#This Row],[Estado]]="Vigente"),"Si","No")</f>
        <v>No</v>
      </c>
      <c r="AU1318" s="37" t="str">
        <f>+IF(COUNTIF('PLAN EMPLEADO'!I:I,Tabla1[[#This Row],[Mail]])=0,"No","Si")</f>
        <v>No</v>
      </c>
      <c r="AV1318" s="89" t="s">
        <v>709</v>
      </c>
      <c r="AW1318" s="194"/>
    </row>
    <row r="1319" spans="1:49" x14ac:dyDescent="0.2">
      <c r="A1319" s="37" t="s">
        <v>27</v>
      </c>
      <c r="B1319" s="37" t="s">
        <v>3115</v>
      </c>
      <c r="C1319" s="37" t="s">
        <v>28</v>
      </c>
      <c r="D1319" s="37" t="s">
        <v>30</v>
      </c>
      <c r="E1319" s="193" t="str">
        <f>+LEFT(Tabla1[[#This Row],[RutDV]],8)</f>
        <v>19500331</v>
      </c>
      <c r="F1319" s="193" t="str">
        <f>+RIGHT(Tabla1[[#This Row],[RutDV]],1)</f>
        <v>9</v>
      </c>
      <c r="G1319" s="37" t="s">
        <v>459</v>
      </c>
      <c r="H1319" s="37" t="s">
        <v>1078</v>
      </c>
      <c r="I1319" s="37" t="str">
        <f>+TRIM(Tabla1[[#This Row],[Nombres]]&amp;" "&amp;Tabla1[[#This Row],[Apellidos]])</f>
        <v>CRISTIAN ANGEL PEREIRA DROGUETT </v>
      </c>
      <c r="J1319" s="37" t="s">
        <v>2084</v>
      </c>
      <c r="K1319" s="37" t="s">
        <v>2085</v>
      </c>
      <c r="L1319" s="37" t="s">
        <v>2494</v>
      </c>
      <c r="M1319" s="37" t="s">
        <v>2499</v>
      </c>
      <c r="P1319" s="40"/>
      <c r="Q1319" s="37"/>
      <c r="V1319" s="40">
        <v>35579</v>
      </c>
      <c r="W1319" s="37"/>
      <c r="Y1319" s="37" t="str">
        <f>+IFERROR(VLOOKUP(Tabla1[[#This Row],[Supervisor]],STAFF!E:H,4,0),"")</f>
        <v/>
      </c>
      <c r="Z1319" s="40">
        <v>43124</v>
      </c>
      <c r="AA1319" s="40">
        <v>43145</v>
      </c>
      <c r="AB1319" s="37" t="s">
        <v>2517</v>
      </c>
      <c r="AC1319" s="40"/>
      <c r="AD1319" s="37" t="s">
        <v>1078</v>
      </c>
      <c r="AE1319" s="37" t="s">
        <v>1078</v>
      </c>
      <c r="AF1319" s="37">
        <v>19186</v>
      </c>
      <c r="AG1319" s="37" t="s">
        <v>2883</v>
      </c>
      <c r="AJ1319" s="37">
        <v>18</v>
      </c>
      <c r="AK1319" s="37" t="s">
        <v>3086</v>
      </c>
      <c r="AL1319" s="37">
        <v>45</v>
      </c>
      <c r="AN1319" s="37">
        <f>+IF(AL1319=45,1,"")</f>
        <v>1</v>
      </c>
      <c r="AO1319" s="40">
        <f ca="1">+TODAY()</f>
        <v>44256</v>
      </c>
      <c r="AP1319" s="41" t="str">
        <f>+IF(Tabla1[[#This Row],[Fecha Ingreso Plataforma]]="","",AO1319-AC1319)</f>
        <v/>
      </c>
      <c r="AQ1319" s="40"/>
      <c r="AR1319" s="42" t="str">
        <f>+IF(Tabla1[[#This Row],[Fecha Baja]]="","",VALUE(1&amp;"/"&amp;MONTH(Tabla1[[#This Row],[Fecha Baja]])&amp;"/"&amp;YEAR(Tabla1[[#This Row],[Fecha Baja]])))</f>
        <v/>
      </c>
      <c r="AS1319" s="42" t="str">
        <f>IF(Tabla1[[#This Row],[Fecha Ingreso Plataforma]]="","",VALUE(1&amp;"/"&amp;MONTH(Tabla1[[#This Row],[Fecha Ingreso Plataforma]])&amp;"/"&amp;YEAR(Tabla1[[#This Row],[Fecha Ingreso Plataforma]])))</f>
        <v/>
      </c>
      <c r="AT1319" s="41" t="str">
        <f>+IF(AND(Tabla1[[#This Row],[dias]]&gt;=135,Tabla1[[#This Row],[Estado]]="Vigente"),"Si","No")</f>
        <v>No</v>
      </c>
      <c r="AU1319" s="37" t="str">
        <f>+IF(COUNTIF('PLAN EMPLEADO'!I:I,Tabla1[[#This Row],[Mail]])=0,"No","Si")</f>
        <v>No</v>
      </c>
      <c r="AV1319" s="89" t="s">
        <v>709</v>
      </c>
      <c r="AW1319" s="194"/>
    </row>
    <row r="1320" spans="1:49" x14ac:dyDescent="0.2">
      <c r="A1320" s="37" t="s">
        <v>27</v>
      </c>
      <c r="B1320" s="37" t="s">
        <v>3115</v>
      </c>
      <c r="C1320" s="37" t="s">
        <v>28</v>
      </c>
      <c r="D1320" s="37" t="s">
        <v>30</v>
      </c>
      <c r="E1320" s="193" t="str">
        <f>+LEFT(Tabla1[[#This Row],[RutDV]],8)</f>
        <v>16687654</v>
      </c>
      <c r="F1320" s="193" t="str">
        <f>+RIGHT(Tabla1[[#This Row],[RutDV]],1)</f>
        <v>0</v>
      </c>
      <c r="G1320" s="37" t="s">
        <v>457</v>
      </c>
      <c r="H1320" s="37" t="s">
        <v>1076</v>
      </c>
      <c r="I1320" s="37" t="str">
        <f>+TRIM(Tabla1[[#This Row],[Nombres]]&amp;" "&amp;Tabla1[[#This Row],[Apellidos]])</f>
        <v>FELIX LEONARDO MIRANDA SANDOVAL </v>
      </c>
      <c r="J1320" s="37" t="s">
        <v>2080</v>
      </c>
      <c r="K1320" s="37" t="s">
        <v>2081</v>
      </c>
      <c r="L1320" s="37" t="s">
        <v>2494</v>
      </c>
      <c r="M1320" s="37" t="s">
        <v>2499</v>
      </c>
      <c r="N1320" s="37" t="s">
        <v>2499</v>
      </c>
      <c r="P1320" s="40">
        <v>43145</v>
      </c>
      <c r="Q1320" s="37"/>
      <c r="V1320" s="40">
        <v>32094</v>
      </c>
      <c r="W1320" s="37"/>
      <c r="Y1320" s="37" t="str">
        <f>+IFERROR(VLOOKUP(Tabla1[[#This Row],[Supervisor]],STAFF!E:H,4,0),"")</f>
        <v/>
      </c>
      <c r="Z1320" s="40">
        <v>43124</v>
      </c>
      <c r="AA1320" s="40">
        <v>43145</v>
      </c>
      <c r="AB1320" s="37" t="s">
        <v>2517</v>
      </c>
      <c r="AC1320" s="40"/>
      <c r="AD1320" s="37" t="s">
        <v>1076</v>
      </c>
      <c r="AE1320" s="37" t="s">
        <v>1076</v>
      </c>
      <c r="AF1320" s="37">
        <v>19130</v>
      </c>
      <c r="AG1320" s="37" t="s">
        <v>2881</v>
      </c>
      <c r="AJ1320" s="37">
        <v>18</v>
      </c>
      <c r="AK1320" s="37" t="s">
        <v>3086</v>
      </c>
      <c r="AL1320" s="37">
        <v>45</v>
      </c>
      <c r="AN1320" s="37">
        <f>+IF(AL1320=45,1,"")</f>
        <v>1</v>
      </c>
      <c r="AO1320" s="40">
        <f ca="1">+TODAY()</f>
        <v>44256</v>
      </c>
      <c r="AP1320" s="41" t="str">
        <f>+IF(Tabla1[[#This Row],[Fecha Ingreso Plataforma]]="","",AO1320-AC1320)</f>
        <v/>
      </c>
      <c r="AQ1320" s="40"/>
      <c r="AR1320" s="42">
        <f>+IF(Tabla1[[#This Row],[Fecha Baja]]="","",VALUE(1&amp;"/"&amp;MONTH(Tabla1[[#This Row],[Fecha Baja]])&amp;"/"&amp;YEAR(Tabla1[[#This Row],[Fecha Baja]])))</f>
        <v>43132</v>
      </c>
      <c r="AS1320" s="42" t="str">
        <f>IF(Tabla1[[#This Row],[Fecha Ingreso Plataforma]]="","",VALUE(1&amp;"/"&amp;MONTH(Tabla1[[#This Row],[Fecha Ingreso Plataforma]])&amp;"/"&amp;YEAR(Tabla1[[#This Row],[Fecha Ingreso Plataforma]])))</f>
        <v/>
      </c>
      <c r="AT1320" s="41" t="str">
        <f>+IF(AND(Tabla1[[#This Row],[dias]]&gt;=135,Tabla1[[#This Row],[Estado]]="Vigente"),"Si","No")</f>
        <v>No</v>
      </c>
      <c r="AU1320" s="37" t="str">
        <f>+IF(COUNTIF('PLAN EMPLEADO'!I:I,Tabla1[[#This Row],[Mail]])=0,"No","Si")</f>
        <v>No</v>
      </c>
      <c r="AV1320" s="89" t="s">
        <v>709</v>
      </c>
      <c r="AW1320" s="194"/>
    </row>
    <row r="1321" spans="1:49" x14ac:dyDescent="0.2">
      <c r="A1321" s="37" t="s">
        <v>27</v>
      </c>
      <c r="B1321" s="37" t="s">
        <v>3115</v>
      </c>
      <c r="C1321" s="37" t="s">
        <v>28</v>
      </c>
      <c r="D1321" s="37" t="s">
        <v>30</v>
      </c>
      <c r="E1321" s="193" t="str">
        <f>+LEFT(Tabla1[[#This Row],[RutDV]],8)</f>
        <v>19950460</v>
      </c>
      <c r="F1321" s="193" t="str">
        <f>+RIGHT(Tabla1[[#This Row],[RutDV]],1)</f>
        <v>6</v>
      </c>
      <c r="G1321" s="37" t="s">
        <v>462</v>
      </c>
      <c r="H1321" s="37" t="s">
        <v>1080</v>
      </c>
      <c r="I1321" s="37" t="str">
        <f>+TRIM(Tabla1[[#This Row],[Nombres]]&amp;" "&amp;Tabla1[[#This Row],[Apellidos]])</f>
        <v>FRANCO NICHOLAS MATIAS VALDIVIA VALENCIA</v>
      </c>
      <c r="J1321" s="37" t="s">
        <v>2089</v>
      </c>
      <c r="K1321" s="37" t="s">
        <v>2090</v>
      </c>
      <c r="L1321" s="37" t="s">
        <v>2494</v>
      </c>
      <c r="M1321" s="37" t="s">
        <v>2499</v>
      </c>
      <c r="N1321" s="37" t="s">
        <v>2499</v>
      </c>
      <c r="P1321" s="40">
        <v>43129</v>
      </c>
      <c r="Q1321" s="37"/>
      <c r="V1321" s="40">
        <v>35893</v>
      </c>
      <c r="W1321" s="37"/>
      <c r="Y1321" s="37" t="str">
        <f>+IFERROR(VLOOKUP(Tabla1[[#This Row],[Supervisor]],STAFF!E:H,4,0),"")</f>
        <v/>
      </c>
      <c r="Z1321" s="40">
        <v>43124</v>
      </c>
      <c r="AA1321" s="40">
        <v>43145</v>
      </c>
      <c r="AB1321" s="37" t="s">
        <v>2517</v>
      </c>
      <c r="AC1321" s="40"/>
      <c r="AD1321" s="37" t="s">
        <v>1080</v>
      </c>
      <c r="AE1321" s="37" t="s">
        <v>1080</v>
      </c>
      <c r="AF1321" s="37">
        <v>19208</v>
      </c>
      <c r="AG1321" s="37" t="s">
        <v>2885</v>
      </c>
      <c r="AJ1321" s="37">
        <v>18</v>
      </c>
      <c r="AK1321" s="37" t="s">
        <v>3086</v>
      </c>
      <c r="AL1321" s="37">
        <v>45</v>
      </c>
      <c r="AN1321" s="37">
        <f>+IF(AL1321=45,1,"")</f>
        <v>1</v>
      </c>
      <c r="AO1321" s="40">
        <f ca="1">+TODAY()</f>
        <v>44256</v>
      </c>
      <c r="AP1321" s="41" t="str">
        <f>+IF(Tabla1[[#This Row],[Fecha Ingreso Plataforma]]="","",AO1321-AC1321)</f>
        <v/>
      </c>
      <c r="AQ1321" s="40"/>
      <c r="AR1321" s="42">
        <f>+IF(Tabla1[[#This Row],[Fecha Baja]]="","",VALUE(1&amp;"/"&amp;MONTH(Tabla1[[#This Row],[Fecha Baja]])&amp;"/"&amp;YEAR(Tabla1[[#This Row],[Fecha Baja]])))</f>
        <v>43101</v>
      </c>
      <c r="AS1321" s="42" t="str">
        <f>IF(Tabla1[[#This Row],[Fecha Ingreso Plataforma]]="","",VALUE(1&amp;"/"&amp;MONTH(Tabla1[[#This Row],[Fecha Ingreso Plataforma]])&amp;"/"&amp;YEAR(Tabla1[[#This Row],[Fecha Ingreso Plataforma]])))</f>
        <v/>
      </c>
      <c r="AT1321" s="41" t="str">
        <f>+IF(AND(Tabla1[[#This Row],[dias]]&gt;=135,Tabla1[[#This Row],[Estado]]="Vigente"),"Si","No")</f>
        <v>No</v>
      </c>
      <c r="AU1321" s="37" t="str">
        <f>+IF(COUNTIF('PLAN EMPLEADO'!I:I,Tabla1[[#This Row],[Mail]])=0,"No","Si")</f>
        <v>No</v>
      </c>
      <c r="AV1321" s="89" t="s">
        <v>709</v>
      </c>
      <c r="AW1321" s="194"/>
    </row>
    <row r="1322" spans="1:49" x14ac:dyDescent="0.2">
      <c r="A1322" s="37" t="s">
        <v>27</v>
      </c>
      <c r="B1322" s="37" t="s">
        <v>3115</v>
      </c>
      <c r="C1322" s="37" t="s">
        <v>28</v>
      </c>
      <c r="D1322" s="37" t="s">
        <v>30</v>
      </c>
      <c r="E1322" s="193" t="str">
        <f>+LEFT(Tabla1[[#This Row],[RutDV]],8)</f>
        <v>9075213-</v>
      </c>
      <c r="F1322" s="193" t="str">
        <f>+RIGHT(Tabla1[[#This Row],[RutDV]],1)</f>
        <v>8</v>
      </c>
      <c r="G1322" s="37" t="s">
        <v>452</v>
      </c>
      <c r="H1322" s="37" t="s">
        <v>1071</v>
      </c>
      <c r="I1322" s="37" t="str">
        <f>+TRIM(Tabla1[[#This Row],[Nombres]]&amp;" "&amp;Tabla1[[#This Row],[Apellidos]])</f>
        <v>GLADYS ANGELICA IBACETA MOYA</v>
      </c>
      <c r="J1322" s="37" t="s">
        <v>2071</v>
      </c>
      <c r="K1322" s="37" t="s">
        <v>2072</v>
      </c>
      <c r="L1322" s="37" t="s">
        <v>2494</v>
      </c>
      <c r="M1322" s="37" t="s">
        <v>2499</v>
      </c>
      <c r="N1322" s="37" t="s">
        <v>2499</v>
      </c>
      <c r="P1322" s="40">
        <v>43145</v>
      </c>
      <c r="Q1322" s="37"/>
      <c r="V1322" s="40">
        <v>23485</v>
      </c>
      <c r="W1322" s="37"/>
      <c r="Y1322" s="37" t="str">
        <f>+IFERROR(VLOOKUP(Tabla1[[#This Row],[Supervisor]],STAFF!E:H,4,0),"")</f>
        <v/>
      </c>
      <c r="Z1322" s="40">
        <v>43124</v>
      </c>
      <c r="AA1322" s="40">
        <v>43145</v>
      </c>
      <c r="AB1322" s="37" t="s">
        <v>2517</v>
      </c>
      <c r="AC1322" s="40"/>
      <c r="AD1322" s="37" t="s">
        <v>1071</v>
      </c>
      <c r="AE1322" s="37" t="s">
        <v>1071</v>
      </c>
      <c r="AF1322" s="37">
        <v>19057</v>
      </c>
      <c r="AG1322" s="37" t="s">
        <v>2876</v>
      </c>
      <c r="AJ1322" s="37">
        <v>18</v>
      </c>
      <c r="AK1322" s="37" t="s">
        <v>3086</v>
      </c>
      <c r="AL1322" s="37">
        <v>45</v>
      </c>
      <c r="AN1322" s="37">
        <f>+IF(AL1322=45,1,"")</f>
        <v>1</v>
      </c>
      <c r="AO1322" s="40">
        <f ca="1">+TODAY()</f>
        <v>44256</v>
      </c>
      <c r="AP1322" s="41" t="str">
        <f>+IF(Tabla1[[#This Row],[Fecha Ingreso Plataforma]]="","",AO1322-AC1322)</f>
        <v/>
      </c>
      <c r="AQ1322" s="40"/>
      <c r="AR1322" s="42">
        <f>+IF(Tabla1[[#This Row],[Fecha Baja]]="","",VALUE(1&amp;"/"&amp;MONTH(Tabla1[[#This Row],[Fecha Baja]])&amp;"/"&amp;YEAR(Tabla1[[#This Row],[Fecha Baja]])))</f>
        <v>43132</v>
      </c>
      <c r="AS1322" s="42" t="str">
        <f>IF(Tabla1[[#This Row],[Fecha Ingreso Plataforma]]="","",VALUE(1&amp;"/"&amp;MONTH(Tabla1[[#This Row],[Fecha Ingreso Plataforma]])&amp;"/"&amp;YEAR(Tabla1[[#This Row],[Fecha Ingreso Plataforma]])))</f>
        <v/>
      </c>
      <c r="AT1322" s="41" t="str">
        <f>+IF(AND(Tabla1[[#This Row],[dias]]&gt;=135,Tabla1[[#This Row],[Estado]]="Vigente"),"Si","No")</f>
        <v>No</v>
      </c>
      <c r="AU1322" s="37" t="str">
        <f>+IF(COUNTIF('PLAN EMPLEADO'!I:I,Tabla1[[#This Row],[Mail]])=0,"No","Si")</f>
        <v>No</v>
      </c>
      <c r="AV1322" s="89" t="s">
        <v>709</v>
      </c>
      <c r="AW1322" s="194"/>
    </row>
    <row r="1323" spans="1:49" x14ac:dyDescent="0.2">
      <c r="A1323" s="37" t="s">
        <v>27</v>
      </c>
      <c r="B1323" s="37" t="s">
        <v>3115</v>
      </c>
      <c r="C1323" s="37" t="s">
        <v>28</v>
      </c>
      <c r="D1323" s="37" t="s">
        <v>30</v>
      </c>
      <c r="E1323" s="193" t="str">
        <f>+LEFT(Tabla1[[#This Row],[RutDV]],8)</f>
        <v>18889766</v>
      </c>
      <c r="F1323" s="193" t="str">
        <f>+RIGHT(Tabla1[[#This Row],[RutDV]],1)</f>
        <v>5</v>
      </c>
      <c r="G1323" s="37" t="s">
        <v>454</v>
      </c>
      <c r="H1323" s="37" t="s">
        <v>1073</v>
      </c>
      <c r="I1323" s="37" t="str">
        <f>+TRIM(Tabla1[[#This Row],[Nombres]]&amp;" "&amp;Tabla1[[#This Row],[Apellidos]])</f>
        <v>JOAQUIN ENRIQUE JIMENEZ FUENTES</v>
      </c>
      <c r="J1323" s="37" t="s">
        <v>2074</v>
      </c>
      <c r="K1323" s="37" t="s">
        <v>2075</v>
      </c>
      <c r="L1323" s="37" t="s">
        <v>2494</v>
      </c>
      <c r="M1323" s="37" t="s">
        <v>2499</v>
      </c>
      <c r="N1323" s="37" t="s">
        <v>2499</v>
      </c>
      <c r="P1323" s="40">
        <v>43133</v>
      </c>
      <c r="Q1323" s="37"/>
      <c r="V1323" s="40">
        <v>34803</v>
      </c>
      <c r="W1323" s="37"/>
      <c r="Y1323" s="37" t="str">
        <f>+IFERROR(VLOOKUP(Tabla1[[#This Row],[Supervisor]],STAFF!E:H,4,0),"")</f>
        <v/>
      </c>
      <c r="Z1323" s="40">
        <v>43124</v>
      </c>
      <c r="AA1323" s="40">
        <v>43145</v>
      </c>
      <c r="AB1323" s="37" t="s">
        <v>2517</v>
      </c>
      <c r="AC1323" s="40"/>
      <c r="AD1323" s="37" t="s">
        <v>1073</v>
      </c>
      <c r="AE1323" s="37" t="s">
        <v>1073</v>
      </c>
      <c r="AF1323" s="37">
        <v>19103</v>
      </c>
      <c r="AG1323" s="37" t="s">
        <v>2878</v>
      </c>
      <c r="AJ1323" s="37">
        <v>18</v>
      </c>
      <c r="AK1323" s="37" t="s">
        <v>3086</v>
      </c>
      <c r="AL1323" s="37">
        <v>45</v>
      </c>
      <c r="AN1323" s="37">
        <f>+IF(AL1323=45,1,"")</f>
        <v>1</v>
      </c>
      <c r="AO1323" s="40">
        <f ca="1">+TODAY()</f>
        <v>44256</v>
      </c>
      <c r="AP1323" s="41" t="str">
        <f>+IF(Tabla1[[#This Row],[Fecha Ingreso Plataforma]]="","",AO1323-AC1323)</f>
        <v/>
      </c>
      <c r="AQ1323" s="40"/>
      <c r="AR1323" s="42">
        <f>+IF(Tabla1[[#This Row],[Fecha Baja]]="","",VALUE(1&amp;"/"&amp;MONTH(Tabla1[[#This Row],[Fecha Baja]])&amp;"/"&amp;YEAR(Tabla1[[#This Row],[Fecha Baja]])))</f>
        <v>43132</v>
      </c>
      <c r="AS1323" s="42" t="str">
        <f>IF(Tabla1[[#This Row],[Fecha Ingreso Plataforma]]="","",VALUE(1&amp;"/"&amp;MONTH(Tabla1[[#This Row],[Fecha Ingreso Plataforma]])&amp;"/"&amp;YEAR(Tabla1[[#This Row],[Fecha Ingreso Plataforma]])))</f>
        <v/>
      </c>
      <c r="AT1323" s="41" t="str">
        <f>+IF(AND(Tabla1[[#This Row],[dias]]&gt;=135,Tabla1[[#This Row],[Estado]]="Vigente"),"Si","No")</f>
        <v>No</v>
      </c>
      <c r="AU1323" s="37" t="str">
        <f>+IF(COUNTIF('PLAN EMPLEADO'!I:I,Tabla1[[#This Row],[Mail]])=0,"No","Si")</f>
        <v>No</v>
      </c>
      <c r="AV1323" s="89" t="s">
        <v>709</v>
      </c>
      <c r="AW1323" s="194"/>
    </row>
    <row r="1324" spans="1:49" x14ac:dyDescent="0.2">
      <c r="A1324" s="37" t="s">
        <v>27</v>
      </c>
      <c r="B1324" s="37" t="s">
        <v>3115</v>
      </c>
      <c r="C1324" s="37" t="s">
        <v>28</v>
      </c>
      <c r="D1324" s="37" t="s">
        <v>30</v>
      </c>
      <c r="E1324" s="193" t="str">
        <f>+LEFT(Tabla1[[#This Row],[RutDV]],8)</f>
        <v>13827996</v>
      </c>
      <c r="F1324" s="193" t="str">
        <f>+RIGHT(Tabla1[[#This Row],[RutDV]],1)</f>
        <v>0</v>
      </c>
      <c r="G1324" s="37" t="s">
        <v>450</v>
      </c>
      <c r="H1324" s="37" t="s">
        <v>1069</v>
      </c>
      <c r="I1324" s="37" t="str">
        <f>+TRIM(Tabla1[[#This Row],[Nombres]]&amp;" "&amp;Tabla1[[#This Row],[Apellidos]])</f>
        <v>KAREN JULIETTE HENRIQUEZ CASANOVA</v>
      </c>
      <c r="J1324" s="37" t="s">
        <v>2068</v>
      </c>
      <c r="K1324" s="37" t="s">
        <v>2067</v>
      </c>
      <c r="L1324" s="37" t="s">
        <v>2494</v>
      </c>
      <c r="M1324" s="37" t="s">
        <v>2499</v>
      </c>
      <c r="N1324" s="37" t="s">
        <v>2499</v>
      </c>
      <c r="P1324" s="40">
        <v>43145</v>
      </c>
      <c r="Q1324" s="37"/>
      <c r="V1324" s="40">
        <v>29533</v>
      </c>
      <c r="W1324" s="37"/>
      <c r="Y1324" s="37" t="str">
        <f>+IFERROR(VLOOKUP(Tabla1[[#This Row],[Supervisor]],STAFF!E:H,4,0),"")</f>
        <v/>
      </c>
      <c r="Z1324" s="40">
        <v>43124</v>
      </c>
      <c r="AA1324" s="40">
        <v>43145</v>
      </c>
      <c r="AB1324" s="37" t="s">
        <v>2517</v>
      </c>
      <c r="AC1324" s="40"/>
      <c r="AD1324" s="37" t="s">
        <v>1069</v>
      </c>
      <c r="AE1324" s="37" t="s">
        <v>1069</v>
      </c>
      <c r="AF1324" s="37">
        <v>19095</v>
      </c>
      <c r="AG1324" s="37" t="s">
        <v>2874</v>
      </c>
      <c r="AJ1324" s="37">
        <v>18</v>
      </c>
      <c r="AK1324" s="37" t="s">
        <v>3086</v>
      </c>
      <c r="AL1324" s="37">
        <v>45</v>
      </c>
      <c r="AN1324" s="37">
        <f>+IF(AL1324=45,1,"")</f>
        <v>1</v>
      </c>
      <c r="AO1324" s="40">
        <f ca="1">+TODAY()</f>
        <v>44256</v>
      </c>
      <c r="AP1324" s="41" t="str">
        <f>+IF(Tabla1[[#This Row],[Fecha Ingreso Plataforma]]="","",AO1324-AC1324)</f>
        <v/>
      </c>
      <c r="AQ1324" s="40"/>
      <c r="AR1324" s="42">
        <f>+IF(Tabla1[[#This Row],[Fecha Baja]]="","",VALUE(1&amp;"/"&amp;MONTH(Tabla1[[#This Row],[Fecha Baja]])&amp;"/"&amp;YEAR(Tabla1[[#This Row],[Fecha Baja]])))</f>
        <v>43132</v>
      </c>
      <c r="AS1324" s="42" t="str">
        <f>IF(Tabla1[[#This Row],[Fecha Ingreso Plataforma]]="","",VALUE(1&amp;"/"&amp;MONTH(Tabla1[[#This Row],[Fecha Ingreso Plataforma]])&amp;"/"&amp;YEAR(Tabla1[[#This Row],[Fecha Ingreso Plataforma]])))</f>
        <v/>
      </c>
      <c r="AT1324" s="41" t="str">
        <f>+IF(AND(Tabla1[[#This Row],[dias]]&gt;=135,Tabla1[[#This Row],[Estado]]="Vigente"),"Si","No")</f>
        <v>No</v>
      </c>
      <c r="AU1324" s="37" t="str">
        <f>+IF(COUNTIF('PLAN EMPLEADO'!I:I,Tabla1[[#This Row],[Mail]])=0,"No","Si")</f>
        <v>No</v>
      </c>
      <c r="AV1324" s="89" t="s">
        <v>709</v>
      </c>
      <c r="AW1324" s="194"/>
    </row>
    <row r="1325" spans="1:49" x14ac:dyDescent="0.2">
      <c r="A1325" s="37" t="s">
        <v>27</v>
      </c>
      <c r="B1325" s="37" t="s">
        <v>3115</v>
      </c>
      <c r="C1325" s="37" t="s">
        <v>28</v>
      </c>
      <c r="D1325" s="37" t="s">
        <v>30</v>
      </c>
      <c r="E1325" s="193" t="str">
        <f>+LEFT(Tabla1[[#This Row],[RutDV]],8)</f>
        <v>11056531</v>
      </c>
      <c r="F1325" s="193" t="str">
        <f>+RIGHT(Tabla1[[#This Row],[RutDV]],1)</f>
        <v>3</v>
      </c>
      <c r="G1325" s="37" t="s">
        <v>456</v>
      </c>
      <c r="H1325" s="37" t="s">
        <v>1075</v>
      </c>
      <c r="I1325" s="37" t="str">
        <f>+TRIM(Tabla1[[#This Row],[Nombres]]&amp;" "&amp;Tabla1[[#This Row],[Apellidos]])</f>
        <v>MONICA LORENA MATAMALA MENA</v>
      </c>
      <c r="J1325" s="37" t="s">
        <v>2078</v>
      </c>
      <c r="K1325" s="37" t="s">
        <v>2079</v>
      </c>
      <c r="L1325" s="37" t="s">
        <v>2494</v>
      </c>
      <c r="M1325" s="37" t="s">
        <v>2499</v>
      </c>
      <c r="N1325" s="37" t="s">
        <v>3112</v>
      </c>
      <c r="P1325" s="40">
        <v>43137</v>
      </c>
      <c r="Q1325" s="37"/>
      <c r="V1325" s="40">
        <v>24223</v>
      </c>
      <c r="W1325" s="37"/>
      <c r="Y1325" s="37" t="str">
        <f>+IFERROR(VLOOKUP(Tabla1[[#This Row],[Supervisor]],STAFF!E:H,4,0),"")</f>
        <v/>
      </c>
      <c r="Z1325" s="40">
        <v>43124</v>
      </c>
      <c r="AA1325" s="40">
        <v>43145</v>
      </c>
      <c r="AB1325" s="37" t="s">
        <v>2517</v>
      </c>
      <c r="AC1325" s="40"/>
      <c r="AD1325" s="37" t="s">
        <v>1075</v>
      </c>
      <c r="AE1325" s="37" t="s">
        <v>1075</v>
      </c>
      <c r="AF1325" s="37">
        <v>19135</v>
      </c>
      <c r="AG1325" s="37" t="s">
        <v>2880</v>
      </c>
      <c r="AJ1325" s="37">
        <v>18</v>
      </c>
      <c r="AK1325" s="37" t="s">
        <v>3086</v>
      </c>
      <c r="AL1325" s="37">
        <v>45</v>
      </c>
      <c r="AN1325" s="37">
        <f>+IF(AL1325=45,1,"")</f>
        <v>1</v>
      </c>
      <c r="AO1325" s="40">
        <f ca="1">+TODAY()</f>
        <v>44256</v>
      </c>
      <c r="AP1325" s="41" t="str">
        <f>+IF(Tabla1[[#This Row],[Fecha Ingreso Plataforma]]="","",AO1325-AC1325)</f>
        <v/>
      </c>
      <c r="AQ1325" s="40"/>
      <c r="AR1325" s="42">
        <f>+IF(Tabla1[[#This Row],[Fecha Baja]]="","",VALUE(1&amp;"/"&amp;MONTH(Tabla1[[#This Row],[Fecha Baja]])&amp;"/"&amp;YEAR(Tabla1[[#This Row],[Fecha Baja]])))</f>
        <v>43132</v>
      </c>
      <c r="AS1325" s="42" t="str">
        <f>IF(Tabla1[[#This Row],[Fecha Ingreso Plataforma]]="","",VALUE(1&amp;"/"&amp;MONTH(Tabla1[[#This Row],[Fecha Ingreso Plataforma]])&amp;"/"&amp;YEAR(Tabla1[[#This Row],[Fecha Ingreso Plataforma]])))</f>
        <v/>
      </c>
      <c r="AT1325" s="41" t="str">
        <f>+IF(AND(Tabla1[[#This Row],[dias]]&gt;=135,Tabla1[[#This Row],[Estado]]="Vigente"),"Si","No")</f>
        <v>No</v>
      </c>
      <c r="AU1325" s="37" t="str">
        <f>+IF(COUNTIF('PLAN EMPLEADO'!I:I,Tabla1[[#This Row],[Mail]])=0,"No","Si")</f>
        <v>No</v>
      </c>
      <c r="AV1325" s="89" t="s">
        <v>709</v>
      </c>
      <c r="AW1325" s="194"/>
    </row>
    <row r="1326" spans="1:49" x14ac:dyDescent="0.2">
      <c r="A1326" s="37" t="s">
        <v>27</v>
      </c>
      <c r="B1326" s="37" t="s">
        <v>3115</v>
      </c>
      <c r="C1326" s="37" t="s">
        <v>28</v>
      </c>
      <c r="D1326" s="37" t="s">
        <v>30</v>
      </c>
      <c r="E1326" s="193" t="str">
        <f>+LEFT(Tabla1[[#This Row],[RutDV]],8)</f>
        <v>17174219</v>
      </c>
      <c r="F1326" s="193" t="str">
        <f>+RIGHT(Tabla1[[#This Row],[RutDV]],1)</f>
        <v>6</v>
      </c>
      <c r="G1326" s="37" t="s">
        <v>455</v>
      </c>
      <c r="H1326" s="37" t="s">
        <v>1074</v>
      </c>
      <c r="I1326" s="37" t="str">
        <f>+TRIM(Tabla1[[#This Row],[Nombres]]&amp;" "&amp;Tabla1[[#This Row],[Apellidos]])</f>
        <v>MONICA ROCIO MARAMBIO FUENTES</v>
      </c>
      <c r="J1326" s="37" t="s">
        <v>2076</v>
      </c>
      <c r="K1326" s="37" t="s">
        <v>2077</v>
      </c>
      <c r="L1326" s="37" t="s">
        <v>2494</v>
      </c>
      <c r="M1326" s="37" t="s">
        <v>2499</v>
      </c>
      <c r="N1326" s="37" t="s">
        <v>3112</v>
      </c>
      <c r="P1326" s="40">
        <v>43125</v>
      </c>
      <c r="Q1326" s="37"/>
      <c r="V1326" s="40">
        <v>32632</v>
      </c>
      <c r="W1326" s="37"/>
      <c r="Y1326" s="37" t="str">
        <f>+IFERROR(VLOOKUP(Tabla1[[#This Row],[Supervisor]],STAFF!E:H,4,0),"")</f>
        <v/>
      </c>
      <c r="Z1326" s="40">
        <v>43124</v>
      </c>
      <c r="AA1326" s="40">
        <v>43145</v>
      </c>
      <c r="AB1326" s="37" t="s">
        <v>2517</v>
      </c>
      <c r="AC1326" s="40"/>
      <c r="AD1326" s="37" t="s">
        <v>1074</v>
      </c>
      <c r="AE1326" s="37" t="s">
        <v>1074</v>
      </c>
      <c r="AF1326" s="37">
        <v>19212</v>
      </c>
      <c r="AG1326" s="37" t="s">
        <v>2879</v>
      </c>
      <c r="AJ1326" s="37">
        <v>18</v>
      </c>
      <c r="AK1326" s="37" t="s">
        <v>3086</v>
      </c>
      <c r="AL1326" s="37">
        <v>45</v>
      </c>
      <c r="AN1326" s="37">
        <f>+IF(AL1326=45,1,"")</f>
        <v>1</v>
      </c>
      <c r="AO1326" s="40">
        <f ca="1">+TODAY()</f>
        <v>44256</v>
      </c>
      <c r="AP1326" s="41" t="str">
        <f>+IF(Tabla1[[#This Row],[Fecha Ingreso Plataforma]]="","",AO1326-AC1326)</f>
        <v/>
      </c>
      <c r="AQ1326" s="40"/>
      <c r="AR1326" s="42">
        <f>+IF(Tabla1[[#This Row],[Fecha Baja]]="","",VALUE(1&amp;"/"&amp;MONTH(Tabla1[[#This Row],[Fecha Baja]])&amp;"/"&amp;YEAR(Tabla1[[#This Row],[Fecha Baja]])))</f>
        <v>43101</v>
      </c>
      <c r="AS1326" s="42" t="str">
        <f>IF(Tabla1[[#This Row],[Fecha Ingreso Plataforma]]="","",VALUE(1&amp;"/"&amp;MONTH(Tabla1[[#This Row],[Fecha Ingreso Plataforma]])&amp;"/"&amp;YEAR(Tabla1[[#This Row],[Fecha Ingreso Plataforma]])))</f>
        <v/>
      </c>
      <c r="AT1326" s="41" t="str">
        <f>+IF(AND(Tabla1[[#This Row],[dias]]&gt;=135,Tabla1[[#This Row],[Estado]]="Vigente"),"Si","No")</f>
        <v>No</v>
      </c>
      <c r="AU1326" s="37" t="str">
        <f>+IF(COUNTIF('PLAN EMPLEADO'!I:I,Tabla1[[#This Row],[Mail]])=0,"No","Si")</f>
        <v>No</v>
      </c>
      <c r="AV1326" s="89" t="s">
        <v>709</v>
      </c>
      <c r="AW1326" s="194"/>
    </row>
    <row r="1327" spans="1:49" x14ac:dyDescent="0.2">
      <c r="A1327" s="37" t="s">
        <v>27</v>
      </c>
      <c r="B1327" s="37" t="s">
        <v>3115</v>
      </c>
      <c r="C1327" s="37" t="s">
        <v>28</v>
      </c>
      <c r="D1327" s="37" t="s">
        <v>30</v>
      </c>
      <c r="E1327" s="193" t="str">
        <f>+LEFT(Tabla1[[#This Row],[RutDV]],8)</f>
        <v>18235572</v>
      </c>
      <c r="F1327" s="193" t="str">
        <f>+RIGHT(Tabla1[[#This Row],[RutDV]],1)</f>
        <v>0</v>
      </c>
      <c r="G1327" s="37" t="s">
        <v>458</v>
      </c>
      <c r="H1327" s="37" t="s">
        <v>1077</v>
      </c>
      <c r="I1327" s="37" t="str">
        <f>+TRIM(Tabla1[[#This Row],[Nombres]]&amp;" "&amp;Tabla1[[#This Row],[Apellidos]])</f>
        <v>NATALIA ELIZABETH MORALES ZULETA</v>
      </c>
      <c r="J1327" s="37" t="s">
        <v>2082</v>
      </c>
      <c r="K1327" s="37" t="s">
        <v>2083</v>
      </c>
      <c r="L1327" s="37" t="s">
        <v>2494</v>
      </c>
      <c r="M1327" s="37" t="s">
        <v>2499</v>
      </c>
      <c r="N1327" s="37" t="s">
        <v>3112</v>
      </c>
      <c r="P1327" s="40">
        <v>43125</v>
      </c>
      <c r="Q1327" s="37"/>
      <c r="V1327" s="40">
        <v>34080</v>
      </c>
      <c r="W1327" s="37"/>
      <c r="Y1327" s="37" t="str">
        <f>+IFERROR(VLOOKUP(Tabla1[[#This Row],[Supervisor]],STAFF!E:H,4,0),"")</f>
        <v/>
      </c>
      <c r="Z1327" s="40">
        <v>43124</v>
      </c>
      <c r="AA1327" s="40">
        <v>43145</v>
      </c>
      <c r="AB1327" s="37" t="s">
        <v>2517</v>
      </c>
      <c r="AC1327" s="40"/>
      <c r="AD1327" s="37" t="s">
        <v>1077</v>
      </c>
      <c r="AE1327" s="37" t="s">
        <v>1077</v>
      </c>
      <c r="AF1327" s="37">
        <v>19217</v>
      </c>
      <c r="AG1327" s="37" t="s">
        <v>2882</v>
      </c>
      <c r="AJ1327" s="37">
        <v>18</v>
      </c>
      <c r="AK1327" s="37" t="s">
        <v>3086</v>
      </c>
      <c r="AL1327" s="37">
        <v>45</v>
      </c>
      <c r="AN1327" s="37">
        <f>+IF(AL1327=45,1,"")</f>
        <v>1</v>
      </c>
      <c r="AO1327" s="40">
        <f ca="1">+TODAY()</f>
        <v>44256</v>
      </c>
      <c r="AP1327" s="41" t="str">
        <f>+IF(Tabla1[[#This Row],[Fecha Ingreso Plataforma]]="","",AO1327-AC1327)</f>
        <v/>
      </c>
      <c r="AQ1327" s="40"/>
      <c r="AR1327" s="42">
        <f>+IF(Tabla1[[#This Row],[Fecha Baja]]="","",VALUE(1&amp;"/"&amp;MONTH(Tabla1[[#This Row],[Fecha Baja]])&amp;"/"&amp;YEAR(Tabla1[[#This Row],[Fecha Baja]])))</f>
        <v>43101</v>
      </c>
      <c r="AS1327" s="42" t="str">
        <f>IF(Tabla1[[#This Row],[Fecha Ingreso Plataforma]]="","",VALUE(1&amp;"/"&amp;MONTH(Tabla1[[#This Row],[Fecha Ingreso Plataforma]])&amp;"/"&amp;YEAR(Tabla1[[#This Row],[Fecha Ingreso Plataforma]])))</f>
        <v/>
      </c>
      <c r="AT1327" s="41" t="str">
        <f>+IF(AND(Tabla1[[#This Row],[dias]]&gt;=135,Tabla1[[#This Row],[Estado]]="Vigente"),"Si","No")</f>
        <v>No</v>
      </c>
      <c r="AU1327" s="37" t="str">
        <f>+IF(COUNTIF('PLAN EMPLEADO'!I:I,Tabla1[[#This Row],[Mail]])=0,"No","Si")</f>
        <v>Si</v>
      </c>
      <c r="AV1327" s="89" t="s">
        <v>709</v>
      </c>
      <c r="AW1327" s="194"/>
    </row>
    <row r="1328" spans="1:49" x14ac:dyDescent="0.2">
      <c r="A1328" s="37" t="s">
        <v>27</v>
      </c>
      <c r="B1328" s="37" t="s">
        <v>3115</v>
      </c>
      <c r="C1328" s="37" t="s">
        <v>28</v>
      </c>
      <c r="D1328" s="37" t="s">
        <v>30</v>
      </c>
      <c r="E1328" s="193" t="str">
        <f>+LEFT(Tabla1[[#This Row],[RutDV]],8)</f>
        <v>13974968</v>
      </c>
      <c r="F1328" s="193" t="str">
        <f>+RIGHT(Tabla1[[#This Row],[RutDV]],1)</f>
        <v>5</v>
      </c>
      <c r="G1328" s="37" t="s">
        <v>443</v>
      </c>
      <c r="H1328" s="37" t="s">
        <v>1063</v>
      </c>
      <c r="I1328" s="37" t="str">
        <f>+TRIM(Tabla1[[#This Row],[Nombres]]&amp;" "&amp;Tabla1[[#This Row],[Apellidos]])</f>
        <v>PAULA ANTONIA CASTILLO CASTILLO</v>
      </c>
      <c r="J1328" s="37" t="s">
        <v>2055</v>
      </c>
      <c r="K1328" s="37" t="s">
        <v>2056</v>
      </c>
      <c r="L1328" s="37" t="s">
        <v>2494</v>
      </c>
      <c r="M1328" s="37" t="s">
        <v>2499</v>
      </c>
      <c r="N1328" s="37" t="s">
        <v>3112</v>
      </c>
      <c r="P1328" s="40">
        <v>43145</v>
      </c>
      <c r="Q1328" s="37"/>
      <c r="V1328" s="40">
        <v>29065</v>
      </c>
      <c r="W1328" s="37"/>
      <c r="Y1328" s="37" t="str">
        <f>+IFERROR(VLOOKUP(Tabla1[[#This Row],[Supervisor]],STAFF!E:H,4,0),"")</f>
        <v/>
      </c>
      <c r="Z1328" s="40">
        <v>43124</v>
      </c>
      <c r="AA1328" s="40">
        <v>43145</v>
      </c>
      <c r="AB1328" s="37" t="s">
        <v>2517</v>
      </c>
      <c r="AC1328" s="40"/>
      <c r="AD1328" s="37" t="s">
        <v>1063</v>
      </c>
      <c r="AE1328" s="37" t="s">
        <v>1063</v>
      </c>
      <c r="AF1328" s="37">
        <v>19086</v>
      </c>
      <c r="AG1328" s="37" t="s">
        <v>2868</v>
      </c>
      <c r="AJ1328" s="37">
        <v>18</v>
      </c>
      <c r="AK1328" s="37" t="s">
        <v>3086</v>
      </c>
      <c r="AL1328" s="37">
        <v>45</v>
      </c>
      <c r="AN1328" s="37">
        <f>+IF(AL1328=45,1,"")</f>
        <v>1</v>
      </c>
      <c r="AO1328" s="40">
        <f ca="1">+TODAY()</f>
        <v>44256</v>
      </c>
      <c r="AP1328" s="41" t="str">
        <f>+IF(Tabla1[[#This Row],[Fecha Ingreso Plataforma]]="","",AO1328-AC1328)</f>
        <v/>
      </c>
      <c r="AQ1328" s="40"/>
      <c r="AR1328" s="42">
        <f>+IF(Tabla1[[#This Row],[Fecha Baja]]="","",VALUE(1&amp;"/"&amp;MONTH(Tabla1[[#This Row],[Fecha Baja]])&amp;"/"&amp;YEAR(Tabla1[[#This Row],[Fecha Baja]])))</f>
        <v>43132</v>
      </c>
      <c r="AS1328" s="42" t="str">
        <f>IF(Tabla1[[#This Row],[Fecha Ingreso Plataforma]]="","",VALUE(1&amp;"/"&amp;MONTH(Tabla1[[#This Row],[Fecha Ingreso Plataforma]])&amp;"/"&amp;YEAR(Tabla1[[#This Row],[Fecha Ingreso Plataforma]])))</f>
        <v/>
      </c>
      <c r="AT1328" s="41" t="str">
        <f>+IF(AND(Tabla1[[#This Row],[dias]]&gt;=135,Tabla1[[#This Row],[Estado]]="Vigente"),"Si","No")</f>
        <v>No</v>
      </c>
      <c r="AU1328" s="37" t="str">
        <f>+IF(COUNTIF('PLAN EMPLEADO'!I:I,Tabla1[[#This Row],[Mail]])=0,"No","Si")</f>
        <v>No</v>
      </c>
      <c r="AV1328" s="89" t="s">
        <v>709</v>
      </c>
      <c r="AW1328" s="194"/>
    </row>
    <row r="1329" spans="1:49" x14ac:dyDescent="0.2">
      <c r="A1329" s="37" t="s">
        <v>27</v>
      </c>
      <c r="B1329" s="37" t="s">
        <v>3115</v>
      </c>
      <c r="C1329" s="37" t="s">
        <v>28</v>
      </c>
      <c r="D1329" s="37" t="s">
        <v>30</v>
      </c>
      <c r="E1329" s="193" t="str">
        <f>+LEFT(Tabla1[[#This Row],[RutDV]],8)</f>
        <v>19947884</v>
      </c>
      <c r="F1329" s="193" t="str">
        <f>+RIGHT(Tabla1[[#This Row],[RutDV]],1)</f>
        <v>2</v>
      </c>
      <c r="G1329" s="37" t="s">
        <v>445</v>
      </c>
      <c r="H1329" s="37" t="s">
        <v>1065</v>
      </c>
      <c r="I1329" s="37" t="str">
        <f>+TRIM(Tabla1[[#This Row],[Nombres]]&amp;" "&amp;Tabla1[[#This Row],[Apellidos]])</f>
        <v>PAOLA FRANCISCA FUENTES IBACACHE</v>
      </c>
      <c r="J1329" s="37" t="s">
        <v>2059</v>
      </c>
      <c r="K1329" s="37" t="s">
        <v>2060</v>
      </c>
      <c r="L1329" s="37" t="s">
        <v>2494</v>
      </c>
      <c r="M1329" s="37" t="s">
        <v>2499</v>
      </c>
      <c r="P1329" s="40"/>
      <c r="Q1329" s="37"/>
      <c r="V1329" s="40">
        <v>35955</v>
      </c>
      <c r="W1329" s="37"/>
      <c r="Y1329" s="37" t="str">
        <f>+IFERROR(VLOOKUP(Tabla1[[#This Row],[Supervisor]],STAFF!E:H,4,0),"")</f>
        <v/>
      </c>
      <c r="Z1329" s="40">
        <v>43124</v>
      </c>
      <c r="AA1329" s="40">
        <v>43145</v>
      </c>
      <c r="AB1329" s="37" t="s">
        <v>2517</v>
      </c>
      <c r="AC1329" s="40"/>
      <c r="AD1329" s="37" t="s">
        <v>1065</v>
      </c>
      <c r="AE1329" s="37" t="s">
        <v>1065</v>
      </c>
      <c r="AF1329" s="37">
        <v>19124</v>
      </c>
      <c r="AG1329" s="37" t="s">
        <v>2870</v>
      </c>
      <c r="AJ1329" s="37">
        <v>18</v>
      </c>
      <c r="AK1329" s="37" t="s">
        <v>3086</v>
      </c>
      <c r="AL1329" s="37">
        <v>45</v>
      </c>
      <c r="AN1329" s="37">
        <f>+IF(AL1329=45,1,"")</f>
        <v>1</v>
      </c>
      <c r="AO1329" s="40">
        <f ca="1">+TODAY()</f>
        <v>44256</v>
      </c>
      <c r="AP1329" s="41" t="str">
        <f>+IF(Tabla1[[#This Row],[Fecha Ingreso Plataforma]]="","",AO1329-AC1329)</f>
        <v/>
      </c>
      <c r="AQ1329" s="40"/>
      <c r="AR1329" s="42" t="str">
        <f>+IF(Tabla1[[#This Row],[Fecha Baja]]="","",VALUE(1&amp;"/"&amp;MONTH(Tabla1[[#This Row],[Fecha Baja]])&amp;"/"&amp;YEAR(Tabla1[[#This Row],[Fecha Baja]])))</f>
        <v/>
      </c>
      <c r="AS1329" s="42" t="str">
        <f>IF(Tabla1[[#This Row],[Fecha Ingreso Plataforma]]="","",VALUE(1&amp;"/"&amp;MONTH(Tabla1[[#This Row],[Fecha Ingreso Plataforma]])&amp;"/"&amp;YEAR(Tabla1[[#This Row],[Fecha Ingreso Plataforma]])))</f>
        <v/>
      </c>
      <c r="AT1329" s="41" t="str">
        <f>+IF(AND(Tabla1[[#This Row],[dias]]&gt;=135,Tabla1[[#This Row],[Estado]]="Vigente"),"Si","No")</f>
        <v>No</v>
      </c>
      <c r="AU1329" s="37" t="str">
        <f>+IF(COUNTIF('PLAN EMPLEADO'!I:I,Tabla1[[#This Row],[Mail]])=0,"No","Si")</f>
        <v>No</v>
      </c>
      <c r="AV1329" s="89" t="s">
        <v>709</v>
      </c>
      <c r="AW1329" s="194"/>
    </row>
    <row r="1330" spans="1:49" x14ac:dyDescent="0.2">
      <c r="A1330" s="37" t="s">
        <v>27</v>
      </c>
      <c r="B1330" s="37" t="s">
        <v>3115</v>
      </c>
      <c r="C1330" s="37" t="s">
        <v>28</v>
      </c>
      <c r="D1330" s="37" t="s">
        <v>30</v>
      </c>
      <c r="E1330" s="193" t="str">
        <f>+LEFT(Tabla1[[#This Row],[RutDV]],8)</f>
        <v>17888000</v>
      </c>
      <c r="F1330" s="193" t="str">
        <f>+RIGHT(Tabla1[[#This Row],[RutDV]],1)</f>
        <v>4</v>
      </c>
      <c r="G1330" s="37" t="s">
        <v>461</v>
      </c>
      <c r="H1330" s="37" t="s">
        <v>1079</v>
      </c>
      <c r="I1330" s="37" t="str">
        <f>+TRIM(Tabla1[[#This Row],[Nombres]]&amp;" "&amp;Tabla1[[#This Row],[Apellidos]])</f>
        <v>ROMINA MARISEL ROJAS ROJAS</v>
      </c>
      <c r="J1330" s="37" t="s">
        <v>2087</v>
      </c>
      <c r="K1330" s="37" t="s">
        <v>2088</v>
      </c>
      <c r="L1330" s="37" t="s">
        <v>2494</v>
      </c>
      <c r="M1330" s="37" t="s">
        <v>2499</v>
      </c>
      <c r="N1330" s="37" t="s">
        <v>3112</v>
      </c>
      <c r="P1330" s="40">
        <v>43145</v>
      </c>
      <c r="Q1330" s="37"/>
      <c r="V1330" s="40">
        <v>33519</v>
      </c>
      <c r="W1330" s="37"/>
      <c r="Y1330" s="37" t="str">
        <f>+IFERROR(VLOOKUP(Tabla1[[#This Row],[Supervisor]],STAFF!E:H,4,0),"")</f>
        <v/>
      </c>
      <c r="Z1330" s="40">
        <v>43124</v>
      </c>
      <c r="AA1330" s="40">
        <v>43145</v>
      </c>
      <c r="AB1330" s="37" t="s">
        <v>2517</v>
      </c>
      <c r="AC1330" s="40"/>
      <c r="AD1330" s="37" t="s">
        <v>1079</v>
      </c>
      <c r="AE1330" s="37" t="s">
        <v>1079</v>
      </c>
      <c r="AF1330" s="37">
        <v>19216</v>
      </c>
      <c r="AG1330" s="37" t="s">
        <v>2884</v>
      </c>
      <c r="AJ1330" s="37">
        <v>18</v>
      </c>
      <c r="AK1330" s="37" t="s">
        <v>3086</v>
      </c>
      <c r="AL1330" s="37">
        <v>45</v>
      </c>
      <c r="AN1330" s="37">
        <f>+IF(AL1330=45,1,"")</f>
        <v>1</v>
      </c>
      <c r="AO1330" s="40">
        <f ca="1">+TODAY()</f>
        <v>44256</v>
      </c>
      <c r="AP1330" s="41" t="str">
        <f>+IF(Tabla1[[#This Row],[Fecha Ingreso Plataforma]]="","",AO1330-AC1330)</f>
        <v/>
      </c>
      <c r="AQ1330" s="40"/>
      <c r="AR1330" s="42">
        <f>+IF(Tabla1[[#This Row],[Fecha Baja]]="","",VALUE(1&amp;"/"&amp;MONTH(Tabla1[[#This Row],[Fecha Baja]])&amp;"/"&amp;YEAR(Tabla1[[#This Row],[Fecha Baja]])))</f>
        <v>43132</v>
      </c>
      <c r="AS1330" s="42" t="str">
        <f>IF(Tabla1[[#This Row],[Fecha Ingreso Plataforma]]="","",VALUE(1&amp;"/"&amp;MONTH(Tabla1[[#This Row],[Fecha Ingreso Plataforma]])&amp;"/"&amp;YEAR(Tabla1[[#This Row],[Fecha Ingreso Plataforma]])))</f>
        <v/>
      </c>
      <c r="AT1330" s="41" t="str">
        <f>+IF(AND(Tabla1[[#This Row],[dias]]&gt;=135,Tabla1[[#This Row],[Estado]]="Vigente"),"Si","No")</f>
        <v>No</v>
      </c>
      <c r="AU1330" s="37" t="str">
        <f>+IF(COUNTIF('PLAN EMPLEADO'!I:I,Tabla1[[#This Row],[Mail]])=0,"No","Si")</f>
        <v>No</v>
      </c>
      <c r="AV1330" s="89" t="s">
        <v>709</v>
      </c>
      <c r="AW1330" s="194"/>
    </row>
    <row r="1331" spans="1:49" x14ac:dyDescent="0.2">
      <c r="A1331" s="37" t="s">
        <v>27</v>
      </c>
      <c r="B1331" s="37" t="s">
        <v>3115</v>
      </c>
      <c r="C1331" s="37" t="s">
        <v>28</v>
      </c>
      <c r="D1331" s="37" t="s">
        <v>30</v>
      </c>
      <c r="E1331" s="193" t="str">
        <f>+LEFT(Tabla1[[#This Row],[RutDV]],8)</f>
        <v>18397843</v>
      </c>
      <c r="F1331" s="193" t="str">
        <f>+RIGHT(Tabla1[[#This Row],[RutDV]],1)</f>
        <v>8</v>
      </c>
      <c r="G1331" s="37" t="s">
        <v>441</v>
      </c>
      <c r="H1331" s="37" t="s">
        <v>1061</v>
      </c>
      <c r="I1331" s="37" t="str">
        <f>+TRIM(Tabla1[[#This Row],[Nombres]]&amp;" "&amp;Tabla1[[#This Row],[Apellidos]])</f>
        <v>ROSSANA JAVIERA ANGEL CABALLERO</v>
      </c>
      <c r="J1331" s="37" t="s">
        <v>2052</v>
      </c>
      <c r="K1331" s="37" t="s">
        <v>2053</v>
      </c>
      <c r="L1331" s="37" t="s">
        <v>2494</v>
      </c>
      <c r="M1331" s="37" t="s">
        <v>2499</v>
      </c>
      <c r="N1331" s="37" t="s">
        <v>3112</v>
      </c>
      <c r="P1331" s="40">
        <v>43143</v>
      </c>
      <c r="Q1331" s="37"/>
      <c r="V1331" s="40">
        <v>34019</v>
      </c>
      <c r="W1331" s="37"/>
      <c r="Y1331" s="37" t="str">
        <f>+IFERROR(VLOOKUP(Tabla1[[#This Row],[Supervisor]],STAFF!E:H,4,0),"")</f>
        <v/>
      </c>
      <c r="Z1331" s="40">
        <v>43124</v>
      </c>
      <c r="AA1331" s="40">
        <v>43145</v>
      </c>
      <c r="AB1331" s="37" t="s">
        <v>2517</v>
      </c>
      <c r="AC1331" s="40"/>
      <c r="AD1331" s="37" t="s">
        <v>1061</v>
      </c>
      <c r="AE1331" s="37" t="s">
        <v>1061</v>
      </c>
      <c r="AF1331" s="37">
        <v>19178</v>
      </c>
      <c r="AG1331" s="37" t="s">
        <v>2866</v>
      </c>
      <c r="AJ1331" s="37">
        <v>18</v>
      </c>
      <c r="AK1331" s="37" t="s">
        <v>3086</v>
      </c>
      <c r="AL1331" s="37">
        <v>45</v>
      </c>
      <c r="AN1331" s="37">
        <f>+IF(AL1331=45,1,"")</f>
        <v>1</v>
      </c>
      <c r="AO1331" s="40">
        <f ca="1">+TODAY()</f>
        <v>44256</v>
      </c>
      <c r="AP1331" s="41" t="str">
        <f>+IF(Tabla1[[#This Row],[Fecha Ingreso Plataforma]]="","",AO1331-AC1331)</f>
        <v/>
      </c>
      <c r="AQ1331" s="40"/>
      <c r="AR1331" s="42">
        <f>+IF(Tabla1[[#This Row],[Fecha Baja]]="","",VALUE(1&amp;"/"&amp;MONTH(Tabla1[[#This Row],[Fecha Baja]])&amp;"/"&amp;YEAR(Tabla1[[#This Row],[Fecha Baja]])))</f>
        <v>43132</v>
      </c>
      <c r="AS1331" s="42" t="str">
        <f>IF(Tabla1[[#This Row],[Fecha Ingreso Plataforma]]="","",VALUE(1&amp;"/"&amp;MONTH(Tabla1[[#This Row],[Fecha Ingreso Plataforma]])&amp;"/"&amp;YEAR(Tabla1[[#This Row],[Fecha Ingreso Plataforma]])))</f>
        <v/>
      </c>
      <c r="AT1331" s="41" t="str">
        <f>+IF(AND(Tabla1[[#This Row],[dias]]&gt;=135,Tabla1[[#This Row],[Estado]]="Vigente"),"Si","No")</f>
        <v>No</v>
      </c>
      <c r="AU1331" s="37" t="str">
        <f>+IF(COUNTIF('PLAN EMPLEADO'!I:I,Tabla1[[#This Row],[Mail]])=0,"No","Si")</f>
        <v>No</v>
      </c>
      <c r="AV1331" s="89" t="s">
        <v>709</v>
      </c>
      <c r="AW1331" s="194"/>
    </row>
    <row r="1332" spans="1:49" x14ac:dyDescent="0.2">
      <c r="A1332" s="37" t="s">
        <v>27</v>
      </c>
      <c r="B1332" s="37" t="s">
        <v>3115</v>
      </c>
      <c r="C1332" s="37" t="s">
        <v>28</v>
      </c>
      <c r="D1332" s="37" t="s">
        <v>30</v>
      </c>
      <c r="E1332" s="193" t="str">
        <f>+LEFT(Tabla1[[#This Row],[RutDV]],8)</f>
        <v>18922616</v>
      </c>
      <c r="F1332" s="193" t="str">
        <f>+RIGHT(Tabla1[[#This Row],[RutDV]],1)</f>
        <v>0</v>
      </c>
      <c r="G1332" s="37" t="s">
        <v>465</v>
      </c>
      <c r="H1332" s="37" t="s">
        <v>1083</v>
      </c>
      <c r="I1332" s="37" t="str">
        <f>+TRIM(Tabla1[[#This Row],[Nombres]]&amp;" "&amp;Tabla1[[#This Row],[Apellidos]])</f>
        <v>SOFIA VALERIA ZUÑIGA CARVAJAL</v>
      </c>
      <c r="J1332" s="37" t="s">
        <v>2095</v>
      </c>
      <c r="K1332" s="37" t="s">
        <v>2096</v>
      </c>
      <c r="L1332" s="37" t="s">
        <v>2494</v>
      </c>
      <c r="M1332" s="37" t="s">
        <v>2499</v>
      </c>
      <c r="N1332" s="37" t="s">
        <v>3112</v>
      </c>
      <c r="P1332" s="40">
        <v>43150</v>
      </c>
      <c r="Q1332" s="37"/>
      <c r="V1332" s="40">
        <v>34618</v>
      </c>
      <c r="W1332" s="37"/>
      <c r="Y1332" s="37" t="str">
        <f>+IFERROR(VLOOKUP(Tabla1[[#This Row],[Supervisor]],STAFF!E:H,4,0),"")</f>
        <v/>
      </c>
      <c r="Z1332" s="40">
        <v>43124</v>
      </c>
      <c r="AA1332" s="40">
        <v>43145</v>
      </c>
      <c r="AB1332" s="37" t="s">
        <v>2517</v>
      </c>
      <c r="AC1332" s="40"/>
      <c r="AD1332" s="37" t="s">
        <v>1083</v>
      </c>
      <c r="AE1332" s="37" t="s">
        <v>1083</v>
      </c>
      <c r="AF1332" s="37">
        <v>19218</v>
      </c>
      <c r="AG1332" s="37" t="s">
        <v>2888</v>
      </c>
      <c r="AJ1332" s="37">
        <v>18</v>
      </c>
      <c r="AK1332" s="37" t="s">
        <v>3086</v>
      </c>
      <c r="AL1332" s="37">
        <v>45</v>
      </c>
      <c r="AN1332" s="37">
        <f>+IF(AL1332=45,1,"")</f>
        <v>1</v>
      </c>
      <c r="AO1332" s="40">
        <f ca="1">+TODAY()</f>
        <v>44256</v>
      </c>
      <c r="AP1332" s="41" t="str">
        <f>+IF(Tabla1[[#This Row],[Fecha Ingreso Plataforma]]="","",AO1332-AC1332)</f>
        <v/>
      </c>
      <c r="AQ1332" s="40"/>
      <c r="AR1332" s="42">
        <f>+IF(Tabla1[[#This Row],[Fecha Baja]]="","",VALUE(1&amp;"/"&amp;MONTH(Tabla1[[#This Row],[Fecha Baja]])&amp;"/"&amp;YEAR(Tabla1[[#This Row],[Fecha Baja]])))</f>
        <v>43132</v>
      </c>
      <c r="AS1332" s="42" t="str">
        <f>IF(Tabla1[[#This Row],[Fecha Ingreso Plataforma]]="","",VALUE(1&amp;"/"&amp;MONTH(Tabla1[[#This Row],[Fecha Ingreso Plataforma]])&amp;"/"&amp;YEAR(Tabla1[[#This Row],[Fecha Ingreso Plataforma]])))</f>
        <v/>
      </c>
      <c r="AT1332" s="41" t="str">
        <f>+IF(AND(Tabla1[[#This Row],[dias]]&gt;=135,Tabla1[[#This Row],[Estado]]="Vigente"),"Si","No")</f>
        <v>No</v>
      </c>
      <c r="AU1332" s="37" t="str">
        <f>+IF(COUNTIF('PLAN EMPLEADO'!I:I,Tabla1[[#This Row],[Mail]])=0,"No","Si")</f>
        <v>No</v>
      </c>
      <c r="AV1332" s="89" t="s">
        <v>709</v>
      </c>
      <c r="AW1332" s="194"/>
    </row>
    <row r="1333" spans="1:49" x14ac:dyDescent="0.2">
      <c r="A1333" s="37" t="s">
        <v>27</v>
      </c>
      <c r="B1333" s="37" t="s">
        <v>3115</v>
      </c>
      <c r="C1333" s="37" t="s">
        <v>28</v>
      </c>
      <c r="D1333" s="37" t="s">
        <v>30</v>
      </c>
      <c r="E1333" s="193" t="str">
        <f>+LEFT(Tabla1[[#This Row],[RutDV]],8)</f>
        <v>17016593</v>
      </c>
      <c r="F1333" s="193" t="str">
        <f>+RIGHT(Tabla1[[#This Row],[RutDV]],1)</f>
        <v>4</v>
      </c>
      <c r="G1333" s="37" t="s">
        <v>463</v>
      </c>
      <c r="H1333" s="37" t="s">
        <v>1081</v>
      </c>
      <c r="I1333" s="37" t="str">
        <f>+TRIM(Tabla1[[#This Row],[Nombres]]&amp;" "&amp;Tabla1[[#This Row],[Apellidos]])</f>
        <v>YESSENIA VALESKA VARGAS CASTRO</v>
      </c>
      <c r="J1333" s="37" t="s">
        <v>2091</v>
      </c>
      <c r="K1333" s="37" t="s">
        <v>2092</v>
      </c>
      <c r="L1333" s="37" t="s">
        <v>2494</v>
      </c>
      <c r="M1333" s="37" t="s">
        <v>2499</v>
      </c>
      <c r="N1333" s="37" t="s">
        <v>3112</v>
      </c>
      <c r="P1333" s="40">
        <v>43133</v>
      </c>
      <c r="Q1333" s="37"/>
      <c r="V1333" s="40">
        <v>32567</v>
      </c>
      <c r="W1333" s="37"/>
      <c r="Y1333" s="37" t="str">
        <f>+IFERROR(VLOOKUP(Tabla1[[#This Row],[Supervisor]],STAFF!E:H,4,0),"")</f>
        <v/>
      </c>
      <c r="Z1333" s="40">
        <v>43124</v>
      </c>
      <c r="AA1333" s="40">
        <v>43145</v>
      </c>
      <c r="AB1333" s="37" t="s">
        <v>2517</v>
      </c>
      <c r="AC1333" s="40"/>
      <c r="AD1333" s="37" t="s">
        <v>1081</v>
      </c>
      <c r="AE1333" s="37" t="s">
        <v>1081</v>
      </c>
      <c r="AF1333" s="37">
        <v>19213</v>
      </c>
      <c r="AG1333" s="37" t="s">
        <v>2886</v>
      </c>
      <c r="AJ1333" s="37">
        <v>18</v>
      </c>
      <c r="AK1333" s="37" t="s">
        <v>3086</v>
      </c>
      <c r="AL1333" s="37">
        <v>45</v>
      </c>
      <c r="AN1333" s="37">
        <f>+IF(AL1333=45,1,"")</f>
        <v>1</v>
      </c>
      <c r="AO1333" s="40">
        <f ca="1">+TODAY()</f>
        <v>44256</v>
      </c>
      <c r="AP1333" s="41" t="str">
        <f>+IF(Tabla1[[#This Row],[Fecha Ingreso Plataforma]]="","",AO1333-AC1333)</f>
        <v/>
      </c>
      <c r="AQ1333" s="40"/>
      <c r="AR1333" s="42">
        <f>+IF(Tabla1[[#This Row],[Fecha Baja]]="","",VALUE(1&amp;"/"&amp;MONTH(Tabla1[[#This Row],[Fecha Baja]])&amp;"/"&amp;YEAR(Tabla1[[#This Row],[Fecha Baja]])))</f>
        <v>43132</v>
      </c>
      <c r="AS1333" s="42" t="str">
        <f>IF(Tabla1[[#This Row],[Fecha Ingreso Plataforma]]="","",VALUE(1&amp;"/"&amp;MONTH(Tabla1[[#This Row],[Fecha Ingreso Plataforma]])&amp;"/"&amp;YEAR(Tabla1[[#This Row],[Fecha Ingreso Plataforma]])))</f>
        <v/>
      </c>
      <c r="AT1333" s="41" t="str">
        <f>+IF(AND(Tabla1[[#This Row],[dias]]&gt;=135,Tabla1[[#This Row],[Estado]]="Vigente"),"Si","No")</f>
        <v>No</v>
      </c>
      <c r="AU1333" s="37" t="str">
        <f>+IF(COUNTIF('PLAN EMPLEADO'!I:I,Tabla1[[#This Row],[Mail]])=0,"No","Si")</f>
        <v>No</v>
      </c>
      <c r="AV1333" s="89" t="s">
        <v>709</v>
      </c>
      <c r="AW1333" s="194"/>
    </row>
    <row r="1334" spans="1:49" x14ac:dyDescent="0.2">
      <c r="A1334" s="37" t="s">
        <v>27</v>
      </c>
      <c r="B1334" s="37" t="s">
        <v>3115</v>
      </c>
      <c r="C1334" s="37" t="s">
        <v>28</v>
      </c>
      <c r="D1334" s="37" t="s">
        <v>30</v>
      </c>
      <c r="E1334" s="193" t="str">
        <f>+LEFT(Tabla1[[#This Row],[RutDV]],8)</f>
        <v>20005929</v>
      </c>
      <c r="F1334" s="193" t="str">
        <f>+RIGHT(Tabla1[[#This Row],[RutDV]],1)</f>
        <v>8</v>
      </c>
      <c r="G1334" s="37" t="s">
        <v>469</v>
      </c>
      <c r="H1334" s="37" t="s">
        <v>1087</v>
      </c>
      <c r="I1334" s="37" t="str">
        <f>+TRIM(Tabla1[[#This Row],[Nombres]]&amp;" "&amp;Tabla1[[#This Row],[Apellidos]])</f>
        <v>ANA LUISA CAMPAÑA IBACACHE</v>
      </c>
      <c r="J1334" s="37" t="s">
        <v>2103</v>
      </c>
      <c r="K1334" s="37" t="s">
        <v>2104</v>
      </c>
      <c r="L1334" s="37" t="s">
        <v>2494</v>
      </c>
      <c r="M1334" s="37" t="s">
        <v>2499</v>
      </c>
      <c r="N1334" s="37" t="s">
        <v>2499</v>
      </c>
      <c r="P1334" s="40">
        <v>43147</v>
      </c>
      <c r="Q1334" s="37"/>
      <c r="V1334" s="40">
        <v>36204</v>
      </c>
      <c r="W1334" s="37"/>
      <c r="Y1334" s="37" t="str">
        <f>+IFERROR(VLOOKUP(Tabla1[[#This Row],[Supervisor]],STAFF!E:H,4,0),"")</f>
        <v/>
      </c>
      <c r="Z1334" s="40">
        <v>43136</v>
      </c>
      <c r="AA1334" s="40">
        <v>43154</v>
      </c>
      <c r="AB1334" s="37" t="s">
        <v>2517</v>
      </c>
      <c r="AC1334" s="40"/>
      <c r="AD1334" s="37" t="s">
        <v>1087</v>
      </c>
      <c r="AE1334" s="37" t="s">
        <v>1087</v>
      </c>
      <c r="AF1334" s="37">
        <v>19232</v>
      </c>
      <c r="AG1334" s="37" t="s">
        <v>2892</v>
      </c>
      <c r="AJ1334" s="37">
        <v>19</v>
      </c>
      <c r="AK1334" s="37" t="s">
        <v>2515</v>
      </c>
      <c r="AL1334" s="37">
        <v>45</v>
      </c>
      <c r="AN1334" s="37">
        <f>+IF(AL1334=45,1,"")</f>
        <v>1</v>
      </c>
      <c r="AO1334" s="40">
        <f ca="1">+TODAY()</f>
        <v>44256</v>
      </c>
      <c r="AP1334" s="41" t="str">
        <f>+IF(Tabla1[[#This Row],[Fecha Ingreso Plataforma]]="","",AO1334-AC1334)</f>
        <v/>
      </c>
      <c r="AQ1334" s="40"/>
      <c r="AR1334" s="42">
        <f>+IF(Tabla1[[#This Row],[Fecha Baja]]="","",VALUE(1&amp;"/"&amp;MONTH(Tabla1[[#This Row],[Fecha Baja]])&amp;"/"&amp;YEAR(Tabla1[[#This Row],[Fecha Baja]])))</f>
        <v>43132</v>
      </c>
      <c r="AS1334" s="42" t="str">
        <f>IF(Tabla1[[#This Row],[Fecha Ingreso Plataforma]]="","",VALUE(1&amp;"/"&amp;MONTH(Tabla1[[#This Row],[Fecha Ingreso Plataforma]])&amp;"/"&amp;YEAR(Tabla1[[#This Row],[Fecha Ingreso Plataforma]])))</f>
        <v/>
      </c>
      <c r="AT1334" s="41" t="str">
        <f>+IF(AND(Tabla1[[#This Row],[dias]]&gt;=135,Tabla1[[#This Row],[Estado]]="Vigente"),"Si","No")</f>
        <v>No</v>
      </c>
      <c r="AU1334" s="37" t="str">
        <f>+IF(COUNTIF('PLAN EMPLEADO'!I:I,Tabla1[[#This Row],[Mail]])=0,"No","Si")</f>
        <v>No</v>
      </c>
      <c r="AV1334" s="89" t="s">
        <v>709</v>
      </c>
      <c r="AW1334" s="194"/>
    </row>
    <row r="1335" spans="1:49" x14ac:dyDescent="0.2">
      <c r="A1335" s="37" t="s">
        <v>27</v>
      </c>
      <c r="B1335" s="37" t="s">
        <v>3115</v>
      </c>
      <c r="C1335" s="37" t="s">
        <v>28</v>
      </c>
      <c r="D1335" s="37" t="s">
        <v>30</v>
      </c>
      <c r="E1335" s="193" t="str">
        <f>+LEFT(Tabla1[[#This Row],[RutDV]],8)</f>
        <v>11724636</v>
      </c>
      <c r="F1335" s="193" t="str">
        <f>+RIGHT(Tabla1[[#This Row],[RutDV]],1)</f>
        <v>1</v>
      </c>
      <c r="G1335" s="37" t="s">
        <v>468</v>
      </c>
      <c r="H1335" s="37" t="s">
        <v>1086</v>
      </c>
      <c r="I1335" s="37" t="str">
        <f>+TRIM(Tabla1[[#This Row],[Nombres]]&amp;" "&amp;Tabla1[[#This Row],[Apellidos]])</f>
        <v>CLAUDIA PAOLA BRILLADERO BRILLADERO</v>
      </c>
      <c r="J1335" s="37" t="s">
        <v>2101</v>
      </c>
      <c r="K1335" s="37" t="s">
        <v>2102</v>
      </c>
      <c r="L1335" s="37" t="s">
        <v>2494</v>
      </c>
      <c r="M1335" s="37" t="s">
        <v>2499</v>
      </c>
      <c r="N1335" s="37" t="s">
        <v>2499</v>
      </c>
      <c r="P1335" s="40">
        <v>43157</v>
      </c>
      <c r="Q1335" s="37"/>
      <c r="V1335" s="40">
        <v>26005</v>
      </c>
      <c r="W1335" s="37"/>
      <c r="Y1335" s="37" t="str">
        <f>+IFERROR(VLOOKUP(Tabla1[[#This Row],[Supervisor]],STAFF!E:H,4,0),"")</f>
        <v/>
      </c>
      <c r="Z1335" s="40">
        <v>43136</v>
      </c>
      <c r="AA1335" s="40">
        <v>43154</v>
      </c>
      <c r="AB1335" s="37" t="s">
        <v>2517</v>
      </c>
      <c r="AC1335" s="40"/>
      <c r="AD1335" s="37" t="s">
        <v>1086</v>
      </c>
      <c r="AE1335" s="37" t="s">
        <v>1086</v>
      </c>
      <c r="AF1335" s="37">
        <v>19033</v>
      </c>
      <c r="AG1335" s="37" t="s">
        <v>2891</v>
      </c>
      <c r="AJ1335" s="37">
        <v>19</v>
      </c>
      <c r="AK1335" s="37" t="s">
        <v>2515</v>
      </c>
      <c r="AL1335" s="37">
        <v>45</v>
      </c>
      <c r="AN1335" s="37">
        <f>+IF(AL1335=45,1,"")</f>
        <v>1</v>
      </c>
      <c r="AO1335" s="40">
        <f ca="1">+TODAY()</f>
        <v>44256</v>
      </c>
      <c r="AP1335" s="41" t="str">
        <f>+IF(Tabla1[[#This Row],[Fecha Ingreso Plataforma]]="","",AO1335-AC1335)</f>
        <v/>
      </c>
      <c r="AQ1335" s="40"/>
      <c r="AR1335" s="42">
        <f>+IF(Tabla1[[#This Row],[Fecha Baja]]="","",VALUE(1&amp;"/"&amp;MONTH(Tabla1[[#This Row],[Fecha Baja]])&amp;"/"&amp;YEAR(Tabla1[[#This Row],[Fecha Baja]])))</f>
        <v>43132</v>
      </c>
      <c r="AS1335" s="42" t="str">
        <f>IF(Tabla1[[#This Row],[Fecha Ingreso Plataforma]]="","",VALUE(1&amp;"/"&amp;MONTH(Tabla1[[#This Row],[Fecha Ingreso Plataforma]])&amp;"/"&amp;YEAR(Tabla1[[#This Row],[Fecha Ingreso Plataforma]])))</f>
        <v/>
      </c>
      <c r="AT1335" s="41" t="str">
        <f>+IF(AND(Tabla1[[#This Row],[dias]]&gt;=135,Tabla1[[#This Row],[Estado]]="Vigente"),"Si","No")</f>
        <v>No</v>
      </c>
      <c r="AU1335" s="37" t="str">
        <f>+IF(COUNTIF('PLAN EMPLEADO'!I:I,Tabla1[[#This Row],[Mail]])=0,"No","Si")</f>
        <v>No</v>
      </c>
      <c r="AV1335" s="89" t="s">
        <v>709</v>
      </c>
      <c r="AW1335" s="194"/>
    </row>
    <row r="1336" spans="1:49" x14ac:dyDescent="0.2">
      <c r="A1336" s="37" t="s">
        <v>27</v>
      </c>
      <c r="B1336" s="37" t="s">
        <v>3115</v>
      </c>
      <c r="C1336" s="37" t="s">
        <v>28</v>
      </c>
      <c r="D1336" s="37" t="s">
        <v>30</v>
      </c>
      <c r="E1336" s="193" t="str">
        <f>+LEFT(Tabla1[[#This Row],[RutDV]],8)</f>
        <v>19285222</v>
      </c>
      <c r="F1336" s="193" t="str">
        <f>+RIGHT(Tabla1[[#This Row],[RutDV]],1)</f>
        <v>6</v>
      </c>
      <c r="G1336" s="37" t="s">
        <v>467</v>
      </c>
      <c r="H1336" s="37" t="s">
        <v>1085</v>
      </c>
      <c r="I1336" s="37" t="str">
        <f>+TRIM(Tabla1[[#This Row],[Nombres]]&amp;" "&amp;Tabla1[[#This Row],[Apellidos]])</f>
        <v>EVELYN ANDREA ANTINAO ANTINAO</v>
      </c>
      <c r="J1336" s="37" t="s">
        <v>2099</v>
      </c>
      <c r="K1336" s="37" t="s">
        <v>2100</v>
      </c>
      <c r="L1336" s="37" t="s">
        <v>2494</v>
      </c>
      <c r="M1336" s="37" t="s">
        <v>2499</v>
      </c>
      <c r="N1336" s="37" t="s">
        <v>2499</v>
      </c>
      <c r="P1336" s="40">
        <v>43154</v>
      </c>
      <c r="Q1336" s="37"/>
      <c r="V1336" s="40">
        <v>35330</v>
      </c>
      <c r="W1336" s="37"/>
      <c r="Y1336" s="37" t="str">
        <f>+IFERROR(VLOOKUP(Tabla1[[#This Row],[Supervisor]],STAFF!E:H,4,0),"")</f>
        <v/>
      </c>
      <c r="Z1336" s="40">
        <v>43136</v>
      </c>
      <c r="AA1336" s="40">
        <v>43154</v>
      </c>
      <c r="AB1336" s="37" t="s">
        <v>2517</v>
      </c>
      <c r="AC1336" s="40"/>
      <c r="AD1336" s="37" t="s">
        <v>1085</v>
      </c>
      <c r="AE1336" s="37" t="s">
        <v>1085</v>
      </c>
      <c r="AF1336" s="37">
        <v>19229</v>
      </c>
      <c r="AG1336" s="37" t="s">
        <v>2890</v>
      </c>
      <c r="AJ1336" s="37">
        <v>19</v>
      </c>
      <c r="AK1336" s="37" t="s">
        <v>2515</v>
      </c>
      <c r="AL1336" s="37">
        <v>45</v>
      </c>
      <c r="AN1336" s="37">
        <f>+IF(AL1336=45,1,"")</f>
        <v>1</v>
      </c>
      <c r="AO1336" s="40">
        <f ca="1">+TODAY()</f>
        <v>44256</v>
      </c>
      <c r="AP1336" s="41" t="str">
        <f>+IF(Tabla1[[#This Row],[Fecha Ingreso Plataforma]]="","",AO1336-AC1336)</f>
        <v/>
      </c>
      <c r="AQ1336" s="40"/>
      <c r="AR1336" s="42">
        <f>+IF(Tabla1[[#This Row],[Fecha Baja]]="","",VALUE(1&amp;"/"&amp;MONTH(Tabla1[[#This Row],[Fecha Baja]])&amp;"/"&amp;YEAR(Tabla1[[#This Row],[Fecha Baja]])))</f>
        <v>43132</v>
      </c>
      <c r="AS1336" s="42" t="str">
        <f>IF(Tabla1[[#This Row],[Fecha Ingreso Plataforma]]="","",VALUE(1&amp;"/"&amp;MONTH(Tabla1[[#This Row],[Fecha Ingreso Plataforma]])&amp;"/"&amp;YEAR(Tabla1[[#This Row],[Fecha Ingreso Plataforma]])))</f>
        <v/>
      </c>
      <c r="AT1336" s="41" t="str">
        <f>+IF(AND(Tabla1[[#This Row],[dias]]&gt;=135,Tabla1[[#This Row],[Estado]]="Vigente"),"Si","No")</f>
        <v>No</v>
      </c>
      <c r="AU1336" s="37" t="str">
        <f>+IF(COUNTIF('PLAN EMPLEADO'!I:I,Tabla1[[#This Row],[Mail]])=0,"No","Si")</f>
        <v>No</v>
      </c>
      <c r="AV1336" s="89" t="s">
        <v>709</v>
      </c>
      <c r="AW1336" s="194"/>
    </row>
    <row r="1337" spans="1:49" x14ac:dyDescent="0.2">
      <c r="A1337" s="37" t="s">
        <v>27</v>
      </c>
      <c r="B1337" s="37" t="s">
        <v>3115</v>
      </c>
      <c r="C1337" s="37" t="s">
        <v>28</v>
      </c>
      <c r="D1337" s="37" t="s">
        <v>30</v>
      </c>
      <c r="E1337" s="193" t="str">
        <f>+LEFT(Tabla1[[#This Row],[RutDV]],8)</f>
        <v>15673030</v>
      </c>
      <c r="F1337" s="193" t="str">
        <f>+RIGHT(Tabla1[[#This Row],[RutDV]],1)</f>
        <v>0</v>
      </c>
      <c r="G1337" s="37" t="s">
        <v>471</v>
      </c>
      <c r="H1337" s="37" t="s">
        <v>1089</v>
      </c>
      <c r="I1337" s="37" t="str">
        <f>+TRIM(Tabla1[[#This Row],[Nombres]]&amp;" "&amp;Tabla1[[#This Row],[Apellidos]])</f>
        <v>FRANCO ALEXIS CHAVEZ GOMEZ</v>
      </c>
      <c r="J1337" s="37" t="s">
        <v>2107</v>
      </c>
      <c r="K1337" s="37" t="s">
        <v>2108</v>
      </c>
      <c r="L1337" s="37" t="s">
        <v>2494</v>
      </c>
      <c r="M1337" s="37" t="s">
        <v>2499</v>
      </c>
      <c r="N1337" s="37" t="s">
        <v>2498</v>
      </c>
      <c r="O1337" s="37" t="s">
        <v>2498</v>
      </c>
      <c r="P1337" s="40">
        <v>43157</v>
      </c>
      <c r="Q1337" s="37"/>
      <c r="V1337" s="40">
        <v>30518</v>
      </c>
      <c r="W1337" s="37"/>
      <c r="Y1337" s="37" t="str">
        <f>+IFERROR(VLOOKUP(Tabla1[[#This Row],[Supervisor]],STAFF!E:H,4,0),"")</f>
        <v/>
      </c>
      <c r="Z1337" s="40">
        <v>43136</v>
      </c>
      <c r="AA1337" s="40">
        <v>43154</v>
      </c>
      <c r="AB1337" s="37" t="s">
        <v>2517</v>
      </c>
      <c r="AC1337" s="40"/>
      <c r="AD1337" s="37" t="s">
        <v>1089</v>
      </c>
      <c r="AE1337" s="37" t="s">
        <v>1089</v>
      </c>
      <c r="AF1337" s="37">
        <v>19190</v>
      </c>
      <c r="AG1337" s="37" t="s">
        <v>2894</v>
      </c>
      <c r="AJ1337" s="37">
        <v>19</v>
      </c>
      <c r="AK1337" s="37" t="s">
        <v>2515</v>
      </c>
      <c r="AL1337" s="37">
        <v>45</v>
      </c>
      <c r="AN1337" s="37">
        <f>+IF(AL1337=45,1,"")</f>
        <v>1</v>
      </c>
      <c r="AO1337" s="40">
        <f ca="1">+TODAY()</f>
        <v>44256</v>
      </c>
      <c r="AP1337" s="41" t="str">
        <f>+IF(Tabla1[[#This Row],[Fecha Ingreso Plataforma]]="","",AO1337-AC1337)</f>
        <v/>
      </c>
      <c r="AQ1337" s="40"/>
      <c r="AR1337" s="42">
        <f>+IF(Tabla1[[#This Row],[Fecha Baja]]="","",VALUE(1&amp;"/"&amp;MONTH(Tabla1[[#This Row],[Fecha Baja]])&amp;"/"&amp;YEAR(Tabla1[[#This Row],[Fecha Baja]])))</f>
        <v>43132</v>
      </c>
      <c r="AS1337" s="42" t="str">
        <f>IF(Tabla1[[#This Row],[Fecha Ingreso Plataforma]]="","",VALUE(1&amp;"/"&amp;MONTH(Tabla1[[#This Row],[Fecha Ingreso Plataforma]])&amp;"/"&amp;YEAR(Tabla1[[#This Row],[Fecha Ingreso Plataforma]])))</f>
        <v/>
      </c>
      <c r="AT1337" s="41" t="str">
        <f>+IF(AND(Tabla1[[#This Row],[dias]]&gt;=135,Tabla1[[#This Row],[Estado]]="Vigente"),"Si","No")</f>
        <v>No</v>
      </c>
      <c r="AU1337" s="37" t="str">
        <f>+IF(COUNTIF('PLAN EMPLEADO'!I:I,Tabla1[[#This Row],[Mail]])=0,"No","Si")</f>
        <v>No</v>
      </c>
      <c r="AV1337" s="89" t="s">
        <v>709</v>
      </c>
      <c r="AW1337" s="194"/>
    </row>
    <row r="1338" spans="1:49" x14ac:dyDescent="0.2">
      <c r="A1338" s="37" t="s">
        <v>27</v>
      </c>
      <c r="B1338" s="37" t="s">
        <v>3115</v>
      </c>
      <c r="C1338" s="37" t="s">
        <v>28</v>
      </c>
      <c r="D1338" s="37" t="s">
        <v>30</v>
      </c>
      <c r="E1338" s="193" t="str">
        <f>+LEFT(Tabla1[[#This Row],[RutDV]],8)</f>
        <v>12659977</v>
      </c>
      <c r="F1338" s="193" t="str">
        <f>+RIGHT(Tabla1[[#This Row],[RutDV]],1)</f>
        <v>3</v>
      </c>
      <c r="G1338" s="37" t="s">
        <v>474</v>
      </c>
      <c r="H1338" s="37" t="s">
        <v>1092</v>
      </c>
      <c r="I1338" s="37" t="str">
        <f>+TRIM(Tabla1[[#This Row],[Nombres]]&amp;" "&amp;Tabla1[[#This Row],[Apellidos]])</f>
        <v>INGRID PATRICIA GARCIA YAÑEZ</v>
      </c>
      <c r="J1338" s="37" t="s">
        <v>2113</v>
      </c>
      <c r="K1338" s="37" t="s">
        <v>2114</v>
      </c>
      <c r="L1338" s="37" t="s">
        <v>2494</v>
      </c>
      <c r="M1338" s="37" t="s">
        <v>2499</v>
      </c>
      <c r="N1338" s="37" t="s">
        <v>2499</v>
      </c>
      <c r="P1338" s="40">
        <v>43157</v>
      </c>
      <c r="Q1338" s="37"/>
      <c r="V1338" s="40">
        <v>27108</v>
      </c>
      <c r="W1338" s="37"/>
      <c r="Y1338" s="37" t="str">
        <f>+IFERROR(VLOOKUP(Tabla1[[#This Row],[Supervisor]],STAFF!E:H,4,0),"")</f>
        <v/>
      </c>
      <c r="Z1338" s="40">
        <v>43136</v>
      </c>
      <c r="AA1338" s="40">
        <v>43154</v>
      </c>
      <c r="AB1338" s="37" t="s">
        <v>2517</v>
      </c>
      <c r="AC1338" s="40"/>
      <c r="AD1338" s="37" t="s">
        <v>1092</v>
      </c>
      <c r="AE1338" s="37" t="s">
        <v>1092</v>
      </c>
      <c r="AF1338" s="37">
        <v>19051</v>
      </c>
      <c r="AG1338" s="37" t="s">
        <v>2897</v>
      </c>
      <c r="AJ1338" s="37">
        <v>19</v>
      </c>
      <c r="AK1338" s="37" t="s">
        <v>2515</v>
      </c>
      <c r="AL1338" s="37">
        <v>45</v>
      </c>
      <c r="AN1338" s="37">
        <f>+IF(AL1338=45,1,"")</f>
        <v>1</v>
      </c>
      <c r="AO1338" s="40">
        <f ca="1">+TODAY()</f>
        <v>44256</v>
      </c>
      <c r="AP1338" s="41" t="str">
        <f>+IF(Tabla1[[#This Row],[Fecha Ingreso Plataforma]]="","",AO1338-AC1338)</f>
        <v/>
      </c>
      <c r="AQ1338" s="40"/>
      <c r="AR1338" s="42">
        <f>+IF(Tabla1[[#This Row],[Fecha Baja]]="","",VALUE(1&amp;"/"&amp;MONTH(Tabla1[[#This Row],[Fecha Baja]])&amp;"/"&amp;YEAR(Tabla1[[#This Row],[Fecha Baja]])))</f>
        <v>43132</v>
      </c>
      <c r="AS1338" s="42" t="str">
        <f>IF(Tabla1[[#This Row],[Fecha Ingreso Plataforma]]="","",VALUE(1&amp;"/"&amp;MONTH(Tabla1[[#This Row],[Fecha Ingreso Plataforma]])&amp;"/"&amp;YEAR(Tabla1[[#This Row],[Fecha Ingreso Plataforma]])))</f>
        <v/>
      </c>
      <c r="AT1338" s="41" t="str">
        <f>+IF(AND(Tabla1[[#This Row],[dias]]&gt;=135,Tabla1[[#This Row],[Estado]]="Vigente"),"Si","No")</f>
        <v>No</v>
      </c>
      <c r="AU1338" s="37" t="str">
        <f>+IF(COUNTIF('PLAN EMPLEADO'!I:I,Tabla1[[#This Row],[Mail]])=0,"No","Si")</f>
        <v>No</v>
      </c>
      <c r="AV1338" s="89" t="s">
        <v>709</v>
      </c>
      <c r="AW1338" s="194"/>
    </row>
    <row r="1339" spans="1:49" x14ac:dyDescent="0.2">
      <c r="A1339" s="37" t="s">
        <v>27</v>
      </c>
      <c r="B1339" s="37" t="s">
        <v>3115</v>
      </c>
      <c r="C1339" s="37" t="s">
        <v>28</v>
      </c>
      <c r="D1339" s="37" t="s">
        <v>30</v>
      </c>
      <c r="E1339" s="193" t="str">
        <f>+LEFT(Tabla1[[#This Row],[RutDV]],8)</f>
        <v>12570211</v>
      </c>
      <c r="F1339" s="193" t="str">
        <f>+RIGHT(Tabla1[[#This Row],[RutDV]],1)</f>
        <v>2</v>
      </c>
      <c r="G1339" s="37" t="s">
        <v>476</v>
      </c>
      <c r="H1339" s="37" t="s">
        <v>1094</v>
      </c>
      <c r="I1339" s="37" t="str">
        <f>+TRIM(Tabla1[[#This Row],[Nombres]]&amp;" "&amp;Tabla1[[#This Row],[Apellidos]])</f>
        <v>KARINA ANGELICA MUÑOZ JOFRE</v>
      </c>
      <c r="J1339" s="37" t="s">
        <v>2117</v>
      </c>
      <c r="K1339" s="37" t="s">
        <v>2118</v>
      </c>
      <c r="L1339" s="37" t="s">
        <v>2494</v>
      </c>
      <c r="M1339" s="37" t="s">
        <v>2499</v>
      </c>
      <c r="N1339" s="37" t="s">
        <v>2499</v>
      </c>
      <c r="P1339" s="40">
        <v>43154</v>
      </c>
      <c r="Q1339" s="37"/>
      <c r="V1339" s="40">
        <v>27194</v>
      </c>
      <c r="W1339" s="37"/>
      <c r="Y1339" s="37" t="str">
        <f>+IFERROR(VLOOKUP(Tabla1[[#This Row],[Supervisor]],STAFF!E:H,4,0),"")</f>
        <v/>
      </c>
      <c r="Z1339" s="40">
        <v>43136</v>
      </c>
      <c r="AA1339" s="40">
        <v>43154</v>
      </c>
      <c r="AB1339" s="37" t="s">
        <v>2517</v>
      </c>
      <c r="AC1339" s="40"/>
      <c r="AD1339" s="37" t="s">
        <v>1094</v>
      </c>
      <c r="AE1339" s="37" t="s">
        <v>1094</v>
      </c>
      <c r="AF1339" s="37">
        <v>19194</v>
      </c>
      <c r="AG1339" s="37" t="s">
        <v>2899</v>
      </c>
      <c r="AJ1339" s="37">
        <v>19</v>
      </c>
      <c r="AK1339" s="37" t="s">
        <v>2515</v>
      </c>
      <c r="AL1339" s="37">
        <v>45</v>
      </c>
      <c r="AN1339" s="37">
        <f>+IF(AL1339=45,1,"")</f>
        <v>1</v>
      </c>
      <c r="AO1339" s="40">
        <f ca="1">+TODAY()</f>
        <v>44256</v>
      </c>
      <c r="AP1339" s="41" t="str">
        <f>+IF(Tabla1[[#This Row],[Fecha Ingreso Plataforma]]="","",AO1339-AC1339)</f>
        <v/>
      </c>
      <c r="AQ1339" s="40"/>
      <c r="AR1339" s="42">
        <f>+IF(Tabla1[[#This Row],[Fecha Baja]]="","",VALUE(1&amp;"/"&amp;MONTH(Tabla1[[#This Row],[Fecha Baja]])&amp;"/"&amp;YEAR(Tabla1[[#This Row],[Fecha Baja]])))</f>
        <v>43132</v>
      </c>
      <c r="AS1339" s="42" t="str">
        <f>IF(Tabla1[[#This Row],[Fecha Ingreso Plataforma]]="","",VALUE(1&amp;"/"&amp;MONTH(Tabla1[[#This Row],[Fecha Ingreso Plataforma]])&amp;"/"&amp;YEAR(Tabla1[[#This Row],[Fecha Ingreso Plataforma]])))</f>
        <v/>
      </c>
      <c r="AT1339" s="41" t="str">
        <f>+IF(AND(Tabla1[[#This Row],[dias]]&gt;=135,Tabla1[[#This Row],[Estado]]="Vigente"),"Si","No")</f>
        <v>No</v>
      </c>
      <c r="AU1339" s="37" t="str">
        <f>+IF(COUNTIF('PLAN EMPLEADO'!I:I,Tabla1[[#This Row],[Mail]])=0,"No","Si")</f>
        <v>No</v>
      </c>
      <c r="AV1339" s="89" t="s">
        <v>709</v>
      </c>
      <c r="AW1339" s="194"/>
    </row>
    <row r="1340" spans="1:49" x14ac:dyDescent="0.2">
      <c r="A1340" s="37" t="s">
        <v>27</v>
      </c>
      <c r="B1340" s="37" t="s">
        <v>3115</v>
      </c>
      <c r="C1340" s="37" t="s">
        <v>28</v>
      </c>
      <c r="D1340" s="37" t="s">
        <v>30</v>
      </c>
      <c r="E1340" s="193" t="str">
        <f>+LEFT(Tabla1[[#This Row],[RutDV]],8)</f>
        <v>18923228</v>
      </c>
      <c r="F1340" s="193" t="str">
        <f>+RIGHT(Tabla1[[#This Row],[RutDV]],1)</f>
        <v>4</v>
      </c>
      <c r="G1340" s="37" t="s">
        <v>477</v>
      </c>
      <c r="H1340" s="37" t="s">
        <v>1095</v>
      </c>
      <c r="I1340" s="37" t="str">
        <f>+TRIM(Tabla1[[#This Row],[Nombres]]&amp;" "&amp;Tabla1[[#This Row],[Apellidos]])</f>
        <v>KATHERINE NICOLE MUÑOZ TORRES</v>
      </c>
      <c r="J1340" s="37" t="s">
        <v>1431</v>
      </c>
      <c r="K1340" s="37" t="s">
        <v>2119</v>
      </c>
      <c r="L1340" s="37" t="s">
        <v>2494</v>
      </c>
      <c r="M1340" s="37" t="s">
        <v>2499</v>
      </c>
      <c r="N1340" s="37" t="s">
        <v>2499</v>
      </c>
      <c r="P1340" s="40">
        <v>43147</v>
      </c>
      <c r="Q1340" s="37"/>
      <c r="V1340" s="40">
        <v>34681</v>
      </c>
      <c r="W1340" s="37"/>
      <c r="Y1340" s="37" t="str">
        <f>+IFERROR(VLOOKUP(Tabla1[[#This Row],[Supervisor]],STAFF!E:H,4,0),"")</f>
        <v/>
      </c>
      <c r="Z1340" s="40">
        <v>43136</v>
      </c>
      <c r="AA1340" s="40">
        <v>43154</v>
      </c>
      <c r="AB1340" s="37" t="s">
        <v>2517</v>
      </c>
      <c r="AC1340" s="40"/>
      <c r="AD1340" s="37" t="s">
        <v>1095</v>
      </c>
      <c r="AE1340" s="37" t="s">
        <v>1095</v>
      </c>
      <c r="AF1340" s="37">
        <v>19235</v>
      </c>
      <c r="AG1340" s="37" t="s">
        <v>2900</v>
      </c>
      <c r="AJ1340" s="37">
        <v>19</v>
      </c>
      <c r="AK1340" s="37" t="s">
        <v>2515</v>
      </c>
      <c r="AL1340" s="37">
        <v>45</v>
      </c>
      <c r="AN1340" s="37">
        <f>+IF(AL1340=45,1,"")</f>
        <v>1</v>
      </c>
      <c r="AO1340" s="40">
        <f ca="1">+TODAY()</f>
        <v>44256</v>
      </c>
      <c r="AP1340" s="41" t="str">
        <f>+IF(Tabla1[[#This Row],[Fecha Ingreso Plataforma]]="","",AO1340-AC1340)</f>
        <v/>
      </c>
      <c r="AQ1340" s="40"/>
      <c r="AR1340" s="42">
        <f>+IF(Tabla1[[#This Row],[Fecha Baja]]="","",VALUE(1&amp;"/"&amp;MONTH(Tabla1[[#This Row],[Fecha Baja]])&amp;"/"&amp;YEAR(Tabla1[[#This Row],[Fecha Baja]])))</f>
        <v>43132</v>
      </c>
      <c r="AS1340" s="42" t="str">
        <f>IF(Tabla1[[#This Row],[Fecha Ingreso Plataforma]]="","",VALUE(1&amp;"/"&amp;MONTH(Tabla1[[#This Row],[Fecha Ingreso Plataforma]])&amp;"/"&amp;YEAR(Tabla1[[#This Row],[Fecha Ingreso Plataforma]])))</f>
        <v/>
      </c>
      <c r="AT1340" s="41" t="str">
        <f>+IF(AND(Tabla1[[#This Row],[dias]]&gt;=135,Tabla1[[#This Row],[Estado]]="Vigente"),"Si","No")</f>
        <v>No</v>
      </c>
      <c r="AU1340" s="37" t="str">
        <f>+IF(COUNTIF('PLAN EMPLEADO'!I:I,Tabla1[[#This Row],[Mail]])=0,"No","Si")</f>
        <v>No</v>
      </c>
      <c r="AV1340" s="89" t="s">
        <v>709</v>
      </c>
      <c r="AW1340" s="194"/>
    </row>
    <row r="1341" spans="1:49" x14ac:dyDescent="0.2">
      <c r="A1341" s="37" t="s">
        <v>27</v>
      </c>
      <c r="B1341" s="37" t="s">
        <v>3115</v>
      </c>
      <c r="C1341" s="37" t="s">
        <v>28</v>
      </c>
      <c r="D1341" s="37" t="s">
        <v>30</v>
      </c>
      <c r="E1341" s="193" t="str">
        <f>+LEFT(Tabla1[[#This Row],[RutDV]],8)</f>
        <v>19950027</v>
      </c>
      <c r="F1341" s="193" t="str">
        <f>+RIGHT(Tabla1[[#This Row],[RutDV]],1)</f>
        <v>9</v>
      </c>
      <c r="G1341" s="37" t="s">
        <v>470</v>
      </c>
      <c r="H1341" s="37" t="s">
        <v>1088</v>
      </c>
      <c r="I1341" s="37" t="str">
        <f>+TRIM(Tabla1[[#This Row],[Nombres]]&amp;" "&amp;Tabla1[[#This Row],[Apellidos]])</f>
        <v>LESLY KAROL CASTILLO FLORES</v>
      </c>
      <c r="J1341" s="37" t="s">
        <v>2105</v>
      </c>
      <c r="K1341" s="37" t="s">
        <v>2106</v>
      </c>
      <c r="L1341" s="37" t="s">
        <v>2494</v>
      </c>
      <c r="M1341" s="37" t="s">
        <v>2499</v>
      </c>
      <c r="N1341" s="37" t="s">
        <v>2499</v>
      </c>
      <c r="P1341" s="40">
        <v>43154</v>
      </c>
      <c r="Q1341" s="37"/>
      <c r="V1341" s="40">
        <v>36223</v>
      </c>
      <c r="W1341" s="37"/>
      <c r="Y1341" s="37" t="str">
        <f>+IFERROR(VLOOKUP(Tabla1[[#This Row],[Supervisor]],STAFF!E:H,4,0),"")</f>
        <v/>
      </c>
      <c r="Z1341" s="40">
        <v>43136</v>
      </c>
      <c r="AA1341" s="40">
        <v>43154</v>
      </c>
      <c r="AB1341" s="37" t="s">
        <v>2517</v>
      </c>
      <c r="AC1341" s="40"/>
      <c r="AD1341" s="37" t="s">
        <v>1088</v>
      </c>
      <c r="AE1341" s="37" t="s">
        <v>1088</v>
      </c>
      <c r="AF1341" s="37">
        <v>19231</v>
      </c>
      <c r="AG1341" s="37" t="s">
        <v>2893</v>
      </c>
      <c r="AJ1341" s="37">
        <v>19</v>
      </c>
      <c r="AK1341" s="37" t="s">
        <v>2515</v>
      </c>
      <c r="AL1341" s="37">
        <v>45</v>
      </c>
      <c r="AN1341" s="37">
        <f>+IF(AL1341=45,1,"")</f>
        <v>1</v>
      </c>
      <c r="AO1341" s="40">
        <f ca="1">+TODAY()</f>
        <v>44256</v>
      </c>
      <c r="AP1341" s="41" t="str">
        <f>+IF(Tabla1[[#This Row],[Fecha Ingreso Plataforma]]="","",AO1341-AC1341)</f>
        <v/>
      </c>
      <c r="AQ1341" s="40"/>
      <c r="AR1341" s="42">
        <f>+IF(Tabla1[[#This Row],[Fecha Baja]]="","",VALUE(1&amp;"/"&amp;MONTH(Tabla1[[#This Row],[Fecha Baja]])&amp;"/"&amp;YEAR(Tabla1[[#This Row],[Fecha Baja]])))</f>
        <v>43132</v>
      </c>
      <c r="AS1341" s="42" t="str">
        <f>IF(Tabla1[[#This Row],[Fecha Ingreso Plataforma]]="","",VALUE(1&amp;"/"&amp;MONTH(Tabla1[[#This Row],[Fecha Ingreso Plataforma]])&amp;"/"&amp;YEAR(Tabla1[[#This Row],[Fecha Ingreso Plataforma]])))</f>
        <v/>
      </c>
      <c r="AT1341" s="41" t="str">
        <f>+IF(AND(Tabla1[[#This Row],[dias]]&gt;=135,Tabla1[[#This Row],[Estado]]="Vigente"),"Si","No")</f>
        <v>No</v>
      </c>
      <c r="AU1341" s="37" t="str">
        <f>+IF(COUNTIF('PLAN EMPLEADO'!I:I,Tabla1[[#This Row],[Mail]])=0,"No","Si")</f>
        <v>No</v>
      </c>
      <c r="AV1341" s="89" t="s">
        <v>709</v>
      </c>
      <c r="AW1341" s="194"/>
    </row>
    <row r="1342" spans="1:49" x14ac:dyDescent="0.2">
      <c r="A1342" s="37" t="s">
        <v>27</v>
      </c>
      <c r="B1342" s="37" t="s">
        <v>3115</v>
      </c>
      <c r="C1342" s="37" t="s">
        <v>28</v>
      </c>
      <c r="D1342" s="37" t="s">
        <v>30</v>
      </c>
      <c r="E1342" s="193" t="str">
        <f>+LEFT(Tabla1[[#This Row],[RutDV]],8)</f>
        <v>18397360</v>
      </c>
      <c r="F1342" s="193" t="str">
        <f>+RIGHT(Tabla1[[#This Row],[RutDV]],1)</f>
        <v>6</v>
      </c>
      <c r="G1342" s="37" t="s">
        <v>479</v>
      </c>
      <c r="H1342" s="37" t="s">
        <v>1097</v>
      </c>
      <c r="I1342" s="37" t="str">
        <f>+TRIM(Tabla1[[#This Row],[Nombres]]&amp;" "&amp;Tabla1[[#This Row],[Apellidos]])</f>
        <v>RODRIGO ANDRES PASTEN TOLEDO</v>
      </c>
      <c r="J1342" s="37" t="s">
        <v>2122</v>
      </c>
      <c r="K1342" s="37" t="s">
        <v>2123</v>
      </c>
      <c r="L1342" s="37" t="s">
        <v>2494</v>
      </c>
      <c r="M1342" s="37" t="s">
        <v>2499</v>
      </c>
      <c r="N1342" s="37" t="s">
        <v>2499</v>
      </c>
      <c r="P1342" s="40">
        <v>43154</v>
      </c>
      <c r="Q1342" s="37"/>
      <c r="V1342" s="40">
        <v>33999</v>
      </c>
      <c r="W1342" s="37"/>
      <c r="Y1342" s="37" t="str">
        <f>+IFERROR(VLOOKUP(Tabla1[[#This Row],[Supervisor]],STAFF!E:H,4,0),"")</f>
        <v/>
      </c>
      <c r="Z1342" s="40">
        <v>43136</v>
      </c>
      <c r="AA1342" s="40">
        <v>43154</v>
      </c>
      <c r="AB1342" s="37" t="s">
        <v>2517</v>
      </c>
      <c r="AC1342" s="40"/>
      <c r="AD1342" s="37" t="s">
        <v>1097</v>
      </c>
      <c r="AE1342" s="37" t="s">
        <v>1097</v>
      </c>
      <c r="AF1342" s="37">
        <v>19230</v>
      </c>
      <c r="AG1342" s="37" t="s">
        <v>2902</v>
      </c>
      <c r="AJ1342" s="37">
        <v>19</v>
      </c>
      <c r="AK1342" s="37" t="s">
        <v>2515</v>
      </c>
      <c r="AL1342" s="37">
        <v>45</v>
      </c>
      <c r="AN1342" s="37">
        <f>+IF(AL1342=45,1,"")</f>
        <v>1</v>
      </c>
      <c r="AO1342" s="40">
        <f ca="1">+TODAY()</f>
        <v>44256</v>
      </c>
      <c r="AP1342" s="41" t="str">
        <f>+IF(Tabla1[[#This Row],[Fecha Ingreso Plataforma]]="","",AO1342-AC1342)</f>
        <v/>
      </c>
      <c r="AQ1342" s="40"/>
      <c r="AR1342" s="42">
        <f>+IF(Tabla1[[#This Row],[Fecha Baja]]="","",VALUE(1&amp;"/"&amp;MONTH(Tabla1[[#This Row],[Fecha Baja]])&amp;"/"&amp;YEAR(Tabla1[[#This Row],[Fecha Baja]])))</f>
        <v>43132</v>
      </c>
      <c r="AS1342" s="42" t="str">
        <f>IF(Tabla1[[#This Row],[Fecha Ingreso Plataforma]]="","",VALUE(1&amp;"/"&amp;MONTH(Tabla1[[#This Row],[Fecha Ingreso Plataforma]])&amp;"/"&amp;YEAR(Tabla1[[#This Row],[Fecha Ingreso Plataforma]])))</f>
        <v/>
      </c>
      <c r="AT1342" s="41" t="str">
        <f>+IF(AND(Tabla1[[#This Row],[dias]]&gt;=135,Tabla1[[#This Row],[Estado]]="Vigente"),"Si","No")</f>
        <v>No</v>
      </c>
      <c r="AU1342" s="37" t="str">
        <f>+IF(COUNTIF('PLAN EMPLEADO'!I:I,Tabla1[[#This Row],[Mail]])=0,"No","Si")</f>
        <v>No</v>
      </c>
      <c r="AV1342" s="89" t="s">
        <v>709</v>
      </c>
      <c r="AW1342" s="194"/>
    </row>
    <row r="1343" spans="1:49" x14ac:dyDescent="0.2">
      <c r="A1343" s="37" t="s">
        <v>27</v>
      </c>
      <c r="B1343" s="37" t="s">
        <v>3115</v>
      </c>
      <c r="C1343" s="37" t="s">
        <v>28</v>
      </c>
      <c r="D1343" s="37" t="s">
        <v>30</v>
      </c>
      <c r="E1343" s="193" t="str">
        <f>+LEFT(Tabla1[[#This Row],[RutDV]],8)</f>
        <v>19442447</v>
      </c>
      <c r="F1343" s="193" t="str">
        <f>+RIGHT(Tabla1[[#This Row],[RutDV]],1)</f>
        <v>7</v>
      </c>
      <c r="G1343" s="37" t="s">
        <v>472</v>
      </c>
      <c r="H1343" s="37" t="s">
        <v>1090</v>
      </c>
      <c r="I1343" s="37" t="str">
        <f>+TRIM(Tabla1[[#This Row],[Nombres]]&amp;" "&amp;Tabla1[[#This Row],[Apellidos]])</f>
        <v>TAMARA ALEJANDRA CONTRERAS CORTES</v>
      </c>
      <c r="J1343" s="37" t="s">
        <v>2109</v>
      </c>
      <c r="K1343" s="37" t="s">
        <v>2110</v>
      </c>
      <c r="L1343" s="37" t="s">
        <v>2494</v>
      </c>
      <c r="M1343" s="37" t="s">
        <v>2499</v>
      </c>
      <c r="N1343" s="37" t="s">
        <v>2499</v>
      </c>
      <c r="P1343" s="40">
        <v>43154</v>
      </c>
      <c r="Q1343" s="37"/>
      <c r="V1343" s="40">
        <v>35468</v>
      </c>
      <c r="W1343" s="37"/>
      <c r="Y1343" s="37" t="str">
        <f>+IFERROR(VLOOKUP(Tabla1[[#This Row],[Supervisor]],STAFF!E:H,4,0),"")</f>
        <v/>
      </c>
      <c r="Z1343" s="40">
        <v>43136</v>
      </c>
      <c r="AA1343" s="40">
        <v>43154</v>
      </c>
      <c r="AB1343" s="37" t="s">
        <v>2517</v>
      </c>
      <c r="AC1343" s="40"/>
      <c r="AD1343" s="37" t="s">
        <v>1090</v>
      </c>
      <c r="AE1343" s="37" t="s">
        <v>1090</v>
      </c>
      <c r="AF1343" s="37">
        <v>19227</v>
      </c>
      <c r="AG1343" s="37" t="s">
        <v>2895</v>
      </c>
      <c r="AJ1343" s="37">
        <v>19</v>
      </c>
      <c r="AK1343" s="37" t="s">
        <v>2515</v>
      </c>
      <c r="AL1343" s="37">
        <v>45</v>
      </c>
      <c r="AN1343" s="37">
        <f>+IF(AL1343=45,1,"")</f>
        <v>1</v>
      </c>
      <c r="AO1343" s="40">
        <f ca="1">+TODAY()</f>
        <v>44256</v>
      </c>
      <c r="AP1343" s="41" t="str">
        <f>+IF(Tabla1[[#This Row],[Fecha Ingreso Plataforma]]="","",AO1343-AC1343)</f>
        <v/>
      </c>
      <c r="AQ1343" s="40"/>
      <c r="AR1343" s="42">
        <f>+IF(Tabla1[[#This Row],[Fecha Baja]]="","",VALUE(1&amp;"/"&amp;MONTH(Tabla1[[#This Row],[Fecha Baja]])&amp;"/"&amp;YEAR(Tabla1[[#This Row],[Fecha Baja]])))</f>
        <v>43132</v>
      </c>
      <c r="AS1343" s="42" t="str">
        <f>IF(Tabla1[[#This Row],[Fecha Ingreso Plataforma]]="","",VALUE(1&amp;"/"&amp;MONTH(Tabla1[[#This Row],[Fecha Ingreso Plataforma]])&amp;"/"&amp;YEAR(Tabla1[[#This Row],[Fecha Ingreso Plataforma]])))</f>
        <v/>
      </c>
      <c r="AT1343" s="41" t="str">
        <f>+IF(AND(Tabla1[[#This Row],[dias]]&gt;=135,Tabla1[[#This Row],[Estado]]="Vigente"),"Si","No")</f>
        <v>No</v>
      </c>
      <c r="AU1343" s="37" t="str">
        <f>+IF(COUNTIF('PLAN EMPLEADO'!I:I,Tabla1[[#This Row],[Mail]])=0,"No","Si")</f>
        <v>No</v>
      </c>
      <c r="AV1343" s="89" t="s">
        <v>709</v>
      </c>
      <c r="AW1343" s="194"/>
    </row>
    <row r="1344" spans="1:49" x14ac:dyDescent="0.2">
      <c r="A1344" s="37" t="s">
        <v>27</v>
      </c>
      <c r="B1344" s="37" t="s">
        <v>3115</v>
      </c>
      <c r="C1344" s="37" t="s">
        <v>28</v>
      </c>
      <c r="D1344" s="37" t="s">
        <v>30</v>
      </c>
      <c r="E1344" s="193" t="str">
        <f>+LEFT(Tabla1[[#This Row],[RutDV]],8)</f>
        <v>17493128</v>
      </c>
      <c r="F1344" s="193" t="str">
        <f>+RIGHT(Tabla1[[#This Row],[RutDV]],1)</f>
        <v>3</v>
      </c>
      <c r="G1344" s="37" t="s">
        <v>473</v>
      </c>
      <c r="H1344" s="37" t="s">
        <v>1091</v>
      </c>
      <c r="I1344" s="37" t="str">
        <f>+TRIM(Tabla1[[#This Row],[Nombres]]&amp;" "&amp;Tabla1[[#This Row],[Apellidos]])</f>
        <v>YESENIA NICOLE GALLARDO MORALES</v>
      </c>
      <c r="J1344" s="37" t="s">
        <v>2111</v>
      </c>
      <c r="K1344" s="37" t="s">
        <v>2112</v>
      </c>
      <c r="L1344" s="37" t="s">
        <v>2494</v>
      </c>
      <c r="M1344" s="37" t="s">
        <v>2499</v>
      </c>
      <c r="N1344" s="37" t="s">
        <v>2499</v>
      </c>
      <c r="P1344" s="40">
        <v>43137</v>
      </c>
      <c r="Q1344" s="37"/>
      <c r="V1344" s="40">
        <v>33040</v>
      </c>
      <c r="W1344" s="37"/>
      <c r="Y1344" s="37" t="str">
        <f>+IFERROR(VLOOKUP(Tabla1[[#This Row],[Supervisor]],STAFF!E:H,4,0),"")</f>
        <v/>
      </c>
      <c r="Z1344" s="40">
        <v>43136</v>
      </c>
      <c r="AA1344" s="40">
        <v>43154</v>
      </c>
      <c r="AB1344" s="37" t="s">
        <v>2517</v>
      </c>
      <c r="AC1344" s="40"/>
      <c r="AD1344" s="37" t="s">
        <v>1091</v>
      </c>
      <c r="AE1344" s="37" t="s">
        <v>1091</v>
      </c>
      <c r="AF1344" s="37">
        <v>19012</v>
      </c>
      <c r="AG1344" s="37" t="s">
        <v>2896</v>
      </c>
      <c r="AJ1344" s="37">
        <v>19</v>
      </c>
      <c r="AK1344" s="37" t="s">
        <v>2515</v>
      </c>
      <c r="AL1344" s="37">
        <v>45</v>
      </c>
      <c r="AN1344" s="37">
        <f>+IF(AL1344=45,1,"")</f>
        <v>1</v>
      </c>
      <c r="AO1344" s="40">
        <f ca="1">+TODAY()</f>
        <v>44256</v>
      </c>
      <c r="AP1344" s="41" t="str">
        <f>+IF(Tabla1[[#This Row],[Fecha Ingreso Plataforma]]="","",AO1344-AC1344)</f>
        <v/>
      </c>
      <c r="AQ1344" s="40"/>
      <c r="AR1344" s="42">
        <f>+IF(Tabla1[[#This Row],[Fecha Baja]]="","",VALUE(1&amp;"/"&amp;MONTH(Tabla1[[#This Row],[Fecha Baja]])&amp;"/"&amp;YEAR(Tabla1[[#This Row],[Fecha Baja]])))</f>
        <v>43132</v>
      </c>
      <c r="AS1344" s="42" t="str">
        <f>IF(Tabla1[[#This Row],[Fecha Ingreso Plataforma]]="","",VALUE(1&amp;"/"&amp;MONTH(Tabla1[[#This Row],[Fecha Ingreso Plataforma]])&amp;"/"&amp;YEAR(Tabla1[[#This Row],[Fecha Ingreso Plataforma]])))</f>
        <v/>
      </c>
      <c r="AT1344" s="41" t="str">
        <f>+IF(AND(Tabla1[[#This Row],[dias]]&gt;=135,Tabla1[[#This Row],[Estado]]="Vigente"),"Si","No")</f>
        <v>No</v>
      </c>
      <c r="AU1344" s="37" t="str">
        <f>+IF(COUNTIF('PLAN EMPLEADO'!I:I,Tabla1[[#This Row],[Mail]])=0,"No","Si")</f>
        <v>No</v>
      </c>
      <c r="AV1344" s="89" t="s">
        <v>709</v>
      </c>
      <c r="AW1344" s="194"/>
    </row>
    <row r="1345" spans="1:49" x14ac:dyDescent="0.2">
      <c r="A1345" s="37" t="s">
        <v>27</v>
      </c>
      <c r="B1345" s="37" t="s">
        <v>3115</v>
      </c>
      <c r="C1345" s="37" t="s">
        <v>28</v>
      </c>
      <c r="D1345" s="37" t="s">
        <v>30</v>
      </c>
      <c r="E1345" s="193" t="str">
        <f>+LEFT(Tabla1[[#This Row],[RutDV]],8)</f>
        <v>17999161</v>
      </c>
      <c r="F1345" s="193" t="str">
        <f>+RIGHT(Tabla1[[#This Row],[RutDV]],1)</f>
        <v>6</v>
      </c>
      <c r="G1345" s="37" t="s">
        <v>518</v>
      </c>
      <c r="H1345" s="37" t="s">
        <v>1135</v>
      </c>
      <c r="I1345" s="37" t="str">
        <f>+TRIM(Tabla1[[#This Row],[Nombres]]&amp;" "&amp;Tabla1[[#This Row],[Apellidos]])</f>
        <v>KARIME ANDREA VEGA ANAIS</v>
      </c>
      <c r="J1345" s="37" t="s">
        <v>4530</v>
      </c>
      <c r="K1345" s="37" t="s">
        <v>2192</v>
      </c>
      <c r="L1345" s="37" t="s">
        <v>2494</v>
      </c>
      <c r="M1345" s="37" t="s">
        <v>2499</v>
      </c>
      <c r="P1345" s="40"/>
      <c r="Q1345" s="37"/>
      <c r="V1345" s="40">
        <v>33960</v>
      </c>
      <c r="W1345" s="37"/>
      <c r="Y1345" s="37" t="str">
        <f>+IFERROR(VLOOKUP(Tabla1[[#This Row],[Supervisor]],STAFF!E:H,4,0),"")</f>
        <v/>
      </c>
      <c r="Z1345" s="40">
        <v>42799</v>
      </c>
      <c r="AA1345" s="40">
        <v>43182</v>
      </c>
      <c r="AB1345" s="37" t="s">
        <v>2517</v>
      </c>
      <c r="AC1345" s="40"/>
      <c r="AD1345" s="37" t="s">
        <v>1135</v>
      </c>
      <c r="AE1345" s="37" t="s">
        <v>1135</v>
      </c>
      <c r="AF1345" s="37">
        <v>19231</v>
      </c>
      <c r="AG1345" s="37" t="s">
        <v>2939</v>
      </c>
      <c r="AJ1345" s="37">
        <v>22</v>
      </c>
      <c r="AK1345" s="37" t="s">
        <v>3084</v>
      </c>
      <c r="AL1345" s="37" t="s">
        <v>709</v>
      </c>
      <c r="AN1345" s="37" t="str">
        <f>+IF(AL1345=45,1,"")</f>
        <v/>
      </c>
      <c r="AO1345" s="40">
        <f ca="1">+TODAY()</f>
        <v>44256</v>
      </c>
      <c r="AP1345" s="41" t="str">
        <f>+IF(Tabla1[[#This Row],[Fecha Ingreso Plataforma]]="","",AO1345-AC1345)</f>
        <v/>
      </c>
      <c r="AQ1345" s="40"/>
      <c r="AR1345" s="42" t="str">
        <f>+IF(Tabla1[[#This Row],[Fecha Baja]]="","",VALUE(1&amp;"/"&amp;MONTH(Tabla1[[#This Row],[Fecha Baja]])&amp;"/"&amp;YEAR(Tabla1[[#This Row],[Fecha Baja]])))</f>
        <v/>
      </c>
      <c r="AS1345" s="42" t="str">
        <f>IF(Tabla1[[#This Row],[Fecha Ingreso Plataforma]]="","",VALUE(1&amp;"/"&amp;MONTH(Tabla1[[#This Row],[Fecha Ingreso Plataforma]])&amp;"/"&amp;YEAR(Tabla1[[#This Row],[Fecha Ingreso Plataforma]])))</f>
        <v/>
      </c>
      <c r="AT1345" s="41" t="str">
        <f>+IF(AND(Tabla1[[#This Row],[dias]]&gt;=135,Tabla1[[#This Row],[Estado]]="Vigente"),"Si","No")</f>
        <v>No</v>
      </c>
      <c r="AU1345" s="37" t="str">
        <f>+IF(COUNTIF('PLAN EMPLEADO'!I:I,Tabla1[[#This Row],[Mail]])=0,"No","Si")</f>
        <v>No</v>
      </c>
      <c r="AV1345" s="89" t="s">
        <v>709</v>
      </c>
      <c r="AW1345" s="194"/>
    </row>
    <row r="1346" spans="1:49" x14ac:dyDescent="0.2">
      <c r="A1346" s="37" t="s">
        <v>27</v>
      </c>
      <c r="B1346" s="37" t="s">
        <v>3115</v>
      </c>
      <c r="C1346" s="37" t="s">
        <v>28</v>
      </c>
      <c r="D1346" s="37" t="s">
        <v>30</v>
      </c>
      <c r="E1346" s="193" t="str">
        <f>+LEFT(Tabla1[[#This Row],[RutDV]],8)</f>
        <v>19207262</v>
      </c>
      <c r="F1346" s="193" t="str">
        <f>+RIGHT(Tabla1[[#This Row],[RutDV]],1)</f>
        <v>K</v>
      </c>
      <c r="G1346" s="37" t="s">
        <v>510</v>
      </c>
      <c r="H1346" s="37" t="s">
        <v>1127</v>
      </c>
      <c r="I1346" s="37" t="str">
        <f>+TRIM(Tabla1[[#This Row],[Nombres]]&amp;" "&amp;Tabla1[[#This Row],[Apellidos]])</f>
        <v>LUIS BYRON ALAN NUÑEZ GUTIERREZ</v>
      </c>
      <c r="J1346" s="37" t="s">
        <v>2179</v>
      </c>
      <c r="K1346" s="37" t="s">
        <v>2180</v>
      </c>
      <c r="L1346" s="37" t="s">
        <v>2494</v>
      </c>
      <c r="M1346" s="37" t="s">
        <v>2499</v>
      </c>
      <c r="P1346" s="40"/>
      <c r="Q1346" s="37"/>
      <c r="V1346" s="40">
        <v>34324</v>
      </c>
      <c r="W1346" s="37"/>
      <c r="Y1346" s="37" t="str">
        <f>+IFERROR(VLOOKUP(Tabla1[[#This Row],[Supervisor]],STAFF!E:H,4,0),"")</f>
        <v/>
      </c>
      <c r="Z1346" s="40">
        <v>43152</v>
      </c>
      <c r="AA1346" s="40">
        <v>43171</v>
      </c>
      <c r="AB1346" s="37" t="s">
        <v>2517</v>
      </c>
      <c r="AC1346" s="40"/>
      <c r="AD1346" s="37" t="s">
        <v>1127</v>
      </c>
      <c r="AE1346" s="37" t="s">
        <v>1127</v>
      </c>
      <c r="AF1346" s="37">
        <v>19022</v>
      </c>
      <c r="AG1346" s="37" t="s">
        <v>2932</v>
      </c>
      <c r="AJ1346" s="37">
        <v>22</v>
      </c>
      <c r="AK1346" s="37" t="s">
        <v>3084</v>
      </c>
      <c r="AL1346" s="37" t="s">
        <v>709</v>
      </c>
      <c r="AN1346" s="37" t="str">
        <f>+IF(AL1346=45,1,"")</f>
        <v/>
      </c>
      <c r="AO1346" s="40">
        <f ca="1">+TODAY()</f>
        <v>44256</v>
      </c>
      <c r="AP1346" s="41" t="str">
        <f>+IF(Tabla1[[#This Row],[Fecha Ingreso Plataforma]]="","",AO1346-AC1346)</f>
        <v/>
      </c>
      <c r="AQ1346" s="40"/>
      <c r="AR1346" s="42" t="str">
        <f>+IF(Tabla1[[#This Row],[Fecha Baja]]="","",VALUE(1&amp;"/"&amp;MONTH(Tabla1[[#This Row],[Fecha Baja]])&amp;"/"&amp;YEAR(Tabla1[[#This Row],[Fecha Baja]])))</f>
        <v/>
      </c>
      <c r="AS1346" s="42" t="str">
        <f>IF(Tabla1[[#This Row],[Fecha Ingreso Plataforma]]="","",VALUE(1&amp;"/"&amp;MONTH(Tabla1[[#This Row],[Fecha Ingreso Plataforma]])&amp;"/"&amp;YEAR(Tabla1[[#This Row],[Fecha Ingreso Plataforma]])))</f>
        <v/>
      </c>
      <c r="AT1346" s="41" t="str">
        <f>+IF(AND(Tabla1[[#This Row],[dias]]&gt;=135,Tabla1[[#This Row],[Estado]]="Vigente"),"Si","No")</f>
        <v>No</v>
      </c>
      <c r="AU1346" s="37" t="str">
        <f>+IF(COUNTIF('PLAN EMPLEADO'!I:I,Tabla1[[#This Row],[Mail]])=0,"No","Si")</f>
        <v>No</v>
      </c>
      <c r="AV1346" s="89" t="s">
        <v>709</v>
      </c>
      <c r="AW1346" s="194"/>
    </row>
    <row r="1347" spans="1:49" x14ac:dyDescent="0.2">
      <c r="A1347" s="37" t="s">
        <v>27</v>
      </c>
      <c r="B1347" s="37" t="s">
        <v>3115</v>
      </c>
      <c r="C1347" s="37" t="s">
        <v>28</v>
      </c>
      <c r="D1347" s="37" t="s">
        <v>30</v>
      </c>
      <c r="E1347" s="193" t="str">
        <f>+LEFT(Tabla1[[#This Row],[RutDV]],8)</f>
        <v>18278360</v>
      </c>
      <c r="F1347" s="193" t="str">
        <f>+RIGHT(Tabla1[[#This Row],[RutDV]],1)</f>
        <v>9</v>
      </c>
      <c r="G1347" s="37" t="s">
        <v>512</v>
      </c>
      <c r="H1347" s="37" t="s">
        <v>1129</v>
      </c>
      <c r="I1347" s="37" t="str">
        <f>+TRIM(Tabla1[[#This Row],[Nombres]]&amp;" "&amp;Tabla1[[#This Row],[Apellidos]])</f>
        <v>LETICIA ISABEL OSSES ARAVENA</v>
      </c>
      <c r="J1347" s="37" t="s">
        <v>2183</v>
      </c>
      <c r="K1347" s="37" t="s">
        <v>2184</v>
      </c>
      <c r="L1347" s="37" t="s">
        <v>2494</v>
      </c>
      <c r="M1347" s="37" t="s">
        <v>2499</v>
      </c>
      <c r="P1347" s="40"/>
      <c r="Q1347" s="37"/>
      <c r="V1347" s="40">
        <v>33768</v>
      </c>
      <c r="W1347" s="37"/>
      <c r="Y1347" s="37" t="str">
        <f>+IFERROR(VLOOKUP(Tabla1[[#This Row],[Supervisor]],STAFF!E:H,4,0),"")</f>
        <v/>
      </c>
      <c r="Z1347" s="40">
        <v>42799</v>
      </c>
      <c r="AA1347" s="40">
        <v>43182</v>
      </c>
      <c r="AB1347" s="37" t="s">
        <v>2517</v>
      </c>
      <c r="AC1347" s="40"/>
      <c r="AD1347" s="37" t="s">
        <v>1129</v>
      </c>
      <c r="AE1347" s="37" t="s">
        <v>1129</v>
      </c>
      <c r="AF1347" s="37">
        <v>19235</v>
      </c>
      <c r="AG1347" s="37" t="s">
        <v>2934</v>
      </c>
      <c r="AJ1347" s="37">
        <v>22</v>
      </c>
      <c r="AK1347" s="37" t="s">
        <v>3084</v>
      </c>
      <c r="AL1347" s="37" t="s">
        <v>709</v>
      </c>
      <c r="AN1347" s="37" t="str">
        <f>+IF(AL1347=45,1,"")</f>
        <v/>
      </c>
      <c r="AO1347" s="40">
        <f ca="1">+TODAY()</f>
        <v>44256</v>
      </c>
      <c r="AP1347" s="41" t="str">
        <f>+IF(Tabla1[[#This Row],[Fecha Ingreso Plataforma]]="","",AO1347-AC1347)</f>
        <v/>
      </c>
      <c r="AQ1347" s="40"/>
      <c r="AR1347" s="42" t="str">
        <f>+IF(Tabla1[[#This Row],[Fecha Baja]]="","",VALUE(1&amp;"/"&amp;MONTH(Tabla1[[#This Row],[Fecha Baja]])&amp;"/"&amp;YEAR(Tabla1[[#This Row],[Fecha Baja]])))</f>
        <v/>
      </c>
      <c r="AS1347" s="42" t="str">
        <f>IF(Tabla1[[#This Row],[Fecha Ingreso Plataforma]]="","",VALUE(1&amp;"/"&amp;MONTH(Tabla1[[#This Row],[Fecha Ingreso Plataforma]])&amp;"/"&amp;YEAR(Tabla1[[#This Row],[Fecha Ingreso Plataforma]])))</f>
        <v/>
      </c>
      <c r="AT1347" s="41" t="str">
        <f>+IF(AND(Tabla1[[#This Row],[dias]]&gt;=135,Tabla1[[#This Row],[Estado]]="Vigente"),"Si","No")</f>
        <v>No</v>
      </c>
      <c r="AU1347" s="37" t="str">
        <f>+IF(COUNTIF('PLAN EMPLEADO'!I:I,Tabla1[[#This Row],[Mail]])=0,"No","Si")</f>
        <v>No</v>
      </c>
      <c r="AV1347" s="89" t="s">
        <v>709</v>
      </c>
      <c r="AW1347" s="194"/>
    </row>
    <row r="1348" spans="1:49" x14ac:dyDescent="0.2">
      <c r="A1348" s="37" t="s">
        <v>27</v>
      </c>
      <c r="B1348" s="37" t="s">
        <v>3115</v>
      </c>
      <c r="C1348" s="37" t="s">
        <v>28</v>
      </c>
      <c r="D1348" s="37" t="s">
        <v>30</v>
      </c>
      <c r="E1348" s="193" t="str">
        <f>+LEFT(Tabla1[[#This Row],[RutDV]],8)</f>
        <v>18183249</v>
      </c>
      <c r="F1348" s="193" t="str">
        <f>+RIGHT(Tabla1[[#This Row],[RutDV]],1)</f>
        <v>5</v>
      </c>
      <c r="G1348" s="37" t="s">
        <v>517</v>
      </c>
      <c r="H1348" s="37" t="s">
        <v>1134</v>
      </c>
      <c r="I1348" s="37" t="str">
        <f>+TRIM(Tabla1[[#This Row],[Nombres]]&amp;" "&amp;Tabla1[[#This Row],[Apellidos]])</f>
        <v>PALOMA ANDREA TEJADA CORTES</v>
      </c>
      <c r="J1348" s="37" t="s">
        <v>2190</v>
      </c>
      <c r="K1348" s="37" t="s">
        <v>2191</v>
      </c>
      <c r="L1348" s="37" t="s">
        <v>2494</v>
      </c>
      <c r="M1348" s="37" t="s">
        <v>2499</v>
      </c>
      <c r="P1348" s="40"/>
      <c r="Q1348" s="37"/>
      <c r="V1348" s="40">
        <v>33815</v>
      </c>
      <c r="W1348" s="37"/>
      <c r="Y1348" s="37" t="str">
        <f>+IFERROR(VLOOKUP(Tabla1[[#This Row],[Supervisor]],STAFF!E:H,4,0),"")</f>
        <v/>
      </c>
      <c r="Z1348" s="40">
        <v>42799</v>
      </c>
      <c r="AA1348" s="40">
        <v>43182</v>
      </c>
      <c r="AB1348" s="37" t="s">
        <v>2517</v>
      </c>
      <c r="AC1348" s="40"/>
      <c r="AD1348" s="37" t="s">
        <v>1134</v>
      </c>
      <c r="AE1348" s="37" t="s">
        <v>1134</v>
      </c>
      <c r="AF1348" s="37">
        <v>19223</v>
      </c>
      <c r="AG1348" s="37" t="s">
        <v>2938</v>
      </c>
      <c r="AJ1348" s="37">
        <v>22</v>
      </c>
      <c r="AK1348" s="37" t="s">
        <v>3084</v>
      </c>
      <c r="AL1348" s="37" t="s">
        <v>709</v>
      </c>
      <c r="AN1348" s="37" t="str">
        <f>+IF(AL1348=45,1,"")</f>
        <v/>
      </c>
      <c r="AO1348" s="40">
        <f ca="1">+TODAY()</f>
        <v>44256</v>
      </c>
      <c r="AP1348" s="41" t="str">
        <f>+IF(Tabla1[[#This Row],[Fecha Ingreso Plataforma]]="","",AO1348-AC1348)</f>
        <v/>
      </c>
      <c r="AQ1348" s="40"/>
      <c r="AR1348" s="42" t="str">
        <f>+IF(Tabla1[[#This Row],[Fecha Baja]]="","",VALUE(1&amp;"/"&amp;MONTH(Tabla1[[#This Row],[Fecha Baja]])&amp;"/"&amp;YEAR(Tabla1[[#This Row],[Fecha Baja]])))</f>
        <v/>
      </c>
      <c r="AS1348" s="42" t="str">
        <f>IF(Tabla1[[#This Row],[Fecha Ingreso Plataforma]]="","",VALUE(1&amp;"/"&amp;MONTH(Tabla1[[#This Row],[Fecha Ingreso Plataforma]])&amp;"/"&amp;YEAR(Tabla1[[#This Row],[Fecha Ingreso Plataforma]])))</f>
        <v/>
      </c>
      <c r="AT1348" s="41" t="str">
        <f>+IF(AND(Tabla1[[#This Row],[dias]]&gt;=135,Tabla1[[#This Row],[Estado]]="Vigente"),"Si","No")</f>
        <v>No</v>
      </c>
      <c r="AU1348" s="37" t="str">
        <f>+IF(COUNTIF('PLAN EMPLEADO'!I:I,Tabla1[[#This Row],[Mail]])=0,"No","Si")</f>
        <v>No</v>
      </c>
      <c r="AV1348" s="89" t="s">
        <v>709</v>
      </c>
      <c r="AW1348" s="194"/>
    </row>
    <row r="1349" spans="1:49" x14ac:dyDescent="0.2">
      <c r="A1349" s="37" t="s">
        <v>27</v>
      </c>
      <c r="B1349" s="37" t="s">
        <v>3115</v>
      </c>
      <c r="C1349" s="37" t="s">
        <v>28</v>
      </c>
      <c r="D1349" s="37" t="s">
        <v>30</v>
      </c>
      <c r="E1349" s="193" t="str">
        <f>+LEFT(Tabla1[[#This Row],[RutDV]],8)</f>
        <v>19660110</v>
      </c>
      <c r="F1349" s="193" t="str">
        <f>+RIGHT(Tabla1[[#This Row],[RutDV]],1)</f>
        <v>4</v>
      </c>
      <c r="G1349" s="37" t="s">
        <v>531</v>
      </c>
      <c r="H1349" s="37" t="s">
        <v>1148</v>
      </c>
      <c r="I1349" s="37" t="str">
        <f>+TRIM(Tabla1[[#This Row],[Nombres]]&amp;" "&amp;Tabla1[[#This Row],[Apellidos]])</f>
        <v>ARIEL ALEJANDRO CORTES FLORES</v>
      </c>
      <c r="J1349" s="37" t="s">
        <v>2062</v>
      </c>
      <c r="K1349" s="37" t="s">
        <v>2213</v>
      </c>
      <c r="L1349" s="37" t="s">
        <v>2494</v>
      </c>
      <c r="M1349" s="37" t="s">
        <v>2499</v>
      </c>
      <c r="P1349" s="40"/>
      <c r="Q1349" s="37"/>
      <c r="V1349" s="40">
        <v>31907</v>
      </c>
      <c r="W1349" s="37"/>
      <c r="Y1349" s="37" t="str">
        <f>+IFERROR(VLOOKUP(Tabla1[[#This Row],[Supervisor]],STAFF!E:H,4,0),"")</f>
        <v/>
      </c>
      <c r="Z1349" s="40">
        <v>43171</v>
      </c>
      <c r="AA1349" s="40">
        <v>43192</v>
      </c>
      <c r="AB1349" s="37" t="s">
        <v>2517</v>
      </c>
      <c r="AC1349" s="40"/>
      <c r="AD1349" s="37" t="s">
        <v>1148</v>
      </c>
      <c r="AE1349" s="37" t="s">
        <v>1148</v>
      </c>
      <c r="AF1349" s="37">
        <v>19272</v>
      </c>
      <c r="AG1349" s="37" t="s">
        <v>2952</v>
      </c>
      <c r="AJ1349" s="37">
        <v>23</v>
      </c>
      <c r="AK1349" s="37" t="s">
        <v>2515</v>
      </c>
      <c r="AL1349" s="37" t="s">
        <v>709</v>
      </c>
      <c r="AN1349" s="37" t="str">
        <f>+IF(AL1349=45,1,"")</f>
        <v/>
      </c>
      <c r="AO1349" s="40">
        <f ca="1">+TODAY()</f>
        <v>44256</v>
      </c>
      <c r="AP1349" s="41" t="str">
        <f>+IF(Tabla1[[#This Row],[Fecha Ingreso Plataforma]]="","",AO1349-AC1349)</f>
        <v/>
      </c>
      <c r="AQ1349" s="40"/>
      <c r="AR1349" s="42" t="str">
        <f>+IF(Tabla1[[#This Row],[Fecha Baja]]="","",VALUE(1&amp;"/"&amp;MONTH(Tabla1[[#This Row],[Fecha Baja]])&amp;"/"&amp;YEAR(Tabla1[[#This Row],[Fecha Baja]])))</f>
        <v/>
      </c>
      <c r="AS1349" s="42" t="str">
        <f>IF(Tabla1[[#This Row],[Fecha Ingreso Plataforma]]="","",VALUE(1&amp;"/"&amp;MONTH(Tabla1[[#This Row],[Fecha Ingreso Plataforma]])&amp;"/"&amp;YEAR(Tabla1[[#This Row],[Fecha Ingreso Plataforma]])))</f>
        <v/>
      </c>
      <c r="AT1349" s="41" t="str">
        <f>+IF(AND(Tabla1[[#This Row],[dias]]&gt;=135,Tabla1[[#This Row],[Estado]]="Vigente"),"Si","No")</f>
        <v>No</v>
      </c>
      <c r="AU1349" s="37" t="str">
        <f>+IF(COUNTIF('PLAN EMPLEADO'!I:I,Tabla1[[#This Row],[Mail]])=0,"No","Si")</f>
        <v>No</v>
      </c>
      <c r="AV1349" s="89" t="s">
        <v>709</v>
      </c>
      <c r="AW1349" s="194"/>
    </row>
    <row r="1350" spans="1:49" x14ac:dyDescent="0.2">
      <c r="A1350" s="37" t="s">
        <v>27</v>
      </c>
      <c r="B1350" s="37" t="s">
        <v>3115</v>
      </c>
      <c r="C1350" s="37" t="s">
        <v>28</v>
      </c>
      <c r="D1350" s="37" t="s">
        <v>30</v>
      </c>
      <c r="E1350" s="193" t="str">
        <f>+LEFT(Tabla1[[#This Row],[RutDV]],8)</f>
        <v>18002444</v>
      </c>
      <c r="F1350" s="193" t="str">
        <f>+RIGHT(Tabla1[[#This Row],[RutDV]],1)</f>
        <v>1</v>
      </c>
      <c r="G1350" s="37" t="s">
        <v>536</v>
      </c>
      <c r="H1350" s="37" t="s">
        <v>1153</v>
      </c>
      <c r="I1350" s="37" t="str">
        <f>+TRIM(Tabla1[[#This Row],[Nombres]]&amp;" "&amp;Tabla1[[#This Row],[Apellidos]])</f>
        <v>ANGELLO ANDRES GARCIA ZEPEDA</v>
      </c>
      <c r="J1350" s="37" t="s">
        <v>2222</v>
      </c>
      <c r="K1350" s="37" t="s">
        <v>2223</v>
      </c>
      <c r="L1350" s="37" t="s">
        <v>2494</v>
      </c>
      <c r="M1350" s="37" t="s">
        <v>2499</v>
      </c>
      <c r="P1350" s="40"/>
      <c r="Q1350" s="37"/>
      <c r="V1350" s="40">
        <v>33568</v>
      </c>
      <c r="W1350" s="37"/>
      <c r="Y1350" s="37" t="str">
        <f>+IFERROR(VLOOKUP(Tabla1[[#This Row],[Supervisor]],STAFF!E:H,4,0),"")</f>
        <v/>
      </c>
      <c r="Z1350" s="40">
        <v>43171</v>
      </c>
      <c r="AA1350" s="40">
        <v>43192</v>
      </c>
      <c r="AB1350" s="37" t="s">
        <v>2517</v>
      </c>
      <c r="AC1350" s="40"/>
      <c r="AD1350" s="37" t="s">
        <v>1153</v>
      </c>
      <c r="AE1350" s="37" t="s">
        <v>1153</v>
      </c>
      <c r="AF1350" s="37">
        <v>19267</v>
      </c>
      <c r="AG1350" s="37" t="s">
        <v>2957</v>
      </c>
      <c r="AJ1350" s="37">
        <v>23</v>
      </c>
      <c r="AK1350" s="37" t="s">
        <v>2515</v>
      </c>
      <c r="AL1350" s="37" t="s">
        <v>709</v>
      </c>
      <c r="AN1350" s="37" t="str">
        <f>+IF(AL1350=45,1,"")</f>
        <v/>
      </c>
      <c r="AO1350" s="40">
        <f ca="1">+TODAY()</f>
        <v>44256</v>
      </c>
      <c r="AP1350" s="41" t="str">
        <f>+IF(Tabla1[[#This Row],[Fecha Ingreso Plataforma]]="","",AO1350-AC1350)</f>
        <v/>
      </c>
      <c r="AQ1350" s="40"/>
      <c r="AR1350" s="42" t="str">
        <f>+IF(Tabla1[[#This Row],[Fecha Baja]]="","",VALUE(1&amp;"/"&amp;MONTH(Tabla1[[#This Row],[Fecha Baja]])&amp;"/"&amp;YEAR(Tabla1[[#This Row],[Fecha Baja]])))</f>
        <v/>
      </c>
      <c r="AS1350" s="42" t="str">
        <f>IF(Tabla1[[#This Row],[Fecha Ingreso Plataforma]]="","",VALUE(1&amp;"/"&amp;MONTH(Tabla1[[#This Row],[Fecha Ingreso Plataforma]])&amp;"/"&amp;YEAR(Tabla1[[#This Row],[Fecha Ingreso Plataforma]])))</f>
        <v/>
      </c>
      <c r="AT1350" s="41" t="str">
        <f>+IF(AND(Tabla1[[#This Row],[dias]]&gt;=135,Tabla1[[#This Row],[Estado]]="Vigente"),"Si","No")</f>
        <v>No</v>
      </c>
      <c r="AU1350" s="37" t="str">
        <f>+IF(COUNTIF('PLAN EMPLEADO'!I:I,Tabla1[[#This Row],[Mail]])=0,"No","Si")</f>
        <v>No</v>
      </c>
      <c r="AV1350" s="89" t="s">
        <v>709</v>
      </c>
      <c r="AW1350" s="194"/>
    </row>
    <row r="1351" spans="1:49" x14ac:dyDescent="0.2">
      <c r="A1351" s="37" t="s">
        <v>27</v>
      </c>
      <c r="B1351" s="37" t="s">
        <v>3115</v>
      </c>
      <c r="C1351" s="37" t="s">
        <v>28</v>
      </c>
      <c r="D1351" s="37" t="s">
        <v>30</v>
      </c>
      <c r="E1351" s="193" t="str">
        <f>+LEFT(Tabla1[[#This Row],[RutDV]],8)</f>
        <v>18136063</v>
      </c>
      <c r="F1351" s="193" t="str">
        <f>+RIGHT(Tabla1[[#This Row],[RutDV]],1)</f>
        <v>1</v>
      </c>
      <c r="G1351" s="37" t="s">
        <v>547</v>
      </c>
      <c r="H1351" s="37" t="s">
        <v>1164</v>
      </c>
      <c r="I1351" s="37" t="str">
        <f>+TRIM(Tabla1[[#This Row],[Nombres]]&amp;" "&amp;Tabla1[[#This Row],[Apellidos]])</f>
        <v>BARBARA EDITH VERA CASTILLO</v>
      </c>
      <c r="J1351" s="37" t="s">
        <v>4532</v>
      </c>
      <c r="K1351" s="37" t="s">
        <v>2239</v>
      </c>
      <c r="L1351" s="37" t="s">
        <v>2494</v>
      </c>
      <c r="M1351" s="37" t="s">
        <v>2499</v>
      </c>
      <c r="P1351" s="40"/>
      <c r="Q1351" s="37"/>
      <c r="V1351" s="40">
        <v>33548</v>
      </c>
      <c r="W1351" s="37"/>
      <c r="Y1351" s="37" t="str">
        <f>+IFERROR(VLOOKUP(Tabla1[[#This Row],[Supervisor]],STAFF!E:H,4,0),"")</f>
        <v/>
      </c>
      <c r="Z1351" s="40">
        <v>43171</v>
      </c>
      <c r="AA1351" s="40">
        <v>43192</v>
      </c>
      <c r="AB1351" s="37" t="s">
        <v>2517</v>
      </c>
      <c r="AC1351" s="40"/>
      <c r="AD1351" s="37" t="s">
        <v>1164</v>
      </c>
      <c r="AE1351" s="37" t="s">
        <v>1164</v>
      </c>
      <c r="AF1351" s="37">
        <v>19259</v>
      </c>
      <c r="AG1351" s="37" t="s">
        <v>2968</v>
      </c>
      <c r="AJ1351" s="37">
        <v>23</v>
      </c>
      <c r="AK1351" s="37" t="s">
        <v>2515</v>
      </c>
      <c r="AL1351" s="37" t="s">
        <v>709</v>
      </c>
      <c r="AN1351" s="37" t="str">
        <f>+IF(AL1351=45,1,"")</f>
        <v/>
      </c>
      <c r="AO1351" s="40">
        <f ca="1">+TODAY()</f>
        <v>44256</v>
      </c>
      <c r="AP1351" s="41" t="str">
        <f>+IF(Tabla1[[#This Row],[Fecha Ingreso Plataforma]]="","",AO1351-AC1351)</f>
        <v/>
      </c>
      <c r="AQ1351" s="40"/>
      <c r="AR1351" s="42" t="str">
        <f>+IF(Tabla1[[#This Row],[Fecha Baja]]="","",VALUE(1&amp;"/"&amp;MONTH(Tabla1[[#This Row],[Fecha Baja]])&amp;"/"&amp;YEAR(Tabla1[[#This Row],[Fecha Baja]])))</f>
        <v/>
      </c>
      <c r="AS1351" s="42" t="str">
        <f>IF(Tabla1[[#This Row],[Fecha Ingreso Plataforma]]="","",VALUE(1&amp;"/"&amp;MONTH(Tabla1[[#This Row],[Fecha Ingreso Plataforma]])&amp;"/"&amp;YEAR(Tabla1[[#This Row],[Fecha Ingreso Plataforma]])))</f>
        <v/>
      </c>
      <c r="AT1351" s="41" t="str">
        <f>+IF(AND(Tabla1[[#This Row],[dias]]&gt;=135,Tabla1[[#This Row],[Estado]]="Vigente"),"Si","No")</f>
        <v>No</v>
      </c>
      <c r="AU1351" s="37" t="str">
        <f>+IF(COUNTIF('PLAN EMPLEADO'!I:I,Tabla1[[#This Row],[Mail]])=0,"No","Si")</f>
        <v>No</v>
      </c>
      <c r="AV1351" s="89" t="s">
        <v>709</v>
      </c>
      <c r="AW1351" s="194"/>
    </row>
    <row r="1352" spans="1:49" x14ac:dyDescent="0.2">
      <c r="A1352" s="37" t="s">
        <v>27</v>
      </c>
      <c r="B1352" s="37" t="s">
        <v>3115</v>
      </c>
      <c r="C1352" s="37" t="s">
        <v>28</v>
      </c>
      <c r="D1352" s="37" t="s">
        <v>30</v>
      </c>
      <c r="E1352" s="193" t="str">
        <f>+LEFT(Tabla1[[#This Row],[RutDV]],8)</f>
        <v>18179702</v>
      </c>
      <c r="F1352" s="193" t="str">
        <f>+RIGHT(Tabla1[[#This Row],[RutDV]],1)</f>
        <v>9</v>
      </c>
      <c r="G1352" s="37" t="s">
        <v>526</v>
      </c>
      <c r="H1352" s="37" t="s">
        <v>1143</v>
      </c>
      <c r="I1352" s="37" t="str">
        <f>+TRIM(Tabla1[[#This Row],[Nombres]]&amp;" "&amp;Tabla1[[#This Row],[Apellidos]])</f>
        <v>BRAYAMS LEONARDO BRAVO VARGAS</v>
      </c>
      <c r="J1352" s="37" t="s">
        <v>2204</v>
      </c>
      <c r="K1352" s="37" t="s">
        <v>2205</v>
      </c>
      <c r="L1352" s="37" t="s">
        <v>2494</v>
      </c>
      <c r="M1352" s="37" t="s">
        <v>2499</v>
      </c>
      <c r="P1352" s="40"/>
      <c r="Q1352" s="37"/>
      <c r="V1352" s="40">
        <v>33933</v>
      </c>
      <c r="W1352" s="37"/>
      <c r="Y1352" s="37" t="str">
        <f>+IFERROR(VLOOKUP(Tabla1[[#This Row],[Supervisor]],STAFF!E:H,4,0),"")</f>
        <v/>
      </c>
      <c r="Z1352" s="40">
        <v>43171</v>
      </c>
      <c r="AA1352" s="40">
        <v>43192</v>
      </c>
      <c r="AB1352" s="37" t="s">
        <v>2517</v>
      </c>
      <c r="AC1352" s="40"/>
      <c r="AD1352" s="37" t="s">
        <v>1143</v>
      </c>
      <c r="AE1352" s="37" t="s">
        <v>1143</v>
      </c>
      <c r="AF1352" s="37">
        <v>19269</v>
      </c>
      <c r="AG1352" s="37" t="s">
        <v>2947</v>
      </c>
      <c r="AJ1352" s="37">
        <v>23</v>
      </c>
      <c r="AK1352" s="37" t="s">
        <v>2515</v>
      </c>
      <c r="AL1352" s="37" t="s">
        <v>709</v>
      </c>
      <c r="AN1352" s="37" t="str">
        <f>+IF(AL1352=45,1,"")</f>
        <v/>
      </c>
      <c r="AO1352" s="40">
        <f ca="1">+TODAY()</f>
        <v>44256</v>
      </c>
      <c r="AP1352" s="41" t="str">
        <f>+IF(Tabla1[[#This Row],[Fecha Ingreso Plataforma]]="","",AO1352-AC1352)</f>
        <v/>
      </c>
      <c r="AQ1352" s="40"/>
      <c r="AR1352" s="42" t="str">
        <f>+IF(Tabla1[[#This Row],[Fecha Baja]]="","",VALUE(1&amp;"/"&amp;MONTH(Tabla1[[#This Row],[Fecha Baja]])&amp;"/"&amp;YEAR(Tabla1[[#This Row],[Fecha Baja]])))</f>
        <v/>
      </c>
      <c r="AS1352" s="42" t="str">
        <f>IF(Tabla1[[#This Row],[Fecha Ingreso Plataforma]]="","",VALUE(1&amp;"/"&amp;MONTH(Tabla1[[#This Row],[Fecha Ingreso Plataforma]])&amp;"/"&amp;YEAR(Tabla1[[#This Row],[Fecha Ingreso Plataforma]])))</f>
        <v/>
      </c>
      <c r="AT1352" s="41" t="str">
        <f>+IF(AND(Tabla1[[#This Row],[dias]]&gt;=135,Tabla1[[#This Row],[Estado]]="Vigente"),"Si","No")</f>
        <v>No</v>
      </c>
      <c r="AU1352" s="37" t="str">
        <f>+IF(COUNTIF('PLAN EMPLEADO'!I:I,Tabla1[[#This Row],[Mail]])=0,"No","Si")</f>
        <v>No</v>
      </c>
      <c r="AV1352" s="89" t="s">
        <v>709</v>
      </c>
      <c r="AW1352" s="194"/>
    </row>
    <row r="1353" spans="1:49" x14ac:dyDescent="0.2">
      <c r="A1353" s="37" t="s">
        <v>27</v>
      </c>
      <c r="B1353" s="37" t="s">
        <v>3115</v>
      </c>
      <c r="C1353" s="37" t="s">
        <v>28</v>
      </c>
      <c r="D1353" s="37" t="s">
        <v>30</v>
      </c>
      <c r="E1353" s="193" t="str">
        <f>+LEFT(Tabla1[[#This Row],[RutDV]],8)</f>
        <v>17146680</v>
      </c>
      <c r="F1353" s="193" t="str">
        <f>+RIGHT(Tabla1[[#This Row],[RutDV]],1)</f>
        <v>6</v>
      </c>
      <c r="G1353" s="37" t="s">
        <v>528</v>
      </c>
      <c r="H1353" s="37" t="s">
        <v>1145</v>
      </c>
      <c r="I1353" s="37" t="str">
        <f>+TRIM(Tabla1[[#This Row],[Nombres]]&amp;" "&amp;Tabla1[[#This Row],[Apellidos]])</f>
        <v>CLAUDIA DEL PILAR CERDA ARRIAGADA</v>
      </c>
      <c r="J1353" s="37" t="s">
        <v>2208</v>
      </c>
      <c r="K1353" s="37" t="s">
        <v>2209</v>
      </c>
      <c r="L1353" s="37" t="s">
        <v>2494</v>
      </c>
      <c r="M1353" s="37" t="s">
        <v>2499</v>
      </c>
      <c r="P1353" s="40"/>
      <c r="Q1353" s="37"/>
      <c r="V1353" s="40">
        <v>32433</v>
      </c>
      <c r="W1353" s="37"/>
      <c r="Y1353" s="37" t="str">
        <f>+IFERROR(VLOOKUP(Tabla1[[#This Row],[Supervisor]],STAFF!E:H,4,0),"")</f>
        <v/>
      </c>
      <c r="Z1353" s="40">
        <v>43171</v>
      </c>
      <c r="AA1353" s="40">
        <v>43192</v>
      </c>
      <c r="AB1353" s="37" t="s">
        <v>2517</v>
      </c>
      <c r="AC1353" s="40"/>
      <c r="AD1353" s="37" t="s">
        <v>1145</v>
      </c>
      <c r="AE1353" s="37" t="s">
        <v>1145</v>
      </c>
      <c r="AF1353" s="37">
        <v>19260</v>
      </c>
      <c r="AG1353" s="37" t="s">
        <v>2949</v>
      </c>
      <c r="AJ1353" s="37">
        <v>23</v>
      </c>
      <c r="AK1353" s="37" t="s">
        <v>2515</v>
      </c>
      <c r="AL1353" s="37">
        <v>30</v>
      </c>
      <c r="AN1353" s="37" t="str">
        <f>+IF(AL1353=45,1,"")</f>
        <v/>
      </c>
      <c r="AO1353" s="40">
        <f ca="1">+TODAY()</f>
        <v>44256</v>
      </c>
      <c r="AP1353" s="41" t="str">
        <f>+IF(Tabla1[[#This Row],[Fecha Ingreso Plataforma]]="","",AO1353-AC1353)</f>
        <v/>
      </c>
      <c r="AQ1353" s="40"/>
      <c r="AR1353" s="42" t="str">
        <f>+IF(Tabla1[[#This Row],[Fecha Baja]]="","",VALUE(1&amp;"/"&amp;MONTH(Tabla1[[#This Row],[Fecha Baja]])&amp;"/"&amp;YEAR(Tabla1[[#This Row],[Fecha Baja]])))</f>
        <v/>
      </c>
      <c r="AS1353" s="42" t="str">
        <f>IF(Tabla1[[#This Row],[Fecha Ingreso Plataforma]]="","",VALUE(1&amp;"/"&amp;MONTH(Tabla1[[#This Row],[Fecha Ingreso Plataforma]])&amp;"/"&amp;YEAR(Tabla1[[#This Row],[Fecha Ingreso Plataforma]])))</f>
        <v/>
      </c>
      <c r="AT1353" s="41" t="str">
        <f>+IF(AND(Tabla1[[#This Row],[dias]]&gt;=135,Tabla1[[#This Row],[Estado]]="Vigente"),"Si","No")</f>
        <v>No</v>
      </c>
      <c r="AU1353" s="37" t="str">
        <f>+IF(COUNTIF('PLAN EMPLEADO'!I:I,Tabla1[[#This Row],[Mail]])=0,"No","Si")</f>
        <v>No</v>
      </c>
      <c r="AV1353" s="89" t="s">
        <v>709</v>
      </c>
      <c r="AW1353" s="194"/>
    </row>
    <row r="1354" spans="1:49" x14ac:dyDescent="0.2">
      <c r="A1354" s="37" t="s">
        <v>27</v>
      </c>
      <c r="B1354" s="37" t="s">
        <v>3115</v>
      </c>
      <c r="C1354" s="37" t="s">
        <v>28</v>
      </c>
      <c r="D1354" s="37" t="s">
        <v>30</v>
      </c>
      <c r="E1354" s="193" t="str">
        <f>+LEFT(Tabla1[[#This Row],[RutDV]],8)</f>
        <v>16622416</v>
      </c>
      <c r="F1354" s="193" t="str">
        <f>+RIGHT(Tabla1[[#This Row],[RutDV]],1)</f>
        <v>0</v>
      </c>
      <c r="G1354" s="37" t="s">
        <v>544</v>
      </c>
      <c r="H1354" s="37" t="s">
        <v>1161</v>
      </c>
      <c r="I1354" s="37" t="str">
        <f>+TRIM(Tabla1[[#This Row],[Nombres]]&amp;" "&amp;Tabla1[[#This Row],[Apellidos]])</f>
        <v>CRISTOPHER EDUARDO SIEGLER PARRA</v>
      </c>
      <c r="J1354" s="37" t="s">
        <v>2235</v>
      </c>
      <c r="K1354" s="37" t="s">
        <v>2236</v>
      </c>
      <c r="L1354" s="37" t="s">
        <v>2494</v>
      </c>
      <c r="M1354" s="37" t="s">
        <v>2499</v>
      </c>
      <c r="P1354" s="40"/>
      <c r="Q1354" s="37"/>
      <c r="V1354" s="40">
        <v>31867</v>
      </c>
      <c r="W1354" s="37"/>
      <c r="Y1354" s="37" t="str">
        <f>+IFERROR(VLOOKUP(Tabla1[[#This Row],[Supervisor]],STAFF!E:H,4,0),"")</f>
        <v/>
      </c>
      <c r="Z1354" s="40">
        <v>43171</v>
      </c>
      <c r="AA1354" s="40">
        <v>43192</v>
      </c>
      <c r="AB1354" s="37" t="s">
        <v>2517</v>
      </c>
      <c r="AC1354" s="40"/>
      <c r="AD1354" s="37" t="s">
        <v>1161</v>
      </c>
      <c r="AE1354" s="37" t="s">
        <v>1161</v>
      </c>
      <c r="AF1354" s="37">
        <v>19277</v>
      </c>
      <c r="AG1354" s="37" t="s">
        <v>2965</v>
      </c>
      <c r="AJ1354" s="37">
        <v>23</v>
      </c>
      <c r="AK1354" s="37" t="s">
        <v>2515</v>
      </c>
      <c r="AL1354" s="37" t="s">
        <v>709</v>
      </c>
      <c r="AN1354" s="37" t="str">
        <f>+IF(AL1354=45,1,"")</f>
        <v/>
      </c>
      <c r="AO1354" s="40">
        <f ca="1">+TODAY()</f>
        <v>44256</v>
      </c>
      <c r="AP1354" s="41" t="str">
        <f>+IF(Tabla1[[#This Row],[Fecha Ingreso Plataforma]]="","",AO1354-AC1354)</f>
        <v/>
      </c>
      <c r="AQ1354" s="40"/>
      <c r="AR1354" s="42" t="str">
        <f>+IF(Tabla1[[#This Row],[Fecha Baja]]="","",VALUE(1&amp;"/"&amp;MONTH(Tabla1[[#This Row],[Fecha Baja]])&amp;"/"&amp;YEAR(Tabla1[[#This Row],[Fecha Baja]])))</f>
        <v/>
      </c>
      <c r="AS1354" s="42" t="str">
        <f>IF(Tabla1[[#This Row],[Fecha Ingreso Plataforma]]="","",VALUE(1&amp;"/"&amp;MONTH(Tabla1[[#This Row],[Fecha Ingreso Plataforma]])&amp;"/"&amp;YEAR(Tabla1[[#This Row],[Fecha Ingreso Plataforma]])))</f>
        <v/>
      </c>
      <c r="AT1354" s="41" t="str">
        <f>+IF(AND(Tabla1[[#This Row],[dias]]&gt;=135,Tabla1[[#This Row],[Estado]]="Vigente"),"Si","No")</f>
        <v>No</v>
      </c>
      <c r="AU1354" s="37" t="str">
        <f>+IF(COUNTIF('PLAN EMPLEADO'!I:I,Tabla1[[#This Row],[Mail]])=0,"No","Si")</f>
        <v>No</v>
      </c>
      <c r="AV1354" s="89" t="s">
        <v>709</v>
      </c>
      <c r="AW1354" s="194"/>
    </row>
    <row r="1355" spans="1:49" x14ac:dyDescent="0.2">
      <c r="A1355" s="37" t="s">
        <v>27</v>
      </c>
      <c r="B1355" s="37" t="s">
        <v>3115</v>
      </c>
      <c r="C1355" s="37" t="s">
        <v>28</v>
      </c>
      <c r="D1355" s="37" t="s">
        <v>30</v>
      </c>
      <c r="E1355" s="193" t="str">
        <f>+LEFT(Tabla1[[#This Row],[RutDV]],8)</f>
        <v>19771055</v>
      </c>
      <c r="F1355" s="193" t="str">
        <f>+RIGHT(Tabla1[[#This Row],[RutDV]],1)</f>
        <v>1</v>
      </c>
      <c r="G1355" s="37" t="s">
        <v>532</v>
      </c>
      <c r="H1355" s="37" t="s">
        <v>1149</v>
      </c>
      <c r="I1355" s="37" t="str">
        <f>+TRIM(Tabla1[[#This Row],[Nombres]]&amp;" "&amp;Tabla1[[#This Row],[Apellidos]])</f>
        <v>CRISTOFER JOSE CORTES OLIVARES</v>
      </c>
      <c r="J1355" s="37" t="s">
        <v>2214</v>
      </c>
      <c r="K1355" s="37" t="s">
        <v>2215</v>
      </c>
      <c r="L1355" s="37" t="s">
        <v>2494</v>
      </c>
      <c r="M1355" s="37" t="s">
        <v>2499</v>
      </c>
      <c r="P1355" s="40"/>
      <c r="Q1355" s="37"/>
      <c r="V1355" s="40">
        <v>35882</v>
      </c>
      <c r="W1355" s="37"/>
      <c r="Y1355" s="37" t="str">
        <f>+IFERROR(VLOOKUP(Tabla1[[#This Row],[Supervisor]],STAFF!E:H,4,0),"")</f>
        <v/>
      </c>
      <c r="Z1355" s="40">
        <v>43171</v>
      </c>
      <c r="AA1355" s="40">
        <v>43192</v>
      </c>
      <c r="AB1355" s="37" t="s">
        <v>2517</v>
      </c>
      <c r="AC1355" s="40"/>
      <c r="AD1355" s="37" t="s">
        <v>1149</v>
      </c>
      <c r="AE1355" s="37" t="s">
        <v>1149</v>
      </c>
      <c r="AF1355" s="37">
        <v>19274</v>
      </c>
      <c r="AG1355" s="37" t="s">
        <v>2953</v>
      </c>
      <c r="AJ1355" s="37">
        <v>23</v>
      </c>
      <c r="AK1355" s="37" t="s">
        <v>2515</v>
      </c>
      <c r="AL1355" s="37" t="s">
        <v>709</v>
      </c>
      <c r="AN1355" s="37" t="str">
        <f>+IF(AL1355=45,1,"")</f>
        <v/>
      </c>
      <c r="AO1355" s="40">
        <f ca="1">+TODAY()</f>
        <v>44256</v>
      </c>
      <c r="AP1355" s="41" t="str">
        <f>+IF(Tabla1[[#This Row],[Fecha Ingreso Plataforma]]="","",AO1355-AC1355)</f>
        <v/>
      </c>
      <c r="AQ1355" s="40"/>
      <c r="AR1355" s="42" t="str">
        <f>+IF(Tabla1[[#This Row],[Fecha Baja]]="","",VALUE(1&amp;"/"&amp;MONTH(Tabla1[[#This Row],[Fecha Baja]])&amp;"/"&amp;YEAR(Tabla1[[#This Row],[Fecha Baja]])))</f>
        <v/>
      </c>
      <c r="AS1355" s="42" t="str">
        <f>IF(Tabla1[[#This Row],[Fecha Ingreso Plataforma]]="","",VALUE(1&amp;"/"&amp;MONTH(Tabla1[[#This Row],[Fecha Ingreso Plataforma]])&amp;"/"&amp;YEAR(Tabla1[[#This Row],[Fecha Ingreso Plataforma]])))</f>
        <v/>
      </c>
      <c r="AT1355" s="41" t="str">
        <f>+IF(AND(Tabla1[[#This Row],[dias]]&gt;=135,Tabla1[[#This Row],[Estado]]="Vigente"),"Si","No")</f>
        <v>No</v>
      </c>
      <c r="AU1355" s="37" t="str">
        <f>+IF(COUNTIF('PLAN EMPLEADO'!I:I,Tabla1[[#This Row],[Mail]])=0,"No","Si")</f>
        <v>No</v>
      </c>
      <c r="AV1355" s="89" t="s">
        <v>709</v>
      </c>
      <c r="AW1355" s="194"/>
    </row>
    <row r="1356" spans="1:49" x14ac:dyDescent="0.2">
      <c r="A1356" s="37" t="s">
        <v>27</v>
      </c>
      <c r="B1356" s="37" t="s">
        <v>3115</v>
      </c>
      <c r="C1356" s="37" t="s">
        <v>28</v>
      </c>
      <c r="D1356" s="37" t="s">
        <v>30</v>
      </c>
      <c r="E1356" s="193" t="str">
        <f>+LEFT(Tabla1[[#This Row],[RutDV]],8)</f>
        <v>19461017</v>
      </c>
      <c r="F1356" s="193" t="str">
        <f>+RIGHT(Tabla1[[#This Row],[RutDV]],1)</f>
        <v>3</v>
      </c>
      <c r="G1356" s="37" t="s">
        <v>535</v>
      </c>
      <c r="H1356" s="37" t="s">
        <v>1152</v>
      </c>
      <c r="I1356" s="37" t="str">
        <f>+TRIM(Tabla1[[#This Row],[Nombres]]&amp;" "&amp;Tabla1[[#This Row],[Apellidos]])</f>
        <v>CRISTOPHER ULISES CURINAO INOSTROZA</v>
      </c>
      <c r="J1356" s="37" t="s">
        <v>2220</v>
      </c>
      <c r="K1356" s="37" t="s">
        <v>2221</v>
      </c>
      <c r="L1356" s="37" t="s">
        <v>2494</v>
      </c>
      <c r="M1356" s="37" t="s">
        <v>2499</v>
      </c>
      <c r="P1356" s="40"/>
      <c r="Q1356" s="37"/>
      <c r="V1356" s="40">
        <v>35193</v>
      </c>
      <c r="W1356" s="37"/>
      <c r="Y1356" s="37" t="str">
        <f>+IFERROR(VLOOKUP(Tabla1[[#This Row],[Supervisor]],STAFF!E:H,4,0),"")</f>
        <v/>
      </c>
      <c r="Z1356" s="40">
        <v>43171</v>
      </c>
      <c r="AA1356" s="40">
        <v>43192</v>
      </c>
      <c r="AB1356" s="37" t="s">
        <v>2517</v>
      </c>
      <c r="AC1356" s="40"/>
      <c r="AD1356" s="37" t="s">
        <v>1152</v>
      </c>
      <c r="AE1356" s="37" t="s">
        <v>1152</v>
      </c>
      <c r="AF1356" s="37">
        <v>19256</v>
      </c>
      <c r="AG1356" s="37" t="s">
        <v>2956</v>
      </c>
      <c r="AJ1356" s="37">
        <v>23</v>
      </c>
      <c r="AK1356" s="37" t="s">
        <v>2515</v>
      </c>
      <c r="AL1356" s="37" t="s">
        <v>709</v>
      </c>
      <c r="AN1356" s="37" t="str">
        <f>+IF(AL1356=45,1,"")</f>
        <v/>
      </c>
      <c r="AO1356" s="40">
        <f ca="1">+TODAY()</f>
        <v>44256</v>
      </c>
      <c r="AP1356" s="41" t="str">
        <f>+IF(Tabla1[[#This Row],[Fecha Ingreso Plataforma]]="","",AO1356-AC1356)</f>
        <v/>
      </c>
      <c r="AQ1356" s="40"/>
      <c r="AR1356" s="42" t="str">
        <f>+IF(Tabla1[[#This Row],[Fecha Baja]]="","",VALUE(1&amp;"/"&amp;MONTH(Tabla1[[#This Row],[Fecha Baja]])&amp;"/"&amp;YEAR(Tabla1[[#This Row],[Fecha Baja]])))</f>
        <v/>
      </c>
      <c r="AS1356" s="42" t="str">
        <f>IF(Tabla1[[#This Row],[Fecha Ingreso Plataforma]]="","",VALUE(1&amp;"/"&amp;MONTH(Tabla1[[#This Row],[Fecha Ingreso Plataforma]])&amp;"/"&amp;YEAR(Tabla1[[#This Row],[Fecha Ingreso Plataforma]])))</f>
        <v/>
      </c>
      <c r="AT1356" s="41" t="str">
        <f>+IF(AND(Tabla1[[#This Row],[dias]]&gt;=135,Tabla1[[#This Row],[Estado]]="Vigente"),"Si","No")</f>
        <v>No</v>
      </c>
      <c r="AU1356" s="37" t="str">
        <f>+IF(COUNTIF('PLAN EMPLEADO'!I:I,Tabla1[[#This Row],[Mail]])=0,"No","Si")</f>
        <v>No</v>
      </c>
      <c r="AV1356" s="89" t="s">
        <v>709</v>
      </c>
      <c r="AW1356" s="194"/>
    </row>
    <row r="1357" spans="1:49" x14ac:dyDescent="0.2">
      <c r="A1357" s="37" t="s">
        <v>27</v>
      </c>
      <c r="B1357" s="37" t="s">
        <v>3115</v>
      </c>
      <c r="C1357" s="37" t="s">
        <v>28</v>
      </c>
      <c r="D1357" s="37" t="s">
        <v>30</v>
      </c>
      <c r="E1357" s="193" t="str">
        <f>+LEFT(Tabla1[[#This Row],[RutDV]],8)</f>
        <v>17998640</v>
      </c>
      <c r="F1357" s="193" t="str">
        <f>+RIGHT(Tabla1[[#This Row],[RutDV]],1)</f>
        <v>K</v>
      </c>
      <c r="G1357" s="37" t="s">
        <v>529</v>
      </c>
      <c r="H1357" s="37" t="s">
        <v>1146</v>
      </c>
      <c r="I1357" s="37" t="str">
        <f>+TRIM(Tabla1[[#This Row],[Nombres]]&amp;" "&amp;Tabla1[[#This Row],[Apellidos]])</f>
        <v>FRANCISCA ESTEFANY CERDA ARRIAGADA</v>
      </c>
      <c r="J1357" s="37" t="s">
        <v>2210</v>
      </c>
      <c r="K1357" s="37" t="s">
        <v>2209</v>
      </c>
      <c r="L1357" s="37" t="s">
        <v>2494</v>
      </c>
      <c r="M1357" s="37" t="s">
        <v>2499</v>
      </c>
      <c r="P1357" s="40"/>
      <c r="Q1357" s="37"/>
      <c r="V1357" s="40">
        <v>33755</v>
      </c>
      <c r="W1357" s="37"/>
      <c r="Y1357" s="37" t="str">
        <f>+IFERROR(VLOOKUP(Tabla1[[#This Row],[Supervisor]],STAFF!E:H,4,0),"")</f>
        <v/>
      </c>
      <c r="Z1357" s="40">
        <v>43171</v>
      </c>
      <c r="AA1357" s="40">
        <v>43192</v>
      </c>
      <c r="AB1357" s="37" t="s">
        <v>2517</v>
      </c>
      <c r="AC1357" s="40"/>
      <c r="AD1357" s="37" t="s">
        <v>1146</v>
      </c>
      <c r="AE1357" s="37" t="s">
        <v>1146</v>
      </c>
      <c r="AF1357" s="37">
        <v>19279</v>
      </c>
      <c r="AG1357" s="37" t="s">
        <v>2950</v>
      </c>
      <c r="AJ1357" s="37">
        <v>23</v>
      </c>
      <c r="AK1357" s="37" t="s">
        <v>2515</v>
      </c>
      <c r="AL1357" s="37" t="s">
        <v>709</v>
      </c>
      <c r="AN1357" s="37" t="str">
        <f>+IF(AL1357=45,1,"")</f>
        <v/>
      </c>
      <c r="AO1357" s="40">
        <f ca="1">+TODAY()</f>
        <v>44256</v>
      </c>
      <c r="AP1357" s="41" t="str">
        <f>+IF(Tabla1[[#This Row],[Fecha Ingreso Plataforma]]="","",AO1357-AC1357)</f>
        <v/>
      </c>
      <c r="AQ1357" s="40"/>
      <c r="AR1357" s="42" t="str">
        <f>+IF(Tabla1[[#This Row],[Fecha Baja]]="","",VALUE(1&amp;"/"&amp;MONTH(Tabla1[[#This Row],[Fecha Baja]])&amp;"/"&amp;YEAR(Tabla1[[#This Row],[Fecha Baja]])))</f>
        <v/>
      </c>
      <c r="AS1357" s="42" t="str">
        <f>IF(Tabla1[[#This Row],[Fecha Ingreso Plataforma]]="","",VALUE(1&amp;"/"&amp;MONTH(Tabla1[[#This Row],[Fecha Ingreso Plataforma]])&amp;"/"&amp;YEAR(Tabla1[[#This Row],[Fecha Ingreso Plataforma]])))</f>
        <v/>
      </c>
      <c r="AT1357" s="41" t="str">
        <f>+IF(AND(Tabla1[[#This Row],[dias]]&gt;=135,Tabla1[[#This Row],[Estado]]="Vigente"),"Si","No")</f>
        <v>No</v>
      </c>
      <c r="AU1357" s="37" t="str">
        <f>+IF(COUNTIF('PLAN EMPLEADO'!I:I,Tabla1[[#This Row],[Mail]])=0,"No","Si")</f>
        <v>No</v>
      </c>
      <c r="AV1357" s="89" t="s">
        <v>709</v>
      </c>
      <c r="AW1357" s="194"/>
    </row>
    <row r="1358" spans="1:49" x14ac:dyDescent="0.2">
      <c r="A1358" s="37" t="s">
        <v>27</v>
      </c>
      <c r="B1358" s="37" t="s">
        <v>3115</v>
      </c>
      <c r="C1358" s="37" t="s">
        <v>28</v>
      </c>
      <c r="D1358" s="37" t="s">
        <v>30</v>
      </c>
      <c r="E1358" s="193" t="str">
        <f>+LEFT(Tabla1[[#This Row],[RutDV]],8)</f>
        <v>17452215</v>
      </c>
      <c r="F1358" s="193" t="str">
        <f>+RIGHT(Tabla1[[#This Row],[RutDV]],1)</f>
        <v>4</v>
      </c>
      <c r="G1358" s="37" t="s">
        <v>546</v>
      </c>
      <c r="H1358" s="37" t="s">
        <v>1163</v>
      </c>
      <c r="I1358" s="37" t="str">
        <f>+TRIM(Tabla1[[#This Row],[Nombres]]&amp;" "&amp;Tabla1[[#This Row],[Apellidos]])</f>
        <v>HANS JOHN VELIZ LARCO</v>
      </c>
      <c r="J1358" s="37" t="s">
        <v>4531</v>
      </c>
      <c r="K1358" s="37" t="s">
        <v>2238</v>
      </c>
      <c r="L1358" s="37" t="s">
        <v>2494</v>
      </c>
      <c r="M1358" s="37" t="s">
        <v>2499</v>
      </c>
      <c r="P1358" s="40"/>
      <c r="Q1358" s="37"/>
      <c r="V1358" s="40">
        <v>32887</v>
      </c>
      <c r="W1358" s="37"/>
      <c r="Y1358" s="37" t="str">
        <f>+IFERROR(VLOOKUP(Tabla1[[#This Row],[Supervisor]],STAFF!E:H,4,0),"")</f>
        <v/>
      </c>
      <c r="Z1358" s="40">
        <v>43171</v>
      </c>
      <c r="AA1358" s="40">
        <v>43192</v>
      </c>
      <c r="AB1358" s="37" t="s">
        <v>2517</v>
      </c>
      <c r="AC1358" s="40"/>
      <c r="AD1358" s="37" t="s">
        <v>1163</v>
      </c>
      <c r="AE1358" s="37" t="s">
        <v>1163</v>
      </c>
      <c r="AF1358" s="37">
        <v>19270</v>
      </c>
      <c r="AG1358" s="37" t="s">
        <v>2967</v>
      </c>
      <c r="AJ1358" s="37">
        <v>23</v>
      </c>
      <c r="AK1358" s="37" t="s">
        <v>2515</v>
      </c>
      <c r="AL1358" s="37" t="s">
        <v>709</v>
      </c>
      <c r="AN1358" s="37" t="str">
        <f>+IF(AL1358=45,1,"")</f>
        <v/>
      </c>
      <c r="AO1358" s="40">
        <f ca="1">+TODAY()</f>
        <v>44256</v>
      </c>
      <c r="AP1358" s="41" t="str">
        <f>+IF(Tabla1[[#This Row],[Fecha Ingreso Plataforma]]="","",AO1358-AC1358)</f>
        <v/>
      </c>
      <c r="AQ1358" s="40"/>
      <c r="AR1358" s="42" t="str">
        <f>+IF(Tabla1[[#This Row],[Fecha Baja]]="","",VALUE(1&amp;"/"&amp;MONTH(Tabla1[[#This Row],[Fecha Baja]])&amp;"/"&amp;YEAR(Tabla1[[#This Row],[Fecha Baja]])))</f>
        <v/>
      </c>
      <c r="AS1358" s="42" t="str">
        <f>IF(Tabla1[[#This Row],[Fecha Ingreso Plataforma]]="","",VALUE(1&amp;"/"&amp;MONTH(Tabla1[[#This Row],[Fecha Ingreso Plataforma]])&amp;"/"&amp;YEAR(Tabla1[[#This Row],[Fecha Ingreso Plataforma]])))</f>
        <v/>
      </c>
      <c r="AT1358" s="41" t="str">
        <f>+IF(AND(Tabla1[[#This Row],[dias]]&gt;=135,Tabla1[[#This Row],[Estado]]="Vigente"),"Si","No")</f>
        <v>No</v>
      </c>
      <c r="AU1358" s="37" t="str">
        <f>+IF(COUNTIF('PLAN EMPLEADO'!I:I,Tabla1[[#This Row],[Mail]])=0,"No","Si")</f>
        <v>No</v>
      </c>
      <c r="AV1358" s="89" t="s">
        <v>709</v>
      </c>
      <c r="AW1358" s="194"/>
    </row>
    <row r="1359" spans="1:49" x14ac:dyDescent="0.2">
      <c r="A1359" s="37" t="s">
        <v>27</v>
      </c>
      <c r="B1359" s="37" t="s">
        <v>3115</v>
      </c>
      <c r="C1359" s="37" t="s">
        <v>28</v>
      </c>
      <c r="D1359" s="37" t="s">
        <v>30</v>
      </c>
      <c r="E1359" s="193" t="str">
        <f>+LEFT(Tabla1[[#This Row],[RutDV]],8)</f>
        <v>12945995</v>
      </c>
      <c r="F1359" s="193" t="str">
        <f>+RIGHT(Tabla1[[#This Row],[RutDV]],1)</f>
        <v>6</v>
      </c>
      <c r="G1359" s="37" t="s">
        <v>550</v>
      </c>
      <c r="H1359" s="37" t="s">
        <v>1167</v>
      </c>
      <c r="I1359" s="37" t="str">
        <f>+TRIM(Tabla1[[#This Row],[Nombres]]&amp;" "&amp;Tabla1[[#This Row],[Apellidos]])</f>
        <v>DICCIA JACOBA ALVAREZ BRAVO</v>
      </c>
      <c r="J1359" s="37" t="s">
        <v>2243</v>
      </c>
      <c r="K1359" s="37" t="s">
        <v>2244</v>
      </c>
      <c r="L1359" s="37" t="s">
        <v>2494</v>
      </c>
      <c r="M1359" s="37" t="s">
        <v>2499</v>
      </c>
      <c r="N1359" s="37" t="s">
        <v>2499</v>
      </c>
      <c r="P1359" s="40"/>
      <c r="Q1359" s="37"/>
      <c r="V1359" s="40">
        <v>28059</v>
      </c>
      <c r="W1359" s="37"/>
      <c r="Y1359" s="37" t="str">
        <f>+IFERROR(VLOOKUP(Tabla1[[#This Row],[Supervisor]],STAFF!E:H,4,0),"")</f>
        <v/>
      </c>
      <c r="Z1359" s="40">
        <v>43172</v>
      </c>
      <c r="AA1359" s="40">
        <v>43199</v>
      </c>
      <c r="AB1359" s="37" t="s">
        <v>2517</v>
      </c>
      <c r="AC1359" s="40"/>
      <c r="AD1359" s="37" t="s">
        <v>1167</v>
      </c>
      <c r="AE1359" s="37" t="s">
        <v>1167</v>
      </c>
      <c r="AF1359" s="37">
        <v>19240</v>
      </c>
      <c r="AG1359" s="37" t="s">
        <v>2971</v>
      </c>
      <c r="AJ1359" s="37">
        <v>24</v>
      </c>
      <c r="AK1359" s="37" t="s">
        <v>3082</v>
      </c>
      <c r="AL1359" s="37">
        <v>45</v>
      </c>
      <c r="AN1359" s="37">
        <f>+IF(AL1359=45,1,"")</f>
        <v>1</v>
      </c>
      <c r="AO1359" s="40">
        <f ca="1">+TODAY()</f>
        <v>44256</v>
      </c>
      <c r="AP1359" s="41" t="str">
        <f>+IF(Tabla1[[#This Row],[Fecha Ingreso Plataforma]]="","",AO1359-AC1359)</f>
        <v/>
      </c>
      <c r="AQ1359" s="40"/>
      <c r="AR1359" s="42" t="str">
        <f>+IF(Tabla1[[#This Row],[Fecha Baja]]="","",VALUE(1&amp;"/"&amp;MONTH(Tabla1[[#This Row],[Fecha Baja]])&amp;"/"&amp;YEAR(Tabla1[[#This Row],[Fecha Baja]])))</f>
        <v/>
      </c>
      <c r="AS1359" s="42" t="str">
        <f>IF(Tabla1[[#This Row],[Fecha Ingreso Plataforma]]="","",VALUE(1&amp;"/"&amp;MONTH(Tabla1[[#This Row],[Fecha Ingreso Plataforma]])&amp;"/"&amp;YEAR(Tabla1[[#This Row],[Fecha Ingreso Plataforma]])))</f>
        <v/>
      </c>
      <c r="AT1359" s="41" t="str">
        <f>+IF(AND(Tabla1[[#This Row],[dias]]&gt;=135,Tabla1[[#This Row],[Estado]]="Vigente"),"Si","No")</f>
        <v>No</v>
      </c>
      <c r="AU1359" s="37" t="str">
        <f>+IF(COUNTIF('PLAN EMPLEADO'!I:I,Tabla1[[#This Row],[Mail]])=0,"No","Si")</f>
        <v>No</v>
      </c>
      <c r="AV1359" s="89" t="s">
        <v>709</v>
      </c>
      <c r="AW1359" s="194"/>
    </row>
    <row r="1360" spans="1:49" x14ac:dyDescent="0.2">
      <c r="A1360" s="37" t="s">
        <v>27</v>
      </c>
      <c r="B1360" s="37" t="s">
        <v>3115</v>
      </c>
      <c r="C1360" s="37" t="s">
        <v>28</v>
      </c>
      <c r="D1360" s="37" t="s">
        <v>30</v>
      </c>
      <c r="E1360" s="193" t="str">
        <f>+LEFT(Tabla1[[#This Row],[RutDV]],8)</f>
        <v>18746005</v>
      </c>
      <c r="F1360" s="193" t="str">
        <f>+RIGHT(Tabla1[[#This Row],[RutDV]],1)</f>
        <v>0</v>
      </c>
      <c r="G1360" s="37" t="s">
        <v>554</v>
      </c>
      <c r="H1360" s="37" t="s">
        <v>1171</v>
      </c>
      <c r="I1360" s="37" t="str">
        <f>+TRIM(Tabla1[[#This Row],[Nombres]]&amp;" "&amp;Tabla1[[#This Row],[Apellidos]])</f>
        <v>HECTOR LEONEL BURGOS LEAL</v>
      </c>
      <c r="J1360" s="37" t="s">
        <v>2251</v>
      </c>
      <c r="K1360" s="37" t="s">
        <v>2252</v>
      </c>
      <c r="L1360" s="37" t="s">
        <v>2494</v>
      </c>
      <c r="M1360" s="37" t="s">
        <v>2499</v>
      </c>
      <c r="P1360" s="40"/>
      <c r="Q1360" s="37"/>
      <c r="V1360" s="40">
        <v>34703</v>
      </c>
      <c r="W1360" s="37"/>
      <c r="Y1360" s="37" t="str">
        <f>+IFERROR(VLOOKUP(Tabla1[[#This Row],[Supervisor]],STAFF!E:H,4,0),"")</f>
        <v/>
      </c>
      <c r="Z1360" s="40">
        <v>43172</v>
      </c>
      <c r="AA1360" s="40">
        <v>43193</v>
      </c>
      <c r="AB1360" s="37" t="s">
        <v>2517</v>
      </c>
      <c r="AC1360" s="40"/>
      <c r="AD1360" s="37" t="s">
        <v>1171</v>
      </c>
      <c r="AE1360" s="37" t="s">
        <v>1171</v>
      </c>
      <c r="AF1360" s="37">
        <v>19011</v>
      </c>
      <c r="AG1360" s="37" t="s">
        <v>2975</v>
      </c>
      <c r="AJ1360" s="37">
        <v>24</v>
      </c>
      <c r="AK1360" s="37" t="s">
        <v>3082</v>
      </c>
      <c r="AL1360" s="37" t="s">
        <v>709</v>
      </c>
      <c r="AN1360" s="37" t="str">
        <f>+IF(AL1360=45,1,"")</f>
        <v/>
      </c>
      <c r="AO1360" s="40">
        <f ca="1">+TODAY()</f>
        <v>44256</v>
      </c>
      <c r="AP1360" s="41" t="str">
        <f>+IF(Tabla1[[#This Row],[Fecha Ingreso Plataforma]]="","",AO1360-AC1360)</f>
        <v/>
      </c>
      <c r="AQ1360" s="40"/>
      <c r="AR1360" s="42" t="str">
        <f>+IF(Tabla1[[#This Row],[Fecha Baja]]="","",VALUE(1&amp;"/"&amp;MONTH(Tabla1[[#This Row],[Fecha Baja]])&amp;"/"&amp;YEAR(Tabla1[[#This Row],[Fecha Baja]])))</f>
        <v/>
      </c>
      <c r="AS1360" s="42" t="str">
        <f>IF(Tabla1[[#This Row],[Fecha Ingreso Plataforma]]="","",VALUE(1&amp;"/"&amp;MONTH(Tabla1[[#This Row],[Fecha Ingreso Plataforma]])&amp;"/"&amp;YEAR(Tabla1[[#This Row],[Fecha Ingreso Plataforma]])))</f>
        <v/>
      </c>
      <c r="AT1360" s="41" t="str">
        <f>+IF(AND(Tabla1[[#This Row],[dias]]&gt;=135,Tabla1[[#This Row],[Estado]]="Vigente"),"Si","No")</f>
        <v>No</v>
      </c>
      <c r="AU1360" s="37" t="str">
        <f>+IF(COUNTIF('PLAN EMPLEADO'!I:I,Tabla1[[#This Row],[Mail]])=0,"No","Si")</f>
        <v>No</v>
      </c>
      <c r="AV1360" s="89" t="s">
        <v>709</v>
      </c>
      <c r="AW1360" s="194"/>
    </row>
    <row r="1361" spans="1:49" x14ac:dyDescent="0.2">
      <c r="A1361" s="37" t="s">
        <v>27</v>
      </c>
      <c r="B1361" s="37" t="s">
        <v>3115</v>
      </c>
      <c r="C1361" s="37" t="s">
        <v>28</v>
      </c>
      <c r="D1361" s="37" t="s">
        <v>30</v>
      </c>
      <c r="E1361" s="193" t="str">
        <f>+LEFT(Tabla1[[#This Row],[RutDV]],8)</f>
        <v>14401931</v>
      </c>
      <c r="F1361" s="193" t="str">
        <f>+RIGHT(Tabla1[[#This Row],[RutDV]],1)</f>
        <v>8</v>
      </c>
      <c r="G1361" s="37" t="s">
        <v>558</v>
      </c>
      <c r="H1361" s="37" t="s">
        <v>1175</v>
      </c>
      <c r="I1361" s="37" t="str">
        <f>+TRIM(Tabla1[[#This Row],[Nombres]]&amp;" "&amp;Tabla1[[#This Row],[Apellidos]])</f>
        <v>HERMAN LUIS CUELLO ALLENDE</v>
      </c>
      <c r="J1361" s="37" t="s">
        <v>2258</v>
      </c>
      <c r="K1361" s="37" t="s">
        <v>2259</v>
      </c>
      <c r="L1361" s="37" t="s">
        <v>2494</v>
      </c>
      <c r="M1361" s="37" t="s">
        <v>2499</v>
      </c>
      <c r="P1361" s="40"/>
      <c r="Q1361" s="37"/>
      <c r="V1361" s="40">
        <v>29201</v>
      </c>
      <c r="W1361" s="37"/>
      <c r="Y1361" s="37" t="str">
        <f>+IFERROR(VLOOKUP(Tabla1[[#This Row],[Supervisor]],STAFF!E:H,4,0),"")</f>
        <v/>
      </c>
      <c r="Z1361" s="40">
        <v>43172</v>
      </c>
      <c r="AA1361" s="40">
        <v>43193</v>
      </c>
      <c r="AB1361" s="37" t="s">
        <v>2517</v>
      </c>
      <c r="AC1361" s="40"/>
      <c r="AD1361" s="37" t="s">
        <v>1175</v>
      </c>
      <c r="AE1361" s="37" t="s">
        <v>1175</v>
      </c>
      <c r="AF1361" s="37">
        <v>19244</v>
      </c>
      <c r="AG1361" s="37" t="s">
        <v>2979</v>
      </c>
      <c r="AJ1361" s="37">
        <v>24</v>
      </c>
      <c r="AK1361" s="37" t="s">
        <v>3082</v>
      </c>
      <c r="AL1361" s="37" t="s">
        <v>709</v>
      </c>
      <c r="AN1361" s="37" t="str">
        <f>+IF(AL1361=45,1,"")</f>
        <v/>
      </c>
      <c r="AO1361" s="40">
        <f ca="1">+TODAY()</f>
        <v>44256</v>
      </c>
      <c r="AP1361" s="41" t="str">
        <f>+IF(Tabla1[[#This Row],[Fecha Ingreso Plataforma]]="","",AO1361-AC1361)</f>
        <v/>
      </c>
      <c r="AQ1361" s="40"/>
      <c r="AR1361" s="42" t="str">
        <f>+IF(Tabla1[[#This Row],[Fecha Baja]]="","",VALUE(1&amp;"/"&amp;MONTH(Tabla1[[#This Row],[Fecha Baja]])&amp;"/"&amp;YEAR(Tabla1[[#This Row],[Fecha Baja]])))</f>
        <v/>
      </c>
      <c r="AS1361" s="42" t="str">
        <f>IF(Tabla1[[#This Row],[Fecha Ingreso Plataforma]]="","",VALUE(1&amp;"/"&amp;MONTH(Tabla1[[#This Row],[Fecha Ingreso Plataforma]])&amp;"/"&amp;YEAR(Tabla1[[#This Row],[Fecha Ingreso Plataforma]])))</f>
        <v/>
      </c>
      <c r="AT1361" s="41" t="str">
        <f>+IF(AND(Tabla1[[#This Row],[dias]]&gt;=135,Tabla1[[#This Row],[Estado]]="Vigente"),"Si","No")</f>
        <v>No</v>
      </c>
      <c r="AU1361" s="37" t="str">
        <f>+IF(COUNTIF('PLAN EMPLEADO'!I:I,Tabla1[[#This Row],[Mail]])=0,"No","Si")</f>
        <v>No</v>
      </c>
      <c r="AV1361" s="89" t="s">
        <v>709</v>
      </c>
      <c r="AW1361" s="194"/>
    </row>
    <row r="1362" spans="1:49" x14ac:dyDescent="0.2">
      <c r="A1362" s="37" t="s">
        <v>27</v>
      </c>
      <c r="B1362" s="37" t="s">
        <v>3115</v>
      </c>
      <c r="C1362" s="37" t="s">
        <v>28</v>
      </c>
      <c r="D1362" s="37" t="s">
        <v>30</v>
      </c>
      <c r="E1362" s="193" t="str">
        <f>+LEFT(Tabla1[[#This Row],[RutDV]],8)</f>
        <v>16565045</v>
      </c>
      <c r="F1362" s="193" t="str">
        <f>+RIGHT(Tabla1[[#This Row],[RutDV]],1)</f>
        <v>K</v>
      </c>
      <c r="G1362" s="37" t="s">
        <v>549</v>
      </c>
      <c r="H1362" s="37" t="s">
        <v>1166</v>
      </c>
      <c r="I1362" s="37" t="str">
        <f>+TRIM(Tabla1[[#This Row],[Nombres]]&amp;" "&amp;Tabla1[[#This Row],[Apellidos]])</f>
        <v>NICOLS ALEJANDRA ALBORNOZ MORAN</v>
      </c>
      <c r="J1362" s="37" t="s">
        <v>2241</v>
      </c>
      <c r="K1362" s="37" t="s">
        <v>2242</v>
      </c>
      <c r="L1362" s="37" t="s">
        <v>2494</v>
      </c>
      <c r="M1362" s="37" t="s">
        <v>2499</v>
      </c>
      <c r="N1362" s="37" t="s">
        <v>2499</v>
      </c>
      <c r="P1362" s="40"/>
      <c r="Q1362" s="37"/>
      <c r="V1362" s="40">
        <v>31752</v>
      </c>
      <c r="W1362" s="37"/>
      <c r="Y1362" s="37" t="str">
        <f>+IFERROR(VLOOKUP(Tabla1[[#This Row],[Supervisor]],STAFF!E:H,4,0),"")</f>
        <v/>
      </c>
      <c r="Z1362" s="40">
        <v>43172</v>
      </c>
      <c r="AA1362" s="40">
        <v>43199</v>
      </c>
      <c r="AB1362" s="37" t="s">
        <v>2517</v>
      </c>
      <c r="AC1362" s="40"/>
      <c r="AD1362" s="37" t="s">
        <v>1166</v>
      </c>
      <c r="AE1362" s="37" t="s">
        <v>1166</v>
      </c>
      <c r="AF1362" s="37">
        <v>19236</v>
      </c>
      <c r="AG1362" s="37" t="s">
        <v>2970</v>
      </c>
      <c r="AJ1362" s="37">
        <v>24</v>
      </c>
      <c r="AK1362" s="37" t="s">
        <v>3082</v>
      </c>
      <c r="AL1362" s="37" t="s">
        <v>709</v>
      </c>
      <c r="AN1362" s="37" t="str">
        <f>+IF(AL1362=45,1,"")</f>
        <v/>
      </c>
      <c r="AO1362" s="40">
        <f ca="1">+TODAY()</f>
        <v>44256</v>
      </c>
      <c r="AP1362" s="41" t="str">
        <f>+IF(Tabla1[[#This Row],[Fecha Ingreso Plataforma]]="","",AO1362-AC1362)</f>
        <v/>
      </c>
      <c r="AQ1362" s="40"/>
      <c r="AR1362" s="42" t="str">
        <f>+IF(Tabla1[[#This Row],[Fecha Baja]]="","",VALUE(1&amp;"/"&amp;MONTH(Tabla1[[#This Row],[Fecha Baja]])&amp;"/"&amp;YEAR(Tabla1[[#This Row],[Fecha Baja]])))</f>
        <v/>
      </c>
      <c r="AS1362" s="42" t="str">
        <f>IF(Tabla1[[#This Row],[Fecha Ingreso Plataforma]]="","",VALUE(1&amp;"/"&amp;MONTH(Tabla1[[#This Row],[Fecha Ingreso Plataforma]])&amp;"/"&amp;YEAR(Tabla1[[#This Row],[Fecha Ingreso Plataforma]])))</f>
        <v/>
      </c>
      <c r="AT1362" s="41" t="str">
        <f>+IF(AND(Tabla1[[#This Row],[dias]]&gt;=135,Tabla1[[#This Row],[Estado]]="Vigente"),"Si","No")</f>
        <v>No</v>
      </c>
      <c r="AU1362" s="37" t="str">
        <f>+IF(COUNTIF('PLAN EMPLEADO'!I:I,Tabla1[[#This Row],[Mail]])=0,"No","Si")</f>
        <v>No</v>
      </c>
      <c r="AV1362" s="89" t="s">
        <v>709</v>
      </c>
      <c r="AW1362" s="194"/>
    </row>
    <row r="1363" spans="1:49" x14ac:dyDescent="0.2">
      <c r="A1363" s="37" t="s">
        <v>27</v>
      </c>
      <c r="B1363" s="37" t="s">
        <v>3115</v>
      </c>
      <c r="C1363" s="37" t="s">
        <v>28</v>
      </c>
      <c r="D1363" s="37" t="s">
        <v>30</v>
      </c>
      <c r="E1363" s="193" t="str">
        <f>+LEFT(Tabla1[[#This Row],[RutDV]],8)</f>
        <v>15354508</v>
      </c>
      <c r="F1363" s="193" t="str">
        <f>+RIGHT(Tabla1[[#This Row],[RutDV]],1)</f>
        <v>1</v>
      </c>
      <c r="G1363" s="37" t="s">
        <v>570</v>
      </c>
      <c r="H1363" s="37" t="s">
        <v>1187</v>
      </c>
      <c r="I1363" s="37" t="str">
        <f>+TRIM(Tabla1[[#This Row],[Nombres]]&amp;" "&amp;Tabla1[[#This Row],[Apellidos]])</f>
        <v>ANDREA STEPHANIE AHUMADA SEYMOUR</v>
      </c>
      <c r="J1363" s="37" t="s">
        <v>2280</v>
      </c>
      <c r="K1363" s="37" t="s">
        <v>2281</v>
      </c>
      <c r="L1363" s="37" t="s">
        <v>2494</v>
      </c>
      <c r="M1363" s="37" t="s">
        <v>2499</v>
      </c>
      <c r="N1363" s="37" t="s">
        <v>2499</v>
      </c>
      <c r="P1363" s="40"/>
      <c r="Q1363" s="37"/>
      <c r="V1363" s="40">
        <v>30324</v>
      </c>
      <c r="W1363" s="37"/>
      <c r="Y1363" s="37" t="str">
        <f>+IFERROR(VLOOKUP(Tabla1[[#This Row],[Supervisor]],STAFF!E:H,4,0),"")</f>
        <v/>
      </c>
      <c r="Z1363" s="40">
        <v>43178</v>
      </c>
      <c r="AA1363" s="40">
        <v>43199</v>
      </c>
      <c r="AB1363" s="37" t="s">
        <v>2517</v>
      </c>
      <c r="AC1363" s="40"/>
      <c r="AD1363" s="37" t="s">
        <v>1187</v>
      </c>
      <c r="AE1363" s="37" t="s">
        <v>1187</v>
      </c>
      <c r="AF1363" s="37" t="e">
        <v>#N/A</v>
      </c>
      <c r="AG1363" s="37" t="s">
        <v>2991</v>
      </c>
      <c r="AJ1363" s="37">
        <v>25</v>
      </c>
      <c r="AK1363" s="37" t="s">
        <v>3085</v>
      </c>
      <c r="AL1363" s="37">
        <v>45</v>
      </c>
      <c r="AN1363" s="37">
        <f>+IF(AL1363=45,1,"")</f>
        <v>1</v>
      </c>
      <c r="AO1363" s="40">
        <f ca="1">+TODAY()</f>
        <v>44256</v>
      </c>
      <c r="AP1363" s="41" t="str">
        <f>+IF(Tabla1[[#This Row],[Fecha Ingreso Plataforma]]="","",AO1363-AC1363)</f>
        <v/>
      </c>
      <c r="AQ1363" s="40"/>
      <c r="AR1363" s="42" t="str">
        <f>+IF(Tabla1[[#This Row],[Fecha Baja]]="","",VALUE(1&amp;"/"&amp;MONTH(Tabla1[[#This Row],[Fecha Baja]])&amp;"/"&amp;YEAR(Tabla1[[#This Row],[Fecha Baja]])))</f>
        <v/>
      </c>
      <c r="AS1363" s="42" t="str">
        <f>IF(Tabla1[[#This Row],[Fecha Ingreso Plataforma]]="","",VALUE(1&amp;"/"&amp;MONTH(Tabla1[[#This Row],[Fecha Ingreso Plataforma]])&amp;"/"&amp;YEAR(Tabla1[[#This Row],[Fecha Ingreso Plataforma]])))</f>
        <v/>
      </c>
      <c r="AT1363" s="41" t="str">
        <f>+IF(AND(Tabla1[[#This Row],[dias]]&gt;=135,Tabla1[[#This Row],[Estado]]="Vigente"),"Si","No")</f>
        <v>No</v>
      </c>
      <c r="AU1363" s="37" t="str">
        <f>+IF(COUNTIF('PLAN EMPLEADO'!I:I,Tabla1[[#This Row],[Mail]])=0,"No","Si")</f>
        <v>No</v>
      </c>
      <c r="AV1363" s="89" t="s">
        <v>709</v>
      </c>
      <c r="AW1363" s="194"/>
    </row>
    <row r="1364" spans="1:49" x14ac:dyDescent="0.2">
      <c r="A1364" s="37" t="s">
        <v>27</v>
      </c>
      <c r="B1364" s="37" t="s">
        <v>3115</v>
      </c>
      <c r="C1364" s="37" t="s">
        <v>28</v>
      </c>
      <c r="D1364" s="37" t="s">
        <v>30</v>
      </c>
      <c r="E1364" s="193" t="str">
        <f>+LEFT(Tabla1[[#This Row],[RutDV]],8)</f>
        <v>19703748</v>
      </c>
      <c r="F1364" s="193" t="str">
        <f>+RIGHT(Tabla1[[#This Row],[RutDV]],1)</f>
        <v>2</v>
      </c>
      <c r="G1364" s="37" t="s">
        <v>581</v>
      </c>
      <c r="H1364" s="37" t="s">
        <v>1198</v>
      </c>
      <c r="I1364" s="37" t="str">
        <f>+TRIM(Tabla1[[#This Row],[Nombres]]&amp;" "&amp;Tabla1[[#This Row],[Apellidos]])</f>
        <v>CHRISTOPHER DUVANCET LALUT NARANJO</v>
      </c>
      <c r="J1364" s="37" t="s">
        <v>2301</v>
      </c>
      <c r="K1364" s="37" t="s">
        <v>2302</v>
      </c>
      <c r="L1364" s="37" t="s">
        <v>2494</v>
      </c>
      <c r="M1364" s="37" t="s">
        <v>2499</v>
      </c>
      <c r="N1364" s="37" t="s">
        <v>2499</v>
      </c>
      <c r="P1364" s="40"/>
      <c r="Q1364" s="37"/>
      <c r="V1364" s="40">
        <v>35623</v>
      </c>
      <c r="W1364" s="37"/>
      <c r="Y1364" s="37" t="str">
        <f>+IFERROR(VLOOKUP(Tabla1[[#This Row],[Supervisor]],STAFF!E:H,4,0),"")</f>
        <v/>
      </c>
      <c r="Z1364" s="40">
        <v>43178</v>
      </c>
      <c r="AA1364" s="40">
        <v>43199</v>
      </c>
      <c r="AB1364" s="37" t="s">
        <v>2517</v>
      </c>
      <c r="AC1364" s="40"/>
      <c r="AD1364" s="37" t="s">
        <v>1198</v>
      </c>
      <c r="AE1364" s="37" t="s">
        <v>1198</v>
      </c>
      <c r="AF1364" s="37" t="e">
        <v>#N/A</v>
      </c>
      <c r="AG1364" s="37" t="s">
        <v>3002</v>
      </c>
      <c r="AJ1364" s="37">
        <v>25</v>
      </c>
      <c r="AK1364" s="37" t="s">
        <v>3085</v>
      </c>
      <c r="AL1364" s="37">
        <v>45</v>
      </c>
      <c r="AN1364" s="37">
        <f>+IF(AL1364=45,1,"")</f>
        <v>1</v>
      </c>
      <c r="AO1364" s="40">
        <f ca="1">+TODAY()</f>
        <v>44256</v>
      </c>
      <c r="AP1364" s="41" t="str">
        <f>+IF(Tabla1[[#This Row],[Fecha Ingreso Plataforma]]="","",AO1364-AC1364)</f>
        <v/>
      </c>
      <c r="AQ1364" s="40"/>
      <c r="AR1364" s="42" t="str">
        <f>+IF(Tabla1[[#This Row],[Fecha Baja]]="","",VALUE(1&amp;"/"&amp;MONTH(Tabla1[[#This Row],[Fecha Baja]])&amp;"/"&amp;YEAR(Tabla1[[#This Row],[Fecha Baja]])))</f>
        <v/>
      </c>
      <c r="AS1364" s="42" t="str">
        <f>IF(Tabla1[[#This Row],[Fecha Ingreso Plataforma]]="","",VALUE(1&amp;"/"&amp;MONTH(Tabla1[[#This Row],[Fecha Ingreso Plataforma]])&amp;"/"&amp;YEAR(Tabla1[[#This Row],[Fecha Ingreso Plataforma]])))</f>
        <v/>
      </c>
      <c r="AT1364" s="41" t="str">
        <f>+IF(AND(Tabla1[[#This Row],[dias]]&gt;=135,Tabla1[[#This Row],[Estado]]="Vigente"),"Si","No")</f>
        <v>No</v>
      </c>
      <c r="AU1364" s="37" t="str">
        <f>+IF(COUNTIF('PLAN EMPLEADO'!I:I,Tabla1[[#This Row],[Mail]])=0,"No","Si")</f>
        <v>No</v>
      </c>
      <c r="AV1364" s="89" t="s">
        <v>709</v>
      </c>
      <c r="AW1364" s="194"/>
    </row>
    <row r="1365" spans="1:49" x14ac:dyDescent="0.2">
      <c r="A1365" s="37" t="s">
        <v>27</v>
      </c>
      <c r="B1365" s="37" t="s">
        <v>3115</v>
      </c>
      <c r="C1365" s="37" t="s">
        <v>28</v>
      </c>
      <c r="D1365" s="37" t="s">
        <v>30</v>
      </c>
      <c r="E1365" s="193" t="str">
        <f>+LEFT(Tabla1[[#This Row],[RutDV]],8)</f>
        <v>18315784</v>
      </c>
      <c r="F1365" s="193" t="str">
        <f>+RIGHT(Tabla1[[#This Row],[RutDV]],1)</f>
        <v>1</v>
      </c>
      <c r="G1365" s="37" t="s">
        <v>582</v>
      </c>
      <c r="H1365" s="37" t="s">
        <v>1199</v>
      </c>
      <c r="I1365" s="37" t="str">
        <f>+TRIM(Tabla1[[#This Row],[Nombres]]&amp;" "&amp;Tabla1[[#This Row],[Apellidos]])</f>
        <v>DAVID ESTEBAN MACKENNA CASTRO</v>
      </c>
      <c r="J1365" s="37" t="s">
        <v>2303</v>
      </c>
      <c r="K1365" s="37" t="s">
        <v>2304</v>
      </c>
      <c r="L1365" s="37" t="s">
        <v>2494</v>
      </c>
      <c r="M1365" s="37" t="s">
        <v>2499</v>
      </c>
      <c r="N1365" s="37" t="s">
        <v>2499</v>
      </c>
      <c r="P1365" s="40"/>
      <c r="Q1365" s="37"/>
      <c r="V1365" s="40">
        <v>34151</v>
      </c>
      <c r="W1365" s="37"/>
      <c r="Y1365" s="37" t="str">
        <f>+IFERROR(VLOOKUP(Tabla1[[#This Row],[Supervisor]],STAFF!E:H,4,0),"")</f>
        <v/>
      </c>
      <c r="Z1365" s="40">
        <v>43178</v>
      </c>
      <c r="AA1365" s="40">
        <v>43199</v>
      </c>
      <c r="AB1365" s="37" t="s">
        <v>2517</v>
      </c>
      <c r="AC1365" s="40"/>
      <c r="AD1365" s="37" t="s">
        <v>1199</v>
      </c>
      <c r="AE1365" s="37" t="s">
        <v>1199</v>
      </c>
      <c r="AF1365" s="37" t="e">
        <v>#N/A</v>
      </c>
      <c r="AG1365" s="37" t="s">
        <v>3003</v>
      </c>
      <c r="AJ1365" s="37">
        <v>25</v>
      </c>
      <c r="AK1365" s="37" t="s">
        <v>3085</v>
      </c>
      <c r="AL1365" s="37">
        <v>45</v>
      </c>
      <c r="AN1365" s="37">
        <f>+IF(AL1365=45,1,"")</f>
        <v>1</v>
      </c>
      <c r="AO1365" s="40">
        <f ca="1">+TODAY()</f>
        <v>44256</v>
      </c>
      <c r="AP1365" s="41" t="str">
        <f>+IF(Tabla1[[#This Row],[Fecha Ingreso Plataforma]]="","",AO1365-AC1365)</f>
        <v/>
      </c>
      <c r="AQ1365" s="40"/>
      <c r="AR1365" s="42" t="str">
        <f>+IF(Tabla1[[#This Row],[Fecha Baja]]="","",VALUE(1&amp;"/"&amp;MONTH(Tabla1[[#This Row],[Fecha Baja]])&amp;"/"&amp;YEAR(Tabla1[[#This Row],[Fecha Baja]])))</f>
        <v/>
      </c>
      <c r="AS1365" s="42" t="str">
        <f>IF(Tabla1[[#This Row],[Fecha Ingreso Plataforma]]="","",VALUE(1&amp;"/"&amp;MONTH(Tabla1[[#This Row],[Fecha Ingreso Plataforma]])&amp;"/"&amp;YEAR(Tabla1[[#This Row],[Fecha Ingreso Plataforma]])))</f>
        <v/>
      </c>
      <c r="AT1365" s="41" t="str">
        <f>+IF(AND(Tabla1[[#This Row],[dias]]&gt;=135,Tabla1[[#This Row],[Estado]]="Vigente"),"Si","No")</f>
        <v>No</v>
      </c>
      <c r="AU1365" s="37" t="str">
        <f>+IF(COUNTIF('PLAN EMPLEADO'!I:I,Tabla1[[#This Row],[Mail]])=0,"No","Si")</f>
        <v>No</v>
      </c>
      <c r="AV1365" s="89" t="s">
        <v>709</v>
      </c>
      <c r="AW1365" s="194"/>
    </row>
    <row r="1366" spans="1:49" x14ac:dyDescent="0.2">
      <c r="A1366" s="37" t="s">
        <v>27</v>
      </c>
      <c r="B1366" s="37" t="s">
        <v>3115</v>
      </c>
      <c r="C1366" s="37" t="s">
        <v>28</v>
      </c>
      <c r="D1366" s="37" t="s">
        <v>30</v>
      </c>
      <c r="E1366" s="193" t="str">
        <f>+LEFT(Tabla1[[#This Row],[RutDV]],8)</f>
        <v>16687336</v>
      </c>
      <c r="F1366" s="193" t="str">
        <f>+RIGHT(Tabla1[[#This Row],[RutDV]],1)</f>
        <v>3</v>
      </c>
      <c r="G1366" s="37" t="s">
        <v>573</v>
      </c>
      <c r="H1366" s="37" t="s">
        <v>1190</v>
      </c>
      <c r="I1366" s="37" t="str">
        <f>+TRIM(Tabla1[[#This Row],[Nombres]]&amp;" "&amp;Tabla1[[#This Row],[Apellidos]])</f>
        <v>SERGIO ALFONSO BRUNA LEDEZMA </v>
      </c>
      <c r="J1366" s="37" t="s">
        <v>4533</v>
      </c>
      <c r="K1366" s="37" t="s">
        <v>2286</v>
      </c>
      <c r="L1366" s="37" t="s">
        <v>2494</v>
      </c>
      <c r="M1366" s="37" t="s">
        <v>2499</v>
      </c>
      <c r="N1366" s="37" t="s">
        <v>2499</v>
      </c>
      <c r="P1366" s="40"/>
      <c r="Q1366" s="37"/>
      <c r="V1366" s="40">
        <v>32053</v>
      </c>
      <c r="W1366" s="37"/>
      <c r="Y1366" s="37" t="str">
        <f>+IFERROR(VLOOKUP(Tabla1[[#This Row],[Supervisor]],STAFF!E:H,4,0),"")</f>
        <v/>
      </c>
      <c r="Z1366" s="40">
        <v>43178</v>
      </c>
      <c r="AA1366" s="40">
        <v>43199</v>
      </c>
      <c r="AB1366" s="37" t="s">
        <v>2517</v>
      </c>
      <c r="AC1366" s="40"/>
      <c r="AD1366" s="37" t="s">
        <v>1190</v>
      </c>
      <c r="AE1366" s="37" t="s">
        <v>1190</v>
      </c>
      <c r="AF1366" s="37" t="e">
        <v>#N/A</v>
      </c>
      <c r="AG1366" s="37" t="s">
        <v>2994</v>
      </c>
      <c r="AJ1366" s="37">
        <v>25</v>
      </c>
      <c r="AK1366" s="37" t="s">
        <v>3085</v>
      </c>
      <c r="AL1366" s="37">
        <v>45</v>
      </c>
      <c r="AN1366" s="37">
        <f>+IF(AL1366=45,1,"")</f>
        <v>1</v>
      </c>
      <c r="AO1366" s="40">
        <f ca="1">+TODAY()</f>
        <v>44256</v>
      </c>
      <c r="AP1366" s="41" t="str">
        <f>+IF(Tabla1[[#This Row],[Fecha Ingreso Plataforma]]="","",AO1366-AC1366)</f>
        <v/>
      </c>
      <c r="AQ1366" s="40"/>
      <c r="AR1366" s="42" t="str">
        <f>+IF(Tabla1[[#This Row],[Fecha Baja]]="","",VALUE(1&amp;"/"&amp;MONTH(Tabla1[[#This Row],[Fecha Baja]])&amp;"/"&amp;YEAR(Tabla1[[#This Row],[Fecha Baja]])))</f>
        <v/>
      </c>
      <c r="AS1366" s="42" t="str">
        <f>IF(Tabla1[[#This Row],[Fecha Ingreso Plataforma]]="","",VALUE(1&amp;"/"&amp;MONTH(Tabla1[[#This Row],[Fecha Ingreso Plataforma]])&amp;"/"&amp;YEAR(Tabla1[[#This Row],[Fecha Ingreso Plataforma]])))</f>
        <v/>
      </c>
      <c r="AT1366" s="41" t="str">
        <f>+IF(AND(Tabla1[[#This Row],[dias]]&gt;=135,Tabla1[[#This Row],[Estado]]="Vigente"),"Si","No")</f>
        <v>No</v>
      </c>
      <c r="AU1366" s="37" t="str">
        <f>+IF(COUNTIF('PLAN EMPLEADO'!I:I,Tabla1[[#This Row],[Mail]])=0,"No","Si")</f>
        <v>No</v>
      </c>
      <c r="AV1366" s="89" t="s">
        <v>709</v>
      </c>
      <c r="AW1366" s="194"/>
    </row>
    <row r="1367" spans="1:49" x14ac:dyDescent="0.2">
      <c r="A1367" s="37" t="s">
        <v>27</v>
      </c>
      <c r="B1367" s="37" t="s">
        <v>3115</v>
      </c>
      <c r="C1367" s="37" t="s">
        <v>28</v>
      </c>
      <c r="D1367" s="37" t="s">
        <v>30</v>
      </c>
      <c r="E1367" s="193" t="str">
        <f>+LEFT(Tabla1[[#This Row],[RutDV]],8)</f>
        <v>18179699</v>
      </c>
      <c r="F1367" s="193" t="str">
        <f>+RIGHT(Tabla1[[#This Row],[RutDV]],1)</f>
        <v>5</v>
      </c>
      <c r="G1367" s="37" t="s">
        <v>577</v>
      </c>
      <c r="H1367" s="37" t="s">
        <v>1194</v>
      </c>
      <c r="I1367" s="37" t="str">
        <f>+TRIM(Tabla1[[#This Row],[Nombres]]&amp;" "&amp;Tabla1[[#This Row],[Apellidos]])</f>
        <v>YOCELYN BEATRIZ CHACANA ZAPATA </v>
      </c>
      <c r="J1367" s="37" t="s">
        <v>2293</v>
      </c>
      <c r="K1367" s="37" t="s">
        <v>2294</v>
      </c>
      <c r="L1367" s="37" t="s">
        <v>2494</v>
      </c>
      <c r="M1367" s="37" t="s">
        <v>2499</v>
      </c>
      <c r="N1367" s="37" t="s">
        <v>2499</v>
      </c>
      <c r="P1367" s="40"/>
      <c r="Q1367" s="37"/>
      <c r="V1367" s="40">
        <v>33929</v>
      </c>
      <c r="W1367" s="37"/>
      <c r="Y1367" s="37" t="str">
        <f>+IFERROR(VLOOKUP(Tabla1[[#This Row],[Supervisor]],STAFF!E:H,4,0),"")</f>
        <v/>
      </c>
      <c r="Z1367" s="40">
        <v>43178</v>
      </c>
      <c r="AA1367" s="40">
        <v>43199</v>
      </c>
      <c r="AB1367" s="37" t="s">
        <v>2517</v>
      </c>
      <c r="AC1367" s="40"/>
      <c r="AD1367" s="37" t="s">
        <v>1194</v>
      </c>
      <c r="AE1367" s="37" t="s">
        <v>1194</v>
      </c>
      <c r="AF1367" s="37" t="e">
        <v>#N/A</v>
      </c>
      <c r="AG1367" s="37" t="s">
        <v>2998</v>
      </c>
      <c r="AJ1367" s="37">
        <v>25</v>
      </c>
      <c r="AK1367" s="37" t="s">
        <v>3085</v>
      </c>
      <c r="AL1367" s="37">
        <v>45</v>
      </c>
      <c r="AN1367" s="37">
        <f>+IF(AL1367=45,1,"")</f>
        <v>1</v>
      </c>
      <c r="AO1367" s="40">
        <f ca="1">+TODAY()</f>
        <v>44256</v>
      </c>
      <c r="AP1367" s="41" t="str">
        <f>+IF(Tabla1[[#This Row],[Fecha Ingreso Plataforma]]="","",AO1367-AC1367)</f>
        <v/>
      </c>
      <c r="AQ1367" s="40"/>
      <c r="AR1367" s="42" t="str">
        <f>+IF(Tabla1[[#This Row],[Fecha Baja]]="","",VALUE(1&amp;"/"&amp;MONTH(Tabla1[[#This Row],[Fecha Baja]])&amp;"/"&amp;YEAR(Tabla1[[#This Row],[Fecha Baja]])))</f>
        <v/>
      </c>
      <c r="AS1367" s="42" t="str">
        <f>IF(Tabla1[[#This Row],[Fecha Ingreso Plataforma]]="","",VALUE(1&amp;"/"&amp;MONTH(Tabla1[[#This Row],[Fecha Ingreso Plataforma]])&amp;"/"&amp;YEAR(Tabla1[[#This Row],[Fecha Ingreso Plataforma]])))</f>
        <v/>
      </c>
      <c r="AT1367" s="41" t="str">
        <f>+IF(AND(Tabla1[[#This Row],[dias]]&gt;=135,Tabla1[[#This Row],[Estado]]="Vigente"),"Si","No")</f>
        <v>No</v>
      </c>
      <c r="AU1367" s="37" t="str">
        <f>+IF(COUNTIF('PLAN EMPLEADO'!I:I,Tabla1[[#This Row],[Mail]])=0,"No","Si")</f>
        <v>No</v>
      </c>
      <c r="AV1367" s="89" t="s">
        <v>709</v>
      </c>
      <c r="AW1367" s="194"/>
    </row>
    <row r="1368" spans="1:49" x14ac:dyDescent="0.2">
      <c r="A1368" s="37" t="s">
        <v>27</v>
      </c>
      <c r="B1368" s="37" t="s">
        <v>3115</v>
      </c>
      <c r="C1368" s="37" t="s">
        <v>28</v>
      </c>
      <c r="D1368" s="37" t="s">
        <v>30</v>
      </c>
      <c r="E1368" s="193" t="str">
        <f>+LEFT(Tabla1[[#This Row],[RutDV]],8)</f>
        <v>20006689</v>
      </c>
      <c r="F1368" s="193" t="str">
        <f>+RIGHT(Tabla1[[#This Row],[RutDV]],1)</f>
        <v>8</v>
      </c>
      <c r="G1368" s="37" t="s">
        <v>578</v>
      </c>
      <c r="H1368" s="37" t="s">
        <v>1195</v>
      </c>
      <c r="I1368" s="37" t="str">
        <f>+TRIM(Tabla1[[#This Row],[Nombres]]&amp;" "&amp;Tabla1[[#This Row],[Apellidos]])</f>
        <v>YENIFER NATALIA CONTRERAS DIAZ</v>
      </c>
      <c r="J1368" s="37" t="s">
        <v>2295</v>
      </c>
      <c r="K1368" s="37" t="s">
        <v>2296</v>
      </c>
      <c r="L1368" s="37" t="s">
        <v>2494</v>
      </c>
      <c r="M1368" s="37" t="s">
        <v>2499</v>
      </c>
      <c r="N1368" s="37" t="s">
        <v>2499</v>
      </c>
      <c r="P1368" s="40"/>
      <c r="Q1368" s="37"/>
      <c r="V1368" s="40">
        <v>36354</v>
      </c>
      <c r="W1368" s="37"/>
      <c r="Y1368" s="37" t="str">
        <f>+IFERROR(VLOOKUP(Tabla1[[#This Row],[Supervisor]],STAFF!E:H,4,0),"")</f>
        <v/>
      </c>
      <c r="Z1368" s="40">
        <v>43178</v>
      </c>
      <c r="AA1368" s="40">
        <v>43199</v>
      </c>
      <c r="AB1368" s="37" t="s">
        <v>2517</v>
      </c>
      <c r="AC1368" s="40"/>
      <c r="AD1368" s="37" t="s">
        <v>1195</v>
      </c>
      <c r="AE1368" s="37" t="s">
        <v>1195</v>
      </c>
      <c r="AF1368" s="37" t="e">
        <v>#N/A</v>
      </c>
      <c r="AG1368" s="37" t="s">
        <v>2999</v>
      </c>
      <c r="AJ1368" s="37">
        <v>25</v>
      </c>
      <c r="AK1368" s="37" t="s">
        <v>3085</v>
      </c>
      <c r="AL1368" s="37">
        <v>45</v>
      </c>
      <c r="AN1368" s="37">
        <f>+IF(AL1368=45,1,"")</f>
        <v>1</v>
      </c>
      <c r="AO1368" s="40">
        <f ca="1">+TODAY()</f>
        <v>44256</v>
      </c>
      <c r="AP1368" s="41" t="str">
        <f>+IF(Tabla1[[#This Row],[Fecha Ingreso Plataforma]]="","",AO1368-AC1368)</f>
        <v/>
      </c>
      <c r="AQ1368" s="40"/>
      <c r="AR1368" s="42" t="str">
        <f>+IF(Tabla1[[#This Row],[Fecha Baja]]="","",VALUE(1&amp;"/"&amp;MONTH(Tabla1[[#This Row],[Fecha Baja]])&amp;"/"&amp;YEAR(Tabla1[[#This Row],[Fecha Baja]])))</f>
        <v/>
      </c>
      <c r="AS1368" s="42" t="str">
        <f>IF(Tabla1[[#This Row],[Fecha Ingreso Plataforma]]="","",VALUE(1&amp;"/"&amp;MONTH(Tabla1[[#This Row],[Fecha Ingreso Plataforma]])&amp;"/"&amp;YEAR(Tabla1[[#This Row],[Fecha Ingreso Plataforma]])))</f>
        <v/>
      </c>
      <c r="AT1368" s="41" t="str">
        <f>+IF(AND(Tabla1[[#This Row],[dias]]&gt;=135,Tabla1[[#This Row],[Estado]]="Vigente"),"Si","No")</f>
        <v>No</v>
      </c>
      <c r="AU1368" s="37" t="str">
        <f>+IF(COUNTIF('PLAN EMPLEADO'!I:I,Tabla1[[#This Row],[Mail]])=0,"No","Si")</f>
        <v>No</v>
      </c>
      <c r="AV1368" s="89" t="s">
        <v>709</v>
      </c>
      <c r="AW1368" s="194"/>
    </row>
    <row r="1369" spans="1:49" x14ac:dyDescent="0.2">
      <c r="A1369" s="37" t="s">
        <v>27</v>
      </c>
      <c r="B1369" s="37" t="s">
        <v>3115</v>
      </c>
      <c r="C1369" s="37" t="s">
        <v>28</v>
      </c>
      <c r="D1369" s="37" t="s">
        <v>30</v>
      </c>
      <c r="E1369" s="193" t="str">
        <f>+LEFT(Tabla1[[#This Row],[RutDV]],8)</f>
        <v>20309151</v>
      </c>
      <c r="F1369" s="193" t="str">
        <f>+RIGHT(Tabla1[[#This Row],[RutDV]],1)</f>
        <v>6</v>
      </c>
      <c r="G1369" s="37" t="s">
        <v>591</v>
      </c>
      <c r="H1369" s="37" t="s">
        <v>1207</v>
      </c>
      <c r="I1369" s="37" t="str">
        <f>+TRIM(Tabla1[[#This Row],[Nombres]]&amp;" "&amp;Tabla1[[#This Row],[Apellidos]])</f>
        <v>CAMILA ANDREA DIAZ DIAZ</v>
      </c>
      <c r="J1369" s="37" t="s">
        <v>4535</v>
      </c>
      <c r="K1369" s="37" t="s">
        <v>1914</v>
      </c>
      <c r="L1369" s="37" t="s">
        <v>2494</v>
      </c>
      <c r="M1369" s="37" t="s">
        <v>2499</v>
      </c>
      <c r="P1369" s="40"/>
      <c r="Q1369" s="37"/>
      <c r="V1369" s="40">
        <v>36201</v>
      </c>
      <c r="W1369" s="37"/>
      <c r="Y1369" s="37" t="str">
        <f>+IFERROR(VLOOKUP(Tabla1[[#This Row],[Supervisor]],STAFF!E:H,4,0),"")</f>
        <v/>
      </c>
      <c r="Z1369" s="40">
        <v>43193</v>
      </c>
      <c r="AA1369" s="40">
        <v>43213</v>
      </c>
      <c r="AB1369" s="37" t="s">
        <v>2517</v>
      </c>
      <c r="AC1369" s="40"/>
      <c r="AD1369" s="37" t="s">
        <v>1207</v>
      </c>
      <c r="AE1369" s="37" t="s">
        <v>1207</v>
      </c>
      <c r="AF1369" s="37">
        <v>19050</v>
      </c>
      <c r="AG1369" s="37" t="s">
        <v>3010</v>
      </c>
      <c r="AJ1369" s="37">
        <v>26</v>
      </c>
      <c r="AK1369" s="37" t="s">
        <v>3084</v>
      </c>
      <c r="AL1369" s="37" t="s">
        <v>709</v>
      </c>
      <c r="AN1369" s="37" t="str">
        <f>+IF(AL1369=45,1,"")</f>
        <v/>
      </c>
      <c r="AO1369" s="40">
        <f ca="1">+TODAY()</f>
        <v>44256</v>
      </c>
      <c r="AP1369" s="41" t="str">
        <f>+IF(Tabla1[[#This Row],[Fecha Ingreso Plataforma]]="","",AO1369-AC1369)</f>
        <v/>
      </c>
      <c r="AQ1369" s="40"/>
      <c r="AR1369" s="42" t="str">
        <f>+IF(Tabla1[[#This Row],[Fecha Baja]]="","",VALUE(1&amp;"/"&amp;MONTH(Tabla1[[#This Row],[Fecha Baja]])&amp;"/"&amp;YEAR(Tabla1[[#This Row],[Fecha Baja]])))</f>
        <v/>
      </c>
      <c r="AS1369" s="42" t="str">
        <f>IF(Tabla1[[#This Row],[Fecha Ingreso Plataforma]]="","",VALUE(1&amp;"/"&amp;MONTH(Tabla1[[#This Row],[Fecha Ingreso Plataforma]])&amp;"/"&amp;YEAR(Tabla1[[#This Row],[Fecha Ingreso Plataforma]])))</f>
        <v/>
      </c>
      <c r="AT1369" s="41" t="str">
        <f>+IF(AND(Tabla1[[#This Row],[dias]]&gt;=135,Tabla1[[#This Row],[Estado]]="Vigente"),"Si","No")</f>
        <v>No</v>
      </c>
      <c r="AU1369" s="37" t="str">
        <f>+IF(COUNTIF('PLAN EMPLEADO'!I:I,Tabla1[[#This Row],[Mail]])=0,"No","Si")</f>
        <v>No</v>
      </c>
      <c r="AV1369" s="89" t="s">
        <v>709</v>
      </c>
      <c r="AW1369" s="194"/>
    </row>
    <row r="1370" spans="1:49" x14ac:dyDescent="0.2">
      <c r="A1370" s="37" t="s">
        <v>27</v>
      </c>
      <c r="B1370" s="37" t="s">
        <v>3115</v>
      </c>
      <c r="C1370" s="37" t="s">
        <v>28</v>
      </c>
      <c r="D1370" s="37" t="s">
        <v>30</v>
      </c>
      <c r="E1370" s="193" t="str">
        <f>+LEFT(Tabla1[[#This Row],[RutDV]],8)</f>
        <v>17782974</v>
      </c>
      <c r="F1370" s="193" t="str">
        <f>+RIGHT(Tabla1[[#This Row],[RutDV]],1)</f>
        <v>9</v>
      </c>
      <c r="G1370" s="37" t="s">
        <v>594</v>
      </c>
      <c r="H1370" s="37" t="s">
        <v>1210</v>
      </c>
      <c r="I1370" s="37" t="str">
        <f>+TRIM(Tabla1[[#This Row],[Nombres]]&amp;" "&amp;Tabla1[[#This Row],[Apellidos]])</f>
        <v>CONSTANZA VALERIA MELISSA TRAMOLAO LICANQUEO</v>
      </c>
      <c r="J1370" s="37" t="s">
        <v>2317</v>
      </c>
      <c r="K1370" s="37" t="s">
        <v>2318</v>
      </c>
      <c r="L1370" s="37" t="s">
        <v>2494</v>
      </c>
      <c r="M1370" s="37" t="s">
        <v>2499</v>
      </c>
      <c r="P1370" s="40"/>
      <c r="Q1370" s="37"/>
      <c r="V1370" s="40">
        <v>33348</v>
      </c>
      <c r="W1370" s="37"/>
      <c r="Y1370" s="37" t="str">
        <f>+IFERROR(VLOOKUP(Tabla1[[#This Row],[Supervisor]],STAFF!E:H,4,0),"")</f>
        <v/>
      </c>
      <c r="Z1370" s="40">
        <v>43193</v>
      </c>
      <c r="AA1370" s="40">
        <v>43213</v>
      </c>
      <c r="AB1370" s="37" t="s">
        <v>2517</v>
      </c>
      <c r="AC1370" s="40"/>
      <c r="AD1370" s="37" t="s">
        <v>1210</v>
      </c>
      <c r="AE1370" s="37" t="s">
        <v>1210</v>
      </c>
      <c r="AF1370" s="37">
        <v>19094</v>
      </c>
      <c r="AG1370" s="37" t="s">
        <v>3013</v>
      </c>
      <c r="AJ1370" s="37">
        <v>26</v>
      </c>
      <c r="AK1370" s="37" t="s">
        <v>3084</v>
      </c>
      <c r="AL1370" s="37" t="s">
        <v>709</v>
      </c>
      <c r="AN1370" s="37" t="str">
        <f>+IF(AL1370=45,1,"")</f>
        <v/>
      </c>
      <c r="AO1370" s="40">
        <f ca="1">+TODAY()</f>
        <v>44256</v>
      </c>
      <c r="AP1370" s="41" t="str">
        <f>+IF(Tabla1[[#This Row],[Fecha Ingreso Plataforma]]="","",AO1370-AC1370)</f>
        <v/>
      </c>
      <c r="AQ1370" s="40"/>
      <c r="AR1370" s="42" t="str">
        <f>+IF(Tabla1[[#This Row],[Fecha Baja]]="","",VALUE(1&amp;"/"&amp;MONTH(Tabla1[[#This Row],[Fecha Baja]])&amp;"/"&amp;YEAR(Tabla1[[#This Row],[Fecha Baja]])))</f>
        <v/>
      </c>
      <c r="AS1370" s="42" t="str">
        <f>IF(Tabla1[[#This Row],[Fecha Ingreso Plataforma]]="","",VALUE(1&amp;"/"&amp;MONTH(Tabla1[[#This Row],[Fecha Ingreso Plataforma]])&amp;"/"&amp;YEAR(Tabla1[[#This Row],[Fecha Ingreso Plataforma]])))</f>
        <v/>
      </c>
      <c r="AT1370" s="41" t="str">
        <f>+IF(AND(Tabla1[[#This Row],[dias]]&gt;=135,Tabla1[[#This Row],[Estado]]="Vigente"),"Si","No")</f>
        <v>No</v>
      </c>
      <c r="AU1370" s="37" t="str">
        <f>+IF(COUNTIF('PLAN EMPLEADO'!I:I,Tabla1[[#This Row],[Mail]])=0,"No","Si")</f>
        <v>No</v>
      </c>
      <c r="AV1370" s="89" t="s">
        <v>709</v>
      </c>
      <c r="AW1370" s="194"/>
    </row>
    <row r="1371" spans="1:49" x14ac:dyDescent="0.2">
      <c r="A1371" s="37" t="s">
        <v>27</v>
      </c>
      <c r="B1371" s="37" t="s">
        <v>3115</v>
      </c>
      <c r="C1371" s="37" t="s">
        <v>28</v>
      </c>
      <c r="D1371" s="37" t="s">
        <v>30</v>
      </c>
      <c r="E1371" s="193" t="str">
        <f>+LEFT(Tabla1[[#This Row],[RutDV]],8)</f>
        <v>19506984</v>
      </c>
      <c r="F1371" s="193" t="str">
        <f>+RIGHT(Tabla1[[#This Row],[RutDV]],1)</f>
        <v>0</v>
      </c>
      <c r="G1371" s="37" t="s">
        <v>596</v>
      </c>
      <c r="H1371" s="37" t="s">
        <v>1212</v>
      </c>
      <c r="I1371" s="37" t="str">
        <f>+TRIM(Tabla1[[#This Row],[Nombres]]&amp;" "&amp;Tabla1[[#This Row],[Apellidos]])</f>
        <v>DANIEL ALEJANDRO BUGUEÑO MUÑOZ</v>
      </c>
      <c r="J1371" s="37" t="s">
        <v>2320</v>
      </c>
      <c r="K1371" s="37" t="s">
        <v>2321</v>
      </c>
      <c r="L1371" s="37" t="s">
        <v>2494</v>
      </c>
      <c r="M1371" s="37" t="s">
        <v>2499</v>
      </c>
      <c r="P1371" s="40"/>
      <c r="Q1371" s="37"/>
      <c r="V1371" s="40">
        <v>35636</v>
      </c>
      <c r="W1371" s="37"/>
      <c r="Y1371" s="37" t="str">
        <f>+IFERROR(VLOOKUP(Tabla1[[#This Row],[Supervisor]],STAFF!E:H,4,0),"")</f>
        <v/>
      </c>
      <c r="Z1371" s="40">
        <v>43193</v>
      </c>
      <c r="AA1371" s="40">
        <v>43213</v>
      </c>
      <c r="AB1371" s="37" t="s">
        <v>2517</v>
      </c>
      <c r="AC1371" s="40"/>
      <c r="AD1371" s="37" t="s">
        <v>1212</v>
      </c>
      <c r="AE1371" s="37" t="s">
        <v>1212</v>
      </c>
      <c r="AF1371" s="37">
        <v>19107</v>
      </c>
      <c r="AG1371" s="37" t="s">
        <v>3015</v>
      </c>
      <c r="AJ1371" s="37">
        <v>26</v>
      </c>
      <c r="AK1371" s="37" t="s">
        <v>3084</v>
      </c>
      <c r="AL1371" s="37" t="s">
        <v>709</v>
      </c>
      <c r="AN1371" s="37" t="str">
        <f>+IF(AL1371=45,1,"")</f>
        <v/>
      </c>
      <c r="AO1371" s="40">
        <f ca="1">+TODAY()</f>
        <v>44256</v>
      </c>
      <c r="AP1371" s="41" t="str">
        <f>+IF(Tabla1[[#This Row],[Fecha Ingreso Plataforma]]="","",AO1371-AC1371)</f>
        <v/>
      </c>
      <c r="AQ1371" s="40"/>
      <c r="AR1371" s="42" t="str">
        <f>+IF(Tabla1[[#This Row],[Fecha Baja]]="","",VALUE(1&amp;"/"&amp;MONTH(Tabla1[[#This Row],[Fecha Baja]])&amp;"/"&amp;YEAR(Tabla1[[#This Row],[Fecha Baja]])))</f>
        <v/>
      </c>
      <c r="AS1371" s="42" t="str">
        <f>IF(Tabla1[[#This Row],[Fecha Ingreso Plataforma]]="","",VALUE(1&amp;"/"&amp;MONTH(Tabla1[[#This Row],[Fecha Ingreso Plataforma]])&amp;"/"&amp;YEAR(Tabla1[[#This Row],[Fecha Ingreso Plataforma]])))</f>
        <v/>
      </c>
      <c r="AT1371" s="41" t="str">
        <f>+IF(AND(Tabla1[[#This Row],[dias]]&gt;=135,Tabla1[[#This Row],[Estado]]="Vigente"),"Si","No")</f>
        <v>No</v>
      </c>
      <c r="AU1371" s="37" t="str">
        <f>+IF(COUNTIF('PLAN EMPLEADO'!I:I,Tabla1[[#This Row],[Mail]])=0,"No","Si")</f>
        <v>No</v>
      </c>
      <c r="AV1371" s="89" t="s">
        <v>709</v>
      </c>
      <c r="AW1371" s="194"/>
    </row>
    <row r="1372" spans="1:49" x14ac:dyDescent="0.2">
      <c r="A1372" s="37" t="s">
        <v>27</v>
      </c>
      <c r="B1372" s="37" t="s">
        <v>3115</v>
      </c>
      <c r="C1372" s="37" t="s">
        <v>28</v>
      </c>
      <c r="D1372" s="37" t="s">
        <v>30</v>
      </c>
      <c r="E1372" s="193" t="str">
        <f>+LEFT(Tabla1[[#This Row],[RutDV]],8)</f>
        <v>19100186</v>
      </c>
      <c r="F1372" s="193" t="str">
        <f>+RIGHT(Tabla1[[#This Row],[RutDV]],1)</f>
        <v>9</v>
      </c>
      <c r="G1372" s="37" t="s">
        <v>597</v>
      </c>
      <c r="H1372" s="37" t="s">
        <v>1213</v>
      </c>
      <c r="I1372" s="37" t="str">
        <f>+TRIM(Tabla1[[#This Row],[Nombres]]&amp;" "&amp;Tabla1[[#This Row],[Apellidos]])</f>
        <v>FELIPE IGNACIO GUERRERO VASQUEZ</v>
      </c>
      <c r="J1372" s="37" t="s">
        <v>1996</v>
      </c>
      <c r="K1372" s="37" t="s">
        <v>2322</v>
      </c>
      <c r="L1372" s="37" t="s">
        <v>2494</v>
      </c>
      <c r="M1372" s="37" t="s">
        <v>2499</v>
      </c>
      <c r="P1372" s="40"/>
      <c r="Q1372" s="37"/>
      <c r="V1372" s="40">
        <v>35166</v>
      </c>
      <c r="W1372" s="37"/>
      <c r="Y1372" s="37" t="str">
        <f>+IFERROR(VLOOKUP(Tabla1[[#This Row],[Supervisor]],STAFF!E:H,4,0),"")</f>
        <v/>
      </c>
      <c r="Z1372" s="40">
        <v>43193</v>
      </c>
      <c r="AA1372" s="40">
        <v>43213</v>
      </c>
      <c r="AB1372" s="37" t="s">
        <v>2517</v>
      </c>
      <c r="AC1372" s="40"/>
      <c r="AD1372" s="37" t="s">
        <v>1213</v>
      </c>
      <c r="AE1372" s="37" t="s">
        <v>1213</v>
      </c>
      <c r="AF1372" s="37">
        <v>19110</v>
      </c>
      <c r="AG1372" s="37" t="s">
        <v>3016</v>
      </c>
      <c r="AJ1372" s="37">
        <v>26</v>
      </c>
      <c r="AK1372" s="37" t="s">
        <v>3084</v>
      </c>
      <c r="AL1372" s="37" t="s">
        <v>709</v>
      </c>
      <c r="AN1372" s="37" t="str">
        <f>+IF(AL1372=45,1,"")</f>
        <v/>
      </c>
      <c r="AO1372" s="40">
        <f ca="1">+TODAY()</f>
        <v>44256</v>
      </c>
      <c r="AP1372" s="41" t="str">
        <f>+IF(Tabla1[[#This Row],[Fecha Ingreso Plataforma]]="","",AO1372-AC1372)</f>
        <v/>
      </c>
      <c r="AQ1372" s="40"/>
      <c r="AR1372" s="42" t="str">
        <f>+IF(Tabla1[[#This Row],[Fecha Baja]]="","",VALUE(1&amp;"/"&amp;MONTH(Tabla1[[#This Row],[Fecha Baja]])&amp;"/"&amp;YEAR(Tabla1[[#This Row],[Fecha Baja]])))</f>
        <v/>
      </c>
      <c r="AS1372" s="42" t="str">
        <f>IF(Tabla1[[#This Row],[Fecha Ingreso Plataforma]]="","",VALUE(1&amp;"/"&amp;MONTH(Tabla1[[#This Row],[Fecha Ingreso Plataforma]])&amp;"/"&amp;YEAR(Tabla1[[#This Row],[Fecha Ingreso Plataforma]])))</f>
        <v/>
      </c>
      <c r="AT1372" s="41" t="str">
        <f>+IF(AND(Tabla1[[#This Row],[dias]]&gt;=135,Tabla1[[#This Row],[Estado]]="Vigente"),"Si","No")</f>
        <v>No</v>
      </c>
      <c r="AU1372" s="37" t="str">
        <f>+IF(COUNTIF('PLAN EMPLEADO'!I:I,Tabla1[[#This Row],[Mail]])=0,"No","Si")</f>
        <v>No</v>
      </c>
      <c r="AV1372" s="89" t="s">
        <v>709</v>
      </c>
      <c r="AW1372" s="194"/>
    </row>
    <row r="1373" spans="1:49" x14ac:dyDescent="0.2">
      <c r="A1373" s="37" t="s">
        <v>27</v>
      </c>
      <c r="B1373" s="37" t="s">
        <v>3115</v>
      </c>
      <c r="C1373" s="37" t="s">
        <v>28</v>
      </c>
      <c r="D1373" s="37" t="s">
        <v>30</v>
      </c>
      <c r="E1373" s="193" t="str">
        <f>+LEFT(Tabla1[[#This Row],[RutDV]],8)</f>
        <v>19144955</v>
      </c>
      <c r="F1373" s="193" t="str">
        <f>+RIGHT(Tabla1[[#This Row],[RutDV]],1)</f>
        <v>k</v>
      </c>
      <c r="G1373" s="37" t="s">
        <v>598</v>
      </c>
      <c r="H1373" s="37" t="s">
        <v>1214</v>
      </c>
      <c r="I1373" s="37" t="str">
        <f>+TRIM(Tabla1[[#This Row],[Nombres]]&amp;" "&amp;Tabla1[[#This Row],[Apellidos]])</f>
        <v>FRANCISCO JESUS CASTRO BUGUEÑO</v>
      </c>
      <c r="J1373" s="37" t="s">
        <v>4534</v>
      </c>
      <c r="K1373" s="37" t="s">
        <v>2323</v>
      </c>
      <c r="L1373" s="37" t="s">
        <v>2494</v>
      </c>
      <c r="M1373" s="37" t="s">
        <v>2499</v>
      </c>
      <c r="P1373" s="40"/>
      <c r="Q1373" s="37"/>
      <c r="V1373" s="40">
        <v>34830</v>
      </c>
      <c r="W1373" s="37"/>
      <c r="Y1373" s="37" t="str">
        <f>+IFERROR(VLOOKUP(Tabla1[[#This Row],[Supervisor]],STAFF!E:H,4,0),"")</f>
        <v/>
      </c>
      <c r="Z1373" s="40">
        <v>43193</v>
      </c>
      <c r="AA1373" s="40">
        <v>43213</v>
      </c>
      <c r="AB1373" s="37" t="s">
        <v>2517</v>
      </c>
      <c r="AC1373" s="40"/>
      <c r="AD1373" s="37" t="s">
        <v>1214</v>
      </c>
      <c r="AE1373" s="37" t="s">
        <v>1214</v>
      </c>
      <c r="AF1373" s="37">
        <v>19111</v>
      </c>
      <c r="AG1373" s="37" t="s">
        <v>3017</v>
      </c>
      <c r="AJ1373" s="37">
        <v>26</v>
      </c>
      <c r="AK1373" s="37" t="s">
        <v>3084</v>
      </c>
      <c r="AL1373" s="37" t="s">
        <v>709</v>
      </c>
      <c r="AN1373" s="37" t="str">
        <f>+IF(AL1373=45,1,"")</f>
        <v/>
      </c>
      <c r="AO1373" s="40">
        <f ca="1">+TODAY()</f>
        <v>44256</v>
      </c>
      <c r="AP1373" s="41" t="str">
        <f>+IF(Tabla1[[#This Row],[Fecha Ingreso Plataforma]]="","",AO1373-AC1373)</f>
        <v/>
      </c>
      <c r="AQ1373" s="40"/>
      <c r="AR1373" s="42" t="str">
        <f>+IF(Tabla1[[#This Row],[Fecha Baja]]="","",VALUE(1&amp;"/"&amp;MONTH(Tabla1[[#This Row],[Fecha Baja]])&amp;"/"&amp;YEAR(Tabla1[[#This Row],[Fecha Baja]])))</f>
        <v/>
      </c>
      <c r="AS1373" s="42" t="str">
        <f>IF(Tabla1[[#This Row],[Fecha Ingreso Plataforma]]="","",VALUE(1&amp;"/"&amp;MONTH(Tabla1[[#This Row],[Fecha Ingreso Plataforma]])&amp;"/"&amp;YEAR(Tabla1[[#This Row],[Fecha Ingreso Plataforma]])))</f>
        <v/>
      </c>
      <c r="AT1373" s="41" t="str">
        <f>+IF(AND(Tabla1[[#This Row],[dias]]&gt;=135,Tabla1[[#This Row],[Estado]]="Vigente"),"Si","No")</f>
        <v>No</v>
      </c>
      <c r="AU1373" s="37" t="str">
        <f>+IF(COUNTIF('PLAN EMPLEADO'!I:I,Tabla1[[#This Row],[Mail]])=0,"No","Si")</f>
        <v>No</v>
      </c>
      <c r="AV1373" s="89" t="s">
        <v>709</v>
      </c>
      <c r="AW1373" s="194"/>
    </row>
    <row r="1374" spans="1:49" x14ac:dyDescent="0.2">
      <c r="A1374" s="37" t="s">
        <v>27</v>
      </c>
      <c r="B1374" s="37" t="s">
        <v>3115</v>
      </c>
      <c r="C1374" s="37" t="s">
        <v>28</v>
      </c>
      <c r="D1374" s="37" t="s">
        <v>30</v>
      </c>
      <c r="E1374" s="193" t="str">
        <f>+LEFT(Tabla1[[#This Row],[RutDV]],8)</f>
        <v>19444460</v>
      </c>
      <c r="F1374" s="193" t="str">
        <f>+RIGHT(Tabla1[[#This Row],[RutDV]],1)</f>
        <v>5</v>
      </c>
      <c r="G1374" s="37" t="s">
        <v>600</v>
      </c>
      <c r="H1374" s="37" t="s">
        <v>1216</v>
      </c>
      <c r="I1374" s="37" t="str">
        <f>+TRIM(Tabla1[[#This Row],[Nombres]]&amp;" "&amp;Tabla1[[#This Row],[Apellidos]])</f>
        <v>JAVIER ANDRES PERALTA KASIC</v>
      </c>
      <c r="J1374" s="37" t="s">
        <v>4538</v>
      </c>
      <c r="K1374" s="37" t="s">
        <v>2326</v>
      </c>
      <c r="L1374" s="37" t="s">
        <v>2494</v>
      </c>
      <c r="M1374" s="37" t="s">
        <v>2499</v>
      </c>
      <c r="P1374" s="40"/>
      <c r="Q1374" s="37"/>
      <c r="V1374" s="40">
        <v>35331</v>
      </c>
      <c r="W1374" s="37"/>
      <c r="Y1374" s="37" t="str">
        <f>+IFERROR(VLOOKUP(Tabla1[[#This Row],[Supervisor]],STAFF!E:H,4,0),"")</f>
        <v/>
      </c>
      <c r="Z1374" s="40">
        <v>43193</v>
      </c>
      <c r="AA1374" s="40">
        <v>43213</v>
      </c>
      <c r="AB1374" s="37" t="s">
        <v>2517</v>
      </c>
      <c r="AC1374" s="40"/>
      <c r="AD1374" s="37" t="s">
        <v>1216</v>
      </c>
      <c r="AE1374" s="37" t="s">
        <v>1216</v>
      </c>
      <c r="AF1374" s="37">
        <v>19113</v>
      </c>
      <c r="AG1374" s="37" t="s">
        <v>3019</v>
      </c>
      <c r="AJ1374" s="37">
        <v>26</v>
      </c>
      <c r="AK1374" s="37" t="s">
        <v>3084</v>
      </c>
      <c r="AL1374" s="37" t="s">
        <v>709</v>
      </c>
      <c r="AN1374" s="37" t="str">
        <f>+IF(AL1374=45,1,"")</f>
        <v/>
      </c>
      <c r="AO1374" s="40">
        <f ca="1">+TODAY()</f>
        <v>44256</v>
      </c>
      <c r="AP1374" s="41" t="str">
        <f>+IF(Tabla1[[#This Row],[Fecha Ingreso Plataforma]]="","",AO1374-AC1374)</f>
        <v/>
      </c>
      <c r="AQ1374" s="40"/>
      <c r="AR1374" s="42" t="str">
        <f>+IF(Tabla1[[#This Row],[Fecha Baja]]="","",VALUE(1&amp;"/"&amp;MONTH(Tabla1[[#This Row],[Fecha Baja]])&amp;"/"&amp;YEAR(Tabla1[[#This Row],[Fecha Baja]])))</f>
        <v/>
      </c>
      <c r="AS1374" s="42" t="str">
        <f>IF(Tabla1[[#This Row],[Fecha Ingreso Plataforma]]="","",VALUE(1&amp;"/"&amp;MONTH(Tabla1[[#This Row],[Fecha Ingreso Plataforma]])&amp;"/"&amp;YEAR(Tabla1[[#This Row],[Fecha Ingreso Plataforma]])))</f>
        <v/>
      </c>
      <c r="AT1374" s="41" t="str">
        <f>+IF(AND(Tabla1[[#This Row],[dias]]&gt;=135,Tabla1[[#This Row],[Estado]]="Vigente"),"Si","No")</f>
        <v>No</v>
      </c>
      <c r="AU1374" s="37" t="str">
        <f>+IF(COUNTIF('PLAN EMPLEADO'!I:I,Tabla1[[#This Row],[Mail]])=0,"No","Si")</f>
        <v>No</v>
      </c>
      <c r="AV1374" s="89" t="s">
        <v>709</v>
      </c>
      <c r="AW1374" s="194"/>
    </row>
    <row r="1375" spans="1:49" x14ac:dyDescent="0.2">
      <c r="A1375" s="37" t="s">
        <v>27</v>
      </c>
      <c r="B1375" s="37" t="s">
        <v>3115</v>
      </c>
      <c r="C1375" s="37" t="s">
        <v>28</v>
      </c>
      <c r="D1375" s="37" t="s">
        <v>30</v>
      </c>
      <c r="E1375" s="193" t="str">
        <f>+LEFT(Tabla1[[#This Row],[RutDV]],8)</f>
        <v>17974207</v>
      </c>
      <c r="F1375" s="193" t="str">
        <f>+RIGHT(Tabla1[[#This Row],[RutDV]],1)</f>
        <v>1</v>
      </c>
      <c r="G1375" s="37" t="s">
        <v>599</v>
      </c>
      <c r="H1375" s="37" t="s">
        <v>1215</v>
      </c>
      <c r="I1375" s="37" t="str">
        <f>+TRIM(Tabla1[[#This Row],[Nombres]]&amp;" "&amp;Tabla1[[#This Row],[Apellidos]])</f>
        <v>JOHAN CAMILA DURAN ARAYA</v>
      </c>
      <c r="J1375" s="37" t="s">
        <v>2324</v>
      </c>
      <c r="K1375" s="37" t="s">
        <v>2325</v>
      </c>
      <c r="L1375" s="37" t="s">
        <v>2494</v>
      </c>
      <c r="M1375" s="37" t="s">
        <v>2499</v>
      </c>
      <c r="P1375" s="40"/>
      <c r="Q1375" s="37"/>
      <c r="V1375" s="40">
        <v>33497</v>
      </c>
      <c r="W1375" s="37"/>
      <c r="Y1375" s="37" t="str">
        <f>+IFERROR(VLOOKUP(Tabla1[[#This Row],[Supervisor]],STAFF!E:H,4,0),"")</f>
        <v/>
      </c>
      <c r="Z1375" s="40">
        <v>43193</v>
      </c>
      <c r="AA1375" s="40">
        <v>43213</v>
      </c>
      <c r="AB1375" s="37" t="s">
        <v>2517</v>
      </c>
      <c r="AC1375" s="40"/>
      <c r="AD1375" s="37" t="s">
        <v>1215</v>
      </c>
      <c r="AE1375" s="37" t="s">
        <v>1215</v>
      </c>
      <c r="AF1375" s="37">
        <v>19024</v>
      </c>
      <c r="AG1375" s="37" t="s">
        <v>3018</v>
      </c>
      <c r="AJ1375" s="37">
        <v>26</v>
      </c>
      <c r="AK1375" s="37" t="s">
        <v>3084</v>
      </c>
      <c r="AL1375" s="37" t="s">
        <v>709</v>
      </c>
      <c r="AN1375" s="37" t="str">
        <f>+IF(AL1375=45,1,"")</f>
        <v/>
      </c>
      <c r="AO1375" s="40">
        <f ca="1">+TODAY()</f>
        <v>44256</v>
      </c>
      <c r="AP1375" s="41" t="str">
        <f>+IF(Tabla1[[#This Row],[Fecha Ingreso Plataforma]]="","",AO1375-AC1375)</f>
        <v/>
      </c>
      <c r="AQ1375" s="40"/>
      <c r="AR1375" s="42" t="str">
        <f>+IF(Tabla1[[#This Row],[Fecha Baja]]="","",VALUE(1&amp;"/"&amp;MONTH(Tabla1[[#This Row],[Fecha Baja]])&amp;"/"&amp;YEAR(Tabla1[[#This Row],[Fecha Baja]])))</f>
        <v/>
      </c>
      <c r="AS1375" s="42" t="str">
        <f>IF(Tabla1[[#This Row],[Fecha Ingreso Plataforma]]="","",VALUE(1&amp;"/"&amp;MONTH(Tabla1[[#This Row],[Fecha Ingreso Plataforma]])&amp;"/"&amp;YEAR(Tabla1[[#This Row],[Fecha Ingreso Plataforma]])))</f>
        <v/>
      </c>
      <c r="AT1375" s="41" t="str">
        <f>+IF(AND(Tabla1[[#This Row],[dias]]&gt;=135,Tabla1[[#This Row],[Estado]]="Vigente"),"Si","No")</f>
        <v>No</v>
      </c>
      <c r="AU1375" s="37" t="str">
        <f>+IF(COUNTIF('PLAN EMPLEADO'!I:I,Tabla1[[#This Row],[Mail]])=0,"No","Si")</f>
        <v>No</v>
      </c>
      <c r="AV1375" s="89" t="s">
        <v>709</v>
      </c>
      <c r="AW1375" s="194"/>
    </row>
    <row r="1376" spans="1:49" x14ac:dyDescent="0.2">
      <c r="A1376" s="37" t="s">
        <v>27</v>
      </c>
      <c r="B1376" s="37" t="s">
        <v>3115</v>
      </c>
      <c r="C1376" s="37" t="s">
        <v>28</v>
      </c>
      <c r="D1376" s="37" t="s">
        <v>30</v>
      </c>
      <c r="E1376" s="193" t="str">
        <f>+LEFT(Tabla1[[#This Row],[RutDV]],8)</f>
        <v>17998517</v>
      </c>
      <c r="F1376" s="193" t="str">
        <f>+RIGHT(Tabla1[[#This Row],[RutDV]],1)</f>
        <v>9</v>
      </c>
      <c r="G1376" s="37" t="s">
        <v>602</v>
      </c>
      <c r="H1376" s="37" t="s">
        <v>1218</v>
      </c>
      <c r="I1376" s="37" t="str">
        <f>+TRIM(Tabla1[[#This Row],[Nombres]]&amp;" "&amp;Tabla1[[#This Row],[Apellidos]])</f>
        <v>JOAN GABRIEL GALLEGUILLOS MUÑIZ</v>
      </c>
      <c r="J1376" s="37" t="s">
        <v>4536</v>
      </c>
      <c r="K1376" s="37" t="s">
        <v>2328</v>
      </c>
      <c r="L1376" s="37" t="s">
        <v>2494</v>
      </c>
      <c r="M1376" s="37" t="s">
        <v>2499</v>
      </c>
      <c r="P1376" s="40"/>
      <c r="Q1376" s="37"/>
      <c r="V1376" s="40">
        <v>33716</v>
      </c>
      <c r="W1376" s="37"/>
      <c r="Y1376" s="37" t="str">
        <f>+IFERROR(VLOOKUP(Tabla1[[#This Row],[Supervisor]],STAFF!E:H,4,0),"")</f>
        <v/>
      </c>
      <c r="Z1376" s="40">
        <v>43193</v>
      </c>
      <c r="AA1376" s="40">
        <v>43213</v>
      </c>
      <c r="AB1376" s="37" t="s">
        <v>2517</v>
      </c>
      <c r="AC1376" s="40"/>
      <c r="AD1376" s="37" t="s">
        <v>1218</v>
      </c>
      <c r="AE1376" s="37" t="s">
        <v>1218</v>
      </c>
      <c r="AF1376" s="37">
        <v>19118</v>
      </c>
      <c r="AG1376" s="37" t="s">
        <v>3021</v>
      </c>
      <c r="AJ1376" s="37">
        <v>26</v>
      </c>
      <c r="AK1376" s="37" t="s">
        <v>3084</v>
      </c>
      <c r="AL1376" s="37" t="s">
        <v>709</v>
      </c>
      <c r="AN1376" s="37" t="str">
        <f>+IF(AL1376=45,1,"")</f>
        <v/>
      </c>
      <c r="AO1376" s="40">
        <f ca="1">+TODAY()</f>
        <v>44256</v>
      </c>
      <c r="AP1376" s="41" t="str">
        <f>+IF(Tabla1[[#This Row],[Fecha Ingreso Plataforma]]="","",AO1376-AC1376)</f>
        <v/>
      </c>
      <c r="AQ1376" s="40"/>
      <c r="AR1376" s="42" t="str">
        <f>+IF(Tabla1[[#This Row],[Fecha Baja]]="","",VALUE(1&amp;"/"&amp;MONTH(Tabla1[[#This Row],[Fecha Baja]])&amp;"/"&amp;YEAR(Tabla1[[#This Row],[Fecha Baja]])))</f>
        <v/>
      </c>
      <c r="AS1376" s="42" t="str">
        <f>IF(Tabla1[[#This Row],[Fecha Ingreso Plataforma]]="","",VALUE(1&amp;"/"&amp;MONTH(Tabla1[[#This Row],[Fecha Ingreso Plataforma]])&amp;"/"&amp;YEAR(Tabla1[[#This Row],[Fecha Ingreso Plataforma]])))</f>
        <v/>
      </c>
      <c r="AT1376" s="41" t="str">
        <f>+IF(AND(Tabla1[[#This Row],[dias]]&gt;=135,Tabla1[[#This Row],[Estado]]="Vigente"),"Si","No")</f>
        <v>No</v>
      </c>
      <c r="AU1376" s="37" t="str">
        <f>+IF(COUNTIF('PLAN EMPLEADO'!I:I,Tabla1[[#This Row],[Mail]])=0,"No","Si")</f>
        <v>No</v>
      </c>
      <c r="AV1376" s="89" t="s">
        <v>709</v>
      </c>
      <c r="AW1376" s="194"/>
    </row>
    <row r="1377" spans="1:49" x14ac:dyDescent="0.2">
      <c r="A1377" s="37" t="s">
        <v>27</v>
      </c>
      <c r="B1377" s="37" t="s">
        <v>3115</v>
      </c>
      <c r="C1377" s="37" t="s">
        <v>28</v>
      </c>
      <c r="D1377" s="37" t="s">
        <v>30</v>
      </c>
      <c r="E1377" s="193" t="str">
        <f>+LEFT(Tabla1[[#This Row],[RutDV]],8)</f>
        <v>17721899</v>
      </c>
      <c r="F1377" s="193" t="str">
        <f>+RIGHT(Tabla1[[#This Row],[RutDV]],1)</f>
        <v>5</v>
      </c>
      <c r="G1377" s="37" t="s">
        <v>604</v>
      </c>
      <c r="H1377" s="37" t="s">
        <v>1220</v>
      </c>
      <c r="I1377" s="37" t="str">
        <f>+TRIM(Tabla1[[#This Row],[Nombres]]&amp;" "&amp;Tabla1[[#This Row],[Apellidos]])</f>
        <v>JONATHAN PATRICIO SAAVEDRA RIVERA</v>
      </c>
      <c r="J1377" s="37" t="s">
        <v>4539</v>
      </c>
      <c r="K1377" s="37" t="s">
        <v>2331</v>
      </c>
      <c r="L1377" s="37" t="s">
        <v>2494</v>
      </c>
      <c r="M1377" s="37" t="s">
        <v>2499</v>
      </c>
      <c r="P1377" s="40"/>
      <c r="Q1377" s="37"/>
      <c r="V1377" s="40">
        <v>33221</v>
      </c>
      <c r="W1377" s="37"/>
      <c r="Y1377" s="37" t="str">
        <f>+IFERROR(VLOOKUP(Tabla1[[#This Row],[Supervisor]],STAFF!E:H,4,0),"")</f>
        <v/>
      </c>
      <c r="Z1377" s="40">
        <v>43193</v>
      </c>
      <c r="AA1377" s="40">
        <v>43213</v>
      </c>
      <c r="AB1377" s="37" t="s">
        <v>2517</v>
      </c>
      <c r="AC1377" s="40"/>
      <c r="AD1377" s="37" t="s">
        <v>1220</v>
      </c>
      <c r="AE1377" s="37" t="s">
        <v>1220</v>
      </c>
      <c r="AF1377" s="37">
        <v>19120</v>
      </c>
      <c r="AG1377" s="37" t="s">
        <v>3023</v>
      </c>
      <c r="AJ1377" s="37">
        <v>26</v>
      </c>
      <c r="AK1377" s="37" t="s">
        <v>3084</v>
      </c>
      <c r="AL1377" s="37" t="s">
        <v>709</v>
      </c>
      <c r="AN1377" s="37" t="str">
        <f>+IF(AL1377=45,1,"")</f>
        <v/>
      </c>
      <c r="AO1377" s="40">
        <f ca="1">+TODAY()</f>
        <v>44256</v>
      </c>
      <c r="AP1377" s="41" t="str">
        <f>+IF(Tabla1[[#This Row],[Fecha Ingreso Plataforma]]="","",AO1377-AC1377)</f>
        <v/>
      </c>
      <c r="AQ1377" s="40"/>
      <c r="AR1377" s="42" t="str">
        <f>+IF(Tabla1[[#This Row],[Fecha Baja]]="","",VALUE(1&amp;"/"&amp;MONTH(Tabla1[[#This Row],[Fecha Baja]])&amp;"/"&amp;YEAR(Tabla1[[#This Row],[Fecha Baja]])))</f>
        <v/>
      </c>
      <c r="AS1377" s="42" t="str">
        <f>IF(Tabla1[[#This Row],[Fecha Ingreso Plataforma]]="","",VALUE(1&amp;"/"&amp;MONTH(Tabla1[[#This Row],[Fecha Ingreso Plataforma]])&amp;"/"&amp;YEAR(Tabla1[[#This Row],[Fecha Ingreso Plataforma]])))</f>
        <v/>
      </c>
      <c r="AT1377" s="41" t="str">
        <f>+IF(AND(Tabla1[[#This Row],[dias]]&gt;=135,Tabla1[[#This Row],[Estado]]="Vigente"),"Si","No")</f>
        <v>No</v>
      </c>
      <c r="AU1377" s="37" t="str">
        <f>+IF(COUNTIF('PLAN EMPLEADO'!I:I,Tabla1[[#This Row],[Mail]])=0,"No","Si")</f>
        <v>No</v>
      </c>
      <c r="AV1377" s="89" t="s">
        <v>709</v>
      </c>
      <c r="AW1377" s="194"/>
    </row>
    <row r="1378" spans="1:49" x14ac:dyDescent="0.2">
      <c r="A1378" s="37" t="s">
        <v>27</v>
      </c>
      <c r="B1378" s="37" t="s">
        <v>3115</v>
      </c>
      <c r="C1378" s="37" t="s">
        <v>28</v>
      </c>
      <c r="D1378" s="37" t="s">
        <v>30</v>
      </c>
      <c r="E1378" s="193" t="str">
        <f>+LEFT(Tabla1[[#This Row],[RutDV]],8)</f>
        <v>19945099</v>
      </c>
      <c r="F1378" s="193" t="str">
        <f>+RIGHT(Tabla1[[#This Row],[RutDV]],1)</f>
        <v>9</v>
      </c>
      <c r="G1378" s="37" t="s">
        <v>606</v>
      </c>
      <c r="H1378" s="37" t="s">
        <v>1222</v>
      </c>
      <c r="I1378" s="37" t="str">
        <f>+TRIM(Tabla1[[#This Row],[Nombres]]&amp;" "&amp;Tabla1[[#This Row],[Apellidos]])</f>
        <v>LISET IVONNE PEREIRA PEREIRA</v>
      </c>
      <c r="J1378" s="37" t="s">
        <v>2333</v>
      </c>
      <c r="K1378" s="37" t="s">
        <v>2334</v>
      </c>
      <c r="L1378" s="37" t="s">
        <v>2494</v>
      </c>
      <c r="M1378" s="37" t="s">
        <v>2499</v>
      </c>
      <c r="P1378" s="40"/>
      <c r="Q1378" s="37"/>
      <c r="V1378" s="40">
        <v>35930</v>
      </c>
      <c r="W1378" s="37"/>
      <c r="Y1378" s="37" t="str">
        <f>+IFERROR(VLOOKUP(Tabla1[[#This Row],[Supervisor]],STAFF!E:H,4,0),"")</f>
        <v/>
      </c>
      <c r="Z1378" s="40">
        <v>43193</v>
      </c>
      <c r="AA1378" s="40">
        <v>43213</v>
      </c>
      <c r="AB1378" s="37" t="s">
        <v>2517</v>
      </c>
      <c r="AC1378" s="40"/>
      <c r="AD1378" s="37" t="s">
        <v>1222</v>
      </c>
      <c r="AE1378" s="37" t="s">
        <v>1222</v>
      </c>
      <c r="AF1378" s="37">
        <v>19127</v>
      </c>
      <c r="AG1378" s="37" t="s">
        <v>3025</v>
      </c>
      <c r="AJ1378" s="37">
        <v>26</v>
      </c>
      <c r="AK1378" s="37" t="s">
        <v>3084</v>
      </c>
      <c r="AL1378" s="37" t="s">
        <v>709</v>
      </c>
      <c r="AN1378" s="37" t="str">
        <f>+IF(AL1378=45,1,"")</f>
        <v/>
      </c>
      <c r="AO1378" s="40">
        <f ca="1">+TODAY()</f>
        <v>44256</v>
      </c>
      <c r="AP1378" s="41" t="str">
        <f>+IF(Tabla1[[#This Row],[Fecha Ingreso Plataforma]]="","",AO1378-AC1378)</f>
        <v/>
      </c>
      <c r="AQ1378" s="40"/>
      <c r="AR1378" s="42" t="str">
        <f>+IF(Tabla1[[#This Row],[Fecha Baja]]="","",VALUE(1&amp;"/"&amp;MONTH(Tabla1[[#This Row],[Fecha Baja]])&amp;"/"&amp;YEAR(Tabla1[[#This Row],[Fecha Baja]])))</f>
        <v/>
      </c>
      <c r="AS1378" s="42" t="str">
        <f>IF(Tabla1[[#This Row],[Fecha Ingreso Plataforma]]="","",VALUE(1&amp;"/"&amp;MONTH(Tabla1[[#This Row],[Fecha Ingreso Plataforma]])&amp;"/"&amp;YEAR(Tabla1[[#This Row],[Fecha Ingreso Plataforma]])))</f>
        <v/>
      </c>
      <c r="AT1378" s="41" t="str">
        <f>+IF(AND(Tabla1[[#This Row],[dias]]&gt;=135,Tabla1[[#This Row],[Estado]]="Vigente"),"Si","No")</f>
        <v>No</v>
      </c>
      <c r="AU1378" s="37" t="str">
        <f>+IF(COUNTIF('PLAN EMPLEADO'!I:I,Tabla1[[#This Row],[Mail]])=0,"No","Si")</f>
        <v>No</v>
      </c>
      <c r="AV1378" s="89" t="s">
        <v>709</v>
      </c>
      <c r="AW1378" s="194"/>
    </row>
    <row r="1379" spans="1:49" x14ac:dyDescent="0.2">
      <c r="A1379" s="37" t="s">
        <v>27</v>
      </c>
      <c r="B1379" s="37" t="s">
        <v>3115</v>
      </c>
      <c r="C1379" s="37" t="s">
        <v>28</v>
      </c>
      <c r="D1379" s="37" t="s">
        <v>30</v>
      </c>
      <c r="E1379" s="193" t="str">
        <f>+LEFT(Tabla1[[#This Row],[RutDV]],8)</f>
        <v>18631846</v>
      </c>
      <c r="F1379" s="193" t="str">
        <f>+RIGHT(Tabla1[[#This Row],[RutDV]],1)</f>
        <v>3</v>
      </c>
      <c r="G1379" s="37" t="s">
        <v>607</v>
      </c>
      <c r="H1379" s="37" t="s">
        <v>1223</v>
      </c>
      <c r="I1379" s="37" t="str">
        <f>+TRIM(Tabla1[[#This Row],[Nombres]]&amp;" "&amp;Tabla1[[#This Row],[Apellidos]])</f>
        <v>MARIA ALEJANDRA TRIGO QUEZADA</v>
      </c>
      <c r="J1379" s="37" t="s">
        <v>4540</v>
      </c>
      <c r="K1379" s="37" t="s">
        <v>2335</v>
      </c>
      <c r="L1379" s="37" t="s">
        <v>2494</v>
      </c>
      <c r="M1379" s="37" t="s">
        <v>2499</v>
      </c>
      <c r="P1379" s="40"/>
      <c r="Q1379" s="37"/>
      <c r="V1379" s="40">
        <v>34217</v>
      </c>
      <c r="W1379" s="37"/>
      <c r="Y1379" s="37" t="str">
        <f>+IFERROR(VLOOKUP(Tabla1[[#This Row],[Supervisor]],STAFF!E:H,4,0),"")</f>
        <v/>
      </c>
      <c r="Z1379" s="40">
        <v>43193</v>
      </c>
      <c r="AA1379" s="40">
        <v>43213</v>
      </c>
      <c r="AB1379" s="37" t="s">
        <v>2517</v>
      </c>
      <c r="AC1379" s="40"/>
      <c r="AD1379" s="37" t="s">
        <v>1223</v>
      </c>
      <c r="AE1379" s="37" t="s">
        <v>1223</v>
      </c>
      <c r="AF1379" s="37">
        <v>19131</v>
      </c>
      <c r="AG1379" s="37" t="s">
        <v>3026</v>
      </c>
      <c r="AJ1379" s="37">
        <v>26</v>
      </c>
      <c r="AK1379" s="37" t="s">
        <v>3084</v>
      </c>
      <c r="AL1379" s="37" t="s">
        <v>709</v>
      </c>
      <c r="AN1379" s="37" t="str">
        <f>+IF(AL1379=45,1,"")</f>
        <v/>
      </c>
      <c r="AO1379" s="40">
        <f ca="1">+TODAY()</f>
        <v>44256</v>
      </c>
      <c r="AP1379" s="41" t="str">
        <f>+IF(Tabla1[[#This Row],[Fecha Ingreso Plataforma]]="","",AO1379-AC1379)</f>
        <v/>
      </c>
      <c r="AQ1379" s="40"/>
      <c r="AR1379" s="42" t="str">
        <f>+IF(Tabla1[[#This Row],[Fecha Baja]]="","",VALUE(1&amp;"/"&amp;MONTH(Tabla1[[#This Row],[Fecha Baja]])&amp;"/"&amp;YEAR(Tabla1[[#This Row],[Fecha Baja]])))</f>
        <v/>
      </c>
      <c r="AS1379" s="42" t="str">
        <f>IF(Tabla1[[#This Row],[Fecha Ingreso Plataforma]]="","",VALUE(1&amp;"/"&amp;MONTH(Tabla1[[#This Row],[Fecha Ingreso Plataforma]])&amp;"/"&amp;YEAR(Tabla1[[#This Row],[Fecha Ingreso Plataforma]])))</f>
        <v/>
      </c>
      <c r="AT1379" s="41" t="str">
        <f>+IF(AND(Tabla1[[#This Row],[dias]]&gt;=135,Tabla1[[#This Row],[Estado]]="Vigente"),"Si","No")</f>
        <v>No</v>
      </c>
      <c r="AU1379" s="37" t="str">
        <f>+IF(COUNTIF('PLAN EMPLEADO'!I:I,Tabla1[[#This Row],[Mail]])=0,"No","Si")</f>
        <v>No</v>
      </c>
      <c r="AV1379" s="89" t="s">
        <v>709</v>
      </c>
      <c r="AW1379" s="194"/>
    </row>
    <row r="1380" spans="1:49" x14ac:dyDescent="0.2">
      <c r="A1380" s="37" t="s">
        <v>27</v>
      </c>
      <c r="B1380" s="37" t="s">
        <v>3115</v>
      </c>
      <c r="C1380" s="37" t="s">
        <v>28</v>
      </c>
      <c r="D1380" s="37" t="s">
        <v>30</v>
      </c>
      <c r="E1380" s="193" t="str">
        <f>+LEFT(Tabla1[[#This Row],[RutDV]],8)</f>
        <v>18489304</v>
      </c>
      <c r="F1380" s="193" t="str">
        <f>+RIGHT(Tabla1[[#This Row],[RutDV]],1)</f>
        <v>5</v>
      </c>
      <c r="G1380" s="37" t="s">
        <v>608</v>
      </c>
      <c r="H1380" s="37" t="s">
        <v>1224</v>
      </c>
      <c r="I1380" s="37" t="str">
        <f>+TRIM(Tabla1[[#This Row],[Nombres]]&amp;" "&amp;Tabla1[[#This Row],[Apellidos]])</f>
        <v>MARICELA DEL CARMEN FAUNDEZ PARRA</v>
      </c>
      <c r="J1380" s="37" t="s">
        <v>2336</v>
      </c>
      <c r="K1380" s="37" t="s">
        <v>2337</v>
      </c>
      <c r="L1380" s="37" t="s">
        <v>2494</v>
      </c>
      <c r="M1380" s="37" t="s">
        <v>2499</v>
      </c>
      <c r="P1380" s="40"/>
      <c r="Q1380" s="37"/>
      <c r="V1380" s="40">
        <v>34010</v>
      </c>
      <c r="W1380" s="37"/>
      <c r="Y1380" s="37" t="str">
        <f>+IFERROR(VLOOKUP(Tabla1[[#This Row],[Supervisor]],STAFF!E:H,4,0),"")</f>
        <v/>
      </c>
      <c r="Z1380" s="40">
        <v>43193</v>
      </c>
      <c r="AA1380" s="40">
        <v>43213</v>
      </c>
      <c r="AB1380" s="37" t="s">
        <v>2517</v>
      </c>
      <c r="AC1380" s="40"/>
      <c r="AD1380" s="37" t="s">
        <v>1224</v>
      </c>
      <c r="AE1380" s="37" t="s">
        <v>1224</v>
      </c>
      <c r="AF1380" s="37">
        <v>19133</v>
      </c>
      <c r="AG1380" s="37" t="s">
        <v>3027</v>
      </c>
      <c r="AJ1380" s="37">
        <v>26</v>
      </c>
      <c r="AK1380" s="37" t="s">
        <v>3084</v>
      </c>
      <c r="AL1380" s="37" t="s">
        <v>709</v>
      </c>
      <c r="AN1380" s="37" t="str">
        <f>+IF(AL1380=45,1,"")</f>
        <v/>
      </c>
      <c r="AO1380" s="40">
        <f ca="1">+TODAY()</f>
        <v>44256</v>
      </c>
      <c r="AP1380" s="41" t="str">
        <f>+IF(Tabla1[[#This Row],[Fecha Ingreso Plataforma]]="","",AO1380-AC1380)</f>
        <v/>
      </c>
      <c r="AQ1380" s="40"/>
      <c r="AR1380" s="42" t="str">
        <f>+IF(Tabla1[[#This Row],[Fecha Baja]]="","",VALUE(1&amp;"/"&amp;MONTH(Tabla1[[#This Row],[Fecha Baja]])&amp;"/"&amp;YEAR(Tabla1[[#This Row],[Fecha Baja]])))</f>
        <v/>
      </c>
      <c r="AS1380" s="42" t="str">
        <f>IF(Tabla1[[#This Row],[Fecha Ingreso Plataforma]]="","",VALUE(1&amp;"/"&amp;MONTH(Tabla1[[#This Row],[Fecha Ingreso Plataforma]])&amp;"/"&amp;YEAR(Tabla1[[#This Row],[Fecha Ingreso Plataforma]])))</f>
        <v/>
      </c>
      <c r="AT1380" s="41" t="str">
        <f>+IF(AND(Tabla1[[#This Row],[dias]]&gt;=135,Tabla1[[#This Row],[Estado]]="Vigente"),"Si","No")</f>
        <v>No</v>
      </c>
      <c r="AU1380" s="37" t="str">
        <f>+IF(COUNTIF('PLAN EMPLEADO'!I:I,Tabla1[[#This Row],[Mail]])=0,"No","Si")</f>
        <v>No</v>
      </c>
      <c r="AV1380" s="89" t="s">
        <v>709</v>
      </c>
      <c r="AW1380" s="194"/>
    </row>
    <row r="1381" spans="1:49" x14ac:dyDescent="0.2">
      <c r="A1381" s="37" t="s">
        <v>27</v>
      </c>
      <c r="B1381" s="37" t="s">
        <v>3115</v>
      </c>
      <c r="C1381" s="37" t="s">
        <v>28</v>
      </c>
      <c r="D1381" s="37" t="s">
        <v>30</v>
      </c>
      <c r="E1381" s="193" t="str">
        <f>+LEFT(Tabla1[[#This Row],[RutDV]],8)</f>
        <v>18316869</v>
      </c>
      <c r="F1381" s="193" t="str">
        <f>+RIGHT(Tabla1[[#This Row],[RutDV]],1)</f>
        <v>k</v>
      </c>
      <c r="G1381" s="37" t="s">
        <v>611</v>
      </c>
      <c r="H1381" s="37" t="s">
        <v>1227</v>
      </c>
      <c r="I1381" s="37" t="str">
        <f>+TRIM(Tabla1[[#This Row],[Nombres]]&amp;" "&amp;Tabla1[[#This Row],[Apellidos]])</f>
        <v>RICARDO ANDRES LEDEZMA ROJAS</v>
      </c>
      <c r="J1381" s="37" t="s">
        <v>2341</v>
      </c>
      <c r="K1381" s="37" t="s">
        <v>1829</v>
      </c>
      <c r="L1381" s="37" t="s">
        <v>2494</v>
      </c>
      <c r="M1381" s="37" t="s">
        <v>2499</v>
      </c>
      <c r="P1381" s="40"/>
      <c r="Q1381" s="37"/>
      <c r="V1381" s="40">
        <v>33953</v>
      </c>
      <c r="W1381" s="37"/>
      <c r="Y1381" s="37" t="str">
        <f>+IFERROR(VLOOKUP(Tabla1[[#This Row],[Supervisor]],STAFF!E:H,4,0),"")</f>
        <v/>
      </c>
      <c r="Z1381" s="40">
        <v>43193</v>
      </c>
      <c r="AA1381" s="40">
        <v>43213</v>
      </c>
      <c r="AB1381" s="37" t="s">
        <v>2517</v>
      </c>
      <c r="AC1381" s="40"/>
      <c r="AD1381" s="37" t="s">
        <v>1227</v>
      </c>
      <c r="AE1381" s="37" t="s">
        <v>1227</v>
      </c>
      <c r="AF1381" s="37">
        <v>19140</v>
      </c>
      <c r="AG1381" s="37" t="s">
        <v>3030</v>
      </c>
      <c r="AJ1381" s="37">
        <v>26</v>
      </c>
      <c r="AK1381" s="37" t="s">
        <v>3084</v>
      </c>
      <c r="AL1381" s="37" t="s">
        <v>709</v>
      </c>
      <c r="AN1381" s="37" t="str">
        <f>+IF(AL1381=45,1,"")</f>
        <v/>
      </c>
      <c r="AO1381" s="40">
        <f ca="1">+TODAY()</f>
        <v>44256</v>
      </c>
      <c r="AP1381" s="41" t="str">
        <f>+IF(Tabla1[[#This Row],[Fecha Ingreso Plataforma]]="","",AO1381-AC1381)</f>
        <v/>
      </c>
      <c r="AQ1381" s="40"/>
      <c r="AR1381" s="42" t="str">
        <f>+IF(Tabla1[[#This Row],[Fecha Baja]]="","",VALUE(1&amp;"/"&amp;MONTH(Tabla1[[#This Row],[Fecha Baja]])&amp;"/"&amp;YEAR(Tabla1[[#This Row],[Fecha Baja]])))</f>
        <v/>
      </c>
      <c r="AS1381" s="42" t="str">
        <f>IF(Tabla1[[#This Row],[Fecha Ingreso Plataforma]]="","",VALUE(1&amp;"/"&amp;MONTH(Tabla1[[#This Row],[Fecha Ingreso Plataforma]])&amp;"/"&amp;YEAR(Tabla1[[#This Row],[Fecha Ingreso Plataforma]])))</f>
        <v/>
      </c>
      <c r="AT1381" s="41" t="str">
        <f>+IF(AND(Tabla1[[#This Row],[dias]]&gt;=135,Tabla1[[#This Row],[Estado]]="Vigente"),"Si","No")</f>
        <v>No</v>
      </c>
      <c r="AU1381" s="37" t="str">
        <f>+IF(COUNTIF('PLAN EMPLEADO'!I:I,Tabla1[[#This Row],[Mail]])=0,"No","Si")</f>
        <v>No</v>
      </c>
      <c r="AV1381" s="89" t="s">
        <v>709</v>
      </c>
      <c r="AW1381" s="194"/>
    </row>
    <row r="1382" spans="1:49" x14ac:dyDescent="0.2">
      <c r="A1382" s="37" t="s">
        <v>27</v>
      </c>
      <c r="B1382" s="37" t="s">
        <v>3115</v>
      </c>
      <c r="C1382" s="37" t="s">
        <v>28</v>
      </c>
      <c r="D1382" s="37" t="s">
        <v>30</v>
      </c>
      <c r="E1382" s="193" t="str">
        <f>+LEFT(Tabla1[[#This Row],[RutDV]],8)</f>
        <v>19662309</v>
      </c>
      <c r="F1382" s="193" t="str">
        <f>+RIGHT(Tabla1[[#This Row],[RutDV]],1)</f>
        <v>4</v>
      </c>
      <c r="G1382" s="37" t="s">
        <v>612</v>
      </c>
      <c r="H1382" s="37" t="s">
        <v>1228</v>
      </c>
      <c r="I1382" s="37" t="str">
        <f>+TRIM(Tabla1[[#This Row],[Nombres]]&amp;" "&amp;Tabla1[[#This Row],[Apellidos]])</f>
        <v>SOFIA ALEJANDRA HIDALGO ORTEGA</v>
      </c>
      <c r="J1382" s="37" t="s">
        <v>4537</v>
      </c>
      <c r="K1382" s="37" t="s">
        <v>2342</v>
      </c>
      <c r="L1382" s="37" t="s">
        <v>2494</v>
      </c>
      <c r="M1382" s="37" t="s">
        <v>2499</v>
      </c>
      <c r="P1382" s="40"/>
      <c r="Q1382" s="37"/>
      <c r="V1382" s="40">
        <v>35858</v>
      </c>
      <c r="W1382" s="37"/>
      <c r="Y1382" s="37" t="str">
        <f>+IFERROR(VLOOKUP(Tabla1[[#This Row],[Supervisor]],STAFF!E:H,4,0),"")</f>
        <v/>
      </c>
      <c r="Z1382" s="40">
        <v>43193</v>
      </c>
      <c r="AA1382" s="40">
        <v>43213</v>
      </c>
      <c r="AB1382" s="37" t="s">
        <v>2517</v>
      </c>
      <c r="AC1382" s="40"/>
      <c r="AD1382" s="37" t="s">
        <v>1228</v>
      </c>
      <c r="AE1382" s="37" t="s">
        <v>1228</v>
      </c>
      <c r="AF1382" s="37">
        <v>19142</v>
      </c>
      <c r="AG1382" s="37" t="s">
        <v>3031</v>
      </c>
      <c r="AJ1382" s="37">
        <v>26</v>
      </c>
      <c r="AK1382" s="37" t="s">
        <v>3084</v>
      </c>
      <c r="AL1382" s="37" t="s">
        <v>709</v>
      </c>
      <c r="AN1382" s="37" t="str">
        <f>+IF(AL1382=45,1,"")</f>
        <v/>
      </c>
      <c r="AO1382" s="40">
        <f ca="1">+TODAY()</f>
        <v>44256</v>
      </c>
      <c r="AP1382" s="41" t="str">
        <f>+IF(Tabla1[[#This Row],[Fecha Ingreso Plataforma]]="","",AO1382-AC1382)</f>
        <v/>
      </c>
      <c r="AQ1382" s="40"/>
      <c r="AR1382" s="42" t="str">
        <f>+IF(Tabla1[[#This Row],[Fecha Baja]]="","",VALUE(1&amp;"/"&amp;MONTH(Tabla1[[#This Row],[Fecha Baja]])&amp;"/"&amp;YEAR(Tabla1[[#This Row],[Fecha Baja]])))</f>
        <v/>
      </c>
      <c r="AS1382" s="42" t="str">
        <f>IF(Tabla1[[#This Row],[Fecha Ingreso Plataforma]]="","",VALUE(1&amp;"/"&amp;MONTH(Tabla1[[#This Row],[Fecha Ingreso Plataforma]])&amp;"/"&amp;YEAR(Tabla1[[#This Row],[Fecha Ingreso Plataforma]])))</f>
        <v/>
      </c>
      <c r="AT1382" s="41" t="str">
        <f>+IF(AND(Tabla1[[#This Row],[dias]]&gt;=135,Tabla1[[#This Row],[Estado]]="Vigente"),"Si","No")</f>
        <v>No</v>
      </c>
      <c r="AU1382" s="37" t="str">
        <f>+IF(COUNTIF('PLAN EMPLEADO'!I:I,Tabla1[[#This Row],[Mail]])=0,"No","Si")</f>
        <v>No</v>
      </c>
      <c r="AV1382" s="89" t="s">
        <v>709</v>
      </c>
      <c r="AW1382" s="194"/>
    </row>
    <row r="1383" spans="1:49" x14ac:dyDescent="0.2">
      <c r="A1383" s="37" t="s">
        <v>27</v>
      </c>
      <c r="B1383" s="37" t="s">
        <v>3115</v>
      </c>
      <c r="C1383" s="37" t="s">
        <v>28</v>
      </c>
      <c r="D1383" s="37" t="s">
        <v>30</v>
      </c>
      <c r="E1383" s="193" t="str">
        <f>+LEFT(Tabla1[[#This Row],[RutDV]],8)</f>
        <v>21019943</v>
      </c>
      <c r="F1383" s="193" t="str">
        <f>+RIGHT(Tabla1[[#This Row],[RutDV]],1)</f>
        <v>8</v>
      </c>
      <c r="G1383" s="37" t="s">
        <v>613</v>
      </c>
      <c r="H1383" s="37" t="s">
        <v>1229</v>
      </c>
      <c r="I1383" s="37" t="str">
        <f>+TRIM(Tabla1[[#This Row],[Nombres]]&amp;" "&amp;Tabla1[[#This Row],[Apellidos]])</f>
        <v>THANIA MARGOT REYES MAMANI</v>
      </c>
      <c r="J1383" s="37" t="s">
        <v>2343</v>
      </c>
      <c r="K1383" s="37" t="s">
        <v>2344</v>
      </c>
      <c r="L1383" s="37" t="s">
        <v>2494</v>
      </c>
      <c r="M1383" s="37" t="s">
        <v>2499</v>
      </c>
      <c r="P1383" s="40"/>
      <c r="Q1383" s="37"/>
      <c r="V1383" s="40">
        <v>35375</v>
      </c>
      <c r="W1383" s="37"/>
      <c r="Y1383" s="37" t="str">
        <f>+IFERROR(VLOOKUP(Tabla1[[#This Row],[Supervisor]],STAFF!E:H,4,0),"")</f>
        <v/>
      </c>
      <c r="Z1383" s="40">
        <v>43193</v>
      </c>
      <c r="AA1383" s="40">
        <v>43213</v>
      </c>
      <c r="AB1383" s="37" t="s">
        <v>2517</v>
      </c>
      <c r="AC1383" s="40"/>
      <c r="AD1383" s="37" t="s">
        <v>1229</v>
      </c>
      <c r="AE1383" s="37" t="s">
        <v>1229</v>
      </c>
      <c r="AF1383" s="37">
        <v>19144</v>
      </c>
      <c r="AG1383" s="37" t="s">
        <v>3032</v>
      </c>
      <c r="AJ1383" s="37">
        <v>26</v>
      </c>
      <c r="AK1383" s="37" t="s">
        <v>3084</v>
      </c>
      <c r="AL1383" s="37" t="s">
        <v>709</v>
      </c>
      <c r="AN1383" s="37" t="str">
        <f>+IF(AL1383=45,1,"")</f>
        <v/>
      </c>
      <c r="AO1383" s="40">
        <f ca="1">+TODAY()</f>
        <v>44256</v>
      </c>
      <c r="AP1383" s="41" t="str">
        <f>+IF(Tabla1[[#This Row],[Fecha Ingreso Plataforma]]="","",AO1383-AC1383)</f>
        <v/>
      </c>
      <c r="AQ1383" s="40"/>
      <c r="AR1383" s="42" t="str">
        <f>+IF(Tabla1[[#This Row],[Fecha Baja]]="","",VALUE(1&amp;"/"&amp;MONTH(Tabla1[[#This Row],[Fecha Baja]])&amp;"/"&amp;YEAR(Tabla1[[#This Row],[Fecha Baja]])))</f>
        <v/>
      </c>
      <c r="AS1383" s="42" t="str">
        <f>IF(Tabla1[[#This Row],[Fecha Ingreso Plataforma]]="","",VALUE(1&amp;"/"&amp;MONTH(Tabla1[[#This Row],[Fecha Ingreso Plataforma]])&amp;"/"&amp;YEAR(Tabla1[[#This Row],[Fecha Ingreso Plataforma]])))</f>
        <v/>
      </c>
      <c r="AT1383" s="41" t="str">
        <f>+IF(AND(Tabla1[[#This Row],[dias]]&gt;=135,Tabla1[[#This Row],[Estado]]="Vigente"),"Si","No")</f>
        <v>No</v>
      </c>
      <c r="AU1383" s="37" t="str">
        <f>+IF(COUNTIF('PLAN EMPLEADO'!I:I,Tabla1[[#This Row],[Mail]])=0,"No","Si")</f>
        <v>No</v>
      </c>
      <c r="AV1383" s="89" t="s">
        <v>709</v>
      </c>
      <c r="AW1383" s="194"/>
    </row>
    <row r="1384" spans="1:49" x14ac:dyDescent="0.2">
      <c r="A1384" s="37" t="s">
        <v>27</v>
      </c>
      <c r="B1384" s="37" t="s">
        <v>3115</v>
      </c>
      <c r="C1384" s="37" t="s">
        <v>28</v>
      </c>
      <c r="D1384" s="37" t="s">
        <v>30</v>
      </c>
      <c r="E1384" s="193" t="str">
        <f>+LEFT(Tabla1[[#This Row],[RutDV]],8)</f>
        <v>18633243</v>
      </c>
      <c r="F1384" s="193" t="str">
        <f>+RIGHT(Tabla1[[#This Row],[RutDV]],1)</f>
        <v>1</v>
      </c>
      <c r="G1384" s="37" t="s">
        <v>616</v>
      </c>
      <c r="H1384" s="37" t="s">
        <v>709</v>
      </c>
      <c r="I1384" s="37" t="str">
        <f>+TRIM(Tabla1[[#This Row],[Nombres]]&amp;" "&amp;Tabla1[[#This Row],[Apellidos]])</f>
        <v>CESAR GIOVANNI MEDO CISTERNAS</v>
      </c>
      <c r="J1384" s="37" t="s">
        <v>2347</v>
      </c>
      <c r="K1384" s="37" t="s">
        <v>2348</v>
      </c>
      <c r="L1384" s="37" t="s">
        <v>2494</v>
      </c>
      <c r="M1384" s="37" t="s">
        <v>2499</v>
      </c>
      <c r="P1384" s="40"/>
      <c r="Q1384" s="37"/>
      <c r="V1384" s="40">
        <v>34437</v>
      </c>
      <c r="W1384" s="37"/>
      <c r="Y1384" s="37" t="str">
        <f>+IFERROR(VLOOKUP(Tabla1[[#This Row],[Supervisor]],STAFF!E:H,4,0),"")</f>
        <v/>
      </c>
      <c r="Z1384" s="40">
        <v>43199</v>
      </c>
      <c r="AA1384" s="40">
        <v>43216</v>
      </c>
      <c r="AB1384" s="37" t="s">
        <v>2517</v>
      </c>
      <c r="AC1384" s="40"/>
      <c r="AD1384" s="37" t="s">
        <v>709</v>
      </c>
      <c r="AE1384" s="37" t="s">
        <v>709</v>
      </c>
      <c r="AG1384" s="37" t="s">
        <v>3035</v>
      </c>
      <c r="AJ1384" s="37">
        <v>27</v>
      </c>
      <c r="AK1384" s="37" t="s">
        <v>2515</v>
      </c>
      <c r="AL1384" s="37" t="s">
        <v>709</v>
      </c>
      <c r="AN1384" s="37" t="str">
        <f>+IF(AL1384=45,1,"")</f>
        <v/>
      </c>
      <c r="AO1384" s="40">
        <f ca="1">+TODAY()</f>
        <v>44256</v>
      </c>
      <c r="AP1384" s="41" t="str">
        <f>+IF(Tabla1[[#This Row],[Fecha Ingreso Plataforma]]="","",AO1384-AC1384)</f>
        <v/>
      </c>
      <c r="AQ1384" s="40"/>
      <c r="AR1384" s="42" t="str">
        <f>+IF(Tabla1[[#This Row],[Fecha Baja]]="","",VALUE(1&amp;"/"&amp;MONTH(Tabla1[[#This Row],[Fecha Baja]])&amp;"/"&amp;YEAR(Tabla1[[#This Row],[Fecha Baja]])))</f>
        <v/>
      </c>
      <c r="AS1384" s="42" t="str">
        <f>IF(Tabla1[[#This Row],[Fecha Ingreso Plataforma]]="","",VALUE(1&amp;"/"&amp;MONTH(Tabla1[[#This Row],[Fecha Ingreso Plataforma]])&amp;"/"&amp;YEAR(Tabla1[[#This Row],[Fecha Ingreso Plataforma]])))</f>
        <v/>
      </c>
      <c r="AT1384" s="41" t="str">
        <f>+IF(AND(Tabla1[[#This Row],[dias]]&gt;=135,Tabla1[[#This Row],[Estado]]="Vigente"),"Si","No")</f>
        <v>No</v>
      </c>
      <c r="AU1384" s="37" t="str">
        <f>+IF(COUNTIF('PLAN EMPLEADO'!I:I,Tabla1[[#This Row],[Mail]])=0,"No","Si")</f>
        <v>No</v>
      </c>
      <c r="AV1384" s="89" t="s">
        <v>709</v>
      </c>
      <c r="AW1384" s="194"/>
    </row>
    <row r="1385" spans="1:49" x14ac:dyDescent="0.2">
      <c r="A1385" s="37" t="s">
        <v>27</v>
      </c>
      <c r="B1385" s="37" t="s">
        <v>3115</v>
      </c>
      <c r="C1385" s="37" t="s">
        <v>28</v>
      </c>
      <c r="D1385" s="37" t="s">
        <v>30</v>
      </c>
      <c r="E1385" s="193" t="str">
        <f>+LEFT(Tabla1[[#This Row],[RutDV]],8)</f>
        <v>18179248</v>
      </c>
      <c r="F1385" s="193" t="str">
        <f>+RIGHT(Tabla1[[#This Row],[RutDV]],1)</f>
        <v>5</v>
      </c>
      <c r="G1385" s="37" t="s">
        <v>632</v>
      </c>
      <c r="H1385" s="37" t="s">
        <v>709</v>
      </c>
      <c r="I1385" s="37" t="str">
        <f>+TRIM(Tabla1[[#This Row],[Nombres]]&amp;" "&amp;Tabla1[[#This Row],[Apellidos]])</f>
        <v>FRANCISCA ANDREA GALLEGUILLOS CANTO</v>
      </c>
      <c r="J1385" s="37" t="s">
        <v>1762</v>
      </c>
      <c r="K1385" s="37" t="s">
        <v>2376</v>
      </c>
      <c r="L1385" s="37" t="s">
        <v>2494</v>
      </c>
      <c r="M1385" s="37" t="s">
        <v>2499</v>
      </c>
      <c r="P1385" s="40"/>
      <c r="Q1385" s="37"/>
      <c r="V1385" s="40">
        <v>33870</v>
      </c>
      <c r="W1385" s="37"/>
      <c r="Y1385" s="37" t="str">
        <f>+IFERROR(VLOOKUP(Tabla1[[#This Row],[Supervisor]],STAFF!E:H,4,0),"")</f>
        <v/>
      </c>
      <c r="Z1385" s="40">
        <v>43199</v>
      </c>
      <c r="AA1385" s="40">
        <v>43216</v>
      </c>
      <c r="AB1385" s="37" t="s">
        <v>2517</v>
      </c>
      <c r="AC1385" s="40"/>
      <c r="AD1385" s="37" t="s">
        <v>709</v>
      </c>
      <c r="AE1385" s="37" t="s">
        <v>709</v>
      </c>
      <c r="AG1385" s="37" t="s">
        <v>3035</v>
      </c>
      <c r="AJ1385" s="37">
        <v>27</v>
      </c>
      <c r="AK1385" s="37" t="s">
        <v>2515</v>
      </c>
      <c r="AL1385" s="37" t="s">
        <v>709</v>
      </c>
      <c r="AN1385" s="37" t="str">
        <f>+IF(AL1385=45,1,"")</f>
        <v/>
      </c>
      <c r="AO1385" s="40">
        <f ca="1">+TODAY()</f>
        <v>44256</v>
      </c>
      <c r="AP1385" s="41" t="str">
        <f>+IF(Tabla1[[#This Row],[Fecha Ingreso Plataforma]]="","",AO1385-AC1385)</f>
        <v/>
      </c>
      <c r="AQ1385" s="40"/>
      <c r="AR1385" s="42" t="str">
        <f>+IF(Tabla1[[#This Row],[Fecha Baja]]="","",VALUE(1&amp;"/"&amp;MONTH(Tabla1[[#This Row],[Fecha Baja]])&amp;"/"&amp;YEAR(Tabla1[[#This Row],[Fecha Baja]])))</f>
        <v/>
      </c>
      <c r="AS1385" s="42" t="str">
        <f>IF(Tabla1[[#This Row],[Fecha Ingreso Plataforma]]="","",VALUE(1&amp;"/"&amp;MONTH(Tabla1[[#This Row],[Fecha Ingreso Plataforma]])&amp;"/"&amp;YEAR(Tabla1[[#This Row],[Fecha Ingreso Plataforma]])))</f>
        <v/>
      </c>
      <c r="AT1385" s="41" t="str">
        <f>+IF(AND(Tabla1[[#This Row],[dias]]&gt;=135,Tabla1[[#This Row],[Estado]]="Vigente"),"Si","No")</f>
        <v>No</v>
      </c>
      <c r="AU1385" s="37" t="str">
        <f>+IF(COUNTIF('PLAN EMPLEADO'!I:I,Tabla1[[#This Row],[Mail]])=0,"No","Si")</f>
        <v>No</v>
      </c>
      <c r="AV1385" s="89" t="s">
        <v>709</v>
      </c>
      <c r="AW1385" s="194"/>
    </row>
    <row r="1386" spans="1:49" x14ac:dyDescent="0.2">
      <c r="A1386" s="37" t="s">
        <v>27</v>
      </c>
      <c r="B1386" s="37" t="s">
        <v>3115</v>
      </c>
      <c r="C1386" s="37" t="s">
        <v>28</v>
      </c>
      <c r="D1386" s="37" t="s">
        <v>30</v>
      </c>
      <c r="E1386" s="193" t="str">
        <f>+LEFT(Tabla1[[#This Row],[RutDV]],8)</f>
        <v>12802305</v>
      </c>
      <c r="F1386" s="193" t="str">
        <f>+RIGHT(Tabla1[[#This Row],[RutDV]],1)</f>
        <v>4</v>
      </c>
      <c r="G1386" s="37" t="s">
        <v>635</v>
      </c>
      <c r="H1386" s="37" t="s">
        <v>709</v>
      </c>
      <c r="I1386" s="37" t="str">
        <f>+TRIM(Tabla1[[#This Row],[Nombres]]&amp;" "&amp;Tabla1[[#This Row],[Apellidos]])</f>
        <v>GLADYS ALEJANDRA TAPIA PAEZ</v>
      </c>
      <c r="J1386" s="37" t="s">
        <v>2380</v>
      </c>
      <c r="K1386" s="37" t="s">
        <v>2381</v>
      </c>
      <c r="L1386" s="37" t="s">
        <v>2494</v>
      </c>
      <c r="M1386" s="37" t="s">
        <v>2499</v>
      </c>
      <c r="P1386" s="40"/>
      <c r="Q1386" s="37"/>
      <c r="V1386" s="40">
        <v>27538</v>
      </c>
      <c r="W1386" s="37"/>
      <c r="Y1386" s="37" t="str">
        <f>+IFERROR(VLOOKUP(Tabla1[[#This Row],[Supervisor]],STAFF!E:H,4,0),"")</f>
        <v/>
      </c>
      <c r="Z1386" s="40">
        <v>43199</v>
      </c>
      <c r="AA1386" s="40">
        <v>43216</v>
      </c>
      <c r="AB1386" s="37" t="s">
        <v>2517</v>
      </c>
      <c r="AC1386" s="40"/>
      <c r="AD1386" s="37" t="s">
        <v>709</v>
      </c>
      <c r="AE1386" s="37" t="s">
        <v>709</v>
      </c>
      <c r="AG1386" s="37" t="s">
        <v>3035</v>
      </c>
      <c r="AJ1386" s="37">
        <v>27</v>
      </c>
      <c r="AK1386" s="37" t="s">
        <v>2515</v>
      </c>
      <c r="AL1386" s="37" t="s">
        <v>709</v>
      </c>
      <c r="AN1386" s="37" t="str">
        <f>+IF(AL1386=45,1,"")</f>
        <v/>
      </c>
      <c r="AO1386" s="40">
        <f ca="1">+TODAY()</f>
        <v>44256</v>
      </c>
      <c r="AP1386" s="41" t="str">
        <f>+IF(Tabla1[[#This Row],[Fecha Ingreso Plataforma]]="","",AO1386-AC1386)</f>
        <v/>
      </c>
      <c r="AQ1386" s="40"/>
      <c r="AR1386" s="42" t="str">
        <f>+IF(Tabla1[[#This Row],[Fecha Baja]]="","",VALUE(1&amp;"/"&amp;MONTH(Tabla1[[#This Row],[Fecha Baja]])&amp;"/"&amp;YEAR(Tabla1[[#This Row],[Fecha Baja]])))</f>
        <v/>
      </c>
      <c r="AS1386" s="42" t="str">
        <f>IF(Tabla1[[#This Row],[Fecha Ingreso Plataforma]]="","",VALUE(1&amp;"/"&amp;MONTH(Tabla1[[#This Row],[Fecha Ingreso Plataforma]])&amp;"/"&amp;YEAR(Tabla1[[#This Row],[Fecha Ingreso Plataforma]])))</f>
        <v/>
      </c>
      <c r="AT1386" s="41" t="str">
        <f>+IF(AND(Tabla1[[#This Row],[dias]]&gt;=135,Tabla1[[#This Row],[Estado]]="Vigente"),"Si","No")</f>
        <v>No</v>
      </c>
      <c r="AU1386" s="37" t="str">
        <f>+IF(COUNTIF('PLAN EMPLEADO'!I:I,Tabla1[[#This Row],[Mail]])=0,"No","Si")</f>
        <v>No</v>
      </c>
      <c r="AV1386" s="89" t="s">
        <v>709</v>
      </c>
      <c r="AW1386" s="194"/>
    </row>
    <row r="1387" spans="1:49" x14ac:dyDescent="0.2">
      <c r="A1387" s="37" t="s">
        <v>27</v>
      </c>
      <c r="B1387" s="37" t="s">
        <v>3115</v>
      </c>
      <c r="C1387" s="37" t="s">
        <v>28</v>
      </c>
      <c r="D1387" s="37" t="s">
        <v>30</v>
      </c>
      <c r="E1387" s="193" t="str">
        <f>+LEFT(Tabla1[[#This Row],[RutDV]],8)</f>
        <v>18509177</v>
      </c>
      <c r="F1387" s="193" t="str">
        <f>+RIGHT(Tabla1[[#This Row],[RutDV]],1)</f>
        <v>5</v>
      </c>
      <c r="G1387" s="37" t="s">
        <v>631</v>
      </c>
      <c r="H1387" s="37" t="s">
        <v>709</v>
      </c>
      <c r="I1387" s="37" t="str">
        <f>+TRIM(Tabla1[[#This Row],[Nombres]]&amp;" "&amp;Tabla1[[#This Row],[Apellidos]])</f>
        <v>JENNIFER CAROLINA MUÑOZ ALEGRE</v>
      </c>
      <c r="J1387" s="37" t="s">
        <v>2374</v>
      </c>
      <c r="K1387" s="37" t="s">
        <v>2375</v>
      </c>
      <c r="L1387" s="37" t="s">
        <v>2494</v>
      </c>
      <c r="M1387" s="37" t="s">
        <v>2499</v>
      </c>
      <c r="P1387" s="40"/>
      <c r="Q1387" s="37"/>
      <c r="V1387" s="40">
        <v>34285</v>
      </c>
      <c r="W1387" s="37"/>
      <c r="Y1387" s="37" t="str">
        <f>+IFERROR(VLOOKUP(Tabla1[[#This Row],[Supervisor]],STAFF!E:H,4,0),"")</f>
        <v/>
      </c>
      <c r="Z1387" s="40">
        <v>43199</v>
      </c>
      <c r="AA1387" s="40">
        <v>43216</v>
      </c>
      <c r="AB1387" s="37" t="s">
        <v>2517</v>
      </c>
      <c r="AC1387" s="40"/>
      <c r="AD1387" s="37" t="s">
        <v>709</v>
      </c>
      <c r="AE1387" s="37" t="s">
        <v>709</v>
      </c>
      <c r="AG1387" s="37" t="s">
        <v>3035</v>
      </c>
      <c r="AJ1387" s="37">
        <v>27</v>
      </c>
      <c r="AK1387" s="37" t="s">
        <v>2515</v>
      </c>
      <c r="AL1387" s="37" t="s">
        <v>709</v>
      </c>
      <c r="AN1387" s="37" t="str">
        <f>+IF(AL1387=45,1,"")</f>
        <v/>
      </c>
      <c r="AO1387" s="40">
        <f ca="1">+TODAY()</f>
        <v>44256</v>
      </c>
      <c r="AP1387" s="41" t="str">
        <f>+IF(Tabla1[[#This Row],[Fecha Ingreso Plataforma]]="","",AO1387-AC1387)</f>
        <v/>
      </c>
      <c r="AQ1387" s="40"/>
      <c r="AR1387" s="42" t="str">
        <f>+IF(Tabla1[[#This Row],[Fecha Baja]]="","",VALUE(1&amp;"/"&amp;MONTH(Tabla1[[#This Row],[Fecha Baja]])&amp;"/"&amp;YEAR(Tabla1[[#This Row],[Fecha Baja]])))</f>
        <v/>
      </c>
      <c r="AS1387" s="42" t="str">
        <f>IF(Tabla1[[#This Row],[Fecha Ingreso Plataforma]]="","",VALUE(1&amp;"/"&amp;MONTH(Tabla1[[#This Row],[Fecha Ingreso Plataforma]])&amp;"/"&amp;YEAR(Tabla1[[#This Row],[Fecha Ingreso Plataforma]])))</f>
        <v/>
      </c>
      <c r="AT1387" s="41" t="str">
        <f>+IF(AND(Tabla1[[#This Row],[dias]]&gt;=135,Tabla1[[#This Row],[Estado]]="Vigente"),"Si","No")</f>
        <v>No</v>
      </c>
      <c r="AU1387" s="37" t="str">
        <f>+IF(COUNTIF('PLAN EMPLEADO'!I:I,Tabla1[[#This Row],[Mail]])=0,"No","Si")</f>
        <v>No</v>
      </c>
      <c r="AV1387" s="89" t="s">
        <v>709</v>
      </c>
      <c r="AW1387" s="194"/>
    </row>
    <row r="1388" spans="1:49" x14ac:dyDescent="0.2">
      <c r="A1388" s="37" t="s">
        <v>27</v>
      </c>
      <c r="B1388" s="37" t="s">
        <v>3115</v>
      </c>
      <c r="C1388" s="37" t="s">
        <v>28</v>
      </c>
      <c r="D1388" s="37" t="s">
        <v>30</v>
      </c>
      <c r="E1388" s="193" t="str">
        <f>+LEFT(Tabla1[[#This Row],[RutDV]],8)</f>
        <v>19949928</v>
      </c>
      <c r="F1388" s="193" t="str">
        <f>+RIGHT(Tabla1[[#This Row],[RutDV]],1)</f>
        <v>9</v>
      </c>
      <c r="G1388" s="37" t="s">
        <v>619</v>
      </c>
      <c r="H1388" s="37" t="s">
        <v>709</v>
      </c>
      <c r="I1388" s="37" t="str">
        <f>+TRIM(Tabla1[[#This Row],[Nombres]]&amp;" "&amp;Tabla1[[#This Row],[Apellidos]])</f>
        <v>JOSE IGNACIO BERRIOS CORTES</v>
      </c>
      <c r="J1388" s="37" t="s">
        <v>2273</v>
      </c>
      <c r="K1388" s="37" t="s">
        <v>2353</v>
      </c>
      <c r="L1388" s="37" t="s">
        <v>2494</v>
      </c>
      <c r="M1388" s="37" t="s">
        <v>2499</v>
      </c>
      <c r="P1388" s="40"/>
      <c r="Q1388" s="37"/>
      <c r="V1388" s="40">
        <v>36219</v>
      </c>
      <c r="W1388" s="37"/>
      <c r="Y1388" s="37" t="str">
        <f>+IFERROR(VLOOKUP(Tabla1[[#This Row],[Supervisor]],STAFF!E:H,4,0),"")</f>
        <v/>
      </c>
      <c r="Z1388" s="40">
        <v>43199</v>
      </c>
      <c r="AA1388" s="40">
        <v>43216</v>
      </c>
      <c r="AB1388" s="37" t="s">
        <v>2517</v>
      </c>
      <c r="AC1388" s="40"/>
      <c r="AD1388" s="37" t="s">
        <v>709</v>
      </c>
      <c r="AE1388" s="37" t="s">
        <v>709</v>
      </c>
      <c r="AG1388" s="37" t="s">
        <v>3035</v>
      </c>
      <c r="AJ1388" s="37">
        <v>27</v>
      </c>
      <c r="AK1388" s="37" t="s">
        <v>2515</v>
      </c>
      <c r="AL1388" s="37" t="s">
        <v>709</v>
      </c>
      <c r="AN1388" s="37" t="str">
        <f>+IF(AL1388=45,1,"")</f>
        <v/>
      </c>
      <c r="AO1388" s="40">
        <f ca="1">+TODAY()</f>
        <v>44256</v>
      </c>
      <c r="AP1388" s="41" t="str">
        <f>+IF(Tabla1[[#This Row],[Fecha Ingreso Plataforma]]="","",AO1388-AC1388)</f>
        <v/>
      </c>
      <c r="AQ1388" s="40"/>
      <c r="AR1388" s="42" t="str">
        <f>+IF(Tabla1[[#This Row],[Fecha Baja]]="","",VALUE(1&amp;"/"&amp;MONTH(Tabla1[[#This Row],[Fecha Baja]])&amp;"/"&amp;YEAR(Tabla1[[#This Row],[Fecha Baja]])))</f>
        <v/>
      </c>
      <c r="AS1388" s="42" t="str">
        <f>IF(Tabla1[[#This Row],[Fecha Ingreso Plataforma]]="","",VALUE(1&amp;"/"&amp;MONTH(Tabla1[[#This Row],[Fecha Ingreso Plataforma]])&amp;"/"&amp;YEAR(Tabla1[[#This Row],[Fecha Ingreso Plataforma]])))</f>
        <v/>
      </c>
      <c r="AT1388" s="41" t="str">
        <f>+IF(AND(Tabla1[[#This Row],[dias]]&gt;=135,Tabla1[[#This Row],[Estado]]="Vigente"),"Si","No")</f>
        <v>No</v>
      </c>
      <c r="AU1388" s="37" t="str">
        <f>+IF(COUNTIF('PLAN EMPLEADO'!I:I,Tabla1[[#This Row],[Mail]])=0,"No","Si")</f>
        <v>No</v>
      </c>
      <c r="AV1388" s="89" t="s">
        <v>709</v>
      </c>
      <c r="AW1388" s="194"/>
    </row>
    <row r="1389" spans="1:49" x14ac:dyDescent="0.2">
      <c r="A1389" s="37" t="s">
        <v>27</v>
      </c>
      <c r="B1389" s="37" t="s">
        <v>3115</v>
      </c>
      <c r="C1389" s="37" t="s">
        <v>28</v>
      </c>
      <c r="D1389" s="37" t="s">
        <v>30</v>
      </c>
      <c r="E1389" s="193" t="str">
        <f>+LEFT(Tabla1[[#This Row],[RutDV]],8)</f>
        <v>13745428</v>
      </c>
      <c r="F1389" s="193" t="str">
        <f>+RIGHT(Tabla1[[#This Row],[RutDV]],1)</f>
        <v>9</v>
      </c>
      <c r="G1389" s="37" t="s">
        <v>633</v>
      </c>
      <c r="H1389" s="37" t="s">
        <v>709</v>
      </c>
      <c r="I1389" s="37" t="str">
        <f>+TRIM(Tabla1[[#This Row],[Nombres]]&amp;" "&amp;Tabla1[[#This Row],[Apellidos]])</f>
        <v>MICHEL SANDY ARANCIBIA LEAÑOS</v>
      </c>
      <c r="J1389" s="37" t="s">
        <v>2377</v>
      </c>
      <c r="K1389" s="37" t="s">
        <v>2378</v>
      </c>
      <c r="L1389" s="37" t="s">
        <v>2494</v>
      </c>
      <c r="M1389" s="37" t="s">
        <v>2499</v>
      </c>
      <c r="P1389" s="40"/>
      <c r="Q1389" s="37"/>
      <c r="V1389" s="40">
        <v>28521</v>
      </c>
      <c r="W1389" s="37"/>
      <c r="Y1389" s="37" t="str">
        <f>+IFERROR(VLOOKUP(Tabla1[[#This Row],[Supervisor]],STAFF!E:H,4,0),"")</f>
        <v/>
      </c>
      <c r="Z1389" s="40">
        <v>43199</v>
      </c>
      <c r="AA1389" s="40">
        <v>43216</v>
      </c>
      <c r="AB1389" s="37" t="s">
        <v>2517</v>
      </c>
      <c r="AC1389" s="40"/>
      <c r="AD1389" s="37" t="s">
        <v>709</v>
      </c>
      <c r="AE1389" s="37" t="s">
        <v>709</v>
      </c>
      <c r="AG1389" s="37" t="s">
        <v>3035</v>
      </c>
      <c r="AJ1389" s="37">
        <v>27</v>
      </c>
      <c r="AK1389" s="37" t="s">
        <v>2515</v>
      </c>
      <c r="AL1389" s="37" t="s">
        <v>709</v>
      </c>
      <c r="AN1389" s="37" t="str">
        <f>+IF(AL1389=45,1,"")</f>
        <v/>
      </c>
      <c r="AO1389" s="40">
        <f ca="1">+TODAY()</f>
        <v>44256</v>
      </c>
      <c r="AP1389" s="41" t="str">
        <f>+IF(Tabla1[[#This Row],[Fecha Ingreso Plataforma]]="","",AO1389-AC1389)</f>
        <v/>
      </c>
      <c r="AQ1389" s="40"/>
      <c r="AR1389" s="42" t="str">
        <f>+IF(Tabla1[[#This Row],[Fecha Baja]]="","",VALUE(1&amp;"/"&amp;MONTH(Tabla1[[#This Row],[Fecha Baja]])&amp;"/"&amp;YEAR(Tabla1[[#This Row],[Fecha Baja]])))</f>
        <v/>
      </c>
      <c r="AS1389" s="42" t="str">
        <f>IF(Tabla1[[#This Row],[Fecha Ingreso Plataforma]]="","",VALUE(1&amp;"/"&amp;MONTH(Tabla1[[#This Row],[Fecha Ingreso Plataforma]])&amp;"/"&amp;YEAR(Tabla1[[#This Row],[Fecha Ingreso Plataforma]])))</f>
        <v/>
      </c>
      <c r="AT1389" s="41" t="str">
        <f>+IF(AND(Tabla1[[#This Row],[dias]]&gt;=135,Tabla1[[#This Row],[Estado]]="Vigente"),"Si","No")</f>
        <v>No</v>
      </c>
      <c r="AU1389" s="37" t="str">
        <f>+IF(COUNTIF('PLAN EMPLEADO'!I:I,Tabla1[[#This Row],[Mail]])=0,"No","Si")</f>
        <v>No</v>
      </c>
      <c r="AV1389" s="89" t="s">
        <v>709</v>
      </c>
      <c r="AW1389" s="194"/>
    </row>
    <row r="1390" spans="1:49" x14ac:dyDescent="0.2">
      <c r="A1390" s="37" t="s">
        <v>27</v>
      </c>
      <c r="B1390" s="37" t="s">
        <v>3115</v>
      </c>
      <c r="C1390" s="37" t="s">
        <v>28</v>
      </c>
      <c r="D1390" s="37" t="s">
        <v>30</v>
      </c>
      <c r="E1390" s="193" t="str">
        <f>+LEFT(Tabla1[[#This Row],[RutDV]],8)</f>
        <v>17014632</v>
      </c>
      <c r="F1390" s="193" t="str">
        <f>+RIGHT(Tabla1[[#This Row],[RutDV]],1)</f>
        <v>8</v>
      </c>
      <c r="G1390" s="37" t="s">
        <v>627</v>
      </c>
      <c r="H1390" s="37" t="s">
        <v>709</v>
      </c>
      <c r="I1390" s="37" t="str">
        <f>+TRIM(Tabla1[[#This Row],[Nombres]]&amp;" "&amp;Tabla1[[#This Row],[Apellidos]])</f>
        <v>NATALIE MARGARITA ROJAS GOMEZ</v>
      </c>
      <c r="J1390" s="37" t="s">
        <v>2367</v>
      </c>
      <c r="K1390" s="37" t="s">
        <v>2368</v>
      </c>
      <c r="L1390" s="37" t="s">
        <v>2494</v>
      </c>
      <c r="M1390" s="37" t="s">
        <v>2499</v>
      </c>
      <c r="P1390" s="40"/>
      <c r="Q1390" s="37"/>
      <c r="V1390" s="40">
        <v>32334</v>
      </c>
      <c r="W1390" s="37"/>
      <c r="Y1390" s="37" t="str">
        <f>+IFERROR(VLOOKUP(Tabla1[[#This Row],[Supervisor]],STAFF!E:H,4,0),"")</f>
        <v/>
      </c>
      <c r="Z1390" s="40">
        <v>43199</v>
      </c>
      <c r="AA1390" s="40">
        <v>43216</v>
      </c>
      <c r="AB1390" s="37" t="s">
        <v>2517</v>
      </c>
      <c r="AC1390" s="40"/>
      <c r="AD1390" s="37" t="s">
        <v>709</v>
      </c>
      <c r="AE1390" s="37" t="s">
        <v>709</v>
      </c>
      <c r="AG1390" s="37" t="s">
        <v>3035</v>
      </c>
      <c r="AJ1390" s="37">
        <v>27</v>
      </c>
      <c r="AK1390" s="37" t="s">
        <v>2515</v>
      </c>
      <c r="AL1390" s="37" t="s">
        <v>709</v>
      </c>
      <c r="AN1390" s="37" t="str">
        <f>+IF(AL1390=45,1,"")</f>
        <v/>
      </c>
      <c r="AO1390" s="40">
        <f ca="1">+TODAY()</f>
        <v>44256</v>
      </c>
      <c r="AP1390" s="41" t="str">
        <f>+IF(Tabla1[[#This Row],[Fecha Ingreso Plataforma]]="","",AO1390-AC1390)</f>
        <v/>
      </c>
      <c r="AQ1390" s="40"/>
      <c r="AR1390" s="42" t="str">
        <f>+IF(Tabla1[[#This Row],[Fecha Baja]]="","",VALUE(1&amp;"/"&amp;MONTH(Tabla1[[#This Row],[Fecha Baja]])&amp;"/"&amp;YEAR(Tabla1[[#This Row],[Fecha Baja]])))</f>
        <v/>
      </c>
      <c r="AS1390" s="42" t="str">
        <f>IF(Tabla1[[#This Row],[Fecha Ingreso Plataforma]]="","",VALUE(1&amp;"/"&amp;MONTH(Tabla1[[#This Row],[Fecha Ingreso Plataforma]])&amp;"/"&amp;YEAR(Tabla1[[#This Row],[Fecha Ingreso Plataforma]])))</f>
        <v/>
      </c>
      <c r="AT1390" s="41" t="str">
        <f>+IF(AND(Tabla1[[#This Row],[dias]]&gt;=135,Tabla1[[#This Row],[Estado]]="Vigente"),"Si","No")</f>
        <v>No</v>
      </c>
      <c r="AU1390" s="37" t="str">
        <f>+IF(COUNTIF('PLAN EMPLEADO'!I:I,Tabla1[[#This Row],[Mail]])=0,"No","Si")</f>
        <v>No</v>
      </c>
      <c r="AV1390" s="89" t="s">
        <v>709</v>
      </c>
      <c r="AW1390" s="194"/>
    </row>
    <row r="1391" spans="1:49" x14ac:dyDescent="0.2">
      <c r="A1391" s="37" t="s">
        <v>27</v>
      </c>
      <c r="B1391" s="37" t="s">
        <v>3115</v>
      </c>
      <c r="C1391" s="37" t="s">
        <v>28</v>
      </c>
      <c r="D1391" s="37" t="s">
        <v>30</v>
      </c>
      <c r="E1391" s="193" t="str">
        <f>+LEFT(Tabla1[[#This Row],[RutDV]],8)</f>
        <v>19771546</v>
      </c>
      <c r="F1391" s="193" t="str">
        <f>+RIGHT(Tabla1[[#This Row],[RutDV]],1)</f>
        <v>4</v>
      </c>
      <c r="G1391" s="37" t="s">
        <v>622</v>
      </c>
      <c r="H1391" s="37" t="s">
        <v>709</v>
      </c>
      <c r="I1391" s="37" t="str">
        <f>+TRIM(Tabla1[[#This Row],[Nombres]]&amp;" "&amp;Tabla1[[#This Row],[Apellidos]])</f>
        <v>PEDRO IGNASIO CAMPUSANO CARDENAS</v>
      </c>
      <c r="J1391" s="37" t="s">
        <v>2358</v>
      </c>
      <c r="K1391" s="37" t="s">
        <v>2359</v>
      </c>
      <c r="L1391" s="37" t="s">
        <v>2494</v>
      </c>
      <c r="M1391" s="37" t="s">
        <v>2499</v>
      </c>
      <c r="P1391" s="40"/>
      <c r="Q1391" s="37"/>
      <c r="V1391" s="40">
        <v>35977</v>
      </c>
      <c r="W1391" s="37"/>
      <c r="Y1391" s="37" t="str">
        <f>+IFERROR(VLOOKUP(Tabla1[[#This Row],[Supervisor]],STAFF!E:H,4,0),"")</f>
        <v/>
      </c>
      <c r="Z1391" s="40">
        <v>43199</v>
      </c>
      <c r="AA1391" s="40">
        <v>43216</v>
      </c>
      <c r="AB1391" s="37" t="s">
        <v>2517</v>
      </c>
      <c r="AC1391" s="40"/>
      <c r="AD1391" s="37" t="s">
        <v>709</v>
      </c>
      <c r="AE1391" s="37" t="s">
        <v>709</v>
      </c>
      <c r="AG1391" s="37" t="s">
        <v>3035</v>
      </c>
      <c r="AJ1391" s="37">
        <v>27</v>
      </c>
      <c r="AK1391" s="37" t="s">
        <v>2515</v>
      </c>
      <c r="AL1391" s="37" t="s">
        <v>709</v>
      </c>
      <c r="AN1391" s="37" t="str">
        <f>+IF(AL1391=45,1,"")</f>
        <v/>
      </c>
      <c r="AO1391" s="40">
        <f ca="1">+TODAY()</f>
        <v>44256</v>
      </c>
      <c r="AP1391" s="41" t="str">
        <f>+IF(Tabla1[[#This Row],[Fecha Ingreso Plataforma]]="","",AO1391-AC1391)</f>
        <v/>
      </c>
      <c r="AQ1391" s="40"/>
      <c r="AR1391" s="42" t="str">
        <f>+IF(Tabla1[[#This Row],[Fecha Baja]]="","",VALUE(1&amp;"/"&amp;MONTH(Tabla1[[#This Row],[Fecha Baja]])&amp;"/"&amp;YEAR(Tabla1[[#This Row],[Fecha Baja]])))</f>
        <v/>
      </c>
      <c r="AS1391" s="42" t="str">
        <f>IF(Tabla1[[#This Row],[Fecha Ingreso Plataforma]]="","",VALUE(1&amp;"/"&amp;MONTH(Tabla1[[#This Row],[Fecha Ingreso Plataforma]])&amp;"/"&amp;YEAR(Tabla1[[#This Row],[Fecha Ingreso Plataforma]])))</f>
        <v/>
      </c>
      <c r="AT1391" s="41" t="str">
        <f>+IF(AND(Tabla1[[#This Row],[dias]]&gt;=135,Tabla1[[#This Row],[Estado]]="Vigente"),"Si","No")</f>
        <v>No</v>
      </c>
      <c r="AU1391" s="37" t="str">
        <f>+IF(COUNTIF('PLAN EMPLEADO'!I:I,Tabla1[[#This Row],[Mail]])=0,"No","Si")</f>
        <v>No</v>
      </c>
      <c r="AV1391" s="89" t="s">
        <v>709</v>
      </c>
      <c r="AW1391" s="194"/>
    </row>
    <row r="1392" spans="1:49" x14ac:dyDescent="0.2">
      <c r="A1392" s="37" t="s">
        <v>27</v>
      </c>
      <c r="B1392" s="37" t="s">
        <v>3115</v>
      </c>
      <c r="C1392" s="37" t="s">
        <v>28</v>
      </c>
      <c r="D1392" s="37" t="s">
        <v>30</v>
      </c>
      <c r="E1392" s="193" t="str">
        <f>+LEFT(Tabla1[[#This Row],[RutDV]],8)</f>
        <v>12620009</v>
      </c>
      <c r="F1392" s="193" t="str">
        <f>+RIGHT(Tabla1[[#This Row],[RutDV]],1)</f>
        <v>9</v>
      </c>
      <c r="G1392" s="37" t="s">
        <v>618</v>
      </c>
      <c r="H1392" s="37" t="s">
        <v>709</v>
      </c>
      <c r="I1392" s="37" t="str">
        <f>+TRIM(Tabla1[[#This Row],[Nombres]]&amp;" "&amp;Tabla1[[#This Row],[Apellidos]])</f>
        <v>YASNA LORETO POLANCO GONZALEZ</v>
      </c>
      <c r="J1392" s="37" t="s">
        <v>2351</v>
      </c>
      <c r="K1392" s="37" t="s">
        <v>2352</v>
      </c>
      <c r="L1392" s="37" t="s">
        <v>2494</v>
      </c>
      <c r="M1392" s="37" t="s">
        <v>2499</v>
      </c>
      <c r="P1392" s="40"/>
      <c r="Q1392" s="37"/>
      <c r="V1392" s="40">
        <v>27227</v>
      </c>
      <c r="W1392" s="37"/>
      <c r="Y1392" s="37" t="str">
        <f>+IFERROR(VLOOKUP(Tabla1[[#This Row],[Supervisor]],STAFF!E:H,4,0),"")</f>
        <v/>
      </c>
      <c r="Z1392" s="40">
        <v>43199</v>
      </c>
      <c r="AA1392" s="40">
        <v>43216</v>
      </c>
      <c r="AB1392" s="37" t="s">
        <v>2517</v>
      </c>
      <c r="AC1392" s="40"/>
      <c r="AD1392" s="37" t="s">
        <v>709</v>
      </c>
      <c r="AE1392" s="37" t="s">
        <v>709</v>
      </c>
      <c r="AG1392" s="37" t="s">
        <v>3035</v>
      </c>
      <c r="AJ1392" s="37">
        <v>27</v>
      </c>
      <c r="AK1392" s="37" t="s">
        <v>2515</v>
      </c>
      <c r="AL1392" s="37" t="s">
        <v>709</v>
      </c>
      <c r="AN1392" s="37" t="str">
        <f>+IF(AL1392=45,1,"")</f>
        <v/>
      </c>
      <c r="AO1392" s="40">
        <f ca="1">+TODAY()</f>
        <v>44256</v>
      </c>
      <c r="AP1392" s="41" t="str">
        <f>+IF(Tabla1[[#This Row],[Fecha Ingreso Plataforma]]="","",AO1392-AC1392)</f>
        <v/>
      </c>
      <c r="AQ1392" s="40"/>
      <c r="AR1392" s="42" t="str">
        <f>+IF(Tabla1[[#This Row],[Fecha Baja]]="","",VALUE(1&amp;"/"&amp;MONTH(Tabla1[[#This Row],[Fecha Baja]])&amp;"/"&amp;YEAR(Tabla1[[#This Row],[Fecha Baja]])))</f>
        <v/>
      </c>
      <c r="AS1392" s="42" t="str">
        <f>IF(Tabla1[[#This Row],[Fecha Ingreso Plataforma]]="","",VALUE(1&amp;"/"&amp;MONTH(Tabla1[[#This Row],[Fecha Ingreso Plataforma]])&amp;"/"&amp;YEAR(Tabla1[[#This Row],[Fecha Ingreso Plataforma]])))</f>
        <v/>
      </c>
      <c r="AT1392" s="41" t="str">
        <f>+IF(AND(Tabla1[[#This Row],[dias]]&gt;=135,Tabla1[[#This Row],[Estado]]="Vigente"),"Si","No")</f>
        <v>No</v>
      </c>
      <c r="AU1392" s="37" t="str">
        <f>+IF(COUNTIF('PLAN EMPLEADO'!I:I,Tabla1[[#This Row],[Mail]])=0,"No","Si")</f>
        <v>No</v>
      </c>
      <c r="AV1392" s="89" t="s">
        <v>709</v>
      </c>
      <c r="AW1392" s="194"/>
    </row>
    <row r="1393" spans="1:49" x14ac:dyDescent="0.2">
      <c r="A1393" s="37" t="s">
        <v>27</v>
      </c>
      <c r="B1393" s="37" t="s">
        <v>3115</v>
      </c>
      <c r="C1393" s="37" t="s">
        <v>28</v>
      </c>
      <c r="D1393" s="37" t="s">
        <v>30</v>
      </c>
      <c r="E1393" s="193" t="str">
        <f>+LEFT(Tabla1[[#This Row],[RutDV]],8)</f>
        <v>15028960</v>
      </c>
      <c r="F1393" s="193" t="str">
        <f>+RIGHT(Tabla1[[#This Row],[RutDV]],1)</f>
        <v>2</v>
      </c>
      <c r="G1393" s="37" t="s">
        <v>626</v>
      </c>
      <c r="H1393" s="37" t="s">
        <v>1238</v>
      </c>
      <c r="I1393" s="37" t="str">
        <f>+TRIM(Tabla1[[#This Row],[Nombres]]&amp;" "&amp;Tabla1[[#This Row],[Apellidos]])</f>
        <v>RICARDO ANDRES BARRIOS VERGARA</v>
      </c>
      <c r="J1393" s="37" t="s">
        <v>2341</v>
      </c>
      <c r="K1393" s="37" t="s">
        <v>2366</v>
      </c>
      <c r="L1393" s="37" t="s">
        <v>2494</v>
      </c>
      <c r="M1393" s="37" t="s">
        <v>2499</v>
      </c>
      <c r="P1393" s="40"/>
      <c r="Q1393" s="37"/>
      <c r="V1393" s="40">
        <v>30547</v>
      </c>
      <c r="W1393" s="37"/>
      <c r="Y1393" s="37" t="str">
        <f>+IFERROR(VLOOKUP(Tabla1[[#This Row],[Supervisor]],STAFF!E:H,4,0),"")</f>
        <v/>
      </c>
      <c r="Z1393" s="40">
        <v>43199</v>
      </c>
      <c r="AA1393" s="40">
        <v>43216</v>
      </c>
      <c r="AB1393" s="37" t="s">
        <v>2517</v>
      </c>
      <c r="AC1393" s="40"/>
      <c r="AD1393" s="37" t="s">
        <v>1238</v>
      </c>
      <c r="AE1393" s="37" t="s">
        <v>1238</v>
      </c>
      <c r="AF1393" s="37">
        <v>19149</v>
      </c>
      <c r="AG1393" s="37" t="s">
        <v>3035</v>
      </c>
      <c r="AJ1393" s="37">
        <v>27</v>
      </c>
      <c r="AK1393" s="37" t="s">
        <v>2515</v>
      </c>
      <c r="AL1393" s="37" t="s">
        <v>709</v>
      </c>
      <c r="AN1393" s="37" t="str">
        <f>+IF(AL1393=45,1,"")</f>
        <v/>
      </c>
      <c r="AO1393" s="40">
        <f ca="1">+TODAY()</f>
        <v>44256</v>
      </c>
      <c r="AP1393" s="41" t="str">
        <f>+IF(Tabla1[[#This Row],[Fecha Ingreso Plataforma]]="","",AO1393-AC1393)</f>
        <v/>
      </c>
      <c r="AQ1393" s="40"/>
      <c r="AR1393" s="42" t="str">
        <f>+IF(Tabla1[[#This Row],[Fecha Baja]]="","",VALUE(1&amp;"/"&amp;MONTH(Tabla1[[#This Row],[Fecha Baja]])&amp;"/"&amp;YEAR(Tabla1[[#This Row],[Fecha Baja]])))</f>
        <v/>
      </c>
      <c r="AS1393" s="42" t="str">
        <f>IF(Tabla1[[#This Row],[Fecha Ingreso Plataforma]]="","",VALUE(1&amp;"/"&amp;MONTH(Tabla1[[#This Row],[Fecha Ingreso Plataforma]])&amp;"/"&amp;YEAR(Tabla1[[#This Row],[Fecha Ingreso Plataforma]])))</f>
        <v/>
      </c>
      <c r="AT1393" s="41" t="str">
        <f>+IF(AND(Tabla1[[#This Row],[dias]]&gt;=135,Tabla1[[#This Row],[Estado]]="Vigente"),"Si","No")</f>
        <v>No</v>
      </c>
      <c r="AU1393" s="37" t="str">
        <f>+IF(COUNTIF('PLAN EMPLEADO'!I:I,Tabla1[[#This Row],[Mail]])=0,"No","Si")</f>
        <v>No</v>
      </c>
      <c r="AV1393" s="89" t="s">
        <v>709</v>
      </c>
      <c r="AW1393" s="194"/>
    </row>
    <row r="1394" spans="1:49" x14ac:dyDescent="0.2">
      <c r="A1394" s="37" t="s">
        <v>27</v>
      </c>
      <c r="B1394" s="37" t="s">
        <v>3115</v>
      </c>
      <c r="C1394" s="37" t="s">
        <v>28</v>
      </c>
      <c r="D1394" s="37" t="s">
        <v>30</v>
      </c>
      <c r="E1394" s="193" t="str">
        <f>+LEFT(Tabla1[[#This Row],[RutDV]],8)</f>
        <v>14134489</v>
      </c>
      <c r="F1394" s="193" t="str">
        <f>+RIGHT(Tabla1[[#This Row],[RutDV]],1)</f>
        <v>7</v>
      </c>
      <c r="G1394" s="37" t="s">
        <v>586</v>
      </c>
      <c r="H1394" s="37" t="s">
        <v>709</v>
      </c>
      <c r="I1394" s="37" t="str">
        <f>+TRIM(Tabla1[[#This Row],[Nombres]]&amp;" "&amp;Tabla1[[#This Row],[Apellidos]])</f>
        <v>LUIS FELIPE SALINAS ESQUIVEL</v>
      </c>
      <c r="J1394" s="37" t="s">
        <v>2308</v>
      </c>
      <c r="K1394" s="37" t="s">
        <v>2309</v>
      </c>
      <c r="L1394" s="37" t="s">
        <v>2494</v>
      </c>
      <c r="M1394" s="37" t="s">
        <v>2499</v>
      </c>
      <c r="P1394" s="40"/>
      <c r="Q1394" s="37"/>
      <c r="W1394" s="37"/>
      <c r="Y1394" s="37" t="str">
        <f>+IFERROR(VLOOKUP(Tabla1[[#This Row],[Supervisor]],STAFF!E:H,4,0),"")</f>
        <v/>
      </c>
      <c r="Z1394" s="40">
        <v>43216</v>
      </c>
      <c r="AA1394" s="40">
        <v>43237</v>
      </c>
      <c r="AB1394" s="37" t="s">
        <v>2517</v>
      </c>
      <c r="AC1394" s="40"/>
      <c r="AD1394" s="37" t="s">
        <v>709</v>
      </c>
      <c r="AE1394" s="37" t="s">
        <v>709</v>
      </c>
      <c r="AJ1394" s="37">
        <v>28</v>
      </c>
      <c r="AK1394" s="37" t="s">
        <v>3087</v>
      </c>
      <c r="AL1394" s="37" t="s">
        <v>709</v>
      </c>
      <c r="AN1394" s="37" t="str">
        <f>+IF(AL1394=45,1,"")</f>
        <v/>
      </c>
      <c r="AO1394" s="40">
        <f ca="1">+TODAY()</f>
        <v>44256</v>
      </c>
      <c r="AP1394" s="41" t="str">
        <f>+IF(Tabla1[[#This Row],[Fecha Ingreso Plataforma]]="","",AO1394-AC1394)</f>
        <v/>
      </c>
      <c r="AQ1394" s="40"/>
      <c r="AR1394" s="42" t="str">
        <f>+IF(Tabla1[[#This Row],[Fecha Baja]]="","",VALUE(1&amp;"/"&amp;MONTH(Tabla1[[#This Row],[Fecha Baja]])&amp;"/"&amp;YEAR(Tabla1[[#This Row],[Fecha Baja]])))</f>
        <v/>
      </c>
      <c r="AS1394" s="42" t="str">
        <f>IF(Tabla1[[#This Row],[Fecha Ingreso Plataforma]]="","",VALUE(1&amp;"/"&amp;MONTH(Tabla1[[#This Row],[Fecha Ingreso Plataforma]])&amp;"/"&amp;YEAR(Tabla1[[#This Row],[Fecha Ingreso Plataforma]])))</f>
        <v/>
      </c>
      <c r="AT1394" s="41" t="str">
        <f>+IF(AND(Tabla1[[#This Row],[dias]]&gt;=135,Tabla1[[#This Row],[Estado]]="Vigente"),"Si","No")</f>
        <v>No</v>
      </c>
      <c r="AU1394" s="37" t="str">
        <f>+IF(COUNTIF('PLAN EMPLEADO'!I:I,Tabla1[[#This Row],[Mail]])=0,"No","Si")</f>
        <v>No</v>
      </c>
      <c r="AV1394" s="89" t="s">
        <v>709</v>
      </c>
      <c r="AW1394" s="194"/>
    </row>
    <row r="1395" spans="1:49" x14ac:dyDescent="0.2">
      <c r="A1395" s="37" t="s">
        <v>27</v>
      </c>
      <c r="B1395" s="37" t="s">
        <v>3115</v>
      </c>
      <c r="C1395" s="37" t="s">
        <v>28</v>
      </c>
      <c r="D1395" s="37" t="s">
        <v>30</v>
      </c>
      <c r="E1395" s="193" t="str">
        <f>+LEFT(Tabla1[[#This Row],[RutDV]],8)</f>
        <v>12595663</v>
      </c>
      <c r="F1395" s="193" t="str">
        <f>+RIGHT(Tabla1[[#This Row],[RutDV]],1)</f>
        <v>7</v>
      </c>
      <c r="G1395" s="37" t="s">
        <v>648</v>
      </c>
      <c r="H1395" s="37" t="s">
        <v>709</v>
      </c>
      <c r="I1395" s="37" t="str">
        <f>+TRIM(Tabla1[[#This Row],[Nombres]]&amp;" "&amp;Tabla1[[#This Row],[Apellidos]])</f>
        <v>MARITZA JASMINE RIVERA PASTEN</v>
      </c>
      <c r="J1395" s="37" t="s">
        <v>4543</v>
      </c>
      <c r="K1395" s="37" t="s">
        <v>2404</v>
      </c>
      <c r="L1395" s="37" t="s">
        <v>2494</v>
      </c>
      <c r="M1395" s="37" t="s">
        <v>2499</v>
      </c>
      <c r="P1395" s="40"/>
      <c r="Q1395" s="37"/>
      <c r="W1395" s="37"/>
      <c r="Y1395" s="37" t="str">
        <f>+IFERROR(VLOOKUP(Tabla1[[#This Row],[Supervisor]],STAFF!E:H,4,0),"")</f>
        <v/>
      </c>
      <c r="Z1395" s="40">
        <v>43216</v>
      </c>
      <c r="AA1395" s="40">
        <v>43237</v>
      </c>
      <c r="AB1395" s="37" t="s">
        <v>2517</v>
      </c>
      <c r="AC1395" s="40"/>
      <c r="AD1395" s="37" t="s">
        <v>709</v>
      </c>
      <c r="AE1395" s="37" t="s">
        <v>709</v>
      </c>
      <c r="AJ1395" s="37">
        <v>28</v>
      </c>
      <c r="AK1395" s="37" t="s">
        <v>3087</v>
      </c>
      <c r="AL1395" s="37" t="s">
        <v>709</v>
      </c>
      <c r="AN1395" s="37" t="str">
        <f>+IF(AL1395=45,1,"")</f>
        <v/>
      </c>
      <c r="AO1395" s="40">
        <f ca="1">+TODAY()</f>
        <v>44256</v>
      </c>
      <c r="AP1395" s="41" t="str">
        <f>+IF(Tabla1[[#This Row],[Fecha Ingreso Plataforma]]="","",AO1395-AC1395)</f>
        <v/>
      </c>
      <c r="AQ1395" s="40"/>
      <c r="AR1395" s="42" t="str">
        <f>+IF(Tabla1[[#This Row],[Fecha Baja]]="","",VALUE(1&amp;"/"&amp;MONTH(Tabla1[[#This Row],[Fecha Baja]])&amp;"/"&amp;YEAR(Tabla1[[#This Row],[Fecha Baja]])))</f>
        <v/>
      </c>
      <c r="AS1395" s="42" t="str">
        <f>IF(Tabla1[[#This Row],[Fecha Ingreso Plataforma]]="","",VALUE(1&amp;"/"&amp;MONTH(Tabla1[[#This Row],[Fecha Ingreso Plataforma]])&amp;"/"&amp;YEAR(Tabla1[[#This Row],[Fecha Ingreso Plataforma]])))</f>
        <v/>
      </c>
      <c r="AT1395" s="41" t="str">
        <f>+IF(AND(Tabla1[[#This Row],[dias]]&gt;=135,Tabla1[[#This Row],[Estado]]="Vigente"),"Si","No")</f>
        <v>No</v>
      </c>
      <c r="AU1395" s="37" t="str">
        <f>+IF(COUNTIF('PLAN EMPLEADO'!I:I,Tabla1[[#This Row],[Mail]])=0,"No","Si")</f>
        <v>No</v>
      </c>
      <c r="AV1395" s="89" t="s">
        <v>709</v>
      </c>
      <c r="AW1395" s="194"/>
    </row>
    <row r="1396" spans="1:49" x14ac:dyDescent="0.2">
      <c r="A1396" s="37" t="s">
        <v>27</v>
      </c>
      <c r="B1396" s="37" t="s">
        <v>3115</v>
      </c>
      <c r="C1396" s="37" t="s">
        <v>28</v>
      </c>
      <c r="D1396" s="37" t="s">
        <v>30</v>
      </c>
      <c r="E1396" s="193" t="str">
        <f>+LEFT(Tabla1[[#This Row],[RutDV]],8)</f>
        <v>16253720</v>
      </c>
      <c r="F1396" s="193" t="str">
        <f>+RIGHT(Tabla1[[#This Row],[RutDV]],1)</f>
        <v>2</v>
      </c>
      <c r="G1396" s="37" t="s">
        <v>642</v>
      </c>
      <c r="H1396" s="37" t="s">
        <v>709</v>
      </c>
      <c r="I1396" s="37" t="str">
        <f>+TRIM(Tabla1[[#This Row],[Nombres]]&amp;" "&amp;Tabla1[[#This Row],[Apellidos]])</f>
        <v>NATALIA GIANINNA ARREDONDO CARVAJAL</v>
      </c>
      <c r="J1396" s="37" t="s">
        <v>2392</v>
      </c>
      <c r="K1396" s="37" t="s">
        <v>2393</v>
      </c>
      <c r="L1396" s="37" t="s">
        <v>2494</v>
      </c>
      <c r="M1396" s="37" t="s">
        <v>2499</v>
      </c>
      <c r="P1396" s="40"/>
      <c r="Q1396" s="37"/>
      <c r="W1396" s="37"/>
      <c r="Y1396" s="37" t="str">
        <f>+IFERROR(VLOOKUP(Tabla1[[#This Row],[Supervisor]],STAFF!E:H,4,0),"")</f>
        <v/>
      </c>
      <c r="Z1396" s="40">
        <v>43216</v>
      </c>
      <c r="AA1396" s="40">
        <v>43237</v>
      </c>
      <c r="AB1396" s="37" t="s">
        <v>2517</v>
      </c>
      <c r="AC1396" s="40"/>
      <c r="AD1396" s="37" t="s">
        <v>709</v>
      </c>
      <c r="AE1396" s="37" t="s">
        <v>709</v>
      </c>
      <c r="AJ1396" s="37">
        <v>28</v>
      </c>
      <c r="AK1396" s="37" t="s">
        <v>3087</v>
      </c>
      <c r="AL1396" s="37" t="s">
        <v>709</v>
      </c>
      <c r="AN1396" s="37" t="str">
        <f>+IF(AL1396=45,1,"")</f>
        <v/>
      </c>
      <c r="AO1396" s="40">
        <f ca="1">+TODAY()</f>
        <v>44256</v>
      </c>
      <c r="AP1396" s="41" t="str">
        <f>+IF(Tabla1[[#This Row],[Fecha Ingreso Plataforma]]="","",AO1396-AC1396)</f>
        <v/>
      </c>
      <c r="AQ1396" s="40"/>
      <c r="AR1396" s="42" t="str">
        <f>+IF(Tabla1[[#This Row],[Fecha Baja]]="","",VALUE(1&amp;"/"&amp;MONTH(Tabla1[[#This Row],[Fecha Baja]])&amp;"/"&amp;YEAR(Tabla1[[#This Row],[Fecha Baja]])))</f>
        <v/>
      </c>
      <c r="AS1396" s="42" t="str">
        <f>IF(Tabla1[[#This Row],[Fecha Ingreso Plataforma]]="","",VALUE(1&amp;"/"&amp;MONTH(Tabla1[[#This Row],[Fecha Ingreso Plataforma]])&amp;"/"&amp;YEAR(Tabla1[[#This Row],[Fecha Ingreso Plataforma]])))</f>
        <v/>
      </c>
      <c r="AT1396" s="41" t="str">
        <f>+IF(AND(Tabla1[[#This Row],[dias]]&gt;=135,Tabla1[[#This Row],[Estado]]="Vigente"),"Si","No")</f>
        <v>No</v>
      </c>
      <c r="AU1396" s="37" t="str">
        <f>+IF(COUNTIF('PLAN EMPLEADO'!I:I,Tabla1[[#This Row],[Mail]])=0,"No","Si")</f>
        <v>No</v>
      </c>
      <c r="AV1396" s="89" t="s">
        <v>709</v>
      </c>
      <c r="AW1396" s="194"/>
    </row>
    <row r="1397" spans="1:49" x14ac:dyDescent="0.2">
      <c r="A1397" s="37" t="s">
        <v>27</v>
      </c>
      <c r="B1397" s="37" t="s">
        <v>3115</v>
      </c>
      <c r="C1397" s="37" t="s">
        <v>28</v>
      </c>
      <c r="D1397" s="37" t="s">
        <v>30</v>
      </c>
      <c r="E1397" s="193" t="str">
        <f>+LEFT(Tabla1[[#This Row],[RutDV]],8)</f>
        <v>12614737</v>
      </c>
      <c r="F1397" s="193" t="str">
        <f>+RIGHT(Tabla1[[#This Row],[RutDV]],1)</f>
        <v>6</v>
      </c>
      <c r="G1397" s="37" t="s">
        <v>639</v>
      </c>
      <c r="H1397" s="37" t="s">
        <v>709</v>
      </c>
      <c r="I1397" s="37" t="str">
        <f>+TRIM(Tabla1[[#This Row],[Nombres]]&amp;" "&amp;Tabla1[[#This Row],[Apellidos]])</f>
        <v>ROSA CRUZ NUÑEZ VARAS</v>
      </c>
      <c r="J1397" s="37" t="s">
        <v>2387</v>
      </c>
      <c r="K1397" s="37" t="s">
        <v>2388</v>
      </c>
      <c r="L1397" s="37" t="s">
        <v>2494</v>
      </c>
      <c r="M1397" s="37" t="s">
        <v>2499</v>
      </c>
      <c r="P1397" s="40"/>
      <c r="Q1397" s="37"/>
      <c r="W1397" s="37"/>
      <c r="Y1397" s="37" t="str">
        <f>+IFERROR(VLOOKUP(Tabla1[[#This Row],[Supervisor]],STAFF!E:H,4,0),"")</f>
        <v/>
      </c>
      <c r="Z1397" s="40">
        <v>43216</v>
      </c>
      <c r="AA1397" s="40">
        <v>43237</v>
      </c>
      <c r="AB1397" s="37" t="s">
        <v>2517</v>
      </c>
      <c r="AC1397" s="40"/>
      <c r="AD1397" s="37" t="s">
        <v>709</v>
      </c>
      <c r="AE1397" s="37" t="s">
        <v>709</v>
      </c>
      <c r="AJ1397" s="37">
        <v>28</v>
      </c>
      <c r="AK1397" s="37" t="s">
        <v>3087</v>
      </c>
      <c r="AL1397" s="37" t="s">
        <v>709</v>
      </c>
      <c r="AN1397" s="37" t="str">
        <f>+IF(AL1397=45,1,"")</f>
        <v/>
      </c>
      <c r="AO1397" s="40">
        <f ca="1">+TODAY()</f>
        <v>44256</v>
      </c>
      <c r="AP1397" s="41" t="str">
        <f>+IF(Tabla1[[#This Row],[Fecha Ingreso Plataforma]]="","",AO1397-AC1397)</f>
        <v/>
      </c>
      <c r="AQ1397" s="40"/>
      <c r="AR1397" s="42" t="str">
        <f>+IF(Tabla1[[#This Row],[Fecha Baja]]="","",VALUE(1&amp;"/"&amp;MONTH(Tabla1[[#This Row],[Fecha Baja]])&amp;"/"&amp;YEAR(Tabla1[[#This Row],[Fecha Baja]])))</f>
        <v/>
      </c>
      <c r="AS1397" s="42" t="str">
        <f>IF(Tabla1[[#This Row],[Fecha Ingreso Plataforma]]="","",VALUE(1&amp;"/"&amp;MONTH(Tabla1[[#This Row],[Fecha Ingreso Plataforma]])&amp;"/"&amp;YEAR(Tabla1[[#This Row],[Fecha Ingreso Plataforma]])))</f>
        <v/>
      </c>
      <c r="AT1397" s="41" t="str">
        <f>+IF(AND(Tabla1[[#This Row],[dias]]&gt;=135,Tabla1[[#This Row],[Estado]]="Vigente"),"Si","No")</f>
        <v>No</v>
      </c>
      <c r="AU1397" s="37" t="str">
        <f>+IF(COUNTIF('PLAN EMPLEADO'!I:I,Tabla1[[#This Row],[Mail]])=0,"No","Si")</f>
        <v>No</v>
      </c>
      <c r="AV1397" s="89" t="s">
        <v>709</v>
      </c>
      <c r="AW1397" s="194"/>
    </row>
    <row r="1398" spans="1:49" x14ac:dyDescent="0.2">
      <c r="A1398" s="37" t="s">
        <v>27</v>
      </c>
      <c r="B1398" s="37" t="s">
        <v>3115</v>
      </c>
      <c r="C1398" s="37" t="s">
        <v>28</v>
      </c>
      <c r="D1398" s="37" t="s">
        <v>30</v>
      </c>
      <c r="E1398" s="193" t="str">
        <f>+LEFT(Tabla1[[#This Row],[RutDV]],8)</f>
        <v>12425595</v>
      </c>
      <c r="F1398" s="193" t="str">
        <f>+RIGHT(Tabla1[[#This Row],[RutDV]],1)</f>
        <v>3</v>
      </c>
      <c r="G1398" s="37" t="s">
        <v>638</v>
      </c>
      <c r="H1398" s="37" t="s">
        <v>709</v>
      </c>
      <c r="I1398" s="37" t="str">
        <f>+TRIM(Tabla1[[#This Row],[Nombres]]&amp;" "&amp;Tabla1[[#This Row],[Apellidos]])</f>
        <v>ROSA DEL CARMEN FREDES HIDALGO</v>
      </c>
      <c r="J1398" s="37" t="s">
        <v>2385</v>
      </c>
      <c r="K1398" s="37" t="s">
        <v>2386</v>
      </c>
      <c r="L1398" s="37" t="s">
        <v>2494</v>
      </c>
      <c r="M1398" s="37" t="s">
        <v>2499</v>
      </c>
      <c r="P1398" s="40"/>
      <c r="Q1398" s="37"/>
      <c r="W1398" s="37"/>
      <c r="Y1398" s="37" t="str">
        <f>+IFERROR(VLOOKUP(Tabla1[[#This Row],[Supervisor]],STAFF!E:H,4,0),"")</f>
        <v/>
      </c>
      <c r="Z1398" s="40">
        <v>43216</v>
      </c>
      <c r="AA1398" s="40">
        <v>43237</v>
      </c>
      <c r="AB1398" s="37" t="s">
        <v>2517</v>
      </c>
      <c r="AC1398" s="40"/>
      <c r="AD1398" s="37" t="s">
        <v>709</v>
      </c>
      <c r="AE1398" s="37" t="s">
        <v>709</v>
      </c>
      <c r="AJ1398" s="37">
        <v>28</v>
      </c>
      <c r="AK1398" s="37" t="s">
        <v>3087</v>
      </c>
      <c r="AL1398" s="37" t="s">
        <v>709</v>
      </c>
      <c r="AN1398" s="37" t="str">
        <f>+IF(AL1398=45,1,"")</f>
        <v/>
      </c>
      <c r="AO1398" s="40">
        <f ca="1">+TODAY()</f>
        <v>44256</v>
      </c>
      <c r="AP1398" s="41" t="str">
        <f>+IF(Tabla1[[#This Row],[Fecha Ingreso Plataforma]]="","",AO1398-AC1398)</f>
        <v/>
      </c>
      <c r="AQ1398" s="40"/>
      <c r="AR1398" s="42" t="str">
        <f>+IF(Tabla1[[#This Row],[Fecha Baja]]="","",VALUE(1&amp;"/"&amp;MONTH(Tabla1[[#This Row],[Fecha Baja]])&amp;"/"&amp;YEAR(Tabla1[[#This Row],[Fecha Baja]])))</f>
        <v/>
      </c>
      <c r="AS1398" s="42" t="str">
        <f>IF(Tabla1[[#This Row],[Fecha Ingreso Plataforma]]="","",VALUE(1&amp;"/"&amp;MONTH(Tabla1[[#This Row],[Fecha Ingreso Plataforma]])&amp;"/"&amp;YEAR(Tabla1[[#This Row],[Fecha Ingreso Plataforma]])))</f>
        <v/>
      </c>
      <c r="AT1398" s="41" t="str">
        <f>+IF(AND(Tabla1[[#This Row],[dias]]&gt;=135,Tabla1[[#This Row],[Estado]]="Vigente"),"Si","No")</f>
        <v>No</v>
      </c>
      <c r="AU1398" s="37" t="str">
        <f>+IF(COUNTIF('PLAN EMPLEADO'!I:I,Tabla1[[#This Row],[Mail]])=0,"No","Si")</f>
        <v>No</v>
      </c>
      <c r="AV1398" s="89" t="s">
        <v>709</v>
      </c>
      <c r="AW1398" s="194"/>
    </row>
    <row r="1399" spans="1:49" x14ac:dyDescent="0.2">
      <c r="A1399" s="37" t="s">
        <v>27</v>
      </c>
      <c r="B1399" s="37" t="s">
        <v>3115</v>
      </c>
      <c r="C1399" s="37" t="s">
        <v>28</v>
      </c>
      <c r="D1399" s="37" t="s">
        <v>30</v>
      </c>
      <c r="E1399" s="193" t="str">
        <f>+LEFT(Tabla1[[#This Row],[RutDV]],8)</f>
        <v>17452423</v>
      </c>
      <c r="F1399" s="193" t="str">
        <f>+RIGHT(Tabla1[[#This Row],[RutDV]],1)</f>
        <v>8</v>
      </c>
      <c r="G1399" s="37" t="s">
        <v>654</v>
      </c>
      <c r="H1399" s="37" t="s">
        <v>1257</v>
      </c>
      <c r="I1399" s="37" t="str">
        <f>+TRIM(Tabla1[[#This Row],[Nombres]]&amp;" "&amp;Tabla1[[#This Row],[Apellidos]])</f>
        <v>ALEX BRIAN LARA SAEZ</v>
      </c>
      <c r="J1399" s="37" t="s">
        <v>4542</v>
      </c>
      <c r="K1399" s="37" t="s">
        <v>1358</v>
      </c>
      <c r="L1399" s="37" t="s">
        <v>2494</v>
      </c>
      <c r="M1399" s="37" t="s">
        <v>2499</v>
      </c>
      <c r="P1399" s="40"/>
      <c r="Q1399" s="37"/>
      <c r="W1399" s="37"/>
      <c r="Y1399" s="37" t="str">
        <f>+IFERROR(VLOOKUP(Tabla1[[#This Row],[Supervisor]],STAFF!E:H,4,0),"")</f>
        <v/>
      </c>
      <c r="Z1399" s="40">
        <v>43216</v>
      </c>
      <c r="AA1399" s="40">
        <v>43237</v>
      </c>
      <c r="AB1399" s="37" t="s">
        <v>2517</v>
      </c>
      <c r="AC1399" s="40"/>
      <c r="AD1399" s="37" t="s">
        <v>1257</v>
      </c>
      <c r="AE1399" s="37" t="s">
        <v>1257</v>
      </c>
      <c r="AF1399" s="37">
        <v>19177</v>
      </c>
      <c r="AJ1399" s="37">
        <v>28</v>
      </c>
      <c r="AK1399" s="37" t="s">
        <v>3087</v>
      </c>
      <c r="AL1399" s="37" t="s">
        <v>709</v>
      </c>
      <c r="AN1399" s="37" t="str">
        <f>+IF(AL1399=45,1,"")</f>
        <v/>
      </c>
      <c r="AO1399" s="40">
        <f ca="1">+TODAY()</f>
        <v>44256</v>
      </c>
      <c r="AP1399" s="41" t="str">
        <f>+IF(Tabla1[[#This Row],[Fecha Ingreso Plataforma]]="","",AO1399-AC1399)</f>
        <v/>
      </c>
      <c r="AQ1399" s="40"/>
      <c r="AR1399" s="42" t="str">
        <f>+IF(Tabla1[[#This Row],[Fecha Baja]]="","",VALUE(1&amp;"/"&amp;MONTH(Tabla1[[#This Row],[Fecha Baja]])&amp;"/"&amp;YEAR(Tabla1[[#This Row],[Fecha Baja]])))</f>
        <v/>
      </c>
      <c r="AS1399" s="42" t="str">
        <f>IF(Tabla1[[#This Row],[Fecha Ingreso Plataforma]]="","",VALUE(1&amp;"/"&amp;MONTH(Tabla1[[#This Row],[Fecha Ingreso Plataforma]])&amp;"/"&amp;YEAR(Tabla1[[#This Row],[Fecha Ingreso Plataforma]])))</f>
        <v/>
      </c>
      <c r="AT1399" s="41" t="str">
        <f>+IF(AND(Tabla1[[#This Row],[dias]]&gt;=135,Tabla1[[#This Row],[Estado]]="Vigente"),"Si","No")</f>
        <v>No</v>
      </c>
      <c r="AU1399" s="37" t="str">
        <f>+IF(COUNTIF('PLAN EMPLEADO'!I:I,Tabla1[[#This Row],[Mail]])=0,"No","Si")</f>
        <v>No</v>
      </c>
      <c r="AV1399" s="89" t="s">
        <v>709</v>
      </c>
      <c r="AW1399" s="194"/>
    </row>
    <row r="1400" spans="1:49" x14ac:dyDescent="0.2">
      <c r="A1400" s="37" t="s">
        <v>27</v>
      </c>
      <c r="B1400" s="37" t="s">
        <v>3115</v>
      </c>
      <c r="C1400" s="37" t="s">
        <v>28</v>
      </c>
      <c r="D1400" s="37" t="s">
        <v>30</v>
      </c>
      <c r="E1400" s="193" t="str">
        <f>+LEFT(Tabla1[[#This Row],[RutDV]],8)</f>
        <v>18318125</v>
      </c>
      <c r="F1400" s="193" t="str">
        <f>+RIGHT(Tabla1[[#This Row],[RutDV]],1)</f>
        <v>4</v>
      </c>
      <c r="G1400" s="37" t="s">
        <v>644</v>
      </c>
      <c r="H1400" s="37" t="s">
        <v>1248</v>
      </c>
      <c r="I1400" s="37" t="str">
        <f>+TRIM(Tabla1[[#This Row],[Nombres]]&amp;" "&amp;Tabla1[[#This Row],[Apellidos]])</f>
        <v>JOSELINE ESTHER CORTES TORREJON</v>
      </c>
      <c r="J1400" s="37" t="s">
        <v>2396</v>
      </c>
      <c r="K1400" s="37" t="s">
        <v>2397</v>
      </c>
      <c r="L1400" s="37" t="s">
        <v>2494</v>
      </c>
      <c r="M1400" s="37" t="s">
        <v>2499</v>
      </c>
      <c r="P1400" s="40"/>
      <c r="Q1400" s="37"/>
      <c r="W1400" s="37"/>
      <c r="Y1400" s="37" t="str">
        <f>+IFERROR(VLOOKUP(Tabla1[[#This Row],[Supervisor]],STAFF!E:H,4,0),"")</f>
        <v/>
      </c>
      <c r="Z1400" s="40">
        <v>43216</v>
      </c>
      <c r="AA1400" s="40">
        <v>43237</v>
      </c>
      <c r="AB1400" s="37" t="s">
        <v>2517</v>
      </c>
      <c r="AC1400" s="40"/>
      <c r="AD1400" s="37" t="s">
        <v>1248</v>
      </c>
      <c r="AE1400" s="37" t="s">
        <v>1248</v>
      </c>
      <c r="AF1400" s="37">
        <v>19215</v>
      </c>
      <c r="AJ1400" s="37">
        <v>28</v>
      </c>
      <c r="AK1400" s="37" t="s">
        <v>3087</v>
      </c>
      <c r="AL1400" s="37" t="s">
        <v>709</v>
      </c>
      <c r="AN1400" s="37" t="str">
        <f>+IF(AL1400=45,1,"")</f>
        <v/>
      </c>
      <c r="AO1400" s="40">
        <f ca="1">+TODAY()</f>
        <v>44256</v>
      </c>
      <c r="AP1400" s="41" t="str">
        <f>+IF(Tabla1[[#This Row],[Fecha Ingreso Plataforma]]="","",AO1400-AC1400)</f>
        <v/>
      </c>
      <c r="AQ1400" s="40"/>
      <c r="AR1400" s="42" t="str">
        <f>+IF(Tabla1[[#This Row],[Fecha Baja]]="","",VALUE(1&amp;"/"&amp;MONTH(Tabla1[[#This Row],[Fecha Baja]])&amp;"/"&amp;YEAR(Tabla1[[#This Row],[Fecha Baja]])))</f>
        <v/>
      </c>
      <c r="AS1400" s="42" t="str">
        <f>IF(Tabla1[[#This Row],[Fecha Ingreso Plataforma]]="","",VALUE(1&amp;"/"&amp;MONTH(Tabla1[[#This Row],[Fecha Ingreso Plataforma]])&amp;"/"&amp;YEAR(Tabla1[[#This Row],[Fecha Ingreso Plataforma]])))</f>
        <v/>
      </c>
      <c r="AT1400" s="41" t="str">
        <f>+IF(AND(Tabla1[[#This Row],[dias]]&gt;=135,Tabla1[[#This Row],[Estado]]="Vigente"),"Si","No")</f>
        <v>No</v>
      </c>
      <c r="AU1400" s="37" t="str">
        <f>+IF(COUNTIF('PLAN EMPLEADO'!I:I,Tabla1[[#This Row],[Mail]])=0,"No","Si")</f>
        <v>No</v>
      </c>
      <c r="AV1400" s="89" t="s">
        <v>709</v>
      </c>
      <c r="AW1400" s="194"/>
    </row>
    <row r="1401" spans="1:49" x14ac:dyDescent="0.2">
      <c r="A1401" s="37" t="s">
        <v>27</v>
      </c>
      <c r="B1401" s="37" t="s">
        <v>3115</v>
      </c>
      <c r="C1401" s="37" t="s">
        <v>28</v>
      </c>
      <c r="D1401" s="37" t="s">
        <v>30</v>
      </c>
      <c r="E1401" s="193" t="str">
        <f>+LEFT(Tabla1[[#This Row],[RutDV]],8)</f>
        <v>18316923</v>
      </c>
      <c r="F1401" s="193" t="str">
        <f>+RIGHT(Tabla1[[#This Row],[RutDV]],1)</f>
        <v>8</v>
      </c>
      <c r="G1401" s="37" t="s">
        <v>658</v>
      </c>
      <c r="H1401" s="37" t="s">
        <v>1261</v>
      </c>
      <c r="I1401" s="37" t="str">
        <f>+TRIM(Tabla1[[#This Row],[Nombres]]&amp;" "&amp;Tabla1[[#This Row],[Apellidos]])</f>
        <v>JOSEP FRANCO THOMPSON CORTES</v>
      </c>
      <c r="J1401" s="37" t="s">
        <v>4544</v>
      </c>
      <c r="K1401" s="37" t="s">
        <v>2416</v>
      </c>
      <c r="L1401" s="37" t="s">
        <v>2494</v>
      </c>
      <c r="M1401" s="37" t="s">
        <v>2499</v>
      </c>
      <c r="P1401" s="40"/>
      <c r="Q1401" s="37"/>
      <c r="W1401" s="37"/>
      <c r="Y1401" s="37" t="str">
        <f>+IFERROR(VLOOKUP(Tabla1[[#This Row],[Supervisor]],STAFF!E:H,4,0),"")</f>
        <v/>
      </c>
      <c r="Z1401" s="40">
        <v>43216</v>
      </c>
      <c r="AA1401" s="40">
        <v>43237</v>
      </c>
      <c r="AB1401" s="37" t="s">
        <v>2517</v>
      </c>
      <c r="AC1401" s="40"/>
      <c r="AD1401" s="37" t="s">
        <v>1261</v>
      </c>
      <c r="AE1401" s="37" t="s">
        <v>1261</v>
      </c>
      <c r="AF1401" s="37">
        <v>19190</v>
      </c>
      <c r="AJ1401" s="37">
        <v>28</v>
      </c>
      <c r="AK1401" s="37" t="s">
        <v>3087</v>
      </c>
      <c r="AL1401" s="37" t="s">
        <v>709</v>
      </c>
      <c r="AN1401" s="37" t="str">
        <f>+IF(AL1401=45,1,"")</f>
        <v/>
      </c>
      <c r="AO1401" s="40">
        <f ca="1">+TODAY()</f>
        <v>44256</v>
      </c>
      <c r="AP1401" s="41" t="str">
        <f>+IF(Tabla1[[#This Row],[Fecha Ingreso Plataforma]]="","",AO1401-AC1401)</f>
        <v/>
      </c>
      <c r="AQ1401" s="40"/>
      <c r="AR1401" s="42" t="str">
        <f>+IF(Tabla1[[#This Row],[Fecha Baja]]="","",VALUE(1&amp;"/"&amp;MONTH(Tabla1[[#This Row],[Fecha Baja]])&amp;"/"&amp;YEAR(Tabla1[[#This Row],[Fecha Baja]])))</f>
        <v/>
      </c>
      <c r="AS1401" s="42" t="str">
        <f>IF(Tabla1[[#This Row],[Fecha Ingreso Plataforma]]="","",VALUE(1&amp;"/"&amp;MONTH(Tabla1[[#This Row],[Fecha Ingreso Plataforma]])&amp;"/"&amp;YEAR(Tabla1[[#This Row],[Fecha Ingreso Plataforma]])))</f>
        <v/>
      </c>
      <c r="AT1401" s="41" t="str">
        <f>+IF(AND(Tabla1[[#This Row],[dias]]&gt;=135,Tabla1[[#This Row],[Estado]]="Vigente"),"Si","No")</f>
        <v>No</v>
      </c>
      <c r="AU1401" s="37" t="str">
        <f>+IF(COUNTIF('PLAN EMPLEADO'!I:I,Tabla1[[#This Row],[Mail]])=0,"No","Si")</f>
        <v>No</v>
      </c>
      <c r="AV1401" s="89" t="s">
        <v>709</v>
      </c>
      <c r="AW1401" s="194"/>
    </row>
    <row r="1402" spans="1:49" x14ac:dyDescent="0.2">
      <c r="A1402" s="37" t="s">
        <v>27</v>
      </c>
      <c r="B1402" s="37" t="s">
        <v>3115</v>
      </c>
      <c r="C1402" s="37" t="s">
        <v>28</v>
      </c>
      <c r="D1402" s="37" t="s">
        <v>30</v>
      </c>
      <c r="E1402" s="193" t="str">
        <f>+LEFT(Tabla1[[#This Row],[RutDV]],8)</f>
        <v>12219119</v>
      </c>
      <c r="F1402" s="193" t="str">
        <f>+RIGHT(Tabla1[[#This Row],[RutDV]],1)</f>
        <v>2</v>
      </c>
      <c r="G1402" s="37" t="s">
        <v>657</v>
      </c>
      <c r="H1402" s="37" t="s">
        <v>1260</v>
      </c>
      <c r="I1402" s="37" t="str">
        <f>+TRIM(Tabla1[[#This Row],[Nombres]]&amp;" "&amp;Tabla1[[#This Row],[Apellidos]])</f>
        <v>OLGA FABIOLA CARVAJAL ARAYA</v>
      </c>
      <c r="J1402" s="37" t="s">
        <v>4541</v>
      </c>
      <c r="K1402" s="37" t="s">
        <v>2415</v>
      </c>
      <c r="L1402" s="37" t="s">
        <v>2494</v>
      </c>
      <c r="M1402" s="37" t="s">
        <v>2499</v>
      </c>
      <c r="P1402" s="40"/>
      <c r="Q1402" s="37"/>
      <c r="W1402" s="37"/>
      <c r="Y1402" s="37" t="str">
        <f>+IFERROR(VLOOKUP(Tabla1[[#This Row],[Supervisor]],STAFF!E:H,4,0),"")</f>
        <v/>
      </c>
      <c r="Z1402" s="40">
        <v>43216</v>
      </c>
      <c r="AA1402" s="40">
        <v>43237</v>
      </c>
      <c r="AB1402" s="37" t="s">
        <v>2517</v>
      </c>
      <c r="AC1402" s="40"/>
      <c r="AD1402" s="37" t="s">
        <v>1260</v>
      </c>
      <c r="AE1402" s="37" t="s">
        <v>1260</v>
      </c>
      <c r="AF1402" s="37">
        <v>19188</v>
      </c>
      <c r="AJ1402" s="37">
        <v>28</v>
      </c>
      <c r="AK1402" s="37" t="s">
        <v>3087</v>
      </c>
      <c r="AL1402" s="37" t="s">
        <v>709</v>
      </c>
      <c r="AN1402" s="37" t="str">
        <f>+IF(AL1402=45,1,"")</f>
        <v/>
      </c>
      <c r="AO1402" s="40">
        <f ca="1">+TODAY()</f>
        <v>44256</v>
      </c>
      <c r="AP1402" s="41" t="str">
        <f>+IF(Tabla1[[#This Row],[Fecha Ingreso Plataforma]]="","",AO1402-AC1402)</f>
        <v/>
      </c>
      <c r="AQ1402" s="40"/>
      <c r="AR1402" s="42" t="str">
        <f>+IF(Tabla1[[#This Row],[Fecha Baja]]="","",VALUE(1&amp;"/"&amp;MONTH(Tabla1[[#This Row],[Fecha Baja]])&amp;"/"&amp;YEAR(Tabla1[[#This Row],[Fecha Baja]])))</f>
        <v/>
      </c>
      <c r="AS1402" s="42" t="str">
        <f>IF(Tabla1[[#This Row],[Fecha Ingreso Plataforma]]="","",VALUE(1&amp;"/"&amp;MONTH(Tabla1[[#This Row],[Fecha Ingreso Plataforma]])&amp;"/"&amp;YEAR(Tabla1[[#This Row],[Fecha Ingreso Plataforma]])))</f>
        <v/>
      </c>
      <c r="AT1402" s="41" t="str">
        <f>+IF(AND(Tabla1[[#This Row],[dias]]&gt;=135,Tabla1[[#This Row],[Estado]]="Vigente"),"Si","No")</f>
        <v>No</v>
      </c>
      <c r="AU1402" s="37" t="str">
        <f>+IF(COUNTIF('PLAN EMPLEADO'!I:I,Tabla1[[#This Row],[Mail]])=0,"No","Si")</f>
        <v>No</v>
      </c>
      <c r="AV1402" s="89" t="s">
        <v>709</v>
      </c>
      <c r="AW1402" s="194"/>
    </row>
    <row r="1403" spans="1:49" x14ac:dyDescent="0.2">
      <c r="A1403" s="37" t="s">
        <v>27</v>
      </c>
      <c r="B1403" s="37" t="s">
        <v>3115</v>
      </c>
      <c r="C1403" s="37" t="s">
        <v>28</v>
      </c>
      <c r="D1403" s="37" t="s">
        <v>30</v>
      </c>
      <c r="E1403" s="193" t="str">
        <f>+LEFT(Tabla1[[#This Row],[RutDV]],8)</f>
        <v>20172494</v>
      </c>
      <c r="F1403" s="193" t="str">
        <f>+RIGHT(Tabla1[[#This Row],[RutDV]],1)</f>
        <v>5</v>
      </c>
      <c r="G1403" s="37" t="s">
        <v>645</v>
      </c>
      <c r="H1403" s="37" t="s">
        <v>1249</v>
      </c>
      <c r="I1403" s="37" t="str">
        <f>+TRIM(Tabla1[[#This Row],[Nombres]]&amp;" "&amp;Tabla1[[#This Row],[Apellidos]])</f>
        <v>ROMANET JUDITH ROJAS VALLADARES</v>
      </c>
      <c r="J1403" s="37" t="s">
        <v>2398</v>
      </c>
      <c r="K1403" s="37" t="s">
        <v>2399</v>
      </c>
      <c r="L1403" s="37" t="s">
        <v>2494</v>
      </c>
      <c r="M1403" s="37" t="s">
        <v>2499</v>
      </c>
      <c r="P1403" s="40"/>
      <c r="Q1403" s="37"/>
      <c r="W1403" s="37"/>
      <c r="Y1403" s="37" t="str">
        <f>+IFERROR(VLOOKUP(Tabla1[[#This Row],[Supervisor]],STAFF!E:H,4,0),"")</f>
        <v/>
      </c>
      <c r="Z1403" s="40">
        <v>43216</v>
      </c>
      <c r="AA1403" s="40">
        <v>43237</v>
      </c>
      <c r="AB1403" s="37" t="s">
        <v>2517</v>
      </c>
      <c r="AC1403" s="40"/>
      <c r="AD1403" s="37" t="s">
        <v>1249</v>
      </c>
      <c r="AE1403" s="37" t="s">
        <v>1247</v>
      </c>
      <c r="AF1403" s="37">
        <v>19223</v>
      </c>
      <c r="AJ1403" s="37">
        <v>28</v>
      </c>
      <c r="AK1403" s="37" t="s">
        <v>3087</v>
      </c>
      <c r="AL1403" s="37" t="s">
        <v>709</v>
      </c>
      <c r="AN1403" s="37" t="str">
        <f>+IF(AL1403=45,1,"")</f>
        <v/>
      </c>
      <c r="AO1403" s="40">
        <f ca="1">+TODAY()</f>
        <v>44256</v>
      </c>
      <c r="AP1403" s="41" t="str">
        <f>+IF(Tabla1[[#This Row],[Fecha Ingreso Plataforma]]="","",AO1403-AC1403)</f>
        <v/>
      </c>
      <c r="AQ1403" s="40"/>
      <c r="AR1403" s="42" t="str">
        <f>+IF(Tabla1[[#This Row],[Fecha Baja]]="","",VALUE(1&amp;"/"&amp;MONTH(Tabla1[[#This Row],[Fecha Baja]])&amp;"/"&amp;YEAR(Tabla1[[#This Row],[Fecha Baja]])))</f>
        <v/>
      </c>
      <c r="AS1403" s="42" t="str">
        <f>IF(Tabla1[[#This Row],[Fecha Ingreso Plataforma]]="","",VALUE(1&amp;"/"&amp;MONTH(Tabla1[[#This Row],[Fecha Ingreso Plataforma]])&amp;"/"&amp;YEAR(Tabla1[[#This Row],[Fecha Ingreso Plataforma]])))</f>
        <v/>
      </c>
      <c r="AT1403" s="41" t="str">
        <f>+IF(AND(Tabla1[[#This Row],[dias]]&gt;=135,Tabla1[[#This Row],[Estado]]="Vigente"),"Si","No")</f>
        <v>No</v>
      </c>
      <c r="AU1403" s="37" t="str">
        <f>+IF(COUNTIF('PLAN EMPLEADO'!I:I,Tabla1[[#This Row],[Mail]])=0,"No","Si")</f>
        <v>No</v>
      </c>
      <c r="AV1403" s="89" t="s">
        <v>709</v>
      </c>
      <c r="AW1403" s="194"/>
    </row>
    <row r="1404" spans="1:49" x14ac:dyDescent="0.2">
      <c r="A1404" s="37" t="s">
        <v>27</v>
      </c>
      <c r="B1404" s="37" t="s">
        <v>3115</v>
      </c>
      <c r="C1404" s="37" t="s">
        <v>28</v>
      </c>
      <c r="D1404" s="37" t="s">
        <v>30</v>
      </c>
      <c r="E1404" s="193" t="str">
        <f>+LEFT(Tabla1[[#This Row],[RutDV]],8)</f>
        <v>16892505</v>
      </c>
      <c r="F1404" s="193" t="str">
        <f>+RIGHT(Tabla1[[#This Row],[RutDV]],1)</f>
        <v>0</v>
      </c>
      <c r="G1404" s="37" t="s">
        <v>651</v>
      </c>
      <c r="H1404" s="37" t="s">
        <v>1254</v>
      </c>
      <c r="I1404" s="37" t="str">
        <f>+TRIM(Tabla1[[#This Row],[Nombres]]&amp;" "&amp;Tabla1[[#This Row],[Apellidos]])</f>
        <v>VICENTE ANDRES MORALES JOPIA</v>
      </c>
      <c r="J1404" s="37" t="s">
        <v>4252</v>
      </c>
      <c r="K1404" s="37" t="s">
        <v>2409</v>
      </c>
      <c r="L1404" s="37" t="s">
        <v>2494</v>
      </c>
      <c r="M1404" s="37" t="s">
        <v>2499</v>
      </c>
      <c r="P1404" s="40"/>
      <c r="Q1404" s="37"/>
      <c r="W1404" s="37"/>
      <c r="Y1404" s="37" t="str">
        <f>+IFERROR(VLOOKUP(Tabla1[[#This Row],[Supervisor]],STAFF!E:H,4,0),"")</f>
        <v/>
      </c>
      <c r="Z1404" s="40">
        <v>43216</v>
      </c>
      <c r="AA1404" s="40">
        <v>43237</v>
      </c>
      <c r="AB1404" s="37" t="s">
        <v>2517</v>
      </c>
      <c r="AC1404" s="40"/>
      <c r="AD1404" s="37" t="s">
        <v>1254</v>
      </c>
      <c r="AE1404" s="37" t="s">
        <v>1254</v>
      </c>
      <c r="AF1404" s="37">
        <v>19042</v>
      </c>
      <c r="AJ1404" s="37">
        <v>28</v>
      </c>
      <c r="AK1404" s="37" t="s">
        <v>3087</v>
      </c>
      <c r="AL1404" s="37" t="s">
        <v>709</v>
      </c>
      <c r="AN1404" s="37" t="str">
        <f>+IF(AL1404=45,1,"")</f>
        <v/>
      </c>
      <c r="AO1404" s="40">
        <f ca="1">+TODAY()</f>
        <v>44256</v>
      </c>
      <c r="AP1404" s="41" t="str">
        <f>+IF(Tabla1[[#This Row],[Fecha Ingreso Plataforma]]="","",AO1404-AC1404)</f>
        <v/>
      </c>
      <c r="AQ1404" s="40"/>
      <c r="AR1404" s="42" t="str">
        <f>+IF(Tabla1[[#This Row],[Fecha Baja]]="","",VALUE(1&amp;"/"&amp;MONTH(Tabla1[[#This Row],[Fecha Baja]])&amp;"/"&amp;YEAR(Tabla1[[#This Row],[Fecha Baja]])))</f>
        <v/>
      </c>
      <c r="AS1404" s="42" t="str">
        <f>IF(Tabla1[[#This Row],[Fecha Ingreso Plataforma]]="","",VALUE(1&amp;"/"&amp;MONTH(Tabla1[[#This Row],[Fecha Ingreso Plataforma]])&amp;"/"&amp;YEAR(Tabla1[[#This Row],[Fecha Ingreso Plataforma]])))</f>
        <v/>
      </c>
      <c r="AT1404" s="41" t="str">
        <f>+IF(AND(Tabla1[[#This Row],[dias]]&gt;=135,Tabla1[[#This Row],[Estado]]="Vigente"),"Si","No")</f>
        <v>No</v>
      </c>
      <c r="AU1404" s="37" t="str">
        <f>+IF(COUNTIF('PLAN EMPLEADO'!I:I,Tabla1[[#This Row],[Mail]])=0,"No","Si")</f>
        <v>No</v>
      </c>
      <c r="AV1404" s="89" t="s">
        <v>709</v>
      </c>
      <c r="AW1404" s="194"/>
    </row>
    <row r="1405" spans="1:49" x14ac:dyDescent="0.2">
      <c r="A1405" s="37" t="s">
        <v>27</v>
      </c>
      <c r="B1405" s="37" t="s">
        <v>3115</v>
      </c>
      <c r="C1405" s="37" t="s">
        <v>28</v>
      </c>
      <c r="D1405" s="37" t="s">
        <v>30</v>
      </c>
      <c r="E1405" s="193" t="str">
        <f>+LEFT(Tabla1[[#This Row],[RutDV]],8)</f>
        <v>18984618</v>
      </c>
      <c r="F1405" s="193" t="str">
        <f>+RIGHT(Tabla1[[#This Row],[RutDV]],1)</f>
        <v>5</v>
      </c>
      <c r="G1405" s="37" t="s">
        <v>641</v>
      </c>
      <c r="H1405" s="37" t="s">
        <v>1246</v>
      </c>
      <c r="I1405" s="37" t="str">
        <f>+TRIM(Tabla1[[#This Row],[Nombres]]&amp;" "&amp;Tabla1[[#This Row],[Apellidos]])</f>
        <v>VIVIANA CARMEN CONTRERAS GALLARDO</v>
      </c>
      <c r="J1405" s="37" t="s">
        <v>2390</v>
      </c>
      <c r="K1405" s="37" t="s">
        <v>2391</v>
      </c>
      <c r="L1405" s="37" t="s">
        <v>2494</v>
      </c>
      <c r="M1405" s="37" t="s">
        <v>2499</v>
      </c>
      <c r="P1405" s="40"/>
      <c r="Q1405" s="37"/>
      <c r="W1405" s="37"/>
      <c r="Y1405" s="37" t="str">
        <f>+IFERROR(VLOOKUP(Tabla1[[#This Row],[Supervisor]],STAFF!E:H,4,0),"")</f>
        <v/>
      </c>
      <c r="Z1405" s="40">
        <v>43216</v>
      </c>
      <c r="AA1405" s="40">
        <v>43237</v>
      </c>
      <c r="AB1405" s="37" t="s">
        <v>2517</v>
      </c>
      <c r="AC1405" s="40"/>
      <c r="AD1405" s="37" t="s">
        <v>1246</v>
      </c>
      <c r="AE1405" s="37" t="s">
        <v>1246</v>
      </c>
      <c r="AF1405" s="37">
        <v>19211</v>
      </c>
      <c r="AJ1405" s="37">
        <v>28</v>
      </c>
      <c r="AK1405" s="37" t="s">
        <v>3087</v>
      </c>
      <c r="AL1405" s="37" t="s">
        <v>709</v>
      </c>
      <c r="AN1405" s="37" t="str">
        <f>+IF(AL1405=45,1,"")</f>
        <v/>
      </c>
      <c r="AO1405" s="40">
        <f ca="1">+TODAY()</f>
        <v>44256</v>
      </c>
      <c r="AP1405" s="41" t="str">
        <f>+IF(Tabla1[[#This Row],[Fecha Ingreso Plataforma]]="","",AO1405-AC1405)</f>
        <v/>
      </c>
      <c r="AQ1405" s="40"/>
      <c r="AR1405" s="42" t="str">
        <f>+IF(Tabla1[[#This Row],[Fecha Baja]]="","",VALUE(1&amp;"/"&amp;MONTH(Tabla1[[#This Row],[Fecha Baja]])&amp;"/"&amp;YEAR(Tabla1[[#This Row],[Fecha Baja]])))</f>
        <v/>
      </c>
      <c r="AS1405" s="42" t="str">
        <f>IF(Tabla1[[#This Row],[Fecha Ingreso Plataforma]]="","",VALUE(1&amp;"/"&amp;MONTH(Tabla1[[#This Row],[Fecha Ingreso Plataforma]])&amp;"/"&amp;YEAR(Tabla1[[#This Row],[Fecha Ingreso Plataforma]])))</f>
        <v/>
      </c>
      <c r="AT1405" s="41" t="str">
        <f>+IF(AND(Tabla1[[#This Row],[dias]]&gt;=135,Tabla1[[#This Row],[Estado]]="Vigente"),"Si","No")</f>
        <v>No</v>
      </c>
      <c r="AU1405" s="37" t="str">
        <f>+IF(COUNTIF('PLAN EMPLEADO'!I:I,Tabla1[[#This Row],[Mail]])=0,"No","Si")</f>
        <v>No</v>
      </c>
      <c r="AV1405" s="89" t="s">
        <v>709</v>
      </c>
      <c r="AW1405" s="194"/>
    </row>
    <row r="1406" spans="1:49" x14ac:dyDescent="0.2">
      <c r="A1406" s="37" t="s">
        <v>27</v>
      </c>
      <c r="B1406" s="37" t="s">
        <v>3115</v>
      </c>
      <c r="C1406" s="37" t="s">
        <v>28</v>
      </c>
      <c r="D1406" s="37" t="s">
        <v>30</v>
      </c>
      <c r="E1406" s="193" t="str">
        <f>+LEFT(Tabla1[[#This Row],[RutDV]],8)</f>
        <v>15595097</v>
      </c>
      <c r="F1406" s="193" t="str">
        <f>+RIGHT(Tabla1[[#This Row],[RutDV]],1)</f>
        <v>8</v>
      </c>
      <c r="G1406" s="37" t="s">
        <v>673</v>
      </c>
      <c r="H1406" s="37" t="s">
        <v>1275</v>
      </c>
      <c r="I1406" s="37" t="str">
        <f>+TRIM(Tabla1[[#This Row],[Nombres]]&amp;" "&amp;Tabla1[[#This Row],[Apellidos]])</f>
        <v>CLAUDIO ALEXIS CATALDO GATICA</v>
      </c>
      <c r="J1406" s="37" t="s">
        <v>2438</v>
      </c>
      <c r="K1406" s="37" t="s">
        <v>2439</v>
      </c>
      <c r="L1406" s="37" t="s">
        <v>2494</v>
      </c>
      <c r="M1406" s="37" t="s">
        <v>2499</v>
      </c>
      <c r="P1406" s="40"/>
      <c r="Q1406" s="37"/>
      <c r="W1406" s="37"/>
      <c r="Y1406" s="37" t="str">
        <f>+IFERROR(VLOOKUP(Tabla1[[#This Row],[Supervisor]],STAFF!E:H,4,0),"")</f>
        <v/>
      </c>
      <c r="Z1406" s="40">
        <v>43229</v>
      </c>
      <c r="AA1406" s="40">
        <v>43249</v>
      </c>
      <c r="AB1406" s="37" t="s">
        <v>2517</v>
      </c>
      <c r="AC1406" s="40"/>
      <c r="AD1406" s="37" t="s">
        <v>1275</v>
      </c>
      <c r="AE1406" s="37" t="s">
        <v>1275</v>
      </c>
      <c r="AF1406" s="37">
        <v>19266</v>
      </c>
      <c r="AG1406" s="37" t="s">
        <v>3048</v>
      </c>
      <c r="AJ1406" s="37">
        <v>29</v>
      </c>
      <c r="AK1406" s="37" t="s">
        <v>2515</v>
      </c>
      <c r="AL1406" s="37" t="s">
        <v>709</v>
      </c>
      <c r="AN1406" s="37" t="str">
        <f>+IF(AL1406=45,1,"")</f>
        <v/>
      </c>
      <c r="AO1406" s="40">
        <f ca="1">+TODAY()</f>
        <v>44256</v>
      </c>
      <c r="AP1406" s="41" t="str">
        <f>+IF(Tabla1[[#This Row],[Fecha Ingreso Plataforma]]="","",AO1406-AC1406)</f>
        <v/>
      </c>
      <c r="AQ1406" s="40"/>
      <c r="AR1406" s="42" t="str">
        <f>+IF(Tabla1[[#This Row],[Fecha Baja]]="","",VALUE(1&amp;"/"&amp;MONTH(Tabla1[[#This Row],[Fecha Baja]])&amp;"/"&amp;YEAR(Tabla1[[#This Row],[Fecha Baja]])))</f>
        <v/>
      </c>
      <c r="AS1406" s="42" t="str">
        <f>IF(Tabla1[[#This Row],[Fecha Ingreso Plataforma]]="","",VALUE(1&amp;"/"&amp;MONTH(Tabla1[[#This Row],[Fecha Ingreso Plataforma]])&amp;"/"&amp;YEAR(Tabla1[[#This Row],[Fecha Ingreso Plataforma]])))</f>
        <v/>
      </c>
      <c r="AT1406" s="41" t="str">
        <f>+IF(AND(Tabla1[[#This Row],[dias]]&gt;=135,Tabla1[[#This Row],[Estado]]="Vigente"),"Si","No")</f>
        <v>No</v>
      </c>
      <c r="AU1406" s="37" t="str">
        <f>+IF(COUNTIF('PLAN EMPLEADO'!I:I,Tabla1[[#This Row],[Mail]])=0,"No","Si")</f>
        <v>No</v>
      </c>
      <c r="AV1406" s="89" t="s">
        <v>709</v>
      </c>
      <c r="AW1406" s="194"/>
    </row>
    <row r="1407" spans="1:49" x14ac:dyDescent="0.2">
      <c r="A1407" s="37" t="s">
        <v>27</v>
      </c>
      <c r="B1407" s="37" t="s">
        <v>3115</v>
      </c>
      <c r="C1407" s="37" t="s">
        <v>28</v>
      </c>
      <c r="D1407" s="37" t="s">
        <v>30</v>
      </c>
      <c r="E1407" s="193" t="str">
        <f>+LEFT(Tabla1[[#This Row],[RutDV]],8)</f>
        <v>18502943</v>
      </c>
      <c r="F1407" s="193" t="str">
        <f>+RIGHT(Tabla1[[#This Row],[RutDV]],1)</f>
        <v>3</v>
      </c>
      <c r="G1407" s="37" t="s">
        <v>680</v>
      </c>
      <c r="H1407" s="37" t="s">
        <v>1282</v>
      </c>
      <c r="I1407" s="37" t="str">
        <f>+TRIM(Tabla1[[#This Row],[Nombres]]&amp;" "&amp;Tabla1[[#This Row],[Apellidos]])</f>
        <v>FERNANDA NICOLE COLLADO LUNA</v>
      </c>
      <c r="J1407" s="37" t="s">
        <v>4545</v>
      </c>
      <c r="K1407" s="37" t="s">
        <v>2448</v>
      </c>
      <c r="L1407" s="37" t="s">
        <v>2494</v>
      </c>
      <c r="M1407" s="37" t="s">
        <v>2499</v>
      </c>
      <c r="P1407" s="40"/>
      <c r="Q1407" s="37"/>
      <c r="W1407" s="37"/>
      <c r="Y1407" s="37" t="str">
        <f>+IFERROR(VLOOKUP(Tabla1[[#This Row],[Supervisor]],STAFF!E:H,4,0),"")</f>
        <v/>
      </c>
      <c r="Z1407" s="40">
        <v>43229</v>
      </c>
      <c r="AA1407" s="40">
        <v>43249</v>
      </c>
      <c r="AB1407" s="37" t="s">
        <v>2517</v>
      </c>
      <c r="AC1407" s="40"/>
      <c r="AD1407" s="37" t="s">
        <v>1282</v>
      </c>
      <c r="AE1407" s="37" t="s">
        <v>1282</v>
      </c>
      <c r="AF1407" s="37">
        <v>19277</v>
      </c>
      <c r="AG1407" s="37" t="s">
        <v>3055</v>
      </c>
      <c r="AJ1407" s="37">
        <v>29</v>
      </c>
      <c r="AK1407" s="37" t="s">
        <v>2515</v>
      </c>
      <c r="AL1407" s="37" t="s">
        <v>709</v>
      </c>
      <c r="AN1407" s="37" t="str">
        <f>+IF(AL1407=45,1,"")</f>
        <v/>
      </c>
      <c r="AO1407" s="40">
        <f ca="1">+TODAY()</f>
        <v>44256</v>
      </c>
      <c r="AP1407" s="41" t="str">
        <f>+IF(Tabla1[[#This Row],[Fecha Ingreso Plataforma]]="","",AO1407-AC1407)</f>
        <v/>
      </c>
      <c r="AQ1407" s="40"/>
      <c r="AR1407" s="42" t="str">
        <f>+IF(Tabla1[[#This Row],[Fecha Baja]]="","",VALUE(1&amp;"/"&amp;MONTH(Tabla1[[#This Row],[Fecha Baja]])&amp;"/"&amp;YEAR(Tabla1[[#This Row],[Fecha Baja]])))</f>
        <v/>
      </c>
      <c r="AS1407" s="42" t="str">
        <f>IF(Tabla1[[#This Row],[Fecha Ingreso Plataforma]]="","",VALUE(1&amp;"/"&amp;MONTH(Tabla1[[#This Row],[Fecha Ingreso Plataforma]])&amp;"/"&amp;YEAR(Tabla1[[#This Row],[Fecha Ingreso Plataforma]])))</f>
        <v/>
      </c>
      <c r="AT1407" s="41" t="str">
        <f>+IF(AND(Tabla1[[#This Row],[dias]]&gt;=135,Tabla1[[#This Row],[Estado]]="Vigente"),"Si","No")</f>
        <v>No</v>
      </c>
      <c r="AU1407" s="37" t="str">
        <f>+IF(COUNTIF('PLAN EMPLEADO'!I:I,Tabla1[[#This Row],[Mail]])=0,"No","Si")</f>
        <v>No</v>
      </c>
      <c r="AV1407" s="89" t="s">
        <v>709</v>
      </c>
      <c r="AW1407" s="194"/>
    </row>
    <row r="1408" spans="1:49" x14ac:dyDescent="0.2">
      <c r="A1408" s="37" t="s">
        <v>27</v>
      </c>
      <c r="B1408" s="37" t="s">
        <v>3115</v>
      </c>
      <c r="C1408" s="37" t="s">
        <v>28</v>
      </c>
      <c r="D1408" s="37" t="s">
        <v>30</v>
      </c>
      <c r="E1408" s="193" t="str">
        <f>+LEFT(Tabla1[[#This Row],[RutDV]],8)</f>
        <v>16442848</v>
      </c>
      <c r="F1408" s="193" t="str">
        <f>+RIGHT(Tabla1[[#This Row],[RutDV]],1)</f>
        <v>6</v>
      </c>
      <c r="G1408" s="37" t="s">
        <v>679</v>
      </c>
      <c r="H1408" s="37" t="s">
        <v>1281</v>
      </c>
      <c r="I1408" s="37" t="str">
        <f>+TRIM(Tabla1[[#This Row],[Nombres]]&amp;" "&amp;Tabla1[[#This Row],[Apellidos]])</f>
        <v>FRANCIA PAOLA QUIÑONES ARAVENA</v>
      </c>
      <c r="J1408" s="37" t="s">
        <v>4547</v>
      </c>
      <c r="K1408" s="37" t="s">
        <v>2447</v>
      </c>
      <c r="L1408" s="37" t="s">
        <v>2494</v>
      </c>
      <c r="M1408" s="37" t="s">
        <v>2499</v>
      </c>
      <c r="P1408" s="40"/>
      <c r="Q1408" s="37"/>
      <c r="W1408" s="37"/>
      <c r="Y1408" s="37" t="str">
        <f>+IFERROR(VLOOKUP(Tabla1[[#This Row],[Supervisor]],STAFF!E:H,4,0),"")</f>
        <v/>
      </c>
      <c r="Z1408" s="40">
        <v>43229</v>
      </c>
      <c r="AA1408" s="40">
        <v>43249</v>
      </c>
      <c r="AB1408" s="37" t="s">
        <v>2517</v>
      </c>
      <c r="AC1408" s="40"/>
      <c r="AD1408" s="37" t="s">
        <v>1281</v>
      </c>
      <c r="AE1408" s="37" t="s">
        <v>1281</v>
      </c>
      <c r="AF1408" s="37">
        <v>19274</v>
      </c>
      <c r="AG1408" s="37" t="s">
        <v>3054</v>
      </c>
      <c r="AJ1408" s="37">
        <v>29</v>
      </c>
      <c r="AK1408" s="37" t="s">
        <v>2515</v>
      </c>
      <c r="AL1408" s="37" t="s">
        <v>709</v>
      </c>
      <c r="AN1408" s="37" t="str">
        <f>+IF(AL1408=45,1,"")</f>
        <v/>
      </c>
      <c r="AO1408" s="40">
        <f ca="1">+TODAY()</f>
        <v>44256</v>
      </c>
      <c r="AP1408" s="41" t="str">
        <f>+IF(Tabla1[[#This Row],[Fecha Ingreso Plataforma]]="","",AO1408-AC1408)</f>
        <v/>
      </c>
      <c r="AQ1408" s="40"/>
      <c r="AR1408" s="42" t="str">
        <f>+IF(Tabla1[[#This Row],[Fecha Baja]]="","",VALUE(1&amp;"/"&amp;MONTH(Tabla1[[#This Row],[Fecha Baja]])&amp;"/"&amp;YEAR(Tabla1[[#This Row],[Fecha Baja]])))</f>
        <v/>
      </c>
      <c r="AS1408" s="42" t="str">
        <f>IF(Tabla1[[#This Row],[Fecha Ingreso Plataforma]]="","",VALUE(1&amp;"/"&amp;MONTH(Tabla1[[#This Row],[Fecha Ingreso Plataforma]])&amp;"/"&amp;YEAR(Tabla1[[#This Row],[Fecha Ingreso Plataforma]])))</f>
        <v/>
      </c>
      <c r="AT1408" s="41" t="str">
        <f>+IF(AND(Tabla1[[#This Row],[dias]]&gt;=135,Tabla1[[#This Row],[Estado]]="Vigente"),"Si","No")</f>
        <v>No</v>
      </c>
      <c r="AU1408" s="37" t="str">
        <f>+IF(COUNTIF('PLAN EMPLEADO'!I:I,Tabla1[[#This Row],[Mail]])=0,"No","Si")</f>
        <v>No</v>
      </c>
      <c r="AV1408" s="89" t="s">
        <v>709</v>
      </c>
      <c r="AW1408" s="194"/>
    </row>
    <row r="1409" spans="1:49" x14ac:dyDescent="0.2">
      <c r="A1409" s="37" t="s">
        <v>27</v>
      </c>
      <c r="B1409" s="37" t="s">
        <v>3115</v>
      </c>
      <c r="C1409" s="37" t="s">
        <v>28</v>
      </c>
      <c r="D1409" s="37" t="s">
        <v>30</v>
      </c>
      <c r="E1409" s="193" t="str">
        <f>+LEFT(Tabla1[[#This Row],[RutDV]],8)</f>
        <v>15045034</v>
      </c>
      <c r="F1409" s="193" t="str">
        <f>+RIGHT(Tabla1[[#This Row],[RutDV]],1)</f>
        <v>9</v>
      </c>
      <c r="G1409" s="37" t="s">
        <v>677</v>
      </c>
      <c r="H1409" s="37" t="s">
        <v>1279</v>
      </c>
      <c r="I1409" s="37" t="str">
        <f>+TRIM(Tabla1[[#This Row],[Nombres]]&amp;" "&amp;Tabla1[[#This Row],[Apellidos]])</f>
        <v>HILDA ANDREA BORDILLO TAPIA</v>
      </c>
      <c r="J1409" s="37" t="s">
        <v>2444</v>
      </c>
      <c r="K1409" s="37" t="s">
        <v>2445</v>
      </c>
      <c r="L1409" s="37" t="s">
        <v>2494</v>
      </c>
      <c r="M1409" s="37" t="s">
        <v>2499</v>
      </c>
      <c r="P1409" s="40"/>
      <c r="Q1409" s="37"/>
      <c r="W1409" s="37"/>
      <c r="Y1409" s="37" t="str">
        <f>+IFERROR(VLOOKUP(Tabla1[[#This Row],[Supervisor]],STAFF!E:H,4,0),"")</f>
        <v/>
      </c>
      <c r="Z1409" s="40">
        <v>43229</v>
      </c>
      <c r="AA1409" s="40">
        <v>43249</v>
      </c>
      <c r="AB1409" s="37" t="s">
        <v>2517</v>
      </c>
      <c r="AC1409" s="40"/>
      <c r="AD1409" s="37" t="s">
        <v>1279</v>
      </c>
      <c r="AE1409" s="37" t="s">
        <v>1279</v>
      </c>
      <c r="AF1409" s="37">
        <v>19270</v>
      </c>
      <c r="AG1409" s="37" t="s">
        <v>3052</v>
      </c>
      <c r="AJ1409" s="37">
        <v>29</v>
      </c>
      <c r="AK1409" s="37" t="s">
        <v>2515</v>
      </c>
      <c r="AL1409" s="37" t="s">
        <v>709</v>
      </c>
      <c r="AN1409" s="37" t="str">
        <f>+IF(AL1409=45,1,"")</f>
        <v/>
      </c>
      <c r="AO1409" s="40">
        <f ca="1">+TODAY()</f>
        <v>44256</v>
      </c>
      <c r="AP1409" s="41" t="str">
        <f>+IF(Tabla1[[#This Row],[Fecha Ingreso Plataforma]]="","",AO1409-AC1409)</f>
        <v/>
      </c>
      <c r="AQ1409" s="40"/>
      <c r="AR1409" s="42" t="str">
        <f>+IF(Tabla1[[#This Row],[Fecha Baja]]="","",VALUE(1&amp;"/"&amp;MONTH(Tabla1[[#This Row],[Fecha Baja]])&amp;"/"&amp;YEAR(Tabla1[[#This Row],[Fecha Baja]])))</f>
        <v/>
      </c>
      <c r="AS1409" s="42" t="str">
        <f>IF(Tabla1[[#This Row],[Fecha Ingreso Plataforma]]="","",VALUE(1&amp;"/"&amp;MONTH(Tabla1[[#This Row],[Fecha Ingreso Plataforma]])&amp;"/"&amp;YEAR(Tabla1[[#This Row],[Fecha Ingreso Plataforma]])))</f>
        <v/>
      </c>
      <c r="AT1409" s="41" t="str">
        <f>+IF(AND(Tabla1[[#This Row],[dias]]&gt;=135,Tabla1[[#This Row],[Estado]]="Vigente"),"Si","No")</f>
        <v>No</v>
      </c>
      <c r="AU1409" s="37" t="str">
        <f>+IF(COUNTIF('PLAN EMPLEADO'!I:I,Tabla1[[#This Row],[Mail]])=0,"No","Si")</f>
        <v>No</v>
      </c>
      <c r="AV1409" s="89" t="s">
        <v>709</v>
      </c>
      <c r="AW1409" s="194"/>
    </row>
    <row r="1410" spans="1:49" x14ac:dyDescent="0.2">
      <c r="A1410" s="37" t="s">
        <v>27</v>
      </c>
      <c r="B1410" s="37" t="s">
        <v>3115</v>
      </c>
      <c r="C1410" s="37" t="s">
        <v>28</v>
      </c>
      <c r="D1410" s="37" t="s">
        <v>30</v>
      </c>
      <c r="E1410" s="193" t="str">
        <f>+LEFT(Tabla1[[#This Row],[RutDV]],8)</f>
        <v>12447240</v>
      </c>
      <c r="F1410" s="193" t="str">
        <f>+RIGHT(Tabla1[[#This Row],[RutDV]],1)</f>
        <v>7</v>
      </c>
      <c r="G1410" s="37" t="s">
        <v>674</v>
      </c>
      <c r="H1410" s="37" t="s">
        <v>1276</v>
      </c>
      <c r="I1410" s="37" t="str">
        <f>+TRIM(Tabla1[[#This Row],[Nombres]]&amp;" "&amp;Tabla1[[#This Row],[Apellidos]])</f>
        <v>JUAN FRANCISCO ROJAS ROJAS</v>
      </c>
      <c r="J1410" s="37" t="s">
        <v>1591</v>
      </c>
      <c r="K1410" s="37" t="s">
        <v>2088</v>
      </c>
      <c r="L1410" s="37" t="s">
        <v>2494</v>
      </c>
      <c r="M1410" s="37" t="s">
        <v>2499</v>
      </c>
      <c r="P1410" s="40"/>
      <c r="Q1410" s="37"/>
      <c r="W1410" s="37"/>
      <c r="Y1410" s="37" t="str">
        <f>+IFERROR(VLOOKUP(Tabla1[[#This Row],[Supervisor]],STAFF!E:H,4,0),"")</f>
        <v/>
      </c>
      <c r="Z1410" s="40">
        <v>43229</v>
      </c>
      <c r="AA1410" s="40">
        <v>43249</v>
      </c>
      <c r="AB1410" s="37" t="s">
        <v>2517</v>
      </c>
      <c r="AC1410" s="40"/>
      <c r="AD1410" s="37" t="s">
        <v>1276</v>
      </c>
      <c r="AE1410" s="37" t="s">
        <v>1276</v>
      </c>
      <c r="AF1410" s="37">
        <v>19265</v>
      </c>
      <c r="AG1410" s="37" t="s">
        <v>3049</v>
      </c>
      <c r="AJ1410" s="37">
        <v>29</v>
      </c>
      <c r="AK1410" s="37" t="s">
        <v>2515</v>
      </c>
      <c r="AL1410" s="37" t="s">
        <v>709</v>
      </c>
      <c r="AN1410" s="37" t="str">
        <f>+IF(AL1410=45,1,"")</f>
        <v/>
      </c>
      <c r="AO1410" s="40">
        <f ca="1">+TODAY()</f>
        <v>44256</v>
      </c>
      <c r="AP1410" s="41" t="str">
        <f>+IF(Tabla1[[#This Row],[Fecha Ingreso Plataforma]]="","",AO1410-AC1410)</f>
        <v/>
      </c>
      <c r="AQ1410" s="40"/>
      <c r="AR1410" s="42" t="str">
        <f>+IF(Tabla1[[#This Row],[Fecha Baja]]="","",VALUE(1&amp;"/"&amp;MONTH(Tabla1[[#This Row],[Fecha Baja]])&amp;"/"&amp;YEAR(Tabla1[[#This Row],[Fecha Baja]])))</f>
        <v/>
      </c>
      <c r="AS1410" s="42" t="str">
        <f>IF(Tabla1[[#This Row],[Fecha Ingreso Plataforma]]="","",VALUE(1&amp;"/"&amp;MONTH(Tabla1[[#This Row],[Fecha Ingreso Plataforma]])&amp;"/"&amp;YEAR(Tabla1[[#This Row],[Fecha Ingreso Plataforma]])))</f>
        <v/>
      </c>
      <c r="AT1410" s="41" t="str">
        <f>+IF(AND(Tabla1[[#This Row],[dias]]&gt;=135,Tabla1[[#This Row],[Estado]]="Vigente"),"Si","No")</f>
        <v>No</v>
      </c>
      <c r="AU1410" s="37" t="str">
        <f>+IF(COUNTIF('PLAN EMPLEADO'!I:I,Tabla1[[#This Row],[Mail]])=0,"No","Si")</f>
        <v>No</v>
      </c>
      <c r="AV1410" s="89" t="s">
        <v>709</v>
      </c>
      <c r="AW1410" s="194"/>
    </row>
    <row r="1411" spans="1:49" x14ac:dyDescent="0.2">
      <c r="A1411" s="37" t="s">
        <v>27</v>
      </c>
      <c r="B1411" s="37" t="s">
        <v>3115</v>
      </c>
      <c r="C1411" s="37" t="s">
        <v>28</v>
      </c>
      <c r="D1411" s="37" t="s">
        <v>30</v>
      </c>
      <c r="E1411" s="193" t="str">
        <f>+LEFT(Tabla1[[#This Row],[RutDV]],8)</f>
        <v>19396175</v>
      </c>
      <c r="F1411" s="193" t="str">
        <f>+RIGHT(Tabla1[[#This Row],[RutDV]],1)</f>
        <v>4</v>
      </c>
      <c r="G1411" s="37" t="s">
        <v>678</v>
      </c>
      <c r="H1411" s="37" t="s">
        <v>1280</v>
      </c>
      <c r="I1411" s="37" t="str">
        <f>+TRIM(Tabla1[[#This Row],[Nombres]]&amp;" "&amp;Tabla1[[#This Row],[Apellidos]])</f>
        <v>MICHELLE ALEXSANDRA FLORES FLORES</v>
      </c>
      <c r="J1411" s="37" t="s">
        <v>4546</v>
      </c>
      <c r="K1411" s="37" t="s">
        <v>2446</v>
      </c>
      <c r="L1411" s="37" t="s">
        <v>2494</v>
      </c>
      <c r="M1411" s="37" t="s">
        <v>2499</v>
      </c>
      <c r="P1411" s="40"/>
      <c r="Q1411" s="37"/>
      <c r="W1411" s="37"/>
      <c r="Y1411" s="37" t="str">
        <f>+IFERROR(VLOOKUP(Tabla1[[#This Row],[Supervisor]],STAFF!E:H,4,0),"")</f>
        <v/>
      </c>
      <c r="Z1411" s="40">
        <v>43229</v>
      </c>
      <c r="AA1411" s="40">
        <v>43249</v>
      </c>
      <c r="AB1411" s="37" t="s">
        <v>2517</v>
      </c>
      <c r="AC1411" s="40"/>
      <c r="AD1411" s="37" t="s">
        <v>1280</v>
      </c>
      <c r="AE1411" s="37" t="s">
        <v>1280</v>
      </c>
      <c r="AF1411" s="37">
        <v>19272</v>
      </c>
      <c r="AG1411" s="37" t="s">
        <v>3053</v>
      </c>
      <c r="AJ1411" s="37">
        <v>29</v>
      </c>
      <c r="AK1411" s="37" t="s">
        <v>2515</v>
      </c>
      <c r="AL1411" s="37" t="s">
        <v>709</v>
      </c>
      <c r="AN1411" s="37" t="str">
        <f>+IF(AL1411=45,1,"")</f>
        <v/>
      </c>
      <c r="AO1411" s="40">
        <f ca="1">+TODAY()</f>
        <v>44256</v>
      </c>
      <c r="AP1411" s="41" t="str">
        <f>+IF(Tabla1[[#This Row],[Fecha Ingreso Plataforma]]="","",AO1411-AC1411)</f>
        <v/>
      </c>
      <c r="AQ1411" s="40"/>
      <c r="AR1411" s="42" t="str">
        <f>+IF(Tabla1[[#This Row],[Fecha Baja]]="","",VALUE(1&amp;"/"&amp;MONTH(Tabla1[[#This Row],[Fecha Baja]])&amp;"/"&amp;YEAR(Tabla1[[#This Row],[Fecha Baja]])))</f>
        <v/>
      </c>
      <c r="AS1411" s="42" t="str">
        <f>IF(Tabla1[[#This Row],[Fecha Ingreso Plataforma]]="","",VALUE(1&amp;"/"&amp;MONTH(Tabla1[[#This Row],[Fecha Ingreso Plataforma]])&amp;"/"&amp;YEAR(Tabla1[[#This Row],[Fecha Ingreso Plataforma]])))</f>
        <v/>
      </c>
      <c r="AT1411" s="41" t="str">
        <f>+IF(AND(Tabla1[[#This Row],[dias]]&gt;=135,Tabla1[[#This Row],[Estado]]="Vigente"),"Si","No")</f>
        <v>No</v>
      </c>
      <c r="AU1411" s="37" t="str">
        <f>+IF(COUNTIF('PLAN EMPLEADO'!I:I,Tabla1[[#This Row],[Mail]])=0,"No","Si")</f>
        <v>Si</v>
      </c>
      <c r="AV1411" s="89" t="s">
        <v>709</v>
      </c>
      <c r="AW1411" s="194"/>
    </row>
    <row r="1412" spans="1:49" x14ac:dyDescent="0.2">
      <c r="A1412" s="37" t="s">
        <v>27</v>
      </c>
      <c r="B1412" s="37" t="s">
        <v>3115</v>
      </c>
      <c r="C1412" s="37" t="s">
        <v>28</v>
      </c>
      <c r="D1412" s="37" t="s">
        <v>30</v>
      </c>
      <c r="E1412" s="193" t="str">
        <f>+LEFT(Tabla1[[#This Row],[RutDV]],8)</f>
        <v>18002870</v>
      </c>
      <c r="F1412" s="193" t="str">
        <f>+RIGHT(Tabla1[[#This Row],[RutDV]],1)</f>
        <v>6</v>
      </c>
      <c r="G1412" s="37" t="s">
        <v>665</v>
      </c>
      <c r="H1412" s="37" t="s">
        <v>1267</v>
      </c>
      <c r="I1412" s="37" t="str">
        <f>+TRIM(Tabla1[[#This Row],[Nombres]]&amp;" "&amp;Tabla1[[#This Row],[Apellidos]])</f>
        <v>NATHALI CONSTANZA DIAZ CORTES</v>
      </c>
      <c r="J1412" s="37" t="s">
        <v>2424</v>
      </c>
      <c r="K1412" s="37" t="s">
        <v>2425</v>
      </c>
      <c r="L1412" s="37" t="s">
        <v>2494</v>
      </c>
      <c r="M1412" s="37" t="s">
        <v>2499</v>
      </c>
      <c r="P1412" s="40"/>
      <c r="Q1412" s="37"/>
      <c r="W1412" s="37"/>
      <c r="Y1412" s="37" t="str">
        <f>+IFERROR(VLOOKUP(Tabla1[[#This Row],[Supervisor]],STAFF!E:H,4,0),"")</f>
        <v/>
      </c>
      <c r="Z1412" s="40">
        <v>43229</v>
      </c>
      <c r="AA1412" s="40">
        <v>43249</v>
      </c>
      <c r="AB1412" s="37" t="s">
        <v>2517</v>
      </c>
      <c r="AC1412" s="40"/>
      <c r="AD1412" s="37" t="s">
        <v>1267</v>
      </c>
      <c r="AE1412" s="37" t="s">
        <v>1267</v>
      </c>
      <c r="AF1412" s="37">
        <v>19243</v>
      </c>
      <c r="AG1412" s="37" t="s">
        <v>3040</v>
      </c>
      <c r="AJ1412" s="37">
        <v>29</v>
      </c>
      <c r="AK1412" s="37" t="s">
        <v>2515</v>
      </c>
      <c r="AL1412" s="37" t="s">
        <v>709</v>
      </c>
      <c r="AN1412" s="37" t="str">
        <f>+IF(AL1412=45,1,"")</f>
        <v/>
      </c>
      <c r="AO1412" s="40">
        <f ca="1">+TODAY()</f>
        <v>44256</v>
      </c>
      <c r="AP1412" s="41" t="str">
        <f>+IF(Tabla1[[#This Row],[Fecha Ingreso Plataforma]]="","",AO1412-AC1412)</f>
        <v/>
      </c>
      <c r="AQ1412" s="40"/>
      <c r="AR1412" s="42" t="str">
        <f>+IF(Tabla1[[#This Row],[Fecha Baja]]="","",VALUE(1&amp;"/"&amp;MONTH(Tabla1[[#This Row],[Fecha Baja]])&amp;"/"&amp;YEAR(Tabla1[[#This Row],[Fecha Baja]])))</f>
        <v/>
      </c>
      <c r="AS1412" s="42" t="str">
        <f>IF(Tabla1[[#This Row],[Fecha Ingreso Plataforma]]="","",VALUE(1&amp;"/"&amp;MONTH(Tabla1[[#This Row],[Fecha Ingreso Plataforma]])&amp;"/"&amp;YEAR(Tabla1[[#This Row],[Fecha Ingreso Plataforma]])))</f>
        <v/>
      </c>
      <c r="AT1412" s="41" t="str">
        <f>+IF(AND(Tabla1[[#This Row],[dias]]&gt;=135,Tabla1[[#This Row],[Estado]]="Vigente"),"Si","No")</f>
        <v>No</v>
      </c>
      <c r="AU1412" s="37" t="str">
        <f>+IF(COUNTIF('PLAN EMPLEADO'!I:I,Tabla1[[#This Row],[Mail]])=0,"No","Si")</f>
        <v>No</v>
      </c>
      <c r="AV1412" s="89" t="s">
        <v>709</v>
      </c>
      <c r="AW1412" s="194"/>
    </row>
    <row r="1413" spans="1:49" x14ac:dyDescent="0.2">
      <c r="A1413" s="37" t="s">
        <v>27</v>
      </c>
      <c r="B1413" s="37" t="s">
        <v>3115</v>
      </c>
      <c r="C1413" s="37" t="s">
        <v>28</v>
      </c>
      <c r="D1413" s="37" t="s">
        <v>30</v>
      </c>
      <c r="E1413" s="193" t="str">
        <f>+LEFT(Tabla1[[#This Row],[RutDV]],8)</f>
        <v>18923139</v>
      </c>
      <c r="F1413" s="193" t="str">
        <f>+RIGHT(Tabla1[[#This Row],[RutDV]],1)</f>
        <v>3</v>
      </c>
      <c r="G1413" s="37" t="s">
        <v>685</v>
      </c>
      <c r="H1413" s="19" t="s">
        <v>3529</v>
      </c>
      <c r="I1413" s="37" t="str">
        <f>+TRIM(Tabla1[[#This Row],[Nombres]]&amp;" "&amp;Tabla1[[#This Row],[Apellidos]])</f>
        <v>NAVENKA STEPHANIE COLLADO CORTES</v>
      </c>
      <c r="J1413" s="37" t="s">
        <v>2455</v>
      </c>
      <c r="K1413" s="37" t="s">
        <v>2456</v>
      </c>
      <c r="L1413" s="37" t="s">
        <v>2494</v>
      </c>
      <c r="M1413" s="37" t="s">
        <v>2499</v>
      </c>
      <c r="P1413" s="40">
        <v>43256</v>
      </c>
      <c r="Q1413" s="37"/>
      <c r="V1413" s="40">
        <v>34699</v>
      </c>
      <c r="W1413" s="37" t="s">
        <v>2515</v>
      </c>
      <c r="Y1413" s="37" t="str">
        <f>+IFERROR(VLOOKUP(Tabla1[[#This Row],[Supervisor]],STAFF!E:H,4,0),"")</f>
        <v/>
      </c>
      <c r="Z1413" s="40">
        <v>43229</v>
      </c>
      <c r="AA1413" s="40">
        <v>43249</v>
      </c>
      <c r="AC1413" s="40"/>
      <c r="AD1413" s="37" t="s">
        <v>3530</v>
      </c>
      <c r="AE1413" s="37" t="s">
        <v>3529</v>
      </c>
      <c r="AF1413" s="37">
        <v>19029</v>
      </c>
      <c r="AG1413" s="37" t="s">
        <v>3531</v>
      </c>
      <c r="AJ1413" s="37">
        <v>29</v>
      </c>
      <c r="AK1413" s="37" t="s">
        <v>2515</v>
      </c>
      <c r="AL1413" s="37">
        <v>45</v>
      </c>
      <c r="AN1413" s="37">
        <f>+IF(AL1413=45,1,"")</f>
        <v>1</v>
      </c>
      <c r="AO1413" s="40">
        <f ca="1">+TODAY()</f>
        <v>44256</v>
      </c>
      <c r="AP1413" s="41" t="str">
        <f>+IF(Tabla1[[#This Row],[Fecha Ingreso Plataforma]]="","",AO1413-AC1413)</f>
        <v/>
      </c>
      <c r="AQ1413" s="40"/>
      <c r="AR1413" s="42">
        <f>+IF(Tabla1[[#This Row],[Fecha Baja]]="","",VALUE(1&amp;"/"&amp;MONTH(Tabla1[[#This Row],[Fecha Baja]])&amp;"/"&amp;YEAR(Tabla1[[#This Row],[Fecha Baja]])))</f>
        <v>43252</v>
      </c>
      <c r="AS1413" s="42" t="str">
        <f>IF(Tabla1[[#This Row],[Fecha Ingreso Plataforma]]="","",VALUE(1&amp;"/"&amp;MONTH(Tabla1[[#This Row],[Fecha Ingreso Plataforma]])&amp;"/"&amp;YEAR(Tabla1[[#This Row],[Fecha Ingreso Plataforma]])))</f>
        <v/>
      </c>
      <c r="AT1413" s="41" t="str">
        <f>+IF(AND(Tabla1[[#This Row],[dias]]&gt;=135,Tabla1[[#This Row],[Estado]]="Vigente"),"Si","No")</f>
        <v>No</v>
      </c>
      <c r="AU1413" s="37" t="str">
        <f>+IF(COUNTIF('PLAN EMPLEADO'!I:I,Tabla1[[#This Row],[Mail]])=0,"No","Si")</f>
        <v>No</v>
      </c>
      <c r="AV1413" s="89" t="s">
        <v>709</v>
      </c>
      <c r="AW1413" s="194"/>
    </row>
    <row r="1414" spans="1:49" x14ac:dyDescent="0.2">
      <c r="A1414" s="37" t="s">
        <v>27</v>
      </c>
      <c r="B1414" s="37" t="s">
        <v>3115</v>
      </c>
      <c r="C1414" s="37" t="s">
        <v>28</v>
      </c>
      <c r="D1414" s="37" t="s">
        <v>30</v>
      </c>
      <c r="E1414" s="193" t="str">
        <f>+LEFT(Tabla1[[#This Row],[RutDV]],8)</f>
        <v>13173992</v>
      </c>
      <c r="F1414" s="193" t="str">
        <f>+RIGHT(Tabla1[[#This Row],[RutDV]],1)</f>
        <v>3</v>
      </c>
      <c r="G1414" s="37" t="s">
        <v>667</v>
      </c>
      <c r="H1414" s="37" t="s">
        <v>1269</v>
      </c>
      <c r="I1414" s="37" t="str">
        <f>+TRIM(Tabla1[[#This Row],[Nombres]]&amp;" "&amp;Tabla1[[#This Row],[Apellidos]])</f>
        <v>RODRIGO ALEJANDRO MOUKARZEL RODRIGUEZ</v>
      </c>
      <c r="J1414" s="37" t="s">
        <v>2427</v>
      </c>
      <c r="K1414" s="37" t="s">
        <v>2428</v>
      </c>
      <c r="L1414" s="37" t="s">
        <v>2494</v>
      </c>
      <c r="M1414" s="37" t="s">
        <v>2499</v>
      </c>
      <c r="P1414" s="40"/>
      <c r="Q1414" s="37"/>
      <c r="W1414" s="37"/>
      <c r="Y1414" s="37" t="str">
        <f>+IFERROR(VLOOKUP(Tabla1[[#This Row],[Supervisor]],STAFF!E:H,4,0),"")</f>
        <v/>
      </c>
      <c r="Z1414" s="40">
        <v>43229</v>
      </c>
      <c r="AA1414" s="40">
        <v>43249</v>
      </c>
      <c r="AB1414" s="37" t="s">
        <v>2517</v>
      </c>
      <c r="AC1414" s="40"/>
      <c r="AD1414" s="37" t="s">
        <v>1269</v>
      </c>
      <c r="AE1414" s="37" t="s">
        <v>1269</v>
      </c>
      <c r="AF1414" s="37">
        <v>19252</v>
      </c>
      <c r="AG1414" s="37" t="s">
        <v>3042</v>
      </c>
      <c r="AJ1414" s="37">
        <v>29</v>
      </c>
      <c r="AK1414" s="37" t="s">
        <v>2515</v>
      </c>
      <c r="AL1414" s="37" t="s">
        <v>709</v>
      </c>
      <c r="AN1414" s="37" t="str">
        <f>+IF(AL1414=45,1,"")</f>
        <v/>
      </c>
      <c r="AO1414" s="40">
        <f ca="1">+TODAY()</f>
        <v>44256</v>
      </c>
      <c r="AP1414" s="41" t="str">
        <f>+IF(Tabla1[[#This Row],[Fecha Ingreso Plataforma]]="","",AO1414-AC1414)</f>
        <v/>
      </c>
      <c r="AQ1414" s="40"/>
      <c r="AR1414" s="42" t="str">
        <f>+IF(Tabla1[[#This Row],[Fecha Baja]]="","",VALUE(1&amp;"/"&amp;MONTH(Tabla1[[#This Row],[Fecha Baja]])&amp;"/"&amp;YEAR(Tabla1[[#This Row],[Fecha Baja]])))</f>
        <v/>
      </c>
      <c r="AS1414" s="42" t="str">
        <f>IF(Tabla1[[#This Row],[Fecha Ingreso Plataforma]]="","",VALUE(1&amp;"/"&amp;MONTH(Tabla1[[#This Row],[Fecha Ingreso Plataforma]])&amp;"/"&amp;YEAR(Tabla1[[#This Row],[Fecha Ingreso Plataforma]])))</f>
        <v/>
      </c>
      <c r="AT1414" s="41" t="str">
        <f>+IF(AND(Tabla1[[#This Row],[dias]]&gt;=135,Tabla1[[#This Row],[Estado]]="Vigente"),"Si","No")</f>
        <v>No</v>
      </c>
      <c r="AU1414" s="37" t="str">
        <f>+IF(COUNTIF('PLAN EMPLEADO'!I:I,Tabla1[[#This Row],[Mail]])=0,"No","Si")</f>
        <v>No</v>
      </c>
      <c r="AV1414" s="89" t="s">
        <v>709</v>
      </c>
      <c r="AW1414" s="194"/>
    </row>
    <row r="1415" spans="1:49" x14ac:dyDescent="0.2">
      <c r="A1415" s="37" t="s">
        <v>27</v>
      </c>
      <c r="B1415" s="37" t="s">
        <v>3115</v>
      </c>
      <c r="C1415" s="37" t="s">
        <v>28</v>
      </c>
      <c r="D1415" s="37" t="s">
        <v>30</v>
      </c>
      <c r="E1415" s="193" t="str">
        <f>+LEFT(Tabla1[[#This Row],[RutDV]],8)</f>
        <v>9946483-</v>
      </c>
      <c r="F1415" s="193" t="str">
        <f>+RIGHT(Tabla1[[#This Row],[RutDV]],1)</f>
        <v>6</v>
      </c>
      <c r="G1415" s="37" t="s">
        <v>684</v>
      </c>
      <c r="H1415" s="37" t="s">
        <v>1285</v>
      </c>
      <c r="I1415" s="37" t="str">
        <f>+TRIM(Tabla1[[#This Row],[Nombres]]&amp;" "&amp;Tabla1[[#This Row],[Apellidos]])</f>
        <v>RAQUEL DEL CARMEN VILLABLANCA</v>
      </c>
      <c r="J1415" s="37" t="s">
        <v>2452</v>
      </c>
      <c r="K1415" s="37" t="s">
        <v>2453</v>
      </c>
      <c r="L1415" s="37" t="s">
        <v>2494</v>
      </c>
      <c r="M1415" s="37" t="s">
        <v>2499</v>
      </c>
      <c r="P1415" s="40"/>
      <c r="Q1415" s="37"/>
      <c r="W1415" s="37"/>
      <c r="Y1415" s="37" t="str">
        <f>+IFERROR(VLOOKUP(Tabla1[[#This Row],[Supervisor]],STAFF!E:H,4,0),"")</f>
        <v/>
      </c>
      <c r="Z1415" s="40">
        <v>43229</v>
      </c>
      <c r="AA1415" s="40">
        <v>43249</v>
      </c>
      <c r="AB1415" s="37" t="s">
        <v>2517</v>
      </c>
      <c r="AC1415" s="40"/>
      <c r="AD1415" s="37" t="s">
        <v>1285</v>
      </c>
      <c r="AE1415" s="37" t="s">
        <v>1285</v>
      </c>
      <c r="AF1415" s="37">
        <v>19283</v>
      </c>
      <c r="AG1415" s="37" t="s">
        <v>3058</v>
      </c>
      <c r="AJ1415" s="37">
        <v>29</v>
      </c>
      <c r="AK1415" s="37" t="s">
        <v>2515</v>
      </c>
      <c r="AL1415" s="37" t="s">
        <v>709</v>
      </c>
      <c r="AN1415" s="37" t="str">
        <f>+IF(AL1415=45,1,"")</f>
        <v/>
      </c>
      <c r="AO1415" s="40">
        <f ca="1">+TODAY()</f>
        <v>44256</v>
      </c>
      <c r="AP1415" s="41" t="str">
        <f>+IF(Tabla1[[#This Row],[Fecha Ingreso Plataforma]]="","",AO1415-AC1415)</f>
        <v/>
      </c>
      <c r="AQ1415" s="40"/>
      <c r="AR1415" s="42" t="str">
        <f>+IF(Tabla1[[#This Row],[Fecha Baja]]="","",VALUE(1&amp;"/"&amp;MONTH(Tabla1[[#This Row],[Fecha Baja]])&amp;"/"&amp;YEAR(Tabla1[[#This Row],[Fecha Baja]])))</f>
        <v/>
      </c>
      <c r="AS1415" s="42" t="str">
        <f>IF(Tabla1[[#This Row],[Fecha Ingreso Plataforma]]="","",VALUE(1&amp;"/"&amp;MONTH(Tabla1[[#This Row],[Fecha Ingreso Plataforma]])&amp;"/"&amp;YEAR(Tabla1[[#This Row],[Fecha Ingreso Plataforma]])))</f>
        <v/>
      </c>
      <c r="AT1415" s="41" t="str">
        <f>+IF(AND(Tabla1[[#This Row],[dias]]&gt;=135,Tabla1[[#This Row],[Estado]]="Vigente"),"Si","No")</f>
        <v>No</v>
      </c>
      <c r="AU1415" s="37" t="str">
        <f>+IF(COUNTIF('PLAN EMPLEADO'!I:I,Tabla1[[#This Row],[Mail]])=0,"No","Si")</f>
        <v>No</v>
      </c>
      <c r="AV1415" s="89" t="s">
        <v>709</v>
      </c>
      <c r="AW1415" s="194"/>
    </row>
    <row r="1416" spans="1:49" x14ac:dyDescent="0.2">
      <c r="A1416" s="37" t="s">
        <v>27</v>
      </c>
      <c r="B1416" s="37" t="s">
        <v>3115</v>
      </c>
      <c r="C1416" s="37" t="s">
        <v>28</v>
      </c>
      <c r="D1416" s="37" t="s">
        <v>30</v>
      </c>
      <c r="E1416" s="193" t="str">
        <f>+LEFT(Tabla1[[#This Row],[RutDV]],8)</f>
        <v>19505209</v>
      </c>
      <c r="F1416" s="193" t="str">
        <f>+RIGHT(Tabla1[[#This Row],[RutDV]],1)</f>
        <v>3</v>
      </c>
      <c r="G1416" s="37" t="s">
        <v>666</v>
      </c>
      <c r="H1416" s="37" t="s">
        <v>1268</v>
      </c>
      <c r="I1416" s="37" t="str">
        <f>+TRIM(Tabla1[[#This Row],[Nombres]]&amp;" "&amp;Tabla1[[#This Row],[Apellidos]])</f>
        <v>VALERIA ISABEL CORTES FLORES</v>
      </c>
      <c r="J1416" s="37" t="s">
        <v>2426</v>
      </c>
      <c r="K1416" s="37" t="s">
        <v>2213</v>
      </c>
      <c r="L1416" s="37" t="s">
        <v>2494</v>
      </c>
      <c r="M1416" s="37" t="s">
        <v>2499</v>
      </c>
      <c r="P1416" s="40"/>
      <c r="Q1416" s="37"/>
      <c r="W1416" s="37"/>
      <c r="Y1416" s="37" t="str">
        <f>+IFERROR(VLOOKUP(Tabla1[[#This Row],[Supervisor]],STAFF!E:H,4,0),"")</f>
        <v/>
      </c>
      <c r="Z1416" s="40">
        <v>43229</v>
      </c>
      <c r="AA1416" s="40">
        <v>43249</v>
      </c>
      <c r="AB1416" s="37" t="s">
        <v>2517</v>
      </c>
      <c r="AC1416" s="40"/>
      <c r="AD1416" s="37" t="s">
        <v>1268</v>
      </c>
      <c r="AE1416" s="37" t="s">
        <v>1268</v>
      </c>
      <c r="AF1416" s="37">
        <v>19244</v>
      </c>
      <c r="AG1416" s="37" t="s">
        <v>3041</v>
      </c>
      <c r="AJ1416" s="37">
        <v>29</v>
      </c>
      <c r="AK1416" s="37" t="s">
        <v>2515</v>
      </c>
      <c r="AL1416" s="37" t="s">
        <v>709</v>
      </c>
      <c r="AN1416" s="37" t="str">
        <f>+IF(AL1416=45,1,"")</f>
        <v/>
      </c>
      <c r="AO1416" s="40">
        <f ca="1">+TODAY()</f>
        <v>44256</v>
      </c>
      <c r="AP1416" s="41" t="str">
        <f>+IF(Tabla1[[#This Row],[Fecha Ingreso Plataforma]]="","",AO1416-AC1416)</f>
        <v/>
      </c>
      <c r="AQ1416" s="40"/>
      <c r="AR1416" s="42" t="str">
        <f>+IF(Tabla1[[#This Row],[Fecha Baja]]="","",VALUE(1&amp;"/"&amp;MONTH(Tabla1[[#This Row],[Fecha Baja]])&amp;"/"&amp;YEAR(Tabla1[[#This Row],[Fecha Baja]])))</f>
        <v/>
      </c>
      <c r="AS1416" s="42" t="str">
        <f>IF(Tabla1[[#This Row],[Fecha Ingreso Plataforma]]="","",VALUE(1&amp;"/"&amp;MONTH(Tabla1[[#This Row],[Fecha Ingreso Plataforma]])&amp;"/"&amp;YEAR(Tabla1[[#This Row],[Fecha Ingreso Plataforma]])))</f>
        <v/>
      </c>
      <c r="AT1416" s="41" t="str">
        <f>+IF(AND(Tabla1[[#This Row],[dias]]&gt;=135,Tabla1[[#This Row],[Estado]]="Vigente"),"Si","No")</f>
        <v>No</v>
      </c>
      <c r="AU1416" s="37" t="str">
        <f>+IF(COUNTIF('PLAN EMPLEADO'!I:I,Tabla1[[#This Row],[Mail]])=0,"No","Si")</f>
        <v>No</v>
      </c>
      <c r="AV1416" s="89" t="s">
        <v>709</v>
      </c>
      <c r="AW1416" s="194"/>
    </row>
    <row r="1417" spans="1:49" x14ac:dyDescent="0.2">
      <c r="A1417" s="37" t="s">
        <v>27</v>
      </c>
      <c r="B1417" s="37" t="s">
        <v>3115</v>
      </c>
      <c r="C1417" s="37" t="s">
        <v>28</v>
      </c>
      <c r="D1417" s="37" t="s">
        <v>30</v>
      </c>
      <c r="E1417" s="193" t="str">
        <f>+LEFT(Tabla1[[#This Row],[RutDV]],8)</f>
        <v>11204826</v>
      </c>
      <c r="F1417" s="193" t="str">
        <f>+RIGHT(Tabla1[[#This Row],[RutDV]],1)</f>
        <v>K</v>
      </c>
      <c r="G1417" s="37" t="s">
        <v>276</v>
      </c>
      <c r="H1417" s="37" t="s">
        <v>899</v>
      </c>
      <c r="I1417" s="37" t="str">
        <f>+TRIM(Tabla1[[#This Row],[Nombres]]&amp;" "&amp;Tabla1[[#This Row],[Apellidos]])</f>
        <v>VIOLETA INES GALLARDO ESPINOZA</v>
      </c>
      <c r="J1417" s="37" t="s">
        <v>1788</v>
      </c>
      <c r="K1417" s="37" t="s">
        <v>2454</v>
      </c>
      <c r="L1417" s="37" t="s">
        <v>2494</v>
      </c>
      <c r="M1417" s="37" t="s">
        <v>2499</v>
      </c>
      <c r="P1417" s="40"/>
      <c r="Q1417" s="37"/>
      <c r="W1417" s="37"/>
      <c r="Y1417" s="37" t="str">
        <f>+IFERROR(VLOOKUP(Tabla1[[#This Row],[Supervisor]],STAFF!E:H,4,0),"")</f>
        <v/>
      </c>
      <c r="Z1417" s="40">
        <v>43229</v>
      </c>
      <c r="AA1417" s="40">
        <v>43249</v>
      </c>
      <c r="AB1417" s="37" t="s">
        <v>2517</v>
      </c>
      <c r="AC1417" s="40"/>
      <c r="AD1417" s="37" t="s">
        <v>899</v>
      </c>
      <c r="AE1417" s="37" t="s">
        <v>899</v>
      </c>
      <c r="AF1417" s="37">
        <v>19284</v>
      </c>
      <c r="AG1417" s="37" t="s">
        <v>3059</v>
      </c>
      <c r="AJ1417" s="37">
        <v>29</v>
      </c>
      <c r="AK1417" s="37" t="s">
        <v>2515</v>
      </c>
      <c r="AL1417" s="37" t="s">
        <v>709</v>
      </c>
      <c r="AN1417" s="37" t="str">
        <f>+IF(AL1417=45,1,"")</f>
        <v/>
      </c>
      <c r="AO1417" s="40">
        <f ca="1">+TODAY()</f>
        <v>44256</v>
      </c>
      <c r="AP1417" s="41" t="str">
        <f>+IF(Tabla1[[#This Row],[Fecha Ingreso Plataforma]]="","",AO1417-AC1417)</f>
        <v/>
      </c>
      <c r="AQ1417" s="40"/>
      <c r="AR1417" s="42" t="str">
        <f>+IF(Tabla1[[#This Row],[Fecha Baja]]="","",VALUE(1&amp;"/"&amp;MONTH(Tabla1[[#This Row],[Fecha Baja]])&amp;"/"&amp;YEAR(Tabla1[[#This Row],[Fecha Baja]])))</f>
        <v/>
      </c>
      <c r="AS1417" s="42" t="str">
        <f>IF(Tabla1[[#This Row],[Fecha Ingreso Plataforma]]="","",VALUE(1&amp;"/"&amp;MONTH(Tabla1[[#This Row],[Fecha Ingreso Plataforma]])&amp;"/"&amp;YEAR(Tabla1[[#This Row],[Fecha Ingreso Plataforma]])))</f>
        <v/>
      </c>
      <c r="AT1417" s="41" t="str">
        <f>+IF(AND(Tabla1[[#This Row],[dias]]&gt;=135,Tabla1[[#This Row],[Estado]]="Vigente"),"Si","No")</f>
        <v>No</v>
      </c>
      <c r="AU1417" s="37" t="str">
        <f>+IF(COUNTIF('PLAN EMPLEADO'!I:I,Tabla1[[#This Row],[Mail]])=0,"No","Si")</f>
        <v>No</v>
      </c>
      <c r="AV1417" s="89" t="s">
        <v>709</v>
      </c>
      <c r="AW1417" s="194"/>
    </row>
    <row r="1418" spans="1:49" x14ac:dyDescent="0.2">
      <c r="A1418" s="37" t="s">
        <v>27</v>
      </c>
      <c r="B1418" s="37" t="s">
        <v>3115</v>
      </c>
      <c r="C1418" s="37" t="s">
        <v>28</v>
      </c>
      <c r="D1418" s="37" t="s">
        <v>30</v>
      </c>
      <c r="E1418" s="193" t="str">
        <f>+LEFT(Tabla1[[#This Row],[RutDV]],8)</f>
        <v>18001782</v>
      </c>
      <c r="F1418" s="193" t="str">
        <f>+RIGHT(Tabla1[[#This Row],[RutDV]],1)</f>
        <v>8</v>
      </c>
      <c r="G1418" s="37" t="s">
        <v>695</v>
      </c>
      <c r="H1418" s="37" t="s">
        <v>1295</v>
      </c>
      <c r="I1418" s="37" t="str">
        <f>+TRIM(Tabla1[[#This Row],[Nombres]]&amp;" "&amp;Tabla1[[#This Row],[Apellidos]])</f>
        <v>FERNANDO ALBERTO REYES GUTIERREZ</v>
      </c>
      <c r="J1418" s="37" t="s">
        <v>2473</v>
      </c>
      <c r="K1418" s="37" t="s">
        <v>2474</v>
      </c>
      <c r="L1418" s="37" t="s">
        <v>2494</v>
      </c>
      <c r="M1418" s="37" t="s">
        <v>2499</v>
      </c>
      <c r="P1418" s="40"/>
      <c r="Q1418" s="37"/>
      <c r="W1418" s="37"/>
      <c r="Y1418" s="37" t="str">
        <f>+IFERROR(VLOOKUP(Tabla1[[#This Row],[Supervisor]],STAFF!E:H,4,0),"")</f>
        <v/>
      </c>
      <c r="Z1418" s="40">
        <v>43231</v>
      </c>
      <c r="AA1418" s="40">
        <v>43251</v>
      </c>
      <c r="AB1418" s="37" t="s">
        <v>2517</v>
      </c>
      <c r="AC1418" s="40"/>
      <c r="AD1418" s="37" t="s">
        <v>1295</v>
      </c>
      <c r="AE1418" s="37" t="s">
        <v>1295</v>
      </c>
      <c r="AF1418" s="37">
        <v>19176</v>
      </c>
      <c r="AG1418" s="37" t="s">
        <v>3069</v>
      </c>
      <c r="AJ1418" s="37">
        <v>30</v>
      </c>
      <c r="AK1418" s="37" t="s">
        <v>3082</v>
      </c>
      <c r="AL1418" s="37" t="s">
        <v>709</v>
      </c>
      <c r="AN1418" s="37" t="str">
        <f>+IF(AL1418=45,1,"")</f>
        <v/>
      </c>
      <c r="AO1418" s="40">
        <f ca="1">+TODAY()</f>
        <v>44256</v>
      </c>
      <c r="AP1418" s="41" t="str">
        <f>+IF(Tabla1[[#This Row],[Fecha Ingreso Plataforma]]="","",AO1418-AC1418)</f>
        <v/>
      </c>
      <c r="AQ1418" s="40"/>
      <c r="AR1418" s="42" t="str">
        <f>+IF(Tabla1[[#This Row],[Fecha Baja]]="","",VALUE(1&amp;"/"&amp;MONTH(Tabla1[[#This Row],[Fecha Baja]])&amp;"/"&amp;YEAR(Tabla1[[#This Row],[Fecha Baja]])))</f>
        <v/>
      </c>
      <c r="AS1418" s="42" t="str">
        <f>IF(Tabla1[[#This Row],[Fecha Ingreso Plataforma]]="","",VALUE(1&amp;"/"&amp;MONTH(Tabla1[[#This Row],[Fecha Ingreso Plataforma]])&amp;"/"&amp;YEAR(Tabla1[[#This Row],[Fecha Ingreso Plataforma]])))</f>
        <v/>
      </c>
      <c r="AT1418" s="41" t="str">
        <f>+IF(AND(Tabla1[[#This Row],[dias]]&gt;=135,Tabla1[[#This Row],[Estado]]="Vigente"),"Si","No")</f>
        <v>No</v>
      </c>
      <c r="AU1418" s="37" t="str">
        <f>+IF(COUNTIF('PLAN EMPLEADO'!I:I,Tabla1[[#This Row],[Mail]])=0,"No","Si")</f>
        <v>No</v>
      </c>
      <c r="AV1418" s="89" t="s">
        <v>709</v>
      </c>
      <c r="AW1418" s="194"/>
    </row>
    <row r="1419" spans="1:49" x14ac:dyDescent="0.2">
      <c r="A1419" s="37" t="s">
        <v>27</v>
      </c>
      <c r="B1419" s="37" t="s">
        <v>3115</v>
      </c>
      <c r="C1419" s="37" t="s">
        <v>28</v>
      </c>
      <c r="D1419" s="37" t="s">
        <v>30</v>
      </c>
      <c r="E1419" s="193" t="str">
        <f>+LEFT(Tabla1[[#This Row],[RutDV]],8)</f>
        <v>19654466</v>
      </c>
      <c r="F1419" s="193" t="str">
        <f>+RIGHT(Tabla1[[#This Row],[RutDV]],1)</f>
        <v>6</v>
      </c>
      <c r="G1419" s="37" t="s">
        <v>701</v>
      </c>
      <c r="H1419" s="37" t="s">
        <v>1301</v>
      </c>
      <c r="I1419" s="37" t="str">
        <f>+TRIM(Tabla1[[#This Row],[Nombres]]&amp;" "&amp;Tabla1[[#This Row],[Apellidos]])</f>
        <v>FRANCISCO JAVIER OYANADEL ABALLAY</v>
      </c>
      <c r="J1419" s="37" t="s">
        <v>1725</v>
      </c>
      <c r="K1419" s="37" t="s">
        <v>2483</v>
      </c>
      <c r="L1419" s="37" t="s">
        <v>2494</v>
      </c>
      <c r="M1419" s="37" t="s">
        <v>2499</v>
      </c>
      <c r="P1419" s="40"/>
      <c r="Q1419" s="37"/>
      <c r="W1419" s="37"/>
      <c r="Y1419" s="37" t="str">
        <f>+IFERROR(VLOOKUP(Tabla1[[#This Row],[Supervisor]],STAFF!E:H,4,0),"")</f>
        <v/>
      </c>
      <c r="Z1419" s="40">
        <v>43231</v>
      </c>
      <c r="AA1419" s="40">
        <v>43251</v>
      </c>
      <c r="AB1419" s="37" t="s">
        <v>2517</v>
      </c>
      <c r="AC1419" s="40"/>
      <c r="AD1419" s="37" t="s">
        <v>1301</v>
      </c>
      <c r="AE1419" s="37" t="s">
        <v>1301</v>
      </c>
      <c r="AF1419" s="37">
        <v>19215</v>
      </c>
      <c r="AG1419" s="37" t="s">
        <v>3075</v>
      </c>
      <c r="AJ1419" s="37">
        <v>30</v>
      </c>
      <c r="AK1419" s="37" t="s">
        <v>3082</v>
      </c>
      <c r="AL1419" s="37" t="s">
        <v>709</v>
      </c>
      <c r="AN1419" s="37" t="str">
        <f>+IF(AL1419=45,1,"")</f>
        <v/>
      </c>
      <c r="AO1419" s="40">
        <f ca="1">+TODAY()</f>
        <v>44256</v>
      </c>
      <c r="AP1419" s="41" t="str">
        <f>+IF(Tabla1[[#This Row],[Fecha Ingreso Plataforma]]="","",AO1419-AC1419)</f>
        <v/>
      </c>
      <c r="AQ1419" s="40"/>
      <c r="AR1419" s="42" t="str">
        <f>+IF(Tabla1[[#This Row],[Fecha Baja]]="","",VALUE(1&amp;"/"&amp;MONTH(Tabla1[[#This Row],[Fecha Baja]])&amp;"/"&amp;YEAR(Tabla1[[#This Row],[Fecha Baja]])))</f>
        <v/>
      </c>
      <c r="AS1419" s="42" t="str">
        <f>IF(Tabla1[[#This Row],[Fecha Ingreso Plataforma]]="","",VALUE(1&amp;"/"&amp;MONTH(Tabla1[[#This Row],[Fecha Ingreso Plataforma]])&amp;"/"&amp;YEAR(Tabla1[[#This Row],[Fecha Ingreso Plataforma]])))</f>
        <v/>
      </c>
      <c r="AT1419" s="41" t="str">
        <f>+IF(AND(Tabla1[[#This Row],[dias]]&gt;=135,Tabla1[[#This Row],[Estado]]="Vigente"),"Si","No")</f>
        <v>No</v>
      </c>
      <c r="AU1419" s="37" t="str">
        <f>+IF(COUNTIF('PLAN EMPLEADO'!I:I,Tabla1[[#This Row],[Mail]])=0,"No","Si")</f>
        <v>No</v>
      </c>
      <c r="AV1419" s="89" t="s">
        <v>709</v>
      </c>
      <c r="AW1419" s="194"/>
    </row>
    <row r="1420" spans="1:49" x14ac:dyDescent="0.2">
      <c r="A1420" s="37" t="s">
        <v>27</v>
      </c>
      <c r="B1420" s="37" t="s">
        <v>3115</v>
      </c>
      <c r="C1420" s="37" t="s">
        <v>28</v>
      </c>
      <c r="D1420" s="37" t="s">
        <v>30</v>
      </c>
      <c r="E1420" s="193" t="str">
        <f>+LEFT(Tabla1[[#This Row],[RutDV]],8)</f>
        <v>15768776</v>
      </c>
      <c r="F1420" s="193" t="str">
        <f>+RIGHT(Tabla1[[#This Row],[RutDV]],1)</f>
        <v>K</v>
      </c>
      <c r="G1420" s="37" t="s">
        <v>696</v>
      </c>
      <c r="H1420" s="37" t="s">
        <v>1296</v>
      </c>
      <c r="I1420" s="37" t="str">
        <f>+TRIM(Tabla1[[#This Row],[Nombres]]&amp;" "&amp;Tabla1[[#This Row],[Apellidos]])</f>
        <v>JAIME ARMANDO TORO RODRIGUEZ</v>
      </c>
      <c r="J1420" s="37" t="s">
        <v>2475</v>
      </c>
      <c r="K1420" s="37" t="s">
        <v>2476</v>
      </c>
      <c r="L1420" s="37" t="s">
        <v>2494</v>
      </c>
      <c r="M1420" s="37" t="s">
        <v>2499</v>
      </c>
      <c r="P1420" s="40"/>
      <c r="Q1420" s="37"/>
      <c r="W1420" s="37"/>
      <c r="Y1420" s="37" t="str">
        <f>+IFERROR(VLOOKUP(Tabla1[[#This Row],[Supervisor]],STAFF!E:H,4,0),"")</f>
        <v/>
      </c>
      <c r="Z1420" s="40">
        <v>43231</v>
      </c>
      <c r="AA1420" s="40">
        <v>43251</v>
      </c>
      <c r="AB1420" s="37" t="s">
        <v>2517</v>
      </c>
      <c r="AC1420" s="40"/>
      <c r="AD1420" s="37" t="s">
        <v>1296</v>
      </c>
      <c r="AE1420" s="37" t="s">
        <v>1296</v>
      </c>
      <c r="AF1420" s="37">
        <v>19177</v>
      </c>
      <c r="AG1420" s="37" t="s">
        <v>3070</v>
      </c>
      <c r="AJ1420" s="37">
        <v>30</v>
      </c>
      <c r="AK1420" s="37" t="s">
        <v>3082</v>
      </c>
      <c r="AL1420" s="37" t="s">
        <v>709</v>
      </c>
      <c r="AN1420" s="37" t="str">
        <f>+IF(AL1420=45,1,"")</f>
        <v/>
      </c>
      <c r="AO1420" s="40">
        <f ca="1">+TODAY()</f>
        <v>44256</v>
      </c>
      <c r="AP1420" s="41" t="str">
        <f>+IF(Tabla1[[#This Row],[Fecha Ingreso Plataforma]]="","",AO1420-AC1420)</f>
        <v/>
      </c>
      <c r="AQ1420" s="40"/>
      <c r="AR1420" s="42" t="str">
        <f>+IF(Tabla1[[#This Row],[Fecha Baja]]="","",VALUE(1&amp;"/"&amp;MONTH(Tabla1[[#This Row],[Fecha Baja]])&amp;"/"&amp;YEAR(Tabla1[[#This Row],[Fecha Baja]])))</f>
        <v/>
      </c>
      <c r="AS1420" s="42" t="str">
        <f>IF(Tabla1[[#This Row],[Fecha Ingreso Plataforma]]="","",VALUE(1&amp;"/"&amp;MONTH(Tabla1[[#This Row],[Fecha Ingreso Plataforma]])&amp;"/"&amp;YEAR(Tabla1[[#This Row],[Fecha Ingreso Plataforma]])))</f>
        <v/>
      </c>
      <c r="AT1420" s="41" t="str">
        <f>+IF(AND(Tabla1[[#This Row],[dias]]&gt;=135,Tabla1[[#This Row],[Estado]]="Vigente"),"Si","No")</f>
        <v>No</v>
      </c>
      <c r="AU1420" s="37" t="str">
        <f>+IF(COUNTIF('PLAN EMPLEADO'!I:I,Tabla1[[#This Row],[Mail]])=0,"No","Si")</f>
        <v>No</v>
      </c>
      <c r="AV1420" s="89" t="s">
        <v>709</v>
      </c>
      <c r="AW1420" s="194"/>
    </row>
    <row r="1421" spans="1:49" x14ac:dyDescent="0.2">
      <c r="A1421" s="37" t="s">
        <v>27</v>
      </c>
      <c r="B1421" s="37" t="s">
        <v>3115</v>
      </c>
      <c r="C1421" s="37" t="s">
        <v>28</v>
      </c>
      <c r="D1421" s="37" t="s">
        <v>30</v>
      </c>
      <c r="E1421" s="193" t="str">
        <f>+LEFT(Tabla1[[#This Row],[RutDV]],8)</f>
        <v>19770731</v>
      </c>
      <c r="F1421" s="193" t="str">
        <f>+RIGHT(Tabla1[[#This Row],[RutDV]],1)</f>
        <v>3</v>
      </c>
      <c r="G1421" s="37" t="s">
        <v>704</v>
      </c>
      <c r="H1421" s="37" t="s">
        <v>1304</v>
      </c>
      <c r="I1421" s="37" t="str">
        <f>+TRIM(Tabla1[[#This Row],[Nombres]]&amp;" "&amp;Tabla1[[#This Row],[Apellidos]])</f>
        <v>JOSE MIGUEL GALLEGUILLOS NUÑEZ</v>
      </c>
      <c r="J1421" s="37" t="s">
        <v>2064</v>
      </c>
      <c r="K1421" s="37" t="s">
        <v>2487</v>
      </c>
      <c r="L1421" s="37" t="s">
        <v>2494</v>
      </c>
      <c r="M1421" s="37" t="s">
        <v>2499</v>
      </c>
      <c r="P1421" s="40"/>
      <c r="Q1421" s="37"/>
      <c r="W1421" s="37"/>
      <c r="Y1421" s="37" t="str">
        <f>+IFERROR(VLOOKUP(Tabla1[[#This Row],[Supervisor]],STAFF!E:H,4,0),"")</f>
        <v/>
      </c>
      <c r="Z1421" s="40">
        <v>43231</v>
      </c>
      <c r="AA1421" s="40">
        <v>43251</v>
      </c>
      <c r="AB1421" s="37" t="s">
        <v>2517</v>
      </c>
      <c r="AC1421" s="40"/>
      <c r="AD1421" s="37" t="s">
        <v>1304</v>
      </c>
      <c r="AE1421" s="37" t="s">
        <v>1304</v>
      </c>
      <c r="AF1421" s="37">
        <v>19252</v>
      </c>
      <c r="AG1421" s="37" t="s">
        <v>3078</v>
      </c>
      <c r="AJ1421" s="37">
        <v>30</v>
      </c>
      <c r="AK1421" s="37" t="s">
        <v>3082</v>
      </c>
      <c r="AL1421" s="37" t="s">
        <v>709</v>
      </c>
      <c r="AN1421" s="37" t="str">
        <f>+IF(AL1421=45,1,"")</f>
        <v/>
      </c>
      <c r="AO1421" s="40">
        <f ca="1">+TODAY()</f>
        <v>44256</v>
      </c>
      <c r="AP1421" s="41" t="str">
        <f>+IF(Tabla1[[#This Row],[Fecha Ingreso Plataforma]]="","",AO1421-AC1421)</f>
        <v/>
      </c>
      <c r="AQ1421" s="40"/>
      <c r="AR1421" s="42" t="str">
        <f>+IF(Tabla1[[#This Row],[Fecha Baja]]="","",VALUE(1&amp;"/"&amp;MONTH(Tabla1[[#This Row],[Fecha Baja]])&amp;"/"&amp;YEAR(Tabla1[[#This Row],[Fecha Baja]])))</f>
        <v/>
      </c>
      <c r="AS1421" s="42" t="str">
        <f>IF(Tabla1[[#This Row],[Fecha Ingreso Plataforma]]="","",VALUE(1&amp;"/"&amp;MONTH(Tabla1[[#This Row],[Fecha Ingreso Plataforma]])&amp;"/"&amp;YEAR(Tabla1[[#This Row],[Fecha Ingreso Plataforma]])))</f>
        <v/>
      </c>
      <c r="AT1421" s="41" t="str">
        <f>+IF(AND(Tabla1[[#This Row],[dias]]&gt;=135,Tabla1[[#This Row],[Estado]]="Vigente"),"Si","No")</f>
        <v>No</v>
      </c>
      <c r="AU1421" s="37" t="str">
        <f>+IF(COUNTIF('PLAN EMPLEADO'!I:I,Tabla1[[#This Row],[Mail]])=0,"No","Si")</f>
        <v>No</v>
      </c>
      <c r="AV1421" s="89" t="s">
        <v>709</v>
      </c>
      <c r="AW1421" s="194"/>
    </row>
    <row r="1422" spans="1:49" x14ac:dyDescent="0.2">
      <c r="A1422" s="37" t="s">
        <v>27</v>
      </c>
      <c r="B1422" s="37" t="s">
        <v>3115</v>
      </c>
      <c r="C1422" s="37" t="s">
        <v>28</v>
      </c>
      <c r="D1422" s="37" t="s">
        <v>30</v>
      </c>
      <c r="E1422" s="193" t="str">
        <f>+LEFT(Tabla1[[#This Row],[RutDV]],8)</f>
        <v>10633084</v>
      </c>
      <c r="F1422" s="193" t="str">
        <f>+RIGHT(Tabla1[[#This Row],[RutDV]],1)</f>
        <v>0</v>
      </c>
      <c r="G1422" s="37" t="s">
        <v>686</v>
      </c>
      <c r="H1422" s="37" t="s">
        <v>1286</v>
      </c>
      <c r="I1422" s="37" t="str">
        <f>+TRIM(Tabla1[[#This Row],[Nombres]]&amp;" "&amp;Tabla1[[#This Row],[Apellidos]])</f>
        <v>KAREN MARCELA PALLANTE ARACENA</v>
      </c>
      <c r="J1422" s="37" t="s">
        <v>2457</v>
      </c>
      <c r="K1422" s="37" t="s">
        <v>2458</v>
      </c>
      <c r="L1422" s="37" t="s">
        <v>2494</v>
      </c>
      <c r="M1422" s="37" t="s">
        <v>2499</v>
      </c>
      <c r="P1422" s="40"/>
      <c r="Q1422" s="37"/>
      <c r="W1422" s="37"/>
      <c r="Y1422" s="37" t="str">
        <f>+IFERROR(VLOOKUP(Tabla1[[#This Row],[Supervisor]],STAFF!E:H,4,0),"")</f>
        <v/>
      </c>
      <c r="Z1422" s="40">
        <v>43231</v>
      </c>
      <c r="AA1422" s="40">
        <v>43251</v>
      </c>
      <c r="AB1422" s="37" t="s">
        <v>2517</v>
      </c>
      <c r="AC1422" s="40"/>
      <c r="AD1422" s="37" t="s">
        <v>1286</v>
      </c>
      <c r="AE1422" s="37" t="s">
        <v>1286</v>
      </c>
      <c r="AF1422" s="37">
        <v>19011</v>
      </c>
      <c r="AG1422" s="37" t="s">
        <v>3060</v>
      </c>
      <c r="AJ1422" s="37">
        <v>30</v>
      </c>
      <c r="AK1422" s="37" t="s">
        <v>3082</v>
      </c>
      <c r="AL1422" s="37" t="s">
        <v>709</v>
      </c>
      <c r="AN1422" s="37" t="str">
        <f>+IF(AL1422=45,1,"")</f>
        <v/>
      </c>
      <c r="AO1422" s="40">
        <f ca="1">+TODAY()</f>
        <v>44256</v>
      </c>
      <c r="AP1422" s="41" t="str">
        <f>+IF(Tabla1[[#This Row],[Fecha Ingreso Plataforma]]="","",AO1422-AC1422)</f>
        <v/>
      </c>
      <c r="AQ1422" s="40"/>
      <c r="AR1422" s="42" t="str">
        <f>+IF(Tabla1[[#This Row],[Fecha Baja]]="","",VALUE(1&amp;"/"&amp;MONTH(Tabla1[[#This Row],[Fecha Baja]])&amp;"/"&amp;YEAR(Tabla1[[#This Row],[Fecha Baja]])))</f>
        <v/>
      </c>
      <c r="AS1422" s="42" t="str">
        <f>IF(Tabla1[[#This Row],[Fecha Ingreso Plataforma]]="","",VALUE(1&amp;"/"&amp;MONTH(Tabla1[[#This Row],[Fecha Ingreso Plataforma]])&amp;"/"&amp;YEAR(Tabla1[[#This Row],[Fecha Ingreso Plataforma]])))</f>
        <v/>
      </c>
      <c r="AT1422" s="41" t="str">
        <f>+IF(AND(Tabla1[[#This Row],[dias]]&gt;=135,Tabla1[[#This Row],[Estado]]="Vigente"),"Si","No")</f>
        <v>No</v>
      </c>
      <c r="AU1422" s="37" t="str">
        <f>+IF(COUNTIF('PLAN EMPLEADO'!I:I,Tabla1[[#This Row],[Mail]])=0,"No","Si")</f>
        <v>No</v>
      </c>
      <c r="AV1422" s="89" t="s">
        <v>709</v>
      </c>
      <c r="AW1422" s="194"/>
    </row>
    <row r="1423" spans="1:49" x14ac:dyDescent="0.2">
      <c r="A1423" s="37" t="s">
        <v>27</v>
      </c>
      <c r="B1423" s="37" t="s">
        <v>3115</v>
      </c>
      <c r="C1423" s="37" t="s">
        <v>28</v>
      </c>
      <c r="D1423" s="37" t="s">
        <v>30</v>
      </c>
      <c r="E1423" s="193" t="str">
        <f>+LEFT(Tabla1[[#This Row],[RutDV]],8)</f>
        <v>19045690</v>
      </c>
      <c r="F1423" s="193" t="str">
        <f>+RIGHT(Tabla1[[#This Row],[RutDV]],1)</f>
        <v>0</v>
      </c>
      <c r="G1423" s="37" t="s">
        <v>693</v>
      </c>
      <c r="H1423" s="37" t="s">
        <v>1293</v>
      </c>
      <c r="I1423" s="37" t="str">
        <f>+TRIM(Tabla1[[#This Row],[Nombres]]&amp;" "&amp;Tabla1[[#This Row],[Apellidos]])</f>
        <v>LEYLA ANGELICA GONZALEZ GONZALEZ</v>
      </c>
      <c r="J1423" s="37" t="s">
        <v>2470</v>
      </c>
      <c r="K1423" s="37" t="s">
        <v>2029</v>
      </c>
      <c r="L1423" s="37" t="s">
        <v>2494</v>
      </c>
      <c r="M1423" s="37" t="s">
        <v>2499</v>
      </c>
      <c r="P1423" s="40"/>
      <c r="Q1423" s="37"/>
      <c r="W1423" s="37"/>
      <c r="Y1423" s="37" t="str">
        <f>+IFERROR(VLOOKUP(Tabla1[[#This Row],[Supervisor]],STAFF!E:H,4,0),"")</f>
        <v/>
      </c>
      <c r="Z1423" s="40">
        <v>43231</v>
      </c>
      <c r="AA1423" s="40">
        <v>43251</v>
      </c>
      <c r="AB1423" s="37" t="s">
        <v>2517</v>
      </c>
      <c r="AC1423" s="40"/>
      <c r="AD1423" s="37" t="s">
        <v>1293</v>
      </c>
      <c r="AE1423" s="37" t="s">
        <v>1293</v>
      </c>
      <c r="AF1423" s="37">
        <v>19025</v>
      </c>
      <c r="AG1423" s="37" t="s">
        <v>3067</v>
      </c>
      <c r="AJ1423" s="37">
        <v>30</v>
      </c>
      <c r="AK1423" s="37" t="s">
        <v>3082</v>
      </c>
      <c r="AL1423" s="37" t="s">
        <v>709</v>
      </c>
      <c r="AN1423" s="37" t="str">
        <f>+IF(AL1423=45,1,"")</f>
        <v/>
      </c>
      <c r="AO1423" s="40">
        <f ca="1">+TODAY()</f>
        <v>44256</v>
      </c>
      <c r="AP1423" s="41" t="str">
        <f>+IF(Tabla1[[#This Row],[Fecha Ingreso Plataforma]]="","",AO1423-AC1423)</f>
        <v/>
      </c>
      <c r="AQ1423" s="40"/>
      <c r="AR1423" s="42" t="str">
        <f>+IF(Tabla1[[#This Row],[Fecha Baja]]="","",VALUE(1&amp;"/"&amp;MONTH(Tabla1[[#This Row],[Fecha Baja]])&amp;"/"&amp;YEAR(Tabla1[[#This Row],[Fecha Baja]])))</f>
        <v/>
      </c>
      <c r="AS1423" s="42" t="str">
        <f>IF(Tabla1[[#This Row],[Fecha Ingreso Plataforma]]="","",VALUE(1&amp;"/"&amp;MONTH(Tabla1[[#This Row],[Fecha Ingreso Plataforma]])&amp;"/"&amp;YEAR(Tabla1[[#This Row],[Fecha Ingreso Plataforma]])))</f>
        <v/>
      </c>
      <c r="AT1423" s="41" t="str">
        <f>+IF(AND(Tabla1[[#This Row],[dias]]&gt;=135,Tabla1[[#This Row],[Estado]]="Vigente"),"Si","No")</f>
        <v>No</v>
      </c>
      <c r="AU1423" s="37" t="str">
        <f>+IF(COUNTIF('PLAN EMPLEADO'!I:I,Tabla1[[#This Row],[Mail]])=0,"No","Si")</f>
        <v>No</v>
      </c>
      <c r="AV1423" s="89" t="s">
        <v>709</v>
      </c>
      <c r="AW1423" s="194"/>
    </row>
    <row r="1424" spans="1:49" x14ac:dyDescent="0.2">
      <c r="A1424" s="37" t="s">
        <v>27</v>
      </c>
      <c r="B1424" s="37" t="s">
        <v>3115</v>
      </c>
      <c r="C1424" s="37" t="s">
        <v>28</v>
      </c>
      <c r="D1424" s="37" t="s">
        <v>30</v>
      </c>
      <c r="E1424" s="193" t="str">
        <f>+LEFT(Tabla1[[#This Row],[RutDV]],8)</f>
        <v>17174074</v>
      </c>
      <c r="F1424" s="193" t="str">
        <f>+RIGHT(Tabla1[[#This Row],[RutDV]],1)</f>
        <v>6</v>
      </c>
      <c r="G1424" s="37" t="s">
        <v>705</v>
      </c>
      <c r="H1424" s="37" t="s">
        <v>1305</v>
      </c>
      <c r="I1424" s="37" t="str">
        <f>+TRIM(Tabla1[[#This Row],[Nombres]]&amp;" "&amp;Tabla1[[#This Row],[Apellidos]])</f>
        <v>LESLY VALLE MERCADO</v>
      </c>
      <c r="J1424" s="37" t="s">
        <v>4548</v>
      </c>
      <c r="K1424" s="37" t="s">
        <v>2488</v>
      </c>
      <c r="L1424" s="37" t="s">
        <v>2494</v>
      </c>
      <c r="M1424" s="37" t="s">
        <v>2499</v>
      </c>
      <c r="P1424" s="40"/>
      <c r="Q1424" s="37"/>
      <c r="W1424" s="37"/>
      <c r="Y1424" s="37" t="str">
        <f>+IFERROR(VLOOKUP(Tabla1[[#This Row],[Supervisor]],STAFF!E:H,4,0),"")</f>
        <v/>
      </c>
      <c r="Z1424" s="40">
        <v>43231</v>
      </c>
      <c r="AA1424" s="40">
        <v>43251</v>
      </c>
      <c r="AB1424" s="37" t="s">
        <v>2517</v>
      </c>
      <c r="AC1424" s="40"/>
      <c r="AD1424" s="37" t="s">
        <v>1305</v>
      </c>
      <c r="AE1424" s="37" t="s">
        <v>1305</v>
      </c>
      <c r="AF1424" s="37">
        <v>19284</v>
      </c>
      <c r="AJ1424" s="37">
        <v>30</v>
      </c>
      <c r="AK1424" s="37" t="s">
        <v>3082</v>
      </c>
      <c r="AL1424" s="37" t="s">
        <v>709</v>
      </c>
      <c r="AN1424" s="37" t="str">
        <f>+IF(AL1424=45,1,"")</f>
        <v/>
      </c>
      <c r="AO1424" s="40">
        <f ca="1">+TODAY()</f>
        <v>44256</v>
      </c>
      <c r="AP1424" s="41" t="str">
        <f>+IF(Tabla1[[#This Row],[Fecha Ingreso Plataforma]]="","",AO1424-AC1424)</f>
        <v/>
      </c>
      <c r="AQ1424" s="40"/>
      <c r="AR1424" s="42" t="str">
        <f>+IF(Tabla1[[#This Row],[Fecha Baja]]="","",VALUE(1&amp;"/"&amp;MONTH(Tabla1[[#This Row],[Fecha Baja]])&amp;"/"&amp;YEAR(Tabla1[[#This Row],[Fecha Baja]])))</f>
        <v/>
      </c>
      <c r="AS1424" s="42" t="str">
        <f>IF(Tabla1[[#This Row],[Fecha Ingreso Plataforma]]="","",VALUE(1&amp;"/"&amp;MONTH(Tabla1[[#This Row],[Fecha Ingreso Plataforma]])&amp;"/"&amp;YEAR(Tabla1[[#This Row],[Fecha Ingreso Plataforma]])))</f>
        <v/>
      </c>
      <c r="AT1424" s="41" t="str">
        <f>+IF(AND(Tabla1[[#This Row],[dias]]&gt;=135,Tabla1[[#This Row],[Estado]]="Vigente"),"Si","No")</f>
        <v>No</v>
      </c>
      <c r="AU1424" s="37" t="str">
        <f>+IF(COUNTIF('PLAN EMPLEADO'!I:I,Tabla1[[#This Row],[Mail]])=0,"No","Si")</f>
        <v>No</v>
      </c>
      <c r="AV1424" s="89" t="s">
        <v>709</v>
      </c>
      <c r="AW1424" s="194"/>
    </row>
    <row r="1425" spans="1:49" x14ac:dyDescent="0.2">
      <c r="A1425" s="37" t="s">
        <v>27</v>
      </c>
      <c r="B1425" s="37" t="s">
        <v>3115</v>
      </c>
      <c r="C1425" s="37" t="s">
        <v>28</v>
      </c>
      <c r="D1425" s="37" t="s">
        <v>30</v>
      </c>
      <c r="E1425" s="193" t="str">
        <f>+LEFT(Tabla1[[#This Row],[RutDV]],8)</f>
        <v>16451067</v>
      </c>
      <c r="F1425" s="193" t="str">
        <f>+RIGHT(Tabla1[[#This Row],[RutDV]],1)</f>
        <v>0</v>
      </c>
      <c r="G1425" s="37" t="s">
        <v>702</v>
      </c>
      <c r="H1425" s="37" t="s">
        <v>1302</v>
      </c>
      <c r="I1425" s="37" t="str">
        <f>+TRIM(Tabla1[[#This Row],[Nombres]]&amp;" "&amp;Tabla1[[#This Row],[Apellidos]])</f>
        <v>LAURA VANESSA VALLEJOS PAYACAN</v>
      </c>
      <c r="J1425" s="37" t="s">
        <v>2484</v>
      </c>
      <c r="K1425" s="37" t="s">
        <v>2485</v>
      </c>
      <c r="L1425" s="37" t="s">
        <v>2494</v>
      </c>
      <c r="M1425" s="37" t="s">
        <v>2499</v>
      </c>
      <c r="P1425" s="40"/>
      <c r="Q1425" s="37"/>
      <c r="W1425" s="37"/>
      <c r="Y1425" s="37" t="str">
        <f>+IFERROR(VLOOKUP(Tabla1[[#This Row],[Supervisor]],STAFF!E:H,4,0),"")</f>
        <v/>
      </c>
      <c r="Z1425" s="40">
        <v>43231</v>
      </c>
      <c r="AA1425" s="40">
        <v>43251</v>
      </c>
      <c r="AB1425" s="37" t="s">
        <v>2517</v>
      </c>
      <c r="AC1425" s="40"/>
      <c r="AD1425" s="37" t="s">
        <v>1302</v>
      </c>
      <c r="AE1425" s="37" t="s">
        <v>1302</v>
      </c>
      <c r="AF1425" s="37">
        <v>19223</v>
      </c>
      <c r="AG1425" s="37" t="s">
        <v>3076</v>
      </c>
      <c r="AJ1425" s="37">
        <v>30</v>
      </c>
      <c r="AK1425" s="37" t="s">
        <v>3082</v>
      </c>
      <c r="AL1425" s="37" t="s">
        <v>709</v>
      </c>
      <c r="AN1425" s="37" t="str">
        <f>+IF(AL1425=45,1,"")</f>
        <v/>
      </c>
      <c r="AO1425" s="40">
        <f ca="1">+TODAY()</f>
        <v>44256</v>
      </c>
      <c r="AP1425" s="41" t="str">
        <f>+IF(Tabla1[[#This Row],[Fecha Ingreso Plataforma]]="","",AO1425-AC1425)</f>
        <v/>
      </c>
      <c r="AQ1425" s="40"/>
      <c r="AR1425" s="42" t="str">
        <f>+IF(Tabla1[[#This Row],[Fecha Baja]]="","",VALUE(1&amp;"/"&amp;MONTH(Tabla1[[#This Row],[Fecha Baja]])&amp;"/"&amp;YEAR(Tabla1[[#This Row],[Fecha Baja]])))</f>
        <v/>
      </c>
      <c r="AS1425" s="42" t="str">
        <f>IF(Tabla1[[#This Row],[Fecha Ingreso Plataforma]]="","",VALUE(1&amp;"/"&amp;MONTH(Tabla1[[#This Row],[Fecha Ingreso Plataforma]])&amp;"/"&amp;YEAR(Tabla1[[#This Row],[Fecha Ingreso Plataforma]])))</f>
        <v/>
      </c>
      <c r="AT1425" s="41" t="str">
        <f>+IF(AND(Tabla1[[#This Row],[dias]]&gt;=135,Tabla1[[#This Row],[Estado]]="Vigente"),"Si","No")</f>
        <v>No</v>
      </c>
      <c r="AU1425" s="37" t="str">
        <f>+IF(COUNTIF('PLAN EMPLEADO'!I:I,Tabla1[[#This Row],[Mail]])=0,"No","Si")</f>
        <v>No</v>
      </c>
      <c r="AV1425" s="89" t="s">
        <v>709</v>
      </c>
      <c r="AW1425" s="194"/>
    </row>
    <row r="1426" spans="1:49" x14ac:dyDescent="0.2">
      <c r="A1426" s="37" t="s">
        <v>27</v>
      </c>
      <c r="B1426" s="37" t="s">
        <v>3115</v>
      </c>
      <c r="C1426" s="37" t="s">
        <v>28</v>
      </c>
      <c r="D1426" s="37" t="s">
        <v>30</v>
      </c>
      <c r="E1426" s="193" t="str">
        <f>+LEFT(Tabla1[[#This Row],[RutDV]],8)</f>
        <v>18688093</v>
      </c>
      <c r="F1426" s="193" t="str">
        <f>+RIGHT(Tabla1[[#This Row],[RutDV]],1)</f>
        <v>5</v>
      </c>
      <c r="G1426" s="37" t="s">
        <v>690</v>
      </c>
      <c r="H1426" s="37" t="s">
        <v>1290</v>
      </c>
      <c r="I1426" s="37" t="str">
        <f>+TRIM(Tabla1[[#This Row],[Nombres]]&amp;" "&amp;Tabla1[[#This Row],[Apellidos]])</f>
        <v>PEDRO ANTONIO GARCIA PALTA</v>
      </c>
      <c r="J1426" s="37" t="s">
        <v>2464</v>
      </c>
      <c r="K1426" s="37" t="s">
        <v>2465</v>
      </c>
      <c r="L1426" s="37" t="s">
        <v>2494</v>
      </c>
      <c r="M1426" s="37" t="s">
        <v>2499</v>
      </c>
      <c r="P1426" s="40"/>
      <c r="Q1426" s="37"/>
      <c r="W1426" s="37"/>
      <c r="Y1426" s="37" t="str">
        <f>+IFERROR(VLOOKUP(Tabla1[[#This Row],[Supervisor]],STAFF!E:H,4,0),"")</f>
        <v/>
      </c>
      <c r="Z1426" s="40">
        <v>43231</v>
      </c>
      <c r="AA1426" s="40">
        <v>43251</v>
      </c>
      <c r="AB1426" s="37" t="s">
        <v>2517</v>
      </c>
      <c r="AC1426" s="40"/>
      <c r="AD1426" s="37" t="s">
        <v>1290</v>
      </c>
      <c r="AE1426" s="37" t="s">
        <v>1290</v>
      </c>
      <c r="AF1426" s="37">
        <v>19220</v>
      </c>
      <c r="AG1426" s="37" t="s">
        <v>3064</v>
      </c>
      <c r="AJ1426" s="37">
        <v>30</v>
      </c>
      <c r="AK1426" s="37" t="s">
        <v>3082</v>
      </c>
      <c r="AL1426" s="37" t="s">
        <v>709</v>
      </c>
      <c r="AN1426" s="37" t="str">
        <f>+IF(AL1426=45,1,"")</f>
        <v/>
      </c>
      <c r="AO1426" s="40">
        <f ca="1">+TODAY()</f>
        <v>44256</v>
      </c>
      <c r="AP1426" s="41" t="str">
        <f>+IF(Tabla1[[#This Row],[Fecha Ingreso Plataforma]]="","",AO1426-AC1426)</f>
        <v/>
      </c>
      <c r="AQ1426" s="40"/>
      <c r="AR1426" s="42" t="str">
        <f>+IF(Tabla1[[#This Row],[Fecha Baja]]="","",VALUE(1&amp;"/"&amp;MONTH(Tabla1[[#This Row],[Fecha Baja]])&amp;"/"&amp;YEAR(Tabla1[[#This Row],[Fecha Baja]])))</f>
        <v/>
      </c>
      <c r="AS1426" s="42" t="str">
        <f>IF(Tabla1[[#This Row],[Fecha Ingreso Plataforma]]="","",VALUE(1&amp;"/"&amp;MONTH(Tabla1[[#This Row],[Fecha Ingreso Plataforma]])&amp;"/"&amp;YEAR(Tabla1[[#This Row],[Fecha Ingreso Plataforma]])))</f>
        <v/>
      </c>
      <c r="AT1426" s="41" t="str">
        <f>+IF(AND(Tabla1[[#This Row],[dias]]&gt;=135,Tabla1[[#This Row],[Estado]]="Vigente"),"Si","No")</f>
        <v>No</v>
      </c>
      <c r="AU1426" s="37" t="str">
        <f>+IF(COUNTIF('PLAN EMPLEADO'!I:I,Tabla1[[#This Row],[Mail]])=0,"No","Si")</f>
        <v>No</v>
      </c>
      <c r="AV1426" s="89" t="s">
        <v>709</v>
      </c>
      <c r="AW1426" s="194"/>
    </row>
    <row r="1427" spans="1:49" x14ac:dyDescent="0.2">
      <c r="A1427" s="37" t="s">
        <v>27</v>
      </c>
      <c r="B1427" s="37" t="s">
        <v>3115</v>
      </c>
      <c r="C1427" s="37" t="s">
        <v>28</v>
      </c>
      <c r="D1427" s="37" t="s">
        <v>30</v>
      </c>
      <c r="E1427" s="193" t="str">
        <f>+LEFT(Tabla1[[#This Row],[RutDV]],8)</f>
        <v>16811102</v>
      </c>
      <c r="F1427" s="193" t="str">
        <f>+RIGHT(Tabla1[[#This Row],[RutDV]],1)</f>
        <v>9</v>
      </c>
      <c r="G1427" s="37" t="s">
        <v>687</v>
      </c>
      <c r="H1427" s="37" t="s">
        <v>1287</v>
      </c>
      <c r="I1427" s="37" t="str">
        <f>+TRIM(Tabla1[[#This Row],[Nombres]]&amp;" "&amp;Tabla1[[#This Row],[Apellidos]])</f>
        <v>SOLANGE ANDREA ARENAS BURGOS</v>
      </c>
      <c r="J1427" s="37" t="s">
        <v>1464</v>
      </c>
      <c r="K1427" s="37" t="s">
        <v>2459</v>
      </c>
      <c r="L1427" s="37" t="s">
        <v>2494</v>
      </c>
      <c r="M1427" s="37" t="s">
        <v>2499</v>
      </c>
      <c r="P1427" s="40"/>
      <c r="Q1427" s="37"/>
      <c r="W1427" s="37"/>
      <c r="Y1427" s="37" t="str">
        <f>+IFERROR(VLOOKUP(Tabla1[[#This Row],[Supervisor]],STAFF!E:H,4,0),"")</f>
        <v/>
      </c>
      <c r="Z1427" s="40">
        <v>43231</v>
      </c>
      <c r="AA1427" s="40">
        <v>43251</v>
      </c>
      <c r="AB1427" s="37" t="s">
        <v>2517</v>
      </c>
      <c r="AC1427" s="40"/>
      <c r="AD1427" s="37" t="s">
        <v>1287</v>
      </c>
      <c r="AE1427" s="37" t="s">
        <v>1287</v>
      </c>
      <c r="AF1427" s="37">
        <v>19114</v>
      </c>
      <c r="AG1427" s="37" t="s">
        <v>3061</v>
      </c>
      <c r="AJ1427" s="37">
        <v>30</v>
      </c>
      <c r="AK1427" s="37" t="s">
        <v>3082</v>
      </c>
      <c r="AL1427" s="37" t="s">
        <v>709</v>
      </c>
      <c r="AN1427" s="37" t="str">
        <f>+IF(AL1427=45,1,"")</f>
        <v/>
      </c>
      <c r="AO1427" s="40">
        <f ca="1">+TODAY()</f>
        <v>44256</v>
      </c>
      <c r="AP1427" s="41" t="str">
        <f>+IF(Tabla1[[#This Row],[Fecha Ingreso Plataforma]]="","",AO1427-AC1427)</f>
        <v/>
      </c>
      <c r="AQ1427" s="40"/>
      <c r="AR1427" s="42" t="str">
        <f>+IF(Tabla1[[#This Row],[Fecha Baja]]="","",VALUE(1&amp;"/"&amp;MONTH(Tabla1[[#This Row],[Fecha Baja]])&amp;"/"&amp;YEAR(Tabla1[[#This Row],[Fecha Baja]])))</f>
        <v/>
      </c>
      <c r="AS1427" s="42" t="str">
        <f>IF(Tabla1[[#This Row],[Fecha Ingreso Plataforma]]="","",VALUE(1&amp;"/"&amp;MONTH(Tabla1[[#This Row],[Fecha Ingreso Plataforma]])&amp;"/"&amp;YEAR(Tabla1[[#This Row],[Fecha Ingreso Plataforma]])))</f>
        <v/>
      </c>
      <c r="AT1427" s="41" t="str">
        <f>+IF(AND(Tabla1[[#This Row],[dias]]&gt;=135,Tabla1[[#This Row],[Estado]]="Vigente"),"Si","No")</f>
        <v>No</v>
      </c>
      <c r="AU1427" s="37" t="str">
        <f>+IF(COUNTIF('PLAN EMPLEADO'!I:I,Tabla1[[#This Row],[Mail]])=0,"No","Si")</f>
        <v>No</v>
      </c>
      <c r="AV1427" s="89" t="s">
        <v>709</v>
      </c>
      <c r="AW1427" s="194"/>
    </row>
    <row r="1428" spans="1:49" x14ac:dyDescent="0.2">
      <c r="A1428" s="37" t="s">
        <v>27</v>
      </c>
      <c r="B1428" s="37" t="s">
        <v>3115</v>
      </c>
      <c r="C1428" s="37" t="s">
        <v>28</v>
      </c>
      <c r="D1428" s="37" t="s">
        <v>30</v>
      </c>
      <c r="E1428" s="193" t="str">
        <f>+LEFT(Tabla1[[#This Row],[RutDV]],8)</f>
        <v>19040105</v>
      </c>
      <c r="F1428" s="193" t="str">
        <f>+RIGHT(Tabla1[[#This Row],[RutDV]],1)</f>
        <v>7</v>
      </c>
      <c r="G1428" s="37" t="s">
        <v>3274</v>
      </c>
      <c r="H1428" s="37" t="s">
        <v>709</v>
      </c>
      <c r="I1428" s="37" t="str">
        <f>+TRIM(Tabla1[[#This Row],[Nombres]]&amp;" "&amp;Tabla1[[#This Row],[Apellidos]])</f>
        <v>BIANCA VALESKA ESPINDOLA NUÑEZ</v>
      </c>
      <c r="J1428" s="37" t="s">
        <v>3307</v>
      </c>
      <c r="K1428" s="37" t="s">
        <v>3308</v>
      </c>
      <c r="L1428" s="37" t="s">
        <v>2494</v>
      </c>
      <c r="M1428" s="37" t="s">
        <v>2499</v>
      </c>
      <c r="N1428" s="37" t="s">
        <v>2499</v>
      </c>
      <c r="O1428" s="37" t="s">
        <v>3528</v>
      </c>
      <c r="P1428" s="40"/>
      <c r="Q1428" s="37"/>
      <c r="V1428" s="40">
        <v>34742</v>
      </c>
      <c r="W1428" s="37" t="s">
        <v>3342</v>
      </c>
      <c r="Y1428" s="37" t="str">
        <f>+IFERROR(VLOOKUP(Tabla1[[#This Row],[Supervisor]],STAFF!E:H,4,0),"")</f>
        <v/>
      </c>
      <c r="Z1428" s="40">
        <v>42890</v>
      </c>
      <c r="AA1428" s="40">
        <v>43273</v>
      </c>
      <c r="AJ1428" s="37">
        <v>31</v>
      </c>
      <c r="AK1428" s="37" t="s">
        <v>3342</v>
      </c>
      <c r="AL1428" s="37" t="s">
        <v>709</v>
      </c>
      <c r="AN1428" s="37" t="str">
        <f>+IF(AL1428=45,1,"")</f>
        <v/>
      </c>
      <c r="AO1428" s="40">
        <f ca="1">+TODAY()</f>
        <v>44256</v>
      </c>
      <c r="AP1428" s="41" t="str">
        <f>+IF(Tabla1[[#This Row],[Fecha Ingreso Plataforma]]="","",AO1428-AC1428)</f>
        <v/>
      </c>
      <c r="AQ1428" s="40"/>
      <c r="AR1428" s="42" t="str">
        <f>+IF(Tabla1[[#This Row],[Fecha Baja]]="","",VALUE(1&amp;"/"&amp;MONTH(Tabla1[[#This Row],[Fecha Baja]])&amp;"/"&amp;YEAR(Tabla1[[#This Row],[Fecha Baja]])))</f>
        <v/>
      </c>
      <c r="AS1428" s="42" t="str">
        <f>IF(Tabla1[[#This Row],[Fecha Ingreso Plataforma]]="","",VALUE(1&amp;"/"&amp;MONTH(Tabla1[[#This Row],[Fecha Ingreso Plataforma]])&amp;"/"&amp;YEAR(Tabla1[[#This Row],[Fecha Ingreso Plataforma]])))</f>
        <v/>
      </c>
      <c r="AT1428" s="41" t="str">
        <f>+IF(AND(Tabla1[[#This Row],[dias]]&gt;=135,Tabla1[[#This Row],[Estado]]="Vigente"),"Si","No")</f>
        <v>No</v>
      </c>
      <c r="AU1428" s="37" t="str">
        <f>+IF(COUNTIF('PLAN EMPLEADO'!I:I,Tabla1[[#This Row],[Mail]])=0,"No","Si")</f>
        <v>No</v>
      </c>
      <c r="AV1428" s="89" t="s">
        <v>709</v>
      </c>
      <c r="AW1428" s="194"/>
    </row>
    <row r="1429" spans="1:49" x14ac:dyDescent="0.2">
      <c r="A1429" s="37" t="s">
        <v>27</v>
      </c>
      <c r="B1429" s="37" t="s">
        <v>3115</v>
      </c>
      <c r="C1429" s="37" t="s">
        <v>28</v>
      </c>
      <c r="D1429" s="37" t="s">
        <v>30</v>
      </c>
      <c r="E1429" s="193" t="str">
        <f>+LEFT(Tabla1[[#This Row],[RutDV]],8)</f>
        <v>19322165</v>
      </c>
      <c r="F1429" s="193" t="str">
        <f>+RIGHT(Tabla1[[#This Row],[RutDV]],1)</f>
        <v>3</v>
      </c>
      <c r="G1429" s="37" t="s">
        <v>3277</v>
      </c>
      <c r="H1429" s="37" t="s">
        <v>709</v>
      </c>
      <c r="I1429" s="37" t="str">
        <f>+TRIM(Tabla1[[#This Row],[Nombres]]&amp;" "&amp;Tabla1[[#This Row],[Apellidos]])</f>
        <v>DEMETRIO ANTONIO DIAZ CARVAJAL</v>
      </c>
      <c r="J1429" s="37" t="s">
        <v>3313</v>
      </c>
      <c r="K1429" s="37" t="s">
        <v>3314</v>
      </c>
      <c r="L1429" s="37" t="s">
        <v>2494</v>
      </c>
      <c r="M1429" s="37" t="s">
        <v>2499</v>
      </c>
      <c r="N1429" s="37" t="s">
        <v>3112</v>
      </c>
      <c r="P1429" s="40">
        <v>43265</v>
      </c>
      <c r="Q1429" s="37"/>
      <c r="V1429" s="40">
        <v>35329</v>
      </c>
      <c r="W1429" s="37" t="s">
        <v>3342</v>
      </c>
      <c r="Y1429" s="37" t="str">
        <f>+IFERROR(VLOOKUP(Tabla1[[#This Row],[Supervisor]],STAFF!E:H,4,0),"")</f>
        <v/>
      </c>
      <c r="Z1429" s="40">
        <v>42890</v>
      </c>
      <c r="AA1429" s="40">
        <v>43273</v>
      </c>
      <c r="AJ1429" s="37">
        <v>31</v>
      </c>
      <c r="AK1429" s="37" t="s">
        <v>3342</v>
      </c>
      <c r="AL1429" s="37" t="s">
        <v>709</v>
      </c>
      <c r="AN1429" s="37" t="str">
        <f>+IF(AL1429=45,1,"")</f>
        <v/>
      </c>
      <c r="AO1429" s="40">
        <f ca="1">+TODAY()</f>
        <v>44256</v>
      </c>
      <c r="AP1429" s="41" t="str">
        <f>+IF(Tabla1[[#This Row],[Fecha Ingreso Plataforma]]="","",AO1429-AC1429)</f>
        <v/>
      </c>
      <c r="AQ1429" s="40"/>
      <c r="AR1429" s="42">
        <f>+IF(Tabla1[[#This Row],[Fecha Baja]]="","",VALUE(1&amp;"/"&amp;MONTH(Tabla1[[#This Row],[Fecha Baja]])&amp;"/"&amp;YEAR(Tabla1[[#This Row],[Fecha Baja]])))</f>
        <v>43252</v>
      </c>
      <c r="AS1429" s="42" t="str">
        <f>IF(Tabla1[[#This Row],[Fecha Ingreso Plataforma]]="","",VALUE(1&amp;"/"&amp;MONTH(Tabla1[[#This Row],[Fecha Ingreso Plataforma]])&amp;"/"&amp;YEAR(Tabla1[[#This Row],[Fecha Ingreso Plataforma]])))</f>
        <v/>
      </c>
      <c r="AT1429" s="41" t="str">
        <f>+IF(AND(Tabla1[[#This Row],[dias]]&gt;=135,Tabla1[[#This Row],[Estado]]="Vigente"),"Si","No")</f>
        <v>No</v>
      </c>
      <c r="AU1429" s="37" t="str">
        <f>+IF(COUNTIF('PLAN EMPLEADO'!I:I,Tabla1[[#This Row],[Mail]])=0,"No","Si")</f>
        <v>No</v>
      </c>
      <c r="AV1429" s="89" t="s">
        <v>709</v>
      </c>
      <c r="AW1429" s="194"/>
    </row>
    <row r="1430" spans="1:49" x14ac:dyDescent="0.2">
      <c r="A1430" s="37" t="s">
        <v>27</v>
      </c>
      <c r="B1430" s="37" t="s">
        <v>3115</v>
      </c>
      <c r="C1430" s="37" t="s">
        <v>28</v>
      </c>
      <c r="D1430" s="37" t="s">
        <v>30</v>
      </c>
      <c r="E1430" s="193" t="str">
        <f>+LEFT(Tabla1[[#This Row],[RutDV]],8)</f>
        <v>9242719-</v>
      </c>
      <c r="F1430" s="193" t="str">
        <f>+RIGHT(Tabla1[[#This Row],[RutDV]],1)</f>
        <v>6</v>
      </c>
      <c r="G1430" s="37" t="s">
        <v>3267</v>
      </c>
      <c r="H1430" s="37" t="s">
        <v>709</v>
      </c>
      <c r="I1430" s="37" t="str">
        <f>+TRIM(Tabla1[[#This Row],[Nombres]]&amp;" "&amp;Tabla1[[#This Row],[Apellidos]])</f>
        <v>NELLY MARGARITA IGLESIAS LEIVA</v>
      </c>
      <c r="J1430" s="37" t="s">
        <v>3296</v>
      </c>
      <c r="K1430" s="37" t="s">
        <v>3297</v>
      </c>
      <c r="L1430" s="37" t="s">
        <v>2494</v>
      </c>
      <c r="M1430" s="37" t="s">
        <v>2499</v>
      </c>
      <c r="N1430" s="37" t="s">
        <v>3541</v>
      </c>
      <c r="O1430" s="37" t="s">
        <v>3542</v>
      </c>
      <c r="P1430" s="40">
        <v>43266</v>
      </c>
      <c r="Q1430" s="37"/>
      <c r="V1430" s="40">
        <v>23280</v>
      </c>
      <c r="W1430" s="37" t="s">
        <v>3342</v>
      </c>
      <c r="Y1430" s="37" t="str">
        <f>+IFERROR(VLOOKUP(Tabla1[[#This Row],[Supervisor]],STAFF!E:H,4,0),"")</f>
        <v/>
      </c>
      <c r="Z1430" s="40">
        <v>42890</v>
      </c>
      <c r="AA1430" s="40">
        <v>43273</v>
      </c>
      <c r="AJ1430" s="37">
        <v>31</v>
      </c>
      <c r="AK1430" s="37" t="s">
        <v>3342</v>
      </c>
      <c r="AL1430" s="37" t="s">
        <v>709</v>
      </c>
      <c r="AN1430" s="37" t="str">
        <f>+IF(AL1430=45,1,"")</f>
        <v/>
      </c>
      <c r="AO1430" s="40">
        <f ca="1">+TODAY()</f>
        <v>44256</v>
      </c>
      <c r="AP1430" s="41" t="str">
        <f>+IF(Tabla1[[#This Row],[Fecha Ingreso Plataforma]]="","",AO1430-AC1430)</f>
        <v/>
      </c>
      <c r="AQ1430" s="40"/>
      <c r="AR1430" s="42">
        <f>+IF(Tabla1[[#This Row],[Fecha Baja]]="","",VALUE(1&amp;"/"&amp;MONTH(Tabla1[[#This Row],[Fecha Baja]])&amp;"/"&amp;YEAR(Tabla1[[#This Row],[Fecha Baja]])))</f>
        <v>43252</v>
      </c>
      <c r="AS1430" s="42" t="str">
        <f>IF(Tabla1[[#This Row],[Fecha Ingreso Plataforma]]="","",VALUE(1&amp;"/"&amp;MONTH(Tabla1[[#This Row],[Fecha Ingreso Plataforma]])&amp;"/"&amp;YEAR(Tabla1[[#This Row],[Fecha Ingreso Plataforma]])))</f>
        <v/>
      </c>
      <c r="AT1430" s="41" t="str">
        <f>+IF(AND(Tabla1[[#This Row],[dias]]&gt;=135,Tabla1[[#This Row],[Estado]]="Vigente"),"Si","No")</f>
        <v>No</v>
      </c>
      <c r="AU1430" s="37" t="str">
        <f>+IF(COUNTIF('PLAN EMPLEADO'!I:I,Tabla1[[#This Row],[Mail]])=0,"No","Si")</f>
        <v>No</v>
      </c>
      <c r="AV1430" s="89" t="s">
        <v>709</v>
      </c>
      <c r="AW1430" s="194"/>
    </row>
    <row r="1431" spans="1:49" x14ac:dyDescent="0.2">
      <c r="A1431" s="37" t="s">
        <v>27</v>
      </c>
      <c r="B1431" s="37" t="s">
        <v>3115</v>
      </c>
      <c r="C1431" s="37" t="s">
        <v>28</v>
      </c>
      <c r="D1431" s="37" t="s">
        <v>30</v>
      </c>
      <c r="E1431" s="193" t="str">
        <f>+LEFT(Tabla1[[#This Row],[RutDV]],8)</f>
        <v>9949722-</v>
      </c>
      <c r="F1431" s="193" t="str">
        <f>+RIGHT(Tabla1[[#This Row],[RutDV]],1)</f>
        <v>K</v>
      </c>
      <c r="G1431" s="37" t="s">
        <v>681</v>
      </c>
      <c r="H1431" s="37" t="s">
        <v>709</v>
      </c>
      <c r="I1431" s="37" t="str">
        <f>+TRIM(Tabla1[[#This Row],[Nombres]]&amp;" "&amp;Tabla1[[#This Row],[Apellidos]])</f>
        <v>TERESA JACQUELINE MUÑOZ ADAROS</v>
      </c>
      <c r="J1431" s="37" t="s">
        <v>3527</v>
      </c>
      <c r="K1431" s="37" t="s">
        <v>2449</v>
      </c>
      <c r="L1431" s="37" t="s">
        <v>2494</v>
      </c>
      <c r="M1431" s="37" t="s">
        <v>2499</v>
      </c>
      <c r="N1431" s="37" t="s">
        <v>3594</v>
      </c>
      <c r="O1431" s="37" t="s">
        <v>3595</v>
      </c>
      <c r="P1431" s="40">
        <v>43272</v>
      </c>
      <c r="Q1431" s="37"/>
      <c r="V1431" s="40">
        <v>23366</v>
      </c>
      <c r="W1431" s="37" t="s">
        <v>3342</v>
      </c>
      <c r="Y1431" s="37" t="str">
        <f>+IFERROR(VLOOKUP(Tabla1[[#This Row],[Supervisor]],STAFF!E:H,4,0),"")</f>
        <v/>
      </c>
      <c r="Z1431" s="40">
        <v>42890</v>
      </c>
      <c r="AA1431" s="40">
        <v>43276</v>
      </c>
      <c r="AC1431" s="40"/>
      <c r="AJ1431" s="37">
        <v>31</v>
      </c>
      <c r="AK1431" s="37" t="s">
        <v>3342</v>
      </c>
      <c r="AL1431" s="37" t="s">
        <v>709</v>
      </c>
      <c r="AN1431" s="37" t="str">
        <f>+IF(AL1431=45,1,"")</f>
        <v/>
      </c>
      <c r="AO1431" s="40">
        <f ca="1">+TODAY()</f>
        <v>44256</v>
      </c>
      <c r="AP1431" s="41" t="str">
        <f>+IF(Tabla1[[#This Row],[Fecha Ingreso Plataforma]]="","",AO1431-AC1431)</f>
        <v/>
      </c>
      <c r="AQ1431" s="40"/>
      <c r="AR1431" s="42">
        <f>+IF(Tabla1[[#This Row],[Fecha Baja]]="","",VALUE(1&amp;"/"&amp;MONTH(Tabla1[[#This Row],[Fecha Baja]])&amp;"/"&amp;YEAR(Tabla1[[#This Row],[Fecha Baja]])))</f>
        <v>43252</v>
      </c>
      <c r="AS1431" s="42" t="str">
        <f>IF(Tabla1[[#This Row],[Fecha Ingreso Plataforma]]="","",VALUE(1&amp;"/"&amp;MONTH(Tabla1[[#This Row],[Fecha Ingreso Plataforma]])&amp;"/"&amp;YEAR(Tabla1[[#This Row],[Fecha Ingreso Plataforma]])))</f>
        <v/>
      </c>
      <c r="AT1431" s="41" t="str">
        <f>+IF(AND(Tabla1[[#This Row],[dias]]&gt;=135,Tabla1[[#This Row],[Estado]]="Vigente"),"Si","No")</f>
        <v>No</v>
      </c>
      <c r="AU1431" s="37" t="str">
        <f>+IF(COUNTIF('PLAN EMPLEADO'!I:I,Tabla1[[#This Row],[Mail]])=0,"No","Si")</f>
        <v>No</v>
      </c>
      <c r="AV1431" s="89" t="s">
        <v>709</v>
      </c>
      <c r="AW1431" s="194"/>
    </row>
    <row r="1432" spans="1:49" x14ac:dyDescent="0.2">
      <c r="A1432" s="37" t="s">
        <v>27</v>
      </c>
      <c r="B1432" s="37" t="s">
        <v>3115</v>
      </c>
      <c r="C1432" s="37" t="s">
        <v>28</v>
      </c>
      <c r="D1432" s="37" t="s">
        <v>30</v>
      </c>
      <c r="E1432" s="193" t="str">
        <f>+LEFT(Tabla1[[#This Row],[RutDV]],8)</f>
        <v>19506776</v>
      </c>
      <c r="F1432" s="193" t="str">
        <f>+RIGHT(Tabla1[[#This Row],[RutDV]],1)</f>
        <v>7</v>
      </c>
      <c r="G1432" s="37" t="s">
        <v>3285</v>
      </c>
      <c r="H1432" s="37" t="s">
        <v>3564</v>
      </c>
      <c r="I1432" s="37" t="str">
        <f>+TRIM(Tabla1[[#This Row],[Nombres]]&amp;" "&amp;Tabla1[[#This Row],[Apellidos]])</f>
        <v>DANISA LORETO GARCIA GOMEZ</v>
      </c>
      <c r="J1432" s="37" t="s">
        <v>3328</v>
      </c>
      <c r="K1432" s="37" t="s">
        <v>3329</v>
      </c>
      <c r="L1432" s="37" t="s">
        <v>2494</v>
      </c>
      <c r="M1432" s="37" t="s">
        <v>2499</v>
      </c>
      <c r="N1432" s="37" t="s">
        <v>3112</v>
      </c>
      <c r="P1432" s="40">
        <v>43276</v>
      </c>
      <c r="Q1432" s="37"/>
      <c r="V1432" s="40">
        <v>35604</v>
      </c>
      <c r="W1432" s="37" t="s">
        <v>3342</v>
      </c>
      <c r="Y1432" s="37" t="str">
        <f>+IFERROR(VLOOKUP(Tabla1[[#This Row],[Supervisor]],STAFF!E:H,4,0),"")</f>
        <v/>
      </c>
      <c r="Z1432" s="40">
        <v>42890</v>
      </c>
      <c r="AA1432" s="40">
        <v>43276</v>
      </c>
      <c r="AC1432" s="40"/>
      <c r="AD1432" s="37" t="s">
        <v>3564</v>
      </c>
      <c r="AE1432" s="37" t="s">
        <v>3564</v>
      </c>
      <c r="AF1432" s="37">
        <v>19199</v>
      </c>
      <c r="AG1432" s="37" t="s">
        <v>3565</v>
      </c>
      <c r="AJ1432" s="37">
        <v>31</v>
      </c>
      <c r="AK1432" s="37" t="s">
        <v>3342</v>
      </c>
      <c r="AL1432" s="37" t="s">
        <v>709</v>
      </c>
      <c r="AN1432" s="37" t="str">
        <f>+IF(AL1432=45,1,"")</f>
        <v/>
      </c>
      <c r="AO1432" s="40">
        <f ca="1">+TODAY()</f>
        <v>44256</v>
      </c>
      <c r="AP1432" s="41" t="str">
        <f>+IF(Tabla1[[#This Row],[Fecha Ingreso Plataforma]]="","",AO1432-AC1432)</f>
        <v/>
      </c>
      <c r="AQ1432" s="40"/>
      <c r="AR1432" s="42">
        <f>+IF(Tabla1[[#This Row],[Fecha Baja]]="","",VALUE(1&amp;"/"&amp;MONTH(Tabla1[[#This Row],[Fecha Baja]])&amp;"/"&amp;YEAR(Tabla1[[#This Row],[Fecha Baja]])))</f>
        <v>43252</v>
      </c>
      <c r="AS1432" s="42" t="str">
        <f>IF(Tabla1[[#This Row],[Fecha Ingreso Plataforma]]="","",VALUE(1&amp;"/"&amp;MONTH(Tabla1[[#This Row],[Fecha Ingreso Plataforma]])&amp;"/"&amp;YEAR(Tabla1[[#This Row],[Fecha Ingreso Plataforma]])))</f>
        <v/>
      </c>
      <c r="AT1432" s="41" t="str">
        <f>+IF(AND(Tabla1[[#This Row],[dias]]&gt;=135,Tabla1[[#This Row],[Estado]]="Vigente"),"Si","No")</f>
        <v>No</v>
      </c>
      <c r="AU1432" s="37" t="str">
        <f>+IF(COUNTIF('PLAN EMPLEADO'!I:I,Tabla1[[#This Row],[Mail]])=0,"No","Si")</f>
        <v>No</v>
      </c>
      <c r="AV1432" s="89" t="s">
        <v>709</v>
      </c>
      <c r="AW1432" s="194"/>
    </row>
    <row r="1433" spans="1:49" x14ac:dyDescent="0.2">
      <c r="A1433" s="37" t="s">
        <v>27</v>
      </c>
      <c r="B1433" s="37" t="s">
        <v>3115</v>
      </c>
      <c r="C1433" s="37" t="s">
        <v>28</v>
      </c>
      <c r="D1433" s="37" t="s">
        <v>30</v>
      </c>
      <c r="E1433" s="193" t="str">
        <f>+LEFT(Tabla1[[#This Row],[RutDV]],8)</f>
        <v>14111541</v>
      </c>
      <c r="F1433" s="193" t="str">
        <f>+RIGHT(Tabla1[[#This Row],[RutDV]],1)</f>
        <v>3</v>
      </c>
      <c r="G1433" s="37" t="s">
        <v>3275</v>
      </c>
      <c r="H1433" s="37" t="s">
        <v>3546</v>
      </c>
      <c r="I1433" s="37" t="str">
        <f>+TRIM(Tabla1[[#This Row],[Nombres]]&amp;" "&amp;Tabla1[[#This Row],[Apellidos]])</f>
        <v>DAYAN NOEMY CORTES PASTEN</v>
      </c>
      <c r="J1433" s="37" t="s">
        <v>3309</v>
      </c>
      <c r="K1433" s="37" t="s">
        <v>3310</v>
      </c>
      <c r="L1433" s="37" t="s">
        <v>2494</v>
      </c>
      <c r="M1433" s="37" t="s">
        <v>2499</v>
      </c>
      <c r="N1433" s="37" t="s">
        <v>3596</v>
      </c>
      <c r="O1433" s="37" t="s">
        <v>3597</v>
      </c>
      <c r="P1433" s="40">
        <v>43276</v>
      </c>
      <c r="Q1433" s="37"/>
      <c r="V1433" s="40">
        <v>29746</v>
      </c>
      <c r="W1433" s="37" t="s">
        <v>3342</v>
      </c>
      <c r="Y1433" s="37" t="str">
        <f>+IFERROR(VLOOKUP(Tabla1[[#This Row],[Supervisor]],STAFF!E:H,4,0),"")</f>
        <v/>
      </c>
      <c r="Z1433" s="40">
        <v>42890</v>
      </c>
      <c r="AA1433" s="40">
        <v>43276</v>
      </c>
      <c r="AC1433" s="40"/>
      <c r="AD1433" s="37" t="s">
        <v>3546</v>
      </c>
      <c r="AE1433" s="37" t="s">
        <v>3546</v>
      </c>
      <c r="AF1433" s="37">
        <v>19030</v>
      </c>
      <c r="AG1433" s="37" t="s">
        <v>3547</v>
      </c>
      <c r="AJ1433" s="37">
        <v>31</v>
      </c>
      <c r="AK1433" s="37" t="s">
        <v>3342</v>
      </c>
      <c r="AL1433" s="37" t="s">
        <v>709</v>
      </c>
      <c r="AN1433" s="37" t="str">
        <f>+IF(AL1433=45,1,"")</f>
        <v/>
      </c>
      <c r="AO1433" s="40">
        <f ca="1">+TODAY()</f>
        <v>44256</v>
      </c>
      <c r="AP1433" s="41" t="str">
        <f>+IF(Tabla1[[#This Row],[Fecha Ingreso Plataforma]]="","",AO1433-AC1433)</f>
        <v/>
      </c>
      <c r="AQ1433" s="40"/>
      <c r="AR1433" s="42">
        <f>+IF(Tabla1[[#This Row],[Fecha Baja]]="","",VALUE(1&amp;"/"&amp;MONTH(Tabla1[[#This Row],[Fecha Baja]])&amp;"/"&amp;YEAR(Tabla1[[#This Row],[Fecha Baja]])))</f>
        <v>43252</v>
      </c>
      <c r="AS1433" s="42" t="str">
        <f>IF(Tabla1[[#This Row],[Fecha Ingreso Plataforma]]="","",VALUE(1&amp;"/"&amp;MONTH(Tabla1[[#This Row],[Fecha Ingreso Plataforma]])&amp;"/"&amp;YEAR(Tabla1[[#This Row],[Fecha Ingreso Plataforma]])))</f>
        <v/>
      </c>
      <c r="AT1433" s="41" t="str">
        <f>+IF(AND(Tabla1[[#This Row],[dias]]&gt;=135,Tabla1[[#This Row],[Estado]]="Vigente"),"Si","No")</f>
        <v>No</v>
      </c>
      <c r="AU1433" s="37" t="str">
        <f>+IF(COUNTIF('PLAN EMPLEADO'!I:I,Tabla1[[#This Row],[Mail]])=0,"No","Si")</f>
        <v>No</v>
      </c>
      <c r="AV1433" s="89" t="s">
        <v>709</v>
      </c>
      <c r="AW1433" s="194"/>
    </row>
    <row r="1434" spans="1:49" x14ac:dyDescent="0.2">
      <c r="A1434" s="37" t="s">
        <v>27</v>
      </c>
      <c r="B1434" s="37" t="s">
        <v>3115</v>
      </c>
      <c r="C1434" s="37" t="s">
        <v>28</v>
      </c>
      <c r="D1434" s="37" t="s">
        <v>30</v>
      </c>
      <c r="E1434" s="193" t="str">
        <f>+LEFT(Tabla1[[#This Row],[RutDV]],8)</f>
        <v>19505330</v>
      </c>
      <c r="F1434" s="193" t="str">
        <f>+RIGHT(Tabla1[[#This Row],[RutDV]],1)</f>
        <v>8</v>
      </c>
      <c r="G1434" s="37" t="s">
        <v>3291</v>
      </c>
      <c r="H1434" s="37" t="s">
        <v>3572</v>
      </c>
      <c r="I1434" s="37" t="str">
        <f>+TRIM(Tabla1[[#This Row],[Nombres]]&amp;" "&amp;Tabla1[[#This Row],[Apellidos]])</f>
        <v>ESTEBAN ALEJANDRO GONZALEZ ZEPEDA</v>
      </c>
      <c r="J1434" s="37" t="s">
        <v>3339</v>
      </c>
      <c r="K1434" s="37" t="s">
        <v>3340</v>
      </c>
      <c r="L1434" s="37" t="s">
        <v>2494</v>
      </c>
      <c r="M1434" s="37" t="s">
        <v>2499</v>
      </c>
      <c r="N1434" s="37" t="s">
        <v>3112</v>
      </c>
      <c r="P1434" s="40">
        <v>43276</v>
      </c>
      <c r="Q1434" s="37"/>
      <c r="V1434" s="40">
        <v>35370</v>
      </c>
      <c r="W1434" s="37" t="s">
        <v>3342</v>
      </c>
      <c r="Y1434" s="37" t="str">
        <f>+IFERROR(VLOOKUP(Tabla1[[#This Row],[Supervisor]],STAFF!E:H,4,0),"")</f>
        <v/>
      </c>
      <c r="Z1434" s="40">
        <v>42890</v>
      </c>
      <c r="AA1434" s="40">
        <v>43276</v>
      </c>
      <c r="AC1434" s="40"/>
      <c r="AD1434" s="37" t="s">
        <v>3572</v>
      </c>
      <c r="AE1434" s="37" t="s">
        <v>3572</v>
      </c>
      <c r="AF1434" s="37">
        <v>19238</v>
      </c>
      <c r="AG1434" s="37" t="s">
        <v>3573</v>
      </c>
      <c r="AJ1434" s="37">
        <v>31</v>
      </c>
      <c r="AK1434" s="37" t="s">
        <v>3342</v>
      </c>
      <c r="AL1434" s="37" t="s">
        <v>709</v>
      </c>
      <c r="AN1434" s="37" t="str">
        <f>+IF(AL1434=45,1,"")</f>
        <v/>
      </c>
      <c r="AO1434" s="40">
        <f ca="1">+TODAY()</f>
        <v>44256</v>
      </c>
      <c r="AP1434" s="41" t="str">
        <f>+IF(Tabla1[[#This Row],[Fecha Ingreso Plataforma]]="","",AO1434-AC1434)</f>
        <v/>
      </c>
      <c r="AQ1434" s="40"/>
      <c r="AR1434" s="42">
        <f>+IF(Tabla1[[#This Row],[Fecha Baja]]="","",VALUE(1&amp;"/"&amp;MONTH(Tabla1[[#This Row],[Fecha Baja]])&amp;"/"&amp;YEAR(Tabla1[[#This Row],[Fecha Baja]])))</f>
        <v>43252</v>
      </c>
      <c r="AS1434" s="42" t="str">
        <f>IF(Tabla1[[#This Row],[Fecha Ingreso Plataforma]]="","",VALUE(1&amp;"/"&amp;MONTH(Tabla1[[#This Row],[Fecha Ingreso Plataforma]])&amp;"/"&amp;YEAR(Tabla1[[#This Row],[Fecha Ingreso Plataforma]])))</f>
        <v/>
      </c>
      <c r="AT1434" s="41" t="str">
        <f>+IF(AND(Tabla1[[#This Row],[dias]]&gt;=135,Tabla1[[#This Row],[Estado]]="Vigente"),"Si","No")</f>
        <v>No</v>
      </c>
      <c r="AU1434" s="37" t="str">
        <f>+IF(COUNTIF('PLAN EMPLEADO'!I:I,Tabla1[[#This Row],[Mail]])=0,"No","Si")</f>
        <v>No</v>
      </c>
      <c r="AV1434" s="89" t="s">
        <v>709</v>
      </c>
      <c r="AW1434" s="194"/>
    </row>
    <row r="1435" spans="1:49" x14ac:dyDescent="0.2">
      <c r="A1435" s="37" t="s">
        <v>27</v>
      </c>
      <c r="B1435" s="37" t="s">
        <v>3115</v>
      </c>
      <c r="C1435" s="37" t="s">
        <v>28</v>
      </c>
      <c r="D1435" s="37" t="s">
        <v>30</v>
      </c>
      <c r="E1435" s="193" t="str">
        <f>+LEFT(Tabla1[[#This Row],[RutDV]],8)</f>
        <v>19348931</v>
      </c>
      <c r="F1435" s="193" t="str">
        <f>+RIGHT(Tabla1[[#This Row],[RutDV]],1)</f>
        <v>1</v>
      </c>
      <c r="G1435" s="37" t="s">
        <v>3290</v>
      </c>
      <c r="H1435" s="37" t="s">
        <v>3574</v>
      </c>
      <c r="I1435" s="37" t="str">
        <f>+TRIM(Tabla1[[#This Row],[Nombres]]&amp;" "&amp;Tabla1[[#This Row],[Apellidos]])</f>
        <v>GISSELLE JAMILETTE BARRERA CONTRERAS</v>
      </c>
      <c r="J1435" s="37" t="s">
        <v>3337</v>
      </c>
      <c r="K1435" s="37" t="s">
        <v>3338</v>
      </c>
      <c r="L1435" s="37" t="s">
        <v>2494</v>
      </c>
      <c r="M1435" s="37" t="s">
        <v>2499</v>
      </c>
      <c r="N1435" s="37" t="s">
        <v>3112</v>
      </c>
      <c r="P1435" s="40">
        <v>43276</v>
      </c>
      <c r="Q1435" s="37"/>
      <c r="V1435" s="40">
        <v>35300</v>
      </c>
      <c r="W1435" s="37" t="s">
        <v>3342</v>
      </c>
      <c r="Y1435" s="37" t="str">
        <f>+IFERROR(VLOOKUP(Tabla1[[#This Row],[Supervisor]],STAFF!E:H,4,0),"")</f>
        <v/>
      </c>
      <c r="Z1435" s="40">
        <v>42890</v>
      </c>
      <c r="AA1435" s="40">
        <v>43276</v>
      </c>
      <c r="AC1435" s="40"/>
      <c r="AD1435" s="37" t="s">
        <v>3574</v>
      </c>
      <c r="AE1435" s="37" t="s">
        <v>3574</v>
      </c>
      <c r="AF1435" s="37">
        <v>19245</v>
      </c>
      <c r="AG1435" s="37" t="s">
        <v>3575</v>
      </c>
      <c r="AJ1435" s="37">
        <v>31</v>
      </c>
      <c r="AK1435" s="37" t="s">
        <v>3342</v>
      </c>
      <c r="AL1435" s="37" t="s">
        <v>709</v>
      </c>
      <c r="AN1435" s="37" t="str">
        <f>+IF(AL1435=45,1,"")</f>
        <v/>
      </c>
      <c r="AO1435" s="40">
        <f ca="1">+TODAY()</f>
        <v>44256</v>
      </c>
      <c r="AP1435" s="41" t="str">
        <f>+IF(Tabla1[[#This Row],[Fecha Ingreso Plataforma]]="","",AO1435-AC1435)</f>
        <v/>
      </c>
      <c r="AQ1435" s="40"/>
      <c r="AR1435" s="42">
        <f>+IF(Tabla1[[#This Row],[Fecha Baja]]="","",VALUE(1&amp;"/"&amp;MONTH(Tabla1[[#This Row],[Fecha Baja]])&amp;"/"&amp;YEAR(Tabla1[[#This Row],[Fecha Baja]])))</f>
        <v>43252</v>
      </c>
      <c r="AS1435" s="42" t="str">
        <f>IF(Tabla1[[#This Row],[Fecha Ingreso Plataforma]]="","",VALUE(1&amp;"/"&amp;MONTH(Tabla1[[#This Row],[Fecha Ingreso Plataforma]])&amp;"/"&amp;YEAR(Tabla1[[#This Row],[Fecha Ingreso Plataforma]])))</f>
        <v/>
      </c>
      <c r="AT1435" s="41" t="str">
        <f>+IF(AND(Tabla1[[#This Row],[dias]]&gt;=135,Tabla1[[#This Row],[Estado]]="Vigente"),"Si","No")</f>
        <v>No</v>
      </c>
      <c r="AU1435" s="37" t="str">
        <f>+IF(COUNTIF('PLAN EMPLEADO'!I:I,Tabla1[[#This Row],[Mail]])=0,"No","Si")</f>
        <v>No</v>
      </c>
      <c r="AV1435" s="89" t="s">
        <v>709</v>
      </c>
      <c r="AW1435" s="194"/>
    </row>
    <row r="1436" spans="1:49" x14ac:dyDescent="0.2">
      <c r="A1436" s="37" t="s">
        <v>27</v>
      </c>
      <c r="B1436" s="37" t="s">
        <v>3115</v>
      </c>
      <c r="C1436" s="37" t="s">
        <v>28</v>
      </c>
      <c r="D1436" s="37" t="s">
        <v>30</v>
      </c>
      <c r="E1436" s="193" t="str">
        <f>+LEFT(Tabla1[[#This Row],[RutDV]],8)</f>
        <v>16688658</v>
      </c>
      <c r="F1436" s="193" t="str">
        <f>+RIGHT(Tabla1[[#This Row],[RutDV]],1)</f>
        <v>9</v>
      </c>
      <c r="G1436" s="37" t="s">
        <v>3278</v>
      </c>
      <c r="H1436" s="37" t="s">
        <v>3580</v>
      </c>
      <c r="I1436" s="37" t="str">
        <f>+TRIM(Tabla1[[#This Row],[Nombres]]&amp;" "&amp;Tabla1[[#This Row],[Apellidos]])</f>
        <v>JOHANA ARACELY CAMPUSANO CUELLO</v>
      </c>
      <c r="J1436" s="37" t="s">
        <v>3315</v>
      </c>
      <c r="K1436" s="37" t="s">
        <v>3316</v>
      </c>
      <c r="L1436" s="37" t="s">
        <v>2494</v>
      </c>
      <c r="M1436" s="37" t="s">
        <v>2499</v>
      </c>
      <c r="N1436" s="37" t="s">
        <v>3596</v>
      </c>
      <c r="O1436" s="37" t="s">
        <v>3597</v>
      </c>
      <c r="P1436" s="40">
        <v>43276</v>
      </c>
      <c r="Q1436" s="37"/>
      <c r="V1436" s="40">
        <v>32240</v>
      </c>
      <c r="W1436" s="37" t="s">
        <v>3342</v>
      </c>
      <c r="Y1436" s="37" t="str">
        <f>+IFERROR(VLOOKUP(Tabla1[[#This Row],[Supervisor]],STAFF!E:H,4,0),"")</f>
        <v/>
      </c>
      <c r="Z1436" s="40">
        <v>42890</v>
      </c>
      <c r="AA1436" s="40">
        <v>43276</v>
      </c>
      <c r="AC1436" s="40"/>
      <c r="AD1436" s="37" t="s">
        <v>3580</v>
      </c>
      <c r="AE1436" s="37" t="s">
        <v>3580</v>
      </c>
      <c r="AF1436" s="37">
        <v>19274</v>
      </c>
      <c r="AG1436" s="37" t="s">
        <v>3581</v>
      </c>
      <c r="AJ1436" s="37">
        <v>31</v>
      </c>
      <c r="AK1436" s="37" t="s">
        <v>3342</v>
      </c>
      <c r="AL1436" s="37" t="s">
        <v>709</v>
      </c>
      <c r="AN1436" s="37" t="str">
        <f>+IF(AL1436=45,1,"")</f>
        <v/>
      </c>
      <c r="AO1436" s="40">
        <f ca="1">+TODAY()</f>
        <v>44256</v>
      </c>
      <c r="AP1436" s="41" t="str">
        <f>+IF(Tabla1[[#This Row],[Fecha Ingreso Plataforma]]="","",AO1436-AC1436)</f>
        <v/>
      </c>
      <c r="AQ1436" s="40"/>
      <c r="AR1436" s="42">
        <f>+IF(Tabla1[[#This Row],[Fecha Baja]]="","",VALUE(1&amp;"/"&amp;MONTH(Tabla1[[#This Row],[Fecha Baja]])&amp;"/"&amp;YEAR(Tabla1[[#This Row],[Fecha Baja]])))</f>
        <v>43252</v>
      </c>
      <c r="AS1436" s="42" t="str">
        <f>IF(Tabla1[[#This Row],[Fecha Ingreso Plataforma]]="","",VALUE(1&amp;"/"&amp;MONTH(Tabla1[[#This Row],[Fecha Ingreso Plataforma]])&amp;"/"&amp;YEAR(Tabla1[[#This Row],[Fecha Ingreso Plataforma]])))</f>
        <v/>
      </c>
      <c r="AT1436" s="41" t="str">
        <f>+IF(AND(Tabla1[[#This Row],[dias]]&gt;=135,Tabla1[[#This Row],[Estado]]="Vigente"),"Si","No")</f>
        <v>No</v>
      </c>
      <c r="AU1436" s="37" t="str">
        <f>+IF(COUNTIF('PLAN EMPLEADO'!I:I,Tabla1[[#This Row],[Mail]])=0,"No","Si")</f>
        <v>No</v>
      </c>
      <c r="AV1436" s="89" t="s">
        <v>709</v>
      </c>
      <c r="AW1436" s="194"/>
    </row>
    <row r="1437" spans="1:49" x14ac:dyDescent="0.2">
      <c r="A1437" s="37" t="s">
        <v>27</v>
      </c>
      <c r="B1437" s="37" t="s">
        <v>3115</v>
      </c>
      <c r="C1437" s="37" t="s">
        <v>28</v>
      </c>
      <c r="D1437" s="37" t="s">
        <v>30</v>
      </c>
      <c r="E1437" s="193" t="str">
        <f>+LEFT(Tabla1[[#This Row],[RutDV]],8)</f>
        <v>20091541</v>
      </c>
      <c r="F1437" s="193" t="str">
        <f>+RIGHT(Tabla1[[#This Row],[RutDV]],1)</f>
        <v>0</v>
      </c>
      <c r="G1437" s="37" t="s">
        <v>3282</v>
      </c>
      <c r="H1437" s="37" t="s">
        <v>3582</v>
      </c>
      <c r="I1437" s="37" t="str">
        <f>+TRIM(Tabla1[[#This Row],[Nombres]]&amp;" "&amp;Tabla1[[#This Row],[Apellidos]])</f>
        <v>MACARENA ALEJANDRA VILLAGRAN GOMEZ</v>
      </c>
      <c r="J1437" s="37" t="s">
        <v>3322</v>
      </c>
      <c r="K1437" s="37" t="s">
        <v>3323</v>
      </c>
      <c r="L1437" s="37" t="s">
        <v>2494</v>
      </c>
      <c r="M1437" s="37" t="s">
        <v>2499</v>
      </c>
      <c r="N1437" s="37" t="s">
        <v>3596</v>
      </c>
      <c r="O1437" s="37" t="s">
        <v>3597</v>
      </c>
      <c r="P1437" s="40">
        <v>43276</v>
      </c>
      <c r="Q1437" s="37"/>
      <c r="V1437" s="40">
        <v>36180</v>
      </c>
      <c r="W1437" s="37" t="s">
        <v>3342</v>
      </c>
      <c r="Y1437" s="37" t="str">
        <f>+IFERROR(VLOOKUP(Tabla1[[#This Row],[Supervisor]],STAFF!E:H,4,0),"")</f>
        <v/>
      </c>
      <c r="Z1437" s="40">
        <v>42890</v>
      </c>
      <c r="AA1437" s="40">
        <v>43276</v>
      </c>
      <c r="AC1437" s="40"/>
      <c r="AD1437" s="37" t="s">
        <v>3582</v>
      </c>
      <c r="AE1437" s="37" t="s">
        <v>3582</v>
      </c>
      <c r="AF1437" s="37">
        <v>19280</v>
      </c>
      <c r="AG1437" s="37" t="s">
        <v>3583</v>
      </c>
      <c r="AJ1437" s="37">
        <v>31</v>
      </c>
      <c r="AK1437" s="37" t="s">
        <v>3342</v>
      </c>
      <c r="AL1437" s="37" t="s">
        <v>709</v>
      </c>
      <c r="AN1437" s="37" t="str">
        <f>+IF(AL1437=45,1,"")</f>
        <v/>
      </c>
      <c r="AO1437" s="40">
        <f ca="1">+TODAY()</f>
        <v>44256</v>
      </c>
      <c r="AP1437" s="41" t="str">
        <f>+IF(Tabla1[[#This Row],[Fecha Ingreso Plataforma]]="","",AO1437-AC1437)</f>
        <v/>
      </c>
      <c r="AQ1437" s="40"/>
      <c r="AR1437" s="42">
        <f>+IF(Tabla1[[#This Row],[Fecha Baja]]="","",VALUE(1&amp;"/"&amp;MONTH(Tabla1[[#This Row],[Fecha Baja]])&amp;"/"&amp;YEAR(Tabla1[[#This Row],[Fecha Baja]])))</f>
        <v>43252</v>
      </c>
      <c r="AS1437" s="42" t="str">
        <f>IF(Tabla1[[#This Row],[Fecha Ingreso Plataforma]]="","",VALUE(1&amp;"/"&amp;MONTH(Tabla1[[#This Row],[Fecha Ingreso Plataforma]])&amp;"/"&amp;YEAR(Tabla1[[#This Row],[Fecha Ingreso Plataforma]])))</f>
        <v/>
      </c>
      <c r="AT1437" s="41" t="str">
        <f>+IF(AND(Tabla1[[#This Row],[dias]]&gt;=135,Tabla1[[#This Row],[Estado]]="Vigente"),"Si","No")</f>
        <v>No</v>
      </c>
      <c r="AU1437" s="37" t="str">
        <f>+IF(COUNTIF('PLAN EMPLEADO'!I:I,Tabla1[[#This Row],[Mail]])=0,"No","Si")</f>
        <v>No</v>
      </c>
      <c r="AV1437" s="89" t="s">
        <v>709</v>
      </c>
      <c r="AW1437" s="194"/>
    </row>
    <row r="1438" spans="1:49" x14ac:dyDescent="0.2">
      <c r="A1438" s="37" t="s">
        <v>27</v>
      </c>
      <c r="B1438" s="37" t="s">
        <v>3115</v>
      </c>
      <c r="C1438" s="37" t="s">
        <v>28</v>
      </c>
      <c r="D1438" s="37" t="s">
        <v>30</v>
      </c>
      <c r="E1438" s="193" t="str">
        <f>+LEFT(Tabla1[[#This Row],[RutDV]],8)</f>
        <v>9222143-</v>
      </c>
      <c r="F1438" s="193" t="str">
        <f>+RIGHT(Tabla1[[#This Row],[RutDV]],1)</f>
        <v>1</v>
      </c>
      <c r="G1438" s="37" t="s">
        <v>3284</v>
      </c>
      <c r="H1438" s="37" t="s">
        <v>3584</v>
      </c>
      <c r="I1438" s="37" t="str">
        <f>+TRIM(Tabla1[[#This Row],[Nombres]]&amp;" "&amp;Tabla1[[#This Row],[Apellidos]])</f>
        <v>MONICA LEONOR BUIGLEY VALDES</v>
      </c>
      <c r="J1438" s="37" t="s">
        <v>3326</v>
      </c>
      <c r="K1438" s="37" t="s">
        <v>3327</v>
      </c>
      <c r="L1438" s="37" t="s">
        <v>2494</v>
      </c>
      <c r="M1438" s="37" t="s">
        <v>2499</v>
      </c>
      <c r="N1438" s="37" t="s">
        <v>3596</v>
      </c>
      <c r="O1438" s="37" t="s">
        <v>3597</v>
      </c>
      <c r="P1438" s="40">
        <v>43276</v>
      </c>
      <c r="Q1438" s="37"/>
      <c r="V1438" s="40">
        <v>23109</v>
      </c>
      <c r="W1438" s="37" t="s">
        <v>3342</v>
      </c>
      <c r="Y1438" s="37" t="str">
        <f>+IFERROR(VLOOKUP(Tabla1[[#This Row],[Supervisor]],STAFF!E:H,4,0),"")</f>
        <v/>
      </c>
      <c r="Z1438" s="40">
        <v>42890</v>
      </c>
      <c r="AA1438" s="40">
        <v>43276</v>
      </c>
      <c r="AC1438" s="40"/>
      <c r="AD1438" s="37" t="s">
        <v>3584</v>
      </c>
      <c r="AE1438" s="37" t="s">
        <v>3584</v>
      </c>
      <c r="AF1438" s="37">
        <v>19281</v>
      </c>
      <c r="AG1438" s="37" t="s">
        <v>3585</v>
      </c>
      <c r="AJ1438" s="37">
        <v>31</v>
      </c>
      <c r="AK1438" s="37" t="s">
        <v>3342</v>
      </c>
      <c r="AL1438" s="37" t="s">
        <v>709</v>
      </c>
      <c r="AN1438" s="37" t="str">
        <f>+IF(AL1438=45,1,"")</f>
        <v/>
      </c>
      <c r="AO1438" s="40">
        <f ca="1">+TODAY()</f>
        <v>44256</v>
      </c>
      <c r="AP1438" s="41" t="str">
        <f>+IF(Tabla1[[#This Row],[Fecha Ingreso Plataforma]]="","",AO1438-AC1438)</f>
        <v/>
      </c>
      <c r="AQ1438" s="40"/>
      <c r="AR1438" s="42">
        <f>+IF(Tabla1[[#This Row],[Fecha Baja]]="","",VALUE(1&amp;"/"&amp;MONTH(Tabla1[[#This Row],[Fecha Baja]])&amp;"/"&amp;YEAR(Tabla1[[#This Row],[Fecha Baja]])))</f>
        <v>43252</v>
      </c>
      <c r="AS1438" s="42" t="str">
        <f>IF(Tabla1[[#This Row],[Fecha Ingreso Plataforma]]="","",VALUE(1&amp;"/"&amp;MONTH(Tabla1[[#This Row],[Fecha Ingreso Plataforma]])&amp;"/"&amp;YEAR(Tabla1[[#This Row],[Fecha Ingreso Plataforma]])))</f>
        <v/>
      </c>
      <c r="AT1438" s="41" t="str">
        <f>+IF(AND(Tabla1[[#This Row],[dias]]&gt;=135,Tabla1[[#This Row],[Estado]]="Vigente"),"Si","No")</f>
        <v>No</v>
      </c>
      <c r="AU1438" s="37" t="str">
        <f>+IF(COUNTIF('PLAN EMPLEADO'!I:I,Tabla1[[#This Row],[Mail]])=0,"No","Si")</f>
        <v>No</v>
      </c>
      <c r="AV1438" s="89" t="s">
        <v>709</v>
      </c>
      <c r="AW1438" s="194"/>
    </row>
    <row r="1439" spans="1:49" x14ac:dyDescent="0.2">
      <c r="A1439" s="37" t="s">
        <v>27</v>
      </c>
      <c r="B1439" s="37" t="s">
        <v>3115</v>
      </c>
      <c r="C1439" s="37" t="s">
        <v>28</v>
      </c>
      <c r="D1439" s="37" t="s">
        <v>30</v>
      </c>
      <c r="E1439" s="193" t="str">
        <f>+LEFT(Tabla1[[#This Row],[RutDV]],8)</f>
        <v>18180094</v>
      </c>
      <c r="F1439" s="193" t="str">
        <f>+RIGHT(Tabla1[[#This Row],[RutDV]],1)</f>
        <v>1</v>
      </c>
      <c r="G1439" s="37" t="s">
        <v>3268</v>
      </c>
      <c r="H1439" s="37" t="s">
        <v>3550</v>
      </c>
      <c r="I1439" s="37" t="str">
        <f>+TRIM(Tabla1[[#This Row],[Nombres]]&amp;" "&amp;Tabla1[[#This Row],[Apellidos]])</f>
        <v>NICOLAS ELIAS RAMIREZ JAURIAT</v>
      </c>
      <c r="J1439" s="37" t="s">
        <v>3298</v>
      </c>
      <c r="K1439" s="37" t="s">
        <v>3299</v>
      </c>
      <c r="L1439" s="37" t="s">
        <v>2494</v>
      </c>
      <c r="M1439" s="37" t="s">
        <v>2499</v>
      </c>
      <c r="P1439" s="40">
        <v>43271</v>
      </c>
      <c r="Q1439" s="37"/>
      <c r="V1439" s="40">
        <v>33994</v>
      </c>
      <c r="W1439" s="37" t="s">
        <v>3342</v>
      </c>
      <c r="Y1439" s="37" t="str">
        <f>+IFERROR(VLOOKUP(Tabla1[[#This Row],[Supervisor]],STAFF!E:H,4,0),"")</f>
        <v/>
      </c>
      <c r="Z1439" s="40">
        <v>42890</v>
      </c>
      <c r="AA1439" s="40">
        <v>43276</v>
      </c>
      <c r="AC1439" s="40"/>
      <c r="AD1439" s="37" t="s">
        <v>3550</v>
      </c>
      <c r="AE1439" s="37" t="s">
        <v>3550</v>
      </c>
      <c r="AF1439" s="37">
        <v>19092</v>
      </c>
      <c r="AG1439" s="37" t="s">
        <v>3551</v>
      </c>
      <c r="AJ1439" s="37">
        <v>31</v>
      </c>
      <c r="AK1439" s="37" t="s">
        <v>3342</v>
      </c>
      <c r="AL1439" s="37" t="s">
        <v>709</v>
      </c>
      <c r="AN1439" s="37" t="str">
        <f>+IF(AL1439=45,1,"")</f>
        <v/>
      </c>
      <c r="AO1439" s="40">
        <f ca="1">+TODAY()</f>
        <v>44256</v>
      </c>
      <c r="AP1439" s="41" t="str">
        <f>+IF(Tabla1[[#This Row],[Fecha Ingreso Plataforma]]="","",AO1439-AC1439)</f>
        <v/>
      </c>
      <c r="AQ1439" s="40"/>
      <c r="AR1439" s="42">
        <f>+IF(Tabla1[[#This Row],[Fecha Baja]]="","",VALUE(1&amp;"/"&amp;MONTH(Tabla1[[#This Row],[Fecha Baja]])&amp;"/"&amp;YEAR(Tabla1[[#This Row],[Fecha Baja]])))</f>
        <v>43252</v>
      </c>
      <c r="AS1439" s="42" t="str">
        <f>IF(Tabla1[[#This Row],[Fecha Ingreso Plataforma]]="","",VALUE(1&amp;"/"&amp;MONTH(Tabla1[[#This Row],[Fecha Ingreso Plataforma]])&amp;"/"&amp;YEAR(Tabla1[[#This Row],[Fecha Ingreso Plataforma]])))</f>
        <v/>
      </c>
      <c r="AT1439" s="41" t="str">
        <f>+IF(AND(Tabla1[[#This Row],[dias]]&gt;=135,Tabla1[[#This Row],[Estado]]="Vigente"),"Si","No")</f>
        <v>No</v>
      </c>
      <c r="AU1439" s="37" t="str">
        <f>+IF(COUNTIF('PLAN EMPLEADO'!I:I,Tabla1[[#This Row],[Mail]])=0,"No","Si")</f>
        <v>No</v>
      </c>
      <c r="AV1439" s="89" t="s">
        <v>709</v>
      </c>
      <c r="AW1439" s="194"/>
    </row>
    <row r="1440" spans="1:49" x14ac:dyDescent="0.2">
      <c r="A1440" s="37" t="s">
        <v>27</v>
      </c>
      <c r="B1440" s="37" t="s">
        <v>3115</v>
      </c>
      <c r="C1440" s="37" t="s">
        <v>28</v>
      </c>
      <c r="D1440" s="37" t="s">
        <v>30</v>
      </c>
      <c r="E1440" s="193" t="str">
        <f>+LEFT(Tabla1[[#This Row],[RutDV]],8)</f>
        <v>18316126</v>
      </c>
      <c r="F1440" s="193" t="str">
        <f>+RIGHT(Tabla1[[#This Row],[RutDV]],1)</f>
        <v>1</v>
      </c>
      <c r="G1440" s="37" t="s">
        <v>3280</v>
      </c>
      <c r="H1440" s="37" t="s">
        <v>3586</v>
      </c>
      <c r="I1440" s="37" t="str">
        <f>+TRIM(Tabla1[[#This Row],[Nombres]]&amp;" "&amp;Tabla1[[#This Row],[Apellidos]])</f>
        <v>RODRIGO ANTONIO CASTRO ALFARO</v>
      </c>
      <c r="J1440" s="37" t="s">
        <v>3318</v>
      </c>
      <c r="K1440" s="37" t="s">
        <v>3319</v>
      </c>
      <c r="L1440" s="37" t="s">
        <v>2494</v>
      </c>
      <c r="M1440" s="37" t="s">
        <v>2499</v>
      </c>
      <c r="N1440" s="37" t="s">
        <v>3596</v>
      </c>
      <c r="O1440" s="37" t="s">
        <v>3597</v>
      </c>
      <c r="P1440" s="40">
        <v>43276</v>
      </c>
      <c r="Q1440" s="37"/>
      <c r="V1440" s="40">
        <v>33827</v>
      </c>
      <c r="W1440" s="37" t="s">
        <v>3342</v>
      </c>
      <c r="Y1440" s="37" t="str">
        <f>+IFERROR(VLOOKUP(Tabla1[[#This Row],[Supervisor]],STAFF!E:H,4,0),"")</f>
        <v/>
      </c>
      <c r="Z1440" s="40">
        <v>42890</v>
      </c>
      <c r="AA1440" s="40">
        <v>43276</v>
      </c>
      <c r="AC1440" s="40"/>
      <c r="AD1440" s="37" t="s">
        <v>3586</v>
      </c>
      <c r="AE1440" s="37" t="s">
        <v>3586</v>
      </c>
      <c r="AF1440" s="37">
        <v>19286</v>
      </c>
      <c r="AG1440" s="37" t="s">
        <v>3587</v>
      </c>
      <c r="AJ1440" s="37">
        <v>31</v>
      </c>
      <c r="AK1440" s="37" t="s">
        <v>3342</v>
      </c>
      <c r="AL1440" s="37" t="s">
        <v>709</v>
      </c>
      <c r="AN1440" s="37" t="str">
        <f>+IF(AL1440=45,1,"")</f>
        <v/>
      </c>
      <c r="AO1440" s="40">
        <f ca="1">+TODAY()</f>
        <v>44256</v>
      </c>
      <c r="AP1440" s="41" t="str">
        <f>+IF(Tabla1[[#This Row],[Fecha Ingreso Plataforma]]="","",AO1440-AC1440)</f>
        <v/>
      </c>
      <c r="AQ1440" s="40"/>
      <c r="AR1440" s="42">
        <f>+IF(Tabla1[[#This Row],[Fecha Baja]]="","",VALUE(1&amp;"/"&amp;MONTH(Tabla1[[#This Row],[Fecha Baja]])&amp;"/"&amp;YEAR(Tabla1[[#This Row],[Fecha Baja]])))</f>
        <v>43252</v>
      </c>
      <c r="AS1440" s="42" t="str">
        <f>IF(Tabla1[[#This Row],[Fecha Ingreso Plataforma]]="","",VALUE(1&amp;"/"&amp;MONTH(Tabla1[[#This Row],[Fecha Ingreso Plataforma]])&amp;"/"&amp;YEAR(Tabla1[[#This Row],[Fecha Ingreso Plataforma]])))</f>
        <v/>
      </c>
      <c r="AT1440" s="41" t="str">
        <f>+IF(AND(Tabla1[[#This Row],[dias]]&gt;=135,Tabla1[[#This Row],[Estado]]="Vigente"),"Si","No")</f>
        <v>No</v>
      </c>
      <c r="AU1440" s="37" t="str">
        <f>+IF(COUNTIF('PLAN EMPLEADO'!I:I,Tabla1[[#This Row],[Mail]])=0,"No","Si")</f>
        <v>No</v>
      </c>
      <c r="AV1440" s="89" t="s">
        <v>11310</v>
      </c>
      <c r="AW1440" s="194"/>
    </row>
    <row r="1441" spans="1:49" x14ac:dyDescent="0.2">
      <c r="A1441" s="37" t="s">
        <v>27</v>
      </c>
      <c r="B1441" s="37" t="s">
        <v>3115</v>
      </c>
      <c r="C1441" s="37" t="s">
        <v>28</v>
      </c>
      <c r="D1441" s="37" t="s">
        <v>30</v>
      </c>
      <c r="E1441" s="193" t="str">
        <f>+LEFT(Tabla1[[#This Row],[RutDV]],8)</f>
        <v>17625243</v>
      </c>
      <c r="F1441" s="193" t="str">
        <f>+RIGHT(Tabla1[[#This Row],[RutDV]],1)</f>
        <v>K</v>
      </c>
      <c r="G1441" s="37" t="s">
        <v>3279</v>
      </c>
      <c r="H1441" s="37" t="s">
        <v>3588</v>
      </c>
      <c r="I1441" s="37" t="str">
        <f>+TRIM(Tabla1[[#This Row],[Nombres]]&amp;" "&amp;Tabla1[[#This Row],[Apellidos]])</f>
        <v>SEBASTIAN ALBERTO BRAVO BARRAZA</v>
      </c>
      <c r="J1441" s="37" t="s">
        <v>2400</v>
      </c>
      <c r="K1441" s="37" t="s">
        <v>3317</v>
      </c>
      <c r="L1441" s="37" t="s">
        <v>2494</v>
      </c>
      <c r="M1441" s="37" t="s">
        <v>2499</v>
      </c>
      <c r="N1441" s="37" t="s">
        <v>3596</v>
      </c>
      <c r="O1441" s="37" t="s">
        <v>3597</v>
      </c>
      <c r="P1441" s="40">
        <v>43276</v>
      </c>
      <c r="Q1441" s="37"/>
      <c r="V1441" s="40">
        <v>33119</v>
      </c>
      <c r="W1441" s="37" t="s">
        <v>3342</v>
      </c>
      <c r="Y1441" s="37" t="str">
        <f>+IFERROR(VLOOKUP(Tabla1[[#This Row],[Supervisor]],STAFF!E:H,4,0),"")</f>
        <v/>
      </c>
      <c r="Z1441" s="40">
        <v>42890</v>
      </c>
      <c r="AA1441" s="40">
        <v>43276</v>
      </c>
      <c r="AC1441" s="40"/>
      <c r="AD1441" s="37" t="s">
        <v>3588</v>
      </c>
      <c r="AE1441" s="37" t="s">
        <v>3588</v>
      </c>
      <c r="AF1441" s="37">
        <v>19287</v>
      </c>
      <c r="AG1441" s="37" t="s">
        <v>3589</v>
      </c>
      <c r="AJ1441" s="37">
        <v>31</v>
      </c>
      <c r="AK1441" s="37" t="s">
        <v>3342</v>
      </c>
      <c r="AL1441" s="37" t="s">
        <v>709</v>
      </c>
      <c r="AN1441" s="37" t="str">
        <f>+IF(AL1441=45,1,"")</f>
        <v/>
      </c>
      <c r="AO1441" s="40">
        <f ca="1">+TODAY()</f>
        <v>44256</v>
      </c>
      <c r="AP1441" s="41" t="str">
        <f>+IF(Tabla1[[#This Row],[Fecha Ingreso Plataforma]]="","",AO1441-AC1441)</f>
        <v/>
      </c>
      <c r="AQ1441" s="40"/>
      <c r="AR1441" s="42">
        <f>+IF(Tabla1[[#This Row],[Fecha Baja]]="","",VALUE(1&amp;"/"&amp;MONTH(Tabla1[[#This Row],[Fecha Baja]])&amp;"/"&amp;YEAR(Tabla1[[#This Row],[Fecha Baja]])))</f>
        <v>43252</v>
      </c>
      <c r="AS1441" s="42" t="str">
        <f>IF(Tabla1[[#This Row],[Fecha Ingreso Plataforma]]="","",VALUE(1&amp;"/"&amp;MONTH(Tabla1[[#This Row],[Fecha Ingreso Plataforma]])&amp;"/"&amp;YEAR(Tabla1[[#This Row],[Fecha Ingreso Plataforma]])))</f>
        <v/>
      </c>
      <c r="AT1441" s="41" t="str">
        <f>+IF(AND(Tabla1[[#This Row],[dias]]&gt;=135,Tabla1[[#This Row],[Estado]]="Vigente"),"Si","No")</f>
        <v>No</v>
      </c>
      <c r="AU1441" s="37" t="str">
        <f>+IF(COUNTIF('PLAN EMPLEADO'!I:I,Tabla1[[#This Row],[Mail]])=0,"No","Si")</f>
        <v>No</v>
      </c>
      <c r="AV1441" s="89" t="s">
        <v>709</v>
      </c>
      <c r="AW1441" s="194"/>
    </row>
    <row r="1442" spans="1:49" x14ac:dyDescent="0.2">
      <c r="A1442" s="37" t="s">
        <v>27</v>
      </c>
      <c r="B1442" s="37" t="s">
        <v>3115</v>
      </c>
      <c r="C1442" s="37" t="s">
        <v>28</v>
      </c>
      <c r="D1442" s="37" t="s">
        <v>30</v>
      </c>
      <c r="E1442" s="193" t="str">
        <f>+LEFT(Tabla1[[#This Row],[RutDV]],8)</f>
        <v>15042452</v>
      </c>
      <c r="F1442" s="193" t="str">
        <f>+RIGHT(Tabla1[[#This Row],[RutDV]],1)</f>
        <v>6</v>
      </c>
      <c r="G1442" s="37" t="s">
        <v>3273</v>
      </c>
      <c r="H1442" s="37" t="s">
        <v>3576</v>
      </c>
      <c r="I1442" s="37" t="str">
        <f>+TRIM(Tabla1[[#This Row],[Nombres]]&amp;" "&amp;Tabla1[[#This Row],[Apellidos]])</f>
        <v>SANTIAGO IGNACIO DE JESUS CHACON ACUÑA</v>
      </c>
      <c r="J1442" s="37" t="s">
        <v>4549</v>
      </c>
      <c r="K1442" s="37" t="s">
        <v>4587</v>
      </c>
      <c r="L1442" s="37" t="s">
        <v>2494</v>
      </c>
      <c r="M1442" s="37" t="s">
        <v>2499</v>
      </c>
      <c r="N1442" s="37" t="s">
        <v>3112</v>
      </c>
      <c r="O1442" s="37" t="s">
        <v>3598</v>
      </c>
      <c r="P1442" s="40">
        <v>43276</v>
      </c>
      <c r="Q1442" s="37"/>
      <c r="V1442" s="40">
        <v>33220</v>
      </c>
      <c r="W1442" s="37" t="s">
        <v>3342</v>
      </c>
      <c r="Y1442" s="37" t="str">
        <f>+IFERROR(VLOOKUP(Tabla1[[#This Row],[Supervisor]],STAFF!E:H,4,0),"")</f>
        <v/>
      </c>
      <c r="Z1442" s="40">
        <v>42890</v>
      </c>
      <c r="AA1442" s="40">
        <v>43276</v>
      </c>
      <c r="AC1442" s="40"/>
      <c r="AD1442" s="37" t="s">
        <v>3576</v>
      </c>
      <c r="AE1442" s="37" t="s">
        <v>3576</v>
      </c>
      <c r="AF1442" s="37">
        <v>19251</v>
      </c>
      <c r="AG1442" s="37" t="s">
        <v>3577</v>
      </c>
      <c r="AJ1442" s="37">
        <v>31</v>
      </c>
      <c r="AK1442" s="37" t="s">
        <v>3342</v>
      </c>
      <c r="AL1442" s="37" t="s">
        <v>709</v>
      </c>
      <c r="AN1442" s="37" t="str">
        <f>+IF(AL1442=45,1,"")</f>
        <v/>
      </c>
      <c r="AO1442" s="40">
        <f ca="1">+TODAY()</f>
        <v>44256</v>
      </c>
      <c r="AP1442" s="41" t="str">
        <f>+IF(Tabla1[[#This Row],[Fecha Ingreso Plataforma]]="","",AO1442-AC1442)</f>
        <v/>
      </c>
      <c r="AQ1442" s="40"/>
      <c r="AR1442" s="42">
        <f>+IF(Tabla1[[#This Row],[Fecha Baja]]="","",VALUE(1&amp;"/"&amp;MONTH(Tabla1[[#This Row],[Fecha Baja]])&amp;"/"&amp;YEAR(Tabla1[[#This Row],[Fecha Baja]])))</f>
        <v>43252</v>
      </c>
      <c r="AS1442" s="42" t="str">
        <f>IF(Tabla1[[#This Row],[Fecha Ingreso Plataforma]]="","",VALUE(1&amp;"/"&amp;MONTH(Tabla1[[#This Row],[Fecha Ingreso Plataforma]])&amp;"/"&amp;YEAR(Tabla1[[#This Row],[Fecha Ingreso Plataforma]])))</f>
        <v/>
      </c>
      <c r="AT1442" s="41" t="str">
        <f>+IF(AND(Tabla1[[#This Row],[dias]]&gt;=135,Tabla1[[#This Row],[Estado]]="Vigente"),"Si","No")</f>
        <v>No</v>
      </c>
      <c r="AU1442" s="37" t="str">
        <f>+IF(COUNTIF('PLAN EMPLEADO'!I:I,Tabla1[[#This Row],[Mail]])=0,"No","Si")</f>
        <v>No</v>
      </c>
      <c r="AV1442" s="89" t="s">
        <v>709</v>
      </c>
      <c r="AW1442" s="194"/>
    </row>
    <row r="1443" spans="1:49" x14ac:dyDescent="0.2">
      <c r="A1443" s="37" t="s">
        <v>27</v>
      </c>
      <c r="B1443" s="37" t="s">
        <v>3115</v>
      </c>
      <c r="C1443" s="37" t="s">
        <v>28</v>
      </c>
      <c r="D1443" s="37" t="s">
        <v>30</v>
      </c>
      <c r="E1443" s="193" t="str">
        <f>+LEFT(Tabla1[[#This Row],[RutDV]],8)</f>
        <v>11935688</v>
      </c>
      <c r="F1443" s="193" t="str">
        <f>+RIGHT(Tabla1[[#This Row],[RutDV]],1)</f>
        <v>1</v>
      </c>
      <c r="G1443" s="37" t="s">
        <v>3270</v>
      </c>
      <c r="H1443" s="37" t="s">
        <v>3552</v>
      </c>
      <c r="I1443" s="37" t="str">
        <f>+TRIM(Tabla1[[#This Row],[Nombres]]&amp;" "&amp;Tabla1[[#This Row],[Apellidos]])</f>
        <v>YENNY PAMELA BUGUEÑO VEGA</v>
      </c>
      <c r="J1443" s="37" t="s">
        <v>3302</v>
      </c>
      <c r="K1443" s="37" t="s">
        <v>3303</v>
      </c>
      <c r="L1443" s="37" t="s">
        <v>2494</v>
      </c>
      <c r="M1443" s="37" t="s">
        <v>2499</v>
      </c>
      <c r="N1443" s="37" t="s">
        <v>3112</v>
      </c>
      <c r="P1443" s="40">
        <v>43276</v>
      </c>
      <c r="Q1443" s="37"/>
      <c r="V1443" s="40">
        <v>26339</v>
      </c>
      <c r="W1443" s="37" t="s">
        <v>3342</v>
      </c>
      <c r="Y1443" s="37" t="str">
        <f>+IFERROR(VLOOKUP(Tabla1[[#This Row],[Supervisor]],STAFF!E:H,4,0),"")</f>
        <v/>
      </c>
      <c r="Z1443" s="40">
        <v>42890</v>
      </c>
      <c r="AA1443" s="40">
        <v>43276</v>
      </c>
      <c r="AC1443" s="40"/>
      <c r="AD1443" s="37" t="s">
        <v>3552</v>
      </c>
      <c r="AE1443" s="37" t="s">
        <v>3552</v>
      </c>
      <c r="AF1443" s="37">
        <v>19155</v>
      </c>
      <c r="AG1443" s="37" t="s">
        <v>3553</v>
      </c>
      <c r="AJ1443" s="37">
        <v>31</v>
      </c>
      <c r="AK1443" s="37" t="s">
        <v>3342</v>
      </c>
      <c r="AL1443" s="37" t="s">
        <v>709</v>
      </c>
      <c r="AN1443" s="37" t="str">
        <f>+IF(AL1443=45,1,"")</f>
        <v/>
      </c>
      <c r="AO1443" s="40">
        <f ca="1">+TODAY()</f>
        <v>44256</v>
      </c>
      <c r="AP1443" s="41" t="str">
        <f>+IF(Tabla1[[#This Row],[Fecha Ingreso Plataforma]]="","",AO1443-AC1443)</f>
        <v/>
      </c>
      <c r="AQ1443" s="40"/>
      <c r="AR1443" s="42">
        <f>+IF(Tabla1[[#This Row],[Fecha Baja]]="","",VALUE(1&amp;"/"&amp;MONTH(Tabla1[[#This Row],[Fecha Baja]])&amp;"/"&amp;YEAR(Tabla1[[#This Row],[Fecha Baja]])))</f>
        <v>43252</v>
      </c>
      <c r="AS1443" s="42" t="str">
        <f>IF(Tabla1[[#This Row],[Fecha Ingreso Plataforma]]="","",VALUE(1&amp;"/"&amp;MONTH(Tabla1[[#This Row],[Fecha Ingreso Plataforma]])&amp;"/"&amp;YEAR(Tabla1[[#This Row],[Fecha Ingreso Plataforma]])))</f>
        <v/>
      </c>
      <c r="AT1443" s="41" t="str">
        <f>+IF(AND(Tabla1[[#This Row],[dias]]&gt;=135,Tabla1[[#This Row],[Estado]]="Vigente"),"Si","No")</f>
        <v>No</v>
      </c>
      <c r="AU1443" s="37" t="str">
        <f>+IF(COUNTIF('PLAN EMPLEADO'!I:I,Tabla1[[#This Row],[Mail]])=0,"No","Si")</f>
        <v>No</v>
      </c>
      <c r="AV1443" s="89" t="s">
        <v>709</v>
      </c>
      <c r="AW1443" s="194"/>
    </row>
    <row r="1444" spans="1:49" x14ac:dyDescent="0.2">
      <c r="A1444" s="37" t="s">
        <v>27</v>
      </c>
      <c r="B1444" s="37" t="s">
        <v>3115</v>
      </c>
      <c r="C1444" s="37" t="s">
        <v>28</v>
      </c>
      <c r="D1444" s="37" t="s">
        <v>30</v>
      </c>
      <c r="E1444" s="193" t="str">
        <f>+LEFT(Tabla1[[#This Row],[RutDV]],8)</f>
        <v>19661738</v>
      </c>
      <c r="F1444" s="193" t="str">
        <f>+RIGHT(Tabla1[[#This Row],[RutDV]],1)</f>
        <v>8</v>
      </c>
      <c r="G1444" s="37" t="s">
        <v>3647</v>
      </c>
      <c r="H1444" s="37" t="s">
        <v>709</v>
      </c>
      <c r="I1444" s="37" t="str">
        <f>+TRIM(Tabla1[[#This Row],[Nombres]]&amp;" "&amp;Tabla1[[#This Row],[Apellidos]])</f>
        <v>ANTONIO ESTEBAN ROSAS GONZALEZ</v>
      </c>
      <c r="J1444" s="37" t="s">
        <v>3606</v>
      </c>
      <c r="K1444" s="37" t="s">
        <v>3607</v>
      </c>
      <c r="L1444" s="37" t="s">
        <v>2494</v>
      </c>
      <c r="M1444" s="37" t="s">
        <v>2499</v>
      </c>
      <c r="P1444" s="40">
        <v>43284</v>
      </c>
      <c r="Q1444" s="37"/>
      <c r="V1444" s="40">
        <v>35784</v>
      </c>
      <c r="W1444" s="37" t="s">
        <v>3665</v>
      </c>
      <c r="Y1444" s="37" t="str">
        <f>+IFERROR(VLOOKUP(Tabla1[[#This Row],[Supervisor]],STAFF!E:H,4,0),"")</f>
        <v/>
      </c>
      <c r="Z1444" s="40">
        <v>43279</v>
      </c>
      <c r="AA1444" s="40">
        <v>43301</v>
      </c>
      <c r="AC1444" s="40"/>
      <c r="AJ1444" s="37">
        <v>33</v>
      </c>
      <c r="AK1444" s="37" t="s">
        <v>3084</v>
      </c>
      <c r="AL1444" s="37">
        <v>30</v>
      </c>
      <c r="AN1444" s="37" t="str">
        <f>+IF(AL1444=45,1,"")</f>
        <v/>
      </c>
      <c r="AO1444" s="40">
        <f ca="1">+TODAY()</f>
        <v>44256</v>
      </c>
      <c r="AP1444" s="41" t="str">
        <f>+IF(Tabla1[[#This Row],[Fecha Ingreso Plataforma]]="","",AO1444-AC1444)</f>
        <v/>
      </c>
      <c r="AQ1444" s="40"/>
      <c r="AR1444" s="42">
        <f>+IF(Tabla1[[#This Row],[Fecha Baja]]="","",VALUE(1&amp;"/"&amp;MONTH(Tabla1[[#This Row],[Fecha Baja]])&amp;"/"&amp;YEAR(Tabla1[[#This Row],[Fecha Baja]])))</f>
        <v>43282</v>
      </c>
      <c r="AS1444" s="42" t="str">
        <f>IF(Tabla1[[#This Row],[Fecha Ingreso Plataforma]]="","",VALUE(1&amp;"/"&amp;MONTH(Tabla1[[#This Row],[Fecha Ingreso Plataforma]])&amp;"/"&amp;YEAR(Tabla1[[#This Row],[Fecha Ingreso Plataforma]])))</f>
        <v/>
      </c>
      <c r="AT1444" s="41" t="str">
        <f>+IF(AND(Tabla1[[#This Row],[dias]]&gt;=135,Tabla1[[#This Row],[Estado]]="Vigente"),"Si","No")</f>
        <v>No</v>
      </c>
      <c r="AU1444" s="37" t="str">
        <f>+IF(COUNTIF('PLAN EMPLEADO'!I:I,Tabla1[[#This Row],[Mail]])=0,"No","Si")</f>
        <v>No</v>
      </c>
      <c r="AV1444" s="89" t="s">
        <v>709</v>
      </c>
      <c r="AW1444" s="194"/>
    </row>
    <row r="1445" spans="1:49" x14ac:dyDescent="0.2">
      <c r="A1445" s="37" t="s">
        <v>27</v>
      </c>
      <c r="B1445" s="37" t="s">
        <v>3115</v>
      </c>
      <c r="C1445" s="37" t="s">
        <v>28</v>
      </c>
      <c r="D1445" s="37" t="s">
        <v>30</v>
      </c>
      <c r="E1445" s="193" t="str">
        <f>+LEFT(Tabla1[[#This Row],[RutDV]],8)</f>
        <v>12619137</v>
      </c>
      <c r="F1445" s="193" t="str">
        <f>+RIGHT(Tabla1[[#This Row],[RutDV]],1)</f>
        <v>5</v>
      </c>
      <c r="G1445" s="37" t="s">
        <v>3653</v>
      </c>
      <c r="H1445" s="37" t="s">
        <v>709</v>
      </c>
      <c r="I1445" s="37" t="str">
        <f>+TRIM(Tabla1[[#This Row],[Nombres]]&amp;" "&amp;Tabla1[[#This Row],[Apellidos]])</f>
        <v>CAROLINA DEL PILAR MORALES PAVEZ</v>
      </c>
      <c r="J1445" s="37" t="s">
        <v>3619</v>
      </c>
      <c r="K1445" s="37" t="s">
        <v>3620</v>
      </c>
      <c r="L1445" s="37" t="s">
        <v>2494</v>
      </c>
      <c r="M1445" s="37" t="s">
        <v>2499</v>
      </c>
      <c r="P1445" s="40">
        <v>43284</v>
      </c>
      <c r="Q1445" s="37"/>
      <c r="V1445" s="40">
        <v>27072</v>
      </c>
      <c r="W1445" s="37" t="s">
        <v>3665</v>
      </c>
      <c r="Y1445" s="37" t="str">
        <f>+IFERROR(VLOOKUP(Tabla1[[#This Row],[Supervisor]],STAFF!E:H,4,0),"")</f>
        <v/>
      </c>
      <c r="Z1445" s="40">
        <v>43279</v>
      </c>
      <c r="AA1445" s="40">
        <v>43301</v>
      </c>
      <c r="AC1445" s="40"/>
      <c r="AJ1445" s="37">
        <v>33</v>
      </c>
      <c r="AK1445" s="37" t="s">
        <v>3084</v>
      </c>
      <c r="AL1445" s="37">
        <v>30</v>
      </c>
      <c r="AN1445" s="37" t="str">
        <f>+IF(AL1445=45,1,"")</f>
        <v/>
      </c>
      <c r="AO1445" s="40">
        <f ca="1">+TODAY()</f>
        <v>44256</v>
      </c>
      <c r="AP1445" s="41" t="str">
        <f>+IF(Tabla1[[#This Row],[Fecha Ingreso Plataforma]]="","",AO1445-AC1445)</f>
        <v/>
      </c>
      <c r="AQ1445" s="40"/>
      <c r="AR1445" s="42">
        <f>+IF(Tabla1[[#This Row],[Fecha Baja]]="","",VALUE(1&amp;"/"&amp;MONTH(Tabla1[[#This Row],[Fecha Baja]])&amp;"/"&amp;YEAR(Tabla1[[#This Row],[Fecha Baja]])))</f>
        <v>43282</v>
      </c>
      <c r="AS1445" s="42" t="str">
        <f>IF(Tabla1[[#This Row],[Fecha Ingreso Plataforma]]="","",VALUE(1&amp;"/"&amp;MONTH(Tabla1[[#This Row],[Fecha Ingreso Plataforma]])&amp;"/"&amp;YEAR(Tabla1[[#This Row],[Fecha Ingreso Plataforma]])))</f>
        <v/>
      </c>
      <c r="AT1445" s="41" t="str">
        <f>+IF(AND(Tabla1[[#This Row],[dias]]&gt;=135,Tabla1[[#This Row],[Estado]]="Vigente"),"Si","No")</f>
        <v>No</v>
      </c>
      <c r="AU1445" s="37" t="str">
        <f>+IF(COUNTIF('PLAN EMPLEADO'!I:I,Tabla1[[#This Row],[Mail]])=0,"No","Si")</f>
        <v>No</v>
      </c>
      <c r="AV1445" s="89" t="s">
        <v>709</v>
      </c>
      <c r="AW1445" s="194"/>
    </row>
    <row r="1446" spans="1:49" x14ac:dyDescent="0.2">
      <c r="A1446" s="37" t="s">
        <v>27</v>
      </c>
      <c r="B1446" s="37" t="s">
        <v>3115</v>
      </c>
      <c r="C1446" s="37" t="s">
        <v>28</v>
      </c>
      <c r="D1446" s="37" t="s">
        <v>30</v>
      </c>
      <c r="E1446" s="193" t="str">
        <f>+LEFT(Tabla1[[#This Row],[RutDV]],8)</f>
        <v>18179135</v>
      </c>
      <c r="F1446" s="193" t="str">
        <f>+RIGHT(Tabla1[[#This Row],[RutDV]],1)</f>
        <v>7</v>
      </c>
      <c r="G1446" s="37" t="s">
        <v>3662</v>
      </c>
      <c r="H1446" s="37" t="s">
        <v>709</v>
      </c>
      <c r="I1446" s="37" t="str">
        <f>+TRIM(Tabla1[[#This Row],[Nombres]]&amp;" "&amp;Tabla1[[#This Row],[Apellidos]])</f>
        <v>CONSTANZA BELEN VARGAS GONZALEZ</v>
      </c>
      <c r="J1446" s="37" t="s">
        <v>3638</v>
      </c>
      <c r="K1446" s="37" t="s">
        <v>3639</v>
      </c>
      <c r="L1446" s="37" t="s">
        <v>2494</v>
      </c>
      <c r="M1446" s="37" t="s">
        <v>2499</v>
      </c>
      <c r="P1446" s="40">
        <v>43287</v>
      </c>
      <c r="Q1446" s="37"/>
      <c r="V1446" s="40">
        <v>33808</v>
      </c>
      <c r="W1446" s="37" t="s">
        <v>3665</v>
      </c>
      <c r="Y1446" s="37" t="str">
        <f>+IFERROR(VLOOKUP(Tabla1[[#This Row],[Supervisor]],STAFF!E:H,4,0),"")</f>
        <v/>
      </c>
      <c r="Z1446" s="40">
        <v>43279</v>
      </c>
      <c r="AA1446" s="40">
        <v>43301</v>
      </c>
      <c r="AC1446" s="40"/>
      <c r="AJ1446" s="37">
        <v>33</v>
      </c>
      <c r="AK1446" s="37" t="s">
        <v>3084</v>
      </c>
      <c r="AL1446" s="37">
        <v>30</v>
      </c>
      <c r="AN1446" s="37" t="str">
        <f>+IF(AL1446=45,1,"")</f>
        <v/>
      </c>
      <c r="AO1446" s="40">
        <f ca="1">+TODAY()</f>
        <v>44256</v>
      </c>
      <c r="AP1446" s="41" t="str">
        <f>+IF(Tabla1[[#This Row],[Fecha Ingreso Plataforma]]="","",AO1446-AC1446)</f>
        <v/>
      </c>
      <c r="AQ1446" s="40"/>
      <c r="AR1446" s="42">
        <f>+IF(Tabla1[[#This Row],[Fecha Baja]]="","",VALUE(1&amp;"/"&amp;MONTH(Tabla1[[#This Row],[Fecha Baja]])&amp;"/"&amp;YEAR(Tabla1[[#This Row],[Fecha Baja]])))</f>
        <v>43282</v>
      </c>
      <c r="AS1446" s="42" t="str">
        <f>IF(Tabla1[[#This Row],[Fecha Ingreso Plataforma]]="","",VALUE(1&amp;"/"&amp;MONTH(Tabla1[[#This Row],[Fecha Ingreso Plataforma]])&amp;"/"&amp;YEAR(Tabla1[[#This Row],[Fecha Ingreso Plataforma]])))</f>
        <v/>
      </c>
      <c r="AT1446" s="41" t="str">
        <f>+IF(AND(Tabla1[[#This Row],[dias]]&gt;=135,Tabla1[[#This Row],[Estado]]="Vigente"),"Si","No")</f>
        <v>No</v>
      </c>
      <c r="AU1446" s="37" t="str">
        <f>+IF(COUNTIF('PLAN EMPLEADO'!I:I,Tabla1[[#This Row],[Mail]])=0,"No","Si")</f>
        <v>No</v>
      </c>
      <c r="AV1446" s="89" t="s">
        <v>709</v>
      </c>
      <c r="AW1446" s="194"/>
    </row>
    <row r="1447" spans="1:49" x14ac:dyDescent="0.2">
      <c r="A1447" s="37" t="s">
        <v>27</v>
      </c>
      <c r="B1447" s="37" t="s">
        <v>3115</v>
      </c>
      <c r="C1447" s="37" t="s">
        <v>28</v>
      </c>
      <c r="D1447" s="37" t="s">
        <v>30</v>
      </c>
      <c r="E1447" s="193" t="str">
        <f>+LEFT(Tabla1[[#This Row],[RutDV]],8)</f>
        <v>18758336</v>
      </c>
      <c r="F1447" s="193" t="str">
        <f>+RIGHT(Tabla1[[#This Row],[RutDV]],1)</f>
        <v>5</v>
      </c>
      <c r="G1447" s="37" t="s">
        <v>3657</v>
      </c>
      <c r="H1447" s="37" t="s">
        <v>709</v>
      </c>
      <c r="I1447" s="37" t="str">
        <f>+TRIM(Tabla1[[#This Row],[Nombres]]&amp;" "&amp;Tabla1[[#This Row],[Apellidos]])</f>
        <v>JOSE FERNANDO ARAYA OLIVARES</v>
      </c>
      <c r="J1447" s="37" t="s">
        <v>3627</v>
      </c>
      <c r="K1447" s="37" t="s">
        <v>3628</v>
      </c>
      <c r="L1447" s="37" t="s">
        <v>2494</v>
      </c>
      <c r="M1447" s="37" t="s">
        <v>2499</v>
      </c>
      <c r="P1447" s="40">
        <v>43285</v>
      </c>
      <c r="Q1447" s="37"/>
      <c r="V1447" s="40">
        <v>34570</v>
      </c>
      <c r="W1447" s="37" t="s">
        <v>3665</v>
      </c>
      <c r="Y1447" s="37" t="str">
        <f>+IFERROR(VLOOKUP(Tabla1[[#This Row],[Supervisor]],STAFF!E:H,4,0),"")</f>
        <v/>
      </c>
      <c r="Z1447" s="40">
        <v>43279</v>
      </c>
      <c r="AA1447" s="40">
        <v>43301</v>
      </c>
      <c r="AC1447" s="40"/>
      <c r="AJ1447" s="37">
        <v>33</v>
      </c>
      <c r="AK1447" s="37" t="s">
        <v>3084</v>
      </c>
      <c r="AL1447" s="37">
        <v>30</v>
      </c>
      <c r="AN1447" s="37" t="str">
        <f>+IF(AL1447=45,1,"")</f>
        <v/>
      </c>
      <c r="AO1447" s="40">
        <f ca="1">+TODAY()</f>
        <v>44256</v>
      </c>
      <c r="AP1447" s="41" t="str">
        <f>+IF(Tabla1[[#This Row],[Fecha Ingreso Plataforma]]="","",AO1447-AC1447)</f>
        <v/>
      </c>
      <c r="AQ1447" s="40"/>
      <c r="AR1447" s="42">
        <f>+IF(Tabla1[[#This Row],[Fecha Baja]]="","",VALUE(1&amp;"/"&amp;MONTH(Tabla1[[#This Row],[Fecha Baja]])&amp;"/"&amp;YEAR(Tabla1[[#This Row],[Fecha Baja]])))</f>
        <v>43282</v>
      </c>
      <c r="AS1447" s="42" t="str">
        <f>IF(Tabla1[[#This Row],[Fecha Ingreso Plataforma]]="","",VALUE(1&amp;"/"&amp;MONTH(Tabla1[[#This Row],[Fecha Ingreso Plataforma]])&amp;"/"&amp;YEAR(Tabla1[[#This Row],[Fecha Ingreso Plataforma]])))</f>
        <v/>
      </c>
      <c r="AT1447" s="41" t="str">
        <f>+IF(AND(Tabla1[[#This Row],[dias]]&gt;=135,Tabla1[[#This Row],[Estado]]="Vigente"),"Si","No")</f>
        <v>No</v>
      </c>
      <c r="AU1447" s="37" t="str">
        <f>+IF(COUNTIF('PLAN EMPLEADO'!I:I,Tabla1[[#This Row],[Mail]])=0,"No","Si")</f>
        <v>No</v>
      </c>
      <c r="AV1447" s="89" t="s">
        <v>709</v>
      </c>
      <c r="AW1447" s="194"/>
    </row>
    <row r="1448" spans="1:49" x14ac:dyDescent="0.2">
      <c r="A1448" s="37" t="s">
        <v>27</v>
      </c>
      <c r="B1448" s="37" t="s">
        <v>3115</v>
      </c>
      <c r="C1448" s="37" t="s">
        <v>28</v>
      </c>
      <c r="D1448" s="37" t="s">
        <v>30</v>
      </c>
      <c r="E1448" s="193" t="str">
        <f>+LEFT(Tabla1[[#This Row],[RutDV]],8)</f>
        <v>17846660</v>
      </c>
      <c r="F1448" s="193" t="str">
        <f>+RIGHT(Tabla1[[#This Row],[RutDV]],1)</f>
        <v>7</v>
      </c>
      <c r="G1448" s="37" t="s">
        <v>3658</v>
      </c>
      <c r="H1448" s="37" t="s">
        <v>709</v>
      </c>
      <c r="I1448" s="37" t="str">
        <f>+TRIM(Tabla1[[#This Row],[Nombres]]&amp;" "&amp;Tabla1[[#This Row],[Apellidos]])</f>
        <v>KATHIA NICOL GARCIA GALVEZ</v>
      </c>
      <c r="J1448" s="37" t="s">
        <v>3629</v>
      </c>
      <c r="K1448" s="37" t="s">
        <v>3630</v>
      </c>
      <c r="L1448" s="37" t="s">
        <v>2494</v>
      </c>
      <c r="M1448" s="37" t="s">
        <v>2499</v>
      </c>
      <c r="P1448" s="40">
        <v>43299</v>
      </c>
      <c r="Q1448" s="37"/>
      <c r="V1448" s="40">
        <v>33283</v>
      </c>
      <c r="W1448" s="37" t="s">
        <v>3665</v>
      </c>
      <c r="Y1448" s="37" t="str">
        <f>+IFERROR(VLOOKUP(Tabla1[[#This Row],[Supervisor]],STAFF!E:H,4,0),"")</f>
        <v/>
      </c>
      <c r="Z1448" s="40">
        <v>43279</v>
      </c>
      <c r="AA1448" s="40">
        <v>43301</v>
      </c>
      <c r="AC1448" s="40"/>
      <c r="AJ1448" s="37">
        <v>33</v>
      </c>
      <c r="AK1448" s="37" t="s">
        <v>3084</v>
      </c>
      <c r="AL1448" s="37">
        <v>30</v>
      </c>
      <c r="AN1448" s="37" t="str">
        <f>+IF(AL1448=45,1,"")</f>
        <v/>
      </c>
      <c r="AO1448" s="40">
        <f ca="1">+TODAY()</f>
        <v>44256</v>
      </c>
      <c r="AP1448" s="41" t="str">
        <f>+IF(Tabla1[[#This Row],[Fecha Ingreso Plataforma]]="","",AO1448-AC1448)</f>
        <v/>
      </c>
      <c r="AQ1448" s="40"/>
      <c r="AR1448" s="42">
        <f>+IF(Tabla1[[#This Row],[Fecha Baja]]="","",VALUE(1&amp;"/"&amp;MONTH(Tabla1[[#This Row],[Fecha Baja]])&amp;"/"&amp;YEAR(Tabla1[[#This Row],[Fecha Baja]])))</f>
        <v>43282</v>
      </c>
      <c r="AS1448" s="42" t="str">
        <f>IF(Tabla1[[#This Row],[Fecha Ingreso Plataforma]]="","",VALUE(1&amp;"/"&amp;MONTH(Tabla1[[#This Row],[Fecha Ingreso Plataforma]])&amp;"/"&amp;YEAR(Tabla1[[#This Row],[Fecha Ingreso Plataforma]])))</f>
        <v/>
      </c>
      <c r="AT1448" s="41" t="str">
        <f>+IF(AND(Tabla1[[#This Row],[dias]]&gt;=135,Tabla1[[#This Row],[Estado]]="Vigente"),"Si","No")</f>
        <v>No</v>
      </c>
      <c r="AU1448" s="37" t="str">
        <f>+IF(COUNTIF('PLAN EMPLEADO'!I:I,Tabla1[[#This Row],[Mail]])=0,"No","Si")</f>
        <v>No</v>
      </c>
      <c r="AV1448" s="89" t="s">
        <v>709</v>
      </c>
      <c r="AW1448" s="194"/>
    </row>
    <row r="1449" spans="1:49" x14ac:dyDescent="0.2">
      <c r="A1449" s="37" t="s">
        <v>27</v>
      </c>
      <c r="B1449" s="37" t="s">
        <v>3115</v>
      </c>
      <c r="C1449" s="37" t="s">
        <v>28</v>
      </c>
      <c r="D1449" s="37" t="s">
        <v>30</v>
      </c>
      <c r="E1449" s="193" t="str">
        <f>+LEFT(Tabla1[[#This Row],[RutDV]],8)</f>
        <v>10304033</v>
      </c>
      <c r="F1449" s="193" t="str">
        <f>+RIGHT(Tabla1[[#This Row],[RutDV]],1)</f>
        <v>7</v>
      </c>
      <c r="G1449" s="37" t="s">
        <v>3663</v>
      </c>
      <c r="H1449" s="37" t="s">
        <v>709</v>
      </c>
      <c r="I1449" s="37" t="str">
        <f>+TRIM(Tabla1[[#This Row],[Nombres]]&amp;" "&amp;Tabla1[[#This Row],[Apellidos]])</f>
        <v>MARIA LIVIA OJEDA AZOCAR</v>
      </c>
      <c r="J1449" s="37" t="s">
        <v>3640</v>
      </c>
      <c r="K1449" s="37" t="s">
        <v>3641</v>
      </c>
      <c r="L1449" s="37" t="s">
        <v>2494</v>
      </c>
      <c r="M1449" s="37" t="s">
        <v>2499</v>
      </c>
      <c r="P1449" s="40">
        <v>43280</v>
      </c>
      <c r="Q1449" s="37"/>
      <c r="V1449" s="40">
        <v>23762</v>
      </c>
      <c r="W1449" s="37" t="s">
        <v>3665</v>
      </c>
      <c r="Y1449" s="37" t="str">
        <f>+IFERROR(VLOOKUP(Tabla1[[#This Row],[Supervisor]],STAFF!E:H,4,0),"")</f>
        <v/>
      </c>
      <c r="Z1449" s="40">
        <v>43279</v>
      </c>
      <c r="AA1449" s="40">
        <v>43301</v>
      </c>
      <c r="AC1449" s="40"/>
      <c r="AJ1449" s="37">
        <v>33</v>
      </c>
      <c r="AK1449" s="37" t="s">
        <v>3084</v>
      </c>
      <c r="AL1449" s="37">
        <v>30</v>
      </c>
      <c r="AN1449" s="37" t="str">
        <f>+IF(AL1449=45,1,"")</f>
        <v/>
      </c>
      <c r="AO1449" s="40">
        <f ca="1">+TODAY()</f>
        <v>44256</v>
      </c>
      <c r="AP1449" s="41" t="str">
        <f>+IF(Tabla1[[#This Row],[Fecha Ingreso Plataforma]]="","",AO1449-AC1449)</f>
        <v/>
      </c>
      <c r="AQ1449" s="40"/>
      <c r="AR1449" s="42">
        <f>+IF(Tabla1[[#This Row],[Fecha Baja]]="","",VALUE(1&amp;"/"&amp;MONTH(Tabla1[[#This Row],[Fecha Baja]])&amp;"/"&amp;YEAR(Tabla1[[#This Row],[Fecha Baja]])))</f>
        <v>43252</v>
      </c>
      <c r="AS1449" s="42" t="str">
        <f>IF(Tabla1[[#This Row],[Fecha Ingreso Plataforma]]="","",VALUE(1&amp;"/"&amp;MONTH(Tabla1[[#This Row],[Fecha Ingreso Plataforma]])&amp;"/"&amp;YEAR(Tabla1[[#This Row],[Fecha Ingreso Plataforma]])))</f>
        <v/>
      </c>
      <c r="AT1449" s="41" t="str">
        <f>+IF(AND(Tabla1[[#This Row],[dias]]&gt;=135,Tabla1[[#This Row],[Estado]]="Vigente"),"Si","No")</f>
        <v>No</v>
      </c>
      <c r="AU1449" s="37" t="str">
        <f>+IF(COUNTIF('PLAN EMPLEADO'!I:I,Tabla1[[#This Row],[Mail]])=0,"No","Si")</f>
        <v>No</v>
      </c>
      <c r="AV1449" s="89" t="s">
        <v>709</v>
      </c>
      <c r="AW1449" s="194"/>
    </row>
    <row r="1450" spans="1:49" x14ac:dyDescent="0.2">
      <c r="A1450" s="37" t="s">
        <v>27</v>
      </c>
      <c r="B1450" s="37" t="s">
        <v>3115</v>
      </c>
      <c r="C1450" s="37" t="s">
        <v>28</v>
      </c>
      <c r="D1450" s="37" t="s">
        <v>30</v>
      </c>
      <c r="E1450" s="193" t="str">
        <f>+LEFT(Tabla1[[#This Row],[RutDV]],8)</f>
        <v>16891980</v>
      </c>
      <c r="F1450" s="193" t="str">
        <f>+RIGHT(Tabla1[[#This Row],[RutDV]],1)</f>
        <v>8</v>
      </c>
      <c r="G1450" s="37" t="s">
        <v>3654</v>
      </c>
      <c r="H1450" s="37" t="s">
        <v>709</v>
      </c>
      <c r="I1450" s="37" t="str">
        <f>+TRIM(Tabla1[[#This Row],[Nombres]]&amp;" "&amp;Tabla1[[#This Row],[Apellidos]])</f>
        <v>MARITZA CECILIA CORTES MIRANDA</v>
      </c>
      <c r="J1450" s="37" t="s">
        <v>3621</v>
      </c>
      <c r="K1450" s="37" t="s">
        <v>3622</v>
      </c>
      <c r="L1450" s="37" t="s">
        <v>2494</v>
      </c>
      <c r="M1450" s="37" t="s">
        <v>2499</v>
      </c>
      <c r="P1450" s="40">
        <v>43284</v>
      </c>
      <c r="Q1450" s="37"/>
      <c r="V1450" s="40">
        <v>32212</v>
      </c>
      <c r="W1450" s="37" t="s">
        <v>3665</v>
      </c>
      <c r="Y1450" s="37" t="str">
        <f>+IFERROR(VLOOKUP(Tabla1[[#This Row],[Supervisor]],STAFF!E:H,4,0),"")</f>
        <v/>
      </c>
      <c r="Z1450" s="40">
        <v>43279</v>
      </c>
      <c r="AA1450" s="40">
        <v>43301</v>
      </c>
      <c r="AC1450" s="40"/>
      <c r="AJ1450" s="37">
        <v>33</v>
      </c>
      <c r="AK1450" s="37" t="s">
        <v>3084</v>
      </c>
      <c r="AL1450" s="37">
        <v>30</v>
      </c>
      <c r="AN1450" s="37" t="str">
        <f>+IF(AL1450=45,1,"")</f>
        <v/>
      </c>
      <c r="AO1450" s="40">
        <f ca="1">+TODAY()</f>
        <v>44256</v>
      </c>
      <c r="AP1450" s="41" t="str">
        <f>+IF(Tabla1[[#This Row],[Fecha Ingreso Plataforma]]="","",AO1450-AC1450)</f>
        <v/>
      </c>
      <c r="AQ1450" s="40"/>
      <c r="AR1450" s="42">
        <f>+IF(Tabla1[[#This Row],[Fecha Baja]]="","",VALUE(1&amp;"/"&amp;MONTH(Tabla1[[#This Row],[Fecha Baja]])&amp;"/"&amp;YEAR(Tabla1[[#This Row],[Fecha Baja]])))</f>
        <v>43282</v>
      </c>
      <c r="AS1450" s="42" t="str">
        <f>IF(Tabla1[[#This Row],[Fecha Ingreso Plataforma]]="","",VALUE(1&amp;"/"&amp;MONTH(Tabla1[[#This Row],[Fecha Ingreso Plataforma]])&amp;"/"&amp;YEAR(Tabla1[[#This Row],[Fecha Ingreso Plataforma]])))</f>
        <v/>
      </c>
      <c r="AT1450" s="41" t="str">
        <f>+IF(AND(Tabla1[[#This Row],[dias]]&gt;=135,Tabla1[[#This Row],[Estado]]="Vigente"),"Si","No")</f>
        <v>No</v>
      </c>
      <c r="AU1450" s="37" t="str">
        <f>+IF(COUNTIF('PLAN EMPLEADO'!I:I,Tabla1[[#This Row],[Mail]])=0,"No","Si")</f>
        <v>No</v>
      </c>
      <c r="AV1450" s="89" t="s">
        <v>709</v>
      </c>
      <c r="AW1450" s="194"/>
    </row>
    <row r="1451" spans="1:49" x14ac:dyDescent="0.2">
      <c r="A1451" s="37" t="s">
        <v>27</v>
      </c>
      <c r="B1451" s="37" t="s">
        <v>3115</v>
      </c>
      <c r="C1451" s="37" t="s">
        <v>28</v>
      </c>
      <c r="D1451" s="37" t="s">
        <v>30</v>
      </c>
      <c r="E1451" s="193" t="str">
        <f>+LEFT(Tabla1[[#This Row],[RutDV]],8)</f>
        <v>11193121</v>
      </c>
      <c r="F1451" s="193" t="str">
        <f>+RIGHT(Tabla1[[#This Row],[RutDV]],1)</f>
        <v>6</v>
      </c>
      <c r="G1451" s="37" t="s">
        <v>3659</v>
      </c>
      <c r="H1451" s="37" t="s">
        <v>709</v>
      </c>
      <c r="I1451" s="37" t="str">
        <f>+TRIM(Tabla1[[#This Row],[Nombres]]&amp;" "&amp;Tabla1[[#This Row],[Apellidos]])</f>
        <v>MONICA VICTORIA GUZMAN CANDIA</v>
      </c>
      <c r="J1451" s="37" t="s">
        <v>3632</v>
      </c>
      <c r="K1451" s="37" t="s">
        <v>3633</v>
      </c>
      <c r="L1451" s="37" t="s">
        <v>2494</v>
      </c>
      <c r="M1451" s="37" t="s">
        <v>2499</v>
      </c>
      <c r="P1451" s="40">
        <v>43299</v>
      </c>
      <c r="Q1451" s="37"/>
      <c r="V1451" s="40">
        <v>24756</v>
      </c>
      <c r="W1451" s="37" t="s">
        <v>3665</v>
      </c>
      <c r="Y1451" s="37" t="str">
        <f>+IFERROR(VLOOKUP(Tabla1[[#This Row],[Supervisor]],STAFF!E:H,4,0),"")</f>
        <v/>
      </c>
      <c r="Z1451" s="40">
        <v>43279</v>
      </c>
      <c r="AA1451" s="40">
        <v>43301</v>
      </c>
      <c r="AC1451" s="40"/>
      <c r="AJ1451" s="37">
        <v>33</v>
      </c>
      <c r="AK1451" s="37" t="s">
        <v>3084</v>
      </c>
      <c r="AL1451" s="37">
        <v>30</v>
      </c>
      <c r="AN1451" s="37" t="str">
        <f>+IF(AL1451=45,1,"")</f>
        <v/>
      </c>
      <c r="AO1451" s="40">
        <f ca="1">+TODAY()</f>
        <v>44256</v>
      </c>
      <c r="AP1451" s="41" t="str">
        <f>+IF(Tabla1[[#This Row],[Fecha Ingreso Plataforma]]="","",AO1451-AC1451)</f>
        <v/>
      </c>
      <c r="AQ1451" s="40"/>
      <c r="AR1451" s="42">
        <f>+IF(Tabla1[[#This Row],[Fecha Baja]]="","",VALUE(1&amp;"/"&amp;MONTH(Tabla1[[#This Row],[Fecha Baja]])&amp;"/"&amp;YEAR(Tabla1[[#This Row],[Fecha Baja]])))</f>
        <v>43282</v>
      </c>
      <c r="AS1451" s="42" t="str">
        <f>IF(Tabla1[[#This Row],[Fecha Ingreso Plataforma]]="","",VALUE(1&amp;"/"&amp;MONTH(Tabla1[[#This Row],[Fecha Ingreso Plataforma]])&amp;"/"&amp;YEAR(Tabla1[[#This Row],[Fecha Ingreso Plataforma]])))</f>
        <v/>
      </c>
      <c r="AT1451" s="41" t="str">
        <f>+IF(AND(Tabla1[[#This Row],[dias]]&gt;=135,Tabla1[[#This Row],[Estado]]="Vigente"),"Si","No")</f>
        <v>No</v>
      </c>
      <c r="AU1451" s="37" t="str">
        <f>+IF(COUNTIF('PLAN EMPLEADO'!I:I,Tabla1[[#This Row],[Mail]])=0,"No","Si")</f>
        <v>No</v>
      </c>
      <c r="AV1451" s="89" t="s">
        <v>709</v>
      </c>
      <c r="AW1451" s="194"/>
    </row>
    <row r="1452" spans="1:49" x14ac:dyDescent="0.2">
      <c r="A1452" s="37" t="s">
        <v>27</v>
      </c>
      <c r="B1452" s="37" t="s">
        <v>3115</v>
      </c>
      <c r="C1452" s="37" t="s">
        <v>28</v>
      </c>
      <c r="D1452" s="37" t="s">
        <v>30</v>
      </c>
      <c r="E1452" s="193" t="str">
        <f>+LEFT(Tabla1[[#This Row],[RutDV]],8)</f>
        <v>19505932</v>
      </c>
      <c r="F1452" s="193" t="str">
        <f>+RIGHT(Tabla1[[#This Row],[RutDV]],1)</f>
        <v>2</v>
      </c>
      <c r="G1452" s="37" t="s">
        <v>3649</v>
      </c>
      <c r="H1452" s="37" t="s">
        <v>709</v>
      </c>
      <c r="I1452" s="37" t="str">
        <f>+TRIM(Tabla1[[#This Row],[Nombres]]&amp;" "&amp;Tabla1[[#This Row],[Apellidos]])</f>
        <v>PEDRO NICOLAS AGUIRRE ROJAS</v>
      </c>
      <c r="J1452" s="37" t="s">
        <v>3610</v>
      </c>
      <c r="K1452" s="37" t="s">
        <v>3611</v>
      </c>
      <c r="L1452" s="37" t="s">
        <v>2494</v>
      </c>
      <c r="M1452" s="37" t="s">
        <v>2499</v>
      </c>
      <c r="N1452" s="37" t="s">
        <v>3596</v>
      </c>
      <c r="P1452" s="40">
        <v>43304</v>
      </c>
      <c r="Q1452" s="37"/>
      <c r="V1452" s="40">
        <v>35466</v>
      </c>
      <c r="W1452" s="37" t="s">
        <v>3665</v>
      </c>
      <c r="Y1452" s="37" t="str">
        <f>+IFERROR(VLOOKUP(Tabla1[[#This Row],[Supervisor]],STAFF!E:H,4,0),"")</f>
        <v/>
      </c>
      <c r="Z1452" s="40">
        <v>43279</v>
      </c>
      <c r="AA1452" s="40">
        <v>43301</v>
      </c>
      <c r="AC1452" s="40"/>
      <c r="AJ1452" s="37">
        <v>33</v>
      </c>
      <c r="AK1452" s="37" t="s">
        <v>3084</v>
      </c>
      <c r="AL1452" s="37">
        <v>30</v>
      </c>
      <c r="AN1452" s="37" t="str">
        <f>+IF(AL1452=45,1,"")</f>
        <v/>
      </c>
      <c r="AO1452" s="40">
        <f ca="1">+TODAY()</f>
        <v>44256</v>
      </c>
      <c r="AP1452" s="41" t="str">
        <f>+IF(Tabla1[[#This Row],[Fecha Ingreso Plataforma]]="","",AO1452-AC1452)</f>
        <v/>
      </c>
      <c r="AQ1452" s="40"/>
      <c r="AR1452" s="42">
        <f>+IF(Tabla1[[#This Row],[Fecha Baja]]="","",VALUE(1&amp;"/"&amp;MONTH(Tabla1[[#This Row],[Fecha Baja]])&amp;"/"&amp;YEAR(Tabla1[[#This Row],[Fecha Baja]])))</f>
        <v>43282</v>
      </c>
      <c r="AS1452" s="42" t="str">
        <f>IF(Tabla1[[#This Row],[Fecha Ingreso Plataforma]]="","",VALUE(1&amp;"/"&amp;MONTH(Tabla1[[#This Row],[Fecha Ingreso Plataforma]])&amp;"/"&amp;YEAR(Tabla1[[#This Row],[Fecha Ingreso Plataforma]])))</f>
        <v/>
      </c>
      <c r="AT1452" s="41" t="str">
        <f>+IF(AND(Tabla1[[#This Row],[dias]]&gt;=135,Tabla1[[#This Row],[Estado]]="Vigente"),"Si","No")</f>
        <v>No</v>
      </c>
      <c r="AU1452" s="37" t="str">
        <f>+IF(COUNTIF('PLAN EMPLEADO'!I:I,Tabla1[[#This Row],[Mail]])=0,"No","Si")</f>
        <v>No</v>
      </c>
      <c r="AV1452" s="89" t="s">
        <v>709</v>
      </c>
      <c r="AW1452" s="194"/>
    </row>
    <row r="1453" spans="1:49" x14ac:dyDescent="0.2">
      <c r="A1453" s="37" t="s">
        <v>27</v>
      </c>
      <c r="B1453" s="37" t="s">
        <v>3115</v>
      </c>
      <c r="C1453" s="37" t="s">
        <v>28</v>
      </c>
      <c r="D1453" s="37" t="s">
        <v>30</v>
      </c>
      <c r="E1453" s="193" t="str">
        <f>+LEFT(Tabla1[[#This Row],[RutDV]],8)</f>
        <v>16549985</v>
      </c>
      <c r="F1453" s="193" t="str">
        <f>+RIGHT(Tabla1[[#This Row],[RutDV]],1)</f>
        <v>9</v>
      </c>
      <c r="G1453" s="37" t="s">
        <v>3715</v>
      </c>
      <c r="H1453" s="37" t="s">
        <v>3775</v>
      </c>
      <c r="I1453" s="37" t="str">
        <f>+TRIM(Tabla1[[#This Row],[Nombres]]&amp;" "&amp;Tabla1[[#This Row],[Apellidos]])</f>
        <v>CAROLINA ANDREA FIGUEROA VERA</v>
      </c>
      <c r="J1453" s="37" t="s">
        <v>1309</v>
      </c>
      <c r="K1453" s="37" t="s">
        <v>3686</v>
      </c>
      <c r="L1453" s="37" t="s">
        <v>2494</v>
      </c>
      <c r="M1453" s="37" t="s">
        <v>2499</v>
      </c>
      <c r="P1453" s="40"/>
      <c r="Q1453" s="37"/>
      <c r="V1453" s="40">
        <v>31715</v>
      </c>
      <c r="W1453" s="37" t="s">
        <v>3082</v>
      </c>
      <c r="Y1453" s="37" t="str">
        <f>+IFERROR(VLOOKUP(Tabla1[[#This Row],[Supervisor]],STAFF!E:H,4,0),"")</f>
        <v/>
      </c>
      <c r="Z1453" s="40">
        <v>43303</v>
      </c>
      <c r="AA1453" s="40">
        <v>43312</v>
      </c>
      <c r="AC1453" s="40"/>
      <c r="AJ1453" s="37">
        <v>34</v>
      </c>
      <c r="AK1453" s="37" t="s">
        <v>3082</v>
      </c>
      <c r="AL1453" s="37">
        <v>30</v>
      </c>
      <c r="AN1453" s="37" t="str">
        <f>+IF(AL1453=45,1,"")</f>
        <v/>
      </c>
      <c r="AO1453" s="40">
        <f ca="1">+TODAY()</f>
        <v>44256</v>
      </c>
      <c r="AP1453" s="41" t="str">
        <f>+IF(Tabla1[[#This Row],[Fecha Ingreso Plataforma]]="","",AO1453-AC1453)</f>
        <v/>
      </c>
      <c r="AQ1453" s="40"/>
      <c r="AR1453" s="42" t="str">
        <f>+IF(Tabla1[[#This Row],[Fecha Baja]]="","",VALUE(1&amp;"/"&amp;MONTH(Tabla1[[#This Row],[Fecha Baja]])&amp;"/"&amp;YEAR(Tabla1[[#This Row],[Fecha Baja]])))</f>
        <v/>
      </c>
      <c r="AS1453" s="42" t="str">
        <f>IF(Tabla1[[#This Row],[Fecha Ingreso Plataforma]]="","",VALUE(1&amp;"/"&amp;MONTH(Tabla1[[#This Row],[Fecha Ingreso Plataforma]])&amp;"/"&amp;YEAR(Tabla1[[#This Row],[Fecha Ingreso Plataforma]])))</f>
        <v/>
      </c>
      <c r="AT1453" s="41" t="str">
        <f>+IF(AND(Tabla1[[#This Row],[dias]]&gt;=135,Tabla1[[#This Row],[Estado]]="Vigente"),"Si","No")</f>
        <v>No</v>
      </c>
      <c r="AU1453" s="37" t="str">
        <f>+IF(COUNTIF('PLAN EMPLEADO'!I:I,Tabla1[[#This Row],[Mail]])=0,"No","Si")</f>
        <v>No</v>
      </c>
      <c r="AV1453" s="89" t="s">
        <v>709</v>
      </c>
      <c r="AW1453" s="194"/>
    </row>
    <row r="1454" spans="1:49" x14ac:dyDescent="0.2">
      <c r="A1454" s="37" t="s">
        <v>27</v>
      </c>
      <c r="B1454" s="37" t="s">
        <v>3115</v>
      </c>
      <c r="C1454" s="37" t="s">
        <v>28</v>
      </c>
      <c r="D1454" s="37" t="s">
        <v>30</v>
      </c>
      <c r="E1454" s="193" t="str">
        <f>+LEFT(Tabla1[[#This Row],[RutDV]],8)</f>
        <v>18179135</v>
      </c>
      <c r="F1454" s="193" t="str">
        <f>+RIGHT(Tabla1[[#This Row],[RutDV]],1)</f>
        <v>7</v>
      </c>
      <c r="G1454" s="37" t="s">
        <v>3662</v>
      </c>
      <c r="H1454" s="37" t="s">
        <v>3780</v>
      </c>
      <c r="I1454" s="37" t="str">
        <f>+TRIM(Tabla1[[#This Row],[Nombres]]&amp;" "&amp;Tabla1[[#This Row],[Apellidos]])</f>
        <v>CONSTANZA BELEN VARGAS GONZALES</v>
      </c>
      <c r="J1454" s="37" t="s">
        <v>3638</v>
      </c>
      <c r="K1454" s="37" t="s">
        <v>3701</v>
      </c>
      <c r="L1454" s="37" t="s">
        <v>2494</v>
      </c>
      <c r="M1454" s="37" t="s">
        <v>2499</v>
      </c>
      <c r="P1454" s="40"/>
      <c r="Q1454" s="37"/>
      <c r="V1454" s="40">
        <v>33808</v>
      </c>
      <c r="W1454" s="37" t="s">
        <v>3082</v>
      </c>
      <c r="Y1454" s="37" t="str">
        <f>+IFERROR(VLOOKUP(Tabla1[[#This Row],[Supervisor]],STAFF!E:H,4,0),"")</f>
        <v/>
      </c>
      <c r="Z1454" s="40">
        <v>43313</v>
      </c>
      <c r="AA1454" s="40">
        <v>43312</v>
      </c>
      <c r="AC1454" s="40"/>
      <c r="AJ1454" s="37">
        <v>34</v>
      </c>
      <c r="AK1454" s="37" t="s">
        <v>3082</v>
      </c>
      <c r="AL1454" s="37">
        <v>30</v>
      </c>
      <c r="AN1454" s="37" t="str">
        <f>+IF(AL1454=45,1,"")</f>
        <v/>
      </c>
      <c r="AO1454" s="40">
        <f ca="1">+TODAY()</f>
        <v>44256</v>
      </c>
      <c r="AP1454" s="41" t="str">
        <f>+IF(Tabla1[[#This Row],[Fecha Ingreso Plataforma]]="","",AO1454-AC1454)</f>
        <v/>
      </c>
      <c r="AQ1454" s="40"/>
      <c r="AR1454" s="42" t="str">
        <f>+IF(Tabla1[[#This Row],[Fecha Baja]]="","",VALUE(1&amp;"/"&amp;MONTH(Tabla1[[#This Row],[Fecha Baja]])&amp;"/"&amp;YEAR(Tabla1[[#This Row],[Fecha Baja]])))</f>
        <v/>
      </c>
      <c r="AS1454" s="42" t="str">
        <f>IF(Tabla1[[#This Row],[Fecha Ingreso Plataforma]]="","",VALUE(1&amp;"/"&amp;MONTH(Tabla1[[#This Row],[Fecha Ingreso Plataforma]])&amp;"/"&amp;YEAR(Tabla1[[#This Row],[Fecha Ingreso Plataforma]])))</f>
        <v/>
      </c>
      <c r="AT1454" s="41" t="str">
        <f>+IF(AND(Tabla1[[#This Row],[dias]]&gt;=135,Tabla1[[#This Row],[Estado]]="Vigente"),"Si","No")</f>
        <v>No</v>
      </c>
      <c r="AU1454" s="37" t="str">
        <f>+IF(COUNTIF('PLAN EMPLEADO'!I:I,Tabla1[[#This Row],[Mail]])=0,"No","Si")</f>
        <v>No</v>
      </c>
      <c r="AV1454" s="89" t="s">
        <v>709</v>
      </c>
      <c r="AW1454" s="194"/>
    </row>
    <row r="1455" spans="1:49" x14ac:dyDescent="0.2">
      <c r="A1455" s="37" t="s">
        <v>27</v>
      </c>
      <c r="B1455" s="37" t="s">
        <v>3115</v>
      </c>
      <c r="C1455" s="37" t="s">
        <v>28</v>
      </c>
      <c r="D1455" s="37" t="s">
        <v>30</v>
      </c>
      <c r="E1455" s="193" t="str">
        <f>+LEFT(Tabla1[[#This Row],[RutDV]],8)</f>
        <v>17907200</v>
      </c>
      <c r="F1455" s="193" t="str">
        <f>+RIGHT(Tabla1[[#This Row],[RutDV]],1)</f>
        <v>9</v>
      </c>
      <c r="G1455" s="37" t="s">
        <v>3711</v>
      </c>
      <c r="H1455" s="37" t="s">
        <v>3773</v>
      </c>
      <c r="I1455" s="37" t="str">
        <f>+TRIM(Tabla1[[#This Row],[Nombres]]&amp;" "&amp;Tabla1[[#This Row],[Apellidos]])</f>
        <v>CINDY DEL CARMEN DIAZ MUÑOZ</v>
      </c>
      <c r="J1455" s="37" t="s">
        <v>3680</v>
      </c>
      <c r="K1455" s="37" t="s">
        <v>3681</v>
      </c>
      <c r="L1455" s="37" t="s">
        <v>2494</v>
      </c>
      <c r="M1455" s="37" t="s">
        <v>2499</v>
      </c>
      <c r="P1455" s="40"/>
      <c r="Q1455" s="37"/>
      <c r="V1455" s="40">
        <v>33509</v>
      </c>
      <c r="W1455" s="37" t="s">
        <v>3082</v>
      </c>
      <c r="Y1455" s="37" t="str">
        <f>+IFERROR(VLOOKUP(Tabla1[[#This Row],[Supervisor]],STAFF!E:H,4,0),"")</f>
        <v/>
      </c>
      <c r="Z1455" s="40">
        <v>43299</v>
      </c>
      <c r="AA1455" s="40">
        <v>43312</v>
      </c>
      <c r="AC1455" s="40"/>
      <c r="AJ1455" s="37">
        <v>34</v>
      </c>
      <c r="AK1455" s="37" t="s">
        <v>3082</v>
      </c>
      <c r="AL1455" s="37">
        <v>30</v>
      </c>
      <c r="AN1455" s="37" t="str">
        <f>+IF(AL1455=45,1,"")</f>
        <v/>
      </c>
      <c r="AO1455" s="40">
        <f ca="1">+TODAY()</f>
        <v>44256</v>
      </c>
      <c r="AP1455" s="41" t="str">
        <f>+IF(Tabla1[[#This Row],[Fecha Ingreso Plataforma]]="","",AO1455-AC1455)</f>
        <v/>
      </c>
      <c r="AQ1455" s="40"/>
      <c r="AR1455" s="42" t="str">
        <f>+IF(Tabla1[[#This Row],[Fecha Baja]]="","",VALUE(1&amp;"/"&amp;MONTH(Tabla1[[#This Row],[Fecha Baja]])&amp;"/"&amp;YEAR(Tabla1[[#This Row],[Fecha Baja]])))</f>
        <v/>
      </c>
      <c r="AS1455" s="42" t="str">
        <f>IF(Tabla1[[#This Row],[Fecha Ingreso Plataforma]]="","",VALUE(1&amp;"/"&amp;MONTH(Tabla1[[#This Row],[Fecha Ingreso Plataforma]])&amp;"/"&amp;YEAR(Tabla1[[#This Row],[Fecha Ingreso Plataforma]])))</f>
        <v/>
      </c>
      <c r="AT1455" s="41" t="str">
        <f>+IF(AND(Tabla1[[#This Row],[dias]]&gt;=135,Tabla1[[#This Row],[Estado]]="Vigente"),"Si","No")</f>
        <v>No</v>
      </c>
      <c r="AU1455" s="37" t="str">
        <f>+IF(COUNTIF('PLAN EMPLEADO'!I:I,Tabla1[[#This Row],[Mail]])=0,"No","Si")</f>
        <v>No</v>
      </c>
      <c r="AV1455" s="89" t="s">
        <v>709</v>
      </c>
      <c r="AW1455" s="194"/>
    </row>
    <row r="1456" spans="1:49" x14ac:dyDescent="0.2">
      <c r="A1456" s="37" t="s">
        <v>27</v>
      </c>
      <c r="B1456" s="37" t="s">
        <v>3115</v>
      </c>
      <c r="C1456" s="37" t="s">
        <v>28</v>
      </c>
      <c r="D1456" s="37" t="s">
        <v>30</v>
      </c>
      <c r="E1456" s="193" t="str">
        <f>+LEFT(Tabla1[[#This Row],[RutDV]],8)</f>
        <v>19733305</v>
      </c>
      <c r="F1456" s="193" t="str">
        <f>+RIGHT(Tabla1[[#This Row],[RutDV]],1)</f>
        <v>7</v>
      </c>
      <c r="G1456" s="37" t="s">
        <v>3704</v>
      </c>
      <c r="H1456" s="37" t="s">
        <v>3771</v>
      </c>
      <c r="I1456" s="37" t="str">
        <f>+TRIM(Tabla1[[#This Row],[Nombres]]&amp;" "&amp;Tabla1[[#This Row],[Apellidos]])</f>
        <v>DAMARIS ESTER ROJAS CASTILLO</v>
      </c>
      <c r="J1456" s="37" t="s">
        <v>3669</v>
      </c>
      <c r="K1456" s="37" t="s">
        <v>3670</v>
      </c>
      <c r="L1456" s="37" t="s">
        <v>2494</v>
      </c>
      <c r="M1456" s="37" t="s">
        <v>2499</v>
      </c>
      <c r="P1456" s="40"/>
      <c r="Q1456" s="37"/>
      <c r="V1456" s="40">
        <v>35654</v>
      </c>
      <c r="W1456" s="37" t="s">
        <v>3082</v>
      </c>
      <c r="Y1456" s="37" t="str">
        <f>+IFERROR(VLOOKUP(Tabla1[[#This Row],[Supervisor]],STAFF!E:H,4,0),"")</f>
        <v/>
      </c>
      <c r="Z1456" s="40">
        <v>43292</v>
      </c>
      <c r="AA1456" s="40">
        <v>43312</v>
      </c>
      <c r="AC1456" s="40"/>
      <c r="AJ1456" s="37">
        <v>34</v>
      </c>
      <c r="AK1456" s="37" t="s">
        <v>3082</v>
      </c>
      <c r="AL1456" s="37">
        <v>30</v>
      </c>
      <c r="AN1456" s="37" t="str">
        <f>+IF(AL1456=45,1,"")</f>
        <v/>
      </c>
      <c r="AO1456" s="40">
        <f ca="1">+TODAY()</f>
        <v>44256</v>
      </c>
      <c r="AP1456" s="41" t="str">
        <f>+IF(Tabla1[[#This Row],[Fecha Ingreso Plataforma]]="","",AO1456-AC1456)</f>
        <v/>
      </c>
      <c r="AQ1456" s="40"/>
      <c r="AR1456" s="42" t="str">
        <f>+IF(Tabla1[[#This Row],[Fecha Baja]]="","",VALUE(1&amp;"/"&amp;MONTH(Tabla1[[#This Row],[Fecha Baja]])&amp;"/"&amp;YEAR(Tabla1[[#This Row],[Fecha Baja]])))</f>
        <v/>
      </c>
      <c r="AS1456" s="42" t="str">
        <f>IF(Tabla1[[#This Row],[Fecha Ingreso Plataforma]]="","",VALUE(1&amp;"/"&amp;MONTH(Tabla1[[#This Row],[Fecha Ingreso Plataforma]])&amp;"/"&amp;YEAR(Tabla1[[#This Row],[Fecha Ingreso Plataforma]])))</f>
        <v/>
      </c>
      <c r="AT1456" s="41" t="str">
        <f>+IF(AND(Tabla1[[#This Row],[dias]]&gt;=135,Tabla1[[#This Row],[Estado]]="Vigente"),"Si","No")</f>
        <v>No</v>
      </c>
      <c r="AU1456" s="37" t="str">
        <f>+IF(COUNTIF('PLAN EMPLEADO'!I:I,Tabla1[[#This Row],[Mail]])=0,"No","Si")</f>
        <v>No</v>
      </c>
      <c r="AV1456" s="89" t="s">
        <v>709</v>
      </c>
      <c r="AW1456" s="194"/>
    </row>
    <row r="1457" spans="1:49" x14ac:dyDescent="0.2">
      <c r="A1457" s="37" t="s">
        <v>27</v>
      </c>
      <c r="B1457" s="37" t="s">
        <v>3115</v>
      </c>
      <c r="C1457" s="37" t="s">
        <v>28</v>
      </c>
      <c r="D1457" s="37" t="s">
        <v>30</v>
      </c>
      <c r="E1457" s="193" t="str">
        <f>+LEFT(Tabla1[[#This Row],[RutDV]],8)</f>
        <v>18792543</v>
      </c>
      <c r="F1457" s="193" t="str">
        <f>+RIGHT(Tabla1[[#This Row],[RutDV]],1)</f>
        <v>6</v>
      </c>
      <c r="G1457" s="37" t="s">
        <v>3724</v>
      </c>
      <c r="H1457" s="37" t="s">
        <v>3781</v>
      </c>
      <c r="I1457" s="37" t="str">
        <f>+TRIM(Tabla1[[#This Row],[Nombres]]&amp;" "&amp;Tabla1[[#This Row],[Apellidos]])</f>
        <v>FRANCHESCA ALEXANDRA CORTES SALMON</v>
      </c>
      <c r="J1457" s="37" t="s">
        <v>4551</v>
      </c>
      <c r="K1457" s="37" t="s">
        <v>3702</v>
      </c>
      <c r="L1457" s="37" t="s">
        <v>2494</v>
      </c>
      <c r="M1457" s="37" t="s">
        <v>2499</v>
      </c>
      <c r="P1457" s="40"/>
      <c r="Q1457" s="37"/>
      <c r="V1457" s="40">
        <v>34585</v>
      </c>
      <c r="W1457" s="37" t="s">
        <v>3082</v>
      </c>
      <c r="Y1457" s="37" t="str">
        <f>+IFERROR(VLOOKUP(Tabla1[[#This Row],[Supervisor]],STAFF!E:H,4,0),"")</f>
        <v/>
      </c>
      <c r="Z1457" s="40">
        <v>43314</v>
      </c>
      <c r="AA1457" s="40">
        <v>43312</v>
      </c>
      <c r="AC1457" s="40"/>
      <c r="AJ1457" s="37">
        <v>34</v>
      </c>
      <c r="AK1457" s="37" t="s">
        <v>3082</v>
      </c>
      <c r="AL1457" s="37">
        <v>30</v>
      </c>
      <c r="AN1457" s="37" t="str">
        <f>+IF(AL1457=45,1,"")</f>
        <v/>
      </c>
      <c r="AO1457" s="40">
        <f ca="1">+TODAY()</f>
        <v>44256</v>
      </c>
      <c r="AP1457" s="41" t="str">
        <f>+IF(Tabla1[[#This Row],[Fecha Ingreso Plataforma]]="","",AO1457-AC1457)</f>
        <v/>
      </c>
      <c r="AQ1457" s="40"/>
      <c r="AR1457" s="42" t="str">
        <f>+IF(Tabla1[[#This Row],[Fecha Baja]]="","",VALUE(1&amp;"/"&amp;MONTH(Tabla1[[#This Row],[Fecha Baja]])&amp;"/"&amp;YEAR(Tabla1[[#This Row],[Fecha Baja]])))</f>
        <v/>
      </c>
      <c r="AS1457" s="42" t="str">
        <f>IF(Tabla1[[#This Row],[Fecha Ingreso Plataforma]]="","",VALUE(1&amp;"/"&amp;MONTH(Tabla1[[#This Row],[Fecha Ingreso Plataforma]])&amp;"/"&amp;YEAR(Tabla1[[#This Row],[Fecha Ingreso Plataforma]])))</f>
        <v/>
      </c>
      <c r="AT1457" s="41" t="str">
        <f>+IF(AND(Tabla1[[#This Row],[dias]]&gt;=135,Tabla1[[#This Row],[Estado]]="Vigente"),"Si","No")</f>
        <v>No</v>
      </c>
      <c r="AU1457" s="37" t="str">
        <f>+IF(COUNTIF('PLAN EMPLEADO'!I:I,Tabla1[[#This Row],[Mail]])=0,"No","Si")</f>
        <v>No</v>
      </c>
      <c r="AV1457" s="89" t="s">
        <v>709</v>
      </c>
      <c r="AW1457" s="194"/>
    </row>
    <row r="1458" spans="1:49" x14ac:dyDescent="0.2">
      <c r="A1458" s="37" t="s">
        <v>27</v>
      </c>
      <c r="B1458" s="37" t="s">
        <v>3115</v>
      </c>
      <c r="C1458" s="37" t="s">
        <v>28</v>
      </c>
      <c r="D1458" s="37" t="s">
        <v>30</v>
      </c>
      <c r="E1458" s="193" t="str">
        <f>+LEFT(Tabla1[[#This Row],[RutDV]],8)</f>
        <v>18758336</v>
      </c>
      <c r="F1458" s="193" t="str">
        <f>+RIGHT(Tabla1[[#This Row],[RutDV]],1)</f>
        <v>5</v>
      </c>
      <c r="G1458" s="37" t="s">
        <v>3657</v>
      </c>
      <c r="H1458" s="37" t="s">
        <v>3779</v>
      </c>
      <c r="I1458" s="37" t="str">
        <f>+TRIM(Tabla1[[#This Row],[Nombres]]&amp;" "&amp;Tabla1[[#This Row],[Apellidos]])</f>
        <v>JOSE FERNANDO ARAYA OLIVARES</v>
      </c>
      <c r="J1458" s="37" t="s">
        <v>3627</v>
      </c>
      <c r="K1458" s="37" t="s">
        <v>3628</v>
      </c>
      <c r="L1458" s="37" t="s">
        <v>2494</v>
      </c>
      <c r="M1458" s="37" t="s">
        <v>2499</v>
      </c>
      <c r="P1458" s="40"/>
      <c r="Q1458" s="37"/>
      <c r="V1458" s="40">
        <v>34570</v>
      </c>
      <c r="W1458" s="37" t="s">
        <v>3082</v>
      </c>
      <c r="Y1458" s="37" t="str">
        <f>+IFERROR(VLOOKUP(Tabla1[[#This Row],[Supervisor]],STAFF!E:H,4,0),"")</f>
        <v/>
      </c>
      <c r="Z1458" s="40">
        <v>43312</v>
      </c>
      <c r="AA1458" s="40">
        <v>43312</v>
      </c>
      <c r="AC1458" s="40"/>
      <c r="AJ1458" s="37">
        <v>34</v>
      </c>
      <c r="AK1458" s="37" t="s">
        <v>3082</v>
      </c>
      <c r="AL1458" s="37">
        <v>30</v>
      </c>
      <c r="AN1458" s="37" t="str">
        <f>+IF(AL1458=45,1,"")</f>
        <v/>
      </c>
      <c r="AO1458" s="40">
        <f ca="1">+TODAY()</f>
        <v>44256</v>
      </c>
      <c r="AP1458" s="41" t="str">
        <f>+IF(Tabla1[[#This Row],[Fecha Ingreso Plataforma]]="","",AO1458-AC1458)</f>
        <v/>
      </c>
      <c r="AQ1458" s="40"/>
      <c r="AR1458" s="42" t="str">
        <f>+IF(Tabla1[[#This Row],[Fecha Baja]]="","",VALUE(1&amp;"/"&amp;MONTH(Tabla1[[#This Row],[Fecha Baja]])&amp;"/"&amp;YEAR(Tabla1[[#This Row],[Fecha Baja]])))</f>
        <v/>
      </c>
      <c r="AS1458" s="42" t="str">
        <f>IF(Tabla1[[#This Row],[Fecha Ingreso Plataforma]]="","",VALUE(1&amp;"/"&amp;MONTH(Tabla1[[#This Row],[Fecha Ingreso Plataforma]])&amp;"/"&amp;YEAR(Tabla1[[#This Row],[Fecha Ingreso Plataforma]])))</f>
        <v/>
      </c>
      <c r="AT1458" s="41" t="str">
        <f>+IF(AND(Tabla1[[#This Row],[dias]]&gt;=135,Tabla1[[#This Row],[Estado]]="Vigente"),"Si","No")</f>
        <v>No</v>
      </c>
      <c r="AU1458" s="37" t="str">
        <f>+IF(COUNTIF('PLAN EMPLEADO'!I:I,Tabla1[[#This Row],[Mail]])=0,"No","Si")</f>
        <v>No</v>
      </c>
      <c r="AV1458" s="89" t="s">
        <v>709</v>
      </c>
      <c r="AW1458" s="194"/>
    </row>
    <row r="1459" spans="1:49" x14ac:dyDescent="0.2">
      <c r="A1459" s="37" t="s">
        <v>27</v>
      </c>
      <c r="B1459" s="37" t="s">
        <v>3115</v>
      </c>
      <c r="C1459" s="37" t="s">
        <v>28</v>
      </c>
      <c r="D1459" s="37" t="s">
        <v>30</v>
      </c>
      <c r="E1459" s="193" t="str">
        <f>+LEFT(Tabla1[[#This Row],[RutDV]],8)</f>
        <v>14515647</v>
      </c>
      <c r="F1459" s="193" t="str">
        <f>+RIGHT(Tabla1[[#This Row],[RutDV]],1)</f>
        <v>5</v>
      </c>
      <c r="G1459" s="37" t="s">
        <v>3717</v>
      </c>
      <c r="H1459" s="37" t="s">
        <v>3776</v>
      </c>
      <c r="I1459" s="37" t="str">
        <f>+TRIM(Tabla1[[#This Row],[Nombres]]&amp;" "&amp;Tabla1[[#This Row],[Apellidos]])</f>
        <v>MARY ANDREA PIZARRO VEGA</v>
      </c>
      <c r="J1459" s="37" t="s">
        <v>3689</v>
      </c>
      <c r="K1459" s="37" t="s">
        <v>3690</v>
      </c>
      <c r="L1459" s="37" t="s">
        <v>2494</v>
      </c>
      <c r="M1459" s="37" t="s">
        <v>2499</v>
      </c>
      <c r="P1459" s="40"/>
      <c r="Q1459" s="37"/>
      <c r="V1459" s="40">
        <v>27534</v>
      </c>
      <c r="W1459" s="37" t="s">
        <v>3082</v>
      </c>
      <c r="Y1459" s="37" t="str">
        <f>+IFERROR(VLOOKUP(Tabla1[[#This Row],[Supervisor]],STAFF!E:H,4,0),"")</f>
        <v/>
      </c>
      <c r="Z1459" s="40">
        <v>43305</v>
      </c>
      <c r="AA1459" s="40">
        <v>43312</v>
      </c>
      <c r="AC1459" s="40"/>
      <c r="AJ1459" s="37">
        <v>34</v>
      </c>
      <c r="AK1459" s="37" t="s">
        <v>3082</v>
      </c>
      <c r="AL1459" s="37">
        <v>30</v>
      </c>
      <c r="AN1459" s="37" t="str">
        <f>+IF(AL1459=45,1,"")</f>
        <v/>
      </c>
      <c r="AO1459" s="40">
        <f ca="1">+TODAY()</f>
        <v>44256</v>
      </c>
      <c r="AP1459" s="41" t="str">
        <f>+IF(Tabla1[[#This Row],[Fecha Ingreso Plataforma]]="","",AO1459-AC1459)</f>
        <v/>
      </c>
      <c r="AQ1459" s="40"/>
      <c r="AR1459" s="42" t="str">
        <f>+IF(Tabla1[[#This Row],[Fecha Baja]]="","",VALUE(1&amp;"/"&amp;MONTH(Tabla1[[#This Row],[Fecha Baja]])&amp;"/"&amp;YEAR(Tabla1[[#This Row],[Fecha Baja]])))</f>
        <v/>
      </c>
      <c r="AS1459" s="42" t="str">
        <f>IF(Tabla1[[#This Row],[Fecha Ingreso Plataforma]]="","",VALUE(1&amp;"/"&amp;MONTH(Tabla1[[#This Row],[Fecha Ingreso Plataforma]])&amp;"/"&amp;YEAR(Tabla1[[#This Row],[Fecha Ingreso Plataforma]])))</f>
        <v/>
      </c>
      <c r="AT1459" s="41" t="str">
        <f>+IF(AND(Tabla1[[#This Row],[dias]]&gt;=135,Tabla1[[#This Row],[Estado]]="Vigente"),"Si","No")</f>
        <v>No</v>
      </c>
      <c r="AU1459" s="37" t="str">
        <f>+IF(COUNTIF('PLAN EMPLEADO'!I:I,Tabla1[[#This Row],[Mail]])=0,"No","Si")</f>
        <v>No</v>
      </c>
      <c r="AV1459" s="89" t="s">
        <v>709</v>
      </c>
      <c r="AW1459" s="194"/>
    </row>
    <row r="1460" spans="1:49" x14ac:dyDescent="0.2">
      <c r="A1460" s="37" t="s">
        <v>27</v>
      </c>
      <c r="B1460" s="37" t="s">
        <v>3115</v>
      </c>
      <c r="C1460" s="37" t="s">
        <v>28</v>
      </c>
      <c r="D1460" s="37" t="s">
        <v>30</v>
      </c>
      <c r="E1460" s="193" t="str">
        <f>+LEFT(Tabla1[[#This Row],[RutDV]],8)</f>
        <v>19948611</v>
      </c>
      <c r="F1460" s="193" t="str">
        <f>+RIGHT(Tabla1[[#This Row],[RutDV]],1)</f>
        <v>K</v>
      </c>
      <c r="G1460" s="37" t="s">
        <v>3710</v>
      </c>
      <c r="H1460" s="37" t="s">
        <v>3772</v>
      </c>
      <c r="I1460" s="37" t="str">
        <f>+TRIM(Tabla1[[#This Row],[Nombres]]&amp;" "&amp;Tabla1[[#This Row],[Apellidos]])</f>
        <v>MATIAS JESUS FERNANDO RIVERA CASTILLO</v>
      </c>
      <c r="J1460" s="37" t="s">
        <v>4550</v>
      </c>
      <c r="K1460" s="37" t="s">
        <v>3679</v>
      </c>
      <c r="L1460" s="37" t="s">
        <v>2494</v>
      </c>
      <c r="M1460" s="37" t="s">
        <v>2499</v>
      </c>
      <c r="P1460" s="40"/>
      <c r="Q1460" s="37"/>
      <c r="V1460" s="40">
        <v>36050</v>
      </c>
      <c r="W1460" s="37" t="s">
        <v>3082</v>
      </c>
      <c r="Y1460" s="37" t="str">
        <f>+IFERROR(VLOOKUP(Tabla1[[#This Row],[Supervisor]],STAFF!E:H,4,0),"")</f>
        <v/>
      </c>
      <c r="Z1460" s="40">
        <v>43298</v>
      </c>
      <c r="AA1460" s="40">
        <v>43312</v>
      </c>
      <c r="AC1460" s="40"/>
      <c r="AJ1460" s="37">
        <v>34</v>
      </c>
      <c r="AK1460" s="37" t="s">
        <v>3082</v>
      </c>
      <c r="AL1460" s="37">
        <v>30</v>
      </c>
      <c r="AN1460" s="37" t="str">
        <f>+IF(AL1460=45,1,"")</f>
        <v/>
      </c>
      <c r="AO1460" s="40">
        <f ca="1">+TODAY()</f>
        <v>44256</v>
      </c>
      <c r="AP1460" s="41" t="str">
        <f>+IF(Tabla1[[#This Row],[Fecha Ingreso Plataforma]]="","",AO1460-AC1460)</f>
        <v/>
      </c>
      <c r="AQ1460" s="40"/>
      <c r="AR1460" s="42" t="str">
        <f>+IF(Tabla1[[#This Row],[Fecha Baja]]="","",VALUE(1&amp;"/"&amp;MONTH(Tabla1[[#This Row],[Fecha Baja]])&amp;"/"&amp;YEAR(Tabla1[[#This Row],[Fecha Baja]])))</f>
        <v/>
      </c>
      <c r="AS1460" s="42" t="str">
        <f>IF(Tabla1[[#This Row],[Fecha Ingreso Plataforma]]="","",VALUE(1&amp;"/"&amp;MONTH(Tabla1[[#This Row],[Fecha Ingreso Plataforma]])&amp;"/"&amp;YEAR(Tabla1[[#This Row],[Fecha Ingreso Plataforma]])))</f>
        <v/>
      </c>
      <c r="AT1460" s="41" t="str">
        <f>+IF(AND(Tabla1[[#This Row],[dias]]&gt;=135,Tabla1[[#This Row],[Estado]]="Vigente"),"Si","No")</f>
        <v>No</v>
      </c>
      <c r="AU1460" s="37" t="str">
        <f>+IF(COUNTIF('PLAN EMPLEADO'!I:I,Tabla1[[#This Row],[Mail]])=0,"No","Si")</f>
        <v>No</v>
      </c>
      <c r="AV1460" s="89" t="s">
        <v>709</v>
      </c>
      <c r="AW1460" s="194"/>
    </row>
    <row r="1461" spans="1:49" x14ac:dyDescent="0.2">
      <c r="A1461" s="37" t="s">
        <v>27</v>
      </c>
      <c r="B1461" s="37" t="s">
        <v>3115</v>
      </c>
      <c r="C1461" s="37" t="s">
        <v>28</v>
      </c>
      <c r="D1461" s="37" t="s">
        <v>30</v>
      </c>
      <c r="E1461" s="193" t="str">
        <f>+LEFT(Tabla1[[#This Row],[RutDV]],8)</f>
        <v>20142282</v>
      </c>
      <c r="F1461" s="193" t="str">
        <f>+RIGHT(Tabla1[[#This Row],[RutDV]],1)</f>
        <v>5</v>
      </c>
      <c r="G1461" s="37" t="s">
        <v>3723</v>
      </c>
      <c r="H1461" s="37" t="s">
        <v>3778</v>
      </c>
      <c r="I1461" s="37" t="str">
        <f>+TRIM(Tabla1[[#This Row],[Nombres]]&amp;" "&amp;Tabla1[[#This Row],[Apellidos]])</f>
        <v>RAUL IGNACIO QUINTANILLA SOLIS</v>
      </c>
      <c r="J1461" s="37" t="s">
        <v>3699</v>
      </c>
      <c r="K1461" s="37" t="s">
        <v>3700</v>
      </c>
      <c r="L1461" s="37" t="s">
        <v>2494</v>
      </c>
      <c r="M1461" s="37" t="s">
        <v>2499</v>
      </c>
      <c r="P1461" s="40"/>
      <c r="Q1461" s="37"/>
      <c r="V1461" s="40">
        <v>36438</v>
      </c>
      <c r="W1461" s="37" t="s">
        <v>3082</v>
      </c>
      <c r="Y1461" s="37" t="str">
        <f>+IFERROR(VLOOKUP(Tabla1[[#This Row],[Supervisor]],STAFF!E:H,4,0),"")</f>
        <v/>
      </c>
      <c r="Z1461" s="40">
        <v>43311</v>
      </c>
      <c r="AA1461" s="40">
        <v>43312</v>
      </c>
      <c r="AC1461" s="40"/>
      <c r="AJ1461" s="37">
        <v>34</v>
      </c>
      <c r="AK1461" s="37" t="s">
        <v>3082</v>
      </c>
      <c r="AL1461" s="37">
        <v>30</v>
      </c>
      <c r="AN1461" s="37" t="str">
        <f>+IF(AL1461=45,1,"")</f>
        <v/>
      </c>
      <c r="AO1461" s="40">
        <f ca="1">+TODAY()</f>
        <v>44256</v>
      </c>
      <c r="AP1461" s="41" t="str">
        <f>+IF(Tabla1[[#This Row],[Fecha Ingreso Plataforma]]="","",AO1461-AC1461)</f>
        <v/>
      </c>
      <c r="AQ1461" s="40"/>
      <c r="AR1461" s="42" t="str">
        <f>+IF(Tabla1[[#This Row],[Fecha Baja]]="","",VALUE(1&amp;"/"&amp;MONTH(Tabla1[[#This Row],[Fecha Baja]])&amp;"/"&amp;YEAR(Tabla1[[#This Row],[Fecha Baja]])))</f>
        <v/>
      </c>
      <c r="AS1461" s="42" t="str">
        <f>IF(Tabla1[[#This Row],[Fecha Ingreso Plataforma]]="","",VALUE(1&amp;"/"&amp;MONTH(Tabla1[[#This Row],[Fecha Ingreso Plataforma]])&amp;"/"&amp;YEAR(Tabla1[[#This Row],[Fecha Ingreso Plataforma]])))</f>
        <v/>
      </c>
      <c r="AT1461" s="41" t="str">
        <f>+IF(AND(Tabla1[[#This Row],[dias]]&gt;=135,Tabla1[[#This Row],[Estado]]="Vigente"),"Si","No")</f>
        <v>No</v>
      </c>
      <c r="AU1461" s="37" t="str">
        <f>+IF(COUNTIF('PLAN EMPLEADO'!I:I,Tabla1[[#This Row],[Mail]])=0,"No","Si")</f>
        <v>No</v>
      </c>
      <c r="AV1461" s="89" t="s">
        <v>709</v>
      </c>
      <c r="AW1461" s="194"/>
    </row>
    <row r="1462" spans="1:49" x14ac:dyDescent="0.2">
      <c r="A1462" s="37" t="s">
        <v>27</v>
      </c>
      <c r="B1462" s="37" t="s">
        <v>3115</v>
      </c>
      <c r="C1462" s="37" t="s">
        <v>28</v>
      </c>
      <c r="D1462" s="37" t="s">
        <v>30</v>
      </c>
      <c r="E1462" s="193" t="str">
        <f>+LEFT(Tabla1[[#This Row],[RutDV]],8)</f>
        <v>17663487</v>
      </c>
      <c r="F1462" s="193" t="str">
        <f>+RIGHT(Tabla1[[#This Row],[RutDV]],1)</f>
        <v>1</v>
      </c>
      <c r="G1462" s="37" t="s">
        <v>3718</v>
      </c>
      <c r="H1462" s="37" t="s">
        <v>3777</v>
      </c>
      <c r="I1462" s="37" t="str">
        <f>+TRIM(Tabla1[[#This Row],[Nombres]]&amp;" "&amp;Tabla1[[#This Row],[Apellidos]])</f>
        <v>STEPHANIE ARACELLI RIQUELME BORLANDO</v>
      </c>
      <c r="J1462" s="37" t="s">
        <v>3691</v>
      </c>
      <c r="K1462" s="37" t="s">
        <v>3692</v>
      </c>
      <c r="L1462" s="37" t="s">
        <v>2494</v>
      </c>
      <c r="M1462" s="37" t="s">
        <v>2499</v>
      </c>
      <c r="P1462" s="40"/>
      <c r="Q1462" s="37"/>
      <c r="V1462" s="40">
        <v>33169</v>
      </c>
      <c r="W1462" s="37" t="s">
        <v>3082</v>
      </c>
      <c r="Y1462" s="37" t="str">
        <f>+IFERROR(VLOOKUP(Tabla1[[#This Row],[Supervisor]],STAFF!E:H,4,0),"")</f>
        <v/>
      </c>
      <c r="Z1462" s="40">
        <v>43306</v>
      </c>
      <c r="AA1462" s="40">
        <v>43312</v>
      </c>
      <c r="AC1462" s="40"/>
      <c r="AJ1462" s="37">
        <v>34</v>
      </c>
      <c r="AK1462" s="37" t="s">
        <v>3082</v>
      </c>
      <c r="AL1462" s="37">
        <v>30</v>
      </c>
      <c r="AN1462" s="37" t="str">
        <f>+IF(AL1462=45,1,"")</f>
        <v/>
      </c>
      <c r="AO1462" s="40">
        <f ca="1">+TODAY()</f>
        <v>44256</v>
      </c>
      <c r="AP1462" s="41" t="str">
        <f>+IF(Tabla1[[#This Row],[Fecha Ingreso Plataforma]]="","",AO1462-AC1462)</f>
        <v/>
      </c>
      <c r="AQ1462" s="40"/>
      <c r="AR1462" s="42" t="str">
        <f>+IF(Tabla1[[#This Row],[Fecha Baja]]="","",VALUE(1&amp;"/"&amp;MONTH(Tabla1[[#This Row],[Fecha Baja]])&amp;"/"&amp;YEAR(Tabla1[[#This Row],[Fecha Baja]])))</f>
        <v/>
      </c>
      <c r="AS1462" s="42" t="str">
        <f>IF(Tabla1[[#This Row],[Fecha Ingreso Plataforma]]="","",VALUE(1&amp;"/"&amp;MONTH(Tabla1[[#This Row],[Fecha Ingreso Plataforma]])&amp;"/"&amp;YEAR(Tabla1[[#This Row],[Fecha Ingreso Plataforma]])))</f>
        <v/>
      </c>
      <c r="AT1462" s="41" t="str">
        <f>+IF(AND(Tabla1[[#This Row],[dias]]&gt;=135,Tabla1[[#This Row],[Estado]]="Vigente"),"Si","No")</f>
        <v>No</v>
      </c>
      <c r="AU1462" s="37" t="str">
        <f>+IF(COUNTIF('PLAN EMPLEADO'!I:I,Tabla1[[#This Row],[Mail]])=0,"No","Si")</f>
        <v>No</v>
      </c>
      <c r="AV1462" s="89" t="s">
        <v>709</v>
      </c>
      <c r="AW1462" s="194"/>
    </row>
    <row r="1463" spans="1:49" x14ac:dyDescent="0.2">
      <c r="A1463" s="37" t="s">
        <v>27</v>
      </c>
      <c r="B1463" s="37" t="s">
        <v>3115</v>
      </c>
      <c r="C1463" s="37" t="s">
        <v>28</v>
      </c>
      <c r="D1463" s="37" t="s">
        <v>30</v>
      </c>
      <c r="E1463" s="193" t="str">
        <f>+LEFT(Tabla1[[#This Row],[RutDV]],8)</f>
        <v>19036674</v>
      </c>
      <c r="F1463" s="193" t="str">
        <f>+RIGHT(Tabla1[[#This Row],[RutDV]],1)</f>
        <v>K</v>
      </c>
      <c r="G1463" s="37" t="s">
        <v>3713</v>
      </c>
      <c r="H1463" s="37" t="s">
        <v>3774</v>
      </c>
      <c r="I1463" s="37" t="str">
        <f>+TRIM(Tabla1[[#This Row],[Nombres]]&amp;" "&amp;Tabla1[[#This Row],[Apellidos]])</f>
        <v>STEFANIE FRANCISCA SAAVEDRA GONZALEZ</v>
      </c>
      <c r="J1463" s="37" t="s">
        <v>3683</v>
      </c>
      <c r="K1463" s="37" t="s">
        <v>3684</v>
      </c>
      <c r="L1463" s="37" t="s">
        <v>2494</v>
      </c>
      <c r="M1463" s="37" t="s">
        <v>2499</v>
      </c>
      <c r="P1463" s="40"/>
      <c r="Q1463" s="37"/>
      <c r="V1463" s="40">
        <v>34631</v>
      </c>
      <c r="W1463" s="37" t="s">
        <v>3082</v>
      </c>
      <c r="Y1463" s="37" t="str">
        <f>+IFERROR(VLOOKUP(Tabla1[[#This Row],[Supervisor]],STAFF!E:H,4,0),"")</f>
        <v/>
      </c>
      <c r="Z1463" s="40">
        <v>43301</v>
      </c>
      <c r="AA1463" s="40">
        <v>43312</v>
      </c>
      <c r="AC1463" s="40"/>
      <c r="AJ1463" s="37">
        <v>34</v>
      </c>
      <c r="AK1463" s="37" t="s">
        <v>3082</v>
      </c>
      <c r="AL1463" s="37">
        <v>30</v>
      </c>
      <c r="AN1463" s="37" t="str">
        <f>+IF(AL1463=45,1,"")</f>
        <v/>
      </c>
      <c r="AO1463" s="40">
        <f ca="1">+TODAY()</f>
        <v>44256</v>
      </c>
      <c r="AP1463" s="41" t="str">
        <f>+IF(Tabla1[[#This Row],[Fecha Ingreso Plataforma]]="","",AO1463-AC1463)</f>
        <v/>
      </c>
      <c r="AQ1463" s="40"/>
      <c r="AR1463" s="42" t="str">
        <f>+IF(Tabla1[[#This Row],[Fecha Baja]]="","",VALUE(1&amp;"/"&amp;MONTH(Tabla1[[#This Row],[Fecha Baja]])&amp;"/"&amp;YEAR(Tabla1[[#This Row],[Fecha Baja]])))</f>
        <v/>
      </c>
      <c r="AS1463" s="42" t="str">
        <f>IF(Tabla1[[#This Row],[Fecha Ingreso Plataforma]]="","",VALUE(1&amp;"/"&amp;MONTH(Tabla1[[#This Row],[Fecha Ingreso Plataforma]])&amp;"/"&amp;YEAR(Tabla1[[#This Row],[Fecha Ingreso Plataforma]])))</f>
        <v/>
      </c>
      <c r="AT1463" s="41" t="str">
        <f>+IF(AND(Tabla1[[#This Row],[dias]]&gt;=135,Tabla1[[#This Row],[Estado]]="Vigente"),"Si","No")</f>
        <v>No</v>
      </c>
      <c r="AU1463" s="37" t="str">
        <f>+IF(COUNTIF('PLAN EMPLEADO'!I:I,Tabla1[[#This Row],[Mail]])=0,"No","Si")</f>
        <v>No</v>
      </c>
      <c r="AV1463" s="89" t="s">
        <v>709</v>
      </c>
      <c r="AW1463" s="194"/>
    </row>
    <row r="1464" spans="1:49" x14ac:dyDescent="0.2">
      <c r="A1464" s="37" t="s">
        <v>27</v>
      </c>
      <c r="B1464" s="37" t="s">
        <v>3115</v>
      </c>
      <c r="C1464" s="37" t="s">
        <v>29</v>
      </c>
      <c r="D1464" s="37" t="s">
        <v>30</v>
      </c>
      <c r="E1464" s="193" t="str">
        <f>+LEFT(Tabla1[[#This Row],[RutDV]],8)</f>
        <v>16443021</v>
      </c>
      <c r="F1464" s="193" t="str">
        <f>+RIGHT(Tabla1[[#This Row],[RutDV]],1)</f>
        <v>9</v>
      </c>
      <c r="G1464" s="37" t="s">
        <v>3660</v>
      </c>
      <c r="H1464" s="37" t="s">
        <v>3888</v>
      </c>
      <c r="I1464" s="37" t="str">
        <f>+TRIM(Tabla1[[#This Row],[Nombres]]&amp;" "&amp;Tabla1[[#This Row],[Apellidos]])</f>
        <v>FELIPE ALEJANDRO MUNDACA CRAIG</v>
      </c>
      <c r="J1464" s="37" t="s">
        <v>3634</v>
      </c>
      <c r="K1464" s="37" t="s">
        <v>3635</v>
      </c>
      <c r="L1464" s="37" t="s">
        <v>2494</v>
      </c>
      <c r="M1464" s="37" t="s">
        <v>2499</v>
      </c>
      <c r="N1464" s="37" t="s">
        <v>3596</v>
      </c>
      <c r="P1464" s="40"/>
      <c r="Q1464" s="37"/>
      <c r="V1464" s="40">
        <v>31409</v>
      </c>
      <c r="W1464" s="37" t="s">
        <v>3087</v>
      </c>
      <c r="Y1464" s="37" t="str">
        <f>+IFERROR(VLOOKUP(Tabla1[[#This Row],[Supervisor]],STAFF!E:H,4,0),"")</f>
        <v/>
      </c>
      <c r="Z1464" s="40">
        <v>43311</v>
      </c>
      <c r="AA1464" s="40">
        <v>43325</v>
      </c>
      <c r="AB1464" s="37" t="s">
        <v>2517</v>
      </c>
      <c r="AC1464" s="40"/>
      <c r="AD1464" s="37" t="s">
        <v>3888</v>
      </c>
      <c r="AE1464" s="37" t="s">
        <v>3888</v>
      </c>
      <c r="AF1464" s="37">
        <v>19094</v>
      </c>
      <c r="AG1464" s="37" t="s">
        <v>3889</v>
      </c>
      <c r="AJ1464" s="37">
        <v>35</v>
      </c>
      <c r="AK1464" s="37" t="s">
        <v>3087</v>
      </c>
      <c r="AL1464" s="37">
        <v>30</v>
      </c>
      <c r="AN1464" s="37" t="str">
        <f>+IF(AL1464=45,1,"")</f>
        <v/>
      </c>
      <c r="AO1464" s="40">
        <f ca="1">+TODAY()</f>
        <v>44256</v>
      </c>
      <c r="AP1464" s="41" t="str">
        <f>+IF(Tabla1[[#This Row],[Fecha Ingreso Plataforma]]="","",AO1464-AC1464)</f>
        <v/>
      </c>
      <c r="AQ1464" s="40"/>
      <c r="AR1464" s="42" t="str">
        <f>+IF(Tabla1[[#This Row],[Fecha Baja]]="","",VALUE(1&amp;"/"&amp;MONTH(Tabla1[[#This Row],[Fecha Baja]])&amp;"/"&amp;YEAR(Tabla1[[#This Row],[Fecha Baja]])))</f>
        <v/>
      </c>
      <c r="AS1464" s="42" t="str">
        <f>IF(Tabla1[[#This Row],[Fecha Ingreso Plataforma]]="","",VALUE(1&amp;"/"&amp;MONTH(Tabla1[[#This Row],[Fecha Ingreso Plataforma]])&amp;"/"&amp;YEAR(Tabla1[[#This Row],[Fecha Ingreso Plataforma]])))</f>
        <v/>
      </c>
      <c r="AT1464" s="41" t="str">
        <f>+IF(AND(Tabla1[[#This Row],[dias]]&gt;=135,Tabla1[[#This Row],[Estado]]="Vigente"),"Si","No")</f>
        <v>No</v>
      </c>
      <c r="AU1464" s="37" t="str">
        <f>+IF(COUNTIF('PLAN EMPLEADO'!I:I,Tabla1[[#This Row],[Mail]])=0,"No","Si")</f>
        <v>No</v>
      </c>
      <c r="AV1464" s="89" t="s">
        <v>709</v>
      </c>
      <c r="AW1464" s="194"/>
    </row>
    <row r="1465" spans="1:49" x14ac:dyDescent="0.2">
      <c r="A1465" s="37" t="s">
        <v>27</v>
      </c>
      <c r="B1465" s="37" t="s">
        <v>3115</v>
      </c>
      <c r="C1465" s="37" t="s">
        <v>29</v>
      </c>
      <c r="D1465" s="37" t="s">
        <v>30</v>
      </c>
      <c r="E1465" s="193" t="str">
        <f>+LEFT(Tabla1[[#This Row],[RutDV]],8)</f>
        <v>16912945</v>
      </c>
      <c r="F1465" s="193" t="str">
        <f>+RIGHT(Tabla1[[#This Row],[RutDV]],1)</f>
        <v>2</v>
      </c>
      <c r="G1465" s="37" t="s">
        <v>3661</v>
      </c>
      <c r="H1465" s="37" t="s">
        <v>3890</v>
      </c>
      <c r="I1465" s="37" t="str">
        <f>+TRIM(Tabla1[[#This Row],[Nombres]]&amp;" "&amp;Tabla1[[#This Row],[Apellidos]])</f>
        <v>NATALIE ANDREE ORELLANA CASTRO</v>
      </c>
      <c r="J1465" s="37" t="s">
        <v>3636</v>
      </c>
      <c r="K1465" s="37" t="s">
        <v>3637</v>
      </c>
      <c r="L1465" s="37" t="s">
        <v>2494</v>
      </c>
      <c r="M1465" s="37" t="s">
        <v>2499</v>
      </c>
      <c r="P1465" s="40">
        <v>43322</v>
      </c>
      <c r="Q1465" s="37"/>
      <c r="V1465" s="40">
        <v>31409</v>
      </c>
      <c r="W1465" s="37" t="s">
        <v>3087</v>
      </c>
      <c r="Y1465" s="37" t="str">
        <f>+IFERROR(VLOOKUP(Tabla1[[#This Row],[Supervisor]],STAFF!E:H,4,0),"")</f>
        <v/>
      </c>
      <c r="Z1465" s="40">
        <v>43311</v>
      </c>
      <c r="AA1465" s="40">
        <v>43325</v>
      </c>
      <c r="AC1465" s="40"/>
      <c r="AD1465" s="37" t="s">
        <v>3890</v>
      </c>
      <c r="AE1465" s="37" t="s">
        <v>3890</v>
      </c>
      <c r="AF1465" s="37">
        <v>19092</v>
      </c>
      <c r="AG1465" s="37" t="s">
        <v>3891</v>
      </c>
      <c r="AJ1465" s="37">
        <v>35</v>
      </c>
      <c r="AK1465" s="37" t="s">
        <v>3087</v>
      </c>
      <c r="AL1465" s="37">
        <v>30</v>
      </c>
      <c r="AN1465" s="37" t="str">
        <f>+IF(AL1465=45,1,"")</f>
        <v/>
      </c>
      <c r="AO1465" s="40">
        <f ca="1">+TODAY()</f>
        <v>44256</v>
      </c>
      <c r="AP1465" s="41" t="str">
        <f>+IF(Tabla1[[#This Row],[Fecha Ingreso Plataforma]]="","",AO1465-AC1465)</f>
        <v/>
      </c>
      <c r="AQ1465" s="40"/>
      <c r="AR1465" s="42">
        <f>+IF(Tabla1[[#This Row],[Fecha Baja]]="","",VALUE(1&amp;"/"&amp;MONTH(Tabla1[[#This Row],[Fecha Baja]])&amp;"/"&amp;YEAR(Tabla1[[#This Row],[Fecha Baja]])))</f>
        <v>43313</v>
      </c>
      <c r="AS1465" s="42" t="str">
        <f>IF(Tabla1[[#This Row],[Fecha Ingreso Plataforma]]="","",VALUE(1&amp;"/"&amp;MONTH(Tabla1[[#This Row],[Fecha Ingreso Plataforma]])&amp;"/"&amp;YEAR(Tabla1[[#This Row],[Fecha Ingreso Plataforma]])))</f>
        <v/>
      </c>
      <c r="AT1465" s="41" t="str">
        <f>+IF(AND(Tabla1[[#This Row],[dias]]&gt;=135,Tabla1[[#This Row],[Estado]]="Vigente"),"Si","No")</f>
        <v>No</v>
      </c>
      <c r="AU1465" s="37" t="str">
        <f>+IF(COUNTIF('PLAN EMPLEADO'!I:I,Tabla1[[#This Row],[Mail]])=0,"No","Si")</f>
        <v>No</v>
      </c>
      <c r="AV1465" s="89" t="s">
        <v>709</v>
      </c>
      <c r="AW1465" s="194"/>
    </row>
    <row r="1466" spans="1:49" x14ac:dyDescent="0.2">
      <c r="A1466" s="37" t="s">
        <v>27</v>
      </c>
      <c r="B1466" s="37" t="s">
        <v>3115</v>
      </c>
      <c r="C1466" s="37" t="s">
        <v>28</v>
      </c>
      <c r="D1466" s="37" t="s">
        <v>30</v>
      </c>
      <c r="E1466" s="193" t="str">
        <f>+LEFT(Tabla1[[#This Row],[RutDV]],8)</f>
        <v>18493568</v>
      </c>
      <c r="F1466" s="193" t="str">
        <f>+RIGHT(Tabla1[[#This Row],[RutDV]],1)</f>
        <v>6</v>
      </c>
      <c r="G1466" s="37" t="s">
        <v>3941</v>
      </c>
      <c r="H1466" s="37" t="s">
        <v>3957</v>
      </c>
      <c r="I1466" s="37" t="str">
        <f>+TRIM(Tabla1[[#This Row],[Nombres]]&amp;" "&amp;Tabla1[[#This Row],[Apellidos]])</f>
        <v>CARLOS GABRIEL JUNIOR RODRIGUEZ ALFARO</v>
      </c>
      <c r="J1466" s="37" t="s">
        <v>3918</v>
      </c>
      <c r="K1466" s="37" t="s">
        <v>3919</v>
      </c>
      <c r="L1466" s="37" t="s">
        <v>2494</v>
      </c>
      <c r="M1466" s="37" t="s">
        <v>2499</v>
      </c>
      <c r="P1466" s="40">
        <v>43342</v>
      </c>
      <c r="Q1466" s="37"/>
      <c r="V1466" s="40">
        <v>34030</v>
      </c>
      <c r="W1466" s="37" t="s">
        <v>2515</v>
      </c>
      <c r="Y1466" s="37" t="str">
        <f>+IFERROR(VLOOKUP(Tabla1[[#This Row],[Supervisor]],STAFF!E:H,4,0),"")</f>
        <v/>
      </c>
      <c r="Z1466" s="40">
        <v>43320</v>
      </c>
      <c r="AA1466" s="40">
        <v>43341</v>
      </c>
      <c r="AC1466" s="40"/>
      <c r="AD1466" s="37" t="s">
        <v>3957</v>
      </c>
      <c r="AE1466" s="37" t="s">
        <v>3957</v>
      </c>
      <c r="AF1466" s="37">
        <v>19166</v>
      </c>
      <c r="AG1466" s="37" t="s">
        <v>3975</v>
      </c>
      <c r="AJ1466" s="37">
        <v>36</v>
      </c>
      <c r="AK1466" s="37" t="s">
        <v>2515</v>
      </c>
      <c r="AL1466" s="37" t="s">
        <v>709</v>
      </c>
      <c r="AN1466" s="37" t="str">
        <f>+IF(AL1466=45,1,"")</f>
        <v/>
      </c>
      <c r="AO1466" s="40">
        <f ca="1">+TODAY()</f>
        <v>44256</v>
      </c>
      <c r="AP1466" s="41" t="str">
        <f>+IF(Tabla1[[#This Row],[Fecha Ingreso Plataforma]]="","",AO1466-AC1466)</f>
        <v/>
      </c>
      <c r="AQ1466" s="40"/>
      <c r="AR1466" s="42">
        <f>+IF(Tabla1[[#This Row],[Fecha Baja]]="","",VALUE(1&amp;"/"&amp;MONTH(Tabla1[[#This Row],[Fecha Baja]])&amp;"/"&amp;YEAR(Tabla1[[#This Row],[Fecha Baja]])))</f>
        <v>43313</v>
      </c>
      <c r="AS1466" s="42" t="str">
        <f>IF(Tabla1[[#This Row],[Fecha Ingreso Plataforma]]="","",VALUE(1&amp;"/"&amp;MONTH(Tabla1[[#This Row],[Fecha Ingreso Plataforma]])&amp;"/"&amp;YEAR(Tabla1[[#This Row],[Fecha Ingreso Plataforma]])))</f>
        <v/>
      </c>
      <c r="AT1466" s="41" t="str">
        <f>+IF(AND(Tabla1[[#This Row],[dias]]&gt;=135,Tabla1[[#This Row],[Estado]]="Vigente"),"Si","No")</f>
        <v>No</v>
      </c>
      <c r="AU1466" s="37" t="str">
        <f>+IF(COUNTIF('PLAN EMPLEADO'!I:I,Tabla1[[#This Row],[Mail]])=0,"No","Si")</f>
        <v>No</v>
      </c>
      <c r="AV1466" s="89" t="s">
        <v>709</v>
      </c>
      <c r="AW1466" s="194"/>
    </row>
    <row r="1467" spans="1:49" x14ac:dyDescent="0.2">
      <c r="A1467" s="37" t="s">
        <v>27</v>
      </c>
      <c r="B1467" s="37" t="s">
        <v>3115</v>
      </c>
      <c r="C1467" s="37" t="s">
        <v>28</v>
      </c>
      <c r="D1467" s="37" t="s">
        <v>30</v>
      </c>
      <c r="E1467" s="193" t="str">
        <f>+LEFT(Tabla1[[#This Row],[RutDV]],8)</f>
        <v>17364320</v>
      </c>
      <c r="F1467" s="193" t="str">
        <f>+RIGHT(Tabla1[[#This Row],[RutDV]],1)</f>
        <v>9</v>
      </c>
      <c r="G1467" s="37" t="s">
        <v>3933</v>
      </c>
      <c r="H1467" s="37" t="s">
        <v>3949</v>
      </c>
      <c r="I1467" s="37" t="str">
        <f>+TRIM(Tabla1[[#This Row],[Nombres]]&amp;" "&amp;Tabla1[[#This Row],[Apellidos]])</f>
        <v>DANIEL ULISES GALLARDO DIAZ</v>
      </c>
      <c r="J1467" s="37" t="s">
        <v>4552</v>
      </c>
      <c r="K1467" s="37" t="s">
        <v>3904</v>
      </c>
      <c r="L1467" s="37" t="s">
        <v>2494</v>
      </c>
      <c r="M1467" s="37" t="s">
        <v>2499</v>
      </c>
      <c r="P1467" s="40">
        <v>43322</v>
      </c>
      <c r="Q1467" s="37"/>
      <c r="V1467" s="40">
        <v>32987</v>
      </c>
      <c r="W1467" s="37" t="s">
        <v>2515</v>
      </c>
      <c r="Y1467" s="37" t="str">
        <f>+IFERROR(VLOOKUP(Tabla1[[#This Row],[Supervisor]],STAFF!E:H,4,0),"")</f>
        <v/>
      </c>
      <c r="Z1467" s="40">
        <v>43320</v>
      </c>
      <c r="AA1467" s="40">
        <v>43341</v>
      </c>
      <c r="AC1467" s="40"/>
      <c r="AD1467" s="37" t="s">
        <v>3949</v>
      </c>
      <c r="AE1467" s="37" t="s">
        <v>3949</v>
      </c>
      <c r="AF1467" s="37">
        <v>19120</v>
      </c>
      <c r="AG1467" s="37" t="s">
        <v>3967</v>
      </c>
      <c r="AJ1467" s="37">
        <v>36</v>
      </c>
      <c r="AK1467" s="37" t="s">
        <v>2515</v>
      </c>
      <c r="AL1467" s="37" t="s">
        <v>709</v>
      </c>
      <c r="AN1467" s="37" t="str">
        <f>+IF(AL1467=45,1,"")</f>
        <v/>
      </c>
      <c r="AO1467" s="40">
        <f ca="1">+TODAY()</f>
        <v>44256</v>
      </c>
      <c r="AP1467" s="41" t="str">
        <f>+IF(Tabla1[[#This Row],[Fecha Ingreso Plataforma]]="","",AO1467-AC1467)</f>
        <v/>
      </c>
      <c r="AQ1467" s="40"/>
      <c r="AR1467" s="42">
        <f>+IF(Tabla1[[#This Row],[Fecha Baja]]="","",VALUE(1&amp;"/"&amp;MONTH(Tabla1[[#This Row],[Fecha Baja]])&amp;"/"&amp;YEAR(Tabla1[[#This Row],[Fecha Baja]])))</f>
        <v>43313</v>
      </c>
      <c r="AS1467" s="42" t="str">
        <f>IF(Tabla1[[#This Row],[Fecha Ingreso Plataforma]]="","",VALUE(1&amp;"/"&amp;MONTH(Tabla1[[#This Row],[Fecha Ingreso Plataforma]])&amp;"/"&amp;YEAR(Tabla1[[#This Row],[Fecha Ingreso Plataforma]])))</f>
        <v/>
      </c>
      <c r="AT1467" s="41" t="str">
        <f>+IF(AND(Tabla1[[#This Row],[dias]]&gt;=135,Tabla1[[#This Row],[Estado]]="Vigente"),"Si","No")</f>
        <v>No</v>
      </c>
      <c r="AU1467" s="37" t="str">
        <f>+IF(COUNTIF('PLAN EMPLEADO'!I:I,Tabla1[[#This Row],[Mail]])=0,"No","Si")</f>
        <v>No</v>
      </c>
      <c r="AV1467" s="89" t="s">
        <v>709</v>
      </c>
      <c r="AW1467" s="194"/>
    </row>
    <row r="1468" spans="1:49" x14ac:dyDescent="0.2">
      <c r="A1468" s="37" t="s">
        <v>27</v>
      </c>
      <c r="B1468" s="37" t="s">
        <v>3115</v>
      </c>
      <c r="C1468" s="37" t="s">
        <v>28</v>
      </c>
      <c r="D1468" s="37" t="s">
        <v>30</v>
      </c>
      <c r="E1468" s="193" t="str">
        <f>+LEFT(Tabla1[[#This Row],[RutDV]],8)</f>
        <v>19491177</v>
      </c>
      <c r="F1468" s="193" t="str">
        <f>+RIGHT(Tabla1[[#This Row],[RutDV]],1)</f>
        <v>7</v>
      </c>
      <c r="G1468" s="37" t="s">
        <v>3934</v>
      </c>
      <c r="H1468" s="37" t="s">
        <v>3950</v>
      </c>
      <c r="I1468" s="37" t="str">
        <f>+TRIM(Tabla1[[#This Row],[Nombres]]&amp;" "&amp;Tabla1[[#This Row],[Apellidos]])</f>
        <v>FRANCISCA ELISA CASTILLO ARANCIBIA</v>
      </c>
      <c r="J1468" s="37" t="s">
        <v>3905</v>
      </c>
      <c r="K1468" s="37" t="s">
        <v>3906</v>
      </c>
      <c r="L1468" s="37" t="s">
        <v>2494</v>
      </c>
      <c r="M1468" s="37" t="s">
        <v>2499</v>
      </c>
      <c r="P1468" s="40">
        <v>43340</v>
      </c>
      <c r="Q1468" s="37"/>
      <c r="V1468" s="40">
        <v>35425</v>
      </c>
      <c r="W1468" s="37" t="s">
        <v>2515</v>
      </c>
      <c r="Y1468" s="37" t="str">
        <f>+IFERROR(VLOOKUP(Tabla1[[#This Row],[Supervisor]],STAFF!E:H,4,0),"")</f>
        <v/>
      </c>
      <c r="Z1468" s="40">
        <v>43320</v>
      </c>
      <c r="AA1468" s="40">
        <v>43341</v>
      </c>
      <c r="AC1468" s="40"/>
      <c r="AD1468" s="37" t="s">
        <v>3950</v>
      </c>
      <c r="AE1468" s="37" t="s">
        <v>3950</v>
      </c>
      <c r="AF1468" s="37">
        <v>19133</v>
      </c>
      <c r="AG1468" s="37" t="s">
        <v>3968</v>
      </c>
      <c r="AJ1468" s="37">
        <v>36</v>
      </c>
      <c r="AK1468" s="37" t="s">
        <v>2515</v>
      </c>
      <c r="AL1468" s="37" t="s">
        <v>709</v>
      </c>
      <c r="AN1468" s="37" t="str">
        <f>+IF(AL1468=45,1,"")</f>
        <v/>
      </c>
      <c r="AO1468" s="40">
        <f ca="1">+TODAY()</f>
        <v>44256</v>
      </c>
      <c r="AP1468" s="41" t="str">
        <f>+IF(Tabla1[[#This Row],[Fecha Ingreso Plataforma]]="","",AO1468-AC1468)</f>
        <v/>
      </c>
      <c r="AQ1468" s="40"/>
      <c r="AR1468" s="42">
        <f>+IF(Tabla1[[#This Row],[Fecha Baja]]="","",VALUE(1&amp;"/"&amp;MONTH(Tabla1[[#This Row],[Fecha Baja]])&amp;"/"&amp;YEAR(Tabla1[[#This Row],[Fecha Baja]])))</f>
        <v>43313</v>
      </c>
      <c r="AS1468" s="42" t="str">
        <f>IF(Tabla1[[#This Row],[Fecha Ingreso Plataforma]]="","",VALUE(1&amp;"/"&amp;MONTH(Tabla1[[#This Row],[Fecha Ingreso Plataforma]])&amp;"/"&amp;YEAR(Tabla1[[#This Row],[Fecha Ingreso Plataforma]])))</f>
        <v/>
      </c>
      <c r="AT1468" s="41" t="str">
        <f>+IF(AND(Tabla1[[#This Row],[dias]]&gt;=135,Tabla1[[#This Row],[Estado]]="Vigente"),"Si","No")</f>
        <v>No</v>
      </c>
      <c r="AU1468" s="37" t="str">
        <f>+IF(COUNTIF('PLAN EMPLEADO'!I:I,Tabla1[[#This Row],[Mail]])=0,"No","Si")</f>
        <v>No</v>
      </c>
      <c r="AV1468" s="89" t="s">
        <v>709</v>
      </c>
      <c r="AW1468" s="194"/>
    </row>
    <row r="1469" spans="1:49" x14ac:dyDescent="0.2">
      <c r="A1469" s="37" t="s">
        <v>27</v>
      </c>
      <c r="B1469" s="37" t="s">
        <v>3115</v>
      </c>
      <c r="C1469" s="37" t="s">
        <v>28</v>
      </c>
      <c r="D1469" s="37" t="s">
        <v>30</v>
      </c>
      <c r="E1469" s="193" t="str">
        <f>+LEFT(Tabla1[[#This Row],[RutDV]],8)</f>
        <v>15008141</v>
      </c>
      <c r="F1469" s="193" t="str">
        <f>+RIGHT(Tabla1[[#This Row],[RutDV]],1)</f>
        <v>6</v>
      </c>
      <c r="G1469" s="37" t="s">
        <v>3935</v>
      </c>
      <c r="H1469" s="37" t="s">
        <v>3951</v>
      </c>
      <c r="I1469" s="37" t="str">
        <f>+TRIM(Tabla1[[#This Row],[Nombres]]&amp;" "&amp;Tabla1[[#This Row],[Apellidos]])</f>
        <v>LENKA JESSENIA AGUIRRE GALAZ</v>
      </c>
      <c r="J1469" s="37" t="s">
        <v>3907</v>
      </c>
      <c r="K1469" s="37" t="s">
        <v>3908</v>
      </c>
      <c r="L1469" s="37" t="s">
        <v>2494</v>
      </c>
      <c r="M1469" s="37" t="s">
        <v>2499</v>
      </c>
      <c r="N1469" s="37" t="s">
        <v>3596</v>
      </c>
      <c r="P1469" s="40">
        <v>43342</v>
      </c>
      <c r="Q1469" s="37"/>
      <c r="V1469" s="40">
        <v>30343</v>
      </c>
      <c r="W1469" s="37" t="s">
        <v>2515</v>
      </c>
      <c r="Y1469" s="37" t="str">
        <f>+IFERROR(VLOOKUP(Tabla1[[#This Row],[Supervisor]],STAFF!E:H,4,0),"")</f>
        <v/>
      </c>
      <c r="Z1469" s="40">
        <v>43320</v>
      </c>
      <c r="AA1469" s="40">
        <v>43341</v>
      </c>
      <c r="AC1469" s="40"/>
      <c r="AD1469" s="37" t="s">
        <v>3951</v>
      </c>
      <c r="AE1469" s="37" t="s">
        <v>3951</v>
      </c>
      <c r="AF1469" s="37">
        <v>19139</v>
      </c>
      <c r="AG1469" s="37" t="s">
        <v>3969</v>
      </c>
      <c r="AJ1469" s="37">
        <v>36</v>
      </c>
      <c r="AK1469" s="37" t="s">
        <v>2515</v>
      </c>
      <c r="AL1469" s="37" t="s">
        <v>709</v>
      </c>
      <c r="AN1469" s="37" t="str">
        <f>+IF(AL1469=45,1,"")</f>
        <v/>
      </c>
      <c r="AO1469" s="40">
        <f ca="1">+TODAY()</f>
        <v>44256</v>
      </c>
      <c r="AP1469" s="41" t="str">
        <f>+IF(Tabla1[[#This Row],[Fecha Ingreso Plataforma]]="","",AO1469-AC1469)</f>
        <v/>
      </c>
      <c r="AQ1469" s="40"/>
      <c r="AR1469" s="42">
        <f>+IF(Tabla1[[#This Row],[Fecha Baja]]="","",VALUE(1&amp;"/"&amp;MONTH(Tabla1[[#This Row],[Fecha Baja]])&amp;"/"&amp;YEAR(Tabla1[[#This Row],[Fecha Baja]])))</f>
        <v>43313</v>
      </c>
      <c r="AS1469" s="42" t="str">
        <f>IF(Tabla1[[#This Row],[Fecha Ingreso Plataforma]]="","",VALUE(1&amp;"/"&amp;MONTH(Tabla1[[#This Row],[Fecha Ingreso Plataforma]])&amp;"/"&amp;YEAR(Tabla1[[#This Row],[Fecha Ingreso Plataforma]])))</f>
        <v/>
      </c>
      <c r="AT1469" s="41" t="str">
        <f>+IF(AND(Tabla1[[#This Row],[dias]]&gt;=135,Tabla1[[#This Row],[Estado]]="Vigente"),"Si","No")</f>
        <v>No</v>
      </c>
      <c r="AU1469" s="37" t="str">
        <f>+IF(COUNTIF('PLAN EMPLEADO'!I:I,Tabla1[[#This Row],[Mail]])=0,"No","Si")</f>
        <v>No</v>
      </c>
      <c r="AV1469" s="89" t="s">
        <v>709</v>
      </c>
      <c r="AW1469" s="194"/>
    </row>
    <row r="1470" spans="1:49" x14ac:dyDescent="0.2">
      <c r="A1470" s="37" t="s">
        <v>27</v>
      </c>
      <c r="B1470" s="37" t="s">
        <v>3115</v>
      </c>
      <c r="C1470" s="37" t="s">
        <v>28</v>
      </c>
      <c r="D1470" s="37" t="s">
        <v>30</v>
      </c>
      <c r="E1470" s="193" t="str">
        <f>+LEFT(Tabla1[[#This Row],[RutDV]],8)</f>
        <v>17554698</v>
      </c>
      <c r="F1470" s="193" t="str">
        <f>+RIGHT(Tabla1[[#This Row],[RutDV]],1)</f>
        <v>7</v>
      </c>
      <c r="G1470" s="37" t="s">
        <v>3945</v>
      </c>
      <c r="H1470" s="37" t="s">
        <v>3962</v>
      </c>
      <c r="I1470" s="37" t="str">
        <f>+TRIM(Tabla1[[#This Row],[Nombres]]&amp;" "&amp;Tabla1[[#This Row],[Apellidos]])</f>
        <v>MARCOS ANDRES ARREDONDO SEPULVEDA</v>
      </c>
      <c r="J1470" s="37" t="s">
        <v>3928</v>
      </c>
      <c r="K1470" s="37" t="s">
        <v>3929</v>
      </c>
      <c r="L1470" s="37" t="s">
        <v>2494</v>
      </c>
      <c r="M1470" s="37" t="s">
        <v>2499</v>
      </c>
      <c r="P1470" s="40">
        <v>43326</v>
      </c>
      <c r="Q1470" s="37"/>
      <c r="V1470" s="40">
        <v>33537</v>
      </c>
      <c r="W1470" s="37" t="s">
        <v>2515</v>
      </c>
      <c r="Y1470" s="37" t="str">
        <f>+IFERROR(VLOOKUP(Tabla1[[#This Row],[Supervisor]],STAFF!E:H,4,0),"")</f>
        <v/>
      </c>
      <c r="Z1470" s="40">
        <v>43320</v>
      </c>
      <c r="AA1470" s="40">
        <v>43341</v>
      </c>
      <c r="AC1470" s="40"/>
      <c r="AD1470" s="37" t="s">
        <v>3962</v>
      </c>
      <c r="AE1470" s="37" t="s">
        <v>3962</v>
      </c>
      <c r="AF1470" s="37">
        <v>19175</v>
      </c>
      <c r="AG1470" s="37" t="s">
        <v>3980</v>
      </c>
      <c r="AJ1470" s="37">
        <v>36</v>
      </c>
      <c r="AK1470" s="37" t="s">
        <v>2515</v>
      </c>
      <c r="AL1470" s="37" t="s">
        <v>709</v>
      </c>
      <c r="AN1470" s="37" t="str">
        <f>+IF(AL1470=45,1,"")</f>
        <v/>
      </c>
      <c r="AO1470" s="40">
        <f ca="1">+TODAY()</f>
        <v>44256</v>
      </c>
      <c r="AP1470" s="41" t="str">
        <f>+IF(Tabla1[[#This Row],[Fecha Ingreso Plataforma]]="","",AO1470-AC1470)</f>
        <v/>
      </c>
      <c r="AQ1470" s="40"/>
      <c r="AR1470" s="42">
        <f>+IF(Tabla1[[#This Row],[Fecha Baja]]="","",VALUE(1&amp;"/"&amp;MONTH(Tabla1[[#This Row],[Fecha Baja]])&amp;"/"&amp;YEAR(Tabla1[[#This Row],[Fecha Baja]])))</f>
        <v>43313</v>
      </c>
      <c r="AS1470" s="42" t="str">
        <f>IF(Tabla1[[#This Row],[Fecha Ingreso Plataforma]]="","",VALUE(1&amp;"/"&amp;MONTH(Tabla1[[#This Row],[Fecha Ingreso Plataforma]])&amp;"/"&amp;YEAR(Tabla1[[#This Row],[Fecha Ingreso Plataforma]])))</f>
        <v/>
      </c>
      <c r="AT1470" s="41" t="str">
        <f>+IF(AND(Tabla1[[#This Row],[dias]]&gt;=135,Tabla1[[#This Row],[Estado]]="Vigente"),"Si","No")</f>
        <v>No</v>
      </c>
      <c r="AU1470" s="37" t="str">
        <f>+IF(COUNTIF('PLAN EMPLEADO'!I:I,Tabla1[[#This Row],[Mail]])=0,"No","Si")</f>
        <v>No</v>
      </c>
      <c r="AV1470" s="89" t="s">
        <v>709</v>
      </c>
      <c r="AW1470" s="194"/>
    </row>
    <row r="1471" spans="1:49" x14ac:dyDescent="0.2">
      <c r="A1471" s="37" t="s">
        <v>27</v>
      </c>
      <c r="B1471" s="37" t="s">
        <v>3115</v>
      </c>
      <c r="C1471" s="37" t="s">
        <v>28</v>
      </c>
      <c r="D1471" s="37" t="s">
        <v>30</v>
      </c>
      <c r="E1471" s="193" t="str">
        <f>+LEFT(Tabla1[[#This Row],[RutDV]],8)</f>
        <v>9881796-</v>
      </c>
      <c r="F1471" s="193" t="str">
        <f>+RIGHT(Tabla1[[#This Row],[RutDV]],1)</f>
        <v>4</v>
      </c>
      <c r="G1471" s="37" t="s">
        <v>3932</v>
      </c>
      <c r="H1471" s="37" t="s">
        <v>3948</v>
      </c>
      <c r="I1471" s="37" t="str">
        <f>+TRIM(Tabla1[[#This Row],[Nombres]]&amp;" "&amp;Tabla1[[#This Row],[Apellidos]])</f>
        <v>ROSA DEL ROSARIO SEPULVEDA ZEPEDA</v>
      </c>
      <c r="J1471" s="37" t="s">
        <v>3902</v>
      </c>
      <c r="K1471" s="37" t="s">
        <v>3903</v>
      </c>
      <c r="L1471" s="37" t="s">
        <v>2494</v>
      </c>
      <c r="M1471" s="37" t="s">
        <v>2499</v>
      </c>
      <c r="P1471" s="40">
        <v>43325</v>
      </c>
      <c r="Q1471" s="37"/>
      <c r="V1471" s="40">
        <v>24014</v>
      </c>
      <c r="W1471" s="37" t="s">
        <v>2515</v>
      </c>
      <c r="Y1471" s="37" t="str">
        <f>+IFERROR(VLOOKUP(Tabla1[[#This Row],[Supervisor]],STAFF!E:H,4,0),"")</f>
        <v/>
      </c>
      <c r="Z1471" s="40">
        <v>43320</v>
      </c>
      <c r="AA1471" s="40">
        <v>43341</v>
      </c>
      <c r="AC1471" s="40"/>
      <c r="AD1471" s="37" t="s">
        <v>3948</v>
      </c>
      <c r="AE1471" s="37" t="s">
        <v>3948</v>
      </c>
      <c r="AF1471" s="37">
        <v>19101</v>
      </c>
      <c r="AG1471" s="37" t="s">
        <v>3966</v>
      </c>
      <c r="AJ1471" s="37">
        <v>36</v>
      </c>
      <c r="AK1471" s="37" t="s">
        <v>2515</v>
      </c>
      <c r="AL1471" s="37" t="s">
        <v>709</v>
      </c>
      <c r="AN1471" s="37" t="str">
        <f>+IF(AL1471=45,1,"")</f>
        <v/>
      </c>
      <c r="AO1471" s="40">
        <f ca="1">+TODAY()</f>
        <v>44256</v>
      </c>
      <c r="AP1471" s="41" t="str">
        <f>+IF(Tabla1[[#This Row],[Fecha Ingreso Plataforma]]="","",AO1471-AC1471)</f>
        <v/>
      </c>
      <c r="AQ1471" s="40"/>
      <c r="AR1471" s="42">
        <f>+IF(Tabla1[[#This Row],[Fecha Baja]]="","",VALUE(1&amp;"/"&amp;MONTH(Tabla1[[#This Row],[Fecha Baja]])&amp;"/"&amp;YEAR(Tabla1[[#This Row],[Fecha Baja]])))</f>
        <v>43313</v>
      </c>
      <c r="AS1471" s="42" t="str">
        <f>IF(Tabla1[[#This Row],[Fecha Ingreso Plataforma]]="","",VALUE(1&amp;"/"&amp;MONTH(Tabla1[[#This Row],[Fecha Ingreso Plataforma]])&amp;"/"&amp;YEAR(Tabla1[[#This Row],[Fecha Ingreso Plataforma]])))</f>
        <v/>
      </c>
      <c r="AT1471" s="41" t="str">
        <f>+IF(AND(Tabla1[[#This Row],[dias]]&gt;=135,Tabla1[[#This Row],[Estado]]="Vigente"),"Si","No")</f>
        <v>No</v>
      </c>
      <c r="AU1471" s="37" t="str">
        <f>+IF(COUNTIF('PLAN EMPLEADO'!I:I,Tabla1[[#This Row],[Mail]])=0,"No","Si")</f>
        <v>No</v>
      </c>
      <c r="AV1471" s="89" t="s">
        <v>709</v>
      </c>
      <c r="AW1471" s="194"/>
    </row>
    <row r="1472" spans="1:49" x14ac:dyDescent="0.2">
      <c r="A1472" s="37" t="s">
        <v>27</v>
      </c>
      <c r="B1472" s="37" t="s">
        <v>3115</v>
      </c>
      <c r="C1472" s="37" t="s">
        <v>28</v>
      </c>
      <c r="D1472" s="37" t="s">
        <v>30</v>
      </c>
      <c r="E1472" s="193" t="str">
        <f>+LEFT(Tabla1[[#This Row],[RutDV]],8)</f>
        <v>13869208</v>
      </c>
      <c r="F1472" s="193" t="str">
        <f>+RIGHT(Tabla1[[#This Row],[RutDV]],1)</f>
        <v>6</v>
      </c>
      <c r="G1472" s="37" t="s">
        <v>3939</v>
      </c>
      <c r="H1472" s="37" t="s">
        <v>3955</v>
      </c>
      <c r="I1472" s="37" t="str">
        <f>+TRIM(Tabla1[[#This Row],[Nombres]]&amp;" "&amp;Tabla1[[#This Row],[Apellidos]])</f>
        <v>SILVIA PATRICIA FLORES VIDELA</v>
      </c>
      <c r="J1472" s="37" t="s">
        <v>3914</v>
      </c>
      <c r="K1472" s="37" t="s">
        <v>3915</v>
      </c>
      <c r="L1472" s="37" t="s">
        <v>2494</v>
      </c>
      <c r="M1472" s="37" t="s">
        <v>2499</v>
      </c>
      <c r="P1472" s="40">
        <v>43332</v>
      </c>
      <c r="Q1472" s="37"/>
      <c r="V1472" s="40">
        <v>29309</v>
      </c>
      <c r="W1472" s="37" t="s">
        <v>2515</v>
      </c>
      <c r="Y1472" s="37" t="str">
        <f>+IFERROR(VLOOKUP(Tabla1[[#This Row],[Supervisor]],STAFF!E:H,4,0),"")</f>
        <v/>
      </c>
      <c r="Z1472" s="40">
        <v>43320</v>
      </c>
      <c r="AA1472" s="40">
        <v>43341</v>
      </c>
      <c r="AC1472" s="40"/>
      <c r="AD1472" s="37" t="s">
        <v>3955</v>
      </c>
      <c r="AE1472" s="37" t="s">
        <v>3955</v>
      </c>
      <c r="AF1472" s="37">
        <v>19155</v>
      </c>
      <c r="AG1472" s="37" t="s">
        <v>3973</v>
      </c>
      <c r="AJ1472" s="37">
        <v>36</v>
      </c>
      <c r="AK1472" s="37" t="s">
        <v>2515</v>
      </c>
      <c r="AL1472" s="37" t="s">
        <v>709</v>
      </c>
      <c r="AN1472" s="37" t="str">
        <f>+IF(AL1472=45,1,"")</f>
        <v/>
      </c>
      <c r="AO1472" s="40">
        <f ca="1">+TODAY()</f>
        <v>44256</v>
      </c>
      <c r="AP1472" s="41" t="str">
        <f>+IF(Tabla1[[#This Row],[Fecha Ingreso Plataforma]]="","",AO1472-AC1472)</f>
        <v/>
      </c>
      <c r="AQ1472" s="40"/>
      <c r="AR1472" s="42">
        <f>+IF(Tabla1[[#This Row],[Fecha Baja]]="","",VALUE(1&amp;"/"&amp;MONTH(Tabla1[[#This Row],[Fecha Baja]])&amp;"/"&amp;YEAR(Tabla1[[#This Row],[Fecha Baja]])))</f>
        <v>43313</v>
      </c>
      <c r="AS1472" s="42" t="str">
        <f>IF(Tabla1[[#This Row],[Fecha Ingreso Plataforma]]="","",VALUE(1&amp;"/"&amp;MONTH(Tabla1[[#This Row],[Fecha Ingreso Plataforma]])&amp;"/"&amp;YEAR(Tabla1[[#This Row],[Fecha Ingreso Plataforma]])))</f>
        <v/>
      </c>
      <c r="AT1472" s="41" t="str">
        <f>+IF(AND(Tabla1[[#This Row],[dias]]&gt;=135,Tabla1[[#This Row],[Estado]]="Vigente"),"Si","No")</f>
        <v>No</v>
      </c>
      <c r="AU1472" s="37" t="str">
        <f>+IF(COUNTIF('PLAN EMPLEADO'!I:I,Tabla1[[#This Row],[Mail]])=0,"No","Si")</f>
        <v>No</v>
      </c>
      <c r="AV1472" s="89" t="s">
        <v>709</v>
      </c>
      <c r="AW1472" s="194"/>
    </row>
    <row r="1473" spans="1:49" x14ac:dyDescent="0.2">
      <c r="A1473" s="37" t="s">
        <v>27</v>
      </c>
      <c r="B1473" s="37" t="s">
        <v>3115</v>
      </c>
      <c r="C1473" s="37" t="s">
        <v>28</v>
      </c>
      <c r="D1473" s="37" t="s">
        <v>30</v>
      </c>
      <c r="E1473" s="193" t="str">
        <f>+LEFT(Tabla1[[#This Row],[RutDV]],8)</f>
        <v>19040490</v>
      </c>
      <c r="F1473" s="193" t="str">
        <f>+RIGHT(Tabla1[[#This Row],[RutDV]],1)</f>
        <v>0</v>
      </c>
      <c r="G1473" s="37" t="s">
        <v>4044</v>
      </c>
      <c r="H1473" s="37" t="s">
        <v>4071</v>
      </c>
      <c r="I1473" s="37" t="str">
        <f>+TRIM(Tabla1[[#This Row],[Nombres]]&amp;" "&amp;Tabla1[[#This Row],[Apellidos]])</f>
        <v>BARBARA CAMILA ALVAREZ DROGUETT</v>
      </c>
      <c r="J1473" s="37" t="s">
        <v>4006</v>
      </c>
      <c r="K1473" s="37" t="s">
        <v>4007</v>
      </c>
      <c r="L1473" s="37" t="s">
        <v>2494</v>
      </c>
      <c r="M1473" s="37" t="s">
        <v>2499</v>
      </c>
      <c r="P1473" s="40">
        <v>43322</v>
      </c>
      <c r="Q1473" s="37"/>
      <c r="V1473" s="40">
        <v>34799</v>
      </c>
      <c r="W1473" s="37" t="s">
        <v>3087</v>
      </c>
      <c r="Y1473" s="37" t="str">
        <f>+IFERROR(VLOOKUP(Tabla1[[#This Row],[Supervisor]],STAFF!E:H,4,0),"")</f>
        <v/>
      </c>
      <c r="Z1473" s="40">
        <v>43333</v>
      </c>
      <c r="AA1473" s="40">
        <v>43353</v>
      </c>
      <c r="AC1473" s="40"/>
      <c r="AD1473" s="37" t="s">
        <v>4071</v>
      </c>
      <c r="AE1473" s="37" t="s">
        <v>4071</v>
      </c>
      <c r="AF1473" s="37">
        <v>19199</v>
      </c>
      <c r="AG1473" s="37" t="s">
        <v>4098</v>
      </c>
      <c r="AJ1473" s="37">
        <v>37</v>
      </c>
      <c r="AK1473" s="37" t="s">
        <v>3087</v>
      </c>
      <c r="AL1473" s="37" t="s">
        <v>709</v>
      </c>
      <c r="AN1473" s="37" t="str">
        <f>+IF(AL1473=45,1,"")</f>
        <v/>
      </c>
      <c r="AO1473" s="40">
        <f ca="1">+TODAY()</f>
        <v>44256</v>
      </c>
      <c r="AP1473" s="41" t="str">
        <f>+IF(Tabla1[[#This Row],[Fecha Ingreso Plataforma]]="","",AO1473-AC1473)</f>
        <v/>
      </c>
      <c r="AQ1473" s="40"/>
      <c r="AR1473" s="42">
        <f>+IF(Tabla1[[#This Row],[Fecha Baja]]="","",VALUE(1&amp;"/"&amp;MONTH(Tabla1[[#This Row],[Fecha Baja]])&amp;"/"&amp;YEAR(Tabla1[[#This Row],[Fecha Baja]])))</f>
        <v>43313</v>
      </c>
      <c r="AS1473" s="42" t="str">
        <f>IF(Tabla1[[#This Row],[Fecha Ingreso Plataforma]]="","",VALUE(1&amp;"/"&amp;MONTH(Tabla1[[#This Row],[Fecha Ingreso Plataforma]])&amp;"/"&amp;YEAR(Tabla1[[#This Row],[Fecha Ingreso Plataforma]])))</f>
        <v/>
      </c>
      <c r="AT1473" s="41" t="str">
        <f>+IF(AND(Tabla1[[#This Row],[dias]]&gt;=135,Tabla1[[#This Row],[Estado]]="Vigente"),"Si","No")</f>
        <v>No</v>
      </c>
      <c r="AU1473" s="37" t="str">
        <f>+IF(COUNTIF('PLAN EMPLEADO'!I:I,Tabla1[[#This Row],[Mail]])=0,"No","Si")</f>
        <v>No</v>
      </c>
      <c r="AV1473" s="89" t="s">
        <v>709</v>
      </c>
      <c r="AW1473" s="194"/>
    </row>
    <row r="1474" spans="1:49" x14ac:dyDescent="0.2">
      <c r="A1474" s="37" t="s">
        <v>27</v>
      </c>
      <c r="B1474" s="37" t="s">
        <v>3115</v>
      </c>
      <c r="C1474" s="37" t="s">
        <v>28</v>
      </c>
      <c r="D1474" s="37" t="s">
        <v>30</v>
      </c>
      <c r="E1474" s="193" t="str">
        <f>+LEFT(Tabla1[[#This Row],[RutDV]],8)</f>
        <v>16687829</v>
      </c>
      <c r="F1474" s="193" t="str">
        <f>+RIGHT(Tabla1[[#This Row],[RutDV]],1)</f>
        <v>2</v>
      </c>
      <c r="G1474" s="37" t="s">
        <v>4045</v>
      </c>
      <c r="H1474" s="37" t="s">
        <v>4072</v>
      </c>
      <c r="I1474" s="37" t="str">
        <f>+TRIM(Tabla1[[#This Row],[Nombres]]&amp;" "&amp;Tabla1[[#This Row],[Apellidos]])</f>
        <v>BARBARA NATALIA ZAMBRA LOBOS</v>
      </c>
      <c r="J1474" s="37" t="s">
        <v>4008</v>
      </c>
      <c r="K1474" s="37" t="s">
        <v>4009</v>
      </c>
      <c r="L1474" s="37" t="s">
        <v>2494</v>
      </c>
      <c r="M1474" s="37" t="s">
        <v>2499</v>
      </c>
      <c r="P1474" s="40">
        <v>43346</v>
      </c>
      <c r="Q1474" s="37"/>
      <c r="V1474" s="40">
        <v>32111</v>
      </c>
      <c r="W1474" s="37" t="s">
        <v>3087</v>
      </c>
      <c r="Y1474" s="37" t="str">
        <f>+IFERROR(VLOOKUP(Tabla1[[#This Row],[Supervisor]],STAFF!E:H,4,0),"")</f>
        <v/>
      </c>
      <c r="Z1474" s="40">
        <v>43333</v>
      </c>
      <c r="AA1474" s="40">
        <v>43353</v>
      </c>
      <c r="AC1474" s="40"/>
      <c r="AD1474" s="37" t="s">
        <v>4072</v>
      </c>
      <c r="AE1474" s="37" t="s">
        <v>4072</v>
      </c>
      <c r="AF1474" s="37">
        <v>19200</v>
      </c>
      <c r="AG1474" s="37" t="s">
        <v>4099</v>
      </c>
      <c r="AJ1474" s="37">
        <v>37</v>
      </c>
      <c r="AK1474" s="37" t="s">
        <v>3087</v>
      </c>
      <c r="AL1474" s="37" t="s">
        <v>709</v>
      </c>
      <c r="AN1474" s="37" t="str">
        <f>+IF(AL1474=45,1,"")</f>
        <v/>
      </c>
      <c r="AO1474" s="40">
        <f ca="1">+TODAY()</f>
        <v>44256</v>
      </c>
      <c r="AP1474" s="41" t="str">
        <f>+IF(Tabla1[[#This Row],[Fecha Ingreso Plataforma]]="","",AO1474-AC1474)</f>
        <v/>
      </c>
      <c r="AQ1474" s="40"/>
      <c r="AR1474" s="42">
        <f>+IF(Tabla1[[#This Row],[Fecha Baja]]="","",VALUE(1&amp;"/"&amp;MONTH(Tabla1[[#This Row],[Fecha Baja]])&amp;"/"&amp;YEAR(Tabla1[[#This Row],[Fecha Baja]])))</f>
        <v>43344</v>
      </c>
      <c r="AS1474" s="42" t="str">
        <f>IF(Tabla1[[#This Row],[Fecha Ingreso Plataforma]]="","",VALUE(1&amp;"/"&amp;MONTH(Tabla1[[#This Row],[Fecha Ingreso Plataforma]])&amp;"/"&amp;YEAR(Tabla1[[#This Row],[Fecha Ingreso Plataforma]])))</f>
        <v/>
      </c>
      <c r="AT1474" s="41" t="str">
        <f>+IF(AND(Tabla1[[#This Row],[dias]]&gt;=135,Tabla1[[#This Row],[Estado]]="Vigente"),"Si","No")</f>
        <v>No</v>
      </c>
      <c r="AU1474" s="37" t="str">
        <f>+IF(COUNTIF('PLAN EMPLEADO'!I:I,Tabla1[[#This Row],[Mail]])=0,"No","Si")</f>
        <v>No</v>
      </c>
      <c r="AV1474" s="89" t="s">
        <v>709</v>
      </c>
      <c r="AW1474" s="194"/>
    </row>
    <row r="1475" spans="1:49" x14ac:dyDescent="0.2">
      <c r="A1475" s="37" t="s">
        <v>27</v>
      </c>
      <c r="B1475" s="37" t="s">
        <v>3115</v>
      </c>
      <c r="C1475" s="37" t="s">
        <v>28</v>
      </c>
      <c r="D1475" s="37" t="s">
        <v>30</v>
      </c>
      <c r="E1475" s="193" t="str">
        <f>+LEFT(Tabla1[[#This Row],[RutDV]],8)</f>
        <v>18449707</v>
      </c>
      <c r="F1475" s="193" t="str">
        <f>+RIGHT(Tabla1[[#This Row],[RutDV]],1)</f>
        <v>7</v>
      </c>
      <c r="G1475" s="37" t="s">
        <v>4030</v>
      </c>
      <c r="H1475" s="37" t="s">
        <v>4057</v>
      </c>
      <c r="I1475" s="37" t="str">
        <f>+TRIM(Tabla1[[#This Row],[Nombres]]&amp;" "&amp;Tabla1[[#This Row],[Apellidos]])</f>
        <v>CONSTANZA INES DE LOURDES DIAZ AHUMADA</v>
      </c>
      <c r="J1475" s="37" t="s">
        <v>4553</v>
      </c>
      <c r="K1475" s="37" t="s">
        <v>2027</v>
      </c>
      <c r="L1475" s="37" t="s">
        <v>2494</v>
      </c>
      <c r="M1475" s="37" t="s">
        <v>2499</v>
      </c>
      <c r="P1475" s="40">
        <v>43350</v>
      </c>
      <c r="Q1475" s="37"/>
      <c r="V1475" s="40">
        <v>34654</v>
      </c>
      <c r="W1475" s="37" t="s">
        <v>3087</v>
      </c>
      <c r="Y1475" s="37" t="str">
        <f>+IFERROR(VLOOKUP(Tabla1[[#This Row],[Supervisor]],STAFF!E:H,4,0),"")</f>
        <v/>
      </c>
      <c r="Z1475" s="40">
        <v>43333</v>
      </c>
      <c r="AA1475" s="40">
        <v>43353</v>
      </c>
      <c r="AC1475" s="40"/>
      <c r="AD1475" s="37" t="s">
        <v>4057</v>
      </c>
      <c r="AE1475" s="37" t="s">
        <v>4057</v>
      </c>
      <c r="AF1475" s="37">
        <v>19092</v>
      </c>
      <c r="AG1475" s="37" t="s">
        <v>4084</v>
      </c>
      <c r="AJ1475" s="37">
        <v>37</v>
      </c>
      <c r="AK1475" s="37" t="s">
        <v>3087</v>
      </c>
      <c r="AL1475" s="37" t="s">
        <v>709</v>
      </c>
      <c r="AN1475" s="37" t="str">
        <f>+IF(AL1475=45,1,"")</f>
        <v/>
      </c>
      <c r="AO1475" s="40">
        <f ca="1">+TODAY()</f>
        <v>44256</v>
      </c>
      <c r="AP1475" s="41" t="str">
        <f>+IF(Tabla1[[#This Row],[Fecha Ingreso Plataforma]]="","",AO1475-AC1475)</f>
        <v/>
      </c>
      <c r="AQ1475" s="40"/>
      <c r="AR1475" s="42">
        <f>+IF(Tabla1[[#This Row],[Fecha Baja]]="","",VALUE(1&amp;"/"&amp;MONTH(Tabla1[[#This Row],[Fecha Baja]])&amp;"/"&amp;YEAR(Tabla1[[#This Row],[Fecha Baja]])))</f>
        <v>43344</v>
      </c>
      <c r="AS1475" s="42" t="str">
        <f>IF(Tabla1[[#This Row],[Fecha Ingreso Plataforma]]="","",VALUE(1&amp;"/"&amp;MONTH(Tabla1[[#This Row],[Fecha Ingreso Plataforma]])&amp;"/"&amp;YEAR(Tabla1[[#This Row],[Fecha Ingreso Plataforma]])))</f>
        <v/>
      </c>
      <c r="AT1475" s="41" t="str">
        <f>+IF(AND(Tabla1[[#This Row],[dias]]&gt;=135,Tabla1[[#This Row],[Estado]]="Vigente"),"Si","No")</f>
        <v>No</v>
      </c>
      <c r="AU1475" s="37" t="str">
        <f>+IF(COUNTIF('PLAN EMPLEADO'!I:I,Tabla1[[#This Row],[Mail]])=0,"No","Si")</f>
        <v>No</v>
      </c>
      <c r="AV1475" s="89" t="s">
        <v>709</v>
      </c>
      <c r="AW1475" s="194"/>
    </row>
    <row r="1476" spans="1:49" x14ac:dyDescent="0.2">
      <c r="A1476" s="37" t="s">
        <v>27</v>
      </c>
      <c r="B1476" s="37" t="s">
        <v>3115</v>
      </c>
      <c r="C1476" s="37" t="s">
        <v>28</v>
      </c>
      <c r="D1476" s="37" t="s">
        <v>30</v>
      </c>
      <c r="E1476" s="193" t="str">
        <f>+LEFT(Tabla1[[#This Row],[RutDV]],8)</f>
        <v>18317127</v>
      </c>
      <c r="F1476" s="193" t="str">
        <f>+RIGHT(Tabla1[[#This Row],[RutDV]],1)</f>
        <v>5</v>
      </c>
      <c r="G1476" s="37" t="s">
        <v>4048</v>
      </c>
      <c r="H1476" s="37" t="s">
        <v>4075</v>
      </c>
      <c r="I1476" s="37" t="str">
        <f>+TRIM(Tabla1[[#This Row],[Nombres]]&amp;" "&amp;Tabla1[[#This Row],[Apellidos]])</f>
        <v>GISELLE ALEJANDRA SALAZAR PIZARRO</v>
      </c>
      <c r="J1476" s="37" t="s">
        <v>4013</v>
      </c>
      <c r="K1476" s="37" t="s">
        <v>4014</v>
      </c>
      <c r="L1476" s="37" t="s">
        <v>2494</v>
      </c>
      <c r="M1476" s="37" t="s">
        <v>2499</v>
      </c>
      <c r="P1476" s="40">
        <v>43342</v>
      </c>
      <c r="Q1476" s="37"/>
      <c r="V1476" s="40">
        <v>33986</v>
      </c>
      <c r="W1476" s="37" t="s">
        <v>3087</v>
      </c>
      <c r="Y1476" s="37" t="str">
        <f>+IFERROR(VLOOKUP(Tabla1[[#This Row],[Supervisor]],STAFF!E:H,4,0),"")</f>
        <v/>
      </c>
      <c r="Z1476" s="40">
        <v>43333</v>
      </c>
      <c r="AA1476" s="40">
        <v>43353</v>
      </c>
      <c r="AC1476" s="40"/>
      <c r="AD1476" s="37" t="s">
        <v>4075</v>
      </c>
      <c r="AE1476" s="37" t="s">
        <v>4075</v>
      </c>
      <c r="AF1476" s="37">
        <v>19208</v>
      </c>
      <c r="AG1476" s="37" t="s">
        <v>4102</v>
      </c>
      <c r="AJ1476" s="37">
        <v>37</v>
      </c>
      <c r="AK1476" s="37" t="s">
        <v>3087</v>
      </c>
      <c r="AL1476" s="37" t="s">
        <v>709</v>
      </c>
      <c r="AN1476" s="37" t="str">
        <f>+IF(AL1476=45,1,"")</f>
        <v/>
      </c>
      <c r="AO1476" s="40">
        <f ca="1">+TODAY()</f>
        <v>44256</v>
      </c>
      <c r="AP1476" s="41" t="str">
        <f>+IF(Tabla1[[#This Row],[Fecha Ingreso Plataforma]]="","",AO1476-AC1476)</f>
        <v/>
      </c>
      <c r="AQ1476" s="40"/>
      <c r="AR1476" s="42">
        <f>+IF(Tabla1[[#This Row],[Fecha Baja]]="","",VALUE(1&amp;"/"&amp;MONTH(Tabla1[[#This Row],[Fecha Baja]])&amp;"/"&amp;YEAR(Tabla1[[#This Row],[Fecha Baja]])))</f>
        <v>43313</v>
      </c>
      <c r="AS1476" s="42" t="str">
        <f>IF(Tabla1[[#This Row],[Fecha Ingreso Plataforma]]="","",VALUE(1&amp;"/"&amp;MONTH(Tabla1[[#This Row],[Fecha Ingreso Plataforma]])&amp;"/"&amp;YEAR(Tabla1[[#This Row],[Fecha Ingreso Plataforma]])))</f>
        <v/>
      </c>
      <c r="AT1476" s="41" t="str">
        <f>+IF(AND(Tabla1[[#This Row],[dias]]&gt;=135,Tabla1[[#This Row],[Estado]]="Vigente"),"Si","No")</f>
        <v>No</v>
      </c>
      <c r="AU1476" s="37" t="str">
        <f>+IF(COUNTIF('PLAN EMPLEADO'!I:I,Tabla1[[#This Row],[Mail]])=0,"No","Si")</f>
        <v>No</v>
      </c>
      <c r="AV1476" s="89" t="s">
        <v>709</v>
      </c>
      <c r="AW1476" s="194"/>
    </row>
    <row r="1477" spans="1:49" x14ac:dyDescent="0.2">
      <c r="A1477" s="37" t="s">
        <v>27</v>
      </c>
      <c r="B1477" s="37" t="s">
        <v>3115</v>
      </c>
      <c r="C1477" s="37" t="s">
        <v>28</v>
      </c>
      <c r="D1477" s="37" t="s">
        <v>30</v>
      </c>
      <c r="E1477" s="193" t="str">
        <f>+LEFT(Tabla1[[#This Row],[RutDV]],8)</f>
        <v>14114800</v>
      </c>
      <c r="F1477" s="193" t="str">
        <f>+RIGHT(Tabla1[[#This Row],[RutDV]],1)</f>
        <v>1</v>
      </c>
      <c r="G1477" s="37" t="s">
        <v>4043</v>
      </c>
      <c r="H1477" s="37" t="s">
        <v>4070</v>
      </c>
      <c r="I1477" s="37" t="str">
        <f>+TRIM(Tabla1[[#This Row],[Nombres]]&amp;" "&amp;Tabla1[[#This Row],[Apellidos]])</f>
        <v>HERNAN ANDRES OLIVARES ALFARO</v>
      </c>
      <c r="J1477" s="37" t="s">
        <v>4004</v>
      </c>
      <c r="K1477" s="37" t="s">
        <v>4005</v>
      </c>
      <c r="L1477" s="37" t="s">
        <v>2494</v>
      </c>
      <c r="M1477" s="37" t="s">
        <v>2499</v>
      </c>
      <c r="P1477" s="40">
        <v>43350</v>
      </c>
      <c r="Q1477" s="37"/>
      <c r="V1477" s="40">
        <v>29710</v>
      </c>
      <c r="W1477" s="37" t="s">
        <v>3087</v>
      </c>
      <c r="Y1477" s="37" t="str">
        <f>+IFERROR(VLOOKUP(Tabla1[[#This Row],[Supervisor]],STAFF!E:H,4,0),"")</f>
        <v/>
      </c>
      <c r="Z1477" s="40">
        <v>43333</v>
      </c>
      <c r="AA1477" s="40">
        <v>43353</v>
      </c>
      <c r="AC1477" s="40"/>
      <c r="AD1477" s="37" t="s">
        <v>4070</v>
      </c>
      <c r="AE1477" s="37" t="s">
        <v>4070</v>
      </c>
      <c r="AF1477" s="37">
        <v>19198</v>
      </c>
      <c r="AG1477" s="37" t="s">
        <v>4097</v>
      </c>
      <c r="AJ1477" s="37">
        <v>37</v>
      </c>
      <c r="AK1477" s="37" t="s">
        <v>3087</v>
      </c>
      <c r="AL1477" s="37" t="s">
        <v>709</v>
      </c>
      <c r="AN1477" s="37" t="str">
        <f>+IF(AL1477=45,1,"")</f>
        <v/>
      </c>
      <c r="AO1477" s="40">
        <f ca="1">+TODAY()</f>
        <v>44256</v>
      </c>
      <c r="AP1477" s="41" t="str">
        <f>+IF(Tabla1[[#This Row],[Fecha Ingreso Plataforma]]="","",AO1477-AC1477)</f>
        <v/>
      </c>
      <c r="AQ1477" s="40"/>
      <c r="AR1477" s="42">
        <f>+IF(Tabla1[[#This Row],[Fecha Baja]]="","",VALUE(1&amp;"/"&amp;MONTH(Tabla1[[#This Row],[Fecha Baja]])&amp;"/"&amp;YEAR(Tabla1[[#This Row],[Fecha Baja]])))</f>
        <v>43344</v>
      </c>
      <c r="AS1477" s="42" t="str">
        <f>IF(Tabla1[[#This Row],[Fecha Ingreso Plataforma]]="","",VALUE(1&amp;"/"&amp;MONTH(Tabla1[[#This Row],[Fecha Ingreso Plataforma]])&amp;"/"&amp;YEAR(Tabla1[[#This Row],[Fecha Ingreso Plataforma]])))</f>
        <v/>
      </c>
      <c r="AT1477" s="41" t="str">
        <f>+IF(AND(Tabla1[[#This Row],[dias]]&gt;=135,Tabla1[[#This Row],[Estado]]="Vigente"),"Si","No")</f>
        <v>No</v>
      </c>
      <c r="AU1477" s="37" t="str">
        <f>+IF(COUNTIF('PLAN EMPLEADO'!I:I,Tabla1[[#This Row],[Mail]])=0,"No","Si")</f>
        <v>No</v>
      </c>
      <c r="AV1477" s="89" t="s">
        <v>709</v>
      </c>
      <c r="AW1477" s="194"/>
    </row>
    <row r="1478" spans="1:49" x14ac:dyDescent="0.2">
      <c r="A1478" s="37" t="s">
        <v>27</v>
      </c>
      <c r="B1478" s="37" t="s">
        <v>3115</v>
      </c>
      <c r="C1478" s="37" t="s">
        <v>28</v>
      </c>
      <c r="D1478" s="37" t="s">
        <v>30</v>
      </c>
      <c r="E1478" s="193" t="str">
        <f>+LEFT(Tabla1[[#This Row],[RutDV]],8)</f>
        <v>11345543</v>
      </c>
      <c r="F1478" s="193" t="str">
        <f>+RIGHT(Tabla1[[#This Row],[RutDV]],1)</f>
        <v>8</v>
      </c>
      <c r="G1478" s="37" t="s">
        <v>4055</v>
      </c>
      <c r="H1478" s="37" t="s">
        <v>4082</v>
      </c>
      <c r="I1478" s="37" t="str">
        <f>+TRIM(Tabla1[[#This Row],[Nombres]]&amp;" "&amp;Tabla1[[#This Row],[Apellidos]])</f>
        <v>HUMBERTO DARWIN HEUWITTE CANALES</v>
      </c>
      <c r="J1478" s="37" t="s">
        <v>4026</v>
      </c>
      <c r="K1478" s="37" t="s">
        <v>4027</v>
      </c>
      <c r="L1478" s="37" t="s">
        <v>2494</v>
      </c>
      <c r="M1478" s="37" t="s">
        <v>2499</v>
      </c>
      <c r="P1478" s="40">
        <v>43341</v>
      </c>
      <c r="Q1478" s="37"/>
      <c r="V1478" s="40">
        <v>24966</v>
      </c>
      <c r="W1478" s="37" t="s">
        <v>3087</v>
      </c>
      <c r="Y1478" s="37" t="str">
        <f>+IFERROR(VLOOKUP(Tabla1[[#This Row],[Supervisor]],STAFF!E:H,4,0),"")</f>
        <v/>
      </c>
      <c r="Z1478" s="40">
        <v>43333</v>
      </c>
      <c r="AA1478" s="40">
        <v>43353</v>
      </c>
      <c r="AC1478" s="40"/>
      <c r="AD1478" s="37" t="s">
        <v>4082</v>
      </c>
      <c r="AE1478" s="37" t="s">
        <v>4082</v>
      </c>
      <c r="AF1478" s="37">
        <v>19223</v>
      </c>
      <c r="AG1478" s="37" t="s">
        <v>4109</v>
      </c>
      <c r="AJ1478" s="37">
        <v>37</v>
      </c>
      <c r="AK1478" s="37" t="s">
        <v>3087</v>
      </c>
      <c r="AL1478" s="37" t="s">
        <v>709</v>
      </c>
      <c r="AN1478" s="37" t="str">
        <f>+IF(AL1478=45,1,"")</f>
        <v/>
      </c>
      <c r="AO1478" s="40">
        <f ca="1">+TODAY()</f>
        <v>44256</v>
      </c>
      <c r="AP1478" s="41" t="str">
        <f>+IF(Tabla1[[#This Row],[Fecha Ingreso Plataforma]]="","",AO1478-AC1478)</f>
        <v/>
      </c>
      <c r="AQ1478" s="40"/>
      <c r="AR1478" s="42">
        <f>+IF(Tabla1[[#This Row],[Fecha Baja]]="","",VALUE(1&amp;"/"&amp;MONTH(Tabla1[[#This Row],[Fecha Baja]])&amp;"/"&amp;YEAR(Tabla1[[#This Row],[Fecha Baja]])))</f>
        <v>43313</v>
      </c>
      <c r="AS1478" s="42" t="str">
        <f>IF(Tabla1[[#This Row],[Fecha Ingreso Plataforma]]="","",VALUE(1&amp;"/"&amp;MONTH(Tabla1[[#This Row],[Fecha Ingreso Plataforma]])&amp;"/"&amp;YEAR(Tabla1[[#This Row],[Fecha Ingreso Plataforma]])))</f>
        <v/>
      </c>
      <c r="AT1478" s="41" t="str">
        <f>+IF(AND(Tabla1[[#This Row],[dias]]&gt;=135,Tabla1[[#This Row],[Estado]]="Vigente"),"Si","No")</f>
        <v>No</v>
      </c>
      <c r="AU1478" s="37" t="str">
        <f>+IF(COUNTIF('PLAN EMPLEADO'!I:I,Tabla1[[#This Row],[Mail]])=0,"No","Si")</f>
        <v>No</v>
      </c>
      <c r="AV1478" s="89" t="s">
        <v>709</v>
      </c>
      <c r="AW1478" s="194"/>
    </row>
    <row r="1479" spans="1:49" x14ac:dyDescent="0.2">
      <c r="A1479" s="37" t="s">
        <v>27</v>
      </c>
      <c r="B1479" s="37" t="s">
        <v>3115</v>
      </c>
      <c r="C1479" s="37" t="s">
        <v>28</v>
      </c>
      <c r="D1479" s="37" t="s">
        <v>30</v>
      </c>
      <c r="E1479" s="193" t="str">
        <f>+LEFT(Tabla1[[#This Row],[RutDV]],8)</f>
        <v>18633836</v>
      </c>
      <c r="F1479" s="193" t="str">
        <f>+RIGHT(Tabla1[[#This Row],[RutDV]],1)</f>
        <v>7</v>
      </c>
      <c r="G1479" s="37" t="s">
        <v>4046</v>
      </c>
      <c r="H1479" s="37" t="s">
        <v>4073</v>
      </c>
      <c r="I1479" s="37" t="str">
        <f>+TRIM(Tabla1[[#This Row],[Nombres]]&amp;" "&amp;Tabla1[[#This Row],[Apellidos]])</f>
        <v>KATHERINE ANDREA YAÑEZ GARCIA</v>
      </c>
      <c r="J1479" s="37" t="s">
        <v>3608</v>
      </c>
      <c r="K1479" s="37" t="s">
        <v>4010</v>
      </c>
      <c r="L1479" s="37" t="s">
        <v>2494</v>
      </c>
      <c r="M1479" s="37" t="s">
        <v>2499</v>
      </c>
      <c r="P1479" s="40">
        <v>43342</v>
      </c>
      <c r="Q1479" s="37"/>
      <c r="V1479" s="40">
        <v>34500</v>
      </c>
      <c r="W1479" s="37" t="s">
        <v>3087</v>
      </c>
      <c r="Y1479" s="37" t="str">
        <f>+IFERROR(VLOOKUP(Tabla1[[#This Row],[Supervisor]],STAFF!E:H,4,0),"")</f>
        <v/>
      </c>
      <c r="Z1479" s="40">
        <v>43333</v>
      </c>
      <c r="AA1479" s="40">
        <v>43353</v>
      </c>
      <c r="AC1479" s="40"/>
      <c r="AD1479" s="37" t="s">
        <v>4073</v>
      </c>
      <c r="AE1479" s="37" t="s">
        <v>4073</v>
      </c>
      <c r="AF1479" s="37">
        <v>19202</v>
      </c>
      <c r="AG1479" s="37" t="s">
        <v>4100</v>
      </c>
      <c r="AJ1479" s="37">
        <v>37</v>
      </c>
      <c r="AK1479" s="37" t="s">
        <v>3087</v>
      </c>
      <c r="AL1479" s="37" t="s">
        <v>709</v>
      </c>
      <c r="AN1479" s="37" t="str">
        <f>+IF(AL1479=45,1,"")</f>
        <v/>
      </c>
      <c r="AO1479" s="40">
        <f ca="1">+TODAY()</f>
        <v>44256</v>
      </c>
      <c r="AP1479" s="41" t="str">
        <f>+IF(Tabla1[[#This Row],[Fecha Ingreso Plataforma]]="","",AO1479-AC1479)</f>
        <v/>
      </c>
      <c r="AQ1479" s="40"/>
      <c r="AR1479" s="42">
        <f>+IF(Tabla1[[#This Row],[Fecha Baja]]="","",VALUE(1&amp;"/"&amp;MONTH(Tabla1[[#This Row],[Fecha Baja]])&amp;"/"&amp;YEAR(Tabla1[[#This Row],[Fecha Baja]])))</f>
        <v>43313</v>
      </c>
      <c r="AS1479" s="42" t="str">
        <f>IF(Tabla1[[#This Row],[Fecha Ingreso Plataforma]]="","",VALUE(1&amp;"/"&amp;MONTH(Tabla1[[#This Row],[Fecha Ingreso Plataforma]])&amp;"/"&amp;YEAR(Tabla1[[#This Row],[Fecha Ingreso Plataforma]])))</f>
        <v/>
      </c>
      <c r="AT1479" s="41" t="str">
        <f>+IF(AND(Tabla1[[#This Row],[dias]]&gt;=135,Tabla1[[#This Row],[Estado]]="Vigente"),"Si","No")</f>
        <v>No</v>
      </c>
      <c r="AU1479" s="37" t="str">
        <f>+IF(COUNTIF('PLAN EMPLEADO'!I:I,Tabla1[[#This Row],[Mail]])=0,"No","Si")</f>
        <v>No</v>
      </c>
      <c r="AV1479" s="89" t="s">
        <v>709</v>
      </c>
      <c r="AW1479" s="194"/>
    </row>
    <row r="1480" spans="1:49" x14ac:dyDescent="0.2">
      <c r="A1480" s="37" t="s">
        <v>27</v>
      </c>
      <c r="B1480" s="37" t="s">
        <v>3115</v>
      </c>
      <c r="C1480" s="37" t="s">
        <v>28</v>
      </c>
      <c r="D1480" s="37" t="s">
        <v>30</v>
      </c>
      <c r="E1480" s="193" t="str">
        <f>+LEFT(Tabla1[[#This Row],[RutDV]],8)</f>
        <v>17475274</v>
      </c>
      <c r="F1480" s="193" t="str">
        <f>+RIGHT(Tabla1[[#This Row],[RutDV]],1)</f>
        <v>5</v>
      </c>
      <c r="G1480" s="37" t="s">
        <v>4032</v>
      </c>
      <c r="H1480" s="37" t="s">
        <v>4059</v>
      </c>
      <c r="I1480" s="37" t="str">
        <f>+TRIM(Tabla1[[#This Row],[Nombres]]&amp;" "&amp;Tabla1[[#This Row],[Apellidos]])</f>
        <v>LISSETTE MADELAINE CAMPOS URRA</v>
      </c>
      <c r="J1480" s="37" t="s">
        <v>3983</v>
      </c>
      <c r="K1480" s="37" t="s">
        <v>3984</v>
      </c>
      <c r="L1480" s="37" t="s">
        <v>2494</v>
      </c>
      <c r="M1480" s="37" t="s">
        <v>2499</v>
      </c>
      <c r="P1480" s="40">
        <v>43334</v>
      </c>
      <c r="Q1480" s="37"/>
      <c r="V1480" s="40">
        <v>33016</v>
      </c>
      <c r="W1480" s="37" t="s">
        <v>3087</v>
      </c>
      <c r="Y1480" s="37" t="str">
        <f>+IFERROR(VLOOKUP(Tabla1[[#This Row],[Supervisor]],STAFF!E:H,4,0),"")</f>
        <v/>
      </c>
      <c r="Z1480" s="40">
        <v>43333</v>
      </c>
      <c r="AA1480" s="40">
        <v>43353</v>
      </c>
      <c r="AC1480" s="40"/>
      <c r="AD1480" s="37" t="s">
        <v>4059</v>
      </c>
      <c r="AE1480" s="37" t="s">
        <v>4059</v>
      </c>
      <c r="AF1480" s="37">
        <v>19099</v>
      </c>
      <c r="AG1480" s="37" t="s">
        <v>4086</v>
      </c>
      <c r="AJ1480" s="37">
        <v>37</v>
      </c>
      <c r="AK1480" s="37" t="s">
        <v>3087</v>
      </c>
      <c r="AL1480" s="37" t="s">
        <v>709</v>
      </c>
      <c r="AN1480" s="37" t="str">
        <f>+IF(AL1480=45,1,"")</f>
        <v/>
      </c>
      <c r="AO1480" s="40">
        <f ca="1">+TODAY()</f>
        <v>44256</v>
      </c>
      <c r="AP1480" s="41" t="str">
        <f>+IF(Tabla1[[#This Row],[Fecha Ingreso Plataforma]]="","",AO1480-AC1480)</f>
        <v/>
      </c>
      <c r="AQ1480" s="40"/>
      <c r="AR1480" s="42">
        <f>+IF(Tabla1[[#This Row],[Fecha Baja]]="","",VALUE(1&amp;"/"&amp;MONTH(Tabla1[[#This Row],[Fecha Baja]])&amp;"/"&amp;YEAR(Tabla1[[#This Row],[Fecha Baja]])))</f>
        <v>43313</v>
      </c>
      <c r="AS1480" s="42" t="str">
        <f>IF(Tabla1[[#This Row],[Fecha Ingreso Plataforma]]="","",VALUE(1&amp;"/"&amp;MONTH(Tabla1[[#This Row],[Fecha Ingreso Plataforma]])&amp;"/"&amp;YEAR(Tabla1[[#This Row],[Fecha Ingreso Plataforma]])))</f>
        <v/>
      </c>
      <c r="AT1480" s="41" t="str">
        <f>+IF(AND(Tabla1[[#This Row],[dias]]&gt;=135,Tabla1[[#This Row],[Estado]]="Vigente"),"Si","No")</f>
        <v>No</v>
      </c>
      <c r="AU1480" s="37" t="str">
        <f>+IF(COUNTIF('PLAN EMPLEADO'!I:I,Tabla1[[#This Row],[Mail]])=0,"No","Si")</f>
        <v>No</v>
      </c>
      <c r="AV1480" s="89" t="s">
        <v>709</v>
      </c>
      <c r="AW1480" s="194"/>
    </row>
    <row r="1481" spans="1:49" x14ac:dyDescent="0.2">
      <c r="A1481" s="37" t="s">
        <v>27</v>
      </c>
      <c r="B1481" s="37" t="s">
        <v>3115</v>
      </c>
      <c r="C1481" s="37" t="s">
        <v>28</v>
      </c>
      <c r="D1481" s="37" t="s">
        <v>30</v>
      </c>
      <c r="E1481" s="193" t="str">
        <f>+LEFT(Tabla1[[#This Row],[RutDV]],8)</f>
        <v>13648609</v>
      </c>
      <c r="F1481" s="193" t="str">
        <f>+RIGHT(Tabla1[[#This Row],[RutDV]],1)</f>
        <v>8</v>
      </c>
      <c r="G1481" s="37" t="s">
        <v>4038</v>
      </c>
      <c r="H1481" s="37" t="s">
        <v>4065</v>
      </c>
      <c r="I1481" s="37" t="str">
        <f>+TRIM(Tabla1[[#This Row],[Nombres]]&amp;" "&amp;Tabla1[[#This Row],[Apellidos]])</f>
        <v>MILENKA PAOLA VILLALOBOS BRICEÑO</v>
      </c>
      <c r="J1481" s="37" t="s">
        <v>3995</v>
      </c>
      <c r="K1481" s="37" t="s">
        <v>3996</v>
      </c>
      <c r="L1481" s="37" t="s">
        <v>2494</v>
      </c>
      <c r="M1481" s="37" t="s">
        <v>2499</v>
      </c>
      <c r="P1481" s="40">
        <v>43339</v>
      </c>
      <c r="Q1481" s="37"/>
      <c r="V1481" s="40">
        <v>28780</v>
      </c>
      <c r="W1481" s="37" t="s">
        <v>3087</v>
      </c>
      <c r="Y1481" s="37" t="str">
        <f>+IFERROR(VLOOKUP(Tabla1[[#This Row],[Supervisor]],STAFF!E:H,4,0),"")</f>
        <v/>
      </c>
      <c r="Z1481" s="40">
        <v>43333</v>
      </c>
      <c r="AA1481" s="40">
        <v>43353</v>
      </c>
      <c r="AC1481" s="40"/>
      <c r="AD1481" s="37" t="s">
        <v>4065</v>
      </c>
      <c r="AE1481" s="37" t="s">
        <v>4065</v>
      </c>
      <c r="AF1481" s="37">
        <v>19179</v>
      </c>
      <c r="AG1481" s="37" t="s">
        <v>4092</v>
      </c>
      <c r="AJ1481" s="37">
        <v>37</v>
      </c>
      <c r="AK1481" s="37" t="s">
        <v>3087</v>
      </c>
      <c r="AL1481" s="37" t="s">
        <v>709</v>
      </c>
      <c r="AN1481" s="37" t="str">
        <f>+IF(AL1481=45,1,"")</f>
        <v/>
      </c>
      <c r="AO1481" s="40">
        <f ca="1">+TODAY()</f>
        <v>44256</v>
      </c>
      <c r="AP1481" s="41" t="str">
        <f>+IF(Tabla1[[#This Row],[Fecha Ingreso Plataforma]]="","",AO1481-AC1481)</f>
        <v/>
      </c>
      <c r="AQ1481" s="40"/>
      <c r="AR1481" s="42">
        <f>+IF(Tabla1[[#This Row],[Fecha Baja]]="","",VALUE(1&amp;"/"&amp;MONTH(Tabla1[[#This Row],[Fecha Baja]])&amp;"/"&amp;YEAR(Tabla1[[#This Row],[Fecha Baja]])))</f>
        <v>43313</v>
      </c>
      <c r="AS1481" s="42" t="str">
        <f>IF(Tabla1[[#This Row],[Fecha Ingreso Plataforma]]="","",VALUE(1&amp;"/"&amp;MONTH(Tabla1[[#This Row],[Fecha Ingreso Plataforma]])&amp;"/"&amp;YEAR(Tabla1[[#This Row],[Fecha Ingreso Plataforma]])))</f>
        <v/>
      </c>
      <c r="AT1481" s="41" t="str">
        <f>+IF(AND(Tabla1[[#This Row],[dias]]&gt;=135,Tabla1[[#This Row],[Estado]]="Vigente"),"Si","No")</f>
        <v>No</v>
      </c>
      <c r="AU1481" s="37" t="str">
        <f>+IF(COUNTIF('PLAN EMPLEADO'!I:I,Tabla1[[#This Row],[Mail]])=0,"No","Si")</f>
        <v>No</v>
      </c>
      <c r="AV1481" s="89" t="s">
        <v>709</v>
      </c>
      <c r="AW1481" s="194"/>
    </row>
    <row r="1482" spans="1:49" x14ac:dyDescent="0.2">
      <c r="A1482" s="37" t="s">
        <v>27</v>
      </c>
      <c r="B1482" s="37" t="s">
        <v>3115</v>
      </c>
      <c r="C1482" s="37" t="s">
        <v>28</v>
      </c>
      <c r="D1482" s="37" t="s">
        <v>30</v>
      </c>
      <c r="E1482" s="193" t="str">
        <f>+LEFT(Tabla1[[#This Row],[RutDV]],8)</f>
        <v>16184500</v>
      </c>
      <c r="F1482" s="193" t="str">
        <f>+RIGHT(Tabla1[[#This Row],[RutDV]],1)</f>
        <v>0</v>
      </c>
      <c r="G1482" s="37" t="s">
        <v>4050</v>
      </c>
      <c r="H1482" s="37" t="s">
        <v>4077</v>
      </c>
      <c r="I1482" s="37" t="str">
        <f>+TRIM(Tabla1[[#This Row],[Nombres]]&amp;" "&amp;Tabla1[[#This Row],[Apellidos]])</f>
        <v>VICTOR JONATHAN BARRIOS VARAS</v>
      </c>
      <c r="J1482" s="37" t="s">
        <v>4017</v>
      </c>
      <c r="K1482" s="37" t="s">
        <v>4018</v>
      </c>
      <c r="L1482" s="37" t="s">
        <v>2494</v>
      </c>
      <c r="M1482" s="37" t="s">
        <v>2499</v>
      </c>
      <c r="P1482" s="40">
        <v>43342</v>
      </c>
      <c r="Q1482" s="37"/>
      <c r="V1482" s="40">
        <v>31493</v>
      </c>
      <c r="W1482" s="37" t="s">
        <v>3087</v>
      </c>
      <c r="Y1482" s="37" t="str">
        <f>+IFERROR(VLOOKUP(Tabla1[[#This Row],[Supervisor]],STAFF!E:H,4,0),"")</f>
        <v/>
      </c>
      <c r="Z1482" s="40">
        <v>43333</v>
      </c>
      <c r="AA1482" s="40">
        <v>43353</v>
      </c>
      <c r="AC1482" s="40"/>
      <c r="AD1482" s="37" t="s">
        <v>4077</v>
      </c>
      <c r="AE1482" s="37" t="s">
        <v>4077</v>
      </c>
      <c r="AF1482" s="37">
        <v>19213</v>
      </c>
      <c r="AG1482" s="37" t="s">
        <v>4104</v>
      </c>
      <c r="AJ1482" s="37">
        <v>37</v>
      </c>
      <c r="AK1482" s="37" t="s">
        <v>3087</v>
      </c>
      <c r="AL1482" s="37" t="s">
        <v>709</v>
      </c>
      <c r="AN1482" s="37" t="str">
        <f>+IF(AL1482=45,1,"")</f>
        <v/>
      </c>
      <c r="AO1482" s="40">
        <f ca="1">+TODAY()</f>
        <v>44256</v>
      </c>
      <c r="AP1482" s="41" t="str">
        <f>+IF(Tabla1[[#This Row],[Fecha Ingreso Plataforma]]="","",AO1482-AC1482)</f>
        <v/>
      </c>
      <c r="AQ1482" s="40"/>
      <c r="AR1482" s="42">
        <f>+IF(Tabla1[[#This Row],[Fecha Baja]]="","",VALUE(1&amp;"/"&amp;MONTH(Tabla1[[#This Row],[Fecha Baja]])&amp;"/"&amp;YEAR(Tabla1[[#This Row],[Fecha Baja]])))</f>
        <v>43313</v>
      </c>
      <c r="AS1482" s="42" t="str">
        <f>IF(Tabla1[[#This Row],[Fecha Ingreso Plataforma]]="","",VALUE(1&amp;"/"&amp;MONTH(Tabla1[[#This Row],[Fecha Ingreso Plataforma]])&amp;"/"&amp;YEAR(Tabla1[[#This Row],[Fecha Ingreso Plataforma]])))</f>
        <v/>
      </c>
      <c r="AT1482" s="41" t="str">
        <f>+IF(AND(Tabla1[[#This Row],[dias]]&gt;=135,Tabla1[[#This Row],[Estado]]="Vigente"),"Si","No")</f>
        <v>No</v>
      </c>
      <c r="AU1482" s="37" t="str">
        <f>+IF(COUNTIF('PLAN EMPLEADO'!I:I,Tabla1[[#This Row],[Mail]])=0,"No","Si")</f>
        <v>No</v>
      </c>
      <c r="AV1482" s="89" t="s">
        <v>709</v>
      </c>
      <c r="AW1482" s="194"/>
    </row>
    <row r="1483" spans="1:49" x14ac:dyDescent="0.2">
      <c r="A1483" s="37" t="s">
        <v>27</v>
      </c>
      <c r="B1483" s="37" t="s">
        <v>3115</v>
      </c>
      <c r="C1483" s="37" t="s">
        <v>28</v>
      </c>
      <c r="D1483" s="37" t="s">
        <v>30</v>
      </c>
      <c r="E1483" s="193" t="str">
        <f>+LEFT(Tabla1[[#This Row],[RutDV]],8)</f>
        <v>17294572</v>
      </c>
      <c r="F1483" s="193" t="str">
        <f>+RIGHT(Tabla1[[#This Row],[RutDV]],1)</f>
        <v>4</v>
      </c>
      <c r="G1483" s="37" t="s">
        <v>4295</v>
      </c>
      <c r="H1483" s="37" t="s">
        <v>709</v>
      </c>
      <c r="I1483" s="37" t="str">
        <f>+TRIM(Tabla1[[#This Row],[Nombres]]&amp;" "&amp;Tabla1[[#This Row],[Apellidos]])</f>
        <v>DAVID ALEJANDRO TORRES TORRES</v>
      </c>
      <c r="J1483" s="37" t="s">
        <v>4271</v>
      </c>
      <c r="K1483" s="37" t="s">
        <v>4588</v>
      </c>
      <c r="L1483" s="37" t="s">
        <v>2494</v>
      </c>
      <c r="M1483" s="37" t="s">
        <v>2499</v>
      </c>
      <c r="N1483" s="37" t="s">
        <v>2499</v>
      </c>
      <c r="P1483" s="40">
        <v>43382</v>
      </c>
      <c r="Q1483" s="37"/>
      <c r="V1483" s="40">
        <v>32802</v>
      </c>
      <c r="W1483" s="37" t="s">
        <v>2515</v>
      </c>
      <c r="Y1483" s="37" t="str">
        <f>+IFERROR(VLOOKUP(Tabla1[[#This Row],[Supervisor]],STAFF!E:H,4,0),"")</f>
        <v/>
      </c>
      <c r="Z1483" s="40">
        <v>43374</v>
      </c>
      <c r="AA1483" s="40">
        <v>43392</v>
      </c>
      <c r="AC1483" s="40"/>
      <c r="AJ1483" s="37">
        <v>40</v>
      </c>
      <c r="AK1483" s="37" t="s">
        <v>2515</v>
      </c>
      <c r="AL1483" s="37" t="s">
        <v>709</v>
      </c>
      <c r="AN1483" s="37" t="str">
        <f>+IF(AL1483=45,1,"")</f>
        <v/>
      </c>
      <c r="AO1483" s="40">
        <f ca="1">+TODAY()</f>
        <v>44256</v>
      </c>
      <c r="AP1483" s="41" t="str">
        <f>+IF(Tabla1[[#This Row],[Fecha Ingreso Plataforma]]="","",AO1483-AC1483)</f>
        <v/>
      </c>
      <c r="AQ1483" s="40"/>
      <c r="AR1483" s="42">
        <f>+IF(Tabla1[[#This Row],[Fecha Baja]]="","",VALUE(1&amp;"/"&amp;MONTH(Tabla1[[#This Row],[Fecha Baja]])&amp;"/"&amp;YEAR(Tabla1[[#This Row],[Fecha Baja]])))</f>
        <v>43374</v>
      </c>
      <c r="AS1483" s="42" t="str">
        <f>IF(Tabla1[[#This Row],[Fecha Ingreso Plataforma]]="","",VALUE(1&amp;"/"&amp;MONTH(Tabla1[[#This Row],[Fecha Ingreso Plataforma]])&amp;"/"&amp;YEAR(Tabla1[[#This Row],[Fecha Ingreso Plataforma]])))</f>
        <v/>
      </c>
      <c r="AT1483" s="41" t="str">
        <f>+IF(AND(Tabla1[[#This Row],[dias]]&gt;=135,Tabla1[[#This Row],[Estado]]="Vigente"),"Si","No")</f>
        <v>No</v>
      </c>
      <c r="AU1483" s="37" t="str">
        <f>+IF(COUNTIF('PLAN EMPLEADO'!I:I,Tabla1[[#This Row],[Mail]])=0,"No","Si")</f>
        <v>No</v>
      </c>
      <c r="AV1483" s="89" t="s">
        <v>709</v>
      </c>
      <c r="AW1483" s="194"/>
    </row>
    <row r="1484" spans="1:49" x14ac:dyDescent="0.2">
      <c r="A1484" s="37" t="s">
        <v>27</v>
      </c>
      <c r="B1484" s="37" t="s">
        <v>3115</v>
      </c>
      <c r="C1484" s="37" t="s">
        <v>28</v>
      </c>
      <c r="D1484" s="37" t="s">
        <v>30</v>
      </c>
      <c r="E1484" s="193" t="str">
        <f>+LEFT(Tabla1[[#This Row],[RutDV]],8)</f>
        <v>19771328</v>
      </c>
      <c r="F1484" s="193" t="str">
        <f>+RIGHT(Tabla1[[#This Row],[RutDV]],1)</f>
        <v>3</v>
      </c>
      <c r="G1484" s="37" t="s">
        <v>4283</v>
      </c>
      <c r="H1484" s="37" t="s">
        <v>709</v>
      </c>
      <c r="I1484" s="37" t="str">
        <f>+TRIM(Tabla1[[#This Row],[Nombres]]&amp;" "&amp;Tabla1[[#This Row],[Apellidos]])</f>
        <v>KASSANDRA ANDREA CASTRO FLORES</v>
      </c>
      <c r="J1484" s="37" t="s">
        <v>4250</v>
      </c>
      <c r="K1484" s="37" t="s">
        <v>4251</v>
      </c>
      <c r="L1484" s="37" t="s">
        <v>2494</v>
      </c>
      <c r="M1484" s="37" t="s">
        <v>2499</v>
      </c>
      <c r="N1484" s="37" t="s">
        <v>2499</v>
      </c>
      <c r="P1484" s="40">
        <v>43382</v>
      </c>
      <c r="Q1484" s="37"/>
      <c r="V1484" s="40">
        <v>35935</v>
      </c>
      <c r="W1484" s="37" t="s">
        <v>2515</v>
      </c>
      <c r="Y1484" s="37" t="str">
        <f>+IFERROR(VLOOKUP(Tabla1[[#This Row],[Supervisor]],STAFF!E:H,4,0),"")</f>
        <v/>
      </c>
      <c r="Z1484" s="40">
        <v>43374</v>
      </c>
      <c r="AA1484" s="40">
        <v>43392</v>
      </c>
      <c r="AC1484" s="40"/>
      <c r="AJ1484" s="37">
        <v>40</v>
      </c>
      <c r="AK1484" s="37" t="s">
        <v>2515</v>
      </c>
      <c r="AL1484" s="37" t="s">
        <v>709</v>
      </c>
      <c r="AN1484" s="37" t="str">
        <f>+IF(AL1484=45,1,"")</f>
        <v/>
      </c>
      <c r="AO1484" s="40">
        <f ca="1">+TODAY()</f>
        <v>44256</v>
      </c>
      <c r="AP1484" s="41" t="str">
        <f>+IF(Tabla1[[#This Row],[Fecha Ingreso Plataforma]]="","",AO1484-AC1484)</f>
        <v/>
      </c>
      <c r="AQ1484" s="40"/>
      <c r="AR1484" s="42">
        <f>+IF(Tabla1[[#This Row],[Fecha Baja]]="","",VALUE(1&amp;"/"&amp;MONTH(Tabla1[[#This Row],[Fecha Baja]])&amp;"/"&amp;YEAR(Tabla1[[#This Row],[Fecha Baja]])))</f>
        <v>43374</v>
      </c>
      <c r="AS1484" s="42" t="str">
        <f>IF(Tabla1[[#This Row],[Fecha Ingreso Plataforma]]="","",VALUE(1&amp;"/"&amp;MONTH(Tabla1[[#This Row],[Fecha Ingreso Plataforma]])&amp;"/"&amp;YEAR(Tabla1[[#This Row],[Fecha Ingreso Plataforma]])))</f>
        <v/>
      </c>
      <c r="AT1484" s="41" t="str">
        <f>+IF(AND(Tabla1[[#This Row],[dias]]&gt;=135,Tabla1[[#This Row],[Estado]]="Vigente"),"Si","No")</f>
        <v>No</v>
      </c>
      <c r="AU1484" s="37" t="str">
        <f>+IF(COUNTIF('PLAN EMPLEADO'!I:I,Tabla1[[#This Row],[Mail]])=0,"No","Si")</f>
        <v>No</v>
      </c>
      <c r="AV1484" s="89" t="s">
        <v>709</v>
      </c>
      <c r="AW1484" s="194"/>
    </row>
    <row r="1485" spans="1:49" x14ac:dyDescent="0.2">
      <c r="A1485" s="37" t="s">
        <v>27</v>
      </c>
      <c r="B1485" s="37" t="s">
        <v>3115</v>
      </c>
      <c r="C1485" s="37" t="s">
        <v>28</v>
      </c>
      <c r="D1485" s="37" t="s">
        <v>30</v>
      </c>
      <c r="E1485" s="193" t="str">
        <f>+LEFT(Tabla1[[#This Row],[RutDV]],8)</f>
        <v>17655875</v>
      </c>
      <c r="F1485" s="193" t="str">
        <f>+RIGHT(Tabla1[[#This Row],[RutDV]],1)</f>
        <v>K</v>
      </c>
      <c r="G1485" s="37" t="s">
        <v>4279</v>
      </c>
      <c r="H1485" s="37" t="s">
        <v>709</v>
      </c>
      <c r="I1485" s="37" t="str">
        <f>+TRIM(Tabla1[[#This Row],[Nombres]]&amp;" "&amp;Tabla1[[#This Row],[Apellidos]])</f>
        <v>SEBASTIAN ANDRES PLAZA ALVAREZ</v>
      </c>
      <c r="J1485" s="37" t="s">
        <v>1780</v>
      </c>
      <c r="K1485" s="37" t="s">
        <v>4245</v>
      </c>
      <c r="L1485" s="37" t="s">
        <v>2494</v>
      </c>
      <c r="M1485" s="37" t="s">
        <v>2499</v>
      </c>
      <c r="N1485" s="37" t="s">
        <v>2499</v>
      </c>
      <c r="P1485" s="40">
        <v>43381</v>
      </c>
      <c r="Q1485" s="37"/>
      <c r="V1485" s="40">
        <v>33311</v>
      </c>
      <c r="W1485" s="37" t="s">
        <v>2515</v>
      </c>
      <c r="Y1485" s="37" t="str">
        <f>+IFERROR(VLOOKUP(Tabla1[[#This Row],[Supervisor]],STAFF!E:H,4,0),"")</f>
        <v/>
      </c>
      <c r="Z1485" s="40">
        <v>43374</v>
      </c>
      <c r="AA1485" s="40">
        <v>43392</v>
      </c>
      <c r="AC1485" s="40"/>
      <c r="AJ1485" s="37">
        <v>40</v>
      </c>
      <c r="AK1485" s="37" t="s">
        <v>2515</v>
      </c>
      <c r="AL1485" s="37" t="s">
        <v>709</v>
      </c>
      <c r="AN1485" s="37" t="str">
        <f>+IF(AL1485=45,1,"")</f>
        <v/>
      </c>
      <c r="AO1485" s="40">
        <f ca="1">+TODAY()</f>
        <v>44256</v>
      </c>
      <c r="AP1485" s="41" t="str">
        <f>+IF(Tabla1[[#This Row],[Fecha Ingreso Plataforma]]="","",AO1485-AC1485)</f>
        <v/>
      </c>
      <c r="AQ1485" s="40"/>
      <c r="AR1485" s="42">
        <f>+IF(Tabla1[[#This Row],[Fecha Baja]]="","",VALUE(1&amp;"/"&amp;MONTH(Tabla1[[#This Row],[Fecha Baja]])&amp;"/"&amp;YEAR(Tabla1[[#This Row],[Fecha Baja]])))</f>
        <v>43374</v>
      </c>
      <c r="AS1485" s="42" t="str">
        <f>IF(Tabla1[[#This Row],[Fecha Ingreso Plataforma]]="","",VALUE(1&amp;"/"&amp;MONTH(Tabla1[[#This Row],[Fecha Ingreso Plataforma]])&amp;"/"&amp;YEAR(Tabla1[[#This Row],[Fecha Ingreso Plataforma]])))</f>
        <v/>
      </c>
      <c r="AT1485" s="41" t="str">
        <f>+IF(AND(Tabla1[[#This Row],[dias]]&gt;=135,Tabla1[[#This Row],[Estado]]="Vigente"),"Si","No")</f>
        <v>No</v>
      </c>
      <c r="AU1485" s="37" t="str">
        <f>+IF(COUNTIF('PLAN EMPLEADO'!I:I,Tabla1[[#This Row],[Mail]])=0,"No","Si")</f>
        <v>No</v>
      </c>
      <c r="AV1485" s="89" t="s">
        <v>709</v>
      </c>
      <c r="AW1485" s="194"/>
    </row>
    <row r="1486" spans="1:49" x14ac:dyDescent="0.2">
      <c r="A1486" s="37" t="s">
        <v>27</v>
      </c>
      <c r="B1486" s="37" t="s">
        <v>3115</v>
      </c>
      <c r="C1486" s="37" t="s">
        <v>28</v>
      </c>
      <c r="D1486" s="37" t="s">
        <v>30</v>
      </c>
      <c r="E1486" s="193" t="str">
        <f>+LEFT(Tabla1[[#This Row],[RutDV]],8)</f>
        <v>18201008</v>
      </c>
      <c r="F1486" s="193" t="str">
        <f>+RIGHT(Tabla1[[#This Row],[RutDV]],1)</f>
        <v>1</v>
      </c>
      <c r="G1486" s="37" t="s">
        <v>4294</v>
      </c>
      <c r="H1486" s="37" t="s">
        <v>709</v>
      </c>
      <c r="I1486" s="37" t="str">
        <f>+TRIM(Tabla1[[#This Row],[Nombres]]&amp;" "&amp;Tabla1[[#This Row],[Apellidos]])</f>
        <v>VALENTINA VALESKA CASTAGNOLI BARAHONA</v>
      </c>
      <c r="J1486" s="37" t="s">
        <v>4269</v>
      </c>
      <c r="K1486" s="37" t="s">
        <v>4270</v>
      </c>
      <c r="L1486" s="37" t="s">
        <v>2494</v>
      </c>
      <c r="M1486" s="37" t="s">
        <v>2499</v>
      </c>
      <c r="N1486" s="37" t="s">
        <v>2499</v>
      </c>
      <c r="P1486" s="40">
        <v>43381</v>
      </c>
      <c r="Q1486" s="37"/>
      <c r="V1486" s="40">
        <v>32871</v>
      </c>
      <c r="W1486" s="37" t="s">
        <v>2515</v>
      </c>
      <c r="Y1486" s="37" t="str">
        <f>+IFERROR(VLOOKUP(Tabla1[[#This Row],[Supervisor]],STAFF!E:H,4,0),"")</f>
        <v/>
      </c>
      <c r="Z1486" s="40">
        <v>43374</v>
      </c>
      <c r="AA1486" s="40">
        <v>43392</v>
      </c>
      <c r="AC1486" s="40"/>
      <c r="AJ1486" s="37">
        <v>40</v>
      </c>
      <c r="AK1486" s="37" t="s">
        <v>2515</v>
      </c>
      <c r="AL1486" s="37" t="s">
        <v>709</v>
      </c>
      <c r="AN1486" s="37" t="str">
        <f>+IF(AL1486=45,1,"")</f>
        <v/>
      </c>
      <c r="AO1486" s="40">
        <f ca="1">+TODAY()</f>
        <v>44256</v>
      </c>
      <c r="AP1486" s="41" t="str">
        <f>+IF(Tabla1[[#This Row],[Fecha Ingreso Plataforma]]="","",AO1486-AC1486)</f>
        <v/>
      </c>
      <c r="AQ1486" s="40"/>
      <c r="AR1486" s="42">
        <f>+IF(Tabla1[[#This Row],[Fecha Baja]]="","",VALUE(1&amp;"/"&amp;MONTH(Tabla1[[#This Row],[Fecha Baja]])&amp;"/"&amp;YEAR(Tabla1[[#This Row],[Fecha Baja]])))</f>
        <v>43374</v>
      </c>
      <c r="AS1486" s="42" t="str">
        <f>IF(Tabla1[[#This Row],[Fecha Ingreso Plataforma]]="","",VALUE(1&amp;"/"&amp;MONTH(Tabla1[[#This Row],[Fecha Ingreso Plataforma]])&amp;"/"&amp;YEAR(Tabla1[[#This Row],[Fecha Ingreso Plataforma]])))</f>
        <v/>
      </c>
      <c r="AT1486" s="41" t="str">
        <f>+IF(AND(Tabla1[[#This Row],[dias]]&gt;=135,Tabla1[[#This Row],[Estado]]="Vigente"),"Si","No")</f>
        <v>No</v>
      </c>
      <c r="AU1486" s="37" t="str">
        <f>+IF(COUNTIF('PLAN EMPLEADO'!I:I,Tabla1[[#This Row],[Mail]])=0,"No","Si")</f>
        <v>No</v>
      </c>
      <c r="AV1486" s="89" t="s">
        <v>709</v>
      </c>
      <c r="AW1486" s="194"/>
    </row>
    <row r="1487" spans="1:49" x14ac:dyDescent="0.2">
      <c r="A1487" s="37" t="s">
        <v>27</v>
      </c>
      <c r="B1487" s="37" t="s">
        <v>3115</v>
      </c>
      <c r="C1487" s="37" t="s">
        <v>28</v>
      </c>
      <c r="D1487" s="37" t="s">
        <v>30</v>
      </c>
      <c r="E1487" s="193" t="str">
        <f>+LEFT(Tabla1[[#This Row],[RutDV]],8)</f>
        <v>8654309-</v>
      </c>
      <c r="F1487" s="193" t="str">
        <f>+RIGHT(Tabla1[[#This Row],[RutDV]],1)</f>
        <v>5</v>
      </c>
      <c r="G1487" s="37" t="s">
        <v>4296</v>
      </c>
      <c r="H1487" s="37" t="s">
        <v>709</v>
      </c>
      <c r="I1487" s="37" t="str">
        <f>+TRIM(Tabla1[[#This Row],[Nombres]]&amp;" "&amp;Tabla1[[#This Row],[Apellidos]])</f>
        <v>XIMENA PATRICIA ORDENES FERNANDEZ</v>
      </c>
      <c r="J1487" s="37" t="s">
        <v>4272</v>
      </c>
      <c r="K1487" s="37" t="s">
        <v>4273</v>
      </c>
      <c r="L1487" s="37" t="s">
        <v>2494</v>
      </c>
      <c r="M1487" s="37" t="s">
        <v>2499</v>
      </c>
      <c r="N1487" s="37" t="s">
        <v>2499</v>
      </c>
      <c r="P1487" s="40">
        <v>43369</v>
      </c>
      <c r="Q1487" s="37"/>
      <c r="V1487" s="40">
        <v>22424</v>
      </c>
      <c r="W1487" s="37" t="s">
        <v>2515</v>
      </c>
      <c r="Y1487" s="37" t="str">
        <f>+IFERROR(VLOOKUP(Tabla1[[#This Row],[Supervisor]],STAFF!E:H,4,0),"")</f>
        <v/>
      </c>
      <c r="Z1487" s="40">
        <v>43374</v>
      </c>
      <c r="AA1487" s="40">
        <v>43392</v>
      </c>
      <c r="AC1487" s="40"/>
      <c r="AJ1487" s="37">
        <v>40</v>
      </c>
      <c r="AK1487" s="37" t="s">
        <v>2515</v>
      </c>
      <c r="AL1487" s="37" t="s">
        <v>709</v>
      </c>
      <c r="AN1487" s="37" t="str">
        <f>+IF(AL1487=45,1,"")</f>
        <v/>
      </c>
      <c r="AO1487" s="40">
        <f ca="1">+TODAY()</f>
        <v>44256</v>
      </c>
      <c r="AP1487" s="41" t="str">
        <f>+IF(Tabla1[[#This Row],[Fecha Ingreso Plataforma]]="","",AO1487-AC1487)</f>
        <v/>
      </c>
      <c r="AQ1487" s="40"/>
      <c r="AR1487" s="42">
        <f>+IF(Tabla1[[#This Row],[Fecha Baja]]="","",VALUE(1&amp;"/"&amp;MONTH(Tabla1[[#This Row],[Fecha Baja]])&amp;"/"&amp;YEAR(Tabla1[[#This Row],[Fecha Baja]])))</f>
        <v>43344</v>
      </c>
      <c r="AS1487" s="42" t="str">
        <f>IF(Tabla1[[#This Row],[Fecha Ingreso Plataforma]]="","",VALUE(1&amp;"/"&amp;MONTH(Tabla1[[#This Row],[Fecha Ingreso Plataforma]])&amp;"/"&amp;YEAR(Tabla1[[#This Row],[Fecha Ingreso Plataforma]])))</f>
        <v/>
      </c>
      <c r="AT1487" s="41" t="str">
        <f>+IF(AND(Tabla1[[#This Row],[dias]]&gt;=135,Tabla1[[#This Row],[Estado]]="Vigente"),"Si","No")</f>
        <v>No</v>
      </c>
      <c r="AU1487" s="37" t="str">
        <f>+IF(COUNTIF('PLAN EMPLEADO'!I:I,Tabla1[[#This Row],[Mail]])=0,"No","Si")</f>
        <v>No</v>
      </c>
      <c r="AV1487" s="89" t="s">
        <v>709</v>
      </c>
      <c r="AW1487" s="194"/>
    </row>
    <row r="1488" spans="1:49" x14ac:dyDescent="0.2">
      <c r="A1488" s="37" t="s">
        <v>27</v>
      </c>
      <c r="B1488" s="37" t="s">
        <v>3115</v>
      </c>
      <c r="C1488" s="37" t="s">
        <v>28</v>
      </c>
      <c r="D1488" s="37" t="s">
        <v>30</v>
      </c>
      <c r="E1488" s="193" t="str">
        <f>+LEFT(Tabla1[[#This Row],[RutDV]],8)</f>
        <v>19458484</v>
      </c>
      <c r="F1488" s="193" t="str">
        <f>+RIGHT(Tabla1[[#This Row],[RutDV]],1)</f>
        <v>9</v>
      </c>
      <c r="G1488" s="37" t="s">
        <v>4278</v>
      </c>
      <c r="H1488" s="37" t="s">
        <v>4346</v>
      </c>
      <c r="I1488" s="37" t="str">
        <f>+TRIM(Tabla1[[#This Row],[Nombres]]&amp;" "&amp;Tabla1[[#This Row],[Apellidos]])</f>
        <v>ANGELICA SOLANGE MANCILLA GONZALEZ</v>
      </c>
      <c r="J1488" s="37" t="s">
        <v>4243</v>
      </c>
      <c r="K1488" s="37" t="s">
        <v>4244</v>
      </c>
      <c r="L1488" s="37" t="s">
        <v>2494</v>
      </c>
      <c r="M1488" s="37" t="s">
        <v>2499</v>
      </c>
      <c r="N1488" s="37" t="s">
        <v>3596</v>
      </c>
      <c r="P1488" s="40">
        <v>43388</v>
      </c>
      <c r="Q1488" s="37"/>
      <c r="V1488" s="40">
        <v>35258</v>
      </c>
      <c r="W1488" s="37" t="s">
        <v>2515</v>
      </c>
      <c r="Y1488" s="37" t="str">
        <f>+IFERROR(VLOOKUP(Tabla1[[#This Row],[Supervisor]],STAFF!E:H,4,0),"")</f>
        <v/>
      </c>
      <c r="Z1488" s="40">
        <v>43374</v>
      </c>
      <c r="AA1488" s="40">
        <v>43392</v>
      </c>
      <c r="AC1488" s="40"/>
      <c r="AD1488" s="37" t="s">
        <v>4346</v>
      </c>
      <c r="AE1488" s="37" t="s">
        <v>4346</v>
      </c>
      <c r="AF1488" s="37">
        <v>19030</v>
      </c>
      <c r="AG1488" s="37" t="s">
        <v>4348</v>
      </c>
      <c r="AJ1488" s="37">
        <v>40</v>
      </c>
      <c r="AK1488" s="37" t="s">
        <v>2515</v>
      </c>
      <c r="AL1488" s="37" t="s">
        <v>709</v>
      </c>
      <c r="AN1488" s="37" t="str">
        <f>+IF(AL1488=45,1,"")</f>
        <v/>
      </c>
      <c r="AO1488" s="40">
        <f ca="1">+TODAY()</f>
        <v>44256</v>
      </c>
      <c r="AP1488" s="41" t="str">
        <f>+IF(Tabla1[[#This Row],[Fecha Ingreso Plataforma]]="","",AO1488-AC1488)</f>
        <v/>
      </c>
      <c r="AQ1488" s="40"/>
      <c r="AR1488" s="42">
        <f>+IF(Tabla1[[#This Row],[Fecha Baja]]="","",VALUE(1&amp;"/"&amp;MONTH(Tabla1[[#This Row],[Fecha Baja]])&amp;"/"&amp;YEAR(Tabla1[[#This Row],[Fecha Baja]])))</f>
        <v>43374</v>
      </c>
      <c r="AS1488" s="42" t="str">
        <f>IF(Tabla1[[#This Row],[Fecha Ingreso Plataforma]]="","",VALUE(1&amp;"/"&amp;MONTH(Tabla1[[#This Row],[Fecha Ingreso Plataforma]])&amp;"/"&amp;YEAR(Tabla1[[#This Row],[Fecha Ingreso Plataforma]])))</f>
        <v/>
      </c>
      <c r="AT1488" s="41" t="str">
        <f>+IF(AND(Tabla1[[#This Row],[dias]]&gt;=135,Tabla1[[#This Row],[Estado]]="Vigente"),"Si","No")</f>
        <v>No</v>
      </c>
      <c r="AU1488" s="37" t="str">
        <f>+IF(COUNTIF('PLAN EMPLEADO'!I:I,Tabla1[[#This Row],[Mail]])=0,"No","Si")</f>
        <v>No</v>
      </c>
      <c r="AV1488" s="89" t="s">
        <v>709</v>
      </c>
      <c r="AW1488" s="194"/>
    </row>
    <row r="1489" spans="1:49" x14ac:dyDescent="0.2">
      <c r="A1489" s="37" t="s">
        <v>27</v>
      </c>
      <c r="B1489" s="37" t="s">
        <v>3115</v>
      </c>
      <c r="C1489" s="37" t="s">
        <v>28</v>
      </c>
      <c r="D1489" s="37" t="s">
        <v>30</v>
      </c>
      <c r="E1489" s="193" t="str">
        <f>+LEFT(Tabla1[[#This Row],[RutDV]],8)</f>
        <v>19257204</v>
      </c>
      <c r="F1489" s="193" t="str">
        <f>+RIGHT(Tabla1[[#This Row],[RutDV]],1)</f>
        <v>5</v>
      </c>
      <c r="G1489" s="37" t="s">
        <v>4292</v>
      </c>
      <c r="H1489" s="37" t="s">
        <v>4363</v>
      </c>
      <c r="I1489" s="37" t="str">
        <f>+TRIM(Tabla1[[#This Row],[Nombres]]&amp;" "&amp;Tabla1[[#This Row],[Apellidos]])</f>
        <v>CRISTIAN ALEJANDRO ROJAS TAPIA</v>
      </c>
      <c r="J1489" s="37" t="s">
        <v>4267</v>
      </c>
      <c r="K1489" s="37" t="s">
        <v>1804</v>
      </c>
      <c r="L1489" s="37" t="s">
        <v>2494</v>
      </c>
      <c r="M1489" s="37" t="s">
        <v>2499</v>
      </c>
      <c r="N1489" s="37" t="s">
        <v>2499</v>
      </c>
      <c r="P1489" s="40">
        <v>43389</v>
      </c>
      <c r="Q1489" s="37"/>
      <c r="V1489" s="40">
        <v>35087</v>
      </c>
      <c r="W1489" s="37" t="s">
        <v>2515</v>
      </c>
      <c r="Y1489" s="37" t="str">
        <f>+IFERROR(VLOOKUP(Tabla1[[#This Row],[Supervisor]],STAFF!E:H,4,0),"")</f>
        <v/>
      </c>
      <c r="Z1489" s="40">
        <v>43374</v>
      </c>
      <c r="AA1489" s="40">
        <v>43392</v>
      </c>
      <c r="AC1489" s="40"/>
      <c r="AD1489" s="37" t="s">
        <v>4363</v>
      </c>
      <c r="AE1489" s="37" t="s">
        <v>4363</v>
      </c>
      <c r="AF1489" s="37">
        <v>19149</v>
      </c>
      <c r="AG1489" s="37" t="s">
        <v>4373</v>
      </c>
      <c r="AJ1489" s="37">
        <v>40</v>
      </c>
      <c r="AK1489" s="37" t="s">
        <v>2515</v>
      </c>
      <c r="AL1489" s="37" t="s">
        <v>709</v>
      </c>
      <c r="AN1489" s="37" t="str">
        <f>+IF(AL1489=45,1,"")</f>
        <v/>
      </c>
      <c r="AO1489" s="40">
        <f ca="1">+TODAY()</f>
        <v>44256</v>
      </c>
      <c r="AP1489" s="41" t="str">
        <f>+IF(Tabla1[[#This Row],[Fecha Ingreso Plataforma]]="","",AO1489-AC1489)</f>
        <v/>
      </c>
      <c r="AQ1489" s="40"/>
      <c r="AR1489" s="42">
        <f>+IF(Tabla1[[#This Row],[Fecha Baja]]="","",VALUE(1&amp;"/"&amp;MONTH(Tabla1[[#This Row],[Fecha Baja]])&amp;"/"&amp;YEAR(Tabla1[[#This Row],[Fecha Baja]])))</f>
        <v>43374</v>
      </c>
      <c r="AS1489" s="42" t="str">
        <f>IF(Tabla1[[#This Row],[Fecha Ingreso Plataforma]]="","",VALUE(1&amp;"/"&amp;MONTH(Tabla1[[#This Row],[Fecha Ingreso Plataforma]])&amp;"/"&amp;YEAR(Tabla1[[#This Row],[Fecha Ingreso Plataforma]])))</f>
        <v/>
      </c>
      <c r="AT1489" s="41" t="str">
        <f>+IF(AND(Tabla1[[#This Row],[dias]]&gt;=135,Tabla1[[#This Row],[Estado]]="Vigente"),"Si","No")</f>
        <v>No</v>
      </c>
      <c r="AU1489" s="37" t="str">
        <f>+IF(COUNTIF('PLAN EMPLEADO'!I:I,Tabla1[[#This Row],[Mail]])=0,"No","Si")</f>
        <v>No</v>
      </c>
      <c r="AV1489" s="89" t="s">
        <v>709</v>
      </c>
      <c r="AW1489" s="194"/>
    </row>
    <row r="1490" spans="1:49" x14ac:dyDescent="0.2">
      <c r="A1490" s="37" t="s">
        <v>27</v>
      </c>
      <c r="B1490" s="37" t="s">
        <v>3115</v>
      </c>
      <c r="C1490" s="37" t="s">
        <v>28</v>
      </c>
      <c r="D1490" s="37" t="s">
        <v>30</v>
      </c>
      <c r="E1490" s="193" t="str">
        <f>+LEFT(Tabla1[[#This Row],[RutDV]],8)</f>
        <v>11506615</v>
      </c>
      <c r="F1490" s="193" t="str">
        <f>+RIGHT(Tabla1[[#This Row],[RutDV]],1)</f>
        <v>3</v>
      </c>
      <c r="G1490" s="37" t="s">
        <v>4277</v>
      </c>
      <c r="H1490" s="37" t="s">
        <v>4345</v>
      </c>
      <c r="I1490" s="37" t="str">
        <f>+TRIM(Tabla1[[#This Row],[Nombres]]&amp;" "&amp;Tabla1[[#This Row],[Apellidos]])</f>
        <v>CLAUDIA GODOY RAMOS</v>
      </c>
      <c r="J1490" s="37" t="s">
        <v>4556</v>
      </c>
      <c r="K1490" s="37" t="s">
        <v>4242</v>
      </c>
      <c r="L1490" s="37" t="s">
        <v>2494</v>
      </c>
      <c r="M1490" s="37" t="s">
        <v>2499</v>
      </c>
      <c r="N1490" s="37" t="s">
        <v>3596</v>
      </c>
      <c r="P1490" s="40"/>
      <c r="Q1490" s="37"/>
      <c r="V1490" s="40">
        <v>25761</v>
      </c>
      <c r="W1490" s="37" t="s">
        <v>2515</v>
      </c>
      <c r="Y1490" s="37" t="str">
        <f>+IFERROR(VLOOKUP(Tabla1[[#This Row],[Supervisor]],STAFF!E:H,4,0),"")</f>
        <v/>
      </c>
      <c r="Z1490" s="40">
        <v>43374</v>
      </c>
      <c r="AA1490" s="40">
        <v>43392</v>
      </c>
      <c r="AC1490" s="40"/>
      <c r="AD1490" s="37" t="s">
        <v>4345</v>
      </c>
      <c r="AE1490" s="37" t="s">
        <v>4345</v>
      </c>
      <c r="AF1490" s="37">
        <v>19021</v>
      </c>
      <c r="AG1490" s="37" t="s">
        <v>4347</v>
      </c>
      <c r="AJ1490" s="37">
        <v>40</v>
      </c>
      <c r="AK1490" s="37" t="s">
        <v>2515</v>
      </c>
      <c r="AL1490" s="37" t="s">
        <v>709</v>
      </c>
      <c r="AN1490" s="37" t="str">
        <f>+IF(AL1490=45,1,"")</f>
        <v/>
      </c>
      <c r="AO1490" s="40">
        <f ca="1">+TODAY()</f>
        <v>44256</v>
      </c>
      <c r="AP1490" s="41" t="str">
        <f>+IF(Tabla1[[#This Row],[Fecha Ingreso Plataforma]]="","",AO1490-AC1490)</f>
        <v/>
      </c>
      <c r="AQ1490" s="40"/>
      <c r="AR1490" s="42" t="str">
        <f>+IF(Tabla1[[#This Row],[Fecha Baja]]="","",VALUE(1&amp;"/"&amp;MONTH(Tabla1[[#This Row],[Fecha Baja]])&amp;"/"&amp;YEAR(Tabla1[[#This Row],[Fecha Baja]])))</f>
        <v/>
      </c>
      <c r="AS1490" s="42" t="str">
        <f>IF(Tabla1[[#This Row],[Fecha Ingreso Plataforma]]="","",VALUE(1&amp;"/"&amp;MONTH(Tabla1[[#This Row],[Fecha Ingreso Plataforma]])&amp;"/"&amp;YEAR(Tabla1[[#This Row],[Fecha Ingreso Plataforma]])))</f>
        <v/>
      </c>
      <c r="AT1490" s="41" t="str">
        <f>+IF(AND(Tabla1[[#This Row],[dias]]&gt;=135,Tabla1[[#This Row],[Estado]]="Vigente"),"Si","No")</f>
        <v>No</v>
      </c>
      <c r="AU1490" s="37" t="str">
        <f>+IF(COUNTIF('PLAN EMPLEADO'!I:I,Tabla1[[#This Row],[Mail]])=0,"No","Si")</f>
        <v>No</v>
      </c>
      <c r="AV1490" s="89" t="s">
        <v>709</v>
      </c>
      <c r="AW1490" s="194"/>
    </row>
    <row r="1491" spans="1:49" x14ac:dyDescent="0.2">
      <c r="A1491" s="37" t="s">
        <v>27</v>
      </c>
      <c r="B1491" s="37" t="s">
        <v>3115</v>
      </c>
      <c r="C1491" s="37" t="s">
        <v>28</v>
      </c>
      <c r="D1491" s="37" t="s">
        <v>30</v>
      </c>
      <c r="E1491" s="193" t="str">
        <f>+LEFT(Tabla1[[#This Row],[RutDV]],8)</f>
        <v>18633973</v>
      </c>
      <c r="F1491" s="193" t="str">
        <f>+RIGHT(Tabla1[[#This Row],[RutDV]],1)</f>
        <v>8</v>
      </c>
      <c r="G1491" s="37" t="s">
        <v>4297</v>
      </c>
      <c r="H1491" s="37" t="s">
        <v>4375</v>
      </c>
      <c r="I1491" s="37" t="str">
        <f>+TRIM(Tabla1[[#This Row],[Nombres]]&amp;" "&amp;Tabla1[[#This Row],[Apellidos]])</f>
        <v>FELIX PATRICIO LARA GUERRA</v>
      </c>
      <c r="J1491" s="37" t="s">
        <v>4554</v>
      </c>
      <c r="K1491" s="37" t="s">
        <v>4274</v>
      </c>
      <c r="L1491" s="37" t="s">
        <v>2494</v>
      </c>
      <c r="M1491" s="37" t="s">
        <v>2499</v>
      </c>
      <c r="N1491" s="37" t="s">
        <v>2499</v>
      </c>
      <c r="P1491" s="40">
        <v>43391</v>
      </c>
      <c r="Q1491" s="37"/>
      <c r="V1491" s="40">
        <v>34558</v>
      </c>
      <c r="W1491" s="37" t="s">
        <v>2515</v>
      </c>
      <c r="Y1491" s="37" t="str">
        <f>+IFERROR(VLOOKUP(Tabla1[[#This Row],[Supervisor]],STAFF!E:H,4,0),"")</f>
        <v/>
      </c>
      <c r="Z1491" s="40">
        <v>43374</v>
      </c>
      <c r="AA1491" s="40">
        <v>43392</v>
      </c>
      <c r="AC1491" s="40"/>
      <c r="AD1491" s="37" t="s">
        <v>4375</v>
      </c>
      <c r="AE1491" s="37" t="s">
        <v>4375</v>
      </c>
      <c r="AF1491" s="37">
        <v>19244</v>
      </c>
      <c r="AG1491" s="37" t="s">
        <v>4377</v>
      </c>
      <c r="AJ1491" s="37">
        <v>40</v>
      </c>
      <c r="AK1491" s="37" t="s">
        <v>2515</v>
      </c>
      <c r="AL1491" s="37" t="s">
        <v>709</v>
      </c>
      <c r="AN1491" s="37" t="str">
        <f>+IF(AL1491=45,1,"")</f>
        <v/>
      </c>
      <c r="AO1491" s="40">
        <f ca="1">+TODAY()</f>
        <v>44256</v>
      </c>
      <c r="AP1491" s="41" t="str">
        <f>+IF(Tabla1[[#This Row],[Fecha Ingreso Plataforma]]="","",AO1491-AC1491)</f>
        <v/>
      </c>
      <c r="AQ1491" s="40"/>
      <c r="AR1491" s="42">
        <f>+IF(Tabla1[[#This Row],[Fecha Baja]]="","",VALUE(1&amp;"/"&amp;MONTH(Tabla1[[#This Row],[Fecha Baja]])&amp;"/"&amp;YEAR(Tabla1[[#This Row],[Fecha Baja]])))</f>
        <v>43374</v>
      </c>
      <c r="AS1491" s="42" t="str">
        <f>IF(Tabla1[[#This Row],[Fecha Ingreso Plataforma]]="","",VALUE(1&amp;"/"&amp;MONTH(Tabla1[[#This Row],[Fecha Ingreso Plataforma]])&amp;"/"&amp;YEAR(Tabla1[[#This Row],[Fecha Ingreso Plataforma]])))</f>
        <v/>
      </c>
      <c r="AT1491" s="41" t="str">
        <f>+IF(AND(Tabla1[[#This Row],[dias]]&gt;=135,Tabla1[[#This Row],[Estado]]="Vigente"),"Si","No")</f>
        <v>No</v>
      </c>
      <c r="AU1491" s="37" t="str">
        <f>+IF(COUNTIF('PLAN EMPLEADO'!I:I,Tabla1[[#This Row],[Mail]])=0,"No","Si")</f>
        <v>No</v>
      </c>
      <c r="AV1491" s="89" t="s">
        <v>709</v>
      </c>
      <c r="AW1491" s="194"/>
    </row>
    <row r="1492" spans="1:49" x14ac:dyDescent="0.2">
      <c r="A1492" s="37" t="s">
        <v>27</v>
      </c>
      <c r="B1492" s="37" t="s">
        <v>3115</v>
      </c>
      <c r="C1492" s="37" t="s">
        <v>28</v>
      </c>
      <c r="D1492" s="37" t="s">
        <v>30</v>
      </c>
      <c r="E1492" s="193" t="str">
        <f>+LEFT(Tabla1[[#This Row],[RutDV]],8)</f>
        <v>14082791</v>
      </c>
      <c r="F1492" s="193" t="str">
        <f>+RIGHT(Tabla1[[#This Row],[RutDV]],1)</f>
        <v>6</v>
      </c>
      <c r="G1492" s="37" t="s">
        <v>4285</v>
      </c>
      <c r="H1492" s="37" t="s">
        <v>4356</v>
      </c>
      <c r="I1492" s="37" t="str">
        <f>+TRIM(Tabla1[[#This Row],[Nombres]]&amp;" "&amp;Tabla1[[#This Row],[Apellidos]])</f>
        <v>JONATHAN ALEXIS SANHUEZA LOPEZ</v>
      </c>
      <c r="J1492" s="37" t="s">
        <v>4254</v>
      </c>
      <c r="K1492" s="37" t="s">
        <v>4255</v>
      </c>
      <c r="L1492" s="37" t="s">
        <v>2494</v>
      </c>
      <c r="M1492" s="37" t="s">
        <v>2499</v>
      </c>
      <c r="N1492" s="37" t="s">
        <v>2499</v>
      </c>
      <c r="P1492" s="40">
        <v>43384</v>
      </c>
      <c r="Q1492" s="37"/>
      <c r="V1492" s="40">
        <v>29777</v>
      </c>
      <c r="W1492" s="37" t="s">
        <v>2515</v>
      </c>
      <c r="Y1492" s="37" t="str">
        <f>+IFERROR(VLOOKUP(Tabla1[[#This Row],[Supervisor]],STAFF!E:H,4,0),"")</f>
        <v/>
      </c>
      <c r="Z1492" s="40">
        <v>43374</v>
      </c>
      <c r="AA1492" s="40">
        <v>43392</v>
      </c>
      <c r="AC1492" s="40"/>
      <c r="AD1492" s="37" t="s">
        <v>4356</v>
      </c>
      <c r="AE1492" s="37" t="s">
        <v>4356</v>
      </c>
      <c r="AF1492" s="37">
        <v>19223</v>
      </c>
      <c r="AG1492" s="37" t="s">
        <v>4366</v>
      </c>
      <c r="AJ1492" s="37">
        <v>40</v>
      </c>
      <c r="AK1492" s="37" t="s">
        <v>2515</v>
      </c>
      <c r="AL1492" s="37" t="s">
        <v>709</v>
      </c>
      <c r="AN1492" s="37" t="str">
        <f>+IF(AL1492=45,1,"")</f>
        <v/>
      </c>
      <c r="AO1492" s="40">
        <f ca="1">+TODAY()</f>
        <v>44256</v>
      </c>
      <c r="AP1492" s="41" t="str">
        <f>+IF(Tabla1[[#This Row],[Fecha Ingreso Plataforma]]="","",AO1492-AC1492)</f>
        <v/>
      </c>
      <c r="AQ1492" s="40"/>
      <c r="AR1492" s="42">
        <f>+IF(Tabla1[[#This Row],[Fecha Baja]]="","",VALUE(1&amp;"/"&amp;MONTH(Tabla1[[#This Row],[Fecha Baja]])&amp;"/"&amp;YEAR(Tabla1[[#This Row],[Fecha Baja]])))</f>
        <v>43374</v>
      </c>
      <c r="AS1492" s="42" t="str">
        <f>IF(Tabla1[[#This Row],[Fecha Ingreso Plataforma]]="","",VALUE(1&amp;"/"&amp;MONTH(Tabla1[[#This Row],[Fecha Ingreso Plataforma]])&amp;"/"&amp;YEAR(Tabla1[[#This Row],[Fecha Ingreso Plataforma]])))</f>
        <v/>
      </c>
      <c r="AT1492" s="41" t="str">
        <f>+IF(AND(Tabla1[[#This Row],[dias]]&gt;=135,Tabla1[[#This Row],[Estado]]="Vigente"),"Si","No")</f>
        <v>No</v>
      </c>
      <c r="AU1492" s="37" t="str">
        <f>+IF(COUNTIF('PLAN EMPLEADO'!I:I,Tabla1[[#This Row],[Mail]])=0,"No","Si")</f>
        <v>No</v>
      </c>
      <c r="AV1492" s="89" t="s">
        <v>709</v>
      </c>
      <c r="AW1492" s="194"/>
    </row>
    <row r="1493" spans="1:49" x14ac:dyDescent="0.2">
      <c r="A1493" s="37" t="s">
        <v>27</v>
      </c>
      <c r="B1493" s="37" t="s">
        <v>3115</v>
      </c>
      <c r="C1493" s="37" t="s">
        <v>28</v>
      </c>
      <c r="D1493" s="37" t="s">
        <v>30</v>
      </c>
      <c r="E1493" s="193" t="str">
        <f>+LEFT(Tabla1[[#This Row],[RutDV]],8)</f>
        <v>19772060</v>
      </c>
      <c r="F1493" s="193" t="str">
        <f>+RIGHT(Tabla1[[#This Row],[RutDV]],1)</f>
        <v>3</v>
      </c>
      <c r="G1493" s="37" t="s">
        <v>4287</v>
      </c>
      <c r="H1493" s="37" t="s">
        <v>4358</v>
      </c>
      <c r="I1493" s="37" t="str">
        <f>+TRIM(Tabla1[[#This Row],[Nombres]]&amp;" "&amp;Tabla1[[#This Row],[Apellidos]])</f>
        <v>JENIFFER ESTEFANI CASTRO ARDILES</v>
      </c>
      <c r="J1493" s="37" t="s">
        <v>4258</v>
      </c>
      <c r="K1493" s="37" t="s">
        <v>4259</v>
      </c>
      <c r="L1493" s="37" t="s">
        <v>2494</v>
      </c>
      <c r="M1493" s="37" t="s">
        <v>2499</v>
      </c>
      <c r="N1493" s="37" t="s">
        <v>2499</v>
      </c>
      <c r="P1493" s="40">
        <v>43389</v>
      </c>
      <c r="Q1493" s="37"/>
      <c r="V1493" s="40">
        <v>36057</v>
      </c>
      <c r="W1493" s="37" t="s">
        <v>2515</v>
      </c>
      <c r="Y1493" s="37" t="str">
        <f>+IFERROR(VLOOKUP(Tabla1[[#This Row],[Supervisor]],STAFF!E:H,4,0),"")</f>
        <v/>
      </c>
      <c r="Z1493" s="40">
        <v>43374</v>
      </c>
      <c r="AA1493" s="40">
        <v>43392</v>
      </c>
      <c r="AC1493" s="40"/>
      <c r="AD1493" s="37" t="s">
        <v>4358</v>
      </c>
      <c r="AE1493" s="37" t="s">
        <v>4358</v>
      </c>
      <c r="AF1493" s="37">
        <v>19071</v>
      </c>
      <c r="AG1493" s="37" t="s">
        <v>4368</v>
      </c>
      <c r="AJ1493" s="37">
        <v>40</v>
      </c>
      <c r="AK1493" s="37" t="s">
        <v>2515</v>
      </c>
      <c r="AL1493" s="37" t="s">
        <v>709</v>
      </c>
      <c r="AN1493" s="37" t="str">
        <f>+IF(AL1493=45,1,"")</f>
        <v/>
      </c>
      <c r="AO1493" s="40">
        <f ca="1">+TODAY()</f>
        <v>44256</v>
      </c>
      <c r="AP1493" s="41" t="str">
        <f>+IF(Tabla1[[#This Row],[Fecha Ingreso Plataforma]]="","",AO1493-AC1493)</f>
        <v/>
      </c>
      <c r="AQ1493" s="40"/>
      <c r="AR1493" s="42">
        <f>+IF(Tabla1[[#This Row],[Fecha Baja]]="","",VALUE(1&amp;"/"&amp;MONTH(Tabla1[[#This Row],[Fecha Baja]])&amp;"/"&amp;YEAR(Tabla1[[#This Row],[Fecha Baja]])))</f>
        <v>43374</v>
      </c>
      <c r="AS1493" s="42" t="str">
        <f>IF(Tabla1[[#This Row],[Fecha Ingreso Plataforma]]="","",VALUE(1&amp;"/"&amp;MONTH(Tabla1[[#This Row],[Fecha Ingreso Plataforma]])&amp;"/"&amp;YEAR(Tabla1[[#This Row],[Fecha Ingreso Plataforma]])))</f>
        <v/>
      </c>
      <c r="AT1493" s="41" t="str">
        <f>+IF(AND(Tabla1[[#This Row],[dias]]&gt;=135,Tabla1[[#This Row],[Estado]]="Vigente"),"Si","No")</f>
        <v>No</v>
      </c>
      <c r="AU1493" s="37" t="str">
        <f>+IF(COUNTIF('PLAN EMPLEADO'!I:I,Tabla1[[#This Row],[Mail]])=0,"No","Si")</f>
        <v>No</v>
      </c>
      <c r="AV1493" s="89" t="s">
        <v>709</v>
      </c>
      <c r="AW1493" s="194"/>
    </row>
    <row r="1494" spans="1:49" x14ac:dyDescent="0.2">
      <c r="A1494" s="37" t="s">
        <v>27</v>
      </c>
      <c r="B1494" s="37" t="s">
        <v>3115</v>
      </c>
      <c r="C1494" s="37" t="s">
        <v>28</v>
      </c>
      <c r="D1494" s="37" t="s">
        <v>30</v>
      </c>
      <c r="E1494" s="193" t="str">
        <f>+LEFT(Tabla1[[#This Row],[RutDV]],8)</f>
        <v>11381880</v>
      </c>
      <c r="F1494" s="193" t="str">
        <f>+RIGHT(Tabla1[[#This Row],[RutDV]],1)</f>
        <v>8</v>
      </c>
      <c r="G1494" s="37" t="s">
        <v>4291</v>
      </c>
      <c r="H1494" s="37" t="s">
        <v>4362</v>
      </c>
      <c r="I1494" s="37" t="str">
        <f>+TRIM(Tabla1[[#This Row],[Nombres]]&amp;" "&amp;Tabla1[[#This Row],[Apellidos]])</f>
        <v>YASNA MACIEL DEL CARMEN AGUILERA JULIO</v>
      </c>
      <c r="J1494" s="37" t="s">
        <v>4265</v>
      </c>
      <c r="K1494" s="37" t="s">
        <v>4266</v>
      </c>
      <c r="L1494" s="37" t="s">
        <v>2494</v>
      </c>
      <c r="M1494" s="37" t="s">
        <v>2499</v>
      </c>
      <c r="N1494" s="37" t="s">
        <v>2499</v>
      </c>
      <c r="P1494" s="40">
        <v>43391</v>
      </c>
      <c r="Q1494" s="37"/>
      <c r="V1494" s="40">
        <v>25241</v>
      </c>
      <c r="W1494" s="37" t="s">
        <v>2515</v>
      </c>
      <c r="Y1494" s="37" t="str">
        <f>+IFERROR(VLOOKUP(Tabla1[[#This Row],[Supervisor]],STAFF!E:H,4,0),"")</f>
        <v/>
      </c>
      <c r="Z1494" s="40">
        <v>43374</v>
      </c>
      <c r="AA1494" s="40">
        <v>43392</v>
      </c>
      <c r="AC1494" s="40"/>
      <c r="AD1494" s="37" t="s">
        <v>4362</v>
      </c>
      <c r="AE1494" s="37" t="s">
        <v>4362</v>
      </c>
      <c r="AF1494" s="37">
        <v>19127</v>
      </c>
      <c r="AG1494" s="37" t="s">
        <v>4372</v>
      </c>
      <c r="AJ1494" s="37">
        <v>40</v>
      </c>
      <c r="AK1494" s="37" t="s">
        <v>2515</v>
      </c>
      <c r="AL1494" s="37" t="s">
        <v>709</v>
      </c>
      <c r="AN1494" s="37" t="str">
        <f>+IF(AL1494=45,1,"")</f>
        <v/>
      </c>
      <c r="AO1494" s="40">
        <f ca="1">+TODAY()</f>
        <v>44256</v>
      </c>
      <c r="AP1494" s="41" t="str">
        <f>+IF(Tabla1[[#This Row],[Fecha Ingreso Plataforma]]="","",AO1494-AC1494)</f>
        <v/>
      </c>
      <c r="AQ1494" s="40"/>
      <c r="AR1494" s="42">
        <f>+IF(Tabla1[[#This Row],[Fecha Baja]]="","",VALUE(1&amp;"/"&amp;MONTH(Tabla1[[#This Row],[Fecha Baja]])&amp;"/"&amp;YEAR(Tabla1[[#This Row],[Fecha Baja]])))</f>
        <v>43374</v>
      </c>
      <c r="AS1494" s="42" t="str">
        <f>IF(Tabla1[[#This Row],[Fecha Ingreso Plataforma]]="","",VALUE(1&amp;"/"&amp;MONTH(Tabla1[[#This Row],[Fecha Ingreso Plataforma]])&amp;"/"&amp;YEAR(Tabla1[[#This Row],[Fecha Ingreso Plataforma]])))</f>
        <v/>
      </c>
      <c r="AT1494" s="41" t="str">
        <f>+IF(AND(Tabla1[[#This Row],[dias]]&gt;=135,Tabla1[[#This Row],[Estado]]="Vigente"),"Si","No")</f>
        <v>No</v>
      </c>
      <c r="AU1494" s="37" t="str">
        <f>+IF(COUNTIF('PLAN EMPLEADO'!I:I,Tabla1[[#This Row],[Mail]])=0,"No","Si")</f>
        <v>No</v>
      </c>
      <c r="AV1494" s="89" t="s">
        <v>709</v>
      </c>
      <c r="AW1494" s="194"/>
    </row>
    <row r="1495" spans="1:49" x14ac:dyDescent="0.2">
      <c r="A1495" s="37" t="s">
        <v>27</v>
      </c>
      <c r="B1495" s="37" t="s">
        <v>3115</v>
      </c>
      <c r="C1495" s="37" t="s">
        <v>28</v>
      </c>
      <c r="D1495" s="37" t="s">
        <v>30</v>
      </c>
      <c r="E1495" s="193" t="str">
        <f>+LEFT(Tabla1[[#This Row],[RutDV]],8)</f>
        <v>16053501</v>
      </c>
      <c r="F1495" s="193" t="str">
        <f>+RIGHT(Tabla1[[#This Row],[RutDV]],1)</f>
        <v>6</v>
      </c>
      <c r="G1495" s="37" t="s">
        <v>4335</v>
      </c>
      <c r="H1495" s="37" t="s">
        <v>4385</v>
      </c>
      <c r="I1495" s="37" t="str">
        <f>+TRIM(Tabla1[[#This Row],[Nombres]]&amp;" "&amp;Tabla1[[#This Row],[Apellidos]])</f>
        <v>CONSTANZA JULIA STEPHANIE GONZALEZ LARRANDO</v>
      </c>
      <c r="J1495" s="37" t="s">
        <v>4311</v>
      </c>
      <c r="K1495" s="37" t="s">
        <v>4589</v>
      </c>
      <c r="L1495" s="37" t="s">
        <v>2494</v>
      </c>
      <c r="M1495" s="37" t="s">
        <v>2499</v>
      </c>
      <c r="N1495" s="37" t="s">
        <v>2499</v>
      </c>
      <c r="P1495" s="40">
        <v>43384</v>
      </c>
      <c r="Q1495" s="37"/>
      <c r="V1495" s="40">
        <v>31208</v>
      </c>
      <c r="W1495" s="37" t="s">
        <v>3087</v>
      </c>
      <c r="Y1495" s="37" t="str">
        <f>+IFERROR(VLOOKUP(Tabla1[[#This Row],[Supervisor]],STAFF!E:H,4,0),"")</f>
        <v/>
      </c>
      <c r="Z1495" s="40">
        <v>43381</v>
      </c>
      <c r="AA1495" s="40">
        <v>43398</v>
      </c>
      <c r="AC1495" s="40"/>
      <c r="AJ1495" s="37">
        <v>41</v>
      </c>
      <c r="AK1495" s="37" t="s">
        <v>3087</v>
      </c>
      <c r="AL1495" s="37" t="s">
        <v>709</v>
      </c>
      <c r="AN1495" s="37" t="str">
        <f>+IF(AL1495=45,1,"")</f>
        <v/>
      </c>
      <c r="AO1495" s="40">
        <f ca="1">+TODAY()</f>
        <v>44256</v>
      </c>
      <c r="AP1495" s="41" t="str">
        <f>+IF(Tabla1[[#This Row],[Fecha Ingreso Plataforma]]="","",AO1495-AC1495)</f>
        <v/>
      </c>
      <c r="AQ1495" s="40"/>
      <c r="AR1495" s="42">
        <f>+IF(Tabla1[[#This Row],[Fecha Baja]]="","",VALUE(1&amp;"/"&amp;MONTH(Tabla1[[#This Row],[Fecha Baja]])&amp;"/"&amp;YEAR(Tabla1[[#This Row],[Fecha Baja]])))</f>
        <v>43374</v>
      </c>
      <c r="AS1495" s="42" t="str">
        <f>IF(Tabla1[[#This Row],[Fecha Ingreso Plataforma]]="","",VALUE(1&amp;"/"&amp;MONTH(Tabla1[[#This Row],[Fecha Ingreso Plataforma]])&amp;"/"&amp;YEAR(Tabla1[[#This Row],[Fecha Ingreso Plataforma]])))</f>
        <v/>
      </c>
      <c r="AT1495" s="41" t="str">
        <f>+IF(AND(Tabla1[[#This Row],[dias]]&gt;=135,Tabla1[[#This Row],[Estado]]="Vigente"),"Si","No")</f>
        <v>No</v>
      </c>
      <c r="AU1495" s="37" t="str">
        <f>+IF(COUNTIF('PLAN EMPLEADO'!I:I,Tabla1[[#This Row],[Mail]])=0,"No","Si")</f>
        <v>No</v>
      </c>
      <c r="AV1495" s="89" t="s">
        <v>709</v>
      </c>
      <c r="AW1495" s="194"/>
    </row>
    <row r="1496" spans="1:49" x14ac:dyDescent="0.2">
      <c r="A1496" s="37" t="s">
        <v>27</v>
      </c>
      <c r="B1496" s="37" t="s">
        <v>3115</v>
      </c>
      <c r="C1496" s="37" t="s">
        <v>28</v>
      </c>
      <c r="D1496" s="37" t="s">
        <v>30</v>
      </c>
      <c r="E1496" s="193" t="str">
        <f>+LEFT(Tabla1[[#This Row],[RutDV]],8)</f>
        <v>15593858</v>
      </c>
      <c r="F1496" s="193" t="str">
        <f>+RIGHT(Tabla1[[#This Row],[RutDV]],1)</f>
        <v>7</v>
      </c>
      <c r="G1496" s="37" t="s">
        <v>4341</v>
      </c>
      <c r="H1496" s="37" t="s">
        <v>4390</v>
      </c>
      <c r="I1496" s="37" t="str">
        <f>+TRIM(Tabla1[[#This Row],[Nombres]]&amp;" "&amp;Tabla1[[#This Row],[Apellidos]])</f>
        <v>ELIAS ALBERTO GARCIA AVALOS</v>
      </c>
      <c r="J1496" s="37" t="s">
        <v>4321</v>
      </c>
      <c r="K1496" s="37" t="s">
        <v>4322</v>
      </c>
      <c r="L1496" s="37" t="s">
        <v>2494</v>
      </c>
      <c r="M1496" s="37" t="s">
        <v>2499</v>
      </c>
      <c r="N1496" s="37" t="s">
        <v>2499</v>
      </c>
      <c r="P1496" s="40"/>
      <c r="Q1496" s="37"/>
      <c r="V1496" s="40">
        <v>30405</v>
      </c>
      <c r="W1496" s="37" t="s">
        <v>3087</v>
      </c>
      <c r="Y1496" s="37" t="str">
        <f>+IFERROR(VLOOKUP(Tabla1[[#This Row],[Supervisor]],STAFF!E:H,4,0),"")</f>
        <v/>
      </c>
      <c r="Z1496" s="40">
        <v>43381</v>
      </c>
      <c r="AA1496" s="40">
        <v>43398</v>
      </c>
      <c r="AC1496" s="40"/>
      <c r="AJ1496" s="37">
        <v>41</v>
      </c>
      <c r="AK1496" s="37" t="s">
        <v>3087</v>
      </c>
      <c r="AL1496" s="37" t="s">
        <v>709</v>
      </c>
      <c r="AN1496" s="37" t="str">
        <f>+IF(AL1496=45,1,"")</f>
        <v/>
      </c>
      <c r="AO1496" s="40">
        <f ca="1">+TODAY()</f>
        <v>44256</v>
      </c>
      <c r="AP1496" s="41" t="str">
        <f>+IF(Tabla1[[#This Row],[Fecha Ingreso Plataforma]]="","",AO1496-AC1496)</f>
        <v/>
      </c>
      <c r="AQ1496" s="40"/>
      <c r="AR1496" s="42" t="str">
        <f>+IF(Tabla1[[#This Row],[Fecha Baja]]="","",VALUE(1&amp;"/"&amp;MONTH(Tabla1[[#This Row],[Fecha Baja]])&amp;"/"&amp;YEAR(Tabla1[[#This Row],[Fecha Baja]])))</f>
        <v/>
      </c>
      <c r="AS1496" s="42" t="str">
        <f>IF(Tabla1[[#This Row],[Fecha Ingreso Plataforma]]="","",VALUE(1&amp;"/"&amp;MONTH(Tabla1[[#This Row],[Fecha Ingreso Plataforma]])&amp;"/"&amp;YEAR(Tabla1[[#This Row],[Fecha Ingreso Plataforma]])))</f>
        <v/>
      </c>
      <c r="AT1496" s="41" t="str">
        <f>+IF(AND(Tabla1[[#This Row],[dias]]&gt;=135,Tabla1[[#This Row],[Estado]]="Vigente"),"Si","No")</f>
        <v>No</v>
      </c>
      <c r="AU1496" s="37" t="str">
        <f>+IF(COUNTIF('PLAN EMPLEADO'!I:I,Tabla1[[#This Row],[Mail]])=0,"No","Si")</f>
        <v>No</v>
      </c>
      <c r="AV1496" s="89" t="s">
        <v>709</v>
      </c>
      <c r="AW1496" s="194"/>
    </row>
    <row r="1497" spans="1:49" x14ac:dyDescent="0.2">
      <c r="A1497" s="37" t="s">
        <v>27</v>
      </c>
      <c r="B1497" s="37" t="s">
        <v>3115</v>
      </c>
      <c r="C1497" s="37" t="s">
        <v>28</v>
      </c>
      <c r="D1497" s="37" t="s">
        <v>30</v>
      </c>
      <c r="E1497" s="193" t="str">
        <f>+LEFT(Tabla1[[#This Row],[RutDV]],8)</f>
        <v>17629223</v>
      </c>
      <c r="F1497" s="193" t="str">
        <f>+RIGHT(Tabla1[[#This Row],[RutDV]],1)</f>
        <v>7</v>
      </c>
      <c r="G1497" s="37" t="s">
        <v>4333</v>
      </c>
      <c r="H1497" s="37" t="s">
        <v>4383</v>
      </c>
      <c r="I1497" s="37" t="str">
        <f>+TRIM(Tabla1[[#This Row],[Nombres]]&amp;" "&amp;Tabla1[[#This Row],[Apellidos]])</f>
        <v>JULIE VALESKA PEREZ AGUILAR</v>
      </c>
      <c r="J1497" s="37" t="s">
        <v>4307</v>
      </c>
      <c r="K1497" s="37" t="s">
        <v>4308</v>
      </c>
      <c r="L1497" s="37" t="s">
        <v>2494</v>
      </c>
      <c r="M1497" s="37" t="s">
        <v>2499</v>
      </c>
      <c r="N1497" s="37" t="s">
        <v>2499</v>
      </c>
      <c r="P1497" s="40"/>
      <c r="Q1497" s="37"/>
      <c r="V1497" s="40">
        <v>33224</v>
      </c>
      <c r="W1497" s="37" t="s">
        <v>3087</v>
      </c>
      <c r="Y1497" s="37" t="str">
        <f>+IFERROR(VLOOKUP(Tabla1[[#This Row],[Supervisor]],STAFF!E:H,4,0),"")</f>
        <v/>
      </c>
      <c r="Z1497" s="40">
        <v>43381</v>
      </c>
      <c r="AA1497" s="40">
        <v>43398</v>
      </c>
      <c r="AC1497" s="40"/>
      <c r="AJ1497" s="37">
        <v>41</v>
      </c>
      <c r="AK1497" s="37" t="s">
        <v>3087</v>
      </c>
      <c r="AL1497" s="37" t="s">
        <v>709</v>
      </c>
      <c r="AN1497" s="37" t="str">
        <f>+IF(AL1497=45,1,"")</f>
        <v/>
      </c>
      <c r="AO1497" s="40">
        <f ca="1">+TODAY()</f>
        <v>44256</v>
      </c>
      <c r="AP1497" s="41" t="str">
        <f>+IF(Tabla1[[#This Row],[Fecha Ingreso Plataforma]]="","",AO1497-AC1497)</f>
        <v/>
      </c>
      <c r="AQ1497" s="40"/>
      <c r="AR1497" s="42" t="str">
        <f>+IF(Tabla1[[#This Row],[Fecha Baja]]="","",VALUE(1&amp;"/"&amp;MONTH(Tabla1[[#This Row],[Fecha Baja]])&amp;"/"&amp;YEAR(Tabla1[[#This Row],[Fecha Baja]])))</f>
        <v/>
      </c>
      <c r="AS1497" s="42" t="str">
        <f>IF(Tabla1[[#This Row],[Fecha Ingreso Plataforma]]="","",VALUE(1&amp;"/"&amp;MONTH(Tabla1[[#This Row],[Fecha Ingreso Plataforma]])&amp;"/"&amp;YEAR(Tabla1[[#This Row],[Fecha Ingreso Plataforma]])))</f>
        <v/>
      </c>
      <c r="AT1497" s="41" t="str">
        <f>+IF(AND(Tabla1[[#This Row],[dias]]&gt;=135,Tabla1[[#This Row],[Estado]]="Vigente"),"Si","No")</f>
        <v>No</v>
      </c>
      <c r="AU1497" s="37" t="str">
        <f>+IF(COUNTIF('PLAN EMPLEADO'!I:I,Tabla1[[#This Row],[Mail]])=0,"No","Si")</f>
        <v>No</v>
      </c>
      <c r="AV1497" s="89" t="s">
        <v>709</v>
      </c>
      <c r="AW1497" s="194"/>
    </row>
    <row r="1498" spans="1:49" x14ac:dyDescent="0.2">
      <c r="A1498" s="37" t="s">
        <v>27</v>
      </c>
      <c r="B1498" s="37" t="s">
        <v>3115</v>
      </c>
      <c r="C1498" s="37" t="s">
        <v>28</v>
      </c>
      <c r="D1498" s="37" t="s">
        <v>30</v>
      </c>
      <c r="E1498" s="193" t="str">
        <f>+LEFT(Tabla1[[#This Row],[RutDV]],8)</f>
        <v>18969141</v>
      </c>
      <c r="F1498" s="193" t="str">
        <f>+RIGHT(Tabla1[[#This Row],[RutDV]],1)</f>
        <v>6</v>
      </c>
      <c r="G1498" s="37" t="s">
        <v>4337</v>
      </c>
      <c r="H1498" s="37" t="s">
        <v>4386</v>
      </c>
      <c r="I1498" s="37" t="str">
        <f>+TRIM(Tabla1[[#This Row],[Nombres]]&amp;" "&amp;Tabla1[[#This Row],[Apellidos]])</f>
        <v>MATIAS GERARDO MONTECINOS GONZALEZ</v>
      </c>
      <c r="J1498" s="37" t="s">
        <v>4492</v>
      </c>
      <c r="K1498" s="37" t="s">
        <v>4314</v>
      </c>
      <c r="L1498" s="37" t="s">
        <v>2494</v>
      </c>
      <c r="M1498" s="37" t="s">
        <v>2499</v>
      </c>
      <c r="N1498" s="37" t="s">
        <v>2499</v>
      </c>
      <c r="P1498" s="40"/>
      <c r="Q1498" s="37"/>
      <c r="V1498" s="40">
        <v>34798</v>
      </c>
      <c r="W1498" s="37" t="s">
        <v>3087</v>
      </c>
      <c r="Y1498" s="37" t="str">
        <f>+IFERROR(VLOOKUP(Tabla1[[#This Row],[Supervisor]],STAFF!E:H,4,0),"")</f>
        <v/>
      </c>
      <c r="Z1498" s="40">
        <v>43381</v>
      </c>
      <c r="AA1498" s="40">
        <v>43398</v>
      </c>
      <c r="AC1498" s="40"/>
      <c r="AJ1498" s="37">
        <v>41</v>
      </c>
      <c r="AK1498" s="37" t="s">
        <v>3087</v>
      </c>
      <c r="AL1498" s="37" t="s">
        <v>709</v>
      </c>
      <c r="AN1498" s="37" t="str">
        <f>+IF(AL1498=45,1,"")</f>
        <v/>
      </c>
      <c r="AO1498" s="40">
        <f ca="1">+TODAY()</f>
        <v>44256</v>
      </c>
      <c r="AP1498" s="41" t="str">
        <f>+IF(Tabla1[[#This Row],[Fecha Ingreso Plataforma]]="","",AO1498-AC1498)</f>
        <v/>
      </c>
      <c r="AQ1498" s="40"/>
      <c r="AR1498" s="42" t="str">
        <f>+IF(Tabla1[[#This Row],[Fecha Baja]]="","",VALUE(1&amp;"/"&amp;MONTH(Tabla1[[#This Row],[Fecha Baja]])&amp;"/"&amp;YEAR(Tabla1[[#This Row],[Fecha Baja]])))</f>
        <v/>
      </c>
      <c r="AS1498" s="42" t="str">
        <f>IF(Tabla1[[#This Row],[Fecha Ingreso Plataforma]]="","",VALUE(1&amp;"/"&amp;MONTH(Tabla1[[#This Row],[Fecha Ingreso Plataforma]])&amp;"/"&amp;YEAR(Tabla1[[#This Row],[Fecha Ingreso Plataforma]])))</f>
        <v/>
      </c>
      <c r="AT1498" s="41" t="str">
        <f>+IF(AND(Tabla1[[#This Row],[dias]]&gt;=135,Tabla1[[#This Row],[Estado]]="Vigente"),"Si","No")</f>
        <v>No</v>
      </c>
      <c r="AU1498" s="37" t="str">
        <f>+IF(COUNTIF('PLAN EMPLEADO'!I:I,Tabla1[[#This Row],[Mail]])=0,"No","Si")</f>
        <v>No</v>
      </c>
      <c r="AV1498" s="89" t="s">
        <v>709</v>
      </c>
      <c r="AW1498" s="194"/>
    </row>
    <row r="1499" spans="1:49" x14ac:dyDescent="0.2">
      <c r="A1499" s="37" t="s">
        <v>27</v>
      </c>
      <c r="B1499" s="37" t="s">
        <v>3115</v>
      </c>
      <c r="C1499" s="37" t="s">
        <v>28</v>
      </c>
      <c r="D1499" s="37" t="s">
        <v>30</v>
      </c>
      <c r="E1499" s="193" t="str">
        <f>+LEFT(Tabla1[[#This Row],[RutDV]],8)</f>
        <v>20005844</v>
      </c>
      <c r="F1499" s="193" t="str">
        <f>+RIGHT(Tabla1[[#This Row],[RutDV]],1)</f>
        <v>5</v>
      </c>
      <c r="G1499" s="37" t="s">
        <v>4331</v>
      </c>
      <c r="H1499" s="37" t="s">
        <v>4381</v>
      </c>
      <c r="I1499" s="37" t="str">
        <f>+TRIM(Tabla1[[#This Row],[Nombres]]&amp;" "&amp;Tabla1[[#This Row],[Apellidos]])</f>
        <v>NICOLAS ANDRES JARA CARMONA</v>
      </c>
      <c r="J1499" s="37" t="s">
        <v>4304</v>
      </c>
      <c r="K1499" s="37" t="s">
        <v>4305</v>
      </c>
      <c r="L1499" s="37" t="s">
        <v>2494</v>
      </c>
      <c r="M1499" s="37" t="s">
        <v>2499</v>
      </c>
      <c r="N1499" s="37" t="s">
        <v>3596</v>
      </c>
      <c r="P1499" s="40">
        <v>43403</v>
      </c>
      <c r="Q1499" s="37"/>
      <c r="V1499" s="40">
        <v>36182</v>
      </c>
      <c r="W1499" s="37" t="s">
        <v>3087</v>
      </c>
      <c r="Y1499" s="37" t="str">
        <f>+IFERROR(VLOOKUP(Tabla1[[#This Row],[Supervisor]],STAFF!E:H,4,0),"")</f>
        <v/>
      </c>
      <c r="Z1499" s="40">
        <v>43381</v>
      </c>
      <c r="AA1499" s="40">
        <v>43398</v>
      </c>
      <c r="AC1499" s="40"/>
      <c r="AJ1499" s="37">
        <v>41</v>
      </c>
      <c r="AK1499" s="37" t="s">
        <v>3087</v>
      </c>
      <c r="AL1499" s="37" t="s">
        <v>709</v>
      </c>
      <c r="AN1499" s="37" t="str">
        <f>+IF(AL1499=45,1,"")</f>
        <v/>
      </c>
      <c r="AO1499" s="40">
        <f ca="1">+TODAY()</f>
        <v>44256</v>
      </c>
      <c r="AP1499" s="41" t="str">
        <f>+IF(Tabla1[[#This Row],[Fecha Ingreso Plataforma]]="","",AO1499-AC1499)</f>
        <v/>
      </c>
      <c r="AQ1499" s="40"/>
      <c r="AR1499" s="42">
        <f>+IF(Tabla1[[#This Row],[Fecha Baja]]="","",VALUE(1&amp;"/"&amp;MONTH(Tabla1[[#This Row],[Fecha Baja]])&amp;"/"&amp;YEAR(Tabla1[[#This Row],[Fecha Baja]])))</f>
        <v>43374</v>
      </c>
      <c r="AS1499" s="42" t="str">
        <f>IF(Tabla1[[#This Row],[Fecha Ingreso Plataforma]]="","",VALUE(1&amp;"/"&amp;MONTH(Tabla1[[#This Row],[Fecha Ingreso Plataforma]])&amp;"/"&amp;YEAR(Tabla1[[#This Row],[Fecha Ingreso Plataforma]])))</f>
        <v/>
      </c>
      <c r="AT1499" s="41" t="str">
        <f>+IF(AND(Tabla1[[#This Row],[dias]]&gt;=135,Tabla1[[#This Row],[Estado]]="Vigente"),"Si","No")</f>
        <v>No</v>
      </c>
      <c r="AU1499" s="37" t="str">
        <f>+IF(COUNTIF('PLAN EMPLEADO'!I:I,Tabla1[[#This Row],[Mail]])=0,"No","Si")</f>
        <v>No</v>
      </c>
      <c r="AV1499" s="89" t="s">
        <v>709</v>
      </c>
      <c r="AW1499" s="194"/>
    </row>
    <row r="1500" spans="1:49" x14ac:dyDescent="0.2">
      <c r="A1500" s="37" t="s">
        <v>27</v>
      </c>
      <c r="B1500" s="37" t="s">
        <v>3115</v>
      </c>
      <c r="C1500" s="37" t="s">
        <v>28</v>
      </c>
      <c r="D1500" s="37" t="s">
        <v>30</v>
      </c>
      <c r="E1500" s="193" t="str">
        <f>+LEFT(Tabla1[[#This Row],[RutDV]],8)</f>
        <v>18980673</v>
      </c>
      <c r="F1500" s="193" t="str">
        <f>+RIGHT(Tabla1[[#This Row],[RutDV]],1)</f>
        <v>6</v>
      </c>
      <c r="G1500" s="37" t="s">
        <v>4332</v>
      </c>
      <c r="H1500" s="37" t="s">
        <v>4382</v>
      </c>
      <c r="I1500" s="37" t="str">
        <f>+TRIM(Tabla1[[#This Row],[Nombres]]&amp;" "&amp;Tabla1[[#This Row],[Apellidos]])</f>
        <v>SAVKA LAYS CORDERO TELLO</v>
      </c>
      <c r="J1500" s="37" t="s">
        <v>4555</v>
      </c>
      <c r="K1500" s="37" t="s">
        <v>4306</v>
      </c>
      <c r="L1500" s="37" t="s">
        <v>2494</v>
      </c>
      <c r="M1500" s="37" t="s">
        <v>2499</v>
      </c>
      <c r="N1500" s="37" t="s">
        <v>2499</v>
      </c>
      <c r="P1500" s="40">
        <v>43385</v>
      </c>
      <c r="Q1500" s="37"/>
      <c r="V1500" s="40">
        <v>34738</v>
      </c>
      <c r="W1500" s="37" t="s">
        <v>3087</v>
      </c>
      <c r="Y1500" s="37" t="str">
        <f>+IFERROR(VLOOKUP(Tabla1[[#This Row],[Supervisor]],STAFF!E:H,4,0),"")</f>
        <v/>
      </c>
      <c r="Z1500" s="40">
        <v>43381</v>
      </c>
      <c r="AA1500" s="40">
        <v>43398</v>
      </c>
      <c r="AC1500" s="40"/>
      <c r="AJ1500" s="37">
        <v>41</v>
      </c>
      <c r="AK1500" s="37" t="s">
        <v>3087</v>
      </c>
      <c r="AL1500" s="37" t="s">
        <v>709</v>
      </c>
      <c r="AN1500" s="37" t="str">
        <f>+IF(AL1500=45,1,"")</f>
        <v/>
      </c>
      <c r="AO1500" s="40">
        <f ca="1">+TODAY()</f>
        <v>44256</v>
      </c>
      <c r="AP1500" s="41" t="str">
        <f>+IF(Tabla1[[#This Row],[Fecha Ingreso Plataforma]]="","",AO1500-AC1500)</f>
        <v/>
      </c>
      <c r="AQ1500" s="40"/>
      <c r="AR1500" s="42">
        <f>+IF(Tabla1[[#This Row],[Fecha Baja]]="","",VALUE(1&amp;"/"&amp;MONTH(Tabla1[[#This Row],[Fecha Baja]])&amp;"/"&amp;YEAR(Tabla1[[#This Row],[Fecha Baja]])))</f>
        <v>43374</v>
      </c>
      <c r="AS1500" s="42" t="str">
        <f>IF(Tabla1[[#This Row],[Fecha Ingreso Plataforma]]="","",VALUE(1&amp;"/"&amp;MONTH(Tabla1[[#This Row],[Fecha Ingreso Plataforma]])&amp;"/"&amp;YEAR(Tabla1[[#This Row],[Fecha Ingreso Plataforma]])))</f>
        <v/>
      </c>
      <c r="AT1500" s="41" t="str">
        <f>+IF(AND(Tabla1[[#This Row],[dias]]&gt;=135,Tabla1[[#This Row],[Estado]]="Vigente"),"Si","No")</f>
        <v>No</v>
      </c>
      <c r="AU1500" s="37" t="str">
        <f>+IF(COUNTIF('PLAN EMPLEADO'!I:I,Tabla1[[#This Row],[Mail]])=0,"No","Si")</f>
        <v>No</v>
      </c>
      <c r="AV1500" s="89" t="s">
        <v>709</v>
      </c>
      <c r="AW1500" s="194"/>
    </row>
    <row r="1501" spans="1:49" x14ac:dyDescent="0.2">
      <c r="A1501" s="37" t="s">
        <v>27</v>
      </c>
      <c r="B1501" s="37" t="s">
        <v>3115</v>
      </c>
      <c r="C1501" s="37" t="s">
        <v>28</v>
      </c>
      <c r="D1501" s="37" t="s">
        <v>30</v>
      </c>
      <c r="E1501" s="193" t="str">
        <f>+LEFT(Tabla1[[#This Row],[RutDV]],8)</f>
        <v>19668782</v>
      </c>
      <c r="F1501" s="193" t="str">
        <f>+RIGHT(Tabla1[[#This Row],[RutDV]],1)</f>
        <v>3</v>
      </c>
      <c r="G1501" s="37" t="s">
        <v>4342</v>
      </c>
      <c r="H1501" s="37" t="s">
        <v>4391</v>
      </c>
      <c r="I1501" s="37" t="str">
        <f>+TRIM(Tabla1[[#This Row],[Nombres]]&amp;" "&amp;Tabla1[[#This Row],[Apellidos]])</f>
        <v>VALENTIN FRANCISCO CONTADOR VALENZUELA</v>
      </c>
      <c r="J1501" s="37" t="s">
        <v>4323</v>
      </c>
      <c r="K1501" s="37" t="s">
        <v>4324</v>
      </c>
      <c r="L1501" s="37" t="s">
        <v>2494</v>
      </c>
      <c r="M1501" s="37" t="s">
        <v>2499</v>
      </c>
      <c r="N1501" s="37" t="s">
        <v>2499</v>
      </c>
      <c r="P1501" s="40"/>
      <c r="Q1501" s="37"/>
      <c r="V1501" s="40">
        <v>35508</v>
      </c>
      <c r="W1501" s="37" t="s">
        <v>3087</v>
      </c>
      <c r="Y1501" s="37" t="str">
        <f>+IFERROR(VLOOKUP(Tabla1[[#This Row],[Supervisor]],STAFF!E:H,4,0),"")</f>
        <v/>
      </c>
      <c r="Z1501" s="40">
        <v>43381</v>
      </c>
      <c r="AA1501" s="40">
        <v>43398</v>
      </c>
      <c r="AC1501" s="40"/>
      <c r="AJ1501" s="37">
        <v>41</v>
      </c>
      <c r="AK1501" s="37" t="s">
        <v>3087</v>
      </c>
      <c r="AL1501" s="37" t="s">
        <v>709</v>
      </c>
      <c r="AN1501" s="37" t="str">
        <f>+IF(AL1501=45,1,"")</f>
        <v/>
      </c>
      <c r="AO1501" s="40">
        <f ca="1">+TODAY()</f>
        <v>44256</v>
      </c>
      <c r="AP1501" s="41" t="str">
        <f>+IF(Tabla1[[#This Row],[Fecha Ingreso Plataforma]]="","",AO1501-AC1501)</f>
        <v/>
      </c>
      <c r="AQ1501" s="40"/>
      <c r="AR1501" s="42" t="str">
        <f>+IF(Tabla1[[#This Row],[Fecha Baja]]="","",VALUE(1&amp;"/"&amp;MONTH(Tabla1[[#This Row],[Fecha Baja]])&amp;"/"&amp;YEAR(Tabla1[[#This Row],[Fecha Baja]])))</f>
        <v/>
      </c>
      <c r="AS1501" s="42" t="str">
        <f>IF(Tabla1[[#This Row],[Fecha Ingreso Plataforma]]="","",VALUE(1&amp;"/"&amp;MONTH(Tabla1[[#This Row],[Fecha Ingreso Plataforma]])&amp;"/"&amp;YEAR(Tabla1[[#This Row],[Fecha Ingreso Plataforma]])))</f>
        <v/>
      </c>
      <c r="AT1501" s="41" t="str">
        <f>+IF(AND(Tabla1[[#This Row],[dias]]&gt;=135,Tabla1[[#This Row],[Estado]]="Vigente"),"Si","No")</f>
        <v>No</v>
      </c>
      <c r="AU1501" s="37" t="str">
        <f>+IF(COUNTIF('PLAN EMPLEADO'!I:I,Tabla1[[#This Row],[Mail]])=0,"No","Si")</f>
        <v>No</v>
      </c>
      <c r="AV1501" s="89" t="s">
        <v>709</v>
      </c>
      <c r="AW1501" s="194"/>
    </row>
    <row r="1502" spans="1:49" x14ac:dyDescent="0.2">
      <c r="A1502" s="37" t="s">
        <v>27</v>
      </c>
      <c r="B1502" s="37" t="s">
        <v>3115</v>
      </c>
      <c r="C1502" s="37" t="s">
        <v>28</v>
      </c>
      <c r="D1502" s="37" t="s">
        <v>30</v>
      </c>
      <c r="E1502" s="193" t="str">
        <f>+LEFT(Tabla1[[#This Row],[RutDV]],8)</f>
        <v>17851087</v>
      </c>
      <c r="F1502" s="193" t="str">
        <f>+RIGHT(Tabla1[[#This Row],[RutDV]],1)</f>
        <v>8</v>
      </c>
      <c r="G1502" s="37" t="s">
        <v>4329</v>
      </c>
      <c r="H1502" s="37" t="s">
        <v>4379</v>
      </c>
      <c r="I1502" s="37" t="str">
        <f>+TRIM(Tabla1[[#This Row],[Nombres]]&amp;" "&amp;Tabla1[[#This Row],[Apellidos]])</f>
        <v>VALERIA JUDITH URRIOLA REYES</v>
      </c>
      <c r="J1502" s="37" t="s">
        <v>4300</v>
      </c>
      <c r="K1502" s="37" t="s">
        <v>4301</v>
      </c>
      <c r="L1502" s="37" t="s">
        <v>2494</v>
      </c>
      <c r="M1502" s="37" t="s">
        <v>2499</v>
      </c>
      <c r="N1502" s="37" t="s">
        <v>2499</v>
      </c>
      <c r="P1502" s="40"/>
      <c r="Q1502" s="37"/>
      <c r="V1502" s="40">
        <v>33383</v>
      </c>
      <c r="W1502" s="37" t="s">
        <v>3087</v>
      </c>
      <c r="Y1502" s="37" t="str">
        <f>+IFERROR(VLOOKUP(Tabla1[[#This Row],[Supervisor]],STAFF!E:H,4,0),"")</f>
        <v/>
      </c>
      <c r="Z1502" s="40">
        <v>43381</v>
      </c>
      <c r="AA1502" s="40">
        <v>43398</v>
      </c>
      <c r="AC1502" s="40"/>
      <c r="AJ1502" s="37">
        <v>41</v>
      </c>
      <c r="AK1502" s="37" t="s">
        <v>3087</v>
      </c>
      <c r="AL1502" s="37" t="s">
        <v>709</v>
      </c>
      <c r="AN1502" s="37" t="str">
        <f>+IF(AL1502=45,1,"")</f>
        <v/>
      </c>
      <c r="AO1502" s="40">
        <f ca="1">+TODAY()</f>
        <v>44256</v>
      </c>
      <c r="AP1502" s="41" t="str">
        <f>+IF(Tabla1[[#This Row],[Fecha Ingreso Plataforma]]="","",AO1502-AC1502)</f>
        <v/>
      </c>
      <c r="AQ1502" s="40"/>
      <c r="AR1502" s="42" t="str">
        <f>+IF(Tabla1[[#This Row],[Fecha Baja]]="","",VALUE(1&amp;"/"&amp;MONTH(Tabla1[[#This Row],[Fecha Baja]])&amp;"/"&amp;YEAR(Tabla1[[#This Row],[Fecha Baja]])))</f>
        <v/>
      </c>
      <c r="AS1502" s="42" t="str">
        <f>IF(Tabla1[[#This Row],[Fecha Ingreso Plataforma]]="","",VALUE(1&amp;"/"&amp;MONTH(Tabla1[[#This Row],[Fecha Ingreso Plataforma]])&amp;"/"&amp;YEAR(Tabla1[[#This Row],[Fecha Ingreso Plataforma]])))</f>
        <v/>
      </c>
      <c r="AT1502" s="41" t="str">
        <f>+IF(AND(Tabla1[[#This Row],[dias]]&gt;=135,Tabla1[[#This Row],[Estado]]="Vigente"),"Si","No")</f>
        <v>No</v>
      </c>
      <c r="AU1502" s="37" t="str">
        <f>+IF(COUNTIF('PLAN EMPLEADO'!I:I,Tabla1[[#This Row],[Mail]])=0,"No","Si")</f>
        <v>No</v>
      </c>
      <c r="AV1502" s="89" t="s">
        <v>709</v>
      </c>
      <c r="AW1502" s="194"/>
    </row>
    <row r="1503" spans="1:49" x14ac:dyDescent="0.2">
      <c r="A1503" s="37" t="s">
        <v>27</v>
      </c>
      <c r="B1503" s="37" t="s">
        <v>3115</v>
      </c>
      <c r="C1503" s="37" t="s">
        <v>28</v>
      </c>
      <c r="D1503" s="37" t="s">
        <v>30</v>
      </c>
      <c r="E1503" s="193" t="str">
        <f>+LEFT(Tabla1[[#This Row],[RutDV]],8)</f>
        <v>15425377</v>
      </c>
      <c r="F1503" s="193" t="str">
        <f>+RIGHT(Tabla1[[#This Row],[RutDV]],1)</f>
        <v>7</v>
      </c>
      <c r="G1503" s="37" t="s">
        <v>4343</v>
      </c>
      <c r="I1503" s="37" t="str">
        <f>+TRIM(Tabla1[[#This Row],[Nombres]]&amp;" "&amp;Tabla1[[#This Row],[Apellidos]])</f>
        <v>MAGALY DEL CARMEN GOMEZ GOMEZ</v>
      </c>
      <c r="J1503" s="37" t="s">
        <v>4325</v>
      </c>
      <c r="K1503" s="37" t="s">
        <v>4326</v>
      </c>
      <c r="L1503" s="37" t="s">
        <v>2494</v>
      </c>
      <c r="M1503" s="37" t="s">
        <v>2499</v>
      </c>
      <c r="N1503" s="37" t="s">
        <v>2499</v>
      </c>
      <c r="P1503" s="40"/>
      <c r="Q1503" s="37"/>
      <c r="V1503" s="40">
        <v>30257</v>
      </c>
      <c r="W1503" s="37" t="s">
        <v>3087</v>
      </c>
      <c r="Y1503" s="37" t="str">
        <f>+IFERROR(VLOOKUP(Tabla1[[#This Row],[Supervisor]],STAFF!E:H,4,0),"")</f>
        <v/>
      </c>
      <c r="Z1503" s="40">
        <v>43381</v>
      </c>
      <c r="AA1503" s="40">
        <v>43398</v>
      </c>
      <c r="AC1503" s="40"/>
      <c r="AJ1503" s="37">
        <v>41</v>
      </c>
      <c r="AK1503" s="37" t="s">
        <v>3087</v>
      </c>
      <c r="AL1503" s="37" t="s">
        <v>709</v>
      </c>
      <c r="AN1503" s="37" t="str">
        <f>+IF(AL1503=45,1,"")</f>
        <v/>
      </c>
      <c r="AO1503" s="40">
        <f ca="1">+TODAY()</f>
        <v>44256</v>
      </c>
      <c r="AP1503" s="41" t="str">
        <f>+IF(Tabla1[[#This Row],[Fecha Ingreso Plataforma]]="","",AO1503-AC1503)</f>
        <v/>
      </c>
      <c r="AQ1503" s="40"/>
      <c r="AR1503" s="42" t="str">
        <f>+IF(Tabla1[[#This Row],[Fecha Baja]]="","",VALUE(1&amp;"/"&amp;MONTH(Tabla1[[#This Row],[Fecha Baja]])&amp;"/"&amp;YEAR(Tabla1[[#This Row],[Fecha Baja]])))</f>
        <v/>
      </c>
      <c r="AS1503" s="42" t="str">
        <f>IF(Tabla1[[#This Row],[Fecha Ingreso Plataforma]]="","",VALUE(1&amp;"/"&amp;MONTH(Tabla1[[#This Row],[Fecha Ingreso Plataforma]])&amp;"/"&amp;YEAR(Tabla1[[#This Row],[Fecha Ingreso Plataforma]])))</f>
        <v/>
      </c>
      <c r="AT1503" s="41" t="str">
        <f>+IF(AND(Tabla1[[#This Row],[dias]]&gt;=135,Tabla1[[#This Row],[Estado]]="Vigente"),"Si","No")</f>
        <v>No</v>
      </c>
      <c r="AU1503" s="37" t="str">
        <f>+IF(COUNTIF('PLAN EMPLEADO'!I:I,Tabla1[[#This Row],[Mail]])=0,"No","Si")</f>
        <v>No</v>
      </c>
      <c r="AV1503" s="89" t="s">
        <v>709</v>
      </c>
      <c r="AW1503" s="194"/>
    </row>
    <row r="1504" spans="1:49" x14ac:dyDescent="0.2">
      <c r="A1504" s="37" t="s">
        <v>27</v>
      </c>
      <c r="B1504" s="37" t="s">
        <v>3115</v>
      </c>
      <c r="C1504" s="37" t="s">
        <v>28</v>
      </c>
      <c r="D1504" s="37" t="s">
        <v>30</v>
      </c>
      <c r="E1504" s="193" t="str">
        <f>+LEFT(Tabla1[[#This Row],[RutDV]],8)</f>
        <v>11931643</v>
      </c>
      <c r="F1504" s="193" t="str">
        <f>+RIGHT(Tabla1[[#This Row],[RutDV]],1)</f>
        <v>K</v>
      </c>
      <c r="G1504" s="43" t="s">
        <v>4450</v>
      </c>
      <c r="H1504" s="37" t="s">
        <v>4681</v>
      </c>
      <c r="I1504" s="37" t="str">
        <f>+TRIM(Tabla1[[#This Row],[Nombres]]&amp;" "&amp;Tabla1[[#This Row],[Apellidos]])</f>
        <v>ALMA ANAIS NUÑEZ GALLEGUILLOS</v>
      </c>
      <c r="J1504" s="37" t="s">
        <v>4405</v>
      </c>
      <c r="K1504" s="37" t="s">
        <v>4406</v>
      </c>
      <c r="L1504" s="37" t="s">
        <v>2494</v>
      </c>
      <c r="M1504" s="37" t="s">
        <v>2499</v>
      </c>
      <c r="N1504" s="37" t="s">
        <v>3112</v>
      </c>
      <c r="P1504" s="40">
        <v>43419</v>
      </c>
      <c r="Q1504" s="37"/>
      <c r="V1504" s="40">
        <v>26574</v>
      </c>
      <c r="W1504" s="37" t="s">
        <v>4474</v>
      </c>
      <c r="Y1504" s="37" t="str">
        <f>+IFERROR(VLOOKUP(Tabla1[[#This Row],[Supervisor]],STAFF!E:H,4,0),"")</f>
        <v/>
      </c>
      <c r="Z1504" s="40">
        <v>43395</v>
      </c>
      <c r="AA1504" s="40">
        <v>43417</v>
      </c>
      <c r="AC1504" s="40"/>
      <c r="AD1504" s="37" t="s">
        <v>4681</v>
      </c>
      <c r="AE1504" s="37" t="s">
        <v>4681</v>
      </c>
      <c r="AF1504" s="37">
        <v>19063</v>
      </c>
      <c r="AG1504" s="37" t="s">
        <v>4682</v>
      </c>
      <c r="AJ1504" s="37">
        <v>42</v>
      </c>
      <c r="AL1504" s="37" t="s">
        <v>709</v>
      </c>
      <c r="AN1504" s="37" t="str">
        <f>+IF(AL1504=45,1,"")</f>
        <v/>
      </c>
      <c r="AO1504" s="40">
        <f ca="1">+TODAY()</f>
        <v>44256</v>
      </c>
      <c r="AP1504" s="41" t="str">
        <f>+IF(Tabla1[[#This Row],[Fecha Ingreso Plataforma]]="","",AO1504-AC1504)</f>
        <v/>
      </c>
      <c r="AQ1504" s="40"/>
      <c r="AR1504" s="42">
        <f>+IF(Tabla1[[#This Row],[Fecha Baja]]="","",VALUE(1&amp;"/"&amp;MONTH(Tabla1[[#This Row],[Fecha Baja]])&amp;"/"&amp;YEAR(Tabla1[[#This Row],[Fecha Baja]])))</f>
        <v>43405</v>
      </c>
      <c r="AS1504" s="42" t="str">
        <f>IF(Tabla1[[#This Row],[Fecha Ingreso Plataforma]]="","",VALUE(1&amp;"/"&amp;MONTH(Tabla1[[#This Row],[Fecha Ingreso Plataforma]])&amp;"/"&amp;YEAR(Tabla1[[#This Row],[Fecha Ingreso Plataforma]])))</f>
        <v/>
      </c>
      <c r="AT1504" s="41" t="str">
        <f>+IF(AND(Tabla1[[#This Row],[dias]]&gt;=135,Tabla1[[#This Row],[Estado]]="Vigente"),"Si","No")</f>
        <v>No</v>
      </c>
      <c r="AU1504" s="37" t="str">
        <f>+IF(COUNTIF('PLAN EMPLEADO'!I:I,Tabla1[[#This Row],[Mail]])=0,"No","Si")</f>
        <v>No</v>
      </c>
      <c r="AV1504" s="89" t="s">
        <v>709</v>
      </c>
      <c r="AW1504" s="194"/>
    </row>
    <row r="1505" spans="1:49" x14ac:dyDescent="0.2">
      <c r="A1505" s="37" t="s">
        <v>27</v>
      </c>
      <c r="B1505" s="37" t="s">
        <v>3115</v>
      </c>
      <c r="C1505" s="37" t="s">
        <v>28</v>
      </c>
      <c r="D1505" s="37" t="s">
        <v>30</v>
      </c>
      <c r="E1505" s="193" t="str">
        <f>+LEFT(Tabla1[[#This Row],[RutDV]],8)</f>
        <v>11619202</v>
      </c>
      <c r="F1505" s="193" t="str">
        <f>+RIGHT(Tabla1[[#This Row],[RutDV]],1)</f>
        <v>0</v>
      </c>
      <c r="G1505" s="43" t="s">
        <v>4448</v>
      </c>
      <c r="H1505" s="37" t="s">
        <v>4703</v>
      </c>
      <c r="I1505" s="37" t="str">
        <f>+TRIM(Tabla1[[#This Row],[Nombres]]&amp;" "&amp;Tabla1[[#This Row],[Apellidos]])</f>
        <v>CARLOS ALBERTO CARTES SANTOS</v>
      </c>
      <c r="J1505" s="37" t="s">
        <v>4401</v>
      </c>
      <c r="K1505" s="37" t="s">
        <v>4402</v>
      </c>
      <c r="L1505" s="37" t="s">
        <v>2494</v>
      </c>
      <c r="M1505" s="37" t="s">
        <v>2499</v>
      </c>
      <c r="N1505" s="37" t="s">
        <v>3112</v>
      </c>
      <c r="P1505" s="40">
        <v>43403</v>
      </c>
      <c r="Q1505" s="37"/>
      <c r="V1505" s="40">
        <v>25832</v>
      </c>
      <c r="W1505" s="37" t="s">
        <v>4474</v>
      </c>
      <c r="Y1505" s="37" t="str">
        <f>+IFERROR(VLOOKUP(Tabla1[[#This Row],[Supervisor]],STAFF!E:H,4,0),"")</f>
        <v/>
      </c>
      <c r="Z1505" s="40">
        <v>43395</v>
      </c>
      <c r="AA1505" s="40">
        <v>43417</v>
      </c>
      <c r="AC1505" s="40"/>
      <c r="AD1505" s="37" t="s">
        <v>4703</v>
      </c>
      <c r="AE1505" s="37" t="s">
        <v>4703</v>
      </c>
      <c r="AF1505" s="37">
        <v>19051</v>
      </c>
      <c r="AG1505" s="37" t="s">
        <v>4704</v>
      </c>
      <c r="AJ1505" s="37">
        <v>42</v>
      </c>
      <c r="AL1505" s="37" t="s">
        <v>709</v>
      </c>
      <c r="AN1505" s="37" t="str">
        <f>+IF(AL1505=45,1,"")</f>
        <v/>
      </c>
      <c r="AO1505" s="40">
        <f ca="1">+TODAY()</f>
        <v>44256</v>
      </c>
      <c r="AP1505" s="41" t="str">
        <f>+IF(Tabla1[[#This Row],[Fecha Ingreso Plataforma]]="","",AO1505-AC1505)</f>
        <v/>
      </c>
      <c r="AQ1505" s="40"/>
      <c r="AR1505" s="42">
        <f>+IF(Tabla1[[#This Row],[Fecha Baja]]="","",VALUE(1&amp;"/"&amp;MONTH(Tabla1[[#This Row],[Fecha Baja]])&amp;"/"&amp;YEAR(Tabla1[[#This Row],[Fecha Baja]])))</f>
        <v>43374</v>
      </c>
      <c r="AS1505" s="42" t="str">
        <f>IF(Tabla1[[#This Row],[Fecha Ingreso Plataforma]]="","",VALUE(1&amp;"/"&amp;MONTH(Tabla1[[#This Row],[Fecha Ingreso Plataforma]])&amp;"/"&amp;YEAR(Tabla1[[#This Row],[Fecha Ingreso Plataforma]])))</f>
        <v/>
      </c>
      <c r="AT1505" s="41" t="str">
        <f>+IF(AND(Tabla1[[#This Row],[dias]]&gt;=135,Tabla1[[#This Row],[Estado]]="Vigente"),"Si","No")</f>
        <v>No</v>
      </c>
      <c r="AU1505" s="37" t="str">
        <f>+IF(COUNTIF('PLAN EMPLEADO'!I:I,Tabla1[[#This Row],[Mail]])=0,"No","Si")</f>
        <v>No</v>
      </c>
      <c r="AV1505" s="89" t="s">
        <v>709</v>
      </c>
      <c r="AW1505" s="194"/>
    </row>
    <row r="1506" spans="1:49" x14ac:dyDescent="0.2">
      <c r="A1506" s="37" t="s">
        <v>27</v>
      </c>
      <c r="B1506" s="37" t="s">
        <v>3115</v>
      </c>
      <c r="C1506" s="37" t="s">
        <v>28</v>
      </c>
      <c r="D1506" s="37" t="s">
        <v>30</v>
      </c>
      <c r="E1506" s="193" t="str">
        <f>+LEFT(Tabla1[[#This Row],[RutDV]],8)</f>
        <v>17846525</v>
      </c>
      <c r="F1506" s="193" t="str">
        <f>+RIGHT(Tabla1[[#This Row],[RutDV]],1)</f>
        <v>2</v>
      </c>
      <c r="G1506" s="43" t="s">
        <v>4447</v>
      </c>
      <c r="H1506" s="37" t="s">
        <v>4679</v>
      </c>
      <c r="I1506" s="37" t="str">
        <f>+TRIM(Tabla1[[#This Row],[Nombres]]&amp;" "&amp;Tabla1[[#This Row],[Apellidos]])</f>
        <v>CAMILA ARLETT SIMON SEGOVIA</v>
      </c>
      <c r="J1506" s="37" t="s">
        <v>4399</v>
      </c>
      <c r="K1506" s="37" t="s">
        <v>4400</v>
      </c>
      <c r="L1506" s="37" t="s">
        <v>2494</v>
      </c>
      <c r="M1506" s="37" t="s">
        <v>2499</v>
      </c>
      <c r="N1506" s="37" t="s">
        <v>3596</v>
      </c>
      <c r="P1506" s="40">
        <v>43418</v>
      </c>
      <c r="Q1506" s="37"/>
      <c r="V1506" s="40">
        <v>33199</v>
      </c>
      <c r="W1506" s="37" t="s">
        <v>4474</v>
      </c>
      <c r="Y1506" s="37" t="str">
        <f>+IFERROR(VLOOKUP(Tabla1[[#This Row],[Supervisor]],STAFF!E:H,4,0),"")</f>
        <v/>
      </c>
      <c r="Z1506" s="40">
        <v>43395</v>
      </c>
      <c r="AA1506" s="40">
        <v>43417</v>
      </c>
      <c r="AC1506" s="40"/>
      <c r="AD1506" s="37" t="s">
        <v>4679</v>
      </c>
      <c r="AE1506" s="37" t="s">
        <v>4679</v>
      </c>
      <c r="AF1506" s="37">
        <v>19242</v>
      </c>
      <c r="AG1506" s="37" t="s">
        <v>4680</v>
      </c>
      <c r="AJ1506" s="37">
        <v>42</v>
      </c>
      <c r="AL1506" s="37" t="s">
        <v>709</v>
      </c>
      <c r="AN1506" s="37" t="str">
        <f>+IF(AL1506=45,1,"")</f>
        <v/>
      </c>
      <c r="AO1506" s="40">
        <f ca="1">+TODAY()</f>
        <v>44256</v>
      </c>
      <c r="AP1506" s="41" t="str">
        <f>+IF(Tabla1[[#This Row],[Fecha Ingreso Plataforma]]="","",AO1506-AC1506)</f>
        <v/>
      </c>
      <c r="AQ1506" s="40"/>
      <c r="AR1506" s="42">
        <f>+IF(Tabla1[[#This Row],[Fecha Baja]]="","",VALUE(1&amp;"/"&amp;MONTH(Tabla1[[#This Row],[Fecha Baja]])&amp;"/"&amp;YEAR(Tabla1[[#This Row],[Fecha Baja]])))</f>
        <v>43405</v>
      </c>
      <c r="AS1506" s="42" t="str">
        <f>IF(Tabla1[[#This Row],[Fecha Ingreso Plataforma]]="","",VALUE(1&amp;"/"&amp;MONTH(Tabla1[[#This Row],[Fecha Ingreso Plataforma]])&amp;"/"&amp;YEAR(Tabla1[[#This Row],[Fecha Ingreso Plataforma]])))</f>
        <v/>
      </c>
      <c r="AT1506" s="41" t="str">
        <f>+IF(AND(Tabla1[[#This Row],[dias]]&gt;=135,Tabla1[[#This Row],[Estado]]="Vigente"),"Si","No")</f>
        <v>No</v>
      </c>
      <c r="AU1506" s="37" t="str">
        <f>+IF(COUNTIF('PLAN EMPLEADO'!I:I,Tabla1[[#This Row],[Mail]])=0,"No","Si")</f>
        <v>No</v>
      </c>
      <c r="AV1506" s="89" t="s">
        <v>709</v>
      </c>
      <c r="AW1506" s="194"/>
    </row>
    <row r="1507" spans="1:49" x14ac:dyDescent="0.2">
      <c r="A1507" s="37" t="s">
        <v>27</v>
      </c>
      <c r="B1507" s="37" t="s">
        <v>3115</v>
      </c>
      <c r="C1507" s="37" t="s">
        <v>28</v>
      </c>
      <c r="D1507" s="37" t="s">
        <v>30</v>
      </c>
      <c r="E1507" s="193" t="str">
        <f>+LEFT(Tabla1[[#This Row],[RutDV]],8)</f>
        <v>18631988</v>
      </c>
      <c r="F1507" s="193" t="str">
        <f>+RIGHT(Tabla1[[#This Row],[RutDV]],1)</f>
        <v>5</v>
      </c>
      <c r="G1507" s="43" t="s">
        <v>4453</v>
      </c>
      <c r="H1507" s="37" t="s">
        <v>4687</v>
      </c>
      <c r="I1507" s="37" t="str">
        <f>+TRIM(Tabla1[[#This Row],[Nombres]]&amp;" "&amp;Tabla1[[#This Row],[Apellidos]])</f>
        <v>CATHERINE SCARLETTE CORREA GOMEZ</v>
      </c>
      <c r="J1507" s="37" t="s">
        <v>4411</v>
      </c>
      <c r="K1507" s="37" t="s">
        <v>4412</v>
      </c>
      <c r="L1507" s="37" t="s">
        <v>2494</v>
      </c>
      <c r="M1507" s="37" t="s">
        <v>2499</v>
      </c>
      <c r="N1507" s="37" t="s">
        <v>3112</v>
      </c>
      <c r="P1507" s="40">
        <v>43412</v>
      </c>
      <c r="Q1507" s="37"/>
      <c r="V1507" s="40">
        <v>34249</v>
      </c>
      <c r="W1507" s="37" t="s">
        <v>4474</v>
      </c>
      <c r="Y1507" s="37" t="str">
        <f>+IFERROR(VLOOKUP(Tabla1[[#This Row],[Supervisor]],STAFF!E:H,4,0),"")</f>
        <v/>
      </c>
      <c r="Z1507" s="40">
        <v>43395</v>
      </c>
      <c r="AA1507" s="40">
        <v>43417</v>
      </c>
      <c r="AC1507" s="40"/>
      <c r="AD1507" s="37" t="s">
        <v>4687</v>
      </c>
      <c r="AE1507" s="37" t="s">
        <v>4687</v>
      </c>
      <c r="AF1507" s="37">
        <v>19080</v>
      </c>
      <c r="AG1507" s="37" t="s">
        <v>4688</v>
      </c>
      <c r="AJ1507" s="37">
        <v>42</v>
      </c>
      <c r="AL1507" s="37" t="s">
        <v>709</v>
      </c>
      <c r="AN1507" s="37" t="str">
        <f>+IF(AL1507=45,1,"")</f>
        <v/>
      </c>
      <c r="AO1507" s="40">
        <f ca="1">+TODAY()</f>
        <v>44256</v>
      </c>
      <c r="AP1507" s="41" t="str">
        <f>+IF(Tabla1[[#This Row],[Fecha Ingreso Plataforma]]="","",AO1507-AC1507)</f>
        <v/>
      </c>
      <c r="AQ1507" s="40"/>
      <c r="AR1507" s="42">
        <f>+IF(Tabla1[[#This Row],[Fecha Baja]]="","",VALUE(1&amp;"/"&amp;MONTH(Tabla1[[#This Row],[Fecha Baja]])&amp;"/"&amp;YEAR(Tabla1[[#This Row],[Fecha Baja]])))</f>
        <v>43405</v>
      </c>
      <c r="AS1507" s="42" t="str">
        <f>IF(Tabla1[[#This Row],[Fecha Ingreso Plataforma]]="","",VALUE(1&amp;"/"&amp;MONTH(Tabla1[[#This Row],[Fecha Ingreso Plataforma]])&amp;"/"&amp;YEAR(Tabla1[[#This Row],[Fecha Ingreso Plataforma]])))</f>
        <v/>
      </c>
      <c r="AT1507" s="41" t="str">
        <f>+IF(AND(Tabla1[[#This Row],[dias]]&gt;=135,Tabla1[[#This Row],[Estado]]="Vigente"),"Si","No")</f>
        <v>No</v>
      </c>
      <c r="AU1507" s="37" t="str">
        <f>+IF(COUNTIF('PLAN EMPLEADO'!I:I,Tabla1[[#This Row],[Mail]])=0,"No","Si")</f>
        <v>No</v>
      </c>
      <c r="AV1507" s="89" t="s">
        <v>709</v>
      </c>
      <c r="AW1507" s="194"/>
    </row>
    <row r="1508" spans="1:49" x14ac:dyDescent="0.2">
      <c r="A1508" s="37" t="s">
        <v>27</v>
      </c>
      <c r="B1508" s="37" t="s">
        <v>3115</v>
      </c>
      <c r="C1508" s="37" t="s">
        <v>28</v>
      </c>
      <c r="D1508" s="37" t="s">
        <v>30</v>
      </c>
      <c r="E1508" s="193" t="str">
        <f>+LEFT(Tabla1[[#This Row],[RutDV]],8)</f>
        <v>19507062</v>
      </c>
      <c r="F1508" s="193" t="str">
        <f>+RIGHT(Tabla1[[#This Row],[RutDV]],1)</f>
        <v>8</v>
      </c>
      <c r="G1508" s="43" t="s">
        <v>4473</v>
      </c>
      <c r="H1508" s="37" t="s">
        <v>4673</v>
      </c>
      <c r="I1508" s="37" t="str">
        <f>+TRIM(Tabla1[[#This Row],[Nombres]]&amp;" "&amp;Tabla1[[#This Row],[Apellidos]])</f>
        <v>JOSSELYN ANDREA GOMEZ FUENTES</v>
      </c>
      <c r="J1508" s="37" t="s">
        <v>4566</v>
      </c>
      <c r="K1508" s="37" t="s">
        <v>4444</v>
      </c>
      <c r="L1508" s="37" t="s">
        <v>2494</v>
      </c>
      <c r="M1508" s="37" t="s">
        <v>2499</v>
      </c>
      <c r="N1508" s="37" t="s">
        <v>3112</v>
      </c>
      <c r="P1508" s="40">
        <v>43411</v>
      </c>
      <c r="Q1508" s="37"/>
      <c r="V1508" s="40">
        <v>35629</v>
      </c>
      <c r="W1508" s="37" t="s">
        <v>4474</v>
      </c>
      <c r="Y1508" s="37" t="str">
        <f>+IFERROR(VLOOKUP(Tabla1[[#This Row],[Supervisor]],STAFF!E:H,4,0),"")</f>
        <v/>
      </c>
      <c r="Z1508" s="40">
        <v>43395</v>
      </c>
      <c r="AA1508" s="40">
        <v>43417</v>
      </c>
      <c r="AC1508" s="40"/>
      <c r="AD1508" s="37" t="s">
        <v>4673</v>
      </c>
      <c r="AE1508" s="37" t="s">
        <v>4673</v>
      </c>
      <c r="AF1508" s="37">
        <v>19273</v>
      </c>
      <c r="AG1508" s="37" t="s">
        <v>4951</v>
      </c>
      <c r="AJ1508" s="37">
        <v>42</v>
      </c>
      <c r="AL1508" s="37" t="s">
        <v>709</v>
      </c>
      <c r="AN1508" s="37" t="str">
        <f>+IF(AL1508=45,1,"")</f>
        <v/>
      </c>
      <c r="AO1508" s="40">
        <f ca="1">+TODAY()</f>
        <v>44256</v>
      </c>
      <c r="AP1508" s="41" t="str">
        <f>+IF(Tabla1[[#This Row],[Fecha Ingreso Plataforma]]="","",AO1508-AC1508)</f>
        <v/>
      </c>
      <c r="AQ1508" s="40"/>
      <c r="AR1508" s="42">
        <f>+IF(Tabla1[[#This Row],[Fecha Baja]]="","",VALUE(1&amp;"/"&amp;MONTH(Tabla1[[#This Row],[Fecha Baja]])&amp;"/"&amp;YEAR(Tabla1[[#This Row],[Fecha Baja]])))</f>
        <v>43405</v>
      </c>
      <c r="AS1508" s="42" t="str">
        <f>IF(Tabla1[[#This Row],[Fecha Ingreso Plataforma]]="","",VALUE(1&amp;"/"&amp;MONTH(Tabla1[[#This Row],[Fecha Ingreso Plataforma]])&amp;"/"&amp;YEAR(Tabla1[[#This Row],[Fecha Ingreso Plataforma]])))</f>
        <v/>
      </c>
      <c r="AT1508" s="41" t="str">
        <f>+IF(AND(Tabla1[[#This Row],[dias]]&gt;=135,Tabla1[[#This Row],[Estado]]="Vigente"),"Si","No")</f>
        <v>No</v>
      </c>
      <c r="AU1508" s="37" t="str">
        <f>+IF(COUNTIF('PLAN EMPLEADO'!I:I,Tabla1[[#This Row],[Mail]])=0,"No","Si")</f>
        <v>No</v>
      </c>
      <c r="AV1508" s="89" t="s">
        <v>709</v>
      </c>
      <c r="AW1508" s="194"/>
    </row>
    <row r="1509" spans="1:49" x14ac:dyDescent="0.2">
      <c r="A1509" s="37" t="s">
        <v>27</v>
      </c>
      <c r="B1509" s="37" t="s">
        <v>3115</v>
      </c>
      <c r="C1509" s="37" t="s">
        <v>28</v>
      </c>
      <c r="D1509" s="37" t="s">
        <v>30</v>
      </c>
      <c r="E1509" s="193" t="str">
        <f>+LEFT(Tabla1[[#This Row],[RutDV]],8)</f>
        <v>18757031</v>
      </c>
      <c r="F1509" s="193" t="str">
        <f>+RIGHT(Tabla1[[#This Row],[RutDV]],1)</f>
        <v>K</v>
      </c>
      <c r="G1509" s="43" t="s">
        <v>4454</v>
      </c>
      <c r="H1509" s="37" t="s">
        <v>4705</v>
      </c>
      <c r="I1509" s="37" t="str">
        <f>+TRIM(Tabla1[[#This Row],[Nombres]]&amp;" "&amp;Tabla1[[#This Row],[Apellidos]])</f>
        <v>KATHARIN PRISCILA DE LOS ANDES ALEGRIA MOLINA</v>
      </c>
      <c r="J1509" s="37" t="s">
        <v>4413</v>
      </c>
      <c r="K1509" s="37" t="s">
        <v>4414</v>
      </c>
      <c r="L1509" s="37" t="s">
        <v>2494</v>
      </c>
      <c r="M1509" s="37" t="s">
        <v>2499</v>
      </c>
      <c r="N1509" s="37" t="s">
        <v>3112</v>
      </c>
      <c r="P1509" s="40">
        <v>43399</v>
      </c>
      <c r="Q1509" s="37"/>
      <c r="V1509" s="40">
        <v>34362</v>
      </c>
      <c r="W1509" s="37" t="s">
        <v>4474</v>
      </c>
      <c r="Y1509" s="37" t="str">
        <f>+IFERROR(VLOOKUP(Tabla1[[#This Row],[Supervisor]],STAFF!E:H,4,0),"")</f>
        <v/>
      </c>
      <c r="Z1509" s="40">
        <v>43395</v>
      </c>
      <c r="AA1509" s="40">
        <v>43417</v>
      </c>
      <c r="AC1509" s="40"/>
      <c r="AD1509" s="37" t="s">
        <v>4705</v>
      </c>
      <c r="AE1509" s="37" t="s">
        <v>4705</v>
      </c>
      <c r="AF1509" s="37">
        <v>19090</v>
      </c>
      <c r="AG1509" s="37" t="s">
        <v>4706</v>
      </c>
      <c r="AJ1509" s="37">
        <v>42</v>
      </c>
      <c r="AL1509" s="37" t="s">
        <v>709</v>
      </c>
      <c r="AN1509" s="37" t="str">
        <f>+IF(AL1509=45,1,"")</f>
        <v/>
      </c>
      <c r="AO1509" s="40">
        <f ca="1">+TODAY()</f>
        <v>44256</v>
      </c>
      <c r="AP1509" s="41" t="str">
        <f>+IF(Tabla1[[#This Row],[Fecha Ingreso Plataforma]]="","",AO1509-AC1509)</f>
        <v/>
      </c>
      <c r="AQ1509" s="40"/>
      <c r="AR1509" s="42">
        <f>+IF(Tabla1[[#This Row],[Fecha Baja]]="","",VALUE(1&amp;"/"&amp;MONTH(Tabla1[[#This Row],[Fecha Baja]])&amp;"/"&amp;YEAR(Tabla1[[#This Row],[Fecha Baja]])))</f>
        <v>43374</v>
      </c>
      <c r="AS1509" s="42" t="str">
        <f>IF(Tabla1[[#This Row],[Fecha Ingreso Plataforma]]="","",VALUE(1&amp;"/"&amp;MONTH(Tabla1[[#This Row],[Fecha Ingreso Plataforma]])&amp;"/"&amp;YEAR(Tabla1[[#This Row],[Fecha Ingreso Plataforma]])))</f>
        <v/>
      </c>
      <c r="AT1509" s="41" t="str">
        <f>+IF(AND(Tabla1[[#This Row],[dias]]&gt;=135,Tabla1[[#This Row],[Estado]]="Vigente"),"Si","No")</f>
        <v>No</v>
      </c>
      <c r="AU1509" s="37" t="str">
        <f>+IF(COUNTIF('PLAN EMPLEADO'!I:I,Tabla1[[#This Row],[Mail]])=0,"No","Si")</f>
        <v>No</v>
      </c>
      <c r="AV1509" s="89" t="s">
        <v>709</v>
      </c>
      <c r="AW1509" s="194"/>
    </row>
    <row r="1510" spans="1:49" x14ac:dyDescent="0.2">
      <c r="A1510" s="37" t="s">
        <v>27</v>
      </c>
      <c r="B1510" s="37" t="s">
        <v>3115</v>
      </c>
      <c r="C1510" s="37" t="s">
        <v>28</v>
      </c>
      <c r="D1510" s="37" t="s">
        <v>30</v>
      </c>
      <c r="E1510" s="193" t="str">
        <f>+LEFT(Tabla1[[#This Row],[RutDV]],8)</f>
        <v>17553901</v>
      </c>
      <c r="F1510" s="193" t="str">
        <f>+RIGHT(Tabla1[[#This Row],[RutDV]],1)</f>
        <v>8</v>
      </c>
      <c r="G1510" s="43" t="s">
        <v>4472</v>
      </c>
      <c r="H1510" s="37" t="s">
        <v>4707</v>
      </c>
      <c r="I1510" s="37" t="str">
        <f>+TRIM(Tabla1[[#This Row],[Nombres]]&amp;" "&amp;Tabla1[[#This Row],[Apellidos]])</f>
        <v> MAKARENA ISAMAR MORUNA ARRIAGADA</v>
      </c>
      <c r="J1510" s="37" t="s">
        <v>4442</v>
      </c>
      <c r="K1510" s="37" t="s">
        <v>4443</v>
      </c>
      <c r="L1510" s="37" t="s">
        <v>2494</v>
      </c>
      <c r="M1510" s="37" t="s">
        <v>2499</v>
      </c>
      <c r="N1510" s="37" t="s">
        <v>3112</v>
      </c>
      <c r="P1510" s="40">
        <v>43399</v>
      </c>
      <c r="Q1510" s="37"/>
      <c r="V1510" s="40">
        <v>33491</v>
      </c>
      <c r="W1510" s="37" t="s">
        <v>4474</v>
      </c>
      <c r="Y1510" s="37" t="str">
        <f>+IFERROR(VLOOKUP(Tabla1[[#This Row],[Supervisor]],STAFF!E:H,4,0),"")</f>
        <v/>
      </c>
      <c r="Z1510" s="40">
        <v>43395</v>
      </c>
      <c r="AA1510" s="40">
        <v>43417</v>
      </c>
      <c r="AC1510" s="40"/>
      <c r="AD1510" s="37" t="s">
        <v>4707</v>
      </c>
      <c r="AE1510" s="37" t="s">
        <v>4707</v>
      </c>
      <c r="AF1510" s="37">
        <v>19266</v>
      </c>
      <c r="AG1510" s="37" t="s">
        <v>4708</v>
      </c>
      <c r="AJ1510" s="37">
        <v>42</v>
      </c>
      <c r="AL1510" s="37" t="s">
        <v>709</v>
      </c>
      <c r="AN1510" s="37" t="str">
        <f>+IF(AL1510=45,1,"")</f>
        <v/>
      </c>
      <c r="AO1510" s="40">
        <f ca="1">+TODAY()</f>
        <v>44256</v>
      </c>
      <c r="AP1510" s="41" t="str">
        <f>+IF(Tabla1[[#This Row],[Fecha Ingreso Plataforma]]="","",AO1510-AC1510)</f>
        <v/>
      </c>
      <c r="AQ1510" s="40"/>
      <c r="AR1510" s="42">
        <f>+IF(Tabla1[[#This Row],[Fecha Baja]]="","",VALUE(1&amp;"/"&amp;MONTH(Tabla1[[#This Row],[Fecha Baja]])&amp;"/"&amp;YEAR(Tabla1[[#This Row],[Fecha Baja]])))</f>
        <v>43374</v>
      </c>
      <c r="AS1510" s="42" t="str">
        <f>IF(Tabla1[[#This Row],[Fecha Ingreso Plataforma]]="","",VALUE(1&amp;"/"&amp;MONTH(Tabla1[[#This Row],[Fecha Ingreso Plataforma]])&amp;"/"&amp;YEAR(Tabla1[[#This Row],[Fecha Ingreso Plataforma]])))</f>
        <v/>
      </c>
      <c r="AT1510" s="41" t="str">
        <f>+IF(AND(Tabla1[[#This Row],[dias]]&gt;=135,Tabla1[[#This Row],[Estado]]="Vigente"),"Si","No")</f>
        <v>No</v>
      </c>
      <c r="AU1510" s="37" t="str">
        <f>+IF(COUNTIF('PLAN EMPLEADO'!I:I,Tabla1[[#This Row],[Mail]])=0,"No","Si")</f>
        <v>No</v>
      </c>
      <c r="AV1510" s="89" t="s">
        <v>709</v>
      </c>
      <c r="AW1510" s="194"/>
    </row>
    <row r="1511" spans="1:49" x14ac:dyDescent="0.2">
      <c r="A1511" s="37" t="s">
        <v>27</v>
      </c>
      <c r="B1511" s="37" t="s">
        <v>3115</v>
      </c>
      <c r="C1511" s="37" t="s">
        <v>28</v>
      </c>
      <c r="D1511" s="37" t="s">
        <v>30</v>
      </c>
      <c r="E1511" s="193" t="str">
        <f>+LEFT(Tabla1[[#This Row],[RutDV]],8)</f>
        <v>15054034</v>
      </c>
      <c r="F1511" s="193" t="str">
        <f>+RIGHT(Tabla1[[#This Row],[RutDV]],1)</f>
        <v>8</v>
      </c>
      <c r="G1511" s="43" t="s">
        <v>4462</v>
      </c>
      <c r="H1511" s="37" t="s">
        <v>4693</v>
      </c>
      <c r="I1511" s="37" t="str">
        <f>+TRIM(Tabla1[[#This Row],[Nombres]]&amp;" "&amp;Tabla1[[#This Row],[Apellidos]])</f>
        <v>NOLVIA ALEJANDRA MADRID ROBLES</v>
      </c>
      <c r="J1511" s="37" t="s">
        <v>4426</v>
      </c>
      <c r="K1511" s="37" t="s">
        <v>4427</v>
      </c>
      <c r="L1511" s="37" t="s">
        <v>2494</v>
      </c>
      <c r="M1511" s="37" t="s">
        <v>2499</v>
      </c>
      <c r="N1511" s="37" t="s">
        <v>3112</v>
      </c>
      <c r="P1511" s="40">
        <v>43412</v>
      </c>
      <c r="Q1511" s="37"/>
      <c r="V1511" s="40">
        <v>29976</v>
      </c>
      <c r="W1511" s="37" t="s">
        <v>4474</v>
      </c>
      <c r="Y1511" s="37" t="str">
        <f>+IFERROR(VLOOKUP(Tabla1[[#This Row],[Supervisor]],STAFF!E:H,4,0),"")</f>
        <v/>
      </c>
      <c r="Z1511" s="40">
        <v>43395</v>
      </c>
      <c r="AA1511" s="40">
        <v>43417</v>
      </c>
      <c r="AC1511" s="40"/>
      <c r="AD1511" s="37" t="s">
        <v>4693</v>
      </c>
      <c r="AE1511" s="37" t="s">
        <v>4693</v>
      </c>
      <c r="AF1511" s="37">
        <v>19223</v>
      </c>
      <c r="AG1511" s="37" t="s">
        <v>4694</v>
      </c>
      <c r="AJ1511" s="37">
        <v>42</v>
      </c>
      <c r="AL1511" s="37" t="s">
        <v>709</v>
      </c>
      <c r="AN1511" s="37" t="str">
        <f>+IF(AL1511=45,1,"")</f>
        <v/>
      </c>
      <c r="AO1511" s="40">
        <f ca="1">+TODAY()</f>
        <v>44256</v>
      </c>
      <c r="AP1511" s="41" t="str">
        <f>+IF(Tabla1[[#This Row],[Fecha Ingreso Plataforma]]="","",AO1511-AC1511)</f>
        <v/>
      </c>
      <c r="AQ1511" s="40"/>
      <c r="AR1511" s="42">
        <f>+IF(Tabla1[[#This Row],[Fecha Baja]]="","",VALUE(1&amp;"/"&amp;MONTH(Tabla1[[#This Row],[Fecha Baja]])&amp;"/"&amp;YEAR(Tabla1[[#This Row],[Fecha Baja]])))</f>
        <v>43405</v>
      </c>
      <c r="AS1511" s="42" t="str">
        <f>IF(Tabla1[[#This Row],[Fecha Ingreso Plataforma]]="","",VALUE(1&amp;"/"&amp;MONTH(Tabla1[[#This Row],[Fecha Ingreso Plataforma]])&amp;"/"&amp;YEAR(Tabla1[[#This Row],[Fecha Ingreso Plataforma]])))</f>
        <v/>
      </c>
      <c r="AT1511" s="41" t="str">
        <f>+IF(AND(Tabla1[[#This Row],[dias]]&gt;=135,Tabla1[[#This Row],[Estado]]="Vigente"),"Si","No")</f>
        <v>No</v>
      </c>
      <c r="AU1511" s="37" t="str">
        <f>+IF(COUNTIF('PLAN EMPLEADO'!I:I,Tabla1[[#This Row],[Mail]])=0,"No","Si")</f>
        <v>No</v>
      </c>
      <c r="AV1511" s="89" t="s">
        <v>709</v>
      </c>
      <c r="AW1511" s="194"/>
    </row>
    <row r="1512" spans="1:49" x14ac:dyDescent="0.2">
      <c r="A1512" s="37" t="s">
        <v>27</v>
      </c>
      <c r="B1512" s="37" t="s">
        <v>3115</v>
      </c>
      <c r="C1512" s="37" t="s">
        <v>28</v>
      </c>
      <c r="D1512" s="37" t="s">
        <v>30</v>
      </c>
      <c r="E1512" s="193" t="str">
        <f>+LEFT(Tabla1[[#This Row],[RutDV]],8)</f>
        <v>19465310</v>
      </c>
      <c r="F1512" s="193" t="str">
        <f>+RIGHT(Tabla1[[#This Row],[RutDV]],1)</f>
        <v>7</v>
      </c>
      <c r="G1512" s="43" t="s">
        <v>4467</v>
      </c>
      <c r="H1512" s="37" t="s">
        <v>4701</v>
      </c>
      <c r="I1512" s="37" t="str">
        <f>+TRIM(Tabla1[[#This Row],[Nombres]]&amp;" "&amp;Tabla1[[#This Row],[Apellidos]])</f>
        <v>NICOLE STEFANY CARVAJAL ARAYA</v>
      </c>
      <c r="J1512" s="37" t="s">
        <v>4565</v>
      </c>
      <c r="K1512" s="37" t="s">
        <v>2415</v>
      </c>
      <c r="L1512" s="37" t="s">
        <v>2494</v>
      </c>
      <c r="M1512" s="37" t="s">
        <v>2499</v>
      </c>
      <c r="N1512" s="37" t="s">
        <v>3112</v>
      </c>
      <c r="P1512" s="40">
        <v>43410</v>
      </c>
      <c r="Q1512" s="37"/>
      <c r="V1512" s="40">
        <v>35229</v>
      </c>
      <c r="W1512" s="37" t="s">
        <v>4474</v>
      </c>
      <c r="Y1512" s="37" t="str">
        <f>+IFERROR(VLOOKUP(Tabla1[[#This Row],[Supervisor]],STAFF!E:H,4,0),"")</f>
        <v/>
      </c>
      <c r="Z1512" s="40">
        <v>43395</v>
      </c>
      <c r="AA1512" s="40">
        <v>43417</v>
      </c>
      <c r="AC1512" s="40"/>
      <c r="AD1512" s="37" t="s">
        <v>4701</v>
      </c>
      <c r="AE1512" s="37" t="s">
        <v>4701</v>
      </c>
      <c r="AF1512" s="37">
        <v>19276</v>
      </c>
      <c r="AG1512" s="37" t="s">
        <v>4702</v>
      </c>
      <c r="AJ1512" s="37">
        <v>42</v>
      </c>
      <c r="AL1512" s="37" t="s">
        <v>709</v>
      </c>
      <c r="AN1512" s="37" t="str">
        <f>+IF(AL1512=45,1,"")</f>
        <v/>
      </c>
      <c r="AO1512" s="40">
        <f ca="1">+TODAY()</f>
        <v>44256</v>
      </c>
      <c r="AP1512" s="41" t="str">
        <f>+IF(Tabla1[[#This Row],[Fecha Ingreso Plataforma]]="","",AO1512-AC1512)</f>
        <v/>
      </c>
      <c r="AQ1512" s="40"/>
      <c r="AR1512" s="42">
        <f>+IF(Tabla1[[#This Row],[Fecha Baja]]="","",VALUE(1&amp;"/"&amp;MONTH(Tabla1[[#This Row],[Fecha Baja]])&amp;"/"&amp;YEAR(Tabla1[[#This Row],[Fecha Baja]])))</f>
        <v>43405</v>
      </c>
      <c r="AS1512" s="42" t="str">
        <f>IF(Tabla1[[#This Row],[Fecha Ingreso Plataforma]]="","",VALUE(1&amp;"/"&amp;MONTH(Tabla1[[#This Row],[Fecha Ingreso Plataforma]])&amp;"/"&amp;YEAR(Tabla1[[#This Row],[Fecha Ingreso Plataforma]])))</f>
        <v/>
      </c>
      <c r="AT1512" s="41" t="str">
        <f>+IF(AND(Tabla1[[#This Row],[dias]]&gt;=135,Tabla1[[#This Row],[Estado]]="Vigente"),"Si","No")</f>
        <v>No</v>
      </c>
      <c r="AU1512" s="37" t="str">
        <f>+IF(COUNTIF('PLAN EMPLEADO'!I:I,Tabla1[[#This Row],[Mail]])=0,"No","Si")</f>
        <v>No</v>
      </c>
      <c r="AV1512" s="89" t="s">
        <v>709</v>
      </c>
      <c r="AW1512" s="194"/>
    </row>
    <row r="1513" spans="1:49" x14ac:dyDescent="0.2">
      <c r="A1513" s="37" t="s">
        <v>27</v>
      </c>
      <c r="B1513" s="37" t="s">
        <v>3115</v>
      </c>
      <c r="C1513" s="37" t="s">
        <v>28</v>
      </c>
      <c r="D1513" s="37" t="s">
        <v>30</v>
      </c>
      <c r="E1513" s="193" t="str">
        <f>+LEFT(Tabla1[[#This Row],[RutDV]],8)</f>
        <v>18301161</v>
      </c>
      <c r="F1513" s="193" t="str">
        <f>+RIGHT(Tabla1[[#This Row],[RutDV]],1)</f>
        <v>8</v>
      </c>
      <c r="G1513" s="43" t="s">
        <v>4455</v>
      </c>
      <c r="H1513" s="37" t="s">
        <v>4689</v>
      </c>
      <c r="I1513" s="37" t="str">
        <f>+TRIM(Tabla1[[#This Row],[Nombres]]&amp;" "&amp;Tabla1[[#This Row],[Apellidos]])</f>
        <v>PATRICIA KAROLAY PIZARRO SVENDSEN</v>
      </c>
      <c r="J1513" s="37" t="s">
        <v>4415</v>
      </c>
      <c r="K1513" s="37" t="s">
        <v>4416</v>
      </c>
      <c r="L1513" s="37" t="s">
        <v>2494</v>
      </c>
      <c r="M1513" s="37" t="s">
        <v>2499</v>
      </c>
      <c r="N1513" s="37" t="s">
        <v>3112</v>
      </c>
      <c r="P1513" s="40">
        <v>43411</v>
      </c>
      <c r="Q1513" s="37"/>
      <c r="V1513" s="40">
        <v>33179</v>
      </c>
      <c r="W1513" s="37" t="s">
        <v>4474</v>
      </c>
      <c r="Y1513" s="37" t="str">
        <f>+IFERROR(VLOOKUP(Tabla1[[#This Row],[Supervisor]],STAFF!E:H,4,0),"")</f>
        <v/>
      </c>
      <c r="Z1513" s="40">
        <v>43395</v>
      </c>
      <c r="AA1513" s="40">
        <v>43417</v>
      </c>
      <c r="AC1513" s="40"/>
      <c r="AD1513" s="37" t="s">
        <v>4689</v>
      </c>
      <c r="AE1513" s="37" t="s">
        <v>4689</v>
      </c>
      <c r="AF1513" s="37">
        <v>19095</v>
      </c>
      <c r="AG1513" s="37" t="s">
        <v>4691</v>
      </c>
      <c r="AJ1513" s="37">
        <v>42</v>
      </c>
      <c r="AL1513" s="37" t="s">
        <v>709</v>
      </c>
      <c r="AN1513" s="37" t="str">
        <f>+IF(AL1513=45,1,"")</f>
        <v/>
      </c>
      <c r="AO1513" s="40">
        <f ca="1">+TODAY()</f>
        <v>44256</v>
      </c>
      <c r="AP1513" s="41" t="str">
        <f>+IF(Tabla1[[#This Row],[Fecha Ingreso Plataforma]]="","",AO1513-AC1513)</f>
        <v/>
      </c>
      <c r="AQ1513" s="40"/>
      <c r="AR1513" s="42">
        <f>+IF(Tabla1[[#This Row],[Fecha Baja]]="","",VALUE(1&amp;"/"&amp;MONTH(Tabla1[[#This Row],[Fecha Baja]])&amp;"/"&amp;YEAR(Tabla1[[#This Row],[Fecha Baja]])))</f>
        <v>43405</v>
      </c>
      <c r="AS1513" s="42" t="str">
        <f>IF(Tabla1[[#This Row],[Fecha Ingreso Plataforma]]="","",VALUE(1&amp;"/"&amp;MONTH(Tabla1[[#This Row],[Fecha Ingreso Plataforma]])&amp;"/"&amp;YEAR(Tabla1[[#This Row],[Fecha Ingreso Plataforma]])))</f>
        <v/>
      </c>
      <c r="AT1513" s="41" t="str">
        <f>+IF(AND(Tabla1[[#This Row],[dias]]&gt;=135,Tabla1[[#This Row],[Estado]]="Vigente"),"Si","No")</f>
        <v>No</v>
      </c>
      <c r="AU1513" s="37" t="str">
        <f>+IF(COUNTIF('PLAN EMPLEADO'!I:I,Tabla1[[#This Row],[Mail]])=0,"No","Si")</f>
        <v>No</v>
      </c>
      <c r="AV1513" s="89" t="s">
        <v>709</v>
      </c>
      <c r="AW1513" s="194"/>
    </row>
    <row r="1514" spans="1:49" x14ac:dyDescent="0.2">
      <c r="A1514" s="37" t="s">
        <v>27</v>
      </c>
      <c r="B1514" s="37" t="s">
        <v>3115</v>
      </c>
      <c r="C1514" s="37" t="s">
        <v>28</v>
      </c>
      <c r="D1514" s="37" t="s">
        <v>30</v>
      </c>
      <c r="E1514" s="193" t="str">
        <f>+LEFT(Tabla1[[#This Row],[RutDV]],8)</f>
        <v>17174207</v>
      </c>
      <c r="F1514" s="193" t="str">
        <f>+RIGHT(Tabla1[[#This Row],[RutDV]],1)</f>
        <v>2</v>
      </c>
      <c r="G1514" s="43" t="s">
        <v>4464</v>
      </c>
      <c r="H1514" s="37" t="s">
        <v>4697</v>
      </c>
      <c r="I1514" s="37" t="str">
        <f>+TRIM(Tabla1[[#This Row],[Nombres]]&amp;" "&amp;Tabla1[[#This Row],[Apellidos]])</f>
        <v>PRISCILLA SOLEDAD ARAYA VELASQUEZ</v>
      </c>
      <c r="J1514" s="37" t="s">
        <v>4430</v>
      </c>
      <c r="K1514" s="37" t="s">
        <v>4431</v>
      </c>
      <c r="L1514" s="37" t="s">
        <v>2494</v>
      </c>
      <c r="M1514" s="37" t="s">
        <v>2499</v>
      </c>
      <c r="N1514" s="37" t="s">
        <v>3596</v>
      </c>
      <c r="P1514" s="40">
        <v>43418</v>
      </c>
      <c r="Q1514" s="37"/>
      <c r="V1514" s="40">
        <v>32628</v>
      </c>
      <c r="W1514" s="37" t="s">
        <v>4474</v>
      </c>
      <c r="Y1514" s="37" t="str">
        <f>+IFERROR(VLOOKUP(Tabla1[[#This Row],[Supervisor]],STAFF!E:H,4,0),"")</f>
        <v/>
      </c>
      <c r="Z1514" s="40">
        <v>43395</v>
      </c>
      <c r="AA1514" s="40">
        <v>43417</v>
      </c>
      <c r="AC1514" s="40"/>
      <c r="AD1514" s="37" t="s">
        <v>4697</v>
      </c>
      <c r="AE1514" s="37" t="s">
        <v>4697</v>
      </c>
      <c r="AF1514" s="37">
        <v>19281</v>
      </c>
      <c r="AG1514" s="37" t="s">
        <v>4698</v>
      </c>
      <c r="AJ1514" s="37">
        <v>42</v>
      </c>
      <c r="AL1514" s="37" t="s">
        <v>709</v>
      </c>
      <c r="AN1514" s="37" t="str">
        <f>+IF(AL1514=45,1,"")</f>
        <v/>
      </c>
      <c r="AO1514" s="40">
        <f ca="1">+TODAY()</f>
        <v>44256</v>
      </c>
      <c r="AP1514" s="41" t="str">
        <f>+IF(Tabla1[[#This Row],[Fecha Ingreso Plataforma]]="","",AO1514-AC1514)</f>
        <v/>
      </c>
      <c r="AQ1514" s="40"/>
      <c r="AR1514" s="42">
        <f>+IF(Tabla1[[#This Row],[Fecha Baja]]="","",VALUE(1&amp;"/"&amp;MONTH(Tabla1[[#This Row],[Fecha Baja]])&amp;"/"&amp;YEAR(Tabla1[[#This Row],[Fecha Baja]])))</f>
        <v>43405</v>
      </c>
      <c r="AS1514" s="42" t="str">
        <f>IF(Tabla1[[#This Row],[Fecha Ingreso Plataforma]]="","",VALUE(1&amp;"/"&amp;MONTH(Tabla1[[#This Row],[Fecha Ingreso Plataforma]])&amp;"/"&amp;YEAR(Tabla1[[#This Row],[Fecha Ingreso Plataforma]])))</f>
        <v/>
      </c>
      <c r="AT1514" s="41" t="str">
        <f>+IF(AND(Tabla1[[#This Row],[dias]]&gt;=135,Tabla1[[#This Row],[Estado]]="Vigente"),"Si","No")</f>
        <v>No</v>
      </c>
      <c r="AU1514" s="37" t="str">
        <f>+IF(COUNTIF('PLAN EMPLEADO'!I:I,Tabla1[[#This Row],[Mail]])=0,"No","Si")</f>
        <v>No</v>
      </c>
      <c r="AV1514" s="89" t="s">
        <v>709</v>
      </c>
      <c r="AW1514" s="194"/>
    </row>
    <row r="1515" spans="1:49" x14ac:dyDescent="0.2">
      <c r="A1515" s="37" t="s">
        <v>27</v>
      </c>
      <c r="B1515" s="37" t="s">
        <v>3115</v>
      </c>
      <c r="C1515" s="37" t="s">
        <v>28</v>
      </c>
      <c r="D1515" s="37" t="s">
        <v>30</v>
      </c>
      <c r="E1515" s="193" t="str">
        <f>+LEFT(Tabla1[[#This Row],[RutDV]],8)</f>
        <v>15469721</v>
      </c>
      <c r="F1515" s="193" t="str">
        <f>+RIGHT(Tabla1[[#This Row],[RutDV]],1)</f>
        <v>7</v>
      </c>
      <c r="G1515" s="43" t="s">
        <v>4463</v>
      </c>
      <c r="H1515" s="37" t="s">
        <v>4695</v>
      </c>
      <c r="I1515" s="37" t="str">
        <f>+TRIM(Tabla1[[#This Row],[Nombres]]&amp;" "&amp;Tabla1[[#This Row],[Apellidos]])</f>
        <v>PAMELA VALERIA SALAZAR TAPIA</v>
      </c>
      <c r="J1515" s="37" t="s">
        <v>4428</v>
      </c>
      <c r="K1515" s="37" t="s">
        <v>4429</v>
      </c>
      <c r="L1515" s="37" t="s">
        <v>2494</v>
      </c>
      <c r="M1515" s="37" t="s">
        <v>2499</v>
      </c>
      <c r="N1515" s="37" t="s">
        <v>3112</v>
      </c>
      <c r="P1515" s="40">
        <v>43409</v>
      </c>
      <c r="Q1515" s="37"/>
      <c r="V1515" s="40">
        <v>30098</v>
      </c>
      <c r="W1515" s="37" t="s">
        <v>4474</v>
      </c>
      <c r="Y1515" s="37" t="str">
        <f>+IFERROR(VLOOKUP(Tabla1[[#This Row],[Supervisor]],STAFF!E:H,4,0),"")</f>
        <v/>
      </c>
      <c r="Z1515" s="40">
        <v>43395</v>
      </c>
      <c r="AA1515" s="40">
        <v>43417</v>
      </c>
      <c r="AC1515" s="40"/>
      <c r="AD1515" s="37" t="s">
        <v>4695</v>
      </c>
      <c r="AE1515" s="37" t="s">
        <v>4695</v>
      </c>
      <c r="AF1515" s="37">
        <v>19228</v>
      </c>
      <c r="AG1515" s="37" t="s">
        <v>4696</v>
      </c>
      <c r="AJ1515" s="37">
        <v>42</v>
      </c>
      <c r="AL1515" s="37" t="s">
        <v>709</v>
      </c>
      <c r="AN1515" s="37" t="str">
        <f>+IF(AL1515=45,1,"")</f>
        <v/>
      </c>
      <c r="AO1515" s="40">
        <f ca="1">+TODAY()</f>
        <v>44256</v>
      </c>
      <c r="AP1515" s="41" t="str">
        <f>+IF(Tabla1[[#This Row],[Fecha Ingreso Plataforma]]="","",AO1515-AC1515)</f>
        <v/>
      </c>
      <c r="AQ1515" s="40"/>
      <c r="AR1515" s="42">
        <f>+IF(Tabla1[[#This Row],[Fecha Baja]]="","",VALUE(1&amp;"/"&amp;MONTH(Tabla1[[#This Row],[Fecha Baja]])&amp;"/"&amp;YEAR(Tabla1[[#This Row],[Fecha Baja]])))</f>
        <v>43405</v>
      </c>
      <c r="AS1515" s="42" t="str">
        <f>IF(Tabla1[[#This Row],[Fecha Ingreso Plataforma]]="","",VALUE(1&amp;"/"&amp;MONTH(Tabla1[[#This Row],[Fecha Ingreso Plataforma]])&amp;"/"&amp;YEAR(Tabla1[[#This Row],[Fecha Ingreso Plataforma]])))</f>
        <v/>
      </c>
      <c r="AT1515" s="41" t="str">
        <f>+IF(AND(Tabla1[[#This Row],[dias]]&gt;=135,Tabla1[[#This Row],[Estado]]="Vigente"),"Si","No")</f>
        <v>No</v>
      </c>
      <c r="AU1515" s="37" t="str">
        <f>+IF(COUNTIF('PLAN EMPLEADO'!I:I,Tabla1[[#This Row],[Mail]])=0,"No","Si")</f>
        <v>No</v>
      </c>
      <c r="AV1515" s="89" t="s">
        <v>709</v>
      </c>
      <c r="AW1515" s="194"/>
    </row>
    <row r="1516" spans="1:49" x14ac:dyDescent="0.2">
      <c r="A1516" s="37" t="s">
        <v>27</v>
      </c>
      <c r="B1516" s="37" t="s">
        <v>3115</v>
      </c>
      <c r="C1516" s="37" t="s">
        <v>28</v>
      </c>
      <c r="D1516" s="37" t="s">
        <v>30</v>
      </c>
      <c r="E1516" s="193" t="str">
        <f>+LEFT(Tabla1[[#This Row],[RutDV]],8)</f>
        <v>17294316</v>
      </c>
      <c r="F1516" s="193" t="str">
        <f>+RIGHT(Tabla1[[#This Row],[RutDV]],1)</f>
        <v>0</v>
      </c>
      <c r="G1516" s="43" t="s">
        <v>4451</v>
      </c>
      <c r="H1516" s="37" t="s">
        <v>4683</v>
      </c>
      <c r="I1516" s="37" t="str">
        <f>+TRIM(Tabla1[[#This Row],[Nombres]]&amp;" "&amp;Tabla1[[#This Row],[Apellidos]])</f>
        <v>RODRIGO FELIPE ALVAREZ LA TORRE</v>
      </c>
      <c r="J1516" s="37" t="s">
        <v>4407</v>
      </c>
      <c r="K1516" s="37" t="s">
        <v>4408</v>
      </c>
      <c r="L1516" s="37" t="s">
        <v>2494</v>
      </c>
      <c r="M1516" s="37" t="s">
        <v>2499</v>
      </c>
      <c r="N1516" s="37" t="s">
        <v>3596</v>
      </c>
      <c r="P1516" s="40">
        <v>43418</v>
      </c>
      <c r="Q1516" s="37"/>
      <c r="V1516" s="40">
        <v>32787</v>
      </c>
      <c r="W1516" s="37" t="s">
        <v>4474</v>
      </c>
      <c r="Y1516" s="37" t="str">
        <f>+IFERROR(VLOOKUP(Tabla1[[#This Row],[Supervisor]],STAFF!E:H,4,0),"")</f>
        <v/>
      </c>
      <c r="Z1516" s="40">
        <v>43395</v>
      </c>
      <c r="AA1516" s="40">
        <v>43417</v>
      </c>
      <c r="AC1516" s="40"/>
      <c r="AD1516" s="37" t="s">
        <v>4683</v>
      </c>
      <c r="AE1516" s="37" t="s">
        <v>4683</v>
      </c>
      <c r="AF1516" s="37">
        <v>19067</v>
      </c>
      <c r="AG1516" s="37" t="s">
        <v>4684</v>
      </c>
      <c r="AJ1516" s="37">
        <v>42</v>
      </c>
      <c r="AL1516" s="37" t="s">
        <v>709</v>
      </c>
      <c r="AN1516" s="37" t="str">
        <f>+IF(AL1516=45,1,"")</f>
        <v/>
      </c>
      <c r="AO1516" s="40">
        <f ca="1">+TODAY()</f>
        <v>44256</v>
      </c>
      <c r="AP1516" s="41" t="str">
        <f>+IF(Tabla1[[#This Row],[Fecha Ingreso Plataforma]]="","",AO1516-AC1516)</f>
        <v/>
      </c>
      <c r="AQ1516" s="40"/>
      <c r="AR1516" s="42">
        <f>+IF(Tabla1[[#This Row],[Fecha Baja]]="","",VALUE(1&amp;"/"&amp;MONTH(Tabla1[[#This Row],[Fecha Baja]])&amp;"/"&amp;YEAR(Tabla1[[#This Row],[Fecha Baja]])))</f>
        <v>43405</v>
      </c>
      <c r="AS1516" s="42" t="str">
        <f>IF(Tabla1[[#This Row],[Fecha Ingreso Plataforma]]="","",VALUE(1&amp;"/"&amp;MONTH(Tabla1[[#This Row],[Fecha Ingreso Plataforma]])&amp;"/"&amp;YEAR(Tabla1[[#This Row],[Fecha Ingreso Plataforma]])))</f>
        <v/>
      </c>
      <c r="AT1516" s="41" t="str">
        <f>+IF(AND(Tabla1[[#This Row],[dias]]&gt;=135,Tabla1[[#This Row],[Estado]]="Vigente"),"Si","No")</f>
        <v>No</v>
      </c>
      <c r="AU1516" s="37" t="str">
        <f>+IF(COUNTIF('PLAN EMPLEADO'!I:I,Tabla1[[#This Row],[Mail]])=0,"No","Si")</f>
        <v>No</v>
      </c>
      <c r="AV1516" s="89" t="s">
        <v>709</v>
      </c>
      <c r="AW1516" s="194"/>
    </row>
    <row r="1517" spans="1:49" x14ac:dyDescent="0.2">
      <c r="A1517" s="37" t="s">
        <v>27</v>
      </c>
      <c r="B1517" s="37" t="s">
        <v>3115</v>
      </c>
      <c r="C1517" s="37" t="s">
        <v>28</v>
      </c>
      <c r="D1517" s="37" t="s">
        <v>30</v>
      </c>
      <c r="E1517" s="193" t="str">
        <f>+LEFT(Tabla1[[#This Row],[RutDV]],8)</f>
        <v>19771586</v>
      </c>
      <c r="F1517" s="193" t="str">
        <f>+RIGHT(Tabla1[[#This Row],[RutDV]],1)</f>
        <v>3</v>
      </c>
      <c r="G1517" s="43" t="s">
        <v>4466</v>
      </c>
      <c r="H1517" s="37" t="s">
        <v>4699</v>
      </c>
      <c r="I1517" s="37" t="str">
        <f>+TRIM(Tabla1[[#This Row],[Nombres]]&amp;" "&amp;Tabla1[[#This Row],[Apellidos]])</f>
        <v>TIARE BELEN BUGUEÑO VEGA</v>
      </c>
      <c r="J1517" s="37" t="s">
        <v>4434</v>
      </c>
      <c r="K1517" s="37" t="s">
        <v>3303</v>
      </c>
      <c r="L1517" s="37" t="s">
        <v>2494</v>
      </c>
      <c r="M1517" s="37" t="s">
        <v>2499</v>
      </c>
      <c r="N1517" s="37" t="s">
        <v>3112</v>
      </c>
      <c r="P1517" s="40">
        <v>43409</v>
      </c>
      <c r="Q1517" s="37"/>
      <c r="V1517" s="40">
        <v>35979</v>
      </c>
      <c r="W1517" s="37" t="s">
        <v>4474</v>
      </c>
      <c r="Y1517" s="37" t="str">
        <f>+IFERROR(VLOOKUP(Tabla1[[#This Row],[Supervisor]],STAFF!E:H,4,0),"")</f>
        <v/>
      </c>
      <c r="Z1517" s="40">
        <v>43395</v>
      </c>
      <c r="AA1517" s="40">
        <v>43417</v>
      </c>
      <c r="AC1517" s="40"/>
      <c r="AD1517" s="37" t="s">
        <v>4699</v>
      </c>
      <c r="AE1517" s="37" t="s">
        <v>4699</v>
      </c>
      <c r="AF1517" s="37">
        <v>19277</v>
      </c>
      <c r="AG1517" s="37" t="s">
        <v>4700</v>
      </c>
      <c r="AJ1517" s="37">
        <v>42</v>
      </c>
      <c r="AL1517" s="37" t="s">
        <v>709</v>
      </c>
      <c r="AN1517" s="37" t="str">
        <f>+IF(AL1517=45,1,"")</f>
        <v/>
      </c>
      <c r="AO1517" s="40">
        <f ca="1">+TODAY()</f>
        <v>44256</v>
      </c>
      <c r="AP1517" s="41" t="str">
        <f>+IF(Tabla1[[#This Row],[Fecha Ingreso Plataforma]]="","",AO1517-AC1517)</f>
        <v/>
      </c>
      <c r="AQ1517" s="40"/>
      <c r="AR1517" s="42">
        <f>+IF(Tabla1[[#This Row],[Fecha Baja]]="","",VALUE(1&amp;"/"&amp;MONTH(Tabla1[[#This Row],[Fecha Baja]])&amp;"/"&amp;YEAR(Tabla1[[#This Row],[Fecha Baja]])))</f>
        <v>43405</v>
      </c>
      <c r="AS1517" s="42" t="str">
        <f>IF(Tabla1[[#This Row],[Fecha Ingreso Plataforma]]="","",VALUE(1&amp;"/"&amp;MONTH(Tabla1[[#This Row],[Fecha Ingreso Plataforma]])&amp;"/"&amp;YEAR(Tabla1[[#This Row],[Fecha Ingreso Plataforma]])))</f>
        <v/>
      </c>
      <c r="AT1517" s="41" t="str">
        <f>+IF(AND(Tabla1[[#This Row],[dias]]&gt;=135,Tabla1[[#This Row],[Estado]]="Vigente"),"Si","No")</f>
        <v>No</v>
      </c>
      <c r="AU1517" s="37" t="str">
        <f>+IF(COUNTIF('PLAN EMPLEADO'!I:I,Tabla1[[#This Row],[Mail]])=0,"No","Si")</f>
        <v>No</v>
      </c>
      <c r="AV1517" s="89" t="s">
        <v>709</v>
      </c>
      <c r="AW1517" s="194"/>
    </row>
    <row r="1518" spans="1:49" x14ac:dyDescent="0.2">
      <c r="A1518" s="37" t="s">
        <v>27</v>
      </c>
      <c r="B1518" s="37" t="s">
        <v>3115</v>
      </c>
      <c r="C1518" s="37" t="s">
        <v>28</v>
      </c>
      <c r="D1518" s="37" t="s">
        <v>30</v>
      </c>
      <c r="E1518" s="193" t="str">
        <f>+LEFT(Tabla1[[#This Row],[RutDV]],8)</f>
        <v>10627652</v>
      </c>
      <c r="F1518" s="193" t="str">
        <f>+RIGHT(Tabla1[[#This Row],[RutDV]],1)</f>
        <v>8</v>
      </c>
      <c r="G1518" s="43" t="s">
        <v>4456</v>
      </c>
      <c r="H1518" s="37" t="s">
        <v>4690</v>
      </c>
      <c r="I1518" s="37" t="str">
        <f>+TRIM(Tabla1[[#This Row],[Nombres]]&amp;" "&amp;Tabla1[[#This Row],[Apellidos]])</f>
        <v>VERONICA ALEJANDRA PORTILLA GODOY</v>
      </c>
      <c r="J1518" s="37" t="s">
        <v>1867</v>
      </c>
      <c r="K1518" s="37" t="s">
        <v>4417</v>
      </c>
      <c r="L1518" s="37" t="s">
        <v>2494</v>
      </c>
      <c r="M1518" s="37" t="s">
        <v>2499</v>
      </c>
      <c r="N1518" s="37" t="s">
        <v>3596</v>
      </c>
      <c r="P1518" s="40">
        <v>43418</v>
      </c>
      <c r="Q1518" s="37"/>
      <c r="V1518" s="40">
        <v>28478</v>
      </c>
      <c r="W1518" s="37" t="s">
        <v>4474</v>
      </c>
      <c r="Y1518" s="37" t="str">
        <f>+IFERROR(VLOOKUP(Tabla1[[#This Row],[Supervisor]],STAFF!E:H,4,0),"")</f>
        <v/>
      </c>
      <c r="Z1518" s="40">
        <v>43395</v>
      </c>
      <c r="AA1518" s="40">
        <v>43417</v>
      </c>
      <c r="AC1518" s="40"/>
      <c r="AD1518" s="37" t="s">
        <v>4690</v>
      </c>
      <c r="AE1518" s="37" t="s">
        <v>4690</v>
      </c>
      <c r="AF1518" s="37">
        <v>19149</v>
      </c>
      <c r="AG1518" s="37" t="s">
        <v>4692</v>
      </c>
      <c r="AJ1518" s="37">
        <v>42</v>
      </c>
      <c r="AL1518" s="37" t="s">
        <v>709</v>
      </c>
      <c r="AN1518" s="37" t="str">
        <f>+IF(AL1518=45,1,"")</f>
        <v/>
      </c>
      <c r="AO1518" s="40">
        <f ca="1">+TODAY()</f>
        <v>44256</v>
      </c>
      <c r="AP1518" s="41" t="str">
        <f>+IF(Tabla1[[#This Row],[Fecha Ingreso Plataforma]]="","",AO1518-AC1518)</f>
        <v/>
      </c>
      <c r="AQ1518" s="40"/>
      <c r="AR1518" s="42">
        <f>+IF(Tabla1[[#This Row],[Fecha Baja]]="","",VALUE(1&amp;"/"&amp;MONTH(Tabla1[[#This Row],[Fecha Baja]])&amp;"/"&amp;YEAR(Tabla1[[#This Row],[Fecha Baja]])))</f>
        <v>43405</v>
      </c>
      <c r="AS1518" s="42" t="str">
        <f>IF(Tabla1[[#This Row],[Fecha Ingreso Plataforma]]="","",VALUE(1&amp;"/"&amp;MONTH(Tabla1[[#This Row],[Fecha Ingreso Plataforma]])&amp;"/"&amp;YEAR(Tabla1[[#This Row],[Fecha Ingreso Plataforma]])))</f>
        <v/>
      </c>
      <c r="AT1518" s="41" t="str">
        <f>+IF(AND(Tabla1[[#This Row],[dias]]&gt;=135,Tabla1[[#This Row],[Estado]]="Vigente"),"Si","No")</f>
        <v>No</v>
      </c>
      <c r="AU1518" s="37" t="str">
        <f>+IF(COUNTIF('PLAN EMPLEADO'!I:I,Tabla1[[#This Row],[Mail]])=0,"No","Si")</f>
        <v>No</v>
      </c>
      <c r="AV1518" s="89" t="s">
        <v>709</v>
      </c>
      <c r="AW1518" s="194"/>
    </row>
    <row r="1519" spans="1:49" x14ac:dyDescent="0.2">
      <c r="A1519" s="37" t="s">
        <v>27</v>
      </c>
      <c r="B1519" s="37" t="s">
        <v>3115</v>
      </c>
      <c r="C1519" s="37" t="s">
        <v>28</v>
      </c>
      <c r="D1519" s="37" t="s">
        <v>30</v>
      </c>
      <c r="E1519" s="193" t="str">
        <f>+LEFT(Tabla1[[#This Row],[RutDV]],8)</f>
        <v>11364189</v>
      </c>
      <c r="F1519" s="193" t="str">
        <f>+RIGHT(Tabla1[[#This Row],[RutDV]],1)</f>
        <v>4</v>
      </c>
      <c r="G1519" s="43" t="s">
        <v>4452</v>
      </c>
      <c r="H1519" s="37" t="s">
        <v>4685</v>
      </c>
      <c r="I1519" s="37" t="str">
        <f>+TRIM(Tabla1[[#This Row],[Nombres]]&amp;" "&amp;Tabla1[[#This Row],[Apellidos]])</f>
        <v>VALERIA LILIETT LOBOS JIMENEZ</v>
      </c>
      <c r="J1519" s="37" t="s">
        <v>4409</v>
      </c>
      <c r="K1519" s="37" t="s">
        <v>4410</v>
      </c>
      <c r="L1519" s="37" t="s">
        <v>2494</v>
      </c>
      <c r="M1519" s="37" t="s">
        <v>2499</v>
      </c>
      <c r="N1519" s="37" t="s">
        <v>3596</v>
      </c>
      <c r="P1519" s="40">
        <v>43418</v>
      </c>
      <c r="Q1519" s="37"/>
      <c r="V1519" s="40">
        <v>25384</v>
      </c>
      <c r="W1519" s="37" t="s">
        <v>4474</v>
      </c>
      <c r="Y1519" s="37" t="str">
        <f>+IFERROR(VLOOKUP(Tabla1[[#This Row],[Supervisor]],STAFF!E:H,4,0),"")</f>
        <v/>
      </c>
      <c r="Z1519" s="40">
        <v>43395</v>
      </c>
      <c r="AA1519" s="40">
        <v>43417</v>
      </c>
      <c r="AC1519" s="40"/>
      <c r="AD1519" s="37" t="s">
        <v>4685</v>
      </c>
      <c r="AE1519" s="37" t="s">
        <v>4685</v>
      </c>
      <c r="AF1519" s="37">
        <v>19071</v>
      </c>
      <c r="AG1519" s="37" t="s">
        <v>4686</v>
      </c>
      <c r="AJ1519" s="37">
        <v>42</v>
      </c>
      <c r="AL1519" s="37" t="s">
        <v>709</v>
      </c>
      <c r="AN1519" s="37" t="str">
        <f>+IF(AL1519=45,1,"")</f>
        <v/>
      </c>
      <c r="AO1519" s="40">
        <f ca="1">+TODAY()</f>
        <v>44256</v>
      </c>
      <c r="AP1519" s="41" t="str">
        <f>+IF(Tabla1[[#This Row],[Fecha Ingreso Plataforma]]="","",AO1519-AC1519)</f>
        <v/>
      </c>
      <c r="AQ1519" s="40"/>
      <c r="AR1519" s="42">
        <f>+IF(Tabla1[[#This Row],[Fecha Baja]]="","",VALUE(1&amp;"/"&amp;MONTH(Tabla1[[#This Row],[Fecha Baja]])&amp;"/"&amp;YEAR(Tabla1[[#This Row],[Fecha Baja]])))</f>
        <v>43405</v>
      </c>
      <c r="AS1519" s="42" t="str">
        <f>IF(Tabla1[[#This Row],[Fecha Ingreso Plataforma]]="","",VALUE(1&amp;"/"&amp;MONTH(Tabla1[[#This Row],[Fecha Ingreso Plataforma]])&amp;"/"&amp;YEAR(Tabla1[[#This Row],[Fecha Ingreso Plataforma]])))</f>
        <v/>
      </c>
      <c r="AT1519" s="41" t="str">
        <f>+IF(AND(Tabla1[[#This Row],[dias]]&gt;=135,Tabla1[[#This Row],[Estado]]="Vigente"),"Si","No")</f>
        <v>No</v>
      </c>
      <c r="AU1519" s="37" t="str">
        <f>+IF(COUNTIF('PLAN EMPLEADO'!I:I,Tabla1[[#This Row],[Mail]])=0,"No","Si")</f>
        <v>No</v>
      </c>
      <c r="AV1519" s="89" t="s">
        <v>709</v>
      </c>
      <c r="AW1519" s="194"/>
    </row>
    <row r="1520" spans="1:49" x14ac:dyDescent="0.2">
      <c r="A1520" s="37" t="s">
        <v>27</v>
      </c>
      <c r="B1520" s="37" t="s">
        <v>3115</v>
      </c>
      <c r="C1520" s="37" t="s">
        <v>28</v>
      </c>
      <c r="D1520" s="37" t="s">
        <v>30</v>
      </c>
      <c r="E1520" s="193" t="str">
        <f>+LEFT(Tabla1[[#This Row],[RutDV]],8)</f>
        <v>15052155</v>
      </c>
      <c r="F1520" s="193" t="str">
        <f>+RIGHT(Tabla1[[#This Row],[RutDV]],1)</f>
        <v>6</v>
      </c>
      <c r="G1520" s="37" t="s">
        <v>4641</v>
      </c>
      <c r="H1520" s="37" t="s">
        <v>4721</v>
      </c>
      <c r="I1520" s="37" t="str">
        <f>+TRIM(Tabla1[[#This Row],[Nombres]]&amp;" "&amp;Tabla1[[#This Row],[Apellidos]])</f>
        <v>CRISTIAN ALBERTO VALDIVIA VALDIVIA</v>
      </c>
      <c r="J1520" s="37" t="s">
        <v>4001</v>
      </c>
      <c r="K1520" s="37" t="s">
        <v>4619</v>
      </c>
      <c r="L1520" s="37" t="s">
        <v>2494</v>
      </c>
      <c r="M1520" s="37" t="s">
        <v>2499</v>
      </c>
      <c r="O1520" s="37" t="s">
        <v>3594</v>
      </c>
      <c r="P1520" s="40">
        <v>43418</v>
      </c>
      <c r="Q1520" s="37"/>
      <c r="V1520" s="40">
        <v>30219</v>
      </c>
      <c r="W1520" s="37" t="s">
        <v>3087</v>
      </c>
      <c r="Y1520" s="37" t="str">
        <f>+IFERROR(VLOOKUP(Tabla1[[#This Row],[Supervisor]],STAFF!E:H,4,0),"")</f>
        <v/>
      </c>
      <c r="Z1520" s="40">
        <v>43409</v>
      </c>
      <c r="AA1520" s="40">
        <v>43427</v>
      </c>
      <c r="AC1520" s="40"/>
      <c r="AD1520" s="37" t="s">
        <v>4721</v>
      </c>
      <c r="AE1520" s="37" t="s">
        <v>4721</v>
      </c>
      <c r="AF1520" s="37">
        <v>19178</v>
      </c>
      <c r="AG1520" s="37" t="s">
        <v>4731</v>
      </c>
      <c r="AJ1520" s="37">
        <v>43</v>
      </c>
      <c r="AL1520" s="37" t="s">
        <v>709</v>
      </c>
      <c r="AN1520" s="37" t="str">
        <f>+IF(AL1520=45,1,"")</f>
        <v/>
      </c>
      <c r="AO1520" s="40">
        <f ca="1">+TODAY()</f>
        <v>44256</v>
      </c>
      <c r="AP1520" s="41" t="str">
        <f>+IF(Tabla1[[#This Row],[Fecha Ingreso Plataforma]]="","",AO1520-AC1520)</f>
        <v/>
      </c>
      <c r="AQ1520" s="40"/>
      <c r="AR1520" s="42">
        <f>+IF(Tabla1[[#This Row],[Fecha Baja]]="","",VALUE(1&amp;"/"&amp;MONTH(Tabla1[[#This Row],[Fecha Baja]])&amp;"/"&amp;YEAR(Tabla1[[#This Row],[Fecha Baja]])))</f>
        <v>43405</v>
      </c>
      <c r="AS1520" s="42" t="str">
        <f>IF(Tabla1[[#This Row],[Fecha Ingreso Plataforma]]="","",VALUE(1&amp;"/"&amp;MONTH(Tabla1[[#This Row],[Fecha Ingreso Plataforma]])&amp;"/"&amp;YEAR(Tabla1[[#This Row],[Fecha Ingreso Plataforma]])))</f>
        <v/>
      </c>
      <c r="AT1520" s="41" t="str">
        <f>+IF(AND(Tabla1[[#This Row],[dias]]&gt;=135,Tabla1[[#This Row],[Estado]]="Vigente"),"Si","No")</f>
        <v>No</v>
      </c>
      <c r="AU1520" s="37" t="str">
        <f>+IF(COUNTIF('PLAN EMPLEADO'!I:I,Tabla1[[#This Row],[Mail]])=0,"No","Si")</f>
        <v>No</v>
      </c>
      <c r="AV1520" s="89" t="s">
        <v>709</v>
      </c>
      <c r="AW1520" s="194"/>
    </row>
    <row r="1521" spans="1:49" x14ac:dyDescent="0.2">
      <c r="A1521" s="37" t="s">
        <v>27</v>
      </c>
      <c r="B1521" s="37" t="s">
        <v>3115</v>
      </c>
      <c r="C1521" s="37" t="s">
        <v>28</v>
      </c>
      <c r="D1521" s="37" t="s">
        <v>30</v>
      </c>
      <c r="E1521" s="193" t="str">
        <f>+LEFT(Tabla1[[#This Row],[RutDV]],8)</f>
        <v>18003888</v>
      </c>
      <c r="F1521" s="193" t="str">
        <f>+RIGHT(Tabla1[[#This Row],[RutDV]],1)</f>
        <v>4</v>
      </c>
      <c r="G1521" s="37" t="s">
        <v>4643</v>
      </c>
      <c r="H1521" s="37" t="s">
        <v>4723</v>
      </c>
      <c r="I1521" s="37" t="str">
        <f>+TRIM(Tabla1[[#This Row],[Nombres]]&amp;" "&amp;Tabla1[[#This Row],[Apellidos]])</f>
        <v>DANIELA UBERLINDA ALBURQUENQUE DIAZ</v>
      </c>
      <c r="J1521" s="37" t="s">
        <v>4621</v>
      </c>
      <c r="K1521" s="37" t="s">
        <v>4622</v>
      </c>
      <c r="L1521" s="37" t="s">
        <v>2494</v>
      </c>
      <c r="M1521" s="37" t="s">
        <v>2499</v>
      </c>
      <c r="N1521" s="37" t="s">
        <v>3596</v>
      </c>
      <c r="P1521" s="40">
        <v>43440</v>
      </c>
      <c r="Q1521" s="37"/>
      <c r="V1521" s="40">
        <v>33799</v>
      </c>
      <c r="W1521" s="37" t="s">
        <v>3087</v>
      </c>
      <c r="Y1521" s="37" t="str">
        <f>+IFERROR(VLOOKUP(Tabla1[[#This Row],[Supervisor]],STAFF!E:H,4,0),"")</f>
        <v/>
      </c>
      <c r="Z1521" s="40">
        <v>43409</v>
      </c>
      <c r="AA1521" s="40">
        <v>43427</v>
      </c>
      <c r="AB1521" s="37" t="s">
        <v>2517</v>
      </c>
      <c r="AC1521" s="40"/>
      <c r="AD1521" s="37" t="s">
        <v>4723</v>
      </c>
      <c r="AE1521" s="37" t="s">
        <v>4723</v>
      </c>
      <c r="AF1521" s="37">
        <v>19227</v>
      </c>
      <c r="AG1521" s="37" t="s">
        <v>4733</v>
      </c>
      <c r="AJ1521" s="37">
        <v>43</v>
      </c>
      <c r="AL1521" s="37" t="s">
        <v>709</v>
      </c>
      <c r="AM1521" s="37" t="s">
        <v>3519</v>
      </c>
      <c r="AN1521" s="37" t="str">
        <f>+IF(AL1521=45,1,"")</f>
        <v/>
      </c>
      <c r="AO1521" s="40">
        <f ca="1">+TODAY()</f>
        <v>44256</v>
      </c>
      <c r="AP1521" s="41" t="str">
        <f>+IF(Tabla1[[#This Row],[Fecha Ingreso Plataforma]]="","",AO1521-AC1521)</f>
        <v/>
      </c>
      <c r="AQ1521" s="40"/>
      <c r="AR1521" s="42">
        <f>+IF(Tabla1[[#This Row],[Fecha Baja]]="","",VALUE(1&amp;"/"&amp;MONTH(Tabla1[[#This Row],[Fecha Baja]])&amp;"/"&amp;YEAR(Tabla1[[#This Row],[Fecha Baja]])))</f>
        <v>43435</v>
      </c>
      <c r="AS1521" s="42" t="str">
        <f>IF(Tabla1[[#This Row],[Fecha Ingreso Plataforma]]="","",VALUE(1&amp;"/"&amp;MONTH(Tabla1[[#This Row],[Fecha Ingreso Plataforma]])&amp;"/"&amp;YEAR(Tabla1[[#This Row],[Fecha Ingreso Plataforma]])))</f>
        <v/>
      </c>
      <c r="AT1521" s="41" t="str">
        <f>+IF(AND(Tabla1[[#This Row],[dias]]&gt;=135,Tabla1[[#This Row],[Estado]]="Vigente"),"Si","No")</f>
        <v>No</v>
      </c>
      <c r="AU1521" s="37" t="str">
        <f>+IF(COUNTIF('PLAN EMPLEADO'!I:I,Tabla1[[#This Row],[Mail]])=0,"No","Si")</f>
        <v>No</v>
      </c>
      <c r="AV1521" s="89" t="s">
        <v>709</v>
      </c>
      <c r="AW1521" s="194"/>
    </row>
    <row r="1522" spans="1:49" x14ac:dyDescent="0.2">
      <c r="A1522" s="37" t="s">
        <v>27</v>
      </c>
      <c r="B1522" s="37" t="s">
        <v>3115</v>
      </c>
      <c r="C1522" s="37" t="s">
        <v>28</v>
      </c>
      <c r="D1522" s="37" t="s">
        <v>30</v>
      </c>
      <c r="E1522" s="193" t="str">
        <f>+LEFT(Tabla1[[#This Row],[RutDV]],8)</f>
        <v>15015760</v>
      </c>
      <c r="F1522" s="193" t="str">
        <f>+RIGHT(Tabla1[[#This Row],[RutDV]],1)</f>
        <v>9</v>
      </c>
      <c r="G1522" s="37" t="s">
        <v>4642</v>
      </c>
      <c r="H1522" s="37" t="s">
        <v>4722</v>
      </c>
      <c r="I1522" s="37" t="str">
        <f>+TRIM(Tabla1[[#This Row],[Nombres]]&amp;" "&amp;Tabla1[[#This Row],[Apellidos]])</f>
        <v>FRANCISCO JAVIER VALENCIA CORREA</v>
      </c>
      <c r="J1522" s="37" t="s">
        <v>1725</v>
      </c>
      <c r="K1522" s="37" t="s">
        <v>4620</v>
      </c>
      <c r="L1522" s="37" t="s">
        <v>2494</v>
      </c>
      <c r="M1522" s="37" t="s">
        <v>2499</v>
      </c>
      <c r="O1522" s="37" t="s">
        <v>3594</v>
      </c>
      <c r="P1522" s="40">
        <v>43424</v>
      </c>
      <c r="Q1522" s="37"/>
      <c r="V1522" s="40">
        <v>30356</v>
      </c>
      <c r="W1522" s="37" t="s">
        <v>3087</v>
      </c>
      <c r="Y1522" s="37" t="str">
        <f>+IFERROR(VLOOKUP(Tabla1[[#This Row],[Supervisor]],STAFF!E:H,4,0),"")</f>
        <v/>
      </c>
      <c r="Z1522" s="40">
        <v>43409</v>
      </c>
      <c r="AA1522" s="40">
        <v>43427</v>
      </c>
      <c r="AC1522" s="40"/>
      <c r="AD1522" s="37" t="s">
        <v>4722</v>
      </c>
      <c r="AE1522" s="37" t="s">
        <v>4722</v>
      </c>
      <c r="AF1522" s="37">
        <v>19210</v>
      </c>
      <c r="AG1522" s="37" t="s">
        <v>4732</v>
      </c>
      <c r="AJ1522" s="37">
        <v>43</v>
      </c>
      <c r="AL1522" s="37" t="s">
        <v>709</v>
      </c>
      <c r="AM1522" s="37" t="s">
        <v>3519</v>
      </c>
      <c r="AN1522" s="37" t="str">
        <f>+IF(AL1522=45,1,"")</f>
        <v/>
      </c>
      <c r="AO1522" s="40">
        <f ca="1">+TODAY()</f>
        <v>44256</v>
      </c>
      <c r="AP1522" s="41" t="str">
        <f>+IF(Tabla1[[#This Row],[Fecha Ingreso Plataforma]]="","",AO1522-AC1522)</f>
        <v/>
      </c>
      <c r="AQ1522" s="40"/>
      <c r="AR1522" s="42">
        <f>+IF(Tabla1[[#This Row],[Fecha Baja]]="","",VALUE(1&amp;"/"&amp;MONTH(Tabla1[[#This Row],[Fecha Baja]])&amp;"/"&amp;YEAR(Tabla1[[#This Row],[Fecha Baja]])))</f>
        <v>43405</v>
      </c>
      <c r="AS1522" s="42" t="str">
        <f>IF(Tabla1[[#This Row],[Fecha Ingreso Plataforma]]="","",VALUE(1&amp;"/"&amp;MONTH(Tabla1[[#This Row],[Fecha Ingreso Plataforma]])&amp;"/"&amp;YEAR(Tabla1[[#This Row],[Fecha Ingreso Plataforma]])))</f>
        <v/>
      </c>
      <c r="AT1522" s="41" t="str">
        <f>+IF(AND(Tabla1[[#This Row],[dias]]&gt;=135,Tabla1[[#This Row],[Estado]]="Vigente"),"Si","No")</f>
        <v>No</v>
      </c>
      <c r="AU1522" s="37" t="str">
        <f>+IF(COUNTIF('PLAN EMPLEADO'!I:I,Tabla1[[#This Row],[Mail]])=0,"No","Si")</f>
        <v>No</v>
      </c>
      <c r="AV1522" s="89" t="s">
        <v>709</v>
      </c>
      <c r="AW1522" s="194"/>
    </row>
    <row r="1523" spans="1:49" x14ac:dyDescent="0.2">
      <c r="A1523" s="37" t="s">
        <v>27</v>
      </c>
      <c r="B1523" s="37" t="s">
        <v>3115</v>
      </c>
      <c r="C1523" s="37" t="s">
        <v>28</v>
      </c>
      <c r="D1523" s="37" t="s">
        <v>30</v>
      </c>
      <c r="E1523" s="193" t="str">
        <f>+LEFT(Tabla1[[#This Row],[RutDV]],8)</f>
        <v>18450114</v>
      </c>
      <c r="F1523" s="193" t="str">
        <f>+RIGHT(Tabla1[[#This Row],[RutDV]],1)</f>
        <v>7</v>
      </c>
      <c r="G1523" s="37" t="s">
        <v>4645</v>
      </c>
      <c r="H1523" s="37" t="s">
        <v>4725</v>
      </c>
      <c r="I1523" s="37" t="str">
        <f>+TRIM(Tabla1[[#This Row],[Nombres]]&amp;" "&amp;Tabla1[[#This Row],[Apellidos]])</f>
        <v>FANNY NOEMI TAPIA PIZARRO</v>
      </c>
      <c r="J1523" s="37" t="s">
        <v>4625</v>
      </c>
      <c r="K1523" s="37" t="s">
        <v>4626</v>
      </c>
      <c r="L1523" s="37" t="s">
        <v>2494</v>
      </c>
      <c r="M1523" s="37" t="s">
        <v>2499</v>
      </c>
      <c r="N1523" s="37" t="s">
        <v>3596</v>
      </c>
      <c r="P1523" s="40">
        <v>43440</v>
      </c>
      <c r="Q1523" s="37"/>
      <c r="V1523" s="40">
        <v>34108</v>
      </c>
      <c r="W1523" s="37" t="s">
        <v>3087</v>
      </c>
      <c r="Y1523" s="37" t="str">
        <f>+IFERROR(VLOOKUP(Tabla1[[#This Row],[Supervisor]],STAFF!E:H,4,0),"")</f>
        <v/>
      </c>
      <c r="Z1523" s="40">
        <v>43409</v>
      </c>
      <c r="AA1523" s="40">
        <v>43427</v>
      </c>
      <c r="AB1523" s="37" t="s">
        <v>2517</v>
      </c>
      <c r="AC1523" s="40"/>
      <c r="AD1523" s="37" t="s">
        <v>4725</v>
      </c>
      <c r="AE1523" s="37" t="s">
        <v>4725</v>
      </c>
      <c r="AF1523" s="37">
        <v>19229</v>
      </c>
      <c r="AG1523" s="37" t="s">
        <v>4735</v>
      </c>
      <c r="AJ1523" s="37">
        <v>43</v>
      </c>
      <c r="AL1523" s="37" t="s">
        <v>709</v>
      </c>
      <c r="AM1523" s="37" t="s">
        <v>3519</v>
      </c>
      <c r="AN1523" s="37" t="str">
        <f>+IF(AL1523=45,1,"")</f>
        <v/>
      </c>
      <c r="AO1523" s="40">
        <f ca="1">+TODAY()</f>
        <v>44256</v>
      </c>
      <c r="AP1523" s="41" t="str">
        <f>+IF(Tabla1[[#This Row],[Fecha Ingreso Plataforma]]="","",AO1523-AC1523)</f>
        <v/>
      </c>
      <c r="AQ1523" s="40"/>
      <c r="AR1523" s="42">
        <f>+IF(Tabla1[[#This Row],[Fecha Baja]]="","",VALUE(1&amp;"/"&amp;MONTH(Tabla1[[#This Row],[Fecha Baja]])&amp;"/"&amp;YEAR(Tabla1[[#This Row],[Fecha Baja]])))</f>
        <v>43435</v>
      </c>
      <c r="AS1523" s="42" t="str">
        <f>IF(Tabla1[[#This Row],[Fecha Ingreso Plataforma]]="","",VALUE(1&amp;"/"&amp;MONTH(Tabla1[[#This Row],[Fecha Ingreso Plataforma]])&amp;"/"&amp;YEAR(Tabla1[[#This Row],[Fecha Ingreso Plataforma]])))</f>
        <v/>
      </c>
      <c r="AT1523" s="41" t="str">
        <f>+IF(AND(Tabla1[[#This Row],[dias]]&gt;=135,Tabla1[[#This Row],[Estado]]="Vigente"),"Si","No")</f>
        <v>No</v>
      </c>
      <c r="AU1523" s="37" t="str">
        <f>+IF(COUNTIF('PLAN EMPLEADO'!I:I,Tabla1[[#This Row],[Mail]])=0,"No","Si")</f>
        <v>No</v>
      </c>
      <c r="AV1523" s="89" t="s">
        <v>709</v>
      </c>
      <c r="AW1523" s="194"/>
    </row>
    <row r="1524" spans="1:49" x14ac:dyDescent="0.2">
      <c r="A1524" s="37" t="s">
        <v>27</v>
      </c>
      <c r="B1524" s="37" t="s">
        <v>3115</v>
      </c>
      <c r="C1524" s="37" t="s">
        <v>28</v>
      </c>
      <c r="D1524" s="37" t="s">
        <v>30</v>
      </c>
      <c r="E1524" s="193" t="str">
        <f>+LEFT(Tabla1[[#This Row],[RutDV]],8)</f>
        <v>18141514</v>
      </c>
      <c r="F1524" s="193" t="str">
        <f>+RIGHT(Tabla1[[#This Row],[RutDV]],1)</f>
        <v>2</v>
      </c>
      <c r="G1524" s="37" t="s">
        <v>4634</v>
      </c>
      <c r="H1524" s="37" t="s">
        <v>4820</v>
      </c>
      <c r="I1524" s="37" t="str">
        <f>+TRIM(Tabla1[[#This Row],[Nombres]]&amp;" "&amp;Tabla1[[#This Row],[Apellidos]])</f>
        <v>GISSELLA ANDREA CASTILLO OLIVARES</v>
      </c>
      <c r="J1524" s="37" t="s">
        <v>4607</v>
      </c>
      <c r="K1524" s="37" t="s">
        <v>4608</v>
      </c>
      <c r="L1524" s="37" t="s">
        <v>2494</v>
      </c>
      <c r="M1524" s="37" t="s">
        <v>2499</v>
      </c>
      <c r="O1524" s="37" t="s">
        <v>4747</v>
      </c>
      <c r="P1524" s="40">
        <v>43417</v>
      </c>
      <c r="Q1524" s="37"/>
      <c r="V1524" s="40">
        <v>33831</v>
      </c>
      <c r="W1524" s="37" t="s">
        <v>3087</v>
      </c>
      <c r="Y1524" s="37" t="str">
        <f>+IFERROR(VLOOKUP(Tabla1[[#This Row],[Supervisor]],STAFF!E:H,4,0),"")</f>
        <v/>
      </c>
      <c r="Z1524" s="40">
        <v>43409</v>
      </c>
      <c r="AA1524" s="40">
        <v>43427</v>
      </c>
      <c r="AC1524" s="40"/>
      <c r="AD1524" s="37" t="s">
        <v>4820</v>
      </c>
      <c r="AE1524" s="37" t="s">
        <v>4820</v>
      </c>
      <c r="AF1524" s="37">
        <v>19266</v>
      </c>
      <c r="AG1524" s="37" t="s">
        <v>4821</v>
      </c>
      <c r="AJ1524" s="37">
        <v>43</v>
      </c>
      <c r="AL1524" s="37" t="s">
        <v>709</v>
      </c>
      <c r="AN1524" s="37" t="str">
        <f>+IF(AL1524=45,1,"")</f>
        <v/>
      </c>
      <c r="AO1524" s="40">
        <f ca="1">+TODAY()</f>
        <v>44256</v>
      </c>
      <c r="AP1524" s="41" t="str">
        <f>+IF(Tabla1[[#This Row],[Fecha Ingreso Plataforma]]="","",AO1524-AC1524)</f>
        <v/>
      </c>
      <c r="AQ1524" s="40"/>
      <c r="AR1524" s="42">
        <f>+IF(Tabla1[[#This Row],[Fecha Baja]]="","",VALUE(1&amp;"/"&amp;MONTH(Tabla1[[#This Row],[Fecha Baja]])&amp;"/"&amp;YEAR(Tabla1[[#This Row],[Fecha Baja]])))</f>
        <v>43405</v>
      </c>
      <c r="AS1524" s="42" t="str">
        <f>IF(Tabla1[[#This Row],[Fecha Ingreso Plataforma]]="","",VALUE(1&amp;"/"&amp;MONTH(Tabla1[[#This Row],[Fecha Ingreso Plataforma]])&amp;"/"&amp;YEAR(Tabla1[[#This Row],[Fecha Ingreso Plataforma]])))</f>
        <v/>
      </c>
      <c r="AT1524" s="41" t="str">
        <f>+IF(AND(Tabla1[[#This Row],[dias]]&gt;=135,Tabla1[[#This Row],[Estado]]="Vigente"),"Si","No")</f>
        <v>No</v>
      </c>
      <c r="AU1524" s="37" t="str">
        <f>+IF(COUNTIF('PLAN EMPLEADO'!I:I,Tabla1[[#This Row],[Mail]])=0,"No","Si")</f>
        <v>No</v>
      </c>
      <c r="AV1524" s="89" t="s">
        <v>709</v>
      </c>
      <c r="AW1524" s="194"/>
    </row>
    <row r="1525" spans="1:49" x14ac:dyDescent="0.2">
      <c r="A1525" s="37" t="s">
        <v>27</v>
      </c>
      <c r="B1525" s="37" t="s">
        <v>3115</v>
      </c>
      <c r="C1525" s="37" t="s">
        <v>28</v>
      </c>
      <c r="D1525" s="37" t="s">
        <v>30</v>
      </c>
      <c r="E1525" s="193" t="str">
        <f>+LEFT(Tabla1[[#This Row],[RutDV]],8)</f>
        <v>17781748</v>
      </c>
      <c r="F1525" s="193" t="str">
        <f>+RIGHT(Tabla1[[#This Row],[RutDV]],1)</f>
        <v>1</v>
      </c>
      <c r="G1525" s="37" t="s">
        <v>4633</v>
      </c>
      <c r="H1525" s="37" t="s">
        <v>4712</v>
      </c>
      <c r="I1525" s="37" t="str">
        <f>+TRIM(Tabla1[[#This Row],[Nombres]]&amp;" "&amp;Tabla1[[#This Row],[Apellidos]])</f>
        <v>KATHERINE PAOLA MENDEZ CAMARGO</v>
      </c>
      <c r="J1525" s="37" t="s">
        <v>4605</v>
      </c>
      <c r="K1525" s="37" t="s">
        <v>4606</v>
      </c>
      <c r="L1525" s="37" t="s">
        <v>2494</v>
      </c>
      <c r="M1525" s="37" t="s">
        <v>2499</v>
      </c>
      <c r="O1525" s="37" t="s">
        <v>3594</v>
      </c>
      <c r="P1525" s="40">
        <v>43417</v>
      </c>
      <c r="Q1525" s="37"/>
      <c r="V1525" s="40">
        <v>33344</v>
      </c>
      <c r="W1525" s="37" t="s">
        <v>3087</v>
      </c>
      <c r="Y1525" s="37" t="str">
        <f>+IFERROR(VLOOKUP(Tabla1[[#This Row],[Supervisor]],STAFF!E:H,4,0),"")</f>
        <v/>
      </c>
      <c r="Z1525" s="40">
        <v>43409</v>
      </c>
      <c r="AA1525" s="40">
        <v>43427</v>
      </c>
      <c r="AC1525" s="40"/>
      <c r="AD1525" s="37" t="s">
        <v>4712</v>
      </c>
      <c r="AE1525" s="37" t="s">
        <v>4712</v>
      </c>
      <c r="AF1525" s="37">
        <v>19090</v>
      </c>
      <c r="AG1525" s="37" t="s">
        <v>4717</v>
      </c>
      <c r="AJ1525" s="37">
        <v>43</v>
      </c>
      <c r="AL1525" s="37" t="s">
        <v>709</v>
      </c>
      <c r="AN1525" s="37" t="str">
        <f>+IF(AL1525=45,1,"")</f>
        <v/>
      </c>
      <c r="AO1525" s="40">
        <f ca="1">+TODAY()</f>
        <v>44256</v>
      </c>
      <c r="AP1525" s="41" t="str">
        <f>+IF(Tabla1[[#This Row],[Fecha Ingreso Plataforma]]="","",AO1525-AC1525)</f>
        <v/>
      </c>
      <c r="AQ1525" s="40"/>
      <c r="AR1525" s="42">
        <f>+IF(Tabla1[[#This Row],[Fecha Baja]]="","",VALUE(1&amp;"/"&amp;MONTH(Tabla1[[#This Row],[Fecha Baja]])&amp;"/"&amp;YEAR(Tabla1[[#This Row],[Fecha Baja]])))</f>
        <v>43405</v>
      </c>
      <c r="AS1525" s="42" t="str">
        <f>IF(Tabla1[[#This Row],[Fecha Ingreso Plataforma]]="","",VALUE(1&amp;"/"&amp;MONTH(Tabla1[[#This Row],[Fecha Ingreso Plataforma]])&amp;"/"&amp;YEAR(Tabla1[[#This Row],[Fecha Ingreso Plataforma]])))</f>
        <v/>
      </c>
      <c r="AT1525" s="41" t="str">
        <f>+IF(AND(Tabla1[[#This Row],[dias]]&gt;=135,Tabla1[[#This Row],[Estado]]="Vigente"),"Si","No")</f>
        <v>No</v>
      </c>
      <c r="AU1525" s="37" t="str">
        <f>+IF(COUNTIF('PLAN EMPLEADO'!I:I,Tabla1[[#This Row],[Mail]])=0,"No","Si")</f>
        <v>No</v>
      </c>
      <c r="AV1525" s="89" t="s">
        <v>709</v>
      </c>
      <c r="AW1525" s="194"/>
    </row>
    <row r="1526" spans="1:49" x14ac:dyDescent="0.2">
      <c r="A1526" s="37" t="s">
        <v>27</v>
      </c>
      <c r="B1526" s="37" t="s">
        <v>3115</v>
      </c>
      <c r="C1526" s="37" t="s">
        <v>28</v>
      </c>
      <c r="D1526" s="37" t="s">
        <v>30</v>
      </c>
      <c r="E1526" s="193" t="str">
        <f>+LEFT(Tabla1[[#This Row],[RutDV]],8)</f>
        <v>15725498</v>
      </c>
      <c r="F1526" s="193" t="str">
        <f>+RIGHT(Tabla1[[#This Row],[RutDV]],1)</f>
        <v>7</v>
      </c>
      <c r="G1526" s="37" t="s">
        <v>4647</v>
      </c>
      <c r="H1526" s="37" t="s">
        <v>4727</v>
      </c>
      <c r="I1526" s="37" t="str">
        <f>+TRIM(Tabla1[[#This Row],[Nombres]]&amp;" "&amp;Tabla1[[#This Row],[Apellidos]])</f>
        <v>MONICA AURORA URRUTIA CASTRO</v>
      </c>
      <c r="J1526" s="37" t="s">
        <v>4628</v>
      </c>
      <c r="K1526" s="37" t="s">
        <v>4629</v>
      </c>
      <c r="L1526" s="37" t="s">
        <v>2494</v>
      </c>
      <c r="M1526" s="37" t="s">
        <v>2499</v>
      </c>
      <c r="N1526" s="37" t="s">
        <v>3596</v>
      </c>
      <c r="P1526" s="40">
        <v>43440</v>
      </c>
      <c r="Q1526" s="37"/>
      <c r="V1526" s="40">
        <v>30503</v>
      </c>
      <c r="W1526" s="37" t="s">
        <v>3087</v>
      </c>
      <c r="Y1526" s="37" t="str">
        <f>+IFERROR(VLOOKUP(Tabla1[[#This Row],[Supervisor]],STAFF!E:H,4,0),"")</f>
        <v/>
      </c>
      <c r="Z1526" s="40">
        <v>43409</v>
      </c>
      <c r="AA1526" s="40">
        <v>43427</v>
      </c>
      <c r="AB1526" s="37" t="s">
        <v>2517</v>
      </c>
      <c r="AC1526" s="40"/>
      <c r="AD1526" s="37" t="s">
        <v>4727</v>
      </c>
      <c r="AE1526" s="37" t="s">
        <v>4727</v>
      </c>
      <c r="AF1526" s="37">
        <v>19247</v>
      </c>
      <c r="AG1526" s="37" t="s">
        <v>4737</v>
      </c>
      <c r="AJ1526" s="37">
        <v>43</v>
      </c>
      <c r="AL1526" s="37" t="s">
        <v>709</v>
      </c>
      <c r="AM1526" s="37" t="s">
        <v>3519</v>
      </c>
      <c r="AN1526" s="37" t="str">
        <f>+IF(AL1526=45,1,"")</f>
        <v/>
      </c>
      <c r="AO1526" s="40">
        <f ca="1">+TODAY()</f>
        <v>44256</v>
      </c>
      <c r="AP1526" s="41" t="str">
        <f>+IF(Tabla1[[#This Row],[Fecha Ingreso Plataforma]]="","",AO1526-AC1526)</f>
        <v/>
      </c>
      <c r="AQ1526" s="40"/>
      <c r="AR1526" s="42">
        <f>+IF(Tabla1[[#This Row],[Fecha Baja]]="","",VALUE(1&amp;"/"&amp;MONTH(Tabla1[[#This Row],[Fecha Baja]])&amp;"/"&amp;YEAR(Tabla1[[#This Row],[Fecha Baja]])))</f>
        <v>43435</v>
      </c>
      <c r="AS1526" s="42" t="str">
        <f>IF(Tabla1[[#This Row],[Fecha Ingreso Plataforma]]="","",VALUE(1&amp;"/"&amp;MONTH(Tabla1[[#This Row],[Fecha Ingreso Plataforma]])&amp;"/"&amp;YEAR(Tabla1[[#This Row],[Fecha Ingreso Plataforma]])))</f>
        <v/>
      </c>
      <c r="AT1526" s="41" t="str">
        <f>+IF(AND(Tabla1[[#This Row],[dias]]&gt;=135,Tabla1[[#This Row],[Estado]]="Vigente"),"Si","No")</f>
        <v>No</v>
      </c>
      <c r="AU1526" s="37" t="str">
        <f>+IF(COUNTIF('PLAN EMPLEADO'!I:I,Tabla1[[#This Row],[Mail]])=0,"No","Si")</f>
        <v>No</v>
      </c>
      <c r="AV1526" s="89" t="s">
        <v>709</v>
      </c>
      <c r="AW1526" s="194"/>
    </row>
    <row r="1527" spans="1:49" x14ac:dyDescent="0.2">
      <c r="A1527" s="37" t="s">
        <v>27</v>
      </c>
      <c r="B1527" s="37" t="s">
        <v>3115</v>
      </c>
      <c r="C1527" s="37" t="s">
        <v>28</v>
      </c>
      <c r="D1527" s="37" t="s">
        <v>30</v>
      </c>
      <c r="E1527" s="193" t="str">
        <f>+LEFT(Tabla1[[#This Row],[RutDV]],8)</f>
        <v>19708401</v>
      </c>
      <c r="F1527" s="193" t="str">
        <f>+RIGHT(Tabla1[[#This Row],[RutDV]],1)</f>
        <v>4</v>
      </c>
      <c r="G1527" s="37" t="s">
        <v>4630</v>
      </c>
      <c r="H1527" s="37" t="s">
        <v>4709</v>
      </c>
      <c r="I1527" s="37" t="str">
        <f>+TRIM(Tabla1[[#This Row],[Nombres]]&amp;" "&amp;Tabla1[[#This Row],[Apellidos]])</f>
        <v>NICOLAS FERNANDO ROBLES ROJAS</v>
      </c>
      <c r="J1527" s="37" t="s">
        <v>4600</v>
      </c>
      <c r="K1527" s="37" t="s">
        <v>4601</v>
      </c>
      <c r="L1527" s="37" t="s">
        <v>2494</v>
      </c>
      <c r="M1527" s="37" t="s">
        <v>2499</v>
      </c>
      <c r="O1527" s="37" t="s">
        <v>4747</v>
      </c>
      <c r="P1527" s="40">
        <v>43413</v>
      </c>
      <c r="Q1527" s="37"/>
      <c r="V1527" s="40">
        <v>35288</v>
      </c>
      <c r="W1527" s="37" t="s">
        <v>3087</v>
      </c>
      <c r="Y1527" s="37" t="str">
        <f>+IFERROR(VLOOKUP(Tabla1[[#This Row],[Supervisor]],STAFF!E:H,4,0),"")</f>
        <v/>
      </c>
      <c r="Z1527" s="40">
        <v>43409</v>
      </c>
      <c r="AA1527" s="40">
        <v>43427</v>
      </c>
      <c r="AC1527" s="40"/>
      <c r="AD1527" s="37" t="s">
        <v>4709</v>
      </c>
      <c r="AE1527" s="37" t="s">
        <v>4709</v>
      </c>
      <c r="AF1527" s="37">
        <v>19021</v>
      </c>
      <c r="AG1527" s="37" t="s">
        <v>4714</v>
      </c>
      <c r="AJ1527" s="37">
        <v>43</v>
      </c>
      <c r="AL1527" s="37" t="s">
        <v>709</v>
      </c>
      <c r="AN1527" s="37" t="str">
        <f>+IF(AL1527=45,1,"")</f>
        <v/>
      </c>
      <c r="AO1527" s="40">
        <f ca="1">+TODAY()</f>
        <v>44256</v>
      </c>
      <c r="AP1527" s="41" t="str">
        <f>+IF(Tabla1[[#This Row],[Fecha Ingreso Plataforma]]="","",AO1527-AC1527)</f>
        <v/>
      </c>
      <c r="AQ1527" s="40"/>
      <c r="AR1527" s="42">
        <f>+IF(Tabla1[[#This Row],[Fecha Baja]]="","",VALUE(1&amp;"/"&amp;MONTH(Tabla1[[#This Row],[Fecha Baja]])&amp;"/"&amp;YEAR(Tabla1[[#This Row],[Fecha Baja]])))</f>
        <v>43405</v>
      </c>
      <c r="AS1527" s="42" t="str">
        <f>IF(Tabla1[[#This Row],[Fecha Ingreso Plataforma]]="","",VALUE(1&amp;"/"&amp;MONTH(Tabla1[[#This Row],[Fecha Ingreso Plataforma]])&amp;"/"&amp;YEAR(Tabla1[[#This Row],[Fecha Ingreso Plataforma]])))</f>
        <v/>
      </c>
      <c r="AT1527" s="41" t="str">
        <f>+IF(AND(Tabla1[[#This Row],[dias]]&gt;=135,Tabla1[[#This Row],[Estado]]="Vigente"),"Si","No")</f>
        <v>No</v>
      </c>
      <c r="AU1527" s="37" t="str">
        <f>+IF(COUNTIF('PLAN EMPLEADO'!I:I,Tabla1[[#This Row],[Mail]])=0,"No","Si")</f>
        <v>No</v>
      </c>
      <c r="AV1527" s="89" t="s">
        <v>709</v>
      </c>
      <c r="AW1527" s="194"/>
    </row>
    <row r="1528" spans="1:49" x14ac:dyDescent="0.2">
      <c r="A1528" s="37" t="s">
        <v>27</v>
      </c>
      <c r="B1528" s="37" t="s">
        <v>3115</v>
      </c>
      <c r="C1528" s="37" t="s">
        <v>28</v>
      </c>
      <c r="D1528" s="37" t="s">
        <v>30</v>
      </c>
      <c r="E1528" s="193" t="str">
        <f>+LEFT(Tabla1[[#This Row],[RutDV]],8)</f>
        <v>18752137</v>
      </c>
      <c r="F1528" s="193" t="str">
        <f>+RIGHT(Tabla1[[#This Row],[RutDV]],1)</f>
        <v>8</v>
      </c>
      <c r="G1528" s="37" t="s">
        <v>4812</v>
      </c>
      <c r="H1528" s="37" t="s">
        <v>4898</v>
      </c>
      <c r="I1528" s="37" t="str">
        <f>+TRIM(Tabla1[[#This Row],[Nombres]]&amp;" "&amp;Tabla1[[#This Row],[Apellidos]])</f>
        <v>ALEXANDRA PATRICIA COLLAO NUÑEZ</v>
      </c>
      <c r="J1528" s="37" t="s">
        <v>4785</v>
      </c>
      <c r="K1528" s="37" t="s">
        <v>4786</v>
      </c>
      <c r="L1528" s="37" t="s">
        <v>2494</v>
      </c>
      <c r="M1528" s="37" t="s">
        <v>2499</v>
      </c>
      <c r="O1528" s="37" t="s">
        <v>4865</v>
      </c>
      <c r="P1528" s="40">
        <v>43430</v>
      </c>
      <c r="Q1528" s="37"/>
      <c r="V1528" s="40">
        <v>34641</v>
      </c>
      <c r="W1528" s="37" t="s">
        <v>4474</v>
      </c>
      <c r="Y1528" s="37" t="str">
        <f>+IFERROR(VLOOKUP(Tabla1[[#This Row],[Supervisor]],STAFF!E:H,4,0),"")</f>
        <v/>
      </c>
      <c r="Z1528" s="40">
        <v>43426</v>
      </c>
      <c r="AA1528" s="40">
        <v>43446</v>
      </c>
      <c r="AC1528" s="40"/>
      <c r="AD1528" s="37" t="s">
        <v>4898</v>
      </c>
      <c r="AE1528" s="37" t="s">
        <v>4898</v>
      </c>
      <c r="AF1528" s="37">
        <v>19070</v>
      </c>
      <c r="AG1528" s="37" t="s">
        <v>4920</v>
      </c>
      <c r="AJ1528" s="37">
        <v>44</v>
      </c>
      <c r="AK1528" s="37" t="s">
        <v>4474</v>
      </c>
      <c r="AL1528" s="37" t="s">
        <v>709</v>
      </c>
      <c r="AN1528" s="37" t="str">
        <f>+IF(AL1528=45,1,"")</f>
        <v/>
      </c>
      <c r="AO1528" s="40">
        <f ca="1">+TODAY()</f>
        <v>44256</v>
      </c>
      <c r="AP1528" s="41" t="str">
        <f>+IF(Tabla1[[#This Row],[Fecha Ingreso Plataforma]]="","",AO1528-AC1528)</f>
        <v/>
      </c>
      <c r="AQ1528" s="40"/>
      <c r="AR1528" s="42">
        <f>+IF(Tabla1[[#This Row],[Fecha Baja]]="","",VALUE(1&amp;"/"&amp;MONTH(Tabla1[[#This Row],[Fecha Baja]])&amp;"/"&amp;YEAR(Tabla1[[#This Row],[Fecha Baja]])))</f>
        <v>43405</v>
      </c>
      <c r="AS1528" s="42" t="str">
        <f>IF(Tabla1[[#This Row],[Fecha Ingreso Plataforma]]="","",VALUE(1&amp;"/"&amp;MONTH(Tabla1[[#This Row],[Fecha Ingreso Plataforma]])&amp;"/"&amp;YEAR(Tabla1[[#This Row],[Fecha Ingreso Plataforma]])))</f>
        <v/>
      </c>
      <c r="AT1528" s="41" t="str">
        <f>+IF(AND(Tabla1[[#This Row],[dias]]&gt;=135,Tabla1[[#This Row],[Estado]]="Vigente"),"Si","No")</f>
        <v>No</v>
      </c>
      <c r="AU1528" s="37" t="str">
        <f>+IF(COUNTIF('PLAN EMPLEADO'!I:I,Tabla1[[#This Row],[Mail]])=0,"No","Si")</f>
        <v>No</v>
      </c>
      <c r="AV1528" s="89" t="s">
        <v>709</v>
      </c>
      <c r="AW1528" s="194"/>
    </row>
    <row r="1529" spans="1:49" x14ac:dyDescent="0.2">
      <c r="A1529" s="37" t="s">
        <v>27</v>
      </c>
      <c r="B1529" s="37" t="s">
        <v>3115</v>
      </c>
      <c r="C1529" s="37" t="s">
        <v>28</v>
      </c>
      <c r="D1529" s="37" t="s">
        <v>30</v>
      </c>
      <c r="E1529" s="193" t="str">
        <f>+LEFT(Tabla1[[#This Row],[RutDV]],8)</f>
        <v>12582278</v>
      </c>
      <c r="F1529" s="193" t="str">
        <f>+RIGHT(Tabla1[[#This Row],[RutDV]],1)</f>
        <v>9</v>
      </c>
      <c r="G1529" s="37" t="s">
        <v>4790</v>
      </c>
      <c r="H1529" s="37" t="s">
        <v>4878</v>
      </c>
      <c r="I1529" s="37" t="str">
        <f>+TRIM(Tabla1[[#This Row],[Nombres]]&amp;" "&amp;Tabla1[[#This Row],[Apellidos]])</f>
        <v>ANGELA PAMELA MOLINA CARVAJAL</v>
      </c>
      <c r="J1529" s="37" t="s">
        <v>4750</v>
      </c>
      <c r="K1529" s="37" t="s">
        <v>4751</v>
      </c>
      <c r="L1529" s="37" t="s">
        <v>2494</v>
      </c>
      <c r="M1529" s="37" t="s">
        <v>2499</v>
      </c>
      <c r="O1529" s="37" t="s">
        <v>4866</v>
      </c>
      <c r="P1529" s="40">
        <v>43431</v>
      </c>
      <c r="Q1529" s="37"/>
      <c r="V1529" s="40">
        <v>27277</v>
      </c>
      <c r="W1529" s="37" t="s">
        <v>4474</v>
      </c>
      <c r="Y1529" s="37" t="str">
        <f>+IFERROR(VLOOKUP(Tabla1[[#This Row],[Supervisor]],STAFF!E:H,4,0),"")</f>
        <v/>
      </c>
      <c r="Z1529" s="40">
        <v>43426</v>
      </c>
      <c r="AA1529" s="40">
        <v>43446</v>
      </c>
      <c r="AC1529" s="40"/>
      <c r="AD1529" s="37" t="s">
        <v>4878</v>
      </c>
      <c r="AE1529" s="37" t="s">
        <v>4878</v>
      </c>
      <c r="AF1529" s="37">
        <v>19090</v>
      </c>
      <c r="AG1529" s="37" t="s">
        <v>4900</v>
      </c>
      <c r="AJ1529" s="37">
        <v>44</v>
      </c>
      <c r="AK1529" s="37" t="s">
        <v>4474</v>
      </c>
      <c r="AL1529" s="37" t="s">
        <v>709</v>
      </c>
      <c r="AN1529" s="37" t="str">
        <f>+IF(AL1529=45,1,"")</f>
        <v/>
      </c>
      <c r="AO1529" s="40">
        <f ca="1">+TODAY()</f>
        <v>44256</v>
      </c>
      <c r="AP1529" s="41" t="str">
        <f>+IF(Tabla1[[#This Row],[Fecha Ingreso Plataforma]]="","",AO1529-AC1529)</f>
        <v/>
      </c>
      <c r="AQ1529" s="40"/>
      <c r="AR1529" s="42">
        <f>+IF(Tabla1[[#This Row],[Fecha Baja]]="","",VALUE(1&amp;"/"&amp;MONTH(Tabla1[[#This Row],[Fecha Baja]])&amp;"/"&amp;YEAR(Tabla1[[#This Row],[Fecha Baja]])))</f>
        <v>43405</v>
      </c>
      <c r="AS1529" s="42" t="str">
        <f>IF(Tabla1[[#This Row],[Fecha Ingreso Plataforma]]="","",VALUE(1&amp;"/"&amp;MONTH(Tabla1[[#This Row],[Fecha Ingreso Plataforma]])&amp;"/"&amp;YEAR(Tabla1[[#This Row],[Fecha Ingreso Plataforma]])))</f>
        <v/>
      </c>
      <c r="AT1529" s="41" t="str">
        <f>+IF(AND(Tabla1[[#This Row],[dias]]&gt;=135,Tabla1[[#This Row],[Estado]]="Vigente"),"Si","No")</f>
        <v>No</v>
      </c>
      <c r="AU1529" s="37" t="str">
        <f>+IF(COUNTIF('PLAN EMPLEADO'!I:I,Tabla1[[#This Row],[Mail]])=0,"No","Si")</f>
        <v>No</v>
      </c>
      <c r="AV1529" s="89" t="s">
        <v>709</v>
      </c>
      <c r="AW1529" s="194"/>
    </row>
    <row r="1530" spans="1:49" x14ac:dyDescent="0.2">
      <c r="A1530" s="37" t="s">
        <v>27</v>
      </c>
      <c r="B1530" s="37" t="s">
        <v>3115</v>
      </c>
      <c r="C1530" s="37" t="s">
        <v>28</v>
      </c>
      <c r="D1530" s="37" t="s">
        <v>30</v>
      </c>
      <c r="E1530" s="193" t="str">
        <f>+LEFT(Tabla1[[#This Row],[RutDV]],8)</f>
        <v>15481724</v>
      </c>
      <c r="F1530" s="193" t="str">
        <f>+RIGHT(Tabla1[[#This Row],[RutDV]],1)</f>
        <v>7</v>
      </c>
      <c r="G1530" s="37" t="s">
        <v>4807</v>
      </c>
      <c r="H1530" s="37" t="s">
        <v>4893</v>
      </c>
      <c r="I1530" s="37" t="str">
        <f>+TRIM(Tabla1[[#This Row],[Nombres]]&amp;" "&amp;Tabla1[[#This Row],[Apellidos]])</f>
        <v>BARBARA ANDREA MAULEN POMBET</v>
      </c>
      <c r="J1530" s="37" t="s">
        <v>3487</v>
      </c>
      <c r="K1530" s="37" t="s">
        <v>4777</v>
      </c>
      <c r="L1530" s="37" t="s">
        <v>2494</v>
      </c>
      <c r="M1530" s="37" t="s">
        <v>2499</v>
      </c>
      <c r="P1530" s="40">
        <v>43437</v>
      </c>
      <c r="Q1530" s="37"/>
      <c r="V1530" s="40">
        <v>30039</v>
      </c>
      <c r="W1530" s="37" t="s">
        <v>4474</v>
      </c>
      <c r="Y1530" s="37" t="str">
        <f>+IFERROR(VLOOKUP(Tabla1[[#This Row],[Supervisor]],STAFF!E:H,4,0),"")</f>
        <v/>
      </c>
      <c r="Z1530" s="40">
        <v>43426</v>
      </c>
      <c r="AA1530" s="40">
        <v>43446</v>
      </c>
      <c r="AC1530" s="40"/>
      <c r="AD1530" s="37" t="s">
        <v>4893</v>
      </c>
      <c r="AE1530" s="37" t="s">
        <v>4893</v>
      </c>
      <c r="AF1530" s="37">
        <v>19021</v>
      </c>
      <c r="AG1530" s="37" t="s">
        <v>4915</v>
      </c>
      <c r="AJ1530" s="37">
        <v>44</v>
      </c>
      <c r="AK1530" s="37" t="s">
        <v>4474</v>
      </c>
      <c r="AL1530" s="37" t="s">
        <v>709</v>
      </c>
      <c r="AN1530" s="37" t="str">
        <f>+IF(AL1530=45,1,"")</f>
        <v/>
      </c>
      <c r="AO1530" s="40">
        <f ca="1">+TODAY()</f>
        <v>44256</v>
      </c>
      <c r="AP1530" s="41" t="str">
        <f>+IF(Tabla1[[#This Row],[Fecha Ingreso Plataforma]]="","",AO1530-AC1530)</f>
        <v/>
      </c>
      <c r="AQ1530" s="40"/>
      <c r="AR1530" s="42">
        <f>+IF(Tabla1[[#This Row],[Fecha Baja]]="","",VALUE(1&amp;"/"&amp;MONTH(Tabla1[[#This Row],[Fecha Baja]])&amp;"/"&amp;YEAR(Tabla1[[#This Row],[Fecha Baja]])))</f>
        <v>43435</v>
      </c>
      <c r="AS1530" s="42" t="str">
        <f>IF(Tabla1[[#This Row],[Fecha Ingreso Plataforma]]="","",VALUE(1&amp;"/"&amp;MONTH(Tabla1[[#This Row],[Fecha Ingreso Plataforma]])&amp;"/"&amp;YEAR(Tabla1[[#This Row],[Fecha Ingreso Plataforma]])))</f>
        <v/>
      </c>
      <c r="AT1530" s="41" t="str">
        <f>+IF(AND(Tabla1[[#This Row],[dias]]&gt;=135,Tabla1[[#This Row],[Estado]]="Vigente"),"Si","No")</f>
        <v>No</v>
      </c>
      <c r="AU1530" s="37" t="str">
        <f>+IF(COUNTIF('PLAN EMPLEADO'!I:I,Tabla1[[#This Row],[Mail]])=0,"No","Si")</f>
        <v>No</v>
      </c>
      <c r="AV1530" s="89" t="s">
        <v>709</v>
      </c>
      <c r="AW1530" s="194"/>
    </row>
    <row r="1531" spans="1:49" x14ac:dyDescent="0.2">
      <c r="A1531" s="37" t="s">
        <v>27</v>
      </c>
      <c r="B1531" s="37" t="s">
        <v>3115</v>
      </c>
      <c r="C1531" s="37" t="s">
        <v>28</v>
      </c>
      <c r="D1531" s="37" t="s">
        <v>30</v>
      </c>
      <c r="E1531" s="193" t="str">
        <f>+LEFT(Tabla1[[#This Row],[RutDV]],8)</f>
        <v>16653416</v>
      </c>
      <c r="F1531" s="193" t="str">
        <f>+RIGHT(Tabla1[[#This Row],[RutDV]],1)</f>
        <v>K</v>
      </c>
      <c r="G1531" s="37" t="s">
        <v>4810</v>
      </c>
      <c r="H1531" s="37" t="s">
        <v>4896</v>
      </c>
      <c r="I1531" s="37" t="str">
        <f>+TRIM(Tabla1[[#This Row],[Nombres]]&amp;" "&amp;Tabla1[[#This Row],[Apellidos]])</f>
        <v>CAROLINA ANDREA MUÑOZ PEÑA</v>
      </c>
      <c r="J1531" s="37" t="s">
        <v>1309</v>
      </c>
      <c r="K1531" s="37" t="s">
        <v>4782</v>
      </c>
      <c r="L1531" s="37" t="s">
        <v>2494</v>
      </c>
      <c r="M1531" s="37" t="s">
        <v>2499</v>
      </c>
      <c r="O1531" s="37" t="s">
        <v>4870</v>
      </c>
      <c r="P1531" s="40">
        <v>43432</v>
      </c>
      <c r="Q1531" s="37"/>
      <c r="V1531" s="40">
        <v>32076</v>
      </c>
      <c r="W1531" s="37" t="s">
        <v>4474</v>
      </c>
      <c r="Y1531" s="37" t="str">
        <f>+IFERROR(VLOOKUP(Tabla1[[#This Row],[Supervisor]],STAFF!E:H,4,0),"")</f>
        <v/>
      </c>
      <c r="Z1531" s="40">
        <v>43426</v>
      </c>
      <c r="AA1531" s="40">
        <v>43446</v>
      </c>
      <c r="AC1531" s="40"/>
      <c r="AD1531" s="37" t="s">
        <v>4896</v>
      </c>
      <c r="AE1531" s="37" t="s">
        <v>4896</v>
      </c>
      <c r="AF1531" s="37">
        <v>19063</v>
      </c>
      <c r="AG1531" s="37" t="s">
        <v>4918</v>
      </c>
      <c r="AJ1531" s="37">
        <v>44</v>
      </c>
      <c r="AK1531" s="37" t="s">
        <v>4474</v>
      </c>
      <c r="AL1531" s="37" t="s">
        <v>709</v>
      </c>
      <c r="AN1531" s="37" t="str">
        <f>+IF(AL1531=45,1,"")</f>
        <v/>
      </c>
      <c r="AO1531" s="40">
        <f ca="1">+TODAY()</f>
        <v>44256</v>
      </c>
      <c r="AP1531" s="41" t="str">
        <f>+IF(Tabla1[[#This Row],[Fecha Ingreso Plataforma]]="","",AO1531-AC1531)</f>
        <v/>
      </c>
      <c r="AQ1531" s="40"/>
      <c r="AR1531" s="42">
        <f>+IF(Tabla1[[#This Row],[Fecha Baja]]="","",VALUE(1&amp;"/"&amp;MONTH(Tabla1[[#This Row],[Fecha Baja]])&amp;"/"&amp;YEAR(Tabla1[[#This Row],[Fecha Baja]])))</f>
        <v>43405</v>
      </c>
      <c r="AS1531" s="42" t="str">
        <f>IF(Tabla1[[#This Row],[Fecha Ingreso Plataforma]]="","",VALUE(1&amp;"/"&amp;MONTH(Tabla1[[#This Row],[Fecha Ingreso Plataforma]])&amp;"/"&amp;YEAR(Tabla1[[#This Row],[Fecha Ingreso Plataforma]])))</f>
        <v/>
      </c>
      <c r="AT1531" s="41" t="str">
        <f>+IF(AND(Tabla1[[#This Row],[dias]]&gt;=135,Tabla1[[#This Row],[Estado]]="Vigente"),"Si","No")</f>
        <v>No</v>
      </c>
      <c r="AU1531" s="37" t="str">
        <f>+IF(COUNTIF('PLAN EMPLEADO'!I:I,Tabla1[[#This Row],[Mail]])=0,"No","Si")</f>
        <v>No</v>
      </c>
      <c r="AV1531" s="89" t="s">
        <v>709</v>
      </c>
      <c r="AW1531" s="194"/>
    </row>
    <row r="1532" spans="1:49" x14ac:dyDescent="0.2">
      <c r="A1532" s="37" t="s">
        <v>27</v>
      </c>
      <c r="B1532" s="37" t="s">
        <v>3115</v>
      </c>
      <c r="C1532" s="37" t="s">
        <v>28</v>
      </c>
      <c r="D1532" s="37" t="s">
        <v>30</v>
      </c>
      <c r="E1532" s="193" t="str">
        <f>+LEFT(Tabla1[[#This Row],[RutDV]],8)</f>
        <v>14401665</v>
      </c>
      <c r="F1532" s="193" t="str">
        <f>+RIGHT(Tabla1[[#This Row],[RutDV]],1)</f>
        <v>3</v>
      </c>
      <c r="G1532" s="37" t="s">
        <v>4792</v>
      </c>
      <c r="H1532" s="37" t="s">
        <v>4879</v>
      </c>
      <c r="I1532" s="37" t="str">
        <f>+TRIM(Tabla1[[#This Row],[Nombres]]&amp;" "&amp;Tabla1[[#This Row],[Apellidos]])</f>
        <v>CHRISTIAN ALEJANDRO PINTO ROA</v>
      </c>
      <c r="J1532" s="37" t="s">
        <v>2233</v>
      </c>
      <c r="K1532" s="37" t="s">
        <v>4754</v>
      </c>
      <c r="L1532" s="37" t="s">
        <v>2494</v>
      </c>
      <c r="M1532" s="37" t="s">
        <v>2499</v>
      </c>
      <c r="O1532" s="37" t="s">
        <v>4864</v>
      </c>
      <c r="P1532" s="40">
        <v>43430</v>
      </c>
      <c r="Q1532" s="37"/>
      <c r="V1532" s="40">
        <v>29139</v>
      </c>
      <c r="W1532" s="37" t="s">
        <v>4474</v>
      </c>
      <c r="Y1532" s="37" t="str">
        <f>+IFERROR(VLOOKUP(Tabla1[[#This Row],[Supervisor]],STAFF!E:H,4,0),"")</f>
        <v/>
      </c>
      <c r="Z1532" s="40">
        <v>43426</v>
      </c>
      <c r="AA1532" s="40">
        <v>43446</v>
      </c>
      <c r="AC1532" s="40"/>
      <c r="AD1532" s="37" t="s">
        <v>4879</v>
      </c>
      <c r="AE1532" s="37" t="s">
        <v>4879</v>
      </c>
      <c r="AF1532" s="37">
        <v>19097</v>
      </c>
      <c r="AG1532" s="37" t="s">
        <v>4901</v>
      </c>
      <c r="AJ1532" s="37">
        <v>44</v>
      </c>
      <c r="AK1532" s="37" t="s">
        <v>4474</v>
      </c>
      <c r="AL1532" s="37" t="s">
        <v>709</v>
      </c>
      <c r="AN1532" s="37" t="str">
        <f>+IF(AL1532=45,1,"")</f>
        <v/>
      </c>
      <c r="AO1532" s="40">
        <f ca="1">+TODAY()</f>
        <v>44256</v>
      </c>
      <c r="AP1532" s="41" t="str">
        <f>+IF(Tabla1[[#This Row],[Fecha Ingreso Plataforma]]="","",AO1532-AC1532)</f>
        <v/>
      </c>
      <c r="AQ1532" s="40"/>
      <c r="AR1532" s="42">
        <f>+IF(Tabla1[[#This Row],[Fecha Baja]]="","",VALUE(1&amp;"/"&amp;MONTH(Tabla1[[#This Row],[Fecha Baja]])&amp;"/"&amp;YEAR(Tabla1[[#This Row],[Fecha Baja]])))</f>
        <v>43405</v>
      </c>
      <c r="AS1532" s="42" t="str">
        <f>IF(Tabla1[[#This Row],[Fecha Ingreso Plataforma]]="","",VALUE(1&amp;"/"&amp;MONTH(Tabla1[[#This Row],[Fecha Ingreso Plataforma]])&amp;"/"&amp;YEAR(Tabla1[[#This Row],[Fecha Ingreso Plataforma]])))</f>
        <v/>
      </c>
      <c r="AT1532" s="41" t="str">
        <f>+IF(AND(Tabla1[[#This Row],[dias]]&gt;=135,Tabla1[[#This Row],[Estado]]="Vigente"),"Si","No")</f>
        <v>No</v>
      </c>
      <c r="AU1532" s="37" t="str">
        <f>+IF(COUNTIF('PLAN EMPLEADO'!I:I,Tabla1[[#This Row],[Mail]])=0,"No","Si")</f>
        <v>No</v>
      </c>
      <c r="AV1532" s="89" t="s">
        <v>709</v>
      </c>
      <c r="AW1532" s="194"/>
    </row>
    <row r="1533" spans="1:49" x14ac:dyDescent="0.2">
      <c r="A1533" s="37" t="s">
        <v>27</v>
      </c>
      <c r="B1533" s="37" t="s">
        <v>3115</v>
      </c>
      <c r="C1533" s="37" t="s">
        <v>28</v>
      </c>
      <c r="D1533" s="37" t="s">
        <v>30</v>
      </c>
      <c r="E1533" s="193" t="str">
        <f>+LEFT(Tabla1[[#This Row],[RutDV]],8)</f>
        <v>12572796</v>
      </c>
      <c r="F1533" s="193" t="str">
        <f>+RIGHT(Tabla1[[#This Row],[RutDV]],1)</f>
        <v>4</v>
      </c>
      <c r="G1533" s="37" t="s">
        <v>4796</v>
      </c>
      <c r="H1533" s="37" t="s">
        <v>4882</v>
      </c>
      <c r="I1533" s="37" t="str">
        <f>+TRIM(Tabla1[[#This Row],[Nombres]]&amp;" "&amp;Tabla1[[#This Row],[Apellidos]])</f>
        <v>CAROLA CECILIA ESPINOZA FLORES</v>
      </c>
      <c r="J1533" s="37" t="s">
        <v>4759</v>
      </c>
      <c r="K1533" s="37" t="s">
        <v>4760</v>
      </c>
      <c r="L1533" s="37" t="s">
        <v>2494</v>
      </c>
      <c r="M1533" s="37" t="s">
        <v>2499</v>
      </c>
      <c r="P1533" s="40">
        <v>43445</v>
      </c>
      <c r="Q1533" s="37"/>
      <c r="V1533" s="40">
        <v>27335</v>
      </c>
      <c r="W1533" s="37" t="s">
        <v>4474</v>
      </c>
      <c r="Y1533" s="37" t="str">
        <f>+IFERROR(VLOOKUP(Tabla1[[#This Row],[Supervisor]],STAFF!E:H,4,0),"")</f>
        <v/>
      </c>
      <c r="Z1533" s="40">
        <v>43426</v>
      </c>
      <c r="AA1533" s="40">
        <v>43446</v>
      </c>
      <c r="AC1533" s="40"/>
      <c r="AD1533" s="37" t="s">
        <v>4882</v>
      </c>
      <c r="AE1533" s="37" t="s">
        <v>4882</v>
      </c>
      <c r="AF1533" s="37">
        <v>19276</v>
      </c>
      <c r="AG1533" s="37" t="s">
        <v>4904</v>
      </c>
      <c r="AJ1533" s="37">
        <v>44</v>
      </c>
      <c r="AK1533" s="37" t="s">
        <v>4474</v>
      </c>
      <c r="AL1533" s="37" t="s">
        <v>709</v>
      </c>
      <c r="AN1533" s="37" t="str">
        <f>+IF(AL1533=45,1,"")</f>
        <v/>
      </c>
      <c r="AO1533" s="40">
        <f ca="1">+TODAY()</f>
        <v>44256</v>
      </c>
      <c r="AP1533" s="41" t="str">
        <f>+IF(Tabla1[[#This Row],[Fecha Ingreso Plataforma]]="","",AO1533-AC1533)</f>
        <v/>
      </c>
      <c r="AQ1533" s="40"/>
      <c r="AR1533" s="42">
        <f>+IF(Tabla1[[#This Row],[Fecha Baja]]="","",VALUE(1&amp;"/"&amp;MONTH(Tabla1[[#This Row],[Fecha Baja]])&amp;"/"&amp;YEAR(Tabla1[[#This Row],[Fecha Baja]])))</f>
        <v>43435</v>
      </c>
      <c r="AS1533" s="42" t="str">
        <f>IF(Tabla1[[#This Row],[Fecha Ingreso Plataforma]]="","",VALUE(1&amp;"/"&amp;MONTH(Tabla1[[#This Row],[Fecha Ingreso Plataforma]])&amp;"/"&amp;YEAR(Tabla1[[#This Row],[Fecha Ingreso Plataforma]])))</f>
        <v/>
      </c>
      <c r="AT1533" s="41" t="str">
        <f>+IF(AND(Tabla1[[#This Row],[dias]]&gt;=135,Tabla1[[#This Row],[Estado]]="Vigente"),"Si","No")</f>
        <v>No</v>
      </c>
      <c r="AU1533" s="37" t="str">
        <f>+IF(COUNTIF('PLAN EMPLEADO'!I:I,Tabla1[[#This Row],[Mail]])=0,"No","Si")</f>
        <v>No</v>
      </c>
      <c r="AV1533" s="89" t="s">
        <v>709</v>
      </c>
      <c r="AW1533" s="194"/>
    </row>
    <row r="1534" spans="1:49" x14ac:dyDescent="0.2">
      <c r="A1534" s="37" t="s">
        <v>27</v>
      </c>
      <c r="B1534" s="37" t="s">
        <v>3115</v>
      </c>
      <c r="C1534" s="37" t="s">
        <v>28</v>
      </c>
      <c r="D1534" s="37" t="s">
        <v>30</v>
      </c>
      <c r="E1534" s="193" t="str">
        <f>+LEFT(Tabla1[[#This Row],[RutDV]],8)</f>
        <v>16202907</v>
      </c>
      <c r="F1534" s="193" t="str">
        <f>+RIGHT(Tabla1[[#This Row],[RutDV]],1)</f>
        <v>K</v>
      </c>
      <c r="G1534" s="37" t="s">
        <v>4795</v>
      </c>
      <c r="H1534" s="37" t="s">
        <v>4881</v>
      </c>
      <c r="I1534" s="37" t="str">
        <f>+TRIM(Tabla1[[#This Row],[Nombres]]&amp;" "&amp;Tabla1[[#This Row],[Apellidos]])</f>
        <v>DANIELA ANDREA CHAVEZ MALEBRAN</v>
      </c>
      <c r="J1534" s="37" t="s">
        <v>1659</v>
      </c>
      <c r="K1534" s="37" t="s">
        <v>4758</v>
      </c>
      <c r="L1534" s="37" t="s">
        <v>2494</v>
      </c>
      <c r="M1534" s="37" t="s">
        <v>2499</v>
      </c>
      <c r="P1534" s="40">
        <v>43445</v>
      </c>
      <c r="Q1534" s="37"/>
      <c r="V1534" s="40">
        <v>31272</v>
      </c>
      <c r="W1534" s="37" t="s">
        <v>4474</v>
      </c>
      <c r="Y1534" s="37" t="str">
        <f>+IFERROR(VLOOKUP(Tabla1[[#This Row],[Supervisor]],STAFF!E:H,4,0),"")</f>
        <v/>
      </c>
      <c r="Z1534" s="40">
        <v>43426</v>
      </c>
      <c r="AA1534" s="40">
        <v>43446</v>
      </c>
      <c r="AC1534" s="40"/>
      <c r="AD1534" s="37" t="s">
        <v>4881</v>
      </c>
      <c r="AE1534" s="37" t="s">
        <v>4881</v>
      </c>
      <c r="AF1534" s="37">
        <v>19266</v>
      </c>
      <c r="AG1534" s="37" t="s">
        <v>4903</v>
      </c>
      <c r="AJ1534" s="37">
        <v>44</v>
      </c>
      <c r="AK1534" s="37" t="s">
        <v>4474</v>
      </c>
      <c r="AL1534" s="37" t="s">
        <v>709</v>
      </c>
      <c r="AN1534" s="37" t="str">
        <f>+IF(AL1534=45,1,"")</f>
        <v/>
      </c>
      <c r="AO1534" s="40">
        <f ca="1">+TODAY()</f>
        <v>44256</v>
      </c>
      <c r="AP1534" s="41" t="str">
        <f>+IF(Tabla1[[#This Row],[Fecha Ingreso Plataforma]]="","",AO1534-AC1534)</f>
        <v/>
      </c>
      <c r="AQ1534" s="40"/>
      <c r="AR1534" s="42">
        <f>+IF(Tabla1[[#This Row],[Fecha Baja]]="","",VALUE(1&amp;"/"&amp;MONTH(Tabla1[[#This Row],[Fecha Baja]])&amp;"/"&amp;YEAR(Tabla1[[#This Row],[Fecha Baja]])))</f>
        <v>43435</v>
      </c>
      <c r="AS1534" s="42" t="str">
        <f>IF(Tabla1[[#This Row],[Fecha Ingreso Plataforma]]="","",VALUE(1&amp;"/"&amp;MONTH(Tabla1[[#This Row],[Fecha Ingreso Plataforma]])&amp;"/"&amp;YEAR(Tabla1[[#This Row],[Fecha Ingreso Plataforma]])))</f>
        <v/>
      </c>
      <c r="AT1534" s="41" t="str">
        <f>+IF(AND(Tabla1[[#This Row],[dias]]&gt;=135,Tabla1[[#This Row],[Estado]]="Vigente"),"Si","No")</f>
        <v>No</v>
      </c>
      <c r="AU1534" s="37" t="str">
        <f>+IF(COUNTIF('PLAN EMPLEADO'!I:I,Tabla1[[#This Row],[Mail]])=0,"No","Si")</f>
        <v>No</v>
      </c>
      <c r="AV1534" s="89" t="s">
        <v>709</v>
      </c>
      <c r="AW1534" s="194"/>
    </row>
    <row r="1535" spans="1:49" x14ac:dyDescent="0.2">
      <c r="A1535" s="37" t="s">
        <v>27</v>
      </c>
      <c r="B1535" s="37" t="s">
        <v>3115</v>
      </c>
      <c r="C1535" s="37" t="s">
        <v>28</v>
      </c>
      <c r="D1535" s="37" t="s">
        <v>30</v>
      </c>
      <c r="E1535" s="193" t="str">
        <f>+LEFT(Tabla1[[#This Row],[RutDV]],8)</f>
        <v>16450261</v>
      </c>
      <c r="F1535" s="193" t="str">
        <f>+RIGHT(Tabla1[[#This Row],[RutDV]],1)</f>
        <v>9</v>
      </c>
      <c r="G1535" s="37" t="s">
        <v>4789</v>
      </c>
      <c r="H1535" s="37" t="s">
        <v>4871</v>
      </c>
      <c r="I1535" s="37" t="str">
        <f>+TRIM(Tabla1[[#This Row],[Nombres]]&amp;" "&amp;Tabla1[[#This Row],[Apellidos]])</f>
        <v>DANIELA PAULINA MORALES RIQUELME</v>
      </c>
      <c r="J1535" s="37" t="s">
        <v>4748</v>
      </c>
      <c r="K1535" s="37" t="s">
        <v>4749</v>
      </c>
      <c r="L1535" s="37" t="s">
        <v>2494</v>
      </c>
      <c r="M1535" s="37" t="s">
        <v>2499</v>
      </c>
      <c r="P1535" s="40">
        <v>43444</v>
      </c>
      <c r="Q1535" s="37"/>
      <c r="V1535" s="40">
        <v>31649</v>
      </c>
      <c r="W1535" s="37" t="s">
        <v>4474</v>
      </c>
      <c r="Y1535" s="37" t="str">
        <f>+IFERROR(VLOOKUP(Tabla1[[#This Row],[Supervisor]],STAFF!E:H,4,0),"")</f>
        <v/>
      </c>
      <c r="Z1535" s="40">
        <v>43426</v>
      </c>
      <c r="AA1535" s="40">
        <v>43446</v>
      </c>
      <c r="AC1535" s="40"/>
      <c r="AD1535" s="37" t="s">
        <v>4871</v>
      </c>
      <c r="AE1535" s="37" t="s">
        <v>4871</v>
      </c>
      <c r="AF1535" s="37">
        <v>19084</v>
      </c>
      <c r="AG1535" s="37" t="s">
        <v>4872</v>
      </c>
      <c r="AJ1535" s="37">
        <v>44</v>
      </c>
      <c r="AK1535" s="37" t="s">
        <v>4474</v>
      </c>
      <c r="AL1535" s="37" t="s">
        <v>709</v>
      </c>
      <c r="AN1535" s="37" t="str">
        <f>+IF(AL1535=45,1,"")</f>
        <v/>
      </c>
      <c r="AO1535" s="40">
        <f ca="1">+TODAY()</f>
        <v>44256</v>
      </c>
      <c r="AP1535" s="41" t="str">
        <f>+IF(Tabla1[[#This Row],[Fecha Ingreso Plataforma]]="","",AO1535-AC1535)</f>
        <v/>
      </c>
      <c r="AQ1535" s="40"/>
      <c r="AR1535" s="42">
        <f>+IF(Tabla1[[#This Row],[Fecha Baja]]="","",VALUE(1&amp;"/"&amp;MONTH(Tabla1[[#This Row],[Fecha Baja]])&amp;"/"&amp;YEAR(Tabla1[[#This Row],[Fecha Baja]])))</f>
        <v>43435</v>
      </c>
      <c r="AS1535" s="42" t="str">
        <f>IF(Tabla1[[#This Row],[Fecha Ingreso Plataforma]]="","",VALUE(1&amp;"/"&amp;MONTH(Tabla1[[#This Row],[Fecha Ingreso Plataforma]])&amp;"/"&amp;YEAR(Tabla1[[#This Row],[Fecha Ingreso Plataforma]])))</f>
        <v/>
      </c>
      <c r="AT1535" s="41" t="str">
        <f>+IF(AND(Tabla1[[#This Row],[dias]]&gt;=135,Tabla1[[#This Row],[Estado]]="Vigente"),"Si","No")</f>
        <v>No</v>
      </c>
      <c r="AU1535" s="37" t="str">
        <f>+IF(COUNTIF('PLAN EMPLEADO'!I:I,Tabla1[[#This Row],[Mail]])=0,"No","Si")</f>
        <v>No</v>
      </c>
      <c r="AV1535" s="89" t="s">
        <v>709</v>
      </c>
      <c r="AW1535" s="194"/>
    </row>
    <row r="1536" spans="1:49" x14ac:dyDescent="0.2">
      <c r="A1536" s="37" t="s">
        <v>27</v>
      </c>
      <c r="B1536" s="37" t="s">
        <v>3115</v>
      </c>
      <c r="C1536" s="37" t="s">
        <v>28</v>
      </c>
      <c r="D1536" s="37" t="s">
        <v>30</v>
      </c>
      <c r="E1536" s="193" t="str">
        <f>+LEFT(Tabla1[[#This Row],[RutDV]],8)</f>
        <v>15044268</v>
      </c>
      <c r="F1536" s="193" t="str">
        <f>+RIGHT(Tabla1[[#This Row],[RutDV]],1)</f>
        <v>0</v>
      </c>
      <c r="G1536" s="37" t="s">
        <v>4806</v>
      </c>
      <c r="H1536" s="37" t="s">
        <v>4892</v>
      </c>
      <c r="I1536" s="37" t="str">
        <f>+TRIM(Tabla1[[#This Row],[Nombres]]&amp;" "&amp;Tabla1[[#This Row],[Apellidos]])</f>
        <v>HEIDY EDITH ALFARO CASTRO</v>
      </c>
      <c r="J1536" s="37" t="s">
        <v>4775</v>
      </c>
      <c r="K1536" s="37" t="s">
        <v>4776</v>
      </c>
      <c r="L1536" s="37" t="s">
        <v>2494</v>
      </c>
      <c r="M1536" s="37" t="s">
        <v>2499</v>
      </c>
      <c r="O1536" s="37" t="s">
        <v>4869</v>
      </c>
      <c r="P1536" s="40">
        <v>43437</v>
      </c>
      <c r="Q1536" s="37"/>
      <c r="V1536" s="40">
        <v>30020</v>
      </c>
      <c r="W1536" s="37" t="s">
        <v>4474</v>
      </c>
      <c r="Y1536" s="37" t="str">
        <f>+IFERROR(VLOOKUP(Tabla1[[#This Row],[Supervisor]],STAFF!E:H,4,0),"")</f>
        <v/>
      </c>
      <c r="Z1536" s="40">
        <v>43426</v>
      </c>
      <c r="AA1536" s="40">
        <v>43446</v>
      </c>
      <c r="AC1536" s="40"/>
      <c r="AD1536" s="37" t="s">
        <v>4892</v>
      </c>
      <c r="AE1536" s="37" t="s">
        <v>4892</v>
      </c>
      <c r="AF1536" s="37">
        <v>19017</v>
      </c>
      <c r="AG1536" s="37" t="s">
        <v>4914</v>
      </c>
      <c r="AJ1536" s="37">
        <v>44</v>
      </c>
      <c r="AK1536" s="37" t="s">
        <v>4474</v>
      </c>
      <c r="AL1536" s="37" t="s">
        <v>709</v>
      </c>
      <c r="AN1536" s="37" t="str">
        <f>+IF(AL1536=45,1,"")</f>
        <v/>
      </c>
      <c r="AO1536" s="40">
        <f ca="1">+TODAY()</f>
        <v>44256</v>
      </c>
      <c r="AP1536" s="41" t="str">
        <f>+IF(Tabla1[[#This Row],[Fecha Ingreso Plataforma]]="","",AO1536-AC1536)</f>
        <v/>
      </c>
      <c r="AQ1536" s="40"/>
      <c r="AR1536" s="42">
        <f>+IF(Tabla1[[#This Row],[Fecha Baja]]="","",VALUE(1&amp;"/"&amp;MONTH(Tabla1[[#This Row],[Fecha Baja]])&amp;"/"&amp;YEAR(Tabla1[[#This Row],[Fecha Baja]])))</f>
        <v>43435</v>
      </c>
      <c r="AS1536" s="42" t="str">
        <f>IF(Tabla1[[#This Row],[Fecha Ingreso Plataforma]]="","",VALUE(1&amp;"/"&amp;MONTH(Tabla1[[#This Row],[Fecha Ingreso Plataforma]])&amp;"/"&amp;YEAR(Tabla1[[#This Row],[Fecha Ingreso Plataforma]])))</f>
        <v/>
      </c>
      <c r="AT1536" s="41" t="str">
        <f>+IF(AND(Tabla1[[#This Row],[dias]]&gt;=135,Tabla1[[#This Row],[Estado]]="Vigente"),"Si","No")</f>
        <v>No</v>
      </c>
      <c r="AU1536" s="37" t="str">
        <f>+IF(COUNTIF('PLAN EMPLEADO'!I:I,Tabla1[[#This Row],[Mail]])=0,"No","Si")</f>
        <v>No</v>
      </c>
      <c r="AV1536" s="89" t="s">
        <v>709</v>
      </c>
      <c r="AW1536" s="194"/>
    </row>
    <row r="1537" spans="1:49" x14ac:dyDescent="0.2">
      <c r="A1537" s="37" t="s">
        <v>27</v>
      </c>
      <c r="B1537" s="37" t="s">
        <v>3115</v>
      </c>
      <c r="C1537" s="37" t="s">
        <v>28</v>
      </c>
      <c r="D1537" s="37" t="s">
        <v>30</v>
      </c>
      <c r="E1537" s="193" t="str">
        <f>+LEFT(Tabla1[[#This Row],[RutDV]],8)</f>
        <v>17662364</v>
      </c>
      <c r="F1537" s="193" t="str">
        <f>+RIGHT(Tabla1[[#This Row],[RutDV]],1)</f>
        <v>0</v>
      </c>
      <c r="G1537" s="37" t="s">
        <v>4805</v>
      </c>
      <c r="H1537" s="37" t="s">
        <v>4891</v>
      </c>
      <c r="I1537" s="37" t="str">
        <f>+TRIM(Tabla1[[#This Row],[Nombres]]&amp;" "&amp;Tabla1[[#This Row],[Apellidos]])</f>
        <v>IVONNE JOHANNA FIGUEROA CABRERA</v>
      </c>
      <c r="J1537" s="37" t="s">
        <v>4773</v>
      </c>
      <c r="K1537" s="37" t="s">
        <v>4774</v>
      </c>
      <c r="L1537" s="37" t="s">
        <v>2494</v>
      </c>
      <c r="M1537" s="37" t="s">
        <v>2499</v>
      </c>
      <c r="O1537" s="37" t="s">
        <v>4868</v>
      </c>
      <c r="P1537" s="40">
        <v>43431</v>
      </c>
      <c r="Q1537" s="37"/>
      <c r="V1537" s="40">
        <v>32860</v>
      </c>
      <c r="W1537" s="37" t="s">
        <v>4474</v>
      </c>
      <c r="Y1537" s="37" t="str">
        <f>+IFERROR(VLOOKUP(Tabla1[[#This Row],[Supervisor]],STAFF!E:H,4,0),"")</f>
        <v/>
      </c>
      <c r="Z1537" s="40">
        <v>43426</v>
      </c>
      <c r="AA1537" s="40">
        <v>43446</v>
      </c>
      <c r="AC1537" s="40"/>
      <c r="AD1537" s="37" t="s">
        <v>4891</v>
      </c>
      <c r="AE1537" s="37" t="s">
        <v>4891</v>
      </c>
      <c r="AF1537" s="37">
        <v>19016</v>
      </c>
      <c r="AG1537" s="37" t="s">
        <v>4913</v>
      </c>
      <c r="AJ1537" s="37">
        <v>44</v>
      </c>
      <c r="AK1537" s="37" t="s">
        <v>4474</v>
      </c>
      <c r="AL1537" s="37" t="s">
        <v>709</v>
      </c>
      <c r="AN1537" s="37" t="str">
        <f>+IF(AL1537=45,1,"")</f>
        <v/>
      </c>
      <c r="AO1537" s="40">
        <f ca="1">+TODAY()</f>
        <v>44256</v>
      </c>
      <c r="AP1537" s="41" t="str">
        <f>+IF(Tabla1[[#This Row],[Fecha Ingreso Plataforma]]="","",AO1537-AC1537)</f>
        <v/>
      </c>
      <c r="AQ1537" s="40"/>
      <c r="AR1537" s="42">
        <f>+IF(Tabla1[[#This Row],[Fecha Baja]]="","",VALUE(1&amp;"/"&amp;MONTH(Tabla1[[#This Row],[Fecha Baja]])&amp;"/"&amp;YEAR(Tabla1[[#This Row],[Fecha Baja]])))</f>
        <v>43405</v>
      </c>
      <c r="AS1537" s="42" t="str">
        <f>IF(Tabla1[[#This Row],[Fecha Ingreso Plataforma]]="","",VALUE(1&amp;"/"&amp;MONTH(Tabla1[[#This Row],[Fecha Ingreso Plataforma]])&amp;"/"&amp;YEAR(Tabla1[[#This Row],[Fecha Ingreso Plataforma]])))</f>
        <v/>
      </c>
      <c r="AT1537" s="41" t="str">
        <f>+IF(AND(Tabla1[[#This Row],[dias]]&gt;=135,Tabla1[[#This Row],[Estado]]="Vigente"),"Si","No")</f>
        <v>No</v>
      </c>
      <c r="AU1537" s="37" t="str">
        <f>+IF(COUNTIF('PLAN EMPLEADO'!I:I,Tabla1[[#This Row],[Mail]])=0,"No","Si")</f>
        <v>No</v>
      </c>
      <c r="AV1537" s="89" t="s">
        <v>709</v>
      </c>
      <c r="AW1537" s="194"/>
    </row>
    <row r="1538" spans="1:49" x14ac:dyDescent="0.2">
      <c r="A1538" s="37" t="s">
        <v>27</v>
      </c>
      <c r="B1538" s="37" t="s">
        <v>3115</v>
      </c>
      <c r="C1538" s="37" t="s">
        <v>28</v>
      </c>
      <c r="D1538" s="37" t="s">
        <v>30</v>
      </c>
      <c r="E1538" s="193" t="str">
        <f>+LEFT(Tabla1[[#This Row],[RutDV]],8)</f>
        <v>18002300</v>
      </c>
      <c r="F1538" s="193" t="str">
        <f>+RIGHT(Tabla1[[#This Row],[RutDV]],1)</f>
        <v>3</v>
      </c>
      <c r="G1538" s="37" t="s">
        <v>4797</v>
      </c>
      <c r="H1538" s="37" t="s">
        <v>4883</v>
      </c>
      <c r="I1538" s="37" t="str">
        <f>+TRIM(Tabla1[[#This Row],[Nombres]]&amp;" "&amp;Tabla1[[#This Row],[Apellidos]])</f>
        <v>JESUS PATRICIO GOMEZ GOMEZ</v>
      </c>
      <c r="J1538" s="37" t="s">
        <v>4761</v>
      </c>
      <c r="K1538" s="37" t="s">
        <v>4326</v>
      </c>
      <c r="L1538" s="37" t="s">
        <v>2494</v>
      </c>
      <c r="M1538" s="37" t="s">
        <v>2499</v>
      </c>
      <c r="O1538" s="37" t="s">
        <v>4867</v>
      </c>
      <c r="P1538" s="40">
        <v>43438</v>
      </c>
      <c r="Q1538" s="37"/>
      <c r="V1538" s="40">
        <v>33551</v>
      </c>
      <c r="W1538" s="37" t="s">
        <v>4474</v>
      </c>
      <c r="Y1538" s="37" t="str">
        <f>+IFERROR(VLOOKUP(Tabla1[[#This Row],[Supervisor]],STAFF!E:H,4,0),"")</f>
        <v/>
      </c>
      <c r="Z1538" s="40">
        <v>43426</v>
      </c>
      <c r="AA1538" s="40">
        <v>43446</v>
      </c>
      <c r="AC1538" s="40"/>
      <c r="AD1538" s="37" t="s">
        <v>4883</v>
      </c>
      <c r="AE1538" s="37" t="s">
        <v>4883</v>
      </c>
      <c r="AF1538" s="37">
        <v>19235</v>
      </c>
      <c r="AG1538" s="37" t="s">
        <v>4905</v>
      </c>
      <c r="AJ1538" s="37">
        <v>44</v>
      </c>
      <c r="AK1538" s="37" t="s">
        <v>4474</v>
      </c>
      <c r="AL1538" s="37" t="s">
        <v>709</v>
      </c>
      <c r="AN1538" s="37" t="str">
        <f>+IF(AL1538=45,1,"")</f>
        <v/>
      </c>
      <c r="AO1538" s="40">
        <f ca="1">+TODAY()</f>
        <v>44256</v>
      </c>
      <c r="AP1538" s="41" t="str">
        <f>+IF(Tabla1[[#This Row],[Fecha Ingreso Plataforma]]="","",AO1538-AC1538)</f>
        <v/>
      </c>
      <c r="AQ1538" s="40"/>
      <c r="AR1538" s="42">
        <f>+IF(Tabla1[[#This Row],[Fecha Baja]]="","",VALUE(1&amp;"/"&amp;MONTH(Tabla1[[#This Row],[Fecha Baja]])&amp;"/"&amp;YEAR(Tabla1[[#This Row],[Fecha Baja]])))</f>
        <v>43435</v>
      </c>
      <c r="AS1538" s="42" t="str">
        <f>IF(Tabla1[[#This Row],[Fecha Ingreso Plataforma]]="","",VALUE(1&amp;"/"&amp;MONTH(Tabla1[[#This Row],[Fecha Ingreso Plataforma]])&amp;"/"&amp;YEAR(Tabla1[[#This Row],[Fecha Ingreso Plataforma]])))</f>
        <v/>
      </c>
      <c r="AT1538" s="41" t="str">
        <f>+IF(AND(Tabla1[[#This Row],[dias]]&gt;=135,Tabla1[[#This Row],[Estado]]="Vigente"),"Si","No")</f>
        <v>No</v>
      </c>
      <c r="AU1538" s="37" t="str">
        <f>+IF(COUNTIF('PLAN EMPLEADO'!I:I,Tabla1[[#This Row],[Mail]])=0,"No","Si")</f>
        <v>No</v>
      </c>
      <c r="AV1538" s="89" t="s">
        <v>709</v>
      </c>
      <c r="AW1538" s="194"/>
    </row>
    <row r="1539" spans="1:49" x14ac:dyDescent="0.2">
      <c r="A1539" s="37" t="s">
        <v>27</v>
      </c>
      <c r="B1539" s="37" t="s">
        <v>3115</v>
      </c>
      <c r="C1539" s="37" t="s">
        <v>28</v>
      </c>
      <c r="D1539" s="37" t="s">
        <v>30</v>
      </c>
      <c r="E1539" s="193" t="str">
        <f>+LEFT(Tabla1[[#This Row],[RutDV]],8)</f>
        <v>16815718</v>
      </c>
      <c r="F1539" s="193" t="str">
        <f>+RIGHT(Tabla1[[#This Row],[RutDV]],1)</f>
        <v>5</v>
      </c>
      <c r="G1539" s="37" t="s">
        <v>4813</v>
      </c>
      <c r="H1539" s="37" t="s">
        <v>4899</v>
      </c>
      <c r="I1539" s="37" t="str">
        <f>+TRIM(Tabla1[[#This Row],[Nombres]]&amp;" "&amp;Tabla1[[#This Row],[Apellidos]])</f>
        <v>LORENA ADRIANA ARDILES ARDILES</v>
      </c>
      <c r="J1539" s="37" t="s">
        <v>4787</v>
      </c>
      <c r="K1539" s="37" t="s">
        <v>4788</v>
      </c>
      <c r="L1539" s="37" t="s">
        <v>2494</v>
      </c>
      <c r="M1539" s="37" t="s">
        <v>2499</v>
      </c>
      <c r="O1539" s="37" t="s">
        <v>4870</v>
      </c>
      <c r="P1539" s="40">
        <v>43433</v>
      </c>
      <c r="Q1539" s="37"/>
      <c r="V1539" s="40">
        <v>32285</v>
      </c>
      <c r="W1539" s="37" t="s">
        <v>4474</v>
      </c>
      <c r="Y1539" s="37" t="str">
        <f>+IFERROR(VLOOKUP(Tabla1[[#This Row],[Supervisor]],STAFF!E:H,4,0),"")</f>
        <v/>
      </c>
      <c r="Z1539" s="40">
        <v>43426</v>
      </c>
      <c r="AA1539" s="40">
        <v>43446</v>
      </c>
      <c r="AC1539" s="40"/>
      <c r="AD1539" s="37" t="s">
        <v>4899</v>
      </c>
      <c r="AE1539" s="37" t="s">
        <v>4899</v>
      </c>
      <c r="AF1539" s="37">
        <v>19071</v>
      </c>
      <c r="AG1539" s="37" t="s">
        <v>4921</v>
      </c>
      <c r="AJ1539" s="37">
        <v>44</v>
      </c>
      <c r="AK1539" s="37" t="s">
        <v>4474</v>
      </c>
      <c r="AL1539" s="37" t="s">
        <v>709</v>
      </c>
      <c r="AN1539" s="37" t="str">
        <f>+IF(AL1539=45,1,"")</f>
        <v/>
      </c>
      <c r="AO1539" s="40">
        <f ca="1">+TODAY()</f>
        <v>44256</v>
      </c>
      <c r="AP1539" s="41" t="str">
        <f>+IF(Tabla1[[#This Row],[Fecha Ingreso Plataforma]]="","",AO1539-AC1539)</f>
        <v/>
      </c>
      <c r="AQ1539" s="40"/>
      <c r="AR1539" s="42">
        <f>+IF(Tabla1[[#This Row],[Fecha Baja]]="","",VALUE(1&amp;"/"&amp;MONTH(Tabla1[[#This Row],[Fecha Baja]])&amp;"/"&amp;YEAR(Tabla1[[#This Row],[Fecha Baja]])))</f>
        <v>43405</v>
      </c>
      <c r="AS1539" s="42" t="str">
        <f>IF(Tabla1[[#This Row],[Fecha Ingreso Plataforma]]="","",VALUE(1&amp;"/"&amp;MONTH(Tabla1[[#This Row],[Fecha Ingreso Plataforma]])&amp;"/"&amp;YEAR(Tabla1[[#This Row],[Fecha Ingreso Plataforma]])))</f>
        <v/>
      </c>
      <c r="AT1539" s="41" t="str">
        <f>+IF(AND(Tabla1[[#This Row],[dias]]&gt;=135,Tabla1[[#This Row],[Estado]]="Vigente"),"Si","No")</f>
        <v>No</v>
      </c>
      <c r="AU1539" s="37" t="str">
        <f>+IF(COUNTIF('PLAN EMPLEADO'!I:I,Tabla1[[#This Row],[Mail]])=0,"No","Si")</f>
        <v>No</v>
      </c>
      <c r="AV1539" s="89" t="s">
        <v>709</v>
      </c>
      <c r="AW1539" s="194"/>
    </row>
    <row r="1540" spans="1:49" x14ac:dyDescent="0.2">
      <c r="A1540" s="37" t="s">
        <v>27</v>
      </c>
      <c r="B1540" s="37" t="s">
        <v>3115</v>
      </c>
      <c r="C1540" s="37" t="s">
        <v>28</v>
      </c>
      <c r="D1540" s="37" t="s">
        <v>30</v>
      </c>
      <c r="E1540" s="193" t="str">
        <f>+LEFT(Tabla1[[#This Row],[RutDV]],8)</f>
        <v>18179030</v>
      </c>
      <c r="F1540" s="193" t="str">
        <f>+RIGHT(Tabla1[[#This Row],[RutDV]],1)</f>
        <v>K</v>
      </c>
      <c r="G1540" s="37" t="s">
        <v>4791</v>
      </c>
      <c r="H1540" s="37" t="s">
        <v>4873</v>
      </c>
      <c r="I1540" s="37" t="str">
        <f>+TRIM(Tabla1[[#This Row],[Nombres]]&amp;" "&amp;Tabla1[[#This Row],[Apellidos]])</f>
        <v>MARIANA DEL ROSARIO LEMUS CHEPILLO</v>
      </c>
      <c r="J1540" s="37" t="s">
        <v>4752</v>
      </c>
      <c r="K1540" s="37" t="s">
        <v>4753</v>
      </c>
      <c r="L1540" s="37" t="s">
        <v>2494</v>
      </c>
      <c r="M1540" s="37" t="s">
        <v>2499</v>
      </c>
      <c r="N1540" s="37" t="s">
        <v>3596</v>
      </c>
      <c r="P1540" s="40">
        <v>43446</v>
      </c>
      <c r="Q1540" s="37"/>
      <c r="V1540" s="40">
        <v>33835</v>
      </c>
      <c r="W1540" s="37" t="s">
        <v>4474</v>
      </c>
      <c r="Y1540" s="37" t="str">
        <f>+IFERROR(VLOOKUP(Tabla1[[#This Row],[Supervisor]],STAFF!E:H,4,0),"")</f>
        <v/>
      </c>
      <c r="Z1540" s="40">
        <v>43426</v>
      </c>
      <c r="AA1540" s="40">
        <v>43446</v>
      </c>
      <c r="AC1540" s="40"/>
      <c r="AD1540" s="37" t="s">
        <v>4873</v>
      </c>
      <c r="AE1540" s="37" t="s">
        <v>4873</v>
      </c>
      <c r="AF1540" s="37">
        <v>19095</v>
      </c>
      <c r="AG1540" s="50" t="s">
        <v>4874</v>
      </c>
      <c r="AJ1540" s="37">
        <v>44</v>
      </c>
      <c r="AK1540" s="37" t="s">
        <v>4474</v>
      </c>
      <c r="AL1540" s="37" t="s">
        <v>709</v>
      </c>
      <c r="AN1540" s="37" t="str">
        <f>+IF(AL1540=45,1,"")</f>
        <v/>
      </c>
      <c r="AO1540" s="40">
        <f ca="1">+TODAY()</f>
        <v>44256</v>
      </c>
      <c r="AP1540" s="41" t="str">
        <f>+IF(Tabla1[[#This Row],[Fecha Ingreso Plataforma]]="","",AO1540-AC1540)</f>
        <v/>
      </c>
      <c r="AQ1540" s="40"/>
      <c r="AR1540" s="42">
        <f>+IF(Tabla1[[#This Row],[Fecha Baja]]="","",VALUE(1&amp;"/"&amp;MONTH(Tabla1[[#This Row],[Fecha Baja]])&amp;"/"&amp;YEAR(Tabla1[[#This Row],[Fecha Baja]])))</f>
        <v>43435</v>
      </c>
      <c r="AS1540" s="42" t="str">
        <f>IF(Tabla1[[#This Row],[Fecha Ingreso Plataforma]]="","",VALUE(1&amp;"/"&amp;MONTH(Tabla1[[#This Row],[Fecha Ingreso Plataforma]])&amp;"/"&amp;YEAR(Tabla1[[#This Row],[Fecha Ingreso Plataforma]])))</f>
        <v/>
      </c>
      <c r="AT1540" s="41" t="str">
        <f>+IF(AND(Tabla1[[#This Row],[dias]]&gt;=135,Tabla1[[#This Row],[Estado]]="Vigente"),"Si","No")</f>
        <v>No</v>
      </c>
      <c r="AU1540" s="37" t="str">
        <f>+IF(COUNTIF('PLAN EMPLEADO'!I:I,Tabla1[[#This Row],[Mail]])=0,"No","Si")</f>
        <v>No</v>
      </c>
      <c r="AV1540" s="89" t="s">
        <v>709</v>
      </c>
      <c r="AW1540" s="194"/>
    </row>
    <row r="1541" spans="1:49" x14ac:dyDescent="0.2">
      <c r="A1541" s="37" t="s">
        <v>27</v>
      </c>
      <c r="B1541" s="37" t="s">
        <v>3115</v>
      </c>
      <c r="C1541" s="37" t="s">
        <v>28</v>
      </c>
      <c r="D1541" s="37" t="s">
        <v>30</v>
      </c>
      <c r="E1541" s="193" t="str">
        <f>+LEFT(Tabla1[[#This Row],[RutDV]],8)</f>
        <v>15038917</v>
      </c>
      <c r="F1541" s="193" t="str">
        <f>+RIGHT(Tabla1[[#This Row],[RutDV]],1)</f>
        <v>8</v>
      </c>
      <c r="G1541" s="37" t="s">
        <v>4851</v>
      </c>
      <c r="H1541" s="37" t="s">
        <v>4924</v>
      </c>
      <c r="I1541" s="37" t="str">
        <f>+TRIM(Tabla1[[#This Row],[Nombres]]&amp;" "&amp;Tabla1[[#This Row],[Apellidos]])</f>
        <v>CRISTINA SOLANGE GODOY PIÑONES</v>
      </c>
      <c r="J1541" s="37" t="s">
        <v>4825</v>
      </c>
      <c r="K1541" s="25" t="s">
        <v>4826</v>
      </c>
      <c r="L1541" s="37" t="s">
        <v>2494</v>
      </c>
      <c r="M1541" s="37" t="s">
        <v>2499</v>
      </c>
      <c r="P1541" s="40">
        <v>43414</v>
      </c>
      <c r="Q1541" s="37"/>
      <c r="V1541" s="40">
        <v>31749</v>
      </c>
      <c r="W1541" s="37" t="s">
        <v>2515</v>
      </c>
      <c r="Y1541" s="37" t="str">
        <f>+IFERROR(VLOOKUP(Tabla1[[#This Row],[Supervisor]],STAFF!E:H,4,0),"")</f>
        <v/>
      </c>
      <c r="Z1541" s="40">
        <v>43433</v>
      </c>
      <c r="AA1541" s="40">
        <v>43451</v>
      </c>
      <c r="AC1541" s="40"/>
      <c r="AD1541" s="37" t="s">
        <v>4924</v>
      </c>
      <c r="AE1541" s="37" t="s">
        <v>4924</v>
      </c>
      <c r="AF1541" s="37">
        <v>19210</v>
      </c>
      <c r="AG1541" s="37" t="s">
        <v>4939</v>
      </c>
      <c r="AJ1541" s="37">
        <v>45</v>
      </c>
      <c r="AK1541" s="37" t="s">
        <v>2515</v>
      </c>
      <c r="AL1541" s="37" t="s">
        <v>709</v>
      </c>
      <c r="AN1541" s="37" t="str">
        <f>+IF(AL1541=45,1,"")</f>
        <v/>
      </c>
      <c r="AO1541" s="40">
        <f ca="1">+TODAY()</f>
        <v>44256</v>
      </c>
      <c r="AP1541" s="41" t="str">
        <f>+IF(Tabla1[[#This Row],[Fecha Ingreso Plataforma]]="","",AO1541-AC1541)</f>
        <v/>
      </c>
      <c r="AQ1541" s="40"/>
      <c r="AR1541" s="42">
        <f>+IF(Tabla1[[#This Row],[Fecha Baja]]="","",VALUE(1&amp;"/"&amp;MONTH(Tabla1[[#This Row],[Fecha Baja]])&amp;"/"&amp;YEAR(Tabla1[[#This Row],[Fecha Baja]])))</f>
        <v>43405</v>
      </c>
      <c r="AS1541" s="42" t="str">
        <f>IF(Tabla1[[#This Row],[Fecha Ingreso Plataforma]]="","",VALUE(1&amp;"/"&amp;MONTH(Tabla1[[#This Row],[Fecha Ingreso Plataforma]])&amp;"/"&amp;YEAR(Tabla1[[#This Row],[Fecha Ingreso Plataforma]])))</f>
        <v/>
      </c>
      <c r="AT1541" s="41" t="str">
        <f>+IF(AND(Tabla1[[#This Row],[dias]]&gt;=135,Tabla1[[#This Row],[Estado]]="Vigente"),"Si","No")</f>
        <v>No</v>
      </c>
      <c r="AU1541" s="37" t="str">
        <f>+IF(COUNTIF('PLAN EMPLEADO'!I:I,Tabla1[[#This Row],[Mail]])=0,"No","Si")</f>
        <v>No</v>
      </c>
      <c r="AV1541" s="89" t="s">
        <v>709</v>
      </c>
      <c r="AW1541" s="194"/>
    </row>
    <row r="1542" spans="1:49" x14ac:dyDescent="0.2">
      <c r="A1542" s="37" t="s">
        <v>27</v>
      </c>
      <c r="B1542" s="37" t="s">
        <v>3115</v>
      </c>
      <c r="C1542" s="37" t="s">
        <v>28</v>
      </c>
      <c r="D1542" s="37" t="s">
        <v>30</v>
      </c>
      <c r="E1542" s="193" t="str">
        <f>+LEFT(Tabla1[[#This Row],[RutDV]],8)</f>
        <v>14615918</v>
      </c>
      <c r="F1542" s="193" t="str">
        <f>+RIGHT(Tabla1[[#This Row],[RutDV]],1)</f>
        <v>4</v>
      </c>
      <c r="G1542" s="37" t="s">
        <v>4858</v>
      </c>
      <c r="H1542" s="37" t="s">
        <v>4931</v>
      </c>
      <c r="I1542" s="37" t="str">
        <f>+TRIM(Tabla1[[#This Row],[Nombres]]&amp;" "&amp;Tabla1[[#This Row],[Apellidos]])</f>
        <v>KAREN ANDREA BRIONES PEREIRA</v>
      </c>
      <c r="J1542" s="37" t="s">
        <v>4836</v>
      </c>
      <c r="K1542" s="37" t="s">
        <v>4837</v>
      </c>
      <c r="L1542" s="37" t="s">
        <v>2494</v>
      </c>
      <c r="M1542" s="37" t="s">
        <v>2499</v>
      </c>
      <c r="P1542" s="40">
        <v>43414</v>
      </c>
      <c r="Q1542" s="37"/>
      <c r="V1542" s="40">
        <v>30557</v>
      </c>
      <c r="W1542" s="37" t="s">
        <v>2515</v>
      </c>
      <c r="Y1542" s="37" t="str">
        <f>+IFERROR(VLOOKUP(Tabla1[[#This Row],[Supervisor]],STAFF!E:H,4,0),"")</f>
        <v/>
      </c>
      <c r="Z1542" s="40">
        <v>43433</v>
      </c>
      <c r="AA1542" s="40">
        <v>43451</v>
      </c>
      <c r="AC1542" s="40"/>
      <c r="AD1542" s="37" t="s">
        <v>4931</v>
      </c>
      <c r="AE1542" s="37" t="s">
        <v>4931</v>
      </c>
      <c r="AF1542" s="37">
        <v>19144</v>
      </c>
      <c r="AG1542" s="37" t="s">
        <v>4945</v>
      </c>
      <c r="AJ1542" s="37">
        <v>45</v>
      </c>
      <c r="AK1542" s="37" t="s">
        <v>2515</v>
      </c>
      <c r="AL1542" s="37" t="s">
        <v>709</v>
      </c>
      <c r="AN1542" s="37" t="str">
        <f>+IF(AL1542=45,1,"")</f>
        <v/>
      </c>
      <c r="AO1542" s="40">
        <f ca="1">+TODAY()</f>
        <v>44256</v>
      </c>
      <c r="AP1542" s="41" t="str">
        <f>+IF(Tabla1[[#This Row],[Fecha Ingreso Plataforma]]="","",AO1542-AC1542)</f>
        <v/>
      </c>
      <c r="AQ1542" s="40"/>
      <c r="AR1542" s="42">
        <f>+IF(Tabla1[[#This Row],[Fecha Baja]]="","",VALUE(1&amp;"/"&amp;MONTH(Tabla1[[#This Row],[Fecha Baja]])&amp;"/"&amp;YEAR(Tabla1[[#This Row],[Fecha Baja]])))</f>
        <v>43405</v>
      </c>
      <c r="AS1542" s="42" t="str">
        <f>IF(Tabla1[[#This Row],[Fecha Ingreso Plataforma]]="","",VALUE(1&amp;"/"&amp;MONTH(Tabla1[[#This Row],[Fecha Ingreso Plataforma]])&amp;"/"&amp;YEAR(Tabla1[[#This Row],[Fecha Ingreso Plataforma]])))</f>
        <v/>
      </c>
      <c r="AT1542" s="41" t="str">
        <f>+IF(AND(Tabla1[[#This Row],[dias]]&gt;=135,Tabla1[[#This Row],[Estado]]="Vigente"),"Si","No")</f>
        <v>No</v>
      </c>
      <c r="AU1542" s="37" t="str">
        <f>+IF(COUNTIF('PLAN EMPLEADO'!I:I,Tabla1[[#This Row],[Mail]])=0,"No","Si")</f>
        <v>No</v>
      </c>
      <c r="AV1542" s="89" t="s">
        <v>709</v>
      </c>
      <c r="AW1542" s="194"/>
    </row>
    <row r="1543" spans="1:49" x14ac:dyDescent="0.2">
      <c r="A1543" s="37" t="s">
        <v>27</v>
      </c>
      <c r="B1543" s="37" t="s">
        <v>3115</v>
      </c>
      <c r="C1543" s="37" t="s">
        <v>28</v>
      </c>
      <c r="D1543" s="37" t="s">
        <v>30</v>
      </c>
      <c r="E1543" s="193" t="str">
        <f>+LEFT(Tabla1[[#This Row],[RutDV]],8)</f>
        <v>18757138</v>
      </c>
      <c r="F1543" s="193" t="str">
        <f>+RIGHT(Tabla1[[#This Row],[RutDV]],1)</f>
        <v>3</v>
      </c>
      <c r="G1543" s="37" t="s">
        <v>4859</v>
      </c>
      <c r="H1543" s="37" t="s">
        <v>4932</v>
      </c>
      <c r="I1543" s="37" t="str">
        <f>+TRIM(Tabla1[[#This Row],[Nombres]]&amp;" "&amp;Tabla1[[#This Row],[Apellidos]])</f>
        <v>NICOLE ESTEFANIA GONZALEZ PEREZ</v>
      </c>
      <c r="J1543" s="37" t="s">
        <v>4838</v>
      </c>
      <c r="K1543" s="37" t="s">
        <v>4839</v>
      </c>
      <c r="L1543" s="37" t="s">
        <v>2494</v>
      </c>
      <c r="M1543" s="37" t="s">
        <v>2499</v>
      </c>
      <c r="P1543" s="40">
        <v>43434</v>
      </c>
      <c r="Q1543" s="37"/>
      <c r="V1543" s="40">
        <v>34398</v>
      </c>
      <c r="W1543" s="37" t="s">
        <v>2515</v>
      </c>
      <c r="Y1543" s="37" t="str">
        <f>+IFERROR(VLOOKUP(Tabla1[[#This Row],[Supervisor]],STAFF!E:H,4,0),"")</f>
        <v/>
      </c>
      <c r="Z1543" s="40">
        <v>43433</v>
      </c>
      <c r="AA1543" s="40">
        <v>43451</v>
      </c>
      <c r="AC1543" s="40"/>
      <c r="AD1543" s="37" t="s">
        <v>4932</v>
      </c>
      <c r="AE1543" s="37" t="s">
        <v>4932</v>
      </c>
      <c r="AF1543" s="37">
        <v>19090</v>
      </c>
      <c r="AG1543" s="37" t="s">
        <v>4946</v>
      </c>
      <c r="AJ1543" s="37">
        <v>45</v>
      </c>
      <c r="AK1543" s="37" t="s">
        <v>2515</v>
      </c>
      <c r="AL1543" s="37" t="s">
        <v>709</v>
      </c>
      <c r="AN1543" s="37" t="str">
        <f>+IF(AL1543=45,1,"")</f>
        <v/>
      </c>
      <c r="AO1543" s="40">
        <f ca="1">+TODAY()</f>
        <v>44256</v>
      </c>
      <c r="AP1543" s="41" t="str">
        <f>+IF(Tabla1[[#This Row],[Fecha Ingreso Plataforma]]="","",AO1543-AC1543)</f>
        <v/>
      </c>
      <c r="AQ1543" s="40"/>
      <c r="AR1543" s="42">
        <f>+IF(Tabla1[[#This Row],[Fecha Baja]]="","",VALUE(1&amp;"/"&amp;MONTH(Tabla1[[#This Row],[Fecha Baja]])&amp;"/"&amp;YEAR(Tabla1[[#This Row],[Fecha Baja]])))</f>
        <v>43405</v>
      </c>
      <c r="AS1543" s="42" t="str">
        <f>IF(Tabla1[[#This Row],[Fecha Ingreso Plataforma]]="","",VALUE(1&amp;"/"&amp;MONTH(Tabla1[[#This Row],[Fecha Ingreso Plataforma]])&amp;"/"&amp;YEAR(Tabla1[[#This Row],[Fecha Ingreso Plataforma]])))</f>
        <v/>
      </c>
      <c r="AT1543" s="41" t="str">
        <f>+IF(AND(Tabla1[[#This Row],[dias]]&gt;=135,Tabla1[[#This Row],[Estado]]="Vigente"),"Si","No")</f>
        <v>No</v>
      </c>
      <c r="AU1543" s="37" t="str">
        <f>+IF(COUNTIF('PLAN EMPLEADO'!I:I,Tabla1[[#This Row],[Mail]])=0,"No","Si")</f>
        <v>No</v>
      </c>
      <c r="AV1543" s="89" t="s">
        <v>709</v>
      </c>
      <c r="AW1543" s="194"/>
    </row>
    <row r="1544" spans="1:49" x14ac:dyDescent="0.2">
      <c r="A1544" s="37" t="s">
        <v>27</v>
      </c>
      <c r="B1544" s="37" t="s">
        <v>3115</v>
      </c>
      <c r="C1544" s="37" t="s">
        <v>28</v>
      </c>
      <c r="D1544" s="37" t="s">
        <v>30</v>
      </c>
      <c r="E1544" s="193" t="str">
        <f>+LEFT(Tabla1[[#This Row],[RutDV]],8)</f>
        <v>13789721</v>
      </c>
      <c r="F1544" s="193" t="str">
        <f>+RIGHT(Tabla1[[#This Row],[RutDV]],1)</f>
        <v>0</v>
      </c>
      <c r="G1544" s="37" t="s">
        <v>4856</v>
      </c>
      <c r="H1544" s="37" t="s">
        <v>4929</v>
      </c>
      <c r="I1544" s="37" t="str">
        <f>+TRIM(Tabla1[[#This Row],[Nombres]]&amp;" "&amp;Tabla1[[#This Row],[Apellidos]])</f>
        <v>PAULO CESAR CARCAMO VASQUEZ</v>
      </c>
      <c r="J1544" s="37" t="s">
        <v>4832</v>
      </c>
      <c r="K1544" s="37" t="s">
        <v>4833</v>
      </c>
      <c r="L1544" s="37" t="s">
        <v>2494</v>
      </c>
      <c r="M1544" s="37" t="s">
        <v>2499</v>
      </c>
      <c r="P1544" s="40">
        <v>43414</v>
      </c>
      <c r="Q1544" s="37"/>
      <c r="V1544" s="40">
        <v>29379</v>
      </c>
      <c r="W1544" s="37" t="s">
        <v>2515</v>
      </c>
      <c r="Y1544" s="37" t="str">
        <f>+IFERROR(VLOOKUP(Tabla1[[#This Row],[Supervisor]],STAFF!E:H,4,0),"")</f>
        <v/>
      </c>
      <c r="Z1544" s="40">
        <v>43433</v>
      </c>
      <c r="AA1544" s="40">
        <v>43451</v>
      </c>
      <c r="AC1544" s="40"/>
      <c r="AD1544" s="37" t="s">
        <v>4929</v>
      </c>
      <c r="AE1544" s="37" t="s">
        <v>4929</v>
      </c>
      <c r="AF1544" s="37">
        <v>19063</v>
      </c>
      <c r="AG1544" s="37" t="s">
        <v>4943</v>
      </c>
      <c r="AJ1544" s="37">
        <v>45</v>
      </c>
      <c r="AK1544" s="37" t="s">
        <v>2515</v>
      </c>
      <c r="AL1544" s="37" t="s">
        <v>709</v>
      </c>
      <c r="AN1544" s="37" t="str">
        <f>+IF(AL1544=45,1,"")</f>
        <v/>
      </c>
      <c r="AO1544" s="40">
        <f ca="1">+TODAY()</f>
        <v>44256</v>
      </c>
      <c r="AP1544" s="41" t="str">
        <f>+IF(Tabla1[[#This Row],[Fecha Ingreso Plataforma]]="","",AO1544-AC1544)</f>
        <v/>
      </c>
      <c r="AQ1544" s="40"/>
      <c r="AR1544" s="42">
        <f>+IF(Tabla1[[#This Row],[Fecha Baja]]="","",VALUE(1&amp;"/"&amp;MONTH(Tabla1[[#This Row],[Fecha Baja]])&amp;"/"&amp;YEAR(Tabla1[[#This Row],[Fecha Baja]])))</f>
        <v>43405</v>
      </c>
      <c r="AS1544" s="42" t="str">
        <f>IF(Tabla1[[#This Row],[Fecha Ingreso Plataforma]]="","",VALUE(1&amp;"/"&amp;MONTH(Tabla1[[#This Row],[Fecha Ingreso Plataforma]])&amp;"/"&amp;YEAR(Tabla1[[#This Row],[Fecha Ingreso Plataforma]])))</f>
        <v/>
      </c>
      <c r="AT1544" s="41" t="str">
        <f>+IF(AND(Tabla1[[#This Row],[dias]]&gt;=135,Tabla1[[#This Row],[Estado]]="Vigente"),"Si","No")</f>
        <v>No</v>
      </c>
      <c r="AU1544" s="37" t="str">
        <f>+IF(COUNTIF('PLAN EMPLEADO'!I:I,Tabla1[[#This Row],[Mail]])=0,"No","Si")</f>
        <v>No</v>
      </c>
      <c r="AV1544" s="89" t="s">
        <v>709</v>
      </c>
      <c r="AW1544" s="194"/>
    </row>
    <row r="1545" spans="1:49" x14ac:dyDescent="0.2">
      <c r="A1545" s="37" t="s">
        <v>27</v>
      </c>
      <c r="B1545" s="37" t="s">
        <v>3115</v>
      </c>
      <c r="C1545" s="37" t="s">
        <v>28</v>
      </c>
      <c r="D1545" s="37" t="s">
        <v>30</v>
      </c>
      <c r="E1545" s="193" t="str">
        <f>+LEFT(Tabla1[[#This Row],[RutDV]],8)</f>
        <v>10863599</v>
      </c>
      <c r="F1545" s="193" t="str">
        <f>+RIGHT(Tabla1[[#This Row],[RutDV]],1)</f>
        <v>1</v>
      </c>
      <c r="G1545" s="37" t="s">
        <v>4854</v>
      </c>
      <c r="H1545" s="37" t="s">
        <v>4927</v>
      </c>
      <c r="I1545" s="37" t="str">
        <f>+TRIM(Tabla1[[#This Row],[Nombres]]&amp;" "&amp;Tabla1[[#This Row],[Apellidos]])</f>
        <v>ROSARIO DE LAS MERCEDES CORNEJO AGUIRRE</v>
      </c>
      <c r="J1545" s="37" t="s">
        <v>4828</v>
      </c>
      <c r="K1545" s="25" t="s">
        <v>4829</v>
      </c>
      <c r="L1545" s="37" t="s">
        <v>2494</v>
      </c>
      <c r="M1545" s="37" t="s">
        <v>2499</v>
      </c>
      <c r="P1545" s="40">
        <v>43414</v>
      </c>
      <c r="Q1545" s="37"/>
      <c r="V1545" s="40">
        <v>28174</v>
      </c>
      <c r="W1545" s="37" t="s">
        <v>2515</v>
      </c>
      <c r="Y1545" s="37" t="str">
        <f>+IFERROR(VLOOKUP(Tabla1[[#This Row],[Supervisor]],STAFF!E:H,4,0),"")</f>
        <v/>
      </c>
      <c r="Z1545" s="40">
        <v>43433</v>
      </c>
      <c r="AA1545" s="40">
        <v>43451</v>
      </c>
      <c r="AC1545" s="40"/>
      <c r="AD1545" s="37" t="s">
        <v>4927</v>
      </c>
      <c r="AE1545" s="37" t="s">
        <v>4927</v>
      </c>
      <c r="AF1545" s="37">
        <v>19017</v>
      </c>
      <c r="AG1545" s="37" t="s">
        <v>4941</v>
      </c>
      <c r="AJ1545" s="37">
        <v>45</v>
      </c>
      <c r="AK1545" s="37" t="s">
        <v>2515</v>
      </c>
      <c r="AL1545" s="37" t="s">
        <v>709</v>
      </c>
      <c r="AN1545" s="37" t="str">
        <f>+IF(AL1545=45,1,"")</f>
        <v/>
      </c>
      <c r="AO1545" s="40">
        <f ca="1">+TODAY()</f>
        <v>44256</v>
      </c>
      <c r="AP1545" s="41" t="str">
        <f>+IF(Tabla1[[#This Row],[Fecha Ingreso Plataforma]]="","",AO1545-AC1545)</f>
        <v/>
      </c>
      <c r="AQ1545" s="40"/>
      <c r="AR1545" s="42">
        <f>+IF(Tabla1[[#This Row],[Fecha Baja]]="","",VALUE(1&amp;"/"&amp;MONTH(Tabla1[[#This Row],[Fecha Baja]])&amp;"/"&amp;YEAR(Tabla1[[#This Row],[Fecha Baja]])))</f>
        <v>43405</v>
      </c>
      <c r="AS1545" s="42" t="str">
        <f>IF(Tabla1[[#This Row],[Fecha Ingreso Plataforma]]="","",VALUE(1&amp;"/"&amp;MONTH(Tabla1[[#This Row],[Fecha Ingreso Plataforma]])&amp;"/"&amp;YEAR(Tabla1[[#This Row],[Fecha Ingreso Plataforma]])))</f>
        <v/>
      </c>
      <c r="AT1545" s="41" t="str">
        <f>+IF(AND(Tabla1[[#This Row],[dias]]&gt;=135,Tabla1[[#This Row],[Estado]]="Vigente"),"Si","No")</f>
        <v>No</v>
      </c>
      <c r="AU1545" s="37" t="str">
        <f>+IF(COUNTIF('PLAN EMPLEADO'!I:I,Tabla1[[#This Row],[Mail]])=0,"No","Si")</f>
        <v>No</v>
      </c>
      <c r="AV1545" s="89" t="s">
        <v>709</v>
      </c>
      <c r="AW1545" s="194"/>
    </row>
    <row r="1546" spans="1:49" x14ac:dyDescent="0.2">
      <c r="A1546" s="37" t="s">
        <v>27</v>
      </c>
      <c r="B1546" s="37" t="s">
        <v>3115</v>
      </c>
      <c r="C1546" s="37" t="s">
        <v>28</v>
      </c>
      <c r="D1546" s="37" t="s">
        <v>30</v>
      </c>
      <c r="E1546" s="193" t="str">
        <f>+LEFT(Tabla1[[#This Row],[RutDV]],8)</f>
        <v>18177708</v>
      </c>
      <c r="F1546" s="193" t="str">
        <f>+RIGHT(Tabla1[[#This Row],[RutDV]],1)</f>
        <v>7</v>
      </c>
      <c r="G1546" s="37" t="s">
        <v>4855</v>
      </c>
      <c r="H1546" s="37" t="s">
        <v>4928</v>
      </c>
      <c r="I1546" s="37" t="str">
        <f>+TRIM(Tabla1[[#This Row],[Nombres]]&amp;" "&amp;Tabla1[[#This Row],[Apellidos]])</f>
        <v>VALESKA ISABEL RODRIGUEZ CORTES</v>
      </c>
      <c r="J1546" s="37" t="s">
        <v>4830</v>
      </c>
      <c r="K1546" s="37" t="s">
        <v>4831</v>
      </c>
      <c r="L1546" s="37" t="s">
        <v>2494</v>
      </c>
      <c r="M1546" s="37" t="s">
        <v>2499</v>
      </c>
      <c r="P1546" s="40">
        <v>43440</v>
      </c>
      <c r="Q1546" s="37"/>
      <c r="V1546" s="40">
        <v>33638</v>
      </c>
      <c r="W1546" s="37" t="s">
        <v>2515</v>
      </c>
      <c r="Y1546" s="37" t="str">
        <f>+IFERROR(VLOOKUP(Tabla1[[#This Row],[Supervisor]],STAFF!E:H,4,0),"")</f>
        <v/>
      </c>
      <c r="Z1546" s="40">
        <v>43433</v>
      </c>
      <c r="AA1546" s="40">
        <v>43451</v>
      </c>
      <c r="AC1546" s="40"/>
      <c r="AD1546" s="37" t="s">
        <v>4928</v>
      </c>
      <c r="AE1546" s="37" t="s">
        <v>4928</v>
      </c>
      <c r="AF1546" s="37">
        <v>19021</v>
      </c>
      <c r="AG1546" s="37" t="s">
        <v>4942</v>
      </c>
      <c r="AJ1546" s="37">
        <v>45</v>
      </c>
      <c r="AK1546" s="37" t="s">
        <v>2515</v>
      </c>
      <c r="AL1546" s="37" t="s">
        <v>709</v>
      </c>
      <c r="AN1546" s="37" t="str">
        <f>+IF(AL1546=45,1,"")</f>
        <v/>
      </c>
      <c r="AO1546" s="40">
        <f ca="1">+TODAY()</f>
        <v>44256</v>
      </c>
      <c r="AP1546" s="41" t="str">
        <f>+IF(Tabla1[[#This Row],[Fecha Ingreso Plataforma]]="","",AO1546-AC1546)</f>
        <v/>
      </c>
      <c r="AQ1546" s="40"/>
      <c r="AR1546" s="42">
        <f>+IF(Tabla1[[#This Row],[Fecha Baja]]="","",VALUE(1&amp;"/"&amp;MONTH(Tabla1[[#This Row],[Fecha Baja]])&amp;"/"&amp;YEAR(Tabla1[[#This Row],[Fecha Baja]])))</f>
        <v>43435</v>
      </c>
      <c r="AS1546" s="42" t="str">
        <f>IF(Tabla1[[#This Row],[Fecha Ingreso Plataforma]]="","",VALUE(1&amp;"/"&amp;MONTH(Tabla1[[#This Row],[Fecha Ingreso Plataforma]])&amp;"/"&amp;YEAR(Tabla1[[#This Row],[Fecha Ingreso Plataforma]])))</f>
        <v/>
      </c>
      <c r="AT1546" s="41" t="str">
        <f>+IF(AND(Tabla1[[#This Row],[dias]]&gt;=135,Tabla1[[#This Row],[Estado]]="Vigente"),"Si","No")</f>
        <v>No</v>
      </c>
      <c r="AU1546" s="37" t="str">
        <f>+IF(COUNTIF('PLAN EMPLEADO'!I:I,Tabla1[[#This Row],[Mail]])=0,"No","Si")</f>
        <v>No</v>
      </c>
      <c r="AV1546" s="89" t="s">
        <v>709</v>
      </c>
      <c r="AW1546" s="194"/>
    </row>
    <row r="1547" spans="1:49" x14ac:dyDescent="0.2">
      <c r="A1547" s="37" t="s">
        <v>27</v>
      </c>
      <c r="B1547" s="37" t="s">
        <v>3115</v>
      </c>
      <c r="C1547" s="37" t="s">
        <v>28</v>
      </c>
      <c r="D1547" s="37" t="s">
        <v>30</v>
      </c>
      <c r="E1547" s="193" t="str">
        <f>+LEFT(Tabla1[[#This Row],[RutDV]],8)</f>
        <v>19302394</v>
      </c>
      <c r="F1547" s="193" t="str">
        <f>+RIGHT(Tabla1[[#This Row],[RutDV]],1)</f>
        <v>0</v>
      </c>
      <c r="G1547" s="37" t="s">
        <v>5004</v>
      </c>
      <c r="H1547" s="37" t="s">
        <v>5024</v>
      </c>
      <c r="I1547" s="37" t="str">
        <f>+TRIM(Tabla1[[#This Row],[Nombres]]&amp;" "&amp;Tabla1[[#This Row],[Apellidos]])</f>
        <v>ADELINA MARLENE AGÜERO BEROIZ</v>
      </c>
      <c r="J1547" s="37" t="s">
        <v>4986</v>
      </c>
      <c r="K1547" s="37" t="s">
        <v>4987</v>
      </c>
      <c r="L1547" s="37" t="s">
        <v>2494</v>
      </c>
      <c r="M1547" s="37" t="s">
        <v>2499</v>
      </c>
      <c r="N1547" s="37" t="s">
        <v>3112</v>
      </c>
      <c r="P1547" s="40">
        <v>43487</v>
      </c>
      <c r="Q1547" s="37"/>
      <c r="V1547" s="40">
        <v>35209</v>
      </c>
      <c r="W1547" s="37" t="s">
        <v>3087</v>
      </c>
      <c r="Y1547" s="37" t="str">
        <f>+IFERROR(VLOOKUP(Tabla1[[#This Row],[Supervisor]],STAFF!E:H,4,0),"")</f>
        <v/>
      </c>
      <c r="Z1547" s="40">
        <v>43472</v>
      </c>
      <c r="AA1547" s="40">
        <v>43489</v>
      </c>
      <c r="AC1547" s="40"/>
      <c r="AD1547" s="37" t="s">
        <v>5108</v>
      </c>
      <c r="AE1547" s="37" t="s">
        <v>5108</v>
      </c>
      <c r="AF1547" s="37">
        <v>19084</v>
      </c>
      <c r="AG1547" s="37" t="s">
        <v>5041</v>
      </c>
      <c r="AJ1547" s="37">
        <v>47</v>
      </c>
      <c r="AK1547" s="37" t="s">
        <v>3087</v>
      </c>
      <c r="AL1547" s="37" t="s">
        <v>709</v>
      </c>
      <c r="AN1547" s="37" t="str">
        <f>+IF(AL1547=45,1,"")</f>
        <v/>
      </c>
      <c r="AO1547" s="40">
        <f ca="1">+TODAY()</f>
        <v>44256</v>
      </c>
      <c r="AP1547" s="41" t="str">
        <f>+IF(Tabla1[[#This Row],[Fecha Ingreso Plataforma]]="","",AO1547-AC1547)</f>
        <v/>
      </c>
      <c r="AQ1547" s="40"/>
      <c r="AR1547" s="42">
        <f>+IF(Tabla1[[#This Row],[Fecha Baja]]="","",VALUE(1&amp;"/"&amp;MONTH(Tabla1[[#This Row],[Fecha Baja]])&amp;"/"&amp;YEAR(Tabla1[[#This Row],[Fecha Baja]])))</f>
        <v>43466</v>
      </c>
      <c r="AS1547" s="42" t="str">
        <f>IF(Tabla1[[#This Row],[Fecha Ingreso Plataforma]]="","",VALUE(1&amp;"/"&amp;MONTH(Tabla1[[#This Row],[Fecha Ingreso Plataforma]])&amp;"/"&amp;YEAR(Tabla1[[#This Row],[Fecha Ingreso Plataforma]])))</f>
        <v/>
      </c>
      <c r="AT1547" s="41" t="str">
        <f>+IF(AND(Tabla1[[#This Row],[dias]]&gt;=135,Tabla1[[#This Row],[Estado]]="Vigente"),"Si","No")</f>
        <v>No</v>
      </c>
      <c r="AU1547" s="37" t="str">
        <f>+IF(COUNTIF('PLAN EMPLEADO'!I:I,Tabla1[[#This Row],[Mail]])=0,"No","Si")</f>
        <v>No</v>
      </c>
      <c r="AV1547" s="89" t="s">
        <v>709</v>
      </c>
      <c r="AW1547" s="194"/>
    </row>
    <row r="1548" spans="1:49" x14ac:dyDescent="0.2">
      <c r="A1548" s="37" t="s">
        <v>27</v>
      </c>
      <c r="B1548" s="37" t="s">
        <v>3115</v>
      </c>
      <c r="C1548" s="37" t="s">
        <v>28</v>
      </c>
      <c r="D1548" s="37" t="s">
        <v>30</v>
      </c>
      <c r="E1548" s="193" t="str">
        <f>+LEFT(Tabla1[[#This Row],[RutDV]],8)</f>
        <v>18999569</v>
      </c>
      <c r="F1548" s="193" t="str">
        <f>+RIGHT(Tabla1[[#This Row],[RutDV]],1)</f>
        <v>5</v>
      </c>
      <c r="G1548" s="37" t="s">
        <v>5001</v>
      </c>
      <c r="H1548" s="37" t="s">
        <v>5020</v>
      </c>
      <c r="I1548" s="37" t="str">
        <f>+TRIM(Tabla1[[#This Row],[Nombres]]&amp;" "&amp;Tabla1[[#This Row],[Apellidos]])</f>
        <v>CRISTOPHER FRANCISCO LOPEZ VARAS</v>
      </c>
      <c r="J1548" s="37" t="s">
        <v>4979</v>
      </c>
      <c r="K1548" s="37" t="s">
        <v>4980</v>
      </c>
      <c r="L1548" s="37" t="s">
        <v>2494</v>
      </c>
      <c r="M1548" s="37" t="s">
        <v>2499</v>
      </c>
      <c r="N1548" s="37" t="s">
        <v>3112</v>
      </c>
      <c r="P1548" s="40">
        <v>43474</v>
      </c>
      <c r="Q1548" s="37"/>
      <c r="V1548" s="40">
        <v>35044</v>
      </c>
      <c r="W1548" s="37" t="s">
        <v>3087</v>
      </c>
      <c r="Y1548" s="37" t="str">
        <f>+IFERROR(VLOOKUP(Tabla1[[#This Row],[Supervisor]],STAFF!E:H,4,0),"")</f>
        <v/>
      </c>
      <c r="Z1548" s="40">
        <v>43472</v>
      </c>
      <c r="AA1548" s="40">
        <v>43489</v>
      </c>
      <c r="AC1548" s="40"/>
      <c r="AD1548" s="37" t="s">
        <v>5020</v>
      </c>
      <c r="AE1548" s="37" t="s">
        <v>5020</v>
      </c>
      <c r="AF1548" s="37">
        <v>19048</v>
      </c>
      <c r="AG1548" s="37" t="s">
        <v>5037</v>
      </c>
      <c r="AJ1548" s="37">
        <v>47</v>
      </c>
      <c r="AK1548" s="37" t="s">
        <v>3087</v>
      </c>
      <c r="AL1548" s="37" t="s">
        <v>709</v>
      </c>
      <c r="AN1548" s="37" t="str">
        <f>+IF(AL1548=45,1,"")</f>
        <v/>
      </c>
      <c r="AO1548" s="40">
        <f ca="1">+TODAY()</f>
        <v>44256</v>
      </c>
      <c r="AP1548" s="41" t="str">
        <f>+IF(Tabla1[[#This Row],[Fecha Ingreso Plataforma]]="","",AO1548-AC1548)</f>
        <v/>
      </c>
      <c r="AQ1548" s="40"/>
      <c r="AR1548" s="42">
        <f>+IF(Tabla1[[#This Row],[Fecha Baja]]="","",VALUE(1&amp;"/"&amp;MONTH(Tabla1[[#This Row],[Fecha Baja]])&amp;"/"&amp;YEAR(Tabla1[[#This Row],[Fecha Baja]])))</f>
        <v>43466</v>
      </c>
      <c r="AS1548" s="42" t="str">
        <f>IF(Tabla1[[#This Row],[Fecha Ingreso Plataforma]]="","",VALUE(1&amp;"/"&amp;MONTH(Tabla1[[#This Row],[Fecha Ingreso Plataforma]])&amp;"/"&amp;YEAR(Tabla1[[#This Row],[Fecha Ingreso Plataforma]])))</f>
        <v/>
      </c>
      <c r="AT1548" s="41" t="str">
        <f>+IF(AND(Tabla1[[#This Row],[dias]]&gt;=135,Tabla1[[#This Row],[Estado]]="Vigente"),"Si","No")</f>
        <v>No</v>
      </c>
      <c r="AU1548" s="37" t="str">
        <f>+IF(COUNTIF('PLAN EMPLEADO'!I:I,Tabla1[[#This Row],[Mail]])=0,"No","Si")</f>
        <v>No</v>
      </c>
      <c r="AV1548" s="89" t="s">
        <v>709</v>
      </c>
      <c r="AW1548" s="194"/>
    </row>
    <row r="1549" spans="1:49" x14ac:dyDescent="0.2">
      <c r="A1549" s="37" t="s">
        <v>27</v>
      </c>
      <c r="B1549" s="37" t="s">
        <v>3115</v>
      </c>
      <c r="C1549" s="37" t="s">
        <v>28</v>
      </c>
      <c r="D1549" s="37" t="s">
        <v>30</v>
      </c>
      <c r="E1549" s="193" t="str">
        <f>+LEFT(Tabla1[[#This Row],[RutDV]],8)</f>
        <v>17294832</v>
      </c>
      <c r="F1549" s="193" t="str">
        <f>+RIGHT(Tabla1[[#This Row],[RutDV]],1)</f>
        <v>4</v>
      </c>
      <c r="G1549" s="37" t="s">
        <v>5006</v>
      </c>
      <c r="H1549" s="37" t="s">
        <v>5021</v>
      </c>
      <c r="I1549" s="37" t="str">
        <f>+TRIM(Tabla1[[#This Row],[Nombres]]&amp;" "&amp;Tabla1[[#This Row],[Apellidos]])</f>
        <v>FABIOLA EUGENIA CALDERON YAÑEZ</v>
      </c>
      <c r="J1549" s="37" t="s">
        <v>4981</v>
      </c>
      <c r="K1549" s="37" t="s">
        <v>4982</v>
      </c>
      <c r="L1549" s="37" t="s">
        <v>2494</v>
      </c>
      <c r="M1549" s="37" t="s">
        <v>2499</v>
      </c>
      <c r="N1549" s="37" t="s">
        <v>3112</v>
      </c>
      <c r="P1549" s="40">
        <v>43476</v>
      </c>
      <c r="Q1549" s="37"/>
      <c r="V1549" s="40">
        <v>32849</v>
      </c>
      <c r="W1549" s="37" t="s">
        <v>3087</v>
      </c>
      <c r="Y1549" s="37" t="str">
        <f>+IFERROR(VLOOKUP(Tabla1[[#This Row],[Supervisor]],STAFF!E:H,4,0),"")</f>
        <v/>
      </c>
      <c r="Z1549" s="40">
        <v>43472</v>
      </c>
      <c r="AA1549" s="40">
        <v>43489</v>
      </c>
      <c r="AC1549" s="40"/>
      <c r="AD1549" s="37" t="s">
        <v>5021</v>
      </c>
      <c r="AE1549" s="37" t="s">
        <v>5021</v>
      </c>
      <c r="AF1549" s="37">
        <v>19056</v>
      </c>
      <c r="AG1549" s="37" t="s">
        <v>5038</v>
      </c>
      <c r="AJ1549" s="37">
        <v>47</v>
      </c>
      <c r="AK1549" s="37" t="s">
        <v>3087</v>
      </c>
      <c r="AL1549" s="37" t="s">
        <v>709</v>
      </c>
      <c r="AN1549" s="37" t="str">
        <f>+IF(AL1549=45,1,"")</f>
        <v/>
      </c>
      <c r="AO1549" s="40">
        <f ca="1">+TODAY()</f>
        <v>44256</v>
      </c>
      <c r="AP1549" s="41" t="str">
        <f>+IF(Tabla1[[#This Row],[Fecha Ingreso Plataforma]]="","",AO1549-AC1549)</f>
        <v/>
      </c>
      <c r="AQ1549" s="40"/>
      <c r="AR1549" s="42">
        <f>+IF(Tabla1[[#This Row],[Fecha Baja]]="","",VALUE(1&amp;"/"&amp;MONTH(Tabla1[[#This Row],[Fecha Baja]])&amp;"/"&amp;YEAR(Tabla1[[#This Row],[Fecha Baja]])))</f>
        <v>43466</v>
      </c>
      <c r="AS1549" s="42" t="str">
        <f>IF(Tabla1[[#This Row],[Fecha Ingreso Plataforma]]="","",VALUE(1&amp;"/"&amp;MONTH(Tabla1[[#This Row],[Fecha Ingreso Plataforma]])&amp;"/"&amp;YEAR(Tabla1[[#This Row],[Fecha Ingreso Plataforma]])))</f>
        <v/>
      </c>
      <c r="AT1549" s="41" t="str">
        <f>+IF(AND(Tabla1[[#This Row],[dias]]&gt;=135,Tabla1[[#This Row],[Estado]]="Vigente"),"Si","No")</f>
        <v>No</v>
      </c>
      <c r="AU1549" s="37" t="str">
        <f>+IF(COUNTIF('PLAN EMPLEADO'!I:I,Tabla1[[#This Row],[Mail]])=0,"No","Si")</f>
        <v>No</v>
      </c>
      <c r="AV1549" s="89" t="s">
        <v>709</v>
      </c>
      <c r="AW1549" s="194"/>
    </row>
    <row r="1550" spans="1:49" x14ac:dyDescent="0.2">
      <c r="A1550" s="37" t="s">
        <v>27</v>
      </c>
      <c r="B1550" s="37" t="s">
        <v>3115</v>
      </c>
      <c r="C1550" s="37" t="s">
        <v>28</v>
      </c>
      <c r="D1550" s="37" t="s">
        <v>30</v>
      </c>
      <c r="E1550" s="193" t="str">
        <f>+LEFT(Tabla1[[#This Row],[RutDV]],8)</f>
        <v>16436340</v>
      </c>
      <c r="F1550" s="193" t="str">
        <f>+RIGHT(Tabla1[[#This Row],[RutDV]],1)</f>
        <v>6</v>
      </c>
      <c r="G1550" s="37" t="s">
        <v>4992</v>
      </c>
      <c r="H1550" s="37" t="s">
        <v>5010</v>
      </c>
      <c r="I1550" s="37" t="str">
        <f>+TRIM(Tabla1[[#This Row],[Nombres]]&amp;" "&amp;Tabla1[[#This Row],[Apellidos]])</f>
        <v>JULY MELISSA ALVAREZ FUENTES</v>
      </c>
      <c r="J1550" s="37" t="s">
        <v>4962</v>
      </c>
      <c r="K1550" s="37" t="s">
        <v>4963</v>
      </c>
      <c r="L1550" s="37" t="s">
        <v>2494</v>
      </c>
      <c r="M1550" s="37" t="s">
        <v>2499</v>
      </c>
      <c r="N1550" s="37" t="s">
        <v>3596</v>
      </c>
      <c r="P1550" s="40">
        <v>43489</v>
      </c>
      <c r="Q1550" s="37"/>
      <c r="V1550" s="40">
        <v>31580</v>
      </c>
      <c r="W1550" s="37" t="s">
        <v>3087</v>
      </c>
      <c r="Y1550" s="37" t="str">
        <f>+IFERROR(VLOOKUP(Tabla1[[#This Row],[Supervisor]],STAFF!E:H,4,0),"")</f>
        <v/>
      </c>
      <c r="Z1550" s="40">
        <v>43472</v>
      </c>
      <c r="AA1550" s="40">
        <v>43489</v>
      </c>
      <c r="AC1550" s="40"/>
      <c r="AD1550" s="37" t="s">
        <v>5010</v>
      </c>
      <c r="AE1550" s="37" t="s">
        <v>5010</v>
      </c>
      <c r="AF1550" s="37">
        <v>19114</v>
      </c>
      <c r="AG1550" s="37" t="s">
        <v>5029</v>
      </c>
      <c r="AJ1550" s="37">
        <v>47</v>
      </c>
      <c r="AK1550" s="37" t="s">
        <v>3087</v>
      </c>
      <c r="AL1550" s="37" t="s">
        <v>709</v>
      </c>
      <c r="AN1550" s="37" t="str">
        <f>+IF(AL1550=45,1,"")</f>
        <v/>
      </c>
      <c r="AO1550" s="40">
        <f ca="1">+TODAY()</f>
        <v>44256</v>
      </c>
      <c r="AP1550" s="41" t="str">
        <f>+IF(Tabla1[[#This Row],[Fecha Ingreso Plataforma]]="","",AO1550-AC1550)</f>
        <v/>
      </c>
      <c r="AQ1550" s="40"/>
      <c r="AR1550" s="42">
        <f>+IF(Tabla1[[#This Row],[Fecha Baja]]="","",VALUE(1&amp;"/"&amp;MONTH(Tabla1[[#This Row],[Fecha Baja]])&amp;"/"&amp;YEAR(Tabla1[[#This Row],[Fecha Baja]])))</f>
        <v>43466</v>
      </c>
      <c r="AS1550" s="42" t="str">
        <f>IF(Tabla1[[#This Row],[Fecha Ingreso Plataforma]]="","",VALUE(1&amp;"/"&amp;MONTH(Tabla1[[#This Row],[Fecha Ingreso Plataforma]])&amp;"/"&amp;YEAR(Tabla1[[#This Row],[Fecha Ingreso Plataforma]])))</f>
        <v/>
      </c>
      <c r="AT1550" s="41" t="str">
        <f>+IF(AND(Tabla1[[#This Row],[dias]]&gt;=135,Tabla1[[#This Row],[Estado]]="Vigente"),"Si","No")</f>
        <v>No</v>
      </c>
      <c r="AU1550" s="37" t="str">
        <f>+IF(COUNTIF('PLAN EMPLEADO'!I:I,Tabla1[[#This Row],[Mail]])=0,"No","Si")</f>
        <v>No</v>
      </c>
      <c r="AV1550" s="89" t="s">
        <v>709</v>
      </c>
      <c r="AW1550" s="194"/>
    </row>
    <row r="1551" spans="1:49" x14ac:dyDescent="0.2">
      <c r="A1551" s="37" t="s">
        <v>27</v>
      </c>
      <c r="B1551" s="37" t="s">
        <v>3115</v>
      </c>
      <c r="C1551" s="37" t="s">
        <v>28</v>
      </c>
      <c r="D1551" s="37" t="s">
        <v>30</v>
      </c>
      <c r="E1551" s="193" t="str">
        <f>+LEFT(Tabla1[[#This Row],[RutDV]],8)</f>
        <v>11807299</v>
      </c>
      <c r="F1551" s="193" t="str">
        <f>+RIGHT(Tabla1[[#This Row],[RutDV]],1)</f>
        <v>5</v>
      </c>
      <c r="G1551" s="37" t="s">
        <v>5003</v>
      </c>
      <c r="H1551" s="37" t="s">
        <v>5023</v>
      </c>
      <c r="I1551" s="37" t="str">
        <f>+TRIM(Tabla1[[#This Row],[Nombres]]&amp;" "&amp;Tabla1[[#This Row],[Apellidos]])</f>
        <v>LORENA ANDREA RIVERA ROMERO</v>
      </c>
      <c r="J1551" s="37" t="s">
        <v>4984</v>
      </c>
      <c r="K1551" s="37" t="s">
        <v>4985</v>
      </c>
      <c r="L1551" s="37" t="s">
        <v>2494</v>
      </c>
      <c r="M1551" s="37" t="s">
        <v>2499</v>
      </c>
      <c r="N1551" s="37" t="s">
        <v>3112</v>
      </c>
      <c r="P1551" s="40">
        <v>43475</v>
      </c>
      <c r="Q1551" s="37"/>
      <c r="V1551" s="40">
        <v>26282</v>
      </c>
      <c r="W1551" s="37" t="s">
        <v>3087</v>
      </c>
      <c r="Y1551" s="37" t="str">
        <f>+IFERROR(VLOOKUP(Tabla1[[#This Row],[Supervisor]],STAFF!E:H,4,0),"")</f>
        <v/>
      </c>
      <c r="Z1551" s="40">
        <v>43472</v>
      </c>
      <c r="AA1551" s="40">
        <v>43489</v>
      </c>
      <c r="AC1551" s="40"/>
      <c r="AD1551" s="37" t="s">
        <v>5023</v>
      </c>
      <c r="AE1551" s="37" t="s">
        <v>5023</v>
      </c>
      <c r="AF1551" s="37">
        <v>19066</v>
      </c>
      <c r="AG1551" s="37" t="s">
        <v>5040</v>
      </c>
      <c r="AJ1551" s="37">
        <v>47</v>
      </c>
      <c r="AK1551" s="37" t="s">
        <v>3087</v>
      </c>
      <c r="AL1551" s="37" t="s">
        <v>709</v>
      </c>
      <c r="AN1551" s="37" t="str">
        <f>+IF(AL1551=45,1,"")</f>
        <v/>
      </c>
      <c r="AO1551" s="40">
        <f ca="1">+TODAY()</f>
        <v>44256</v>
      </c>
      <c r="AP1551" s="41" t="str">
        <f>+IF(Tabla1[[#This Row],[Fecha Ingreso Plataforma]]="","",AO1551-AC1551)</f>
        <v/>
      </c>
      <c r="AQ1551" s="40"/>
      <c r="AR1551" s="42">
        <f>+IF(Tabla1[[#This Row],[Fecha Baja]]="","",VALUE(1&amp;"/"&amp;MONTH(Tabla1[[#This Row],[Fecha Baja]])&amp;"/"&amp;YEAR(Tabla1[[#This Row],[Fecha Baja]])))</f>
        <v>43466</v>
      </c>
      <c r="AS1551" s="42" t="str">
        <f>IF(Tabla1[[#This Row],[Fecha Ingreso Plataforma]]="","",VALUE(1&amp;"/"&amp;MONTH(Tabla1[[#This Row],[Fecha Ingreso Plataforma]])&amp;"/"&amp;YEAR(Tabla1[[#This Row],[Fecha Ingreso Plataforma]])))</f>
        <v/>
      </c>
      <c r="AT1551" s="41" t="str">
        <f>+IF(AND(Tabla1[[#This Row],[dias]]&gt;=135,Tabla1[[#This Row],[Estado]]="Vigente"),"Si","No")</f>
        <v>No</v>
      </c>
      <c r="AU1551" s="37" t="str">
        <f>+IF(COUNTIF('PLAN EMPLEADO'!I:I,Tabla1[[#This Row],[Mail]])=0,"No","Si")</f>
        <v>No</v>
      </c>
      <c r="AV1551" s="89" t="s">
        <v>709</v>
      </c>
      <c r="AW1551" s="194"/>
    </row>
    <row r="1552" spans="1:49" x14ac:dyDescent="0.2">
      <c r="A1552" s="37" t="s">
        <v>27</v>
      </c>
      <c r="B1552" s="37" t="s">
        <v>3115</v>
      </c>
      <c r="C1552" s="37" t="s">
        <v>28</v>
      </c>
      <c r="D1552" s="37" t="s">
        <v>30</v>
      </c>
      <c r="E1552" s="193" t="str">
        <f>+LEFT(Tabla1[[#This Row],[RutDV]],8)</f>
        <v>18317593</v>
      </c>
      <c r="F1552" s="193" t="str">
        <f>+RIGHT(Tabla1[[#This Row],[RutDV]],1)</f>
        <v>9</v>
      </c>
      <c r="G1552" s="37" t="s">
        <v>502</v>
      </c>
      <c r="H1552" s="37" t="s">
        <v>1118</v>
      </c>
      <c r="I1552" s="37" t="str">
        <f>+TRIM(Tabla1[[#This Row],[Nombres]]&amp;" "&amp;Tabla1[[#This Row],[Apellidos]])</f>
        <v>VALENTINA IGNACIA OYARCE ALFARO</v>
      </c>
      <c r="J1552" s="37" t="s">
        <v>2164</v>
      </c>
      <c r="K1552" s="37" t="s">
        <v>2165</v>
      </c>
      <c r="L1552" s="37" t="s">
        <v>2494</v>
      </c>
      <c r="M1552" s="37" t="s">
        <v>2499</v>
      </c>
      <c r="N1552" s="37" t="s">
        <v>3112</v>
      </c>
      <c r="P1552" s="40">
        <v>43480</v>
      </c>
      <c r="Q1552" s="193" t="s">
        <v>10898</v>
      </c>
      <c r="V1552" s="40">
        <v>34035</v>
      </c>
      <c r="W1552" s="37" t="s">
        <v>3087</v>
      </c>
      <c r="Y1552" s="37" t="str">
        <f>+IFERROR(VLOOKUP(Tabla1[[#This Row],[Supervisor]],STAFF!E:H,4,0),"")</f>
        <v/>
      </c>
      <c r="Z1552" s="40">
        <v>43472</v>
      </c>
      <c r="AA1552" s="40">
        <v>43489</v>
      </c>
      <c r="AC1552" s="40"/>
      <c r="AD1552" s="37" t="s">
        <v>1118</v>
      </c>
      <c r="AE1552" s="37" t="s">
        <v>1118</v>
      </c>
      <c r="AF1552" s="37">
        <v>19023</v>
      </c>
      <c r="AG1552" s="37" t="s">
        <v>2923</v>
      </c>
      <c r="AJ1552" s="37">
        <v>47</v>
      </c>
      <c r="AK1552" s="37" t="s">
        <v>3087</v>
      </c>
      <c r="AL1552" s="37" t="s">
        <v>709</v>
      </c>
      <c r="AN1552" s="37" t="str">
        <f>+IF(AL1552=45,1,"")</f>
        <v/>
      </c>
      <c r="AO1552" s="40">
        <f ca="1">+TODAY()</f>
        <v>44256</v>
      </c>
      <c r="AP1552" s="41" t="str">
        <f>+IF(Tabla1[[#This Row],[Fecha Ingreso Plataforma]]="","",AO1552-AC1552)</f>
        <v/>
      </c>
      <c r="AQ1552" s="40"/>
      <c r="AR1552" s="42">
        <f>+IF(Tabla1[[#This Row],[Fecha Baja]]="","",VALUE(1&amp;"/"&amp;MONTH(Tabla1[[#This Row],[Fecha Baja]])&amp;"/"&amp;YEAR(Tabla1[[#This Row],[Fecha Baja]])))</f>
        <v>43466</v>
      </c>
      <c r="AS1552" s="42" t="str">
        <f>IF(Tabla1[[#This Row],[Fecha Ingreso Plataforma]]="","",VALUE(1&amp;"/"&amp;MONTH(Tabla1[[#This Row],[Fecha Ingreso Plataforma]])&amp;"/"&amp;YEAR(Tabla1[[#This Row],[Fecha Ingreso Plataforma]])))</f>
        <v/>
      </c>
      <c r="AT1552" s="41" t="str">
        <f>+IF(AND(Tabla1[[#This Row],[dias]]&gt;=135,Tabla1[[#This Row],[Estado]]="Vigente"),"Si","No")</f>
        <v>No</v>
      </c>
      <c r="AU1552" s="37" t="str">
        <f>+IF(COUNTIF('PLAN EMPLEADO'!I:I,Tabla1[[#This Row],[Mail]])=0,"No","Si")</f>
        <v>No</v>
      </c>
      <c r="AV1552" s="89" t="s">
        <v>709</v>
      </c>
      <c r="AW1552" s="194"/>
    </row>
    <row r="1553" spans="1:49" x14ac:dyDescent="0.2">
      <c r="A1553" s="37" t="s">
        <v>27</v>
      </c>
      <c r="B1553" s="37" t="s">
        <v>3115</v>
      </c>
      <c r="C1553" s="37" t="s">
        <v>28</v>
      </c>
      <c r="D1553" s="37" t="s">
        <v>30</v>
      </c>
      <c r="E1553" s="193" t="str">
        <f>+LEFT(Tabla1[[#This Row],[RutDV]],8)</f>
        <v>13941973</v>
      </c>
      <c r="F1553" s="193" t="str">
        <f>+RIGHT(Tabla1[[#This Row],[RutDV]],1)</f>
        <v>1</v>
      </c>
      <c r="G1553" s="37" t="s">
        <v>4990</v>
      </c>
      <c r="H1553" s="37" t="s">
        <v>5008</v>
      </c>
      <c r="I1553" s="37" t="str">
        <f>+TRIM(Tabla1[[#This Row],[Nombres]]&amp;" "&amp;Tabla1[[#This Row],[Apellidos]])</f>
        <v>XIMENA SOLEDAD GASCON GASCON</v>
      </c>
      <c r="J1553" s="37" t="s">
        <v>4959</v>
      </c>
      <c r="K1553" s="37" t="s">
        <v>4960</v>
      </c>
      <c r="L1553" s="37" t="s">
        <v>2494</v>
      </c>
      <c r="M1553" s="37" t="s">
        <v>2499</v>
      </c>
      <c r="N1553" s="37" t="s">
        <v>3112</v>
      </c>
      <c r="P1553" s="40">
        <v>43115</v>
      </c>
      <c r="Q1553" s="37"/>
      <c r="V1553" s="40">
        <v>29092</v>
      </c>
      <c r="W1553" s="37" t="s">
        <v>3087</v>
      </c>
      <c r="Y1553" s="37" t="str">
        <f>+IFERROR(VLOOKUP(Tabla1[[#This Row],[Supervisor]],STAFF!E:H,4,0),"")</f>
        <v/>
      </c>
      <c r="Z1553" s="40">
        <v>43472</v>
      </c>
      <c r="AA1553" s="40">
        <v>43489</v>
      </c>
      <c r="AC1553" s="40"/>
      <c r="AD1553" s="37" t="s">
        <v>5008</v>
      </c>
      <c r="AE1553" s="37" t="s">
        <v>5008</v>
      </c>
      <c r="AF1553" s="37">
        <v>19088</v>
      </c>
      <c r="AG1553" s="37" t="s">
        <v>5027</v>
      </c>
      <c r="AJ1553" s="37">
        <v>47</v>
      </c>
      <c r="AK1553" s="37" t="s">
        <v>3087</v>
      </c>
      <c r="AL1553" s="37" t="s">
        <v>709</v>
      </c>
      <c r="AN1553" s="37" t="str">
        <f>+IF(AL1553=45,1,"")</f>
        <v/>
      </c>
      <c r="AO1553" s="40">
        <f ca="1">+TODAY()</f>
        <v>44256</v>
      </c>
      <c r="AP1553" s="41" t="str">
        <f>+IF(Tabla1[[#This Row],[Fecha Ingreso Plataforma]]="","",AO1553-AC1553)</f>
        <v/>
      </c>
      <c r="AQ1553" s="40"/>
      <c r="AR1553" s="42">
        <f>+IF(Tabla1[[#This Row],[Fecha Baja]]="","",VALUE(1&amp;"/"&amp;MONTH(Tabla1[[#This Row],[Fecha Baja]])&amp;"/"&amp;YEAR(Tabla1[[#This Row],[Fecha Baja]])))</f>
        <v>43101</v>
      </c>
      <c r="AS1553" s="42" t="str">
        <f>IF(Tabla1[[#This Row],[Fecha Ingreso Plataforma]]="","",VALUE(1&amp;"/"&amp;MONTH(Tabla1[[#This Row],[Fecha Ingreso Plataforma]])&amp;"/"&amp;YEAR(Tabla1[[#This Row],[Fecha Ingreso Plataforma]])))</f>
        <v/>
      </c>
      <c r="AT1553" s="41" t="str">
        <f>+IF(AND(Tabla1[[#This Row],[dias]]&gt;=135,Tabla1[[#This Row],[Estado]]="Vigente"),"Si","No")</f>
        <v>No</v>
      </c>
      <c r="AU1553" s="37" t="str">
        <f>+IF(COUNTIF('PLAN EMPLEADO'!I:I,Tabla1[[#This Row],[Mail]])=0,"No","Si")</f>
        <v>No</v>
      </c>
      <c r="AV1553" s="89" t="s">
        <v>709</v>
      </c>
      <c r="AW1553" s="194"/>
    </row>
    <row r="1554" spans="1:49" x14ac:dyDescent="0.2">
      <c r="A1554" s="37" t="s">
        <v>27</v>
      </c>
      <c r="B1554" s="37" t="s">
        <v>3115</v>
      </c>
      <c r="C1554" s="37" t="s">
        <v>28</v>
      </c>
      <c r="D1554" s="37" t="s">
        <v>30</v>
      </c>
      <c r="E1554" s="193" t="str">
        <f>+LEFT(Tabla1[[#This Row],[RutDV]],8)</f>
        <v>12570464</v>
      </c>
      <c r="F1554" s="193" t="str">
        <f>+RIGHT(Tabla1[[#This Row],[RutDV]],1)</f>
        <v>6</v>
      </c>
      <c r="G1554" s="37" t="s">
        <v>5173</v>
      </c>
      <c r="H1554" s="37" t="s">
        <v>5191</v>
      </c>
      <c r="I1554" s="37" t="str">
        <f>+TRIM(Tabla1[[#This Row],[Nombres]]&amp;" "&amp;Tabla1[[#This Row],[Apellidos]])</f>
        <v>ALEJANDRA FABIOLA SEIDA BARRAZA</v>
      </c>
      <c r="J1554" s="37" t="s">
        <v>1704</v>
      </c>
      <c r="K1554" s="37" t="s">
        <v>5151</v>
      </c>
      <c r="L1554" s="37" t="s">
        <v>2494</v>
      </c>
      <c r="M1554" s="37" t="s">
        <v>2499</v>
      </c>
      <c r="N1554" s="37" t="s">
        <v>3112</v>
      </c>
      <c r="P1554" s="40">
        <v>43484</v>
      </c>
      <c r="Q1554" s="37"/>
      <c r="V1554" s="40">
        <v>27249</v>
      </c>
      <c r="W1554" s="37" t="s">
        <v>2515</v>
      </c>
      <c r="Y1554" s="37" t="str">
        <f>+IFERROR(VLOOKUP(Tabla1[[#This Row],[Supervisor]],STAFF!E:H,4,0),"")</f>
        <v/>
      </c>
      <c r="Z1554" s="40">
        <v>43475</v>
      </c>
      <c r="AA1554" s="40">
        <v>43493</v>
      </c>
      <c r="AC1554" s="40"/>
      <c r="AD1554" s="37" t="s">
        <v>5191</v>
      </c>
      <c r="AE1554" s="37" t="s">
        <v>5191</v>
      </c>
      <c r="AF1554" s="37">
        <v>19117</v>
      </c>
      <c r="AG1554" s="37" t="s">
        <v>5209</v>
      </c>
      <c r="AJ1554" s="37">
        <v>48</v>
      </c>
      <c r="AK1554" s="37" t="s">
        <v>2515</v>
      </c>
      <c r="AL1554" s="37" t="s">
        <v>709</v>
      </c>
      <c r="AN1554" s="37" t="str">
        <f>+IF(AL1554=45,1,"")</f>
        <v/>
      </c>
      <c r="AO1554" s="40">
        <f ca="1">+TODAY()</f>
        <v>44256</v>
      </c>
      <c r="AP1554" s="41" t="str">
        <f>+IF(Tabla1[[#This Row],[Fecha Ingreso Plataforma]]="","",AO1554-AC1554)</f>
        <v/>
      </c>
      <c r="AQ1554" s="40"/>
      <c r="AR1554" s="42">
        <f>+IF(Tabla1[[#This Row],[Fecha Baja]]="","",VALUE(1&amp;"/"&amp;MONTH(Tabla1[[#This Row],[Fecha Baja]])&amp;"/"&amp;YEAR(Tabla1[[#This Row],[Fecha Baja]])))</f>
        <v>43466</v>
      </c>
      <c r="AS1554" s="42" t="str">
        <f>IF(Tabla1[[#This Row],[Fecha Ingreso Plataforma]]="","",VALUE(1&amp;"/"&amp;MONTH(Tabla1[[#This Row],[Fecha Ingreso Plataforma]])&amp;"/"&amp;YEAR(Tabla1[[#This Row],[Fecha Ingreso Plataforma]])))</f>
        <v/>
      </c>
      <c r="AT1554" s="41" t="str">
        <f>+IF(AND(Tabla1[[#This Row],[dias]]&gt;=135,Tabla1[[#This Row],[Estado]]="Vigente"),"Si","No")</f>
        <v>No</v>
      </c>
      <c r="AU1554" s="37" t="str">
        <f>+IF(COUNTIF('PLAN EMPLEADO'!I:I,Tabla1[[#This Row],[Mail]])=0,"No","Si")</f>
        <v>No</v>
      </c>
      <c r="AV1554" s="89" t="s">
        <v>709</v>
      </c>
      <c r="AW1554" s="194"/>
    </row>
    <row r="1555" spans="1:49" x14ac:dyDescent="0.2">
      <c r="A1555" s="37" t="s">
        <v>27</v>
      </c>
      <c r="B1555" s="37" t="s">
        <v>3115</v>
      </c>
      <c r="C1555" s="37" t="s">
        <v>28</v>
      </c>
      <c r="D1555" s="37" t="s">
        <v>30</v>
      </c>
      <c r="E1555" s="193" t="str">
        <f>+LEFT(Tabla1[[#This Row],[RutDV]],8)</f>
        <v>13530644</v>
      </c>
      <c r="F1555" s="193" t="str">
        <f>+RIGHT(Tabla1[[#This Row],[RutDV]],1)</f>
        <v>4</v>
      </c>
      <c r="G1555" s="37" t="s">
        <v>5165</v>
      </c>
      <c r="H1555" s="37" t="s">
        <v>5183</v>
      </c>
      <c r="I1555" s="37" t="str">
        <f>+TRIM(Tabla1[[#This Row],[Nombres]]&amp;" "&amp;Tabla1[[#This Row],[Apellidos]])</f>
        <v>CLAUDIO ANDRES TAPIA LARA</v>
      </c>
      <c r="J1555" s="37" t="s">
        <v>3123</v>
      </c>
      <c r="K1555" s="37" t="s">
        <v>5136</v>
      </c>
      <c r="L1555" s="37" t="s">
        <v>2494</v>
      </c>
      <c r="M1555" s="37" t="s">
        <v>2499</v>
      </c>
      <c r="N1555" s="37" t="s">
        <v>3112</v>
      </c>
      <c r="P1555" s="40">
        <v>43493</v>
      </c>
      <c r="Q1555" s="37"/>
      <c r="V1555" s="40">
        <v>29159</v>
      </c>
      <c r="W1555" s="37" t="s">
        <v>2515</v>
      </c>
      <c r="Y1555" s="37" t="str">
        <f>+IFERROR(VLOOKUP(Tabla1[[#This Row],[Supervisor]],STAFF!E:H,4,0),"")</f>
        <v/>
      </c>
      <c r="Z1555" s="40">
        <v>43475</v>
      </c>
      <c r="AA1555" s="40">
        <v>43493</v>
      </c>
      <c r="AC1555" s="40"/>
      <c r="AD1555" s="37" t="s">
        <v>5183</v>
      </c>
      <c r="AE1555" s="37" t="s">
        <v>5183</v>
      </c>
      <c r="AF1555" s="37">
        <v>19017</v>
      </c>
      <c r="AG1555" s="37" t="s">
        <v>5201</v>
      </c>
      <c r="AJ1555" s="37">
        <v>48</v>
      </c>
      <c r="AK1555" s="37" t="s">
        <v>2515</v>
      </c>
      <c r="AL1555" s="37" t="s">
        <v>709</v>
      </c>
      <c r="AN1555" s="37" t="str">
        <f>+IF(AL1555=45,1,"")</f>
        <v/>
      </c>
      <c r="AO1555" s="40">
        <f ca="1">+TODAY()</f>
        <v>44256</v>
      </c>
      <c r="AP1555" s="41" t="str">
        <f>+IF(Tabla1[[#This Row],[Fecha Ingreso Plataforma]]="","",AO1555-AC1555)</f>
        <v/>
      </c>
      <c r="AQ1555" s="40"/>
      <c r="AR1555" s="42">
        <f>+IF(Tabla1[[#This Row],[Fecha Baja]]="","",VALUE(1&amp;"/"&amp;MONTH(Tabla1[[#This Row],[Fecha Baja]])&amp;"/"&amp;YEAR(Tabla1[[#This Row],[Fecha Baja]])))</f>
        <v>43466</v>
      </c>
      <c r="AS1555" s="42" t="str">
        <f>IF(Tabla1[[#This Row],[Fecha Ingreso Plataforma]]="","",VALUE(1&amp;"/"&amp;MONTH(Tabla1[[#This Row],[Fecha Ingreso Plataforma]])&amp;"/"&amp;YEAR(Tabla1[[#This Row],[Fecha Ingreso Plataforma]])))</f>
        <v/>
      </c>
      <c r="AT1555" s="41" t="str">
        <f>+IF(AND(Tabla1[[#This Row],[dias]]&gt;=135,Tabla1[[#This Row],[Estado]]="Vigente"),"Si","No")</f>
        <v>No</v>
      </c>
      <c r="AU1555" s="37" t="str">
        <f>+IF(COUNTIF('PLAN EMPLEADO'!I:I,Tabla1[[#This Row],[Mail]])=0,"No","Si")</f>
        <v>No</v>
      </c>
      <c r="AV1555" s="89" t="s">
        <v>709</v>
      </c>
      <c r="AW1555" s="194"/>
    </row>
    <row r="1556" spans="1:49" x14ac:dyDescent="0.2">
      <c r="A1556" s="37" t="s">
        <v>27</v>
      </c>
      <c r="B1556" s="37" t="s">
        <v>3115</v>
      </c>
      <c r="C1556" s="37" t="s">
        <v>28</v>
      </c>
      <c r="D1556" s="37" t="s">
        <v>30</v>
      </c>
      <c r="E1556" s="193" t="str">
        <f>+LEFT(Tabla1[[#This Row],[RutDV]],8)</f>
        <v>17979641</v>
      </c>
      <c r="F1556" s="193" t="str">
        <f>+RIGHT(Tabla1[[#This Row],[RutDV]],1)</f>
        <v>4</v>
      </c>
      <c r="G1556" s="37" t="s">
        <v>5169</v>
      </c>
      <c r="H1556" s="37" t="s">
        <v>5187</v>
      </c>
      <c r="I1556" s="37" t="str">
        <f>+TRIM(Tabla1[[#This Row],[Nombres]]&amp;" "&amp;Tabla1[[#This Row],[Apellidos]])</f>
        <v>FELIPE MARCO BARRIOS ARAYA</v>
      </c>
      <c r="J1556" s="37" t="s">
        <v>5143</v>
      </c>
      <c r="K1556" s="37" t="s">
        <v>5144</v>
      </c>
      <c r="L1556" s="37" t="s">
        <v>2494</v>
      </c>
      <c r="M1556" s="37" t="s">
        <v>2499</v>
      </c>
      <c r="N1556" s="37" t="s">
        <v>3112</v>
      </c>
      <c r="P1556" s="40">
        <v>43483</v>
      </c>
      <c r="Q1556" s="37"/>
      <c r="V1556" s="40">
        <v>33521</v>
      </c>
      <c r="W1556" s="37" t="s">
        <v>2515</v>
      </c>
      <c r="Y1556" s="37" t="str">
        <f>+IFERROR(VLOOKUP(Tabla1[[#This Row],[Supervisor]],STAFF!E:H,4,0),"")</f>
        <v/>
      </c>
      <c r="Z1556" s="40">
        <v>43475</v>
      </c>
      <c r="AA1556" s="40">
        <v>43493</v>
      </c>
      <c r="AC1556" s="40"/>
      <c r="AD1556" s="37" t="s">
        <v>5187</v>
      </c>
      <c r="AE1556" s="37" t="s">
        <v>5187</v>
      </c>
      <c r="AF1556" s="37">
        <v>19063</v>
      </c>
      <c r="AG1556" s="37" t="s">
        <v>5205</v>
      </c>
      <c r="AJ1556" s="37">
        <v>48</v>
      </c>
      <c r="AK1556" s="37" t="s">
        <v>2515</v>
      </c>
      <c r="AL1556" s="37" t="s">
        <v>709</v>
      </c>
      <c r="AN1556" s="37" t="str">
        <f>+IF(AL1556=45,1,"")</f>
        <v/>
      </c>
      <c r="AO1556" s="40">
        <f ca="1">+TODAY()</f>
        <v>44256</v>
      </c>
      <c r="AP1556" s="41" t="str">
        <f>+IF(Tabla1[[#This Row],[Fecha Ingreso Plataforma]]="","",AO1556-AC1556)</f>
        <v/>
      </c>
      <c r="AQ1556" s="40"/>
      <c r="AR1556" s="42">
        <f>+IF(Tabla1[[#This Row],[Fecha Baja]]="","",VALUE(1&amp;"/"&amp;MONTH(Tabla1[[#This Row],[Fecha Baja]])&amp;"/"&amp;YEAR(Tabla1[[#This Row],[Fecha Baja]])))</f>
        <v>43466</v>
      </c>
      <c r="AS1556" s="42" t="str">
        <f>IF(Tabla1[[#This Row],[Fecha Ingreso Plataforma]]="","",VALUE(1&amp;"/"&amp;MONTH(Tabla1[[#This Row],[Fecha Ingreso Plataforma]])&amp;"/"&amp;YEAR(Tabla1[[#This Row],[Fecha Ingreso Plataforma]])))</f>
        <v/>
      </c>
      <c r="AT1556" s="41" t="str">
        <f>+IF(AND(Tabla1[[#This Row],[dias]]&gt;=135,Tabla1[[#This Row],[Estado]]="Vigente"),"Si","No")</f>
        <v>No</v>
      </c>
      <c r="AU1556" s="37" t="str">
        <f>+IF(COUNTIF('PLAN EMPLEADO'!I:I,Tabla1[[#This Row],[Mail]])=0,"No","Si")</f>
        <v>No</v>
      </c>
      <c r="AV1556" s="89" t="s">
        <v>709</v>
      </c>
      <c r="AW1556" s="194"/>
    </row>
    <row r="1557" spans="1:49" x14ac:dyDescent="0.2">
      <c r="A1557" s="37" t="s">
        <v>27</v>
      </c>
      <c r="B1557" s="37" t="s">
        <v>3115</v>
      </c>
      <c r="C1557" s="37" t="s">
        <v>28</v>
      </c>
      <c r="D1557" s="37" t="s">
        <v>30</v>
      </c>
      <c r="E1557" s="193" t="str">
        <f>+LEFT(Tabla1[[#This Row],[RutDV]],8)</f>
        <v>18580084</v>
      </c>
      <c r="F1557" s="193" t="str">
        <f>+RIGHT(Tabla1[[#This Row],[RutDV]],1)</f>
        <v>9</v>
      </c>
      <c r="G1557" s="37" t="s">
        <v>5175</v>
      </c>
      <c r="H1557" s="37" t="s">
        <v>5193</v>
      </c>
      <c r="I1557" s="37" t="str">
        <f>+TRIM(Tabla1[[#This Row],[Nombres]]&amp;" "&amp;Tabla1[[#This Row],[Apellidos]])</f>
        <v>MANUEL ALEJANDRO ROJAS HERRAZ</v>
      </c>
      <c r="J1557" s="37" t="s">
        <v>5154</v>
      </c>
      <c r="K1557" s="37" t="s">
        <v>5155</v>
      </c>
      <c r="L1557" s="37" t="s">
        <v>2494</v>
      </c>
      <c r="M1557" s="37" t="s">
        <v>2499</v>
      </c>
      <c r="N1557" s="37" t="s">
        <v>3112</v>
      </c>
      <c r="P1557" s="40">
        <v>43484</v>
      </c>
      <c r="Q1557" s="37"/>
      <c r="V1557" s="40">
        <v>34179</v>
      </c>
      <c r="W1557" s="37" t="s">
        <v>2515</v>
      </c>
      <c r="Y1557" s="37" t="str">
        <f>+IFERROR(VLOOKUP(Tabla1[[#This Row],[Supervisor]],STAFF!E:H,4,0),"")</f>
        <v/>
      </c>
      <c r="Z1557" s="40">
        <v>43475</v>
      </c>
      <c r="AA1557" s="40">
        <v>43493</v>
      </c>
      <c r="AC1557" s="40"/>
      <c r="AD1557" s="37" t="s">
        <v>5193</v>
      </c>
      <c r="AE1557" s="37" t="s">
        <v>5193</v>
      </c>
      <c r="AF1557" s="37">
        <v>19202</v>
      </c>
      <c r="AG1557" s="37" t="s">
        <v>5211</v>
      </c>
      <c r="AJ1557" s="37">
        <v>48</v>
      </c>
      <c r="AK1557" s="37" t="s">
        <v>2515</v>
      </c>
      <c r="AL1557" s="37" t="s">
        <v>709</v>
      </c>
      <c r="AN1557" s="37" t="str">
        <f>+IF(AL1557=45,1,"")</f>
        <v/>
      </c>
      <c r="AO1557" s="40">
        <f ca="1">+TODAY()</f>
        <v>44256</v>
      </c>
      <c r="AP1557" s="41" t="str">
        <f>+IF(Tabla1[[#This Row],[Fecha Ingreso Plataforma]]="","",AO1557-AC1557)</f>
        <v/>
      </c>
      <c r="AQ1557" s="40"/>
      <c r="AR1557" s="42">
        <f>+IF(Tabla1[[#This Row],[Fecha Baja]]="","",VALUE(1&amp;"/"&amp;MONTH(Tabla1[[#This Row],[Fecha Baja]])&amp;"/"&amp;YEAR(Tabla1[[#This Row],[Fecha Baja]])))</f>
        <v>43466</v>
      </c>
      <c r="AS1557" s="42" t="str">
        <f>IF(Tabla1[[#This Row],[Fecha Ingreso Plataforma]]="","",VALUE(1&amp;"/"&amp;MONTH(Tabla1[[#This Row],[Fecha Ingreso Plataforma]])&amp;"/"&amp;YEAR(Tabla1[[#This Row],[Fecha Ingreso Plataforma]])))</f>
        <v/>
      </c>
      <c r="AT1557" s="41" t="str">
        <f>+IF(AND(Tabla1[[#This Row],[dias]]&gt;=135,Tabla1[[#This Row],[Estado]]="Vigente"),"Si","No")</f>
        <v>No</v>
      </c>
      <c r="AU1557" s="37" t="str">
        <f>+IF(COUNTIF('PLAN EMPLEADO'!I:I,Tabla1[[#This Row],[Mail]])=0,"No","Si")</f>
        <v>No</v>
      </c>
      <c r="AV1557" s="89" t="s">
        <v>709</v>
      </c>
      <c r="AW1557" s="194"/>
    </row>
    <row r="1558" spans="1:49" x14ac:dyDescent="0.2">
      <c r="A1558" s="37" t="s">
        <v>27</v>
      </c>
      <c r="B1558" s="37" t="s">
        <v>3115</v>
      </c>
      <c r="C1558" s="37" t="s">
        <v>28</v>
      </c>
      <c r="D1558" s="37" t="s">
        <v>30</v>
      </c>
      <c r="E1558" s="193" t="str">
        <f>+LEFT(Tabla1[[#This Row],[RutDV]],8)</f>
        <v>15036847</v>
      </c>
      <c r="F1558" s="193" t="str">
        <f>+RIGHT(Tabla1[[#This Row],[RutDV]],1)</f>
        <v>2</v>
      </c>
      <c r="G1558" s="37" t="s">
        <v>5167</v>
      </c>
      <c r="H1558" s="37" t="s">
        <v>5185</v>
      </c>
      <c r="I1558" s="37" t="str">
        <f>+TRIM(Tabla1[[#This Row],[Nombres]]&amp;" "&amp;Tabla1[[#This Row],[Apellidos]])</f>
        <v>MONICA MARITZA MENDOZA MENDOZA</v>
      </c>
      <c r="J1558" s="37" t="s">
        <v>5139</v>
      </c>
      <c r="K1558" s="37" t="s">
        <v>5140</v>
      </c>
      <c r="L1558" s="37" t="s">
        <v>2494</v>
      </c>
      <c r="M1558" s="37" t="s">
        <v>2499</v>
      </c>
      <c r="N1558" s="37" t="s">
        <v>3596</v>
      </c>
      <c r="P1558" s="40">
        <v>43494</v>
      </c>
      <c r="Q1558" s="37"/>
      <c r="V1558" s="40">
        <v>30269</v>
      </c>
      <c r="W1558" s="37" t="s">
        <v>2515</v>
      </c>
      <c r="Y1558" s="37" t="str">
        <f>+IFERROR(VLOOKUP(Tabla1[[#This Row],[Supervisor]],STAFF!E:H,4,0),"")</f>
        <v/>
      </c>
      <c r="Z1558" s="40">
        <v>43475</v>
      </c>
      <c r="AA1558" s="40">
        <v>43493</v>
      </c>
      <c r="AC1558" s="40"/>
      <c r="AD1558" s="37" t="s">
        <v>5185</v>
      </c>
      <c r="AE1558" s="37" t="s">
        <v>5185</v>
      </c>
      <c r="AF1558" s="37">
        <v>19048</v>
      </c>
      <c r="AG1558" s="37" t="s">
        <v>5203</v>
      </c>
      <c r="AJ1558" s="37">
        <v>48</v>
      </c>
      <c r="AK1558" s="37" t="s">
        <v>2515</v>
      </c>
      <c r="AL1558" s="37" t="s">
        <v>709</v>
      </c>
      <c r="AN1558" s="37" t="str">
        <f>+IF(AL1558=45,1,"")</f>
        <v/>
      </c>
      <c r="AO1558" s="40">
        <f ca="1">+TODAY()</f>
        <v>44256</v>
      </c>
      <c r="AP1558" s="41" t="str">
        <f>+IF(Tabla1[[#This Row],[Fecha Ingreso Plataforma]]="","",AO1558-AC1558)</f>
        <v/>
      </c>
      <c r="AQ1558" s="40"/>
      <c r="AR1558" s="42">
        <f>+IF(Tabla1[[#This Row],[Fecha Baja]]="","",VALUE(1&amp;"/"&amp;MONTH(Tabla1[[#This Row],[Fecha Baja]])&amp;"/"&amp;YEAR(Tabla1[[#This Row],[Fecha Baja]])))</f>
        <v>43466</v>
      </c>
      <c r="AS1558" s="42" t="str">
        <f>IF(Tabla1[[#This Row],[Fecha Ingreso Plataforma]]="","",VALUE(1&amp;"/"&amp;MONTH(Tabla1[[#This Row],[Fecha Ingreso Plataforma]])&amp;"/"&amp;YEAR(Tabla1[[#This Row],[Fecha Ingreso Plataforma]])))</f>
        <v/>
      </c>
      <c r="AT1558" s="41" t="str">
        <f>+IF(AND(Tabla1[[#This Row],[dias]]&gt;=135,Tabla1[[#This Row],[Estado]]="Vigente"),"Si","No")</f>
        <v>No</v>
      </c>
      <c r="AU1558" s="37" t="str">
        <f>+IF(COUNTIF('PLAN EMPLEADO'!I:I,Tabla1[[#This Row],[Mail]])=0,"No","Si")</f>
        <v>No</v>
      </c>
      <c r="AV1558" s="89" t="s">
        <v>709</v>
      </c>
      <c r="AW1558" s="194"/>
    </row>
    <row r="1559" spans="1:49" x14ac:dyDescent="0.2">
      <c r="A1559" s="37" t="s">
        <v>27</v>
      </c>
      <c r="B1559" s="37" t="s">
        <v>3115</v>
      </c>
      <c r="C1559" s="37" t="s">
        <v>28</v>
      </c>
      <c r="D1559" s="37" t="s">
        <v>30</v>
      </c>
      <c r="E1559" s="193" t="str">
        <f>+LEFT(Tabla1[[#This Row],[RutDV]],8)</f>
        <v>17465297</v>
      </c>
      <c r="F1559" s="193" t="str">
        <f>+RIGHT(Tabla1[[#This Row],[RutDV]],1)</f>
        <v>K</v>
      </c>
      <c r="G1559" s="37" t="s">
        <v>5166</v>
      </c>
      <c r="H1559" s="37" t="s">
        <v>5184</v>
      </c>
      <c r="I1559" s="37" t="str">
        <f>+TRIM(Tabla1[[#This Row],[Nombres]]&amp;" "&amp;Tabla1[[#This Row],[Apellidos]])</f>
        <v>MELANIE TAHIRI TABILO ALARCON</v>
      </c>
      <c r="J1559" s="37" t="s">
        <v>5137</v>
      </c>
      <c r="K1559" s="37" t="s">
        <v>5138</v>
      </c>
      <c r="L1559" s="37" t="s">
        <v>2494</v>
      </c>
      <c r="M1559" s="37" t="s">
        <v>2499</v>
      </c>
      <c r="N1559" s="37" t="s">
        <v>3112</v>
      </c>
      <c r="P1559" s="40">
        <v>43475</v>
      </c>
      <c r="Q1559" s="37"/>
      <c r="V1559" s="40">
        <v>32924</v>
      </c>
      <c r="W1559" s="37" t="s">
        <v>2515</v>
      </c>
      <c r="Y1559" s="37" t="str">
        <f>+IFERROR(VLOOKUP(Tabla1[[#This Row],[Supervisor]],STAFF!E:H,4,0),"")</f>
        <v/>
      </c>
      <c r="Z1559" s="40">
        <v>43475</v>
      </c>
      <c r="AA1559" s="40">
        <v>43493</v>
      </c>
      <c r="AC1559" s="40"/>
      <c r="AD1559" s="37" t="s">
        <v>5184</v>
      </c>
      <c r="AE1559" s="37" t="s">
        <v>5184</v>
      </c>
      <c r="AF1559" s="37">
        <v>19023</v>
      </c>
      <c r="AG1559" s="37" t="s">
        <v>5202</v>
      </c>
      <c r="AJ1559" s="37">
        <v>48</v>
      </c>
      <c r="AK1559" s="37" t="s">
        <v>2515</v>
      </c>
      <c r="AL1559" s="37" t="s">
        <v>709</v>
      </c>
      <c r="AN1559" s="37" t="str">
        <f>+IF(AL1559=45,1,"")</f>
        <v/>
      </c>
      <c r="AO1559" s="40">
        <f ca="1">+TODAY()</f>
        <v>44256</v>
      </c>
      <c r="AP1559" s="41" t="str">
        <f>+IF(Tabla1[[#This Row],[Fecha Ingreso Plataforma]]="","",AO1559-AC1559)</f>
        <v/>
      </c>
      <c r="AQ1559" s="40"/>
      <c r="AR1559" s="42">
        <f>+IF(Tabla1[[#This Row],[Fecha Baja]]="","",VALUE(1&amp;"/"&amp;MONTH(Tabla1[[#This Row],[Fecha Baja]])&amp;"/"&amp;YEAR(Tabla1[[#This Row],[Fecha Baja]])))</f>
        <v>43466</v>
      </c>
      <c r="AS1559" s="42" t="str">
        <f>IF(Tabla1[[#This Row],[Fecha Ingreso Plataforma]]="","",VALUE(1&amp;"/"&amp;MONTH(Tabla1[[#This Row],[Fecha Ingreso Plataforma]])&amp;"/"&amp;YEAR(Tabla1[[#This Row],[Fecha Ingreso Plataforma]])))</f>
        <v/>
      </c>
      <c r="AT1559" s="41" t="str">
        <f>+IF(AND(Tabla1[[#This Row],[dias]]&gt;=135,Tabla1[[#This Row],[Estado]]="Vigente"),"Si","No")</f>
        <v>No</v>
      </c>
      <c r="AU1559" s="37" t="str">
        <f>+IF(COUNTIF('PLAN EMPLEADO'!I:I,Tabla1[[#This Row],[Mail]])=0,"No","Si")</f>
        <v>No</v>
      </c>
      <c r="AV1559" s="89" t="s">
        <v>709</v>
      </c>
      <c r="AW1559" s="194"/>
    </row>
    <row r="1560" spans="1:49" x14ac:dyDescent="0.2">
      <c r="A1560" s="37" t="s">
        <v>27</v>
      </c>
      <c r="B1560" s="37" t="s">
        <v>3115</v>
      </c>
      <c r="C1560" s="37" t="s">
        <v>28</v>
      </c>
      <c r="D1560" s="37" t="s">
        <v>30</v>
      </c>
      <c r="E1560" s="193" t="str">
        <f>+LEFT(Tabla1[[#This Row],[RutDV]],8)</f>
        <v>18858987</v>
      </c>
      <c r="F1560" s="193" t="str">
        <f>+RIGHT(Tabla1[[#This Row],[RutDV]],1)</f>
        <v>1</v>
      </c>
      <c r="G1560" s="37" t="s">
        <v>5171</v>
      </c>
      <c r="H1560" s="37" t="s">
        <v>5189</v>
      </c>
      <c r="I1560" s="37" t="str">
        <f>+TRIM(Tabla1[[#This Row],[Nombres]]&amp;" "&amp;Tabla1[[#This Row],[Apellidos]])</f>
        <v>NICOLE VALENTINA IBARRA JARA</v>
      </c>
      <c r="J1560" s="37" t="s">
        <v>5147</v>
      </c>
      <c r="K1560" s="37" t="s">
        <v>5148</v>
      </c>
      <c r="L1560" s="37" t="s">
        <v>2494</v>
      </c>
      <c r="M1560" s="37" t="s">
        <v>2499</v>
      </c>
      <c r="N1560" s="37" t="s">
        <v>3112</v>
      </c>
      <c r="P1560" s="40">
        <v>43475</v>
      </c>
      <c r="Q1560" s="37"/>
      <c r="V1560" s="40">
        <v>34828</v>
      </c>
      <c r="W1560" s="37" t="s">
        <v>2515</v>
      </c>
      <c r="Y1560" s="37" t="str">
        <f>+IFERROR(VLOOKUP(Tabla1[[#This Row],[Supervisor]],STAFF!E:H,4,0),"")</f>
        <v/>
      </c>
      <c r="Z1560" s="40">
        <v>43475</v>
      </c>
      <c r="AA1560" s="40">
        <v>43493</v>
      </c>
      <c r="AC1560" s="40"/>
      <c r="AD1560" s="37" t="s">
        <v>5189</v>
      </c>
      <c r="AE1560" s="37" t="s">
        <v>5189</v>
      </c>
      <c r="AF1560" s="37">
        <v>19088</v>
      </c>
      <c r="AG1560" s="37" t="s">
        <v>5207</v>
      </c>
      <c r="AJ1560" s="37">
        <v>48</v>
      </c>
      <c r="AK1560" s="37" t="s">
        <v>2515</v>
      </c>
      <c r="AL1560" s="37" t="s">
        <v>709</v>
      </c>
      <c r="AN1560" s="37" t="str">
        <f>+IF(AL1560=45,1,"")</f>
        <v/>
      </c>
      <c r="AO1560" s="40">
        <f ca="1">+TODAY()</f>
        <v>44256</v>
      </c>
      <c r="AP1560" s="41" t="str">
        <f>+IF(Tabla1[[#This Row],[Fecha Ingreso Plataforma]]="","",AO1560-AC1560)</f>
        <v/>
      </c>
      <c r="AQ1560" s="40"/>
      <c r="AR1560" s="42">
        <f>+IF(Tabla1[[#This Row],[Fecha Baja]]="","",VALUE(1&amp;"/"&amp;MONTH(Tabla1[[#This Row],[Fecha Baja]])&amp;"/"&amp;YEAR(Tabla1[[#This Row],[Fecha Baja]])))</f>
        <v>43466</v>
      </c>
      <c r="AS1560" s="42" t="str">
        <f>IF(Tabla1[[#This Row],[Fecha Ingreso Plataforma]]="","",VALUE(1&amp;"/"&amp;MONTH(Tabla1[[#This Row],[Fecha Ingreso Plataforma]])&amp;"/"&amp;YEAR(Tabla1[[#This Row],[Fecha Ingreso Plataforma]])))</f>
        <v/>
      </c>
      <c r="AT1560" s="41" t="str">
        <f>+IF(AND(Tabla1[[#This Row],[dias]]&gt;=135,Tabla1[[#This Row],[Estado]]="Vigente"),"Si","No")</f>
        <v>No</v>
      </c>
      <c r="AU1560" s="37" t="str">
        <f>+IF(COUNTIF('PLAN EMPLEADO'!I:I,Tabla1[[#This Row],[Mail]])=0,"No","Si")</f>
        <v>No</v>
      </c>
      <c r="AV1560" s="89" t="s">
        <v>709</v>
      </c>
      <c r="AW1560" s="194"/>
    </row>
    <row r="1561" spans="1:49" x14ac:dyDescent="0.2">
      <c r="A1561" s="37" t="s">
        <v>27</v>
      </c>
      <c r="B1561" s="37" t="s">
        <v>3115</v>
      </c>
      <c r="C1561" s="37" t="s">
        <v>28</v>
      </c>
      <c r="D1561" s="37" t="s">
        <v>30</v>
      </c>
      <c r="E1561" s="193" t="str">
        <f>+LEFT(Tabla1[[#This Row],[RutDV]],8)</f>
        <v>12424703</v>
      </c>
      <c r="F1561" s="193" t="str">
        <f>+RIGHT(Tabla1[[#This Row],[RutDV]],1)</f>
        <v>9</v>
      </c>
      <c r="G1561" s="37" t="s">
        <v>5168</v>
      </c>
      <c r="H1561" s="37" t="s">
        <v>5186</v>
      </c>
      <c r="I1561" s="37" t="str">
        <f>+TRIM(Tabla1[[#This Row],[Nombres]]&amp;" "&amp;Tabla1[[#This Row],[Apellidos]])</f>
        <v>PAMELA ALEJANDRA ARANDA VERGARA</v>
      </c>
      <c r="J1561" s="37" t="s">
        <v>5141</v>
      </c>
      <c r="K1561" s="37" t="s">
        <v>5142</v>
      </c>
      <c r="L1561" s="37" t="s">
        <v>2494</v>
      </c>
      <c r="M1561" s="37" t="s">
        <v>2499</v>
      </c>
      <c r="N1561" s="37" t="s">
        <v>3112</v>
      </c>
      <c r="P1561" s="40">
        <v>43483</v>
      </c>
      <c r="Q1561" s="37"/>
      <c r="V1561" s="40">
        <v>26680</v>
      </c>
      <c r="W1561" s="37" t="s">
        <v>2515</v>
      </c>
      <c r="Y1561" s="37" t="str">
        <f>+IFERROR(VLOOKUP(Tabla1[[#This Row],[Supervisor]],STAFF!E:H,4,0),"")</f>
        <v/>
      </c>
      <c r="Z1561" s="40">
        <v>43475</v>
      </c>
      <c r="AA1561" s="40">
        <v>43493</v>
      </c>
      <c r="AC1561" s="40"/>
      <c r="AD1561" s="37" t="s">
        <v>5186</v>
      </c>
      <c r="AE1561" s="37" t="s">
        <v>5186</v>
      </c>
      <c r="AF1561" s="37">
        <v>19056</v>
      </c>
      <c r="AG1561" s="37" t="s">
        <v>5204</v>
      </c>
      <c r="AJ1561" s="37">
        <v>48</v>
      </c>
      <c r="AK1561" s="37" t="s">
        <v>2515</v>
      </c>
      <c r="AL1561" s="37" t="s">
        <v>709</v>
      </c>
      <c r="AN1561" s="37" t="str">
        <f>+IF(AL1561=45,1,"")</f>
        <v/>
      </c>
      <c r="AO1561" s="40">
        <f ca="1">+TODAY()</f>
        <v>44256</v>
      </c>
      <c r="AP1561" s="41" t="str">
        <f>+IF(Tabla1[[#This Row],[Fecha Ingreso Plataforma]]="","",AO1561-AC1561)</f>
        <v/>
      </c>
      <c r="AQ1561" s="40"/>
      <c r="AR1561" s="42">
        <f>+IF(Tabla1[[#This Row],[Fecha Baja]]="","",VALUE(1&amp;"/"&amp;MONTH(Tabla1[[#This Row],[Fecha Baja]])&amp;"/"&amp;YEAR(Tabla1[[#This Row],[Fecha Baja]])))</f>
        <v>43466</v>
      </c>
      <c r="AS1561" s="42" t="str">
        <f>IF(Tabla1[[#This Row],[Fecha Ingreso Plataforma]]="","",VALUE(1&amp;"/"&amp;MONTH(Tabla1[[#This Row],[Fecha Ingreso Plataforma]])&amp;"/"&amp;YEAR(Tabla1[[#This Row],[Fecha Ingreso Plataforma]])))</f>
        <v/>
      </c>
      <c r="AT1561" s="41" t="str">
        <f>+IF(AND(Tabla1[[#This Row],[dias]]&gt;=135,Tabla1[[#This Row],[Estado]]="Vigente"),"Si","No")</f>
        <v>No</v>
      </c>
      <c r="AU1561" s="37" t="str">
        <f>+IF(COUNTIF('PLAN EMPLEADO'!I:I,Tabla1[[#This Row],[Mail]])=0,"No","Si")</f>
        <v>No</v>
      </c>
      <c r="AV1561" s="89" t="s">
        <v>709</v>
      </c>
      <c r="AW1561" s="194"/>
    </row>
    <row r="1562" spans="1:49" x14ac:dyDescent="0.2">
      <c r="A1562" s="37" t="s">
        <v>27</v>
      </c>
      <c r="B1562" s="37" t="s">
        <v>3115</v>
      </c>
      <c r="C1562" s="37" t="s">
        <v>28</v>
      </c>
      <c r="D1562" s="37" t="s">
        <v>30</v>
      </c>
      <c r="E1562" s="193" t="str">
        <f>+LEFT(Tabla1[[#This Row],[RutDV]],8)</f>
        <v>14903564</v>
      </c>
      <c r="F1562" s="193" t="str">
        <f>+RIGHT(Tabla1[[#This Row],[RutDV]],1)</f>
        <v>8</v>
      </c>
      <c r="G1562" s="37" t="s">
        <v>5174</v>
      </c>
      <c r="H1562" s="37" t="s">
        <v>5192</v>
      </c>
      <c r="I1562" s="37" t="str">
        <f>+TRIM(Tabla1[[#This Row],[Nombres]]&amp;" "&amp;Tabla1[[#This Row],[Apellidos]])</f>
        <v>ROBERTO CARLOS RAVELLO ARANCIBIA</v>
      </c>
      <c r="J1562" s="37" t="s">
        <v>5152</v>
      </c>
      <c r="K1562" s="37" t="s">
        <v>5153</v>
      </c>
      <c r="L1562" s="37" t="s">
        <v>2494</v>
      </c>
      <c r="M1562" s="37" t="s">
        <v>2499</v>
      </c>
      <c r="N1562" s="37" t="s">
        <v>3596</v>
      </c>
      <c r="P1562" s="40">
        <v>43494</v>
      </c>
      <c r="Q1562" s="37"/>
      <c r="V1562" s="40">
        <v>29774</v>
      </c>
      <c r="W1562" s="37" t="s">
        <v>2515</v>
      </c>
      <c r="Y1562" s="37" t="str">
        <f>+IFERROR(VLOOKUP(Tabla1[[#This Row],[Supervisor]],STAFF!E:H,4,0),"")</f>
        <v/>
      </c>
      <c r="Z1562" s="40">
        <v>43475</v>
      </c>
      <c r="AA1562" s="40">
        <v>43493</v>
      </c>
      <c r="AC1562" s="40"/>
      <c r="AD1562" s="37" t="s">
        <v>5192</v>
      </c>
      <c r="AE1562" s="37" t="s">
        <v>5192</v>
      </c>
      <c r="AF1562" s="37">
        <v>19188</v>
      </c>
      <c r="AG1562" s="37" t="s">
        <v>5210</v>
      </c>
      <c r="AJ1562" s="37">
        <v>48</v>
      </c>
      <c r="AK1562" s="37" t="s">
        <v>2515</v>
      </c>
      <c r="AL1562" s="37" t="s">
        <v>709</v>
      </c>
      <c r="AN1562" s="37" t="str">
        <f>+IF(AL1562=45,1,"")</f>
        <v/>
      </c>
      <c r="AO1562" s="40">
        <f ca="1">+TODAY()</f>
        <v>44256</v>
      </c>
      <c r="AP1562" s="41" t="str">
        <f>+IF(Tabla1[[#This Row],[Fecha Ingreso Plataforma]]="","",AO1562-AC1562)</f>
        <v/>
      </c>
      <c r="AQ1562" s="40"/>
      <c r="AR1562" s="42">
        <f>+IF(Tabla1[[#This Row],[Fecha Baja]]="","",VALUE(1&amp;"/"&amp;MONTH(Tabla1[[#This Row],[Fecha Baja]])&amp;"/"&amp;YEAR(Tabla1[[#This Row],[Fecha Baja]])))</f>
        <v>43466</v>
      </c>
      <c r="AS1562" s="42" t="str">
        <f>IF(Tabla1[[#This Row],[Fecha Ingreso Plataforma]]="","",VALUE(1&amp;"/"&amp;MONTH(Tabla1[[#This Row],[Fecha Ingreso Plataforma]])&amp;"/"&amp;YEAR(Tabla1[[#This Row],[Fecha Ingreso Plataforma]])))</f>
        <v/>
      </c>
      <c r="AT1562" s="41" t="str">
        <f>+IF(AND(Tabla1[[#This Row],[dias]]&gt;=135,Tabla1[[#This Row],[Estado]]="Vigente"),"Si","No")</f>
        <v>No</v>
      </c>
      <c r="AU1562" s="37" t="str">
        <f>+IF(COUNTIF('PLAN EMPLEADO'!I:I,Tabla1[[#This Row],[Mail]])=0,"No","Si")</f>
        <v>No</v>
      </c>
      <c r="AV1562" s="89" t="s">
        <v>709</v>
      </c>
      <c r="AW1562" s="194"/>
    </row>
    <row r="1563" spans="1:49" x14ac:dyDescent="0.2">
      <c r="A1563" s="37" t="s">
        <v>27</v>
      </c>
      <c r="B1563" s="37" t="s">
        <v>3115</v>
      </c>
      <c r="C1563" s="37" t="s">
        <v>28</v>
      </c>
      <c r="D1563" s="37" t="s">
        <v>30</v>
      </c>
      <c r="E1563" s="193" t="str">
        <f>+LEFT(Tabla1[[#This Row],[RutDV]],8)</f>
        <v>17722724</v>
      </c>
      <c r="F1563" s="193" t="str">
        <f>+RIGHT(Tabla1[[#This Row],[RutDV]],1)</f>
        <v>2</v>
      </c>
      <c r="G1563" s="37" t="s">
        <v>5172</v>
      </c>
      <c r="H1563" s="37" t="s">
        <v>5190</v>
      </c>
      <c r="I1563" s="37" t="str">
        <f>+TRIM(Tabla1[[#This Row],[Nombres]]&amp;" "&amp;Tabla1[[#This Row],[Apellidos]])</f>
        <v>STEPHANIE NICOLE CONTRERAS ARAYA</v>
      </c>
      <c r="J1563" s="37" t="s">
        <v>5149</v>
      </c>
      <c r="K1563" s="37" t="s">
        <v>5150</v>
      </c>
      <c r="L1563" s="37" t="s">
        <v>2494</v>
      </c>
      <c r="M1563" s="37" t="s">
        <v>2499</v>
      </c>
      <c r="N1563" s="37" t="s">
        <v>3112</v>
      </c>
      <c r="P1563" s="40">
        <v>43484</v>
      </c>
      <c r="Q1563" s="37"/>
      <c r="V1563" s="40">
        <v>33349</v>
      </c>
      <c r="W1563" s="37" t="s">
        <v>2515</v>
      </c>
      <c r="Y1563" s="37" t="str">
        <f>+IFERROR(VLOOKUP(Tabla1[[#This Row],[Supervisor]],STAFF!E:H,4,0),"")</f>
        <v/>
      </c>
      <c r="Z1563" s="40">
        <v>43475</v>
      </c>
      <c r="AA1563" s="40">
        <v>43493</v>
      </c>
      <c r="AC1563" s="40"/>
      <c r="AD1563" s="37" t="s">
        <v>5190</v>
      </c>
      <c r="AE1563" s="37" t="s">
        <v>5190</v>
      </c>
      <c r="AF1563" s="37">
        <v>19090</v>
      </c>
      <c r="AG1563" s="37" t="s">
        <v>5208</v>
      </c>
      <c r="AJ1563" s="37">
        <v>48</v>
      </c>
      <c r="AK1563" s="37" t="s">
        <v>2515</v>
      </c>
      <c r="AL1563" s="37" t="s">
        <v>709</v>
      </c>
      <c r="AN1563" s="37" t="str">
        <f>+IF(AL1563=45,1,"")</f>
        <v/>
      </c>
      <c r="AO1563" s="40">
        <f ca="1">+TODAY()</f>
        <v>44256</v>
      </c>
      <c r="AP1563" s="41" t="str">
        <f>+IF(Tabla1[[#This Row],[Fecha Ingreso Plataforma]]="","",AO1563-AC1563)</f>
        <v/>
      </c>
      <c r="AQ1563" s="40"/>
      <c r="AR1563" s="42">
        <f>+IF(Tabla1[[#This Row],[Fecha Baja]]="","",VALUE(1&amp;"/"&amp;MONTH(Tabla1[[#This Row],[Fecha Baja]])&amp;"/"&amp;YEAR(Tabla1[[#This Row],[Fecha Baja]])))</f>
        <v>43466</v>
      </c>
      <c r="AS1563" s="42" t="str">
        <f>IF(Tabla1[[#This Row],[Fecha Ingreso Plataforma]]="","",VALUE(1&amp;"/"&amp;MONTH(Tabla1[[#This Row],[Fecha Ingreso Plataforma]])&amp;"/"&amp;YEAR(Tabla1[[#This Row],[Fecha Ingreso Plataforma]])))</f>
        <v/>
      </c>
      <c r="AT1563" s="41" t="str">
        <f>+IF(AND(Tabla1[[#This Row],[dias]]&gt;=135,Tabla1[[#This Row],[Estado]]="Vigente"),"Si","No")</f>
        <v>No</v>
      </c>
      <c r="AU1563" s="37" t="str">
        <f>+IF(COUNTIF('PLAN EMPLEADO'!I:I,Tabla1[[#This Row],[Mail]])=0,"No","Si")</f>
        <v>No</v>
      </c>
      <c r="AV1563" s="89" t="s">
        <v>709</v>
      </c>
      <c r="AW1563" s="194"/>
    </row>
    <row r="1564" spans="1:49" x14ac:dyDescent="0.2">
      <c r="A1564" s="37" t="s">
        <v>27</v>
      </c>
      <c r="B1564" s="37" t="s">
        <v>3115</v>
      </c>
      <c r="C1564" s="37" t="s">
        <v>29</v>
      </c>
      <c r="D1564" s="37" t="s">
        <v>30</v>
      </c>
      <c r="E1564" s="193" t="str">
        <f>+LEFT(Tabla1[[#This Row],[RutDV]],8)</f>
        <v>19948691</v>
      </c>
      <c r="F1564" s="193" t="str">
        <f>+RIGHT(Tabla1[[#This Row],[RutDV]],1)</f>
        <v>8</v>
      </c>
      <c r="G1564" s="37" t="s">
        <v>5291</v>
      </c>
      <c r="H1564" s="37" t="s">
        <v>5317</v>
      </c>
      <c r="I1564" s="37" t="str">
        <f>+TRIM(Tabla1[[#This Row],[Nombres]]&amp;" "&amp;Tabla1[[#This Row],[Apellidos]])</f>
        <v>ALEJANDRO MANUEL ROCCO LAZO</v>
      </c>
      <c r="J1564" s="37" t="s">
        <v>5259</v>
      </c>
      <c r="K1564" s="37" t="s">
        <v>5260</v>
      </c>
      <c r="L1564" s="37" t="s">
        <v>2494</v>
      </c>
      <c r="M1564" s="37" t="s">
        <v>2499</v>
      </c>
      <c r="N1564" s="37" t="s">
        <v>3112</v>
      </c>
      <c r="P1564" s="40">
        <v>43505</v>
      </c>
      <c r="Q1564" s="37"/>
      <c r="V1564" s="40">
        <v>36068</v>
      </c>
      <c r="W1564" s="37" t="s">
        <v>4474</v>
      </c>
      <c r="Y1564" s="37" t="str">
        <f>+IFERROR(VLOOKUP(Tabla1[[#This Row],[Supervisor]],STAFF!E:H,4,0),"")</f>
        <v/>
      </c>
      <c r="Z1564" s="40">
        <v>43493</v>
      </c>
      <c r="AA1564" s="40">
        <v>43507</v>
      </c>
      <c r="AC1564" s="40"/>
      <c r="AD1564" s="37" t="s">
        <v>5317</v>
      </c>
      <c r="AE1564" s="37" t="s">
        <v>5317</v>
      </c>
      <c r="AF1564" s="37">
        <v>19210</v>
      </c>
      <c r="AG1564" s="37" t="s">
        <v>5342</v>
      </c>
      <c r="AJ1564" s="37">
        <v>49</v>
      </c>
      <c r="AK1564" s="37" t="s">
        <v>4474</v>
      </c>
      <c r="AL1564" s="37" t="s">
        <v>709</v>
      </c>
      <c r="AN1564" s="37" t="str">
        <f>+IF(AL1564=45,1,"")</f>
        <v/>
      </c>
      <c r="AO1564" s="40">
        <f ca="1">+TODAY()</f>
        <v>44256</v>
      </c>
      <c r="AP1564" s="41" t="str">
        <f>+IF(Tabla1[[#This Row],[Fecha Ingreso Plataforma]]="","",AO1564-AC1564)</f>
        <v/>
      </c>
      <c r="AQ1564" s="40"/>
      <c r="AR1564" s="42">
        <f>+IF(Tabla1[[#This Row],[Fecha Baja]]="","",VALUE(1&amp;"/"&amp;MONTH(Tabla1[[#This Row],[Fecha Baja]])&amp;"/"&amp;YEAR(Tabla1[[#This Row],[Fecha Baja]])))</f>
        <v>43497</v>
      </c>
      <c r="AS1564" s="42" t="str">
        <f>IF(Tabla1[[#This Row],[Fecha Ingreso Plataforma]]="","",VALUE(1&amp;"/"&amp;MONTH(Tabla1[[#This Row],[Fecha Ingreso Plataforma]])&amp;"/"&amp;YEAR(Tabla1[[#This Row],[Fecha Ingreso Plataforma]])))</f>
        <v/>
      </c>
      <c r="AT1564" s="41" t="str">
        <f>+IF(AND(Tabla1[[#This Row],[dias]]&gt;=135,Tabla1[[#This Row],[Estado]]="Vigente"),"Si","No")</f>
        <v>No</v>
      </c>
      <c r="AU1564" s="37" t="str">
        <f>+IF(COUNTIF('PLAN EMPLEADO'!I:I,Tabla1[[#This Row],[Mail]])=0,"No","Si")</f>
        <v>No</v>
      </c>
      <c r="AV1564" s="89" t="s">
        <v>709</v>
      </c>
      <c r="AW1564" s="194"/>
    </row>
    <row r="1565" spans="1:49" x14ac:dyDescent="0.2">
      <c r="A1565" s="37" t="s">
        <v>27</v>
      </c>
      <c r="B1565" s="37" t="s">
        <v>3115</v>
      </c>
      <c r="C1565" s="37" t="s">
        <v>29</v>
      </c>
      <c r="D1565" s="37" t="s">
        <v>30</v>
      </c>
      <c r="E1565" s="193" t="str">
        <f>+LEFT(Tabla1[[#This Row],[RutDV]],8)</f>
        <v>18003460</v>
      </c>
      <c r="F1565" s="193" t="str">
        <f>+RIGHT(Tabla1[[#This Row],[RutDV]],1)</f>
        <v>9</v>
      </c>
      <c r="G1565" s="37" t="s">
        <v>5274</v>
      </c>
      <c r="H1565" s="37" t="s">
        <v>5300</v>
      </c>
      <c r="I1565" s="37" t="str">
        <f>+TRIM(Tabla1[[#This Row],[Nombres]]&amp;" "&amp;Tabla1[[#This Row],[Apellidos]])</f>
        <v>BARBARA CONSTANZA ALFARO ARAYA</v>
      </c>
      <c r="J1565" s="37" t="s">
        <v>5228</v>
      </c>
      <c r="K1565" s="37" t="s">
        <v>5229</v>
      </c>
      <c r="L1565" s="37" t="s">
        <v>2494</v>
      </c>
      <c r="M1565" s="37" t="s">
        <v>2499</v>
      </c>
      <c r="N1565" s="37" t="s">
        <v>3112</v>
      </c>
      <c r="P1565" s="40">
        <v>43502</v>
      </c>
      <c r="Q1565" s="37"/>
      <c r="V1565" s="40">
        <v>33756</v>
      </c>
      <c r="W1565" s="37" t="s">
        <v>4474</v>
      </c>
      <c r="Y1565" s="37" t="str">
        <f>+IFERROR(VLOOKUP(Tabla1[[#This Row],[Supervisor]],STAFF!E:H,4,0),"")</f>
        <v/>
      </c>
      <c r="Z1565" s="40">
        <v>43493</v>
      </c>
      <c r="AA1565" s="40">
        <v>43507</v>
      </c>
      <c r="AC1565" s="40"/>
      <c r="AD1565" s="37" t="s">
        <v>5300</v>
      </c>
      <c r="AE1565" s="37" t="s">
        <v>5300</v>
      </c>
      <c r="AF1565" s="37">
        <v>19023</v>
      </c>
      <c r="AG1565" s="37" t="s">
        <v>5326</v>
      </c>
      <c r="AJ1565" s="37">
        <v>49</v>
      </c>
      <c r="AK1565" s="37" t="s">
        <v>4474</v>
      </c>
      <c r="AL1565" s="37" t="s">
        <v>709</v>
      </c>
      <c r="AN1565" s="37" t="str">
        <f>+IF(AL1565=45,1,"")</f>
        <v/>
      </c>
      <c r="AO1565" s="40">
        <f ca="1">+TODAY()</f>
        <v>44256</v>
      </c>
      <c r="AP1565" s="41" t="str">
        <f>+IF(Tabla1[[#This Row],[Fecha Ingreso Plataforma]]="","",AO1565-AC1565)</f>
        <v/>
      </c>
      <c r="AQ1565" s="40"/>
      <c r="AR1565" s="42">
        <f>+IF(Tabla1[[#This Row],[Fecha Baja]]="","",VALUE(1&amp;"/"&amp;MONTH(Tabla1[[#This Row],[Fecha Baja]])&amp;"/"&amp;YEAR(Tabla1[[#This Row],[Fecha Baja]])))</f>
        <v>43497</v>
      </c>
      <c r="AS1565" s="42" t="str">
        <f>IF(Tabla1[[#This Row],[Fecha Ingreso Plataforma]]="","",VALUE(1&amp;"/"&amp;MONTH(Tabla1[[#This Row],[Fecha Ingreso Plataforma]])&amp;"/"&amp;YEAR(Tabla1[[#This Row],[Fecha Ingreso Plataforma]])))</f>
        <v/>
      </c>
      <c r="AT1565" s="41" t="str">
        <f>+IF(AND(Tabla1[[#This Row],[dias]]&gt;=135,Tabla1[[#This Row],[Estado]]="Vigente"),"Si","No")</f>
        <v>No</v>
      </c>
      <c r="AU1565" s="37" t="str">
        <f>+IF(COUNTIF('PLAN EMPLEADO'!I:I,Tabla1[[#This Row],[Mail]])=0,"No","Si")</f>
        <v>No</v>
      </c>
      <c r="AV1565" s="89" t="s">
        <v>709</v>
      </c>
      <c r="AW1565" s="194"/>
    </row>
    <row r="1566" spans="1:49" x14ac:dyDescent="0.2">
      <c r="A1566" s="37" t="s">
        <v>27</v>
      </c>
      <c r="B1566" s="37" t="s">
        <v>3115</v>
      </c>
      <c r="C1566" s="37" t="s">
        <v>29</v>
      </c>
      <c r="D1566" s="37" t="s">
        <v>30</v>
      </c>
      <c r="E1566" s="193" t="str">
        <f>+LEFT(Tabla1[[#This Row],[RutDV]],8)</f>
        <v>16990677</v>
      </c>
      <c r="F1566" s="193" t="str">
        <f>+RIGHT(Tabla1[[#This Row],[RutDV]],1)</f>
        <v>7</v>
      </c>
      <c r="G1566" s="37" t="s">
        <v>5287</v>
      </c>
      <c r="H1566" s="37" t="s">
        <v>5313</v>
      </c>
      <c r="I1566" s="37" t="str">
        <f>+TRIM(Tabla1[[#This Row],[Nombres]]&amp;" "&amp;Tabla1[[#This Row],[Apellidos]])</f>
        <v>ELIZABETH ANDREA MUÑOZ ROJAS</v>
      </c>
      <c r="J1566" s="37" t="s">
        <v>3336</v>
      </c>
      <c r="K1566" s="37" t="s">
        <v>5252</v>
      </c>
      <c r="L1566" s="37" t="s">
        <v>2494</v>
      </c>
      <c r="M1566" s="37" t="s">
        <v>2499</v>
      </c>
      <c r="N1566" s="37" t="s">
        <v>3112</v>
      </c>
      <c r="P1566" s="40">
        <v>43500</v>
      </c>
      <c r="Q1566" s="37"/>
      <c r="V1566" s="40">
        <v>32380</v>
      </c>
      <c r="W1566" s="37" t="s">
        <v>4474</v>
      </c>
      <c r="Y1566" s="37" t="str">
        <f>+IFERROR(VLOOKUP(Tabla1[[#This Row],[Supervisor]],STAFF!E:H,4,0),"")</f>
        <v/>
      </c>
      <c r="Z1566" s="40">
        <v>43493</v>
      </c>
      <c r="AA1566" s="40">
        <v>43507</v>
      </c>
      <c r="AC1566" s="40"/>
      <c r="AD1566" s="37" t="s">
        <v>5313</v>
      </c>
      <c r="AE1566" s="37" t="s">
        <v>5313</v>
      </c>
      <c r="AF1566" s="37">
        <v>19188</v>
      </c>
      <c r="AG1566" s="37" t="s">
        <v>5338</v>
      </c>
      <c r="AJ1566" s="37">
        <v>49</v>
      </c>
      <c r="AK1566" s="37" t="s">
        <v>4474</v>
      </c>
      <c r="AL1566" s="37" t="s">
        <v>709</v>
      </c>
      <c r="AN1566" s="37" t="str">
        <f>+IF(AL1566=45,1,"")</f>
        <v/>
      </c>
      <c r="AO1566" s="40">
        <f ca="1">+TODAY()</f>
        <v>44256</v>
      </c>
      <c r="AP1566" s="41" t="str">
        <f>+IF(Tabla1[[#This Row],[Fecha Ingreso Plataforma]]="","",AO1566-AC1566)</f>
        <v/>
      </c>
      <c r="AQ1566" s="40"/>
      <c r="AR1566" s="42">
        <f>+IF(Tabla1[[#This Row],[Fecha Baja]]="","",VALUE(1&amp;"/"&amp;MONTH(Tabla1[[#This Row],[Fecha Baja]])&amp;"/"&amp;YEAR(Tabla1[[#This Row],[Fecha Baja]])))</f>
        <v>43497</v>
      </c>
      <c r="AS1566" s="42" t="str">
        <f>IF(Tabla1[[#This Row],[Fecha Ingreso Plataforma]]="","",VALUE(1&amp;"/"&amp;MONTH(Tabla1[[#This Row],[Fecha Ingreso Plataforma]])&amp;"/"&amp;YEAR(Tabla1[[#This Row],[Fecha Ingreso Plataforma]])))</f>
        <v/>
      </c>
      <c r="AT1566" s="41" t="str">
        <f>+IF(AND(Tabla1[[#This Row],[dias]]&gt;=135,Tabla1[[#This Row],[Estado]]="Vigente"),"Si","No")</f>
        <v>No</v>
      </c>
      <c r="AU1566" s="37" t="str">
        <f>+IF(COUNTIF('PLAN EMPLEADO'!I:I,Tabla1[[#This Row],[Mail]])=0,"No","Si")</f>
        <v>No</v>
      </c>
      <c r="AV1566" s="89" t="s">
        <v>709</v>
      </c>
      <c r="AW1566" s="194"/>
    </row>
    <row r="1567" spans="1:49" x14ac:dyDescent="0.2">
      <c r="A1567" s="37" t="s">
        <v>27</v>
      </c>
      <c r="B1567" s="37" t="s">
        <v>3115</v>
      </c>
      <c r="C1567" s="37" t="s">
        <v>29</v>
      </c>
      <c r="D1567" s="37" t="s">
        <v>30</v>
      </c>
      <c r="E1567" s="193" t="str">
        <f>+LEFT(Tabla1[[#This Row],[RutDV]],8)</f>
        <v>19968509</v>
      </c>
      <c r="F1567" s="193" t="str">
        <f>+RIGHT(Tabla1[[#This Row],[RutDV]],1)</f>
        <v>0</v>
      </c>
      <c r="G1567" s="37" t="s">
        <v>5285</v>
      </c>
      <c r="H1567" s="37" t="s">
        <v>5311</v>
      </c>
      <c r="I1567" s="37" t="str">
        <f>+TRIM(Tabla1[[#This Row],[Nombres]]&amp;" "&amp;Tabla1[[#This Row],[Apellidos]])</f>
        <v>ELIZABETH BETZABE MIRANDA FERNANDEZ</v>
      </c>
      <c r="J1567" s="37" t="s">
        <v>5248</v>
      </c>
      <c r="K1567" s="37" t="s">
        <v>5249</v>
      </c>
      <c r="L1567" s="37" t="s">
        <v>2494</v>
      </c>
      <c r="M1567" s="37" t="s">
        <v>2499</v>
      </c>
      <c r="N1567" s="37" t="s">
        <v>3112</v>
      </c>
      <c r="P1567" s="40">
        <v>43493</v>
      </c>
      <c r="Q1567" s="37"/>
      <c r="V1567" s="40">
        <v>36120</v>
      </c>
      <c r="W1567" s="37" t="s">
        <v>4474</v>
      </c>
      <c r="Y1567" s="37" t="str">
        <f>+IFERROR(VLOOKUP(Tabla1[[#This Row],[Supervisor]],STAFF!E:H,4,0),"")</f>
        <v/>
      </c>
      <c r="Z1567" s="40">
        <v>43493</v>
      </c>
      <c r="AA1567" s="40">
        <v>43507</v>
      </c>
      <c r="AC1567" s="40"/>
      <c r="AD1567" s="37" t="s">
        <v>5311</v>
      </c>
      <c r="AE1567" s="37" t="s">
        <v>5311</v>
      </c>
      <c r="AF1567" s="37">
        <v>19146</v>
      </c>
      <c r="AG1567" s="37" t="s">
        <v>5336</v>
      </c>
      <c r="AJ1567" s="37">
        <v>49</v>
      </c>
      <c r="AK1567" s="37" t="s">
        <v>4474</v>
      </c>
      <c r="AL1567" s="37" t="s">
        <v>709</v>
      </c>
      <c r="AN1567" s="37" t="str">
        <f>+IF(AL1567=45,1,"")</f>
        <v/>
      </c>
      <c r="AO1567" s="40">
        <f ca="1">+TODAY()</f>
        <v>44256</v>
      </c>
      <c r="AP1567" s="41" t="str">
        <f>+IF(Tabla1[[#This Row],[Fecha Ingreso Plataforma]]="","",AO1567-AC1567)</f>
        <v/>
      </c>
      <c r="AQ1567" s="40"/>
      <c r="AR1567" s="42">
        <f>+IF(Tabla1[[#This Row],[Fecha Baja]]="","",VALUE(1&amp;"/"&amp;MONTH(Tabla1[[#This Row],[Fecha Baja]])&amp;"/"&amp;YEAR(Tabla1[[#This Row],[Fecha Baja]])))</f>
        <v>43466</v>
      </c>
      <c r="AS1567" s="42" t="str">
        <f>IF(Tabla1[[#This Row],[Fecha Ingreso Plataforma]]="","",VALUE(1&amp;"/"&amp;MONTH(Tabla1[[#This Row],[Fecha Ingreso Plataforma]])&amp;"/"&amp;YEAR(Tabla1[[#This Row],[Fecha Ingreso Plataforma]])))</f>
        <v/>
      </c>
      <c r="AT1567" s="41" t="str">
        <f>+IF(AND(Tabla1[[#This Row],[dias]]&gt;=135,Tabla1[[#This Row],[Estado]]="Vigente"),"Si","No")</f>
        <v>No</v>
      </c>
      <c r="AU1567" s="37" t="str">
        <f>+IF(COUNTIF('PLAN EMPLEADO'!I:I,Tabla1[[#This Row],[Mail]])=0,"No","Si")</f>
        <v>No</v>
      </c>
      <c r="AV1567" s="89" t="s">
        <v>709</v>
      </c>
      <c r="AW1567" s="194"/>
    </row>
    <row r="1568" spans="1:49" x14ac:dyDescent="0.2">
      <c r="A1568" s="37" t="s">
        <v>27</v>
      </c>
      <c r="B1568" s="37" t="s">
        <v>3115</v>
      </c>
      <c r="C1568" s="37" t="s">
        <v>29</v>
      </c>
      <c r="D1568" s="37" t="s">
        <v>30</v>
      </c>
      <c r="E1568" s="193" t="str">
        <f>+LEFT(Tabla1[[#This Row],[RutDV]],8)</f>
        <v>13018637</v>
      </c>
      <c r="F1568" s="193" t="str">
        <f>+RIGHT(Tabla1[[#This Row],[RutDV]],1)</f>
        <v>8</v>
      </c>
      <c r="G1568" s="37" t="s">
        <v>5283</v>
      </c>
      <c r="H1568" s="37" t="s">
        <v>5309</v>
      </c>
      <c r="I1568" s="37" t="str">
        <f>+TRIM(Tabla1[[#This Row],[Nombres]]&amp;" "&amp;Tabla1[[#This Row],[Apellidos]])</f>
        <v>EDGARDO HERNÁN GÁLVEZ ROJAS</v>
      </c>
      <c r="J1568" s="37" t="s">
        <v>5244</v>
      </c>
      <c r="K1568" s="37" t="s">
        <v>5245</v>
      </c>
      <c r="L1568" s="37" t="s">
        <v>2494</v>
      </c>
      <c r="M1568" s="37" t="s">
        <v>2499</v>
      </c>
      <c r="N1568" s="37" t="s">
        <v>3112</v>
      </c>
      <c r="P1568" s="40">
        <v>43495</v>
      </c>
      <c r="Q1568" s="37"/>
      <c r="V1568" s="40">
        <v>27904</v>
      </c>
      <c r="W1568" s="37" t="s">
        <v>4474</v>
      </c>
      <c r="Y1568" s="37" t="str">
        <f>+IFERROR(VLOOKUP(Tabla1[[#This Row],[Supervisor]],STAFF!E:H,4,0),"")</f>
        <v/>
      </c>
      <c r="Z1568" s="40">
        <v>43493</v>
      </c>
      <c r="AA1568" s="40">
        <v>43507</v>
      </c>
      <c r="AC1568" s="40"/>
      <c r="AD1568" s="37" t="s">
        <v>5309</v>
      </c>
      <c r="AE1568" s="37" t="s">
        <v>5309</v>
      </c>
      <c r="AF1568" s="37">
        <v>19114</v>
      </c>
      <c r="AG1568" s="37" t="s">
        <v>5334</v>
      </c>
      <c r="AJ1568" s="37">
        <v>49</v>
      </c>
      <c r="AK1568" s="37" t="s">
        <v>4474</v>
      </c>
      <c r="AL1568" s="37" t="s">
        <v>709</v>
      </c>
      <c r="AN1568" s="37" t="str">
        <f>+IF(AL1568=45,1,"")</f>
        <v/>
      </c>
      <c r="AO1568" s="40">
        <f ca="1">+TODAY()</f>
        <v>44256</v>
      </c>
      <c r="AP1568" s="41" t="str">
        <f>+IF(Tabla1[[#This Row],[Fecha Ingreso Plataforma]]="","",AO1568-AC1568)</f>
        <v/>
      </c>
      <c r="AQ1568" s="40"/>
      <c r="AR1568" s="42">
        <f>+IF(Tabla1[[#This Row],[Fecha Baja]]="","",VALUE(1&amp;"/"&amp;MONTH(Tabla1[[#This Row],[Fecha Baja]])&amp;"/"&amp;YEAR(Tabla1[[#This Row],[Fecha Baja]])))</f>
        <v>43466</v>
      </c>
      <c r="AS1568" s="42" t="str">
        <f>IF(Tabla1[[#This Row],[Fecha Ingreso Plataforma]]="","",VALUE(1&amp;"/"&amp;MONTH(Tabla1[[#This Row],[Fecha Ingreso Plataforma]])&amp;"/"&amp;YEAR(Tabla1[[#This Row],[Fecha Ingreso Plataforma]])))</f>
        <v/>
      </c>
      <c r="AT1568" s="41" t="str">
        <f>+IF(AND(Tabla1[[#This Row],[dias]]&gt;=135,Tabla1[[#This Row],[Estado]]="Vigente"),"Si","No")</f>
        <v>No</v>
      </c>
      <c r="AU1568" s="37" t="str">
        <f>+IF(COUNTIF('PLAN EMPLEADO'!I:I,Tabla1[[#This Row],[Mail]])=0,"No","Si")</f>
        <v>No</v>
      </c>
      <c r="AV1568" s="89" t="s">
        <v>709</v>
      </c>
      <c r="AW1568" s="194"/>
    </row>
    <row r="1569" spans="1:49" x14ac:dyDescent="0.2">
      <c r="A1569" s="37" t="s">
        <v>27</v>
      </c>
      <c r="B1569" s="37" t="s">
        <v>3115</v>
      </c>
      <c r="C1569" s="37" t="s">
        <v>29</v>
      </c>
      <c r="D1569" s="37" t="s">
        <v>30</v>
      </c>
      <c r="E1569" s="193" t="str">
        <f>+LEFT(Tabla1[[#This Row],[RutDV]],8)</f>
        <v>15055204</v>
      </c>
      <c r="F1569" s="193" t="str">
        <f>+RIGHT(Tabla1[[#This Row],[RutDV]],1)</f>
        <v>4</v>
      </c>
      <c r="G1569" s="37" t="s">
        <v>5278</v>
      </c>
      <c r="H1569" s="37" t="s">
        <v>5304</v>
      </c>
      <c r="I1569" s="37" t="str">
        <f>+TRIM(Tabla1[[#This Row],[Nombres]]&amp;" "&amp;Tabla1[[#This Row],[Apellidos]])</f>
        <v>FABIOLA ANDREA CASTILLO ALFARO</v>
      </c>
      <c r="J1569" s="37" t="s">
        <v>5236</v>
      </c>
      <c r="K1569" s="37" t="s">
        <v>5237</v>
      </c>
      <c r="L1569" s="37" t="s">
        <v>2494</v>
      </c>
      <c r="M1569" s="37" t="s">
        <v>2499</v>
      </c>
      <c r="N1569" s="37" t="s">
        <v>3112</v>
      </c>
      <c r="P1569" s="40">
        <v>43500</v>
      </c>
      <c r="Q1569" s="37"/>
      <c r="V1569" s="40">
        <v>30196</v>
      </c>
      <c r="W1569" s="37" t="s">
        <v>4474</v>
      </c>
      <c r="Y1569" s="37" t="str">
        <f>+IFERROR(VLOOKUP(Tabla1[[#This Row],[Supervisor]],STAFF!E:H,4,0),"")</f>
        <v/>
      </c>
      <c r="Z1569" s="40">
        <v>43493</v>
      </c>
      <c r="AA1569" s="40">
        <v>43507</v>
      </c>
      <c r="AC1569" s="40"/>
      <c r="AD1569" s="37" t="s">
        <v>5304</v>
      </c>
      <c r="AE1569" s="37" t="s">
        <v>5304</v>
      </c>
      <c r="AF1569" s="37">
        <v>19088</v>
      </c>
      <c r="AG1569" s="37" t="s">
        <v>5330</v>
      </c>
      <c r="AJ1569" s="37">
        <v>49</v>
      </c>
      <c r="AK1569" s="37" t="s">
        <v>4474</v>
      </c>
      <c r="AL1569" s="37" t="s">
        <v>709</v>
      </c>
      <c r="AN1569" s="37" t="str">
        <f>+IF(AL1569=45,1,"")</f>
        <v/>
      </c>
      <c r="AO1569" s="40">
        <f ca="1">+TODAY()</f>
        <v>44256</v>
      </c>
      <c r="AP1569" s="41" t="str">
        <f>+IF(Tabla1[[#This Row],[Fecha Ingreso Plataforma]]="","",AO1569-AC1569)</f>
        <v/>
      </c>
      <c r="AQ1569" s="40"/>
      <c r="AR1569" s="42">
        <f>+IF(Tabla1[[#This Row],[Fecha Baja]]="","",VALUE(1&amp;"/"&amp;MONTH(Tabla1[[#This Row],[Fecha Baja]])&amp;"/"&amp;YEAR(Tabla1[[#This Row],[Fecha Baja]])))</f>
        <v>43497</v>
      </c>
      <c r="AS1569" s="42" t="str">
        <f>IF(Tabla1[[#This Row],[Fecha Ingreso Plataforma]]="","",VALUE(1&amp;"/"&amp;MONTH(Tabla1[[#This Row],[Fecha Ingreso Plataforma]])&amp;"/"&amp;YEAR(Tabla1[[#This Row],[Fecha Ingreso Plataforma]])))</f>
        <v/>
      </c>
      <c r="AT1569" s="41" t="str">
        <f>+IF(AND(Tabla1[[#This Row],[dias]]&gt;=135,Tabla1[[#This Row],[Estado]]="Vigente"),"Si","No")</f>
        <v>No</v>
      </c>
      <c r="AU1569" s="37" t="str">
        <f>+IF(COUNTIF('PLAN EMPLEADO'!I:I,Tabla1[[#This Row],[Mail]])=0,"No","Si")</f>
        <v>No</v>
      </c>
      <c r="AV1569" s="89" t="s">
        <v>709</v>
      </c>
      <c r="AW1569" s="194"/>
    </row>
    <row r="1570" spans="1:49" x14ac:dyDescent="0.2">
      <c r="A1570" s="37" t="s">
        <v>27</v>
      </c>
      <c r="B1570" s="37" t="s">
        <v>3115</v>
      </c>
      <c r="C1570" s="37" t="s">
        <v>29</v>
      </c>
      <c r="D1570" s="37" t="s">
        <v>30</v>
      </c>
      <c r="E1570" s="193" t="str">
        <f>+LEFT(Tabla1[[#This Row],[RutDV]],8)</f>
        <v>18632090</v>
      </c>
      <c r="F1570" s="193" t="str">
        <f>+RIGHT(Tabla1[[#This Row],[RutDV]],1)</f>
        <v>5</v>
      </c>
      <c r="G1570" s="37" t="s">
        <v>5280</v>
      </c>
      <c r="H1570" s="37" t="s">
        <v>5306</v>
      </c>
      <c r="I1570" s="37" t="str">
        <f>+TRIM(Tabla1[[#This Row],[Nombres]]&amp;" "&amp;Tabla1[[#This Row],[Apellidos]])</f>
        <v>FABIAN ALEJANDRO CHELMES ARREDANDO</v>
      </c>
      <c r="J1570" s="37" t="s">
        <v>2481</v>
      </c>
      <c r="K1570" s="37" t="s">
        <v>5240</v>
      </c>
      <c r="L1570" s="37" t="s">
        <v>2494</v>
      </c>
      <c r="M1570" s="37" t="s">
        <v>2499</v>
      </c>
      <c r="N1570" s="37" t="s">
        <v>3112</v>
      </c>
      <c r="P1570" s="40">
        <v>43501</v>
      </c>
      <c r="Q1570" s="37"/>
      <c r="V1570" s="40">
        <v>34264</v>
      </c>
      <c r="W1570" s="37" t="s">
        <v>4474</v>
      </c>
      <c r="Y1570" s="37" t="str">
        <f>+IFERROR(VLOOKUP(Tabla1[[#This Row],[Supervisor]],STAFF!E:H,4,0),"")</f>
        <v/>
      </c>
      <c r="Z1570" s="40">
        <v>43493</v>
      </c>
      <c r="AA1570" s="40">
        <v>43507</v>
      </c>
      <c r="AC1570" s="40"/>
      <c r="AD1570" s="37" t="s">
        <v>5306</v>
      </c>
      <c r="AE1570" s="37" t="s">
        <v>5306</v>
      </c>
      <c r="AF1570" s="37">
        <v>19099</v>
      </c>
      <c r="AG1570" s="37" t="s">
        <v>5331</v>
      </c>
      <c r="AJ1570" s="37">
        <v>49</v>
      </c>
      <c r="AK1570" s="37" t="s">
        <v>4474</v>
      </c>
      <c r="AL1570" s="37" t="s">
        <v>709</v>
      </c>
      <c r="AN1570" s="37" t="str">
        <f>+IF(AL1570=45,1,"")</f>
        <v/>
      </c>
      <c r="AO1570" s="40">
        <f ca="1">+TODAY()</f>
        <v>44256</v>
      </c>
      <c r="AP1570" s="41" t="str">
        <f>+IF(Tabla1[[#This Row],[Fecha Ingreso Plataforma]]="","",AO1570-AC1570)</f>
        <v/>
      </c>
      <c r="AQ1570" s="40"/>
      <c r="AR1570" s="42">
        <f>+IF(Tabla1[[#This Row],[Fecha Baja]]="","",VALUE(1&amp;"/"&amp;MONTH(Tabla1[[#This Row],[Fecha Baja]])&amp;"/"&amp;YEAR(Tabla1[[#This Row],[Fecha Baja]])))</f>
        <v>43497</v>
      </c>
      <c r="AS1570" s="42" t="str">
        <f>IF(Tabla1[[#This Row],[Fecha Ingreso Plataforma]]="","",VALUE(1&amp;"/"&amp;MONTH(Tabla1[[#This Row],[Fecha Ingreso Plataforma]])&amp;"/"&amp;YEAR(Tabla1[[#This Row],[Fecha Ingreso Plataforma]])))</f>
        <v/>
      </c>
      <c r="AT1570" s="41" t="str">
        <f>+IF(AND(Tabla1[[#This Row],[dias]]&gt;=135,Tabla1[[#This Row],[Estado]]="Vigente"),"Si","No")</f>
        <v>No</v>
      </c>
      <c r="AU1570" s="37" t="str">
        <f>+IF(COUNTIF('PLAN EMPLEADO'!I:I,Tabla1[[#This Row],[Mail]])=0,"No","Si")</f>
        <v>No</v>
      </c>
      <c r="AV1570" s="89" t="s">
        <v>709</v>
      </c>
      <c r="AW1570" s="194"/>
    </row>
    <row r="1571" spans="1:49" x14ac:dyDescent="0.2">
      <c r="A1571" s="37" t="s">
        <v>27</v>
      </c>
      <c r="B1571" s="37" t="s">
        <v>3115</v>
      </c>
      <c r="C1571" s="37" t="s">
        <v>29</v>
      </c>
      <c r="D1571" s="37" t="s">
        <v>30</v>
      </c>
      <c r="E1571" s="193" t="str">
        <f>+LEFT(Tabla1[[#This Row],[RutDV]],8)</f>
        <v>12209924</v>
      </c>
      <c r="F1571" s="193" t="str">
        <f>+RIGHT(Tabla1[[#This Row],[RutDV]],1)</f>
        <v>5</v>
      </c>
      <c r="G1571" s="51" t="s">
        <v>5299</v>
      </c>
      <c r="H1571" s="37" t="s">
        <v>5325</v>
      </c>
      <c r="I1571" s="37" t="str">
        <f>+TRIM(Tabla1[[#This Row],[Nombres]]&amp;" "&amp;Tabla1[[#This Row],[Apellidos]])</f>
        <v>GIOVANNA EDELMIRA CORTES CARMONA</v>
      </c>
      <c r="J1571" s="37" t="s">
        <v>5272</v>
      </c>
      <c r="K1571" s="37" t="s">
        <v>5273</v>
      </c>
      <c r="L1571" s="37" t="s">
        <v>2494</v>
      </c>
      <c r="M1571" s="37" t="s">
        <v>2499</v>
      </c>
      <c r="N1571" s="37" t="s">
        <v>3112</v>
      </c>
      <c r="P1571" s="40">
        <v>43502</v>
      </c>
      <c r="Q1571" s="37"/>
      <c r="V1571" s="40">
        <v>26400</v>
      </c>
      <c r="W1571" s="37" t="s">
        <v>4474</v>
      </c>
      <c r="Y1571" s="37" t="str">
        <f>+IFERROR(VLOOKUP(Tabla1[[#This Row],[Supervisor]],STAFF!E:H,4,0),"")</f>
        <v/>
      </c>
      <c r="Z1571" s="40">
        <v>43493</v>
      </c>
      <c r="AA1571" s="40">
        <v>43507</v>
      </c>
      <c r="AC1571" s="40"/>
      <c r="AD1571" s="37" t="s">
        <v>5325</v>
      </c>
      <c r="AE1571" s="37" t="s">
        <v>5325</v>
      </c>
      <c r="AF1571" s="37">
        <v>19256</v>
      </c>
      <c r="AG1571" s="37" t="s">
        <v>5350</v>
      </c>
      <c r="AJ1571" s="37">
        <v>49</v>
      </c>
      <c r="AK1571" s="37" t="s">
        <v>4474</v>
      </c>
      <c r="AL1571" s="37" t="s">
        <v>709</v>
      </c>
      <c r="AN1571" s="37" t="str">
        <f>+IF(AL1571=45,1,"")</f>
        <v/>
      </c>
      <c r="AO1571" s="40">
        <f ca="1">+TODAY()</f>
        <v>44256</v>
      </c>
      <c r="AP1571" s="41" t="str">
        <f>+IF(Tabla1[[#This Row],[Fecha Ingreso Plataforma]]="","",AO1571-AC1571)</f>
        <v/>
      </c>
      <c r="AQ1571" s="40"/>
      <c r="AR1571" s="42">
        <f>+IF(Tabla1[[#This Row],[Fecha Baja]]="","",VALUE(1&amp;"/"&amp;MONTH(Tabla1[[#This Row],[Fecha Baja]])&amp;"/"&amp;YEAR(Tabla1[[#This Row],[Fecha Baja]])))</f>
        <v>43497</v>
      </c>
      <c r="AS1571" s="42" t="str">
        <f>IF(Tabla1[[#This Row],[Fecha Ingreso Plataforma]]="","",VALUE(1&amp;"/"&amp;MONTH(Tabla1[[#This Row],[Fecha Ingreso Plataforma]])&amp;"/"&amp;YEAR(Tabla1[[#This Row],[Fecha Ingreso Plataforma]])))</f>
        <v/>
      </c>
      <c r="AT1571" s="41" t="str">
        <f>+IF(AND(Tabla1[[#This Row],[dias]]&gt;=135,Tabla1[[#This Row],[Estado]]="Vigente"),"Si","No")</f>
        <v>No</v>
      </c>
      <c r="AU1571" s="37" t="str">
        <f>+IF(COUNTIF('PLAN EMPLEADO'!I:I,Tabla1[[#This Row],[Mail]])=0,"No","Si")</f>
        <v>No</v>
      </c>
      <c r="AV1571" s="89" t="s">
        <v>709</v>
      </c>
      <c r="AW1571" s="194"/>
    </row>
    <row r="1572" spans="1:49" x14ac:dyDescent="0.2">
      <c r="A1572" s="37" t="s">
        <v>27</v>
      </c>
      <c r="B1572" s="37" t="s">
        <v>3115</v>
      </c>
      <c r="C1572" s="37" t="s">
        <v>29</v>
      </c>
      <c r="D1572" s="37" t="s">
        <v>30</v>
      </c>
      <c r="E1572" s="193" t="str">
        <f>+LEFT(Tabla1[[#This Row],[RutDV]],8)</f>
        <v>18632732</v>
      </c>
      <c r="F1572" s="193" t="str">
        <f>+RIGHT(Tabla1[[#This Row],[RutDV]],1)</f>
        <v>2</v>
      </c>
      <c r="G1572" s="37" t="s">
        <v>5282</v>
      </c>
      <c r="H1572" s="37" t="s">
        <v>5308</v>
      </c>
      <c r="I1572" s="37" t="str">
        <f>+TRIM(Tabla1[[#This Row],[Nombres]]&amp;" "&amp;Tabla1[[#This Row],[Apellidos]])</f>
        <v>MACARENA ANDREA GALLEGUILLOS DÍAZ</v>
      </c>
      <c r="J1572" s="37" t="s">
        <v>5242</v>
      </c>
      <c r="K1572" s="37" t="s">
        <v>5243</v>
      </c>
      <c r="L1572" s="37" t="s">
        <v>2494</v>
      </c>
      <c r="M1572" s="37" t="s">
        <v>2499</v>
      </c>
      <c r="N1572" s="37" t="s">
        <v>3112</v>
      </c>
      <c r="P1572" s="40">
        <v>43493</v>
      </c>
      <c r="Q1572" s="37"/>
      <c r="V1572" s="40">
        <v>34354</v>
      </c>
      <c r="W1572" s="37" t="s">
        <v>4474</v>
      </c>
      <c r="Y1572" s="37" t="str">
        <f>+IFERROR(VLOOKUP(Tabla1[[#This Row],[Supervisor]],STAFF!E:H,4,0),"")</f>
        <v/>
      </c>
      <c r="Z1572" s="40">
        <v>43493</v>
      </c>
      <c r="AA1572" s="40">
        <v>43507</v>
      </c>
      <c r="AC1572" s="40"/>
      <c r="AD1572" s="37" t="s">
        <v>5308</v>
      </c>
      <c r="AE1572" s="37" t="s">
        <v>5308</v>
      </c>
      <c r="AF1572" s="37">
        <v>19048</v>
      </c>
      <c r="AG1572" s="37" t="s">
        <v>5333</v>
      </c>
      <c r="AJ1572" s="37">
        <v>49</v>
      </c>
      <c r="AK1572" s="37" t="s">
        <v>4474</v>
      </c>
      <c r="AL1572" s="37" t="s">
        <v>709</v>
      </c>
      <c r="AN1572" s="37" t="str">
        <f>+IF(AL1572=45,1,"")</f>
        <v/>
      </c>
      <c r="AO1572" s="40">
        <f ca="1">+TODAY()</f>
        <v>44256</v>
      </c>
      <c r="AP1572" s="41" t="str">
        <f>+IF(Tabla1[[#This Row],[Fecha Ingreso Plataforma]]="","",AO1572-AC1572)</f>
        <v/>
      </c>
      <c r="AQ1572" s="40"/>
      <c r="AR1572" s="42">
        <f>+IF(Tabla1[[#This Row],[Fecha Baja]]="","",VALUE(1&amp;"/"&amp;MONTH(Tabla1[[#This Row],[Fecha Baja]])&amp;"/"&amp;YEAR(Tabla1[[#This Row],[Fecha Baja]])))</f>
        <v>43466</v>
      </c>
      <c r="AS1572" s="42" t="str">
        <f>IF(Tabla1[[#This Row],[Fecha Ingreso Plataforma]]="","",VALUE(1&amp;"/"&amp;MONTH(Tabla1[[#This Row],[Fecha Ingreso Plataforma]])&amp;"/"&amp;YEAR(Tabla1[[#This Row],[Fecha Ingreso Plataforma]])))</f>
        <v/>
      </c>
      <c r="AT1572" s="41" t="str">
        <f>+IF(AND(Tabla1[[#This Row],[dias]]&gt;=135,Tabla1[[#This Row],[Estado]]="Vigente"),"Si","No")</f>
        <v>No</v>
      </c>
      <c r="AU1572" s="37" t="str">
        <f>+IF(COUNTIF('PLAN EMPLEADO'!I:I,Tabla1[[#This Row],[Mail]])=0,"No","Si")</f>
        <v>No</v>
      </c>
      <c r="AV1572" s="89" t="s">
        <v>709</v>
      </c>
      <c r="AW1572" s="194"/>
    </row>
    <row r="1573" spans="1:49" x14ac:dyDescent="0.2">
      <c r="A1573" s="37" t="s">
        <v>27</v>
      </c>
      <c r="B1573" s="37" t="s">
        <v>3115</v>
      </c>
      <c r="C1573" s="37" t="s">
        <v>29</v>
      </c>
      <c r="D1573" s="37" t="s">
        <v>30</v>
      </c>
      <c r="E1573" s="193" t="str">
        <f>+LEFT(Tabla1[[#This Row],[RutDV]],8)</f>
        <v>17494370</v>
      </c>
      <c r="F1573" s="193" t="str">
        <f>+RIGHT(Tabla1[[#This Row],[RutDV]],1)</f>
        <v>2</v>
      </c>
      <c r="G1573" s="37" t="s">
        <v>5295</v>
      </c>
      <c r="H1573" s="37" t="s">
        <v>5321</v>
      </c>
      <c r="I1573" s="37" t="str">
        <f>+TRIM(Tabla1[[#This Row],[Nombres]]&amp;" "&amp;Tabla1[[#This Row],[Apellidos]])</f>
        <v>MARTA ANDREA SOTO BURGOS</v>
      </c>
      <c r="J1573" s="37" t="s">
        <v>5266</v>
      </c>
      <c r="K1573" s="37" t="s">
        <v>5267</v>
      </c>
      <c r="L1573" s="37" t="s">
        <v>2494</v>
      </c>
      <c r="M1573" s="37" t="s">
        <v>2499</v>
      </c>
      <c r="N1573" s="37" t="s">
        <v>3112</v>
      </c>
      <c r="P1573" s="40">
        <v>43497</v>
      </c>
      <c r="Q1573" s="37"/>
      <c r="V1573" s="40">
        <v>44192</v>
      </c>
      <c r="W1573" s="37" t="s">
        <v>4474</v>
      </c>
      <c r="Y1573" s="37" t="str">
        <f>+IFERROR(VLOOKUP(Tabla1[[#This Row],[Supervisor]],STAFF!E:H,4,0),"")</f>
        <v/>
      </c>
      <c r="Z1573" s="40">
        <v>43493</v>
      </c>
      <c r="AA1573" s="40">
        <v>43507</v>
      </c>
      <c r="AC1573" s="40"/>
      <c r="AD1573" s="37" t="s">
        <v>5321</v>
      </c>
      <c r="AE1573" s="37" t="s">
        <v>5321</v>
      </c>
      <c r="AF1573" s="37">
        <v>19247</v>
      </c>
      <c r="AG1573" s="37" t="s">
        <v>5346</v>
      </c>
      <c r="AJ1573" s="37">
        <v>49</v>
      </c>
      <c r="AK1573" s="37" t="s">
        <v>4474</v>
      </c>
      <c r="AL1573" s="37" t="s">
        <v>709</v>
      </c>
      <c r="AN1573" s="37" t="str">
        <f>+IF(AL1573=45,1,"")</f>
        <v/>
      </c>
      <c r="AO1573" s="40">
        <f ca="1">+TODAY()</f>
        <v>44256</v>
      </c>
      <c r="AP1573" s="41" t="str">
        <f>+IF(Tabla1[[#This Row],[Fecha Ingreso Plataforma]]="","",AO1573-AC1573)</f>
        <v/>
      </c>
      <c r="AQ1573" s="40"/>
      <c r="AR1573" s="42">
        <f>+IF(Tabla1[[#This Row],[Fecha Baja]]="","",VALUE(1&amp;"/"&amp;MONTH(Tabla1[[#This Row],[Fecha Baja]])&amp;"/"&amp;YEAR(Tabla1[[#This Row],[Fecha Baja]])))</f>
        <v>43497</v>
      </c>
      <c r="AS1573" s="42" t="str">
        <f>IF(Tabla1[[#This Row],[Fecha Ingreso Plataforma]]="","",VALUE(1&amp;"/"&amp;MONTH(Tabla1[[#This Row],[Fecha Ingreso Plataforma]])&amp;"/"&amp;YEAR(Tabla1[[#This Row],[Fecha Ingreso Plataforma]])))</f>
        <v/>
      </c>
      <c r="AT1573" s="41" t="str">
        <f>+IF(AND(Tabla1[[#This Row],[dias]]&gt;=135,Tabla1[[#This Row],[Estado]]="Vigente"),"Si","No")</f>
        <v>No</v>
      </c>
      <c r="AU1573" s="37" t="str">
        <f>+IF(COUNTIF('PLAN EMPLEADO'!I:I,Tabla1[[#This Row],[Mail]])=0,"No","Si")</f>
        <v>No</v>
      </c>
      <c r="AV1573" s="89" t="s">
        <v>709</v>
      </c>
      <c r="AW1573" s="194"/>
    </row>
    <row r="1574" spans="1:49" x14ac:dyDescent="0.2">
      <c r="A1574" s="37" t="s">
        <v>27</v>
      </c>
      <c r="B1574" s="37" t="s">
        <v>3115</v>
      </c>
      <c r="C1574" s="37" t="s">
        <v>29</v>
      </c>
      <c r="D1574" s="37" t="s">
        <v>30</v>
      </c>
      <c r="E1574" s="193" t="str">
        <f>+LEFT(Tabla1[[#This Row],[RutDV]],8)</f>
        <v>18521243</v>
      </c>
      <c r="F1574" s="193" t="str">
        <f>+RIGHT(Tabla1[[#This Row],[RutDV]],1)</f>
        <v>2</v>
      </c>
      <c r="G1574" s="37" t="s">
        <v>5281</v>
      </c>
      <c r="H1574" s="37" t="s">
        <v>5307</v>
      </c>
      <c r="I1574" s="37" t="str">
        <f>+TRIM(Tabla1[[#This Row],[Nombres]]&amp;" "&amp;Tabla1[[#This Row],[Apellidos]])</f>
        <v>PABLO ANDRES FIALLOS ESCOBAR </v>
      </c>
      <c r="J1574" s="37" t="s">
        <v>2172</v>
      </c>
      <c r="K1574" s="37" t="s">
        <v>5241</v>
      </c>
      <c r="L1574" s="37" t="s">
        <v>2494</v>
      </c>
      <c r="M1574" s="37" t="s">
        <v>2499</v>
      </c>
      <c r="N1574" s="37" t="s">
        <v>3596</v>
      </c>
      <c r="P1574" s="40">
        <v>43507</v>
      </c>
      <c r="Q1574" s="37"/>
      <c r="V1574" s="40">
        <v>34366</v>
      </c>
      <c r="W1574" s="37" t="s">
        <v>4474</v>
      </c>
      <c r="Y1574" s="37" t="str">
        <f>+IFERROR(VLOOKUP(Tabla1[[#This Row],[Supervisor]],STAFF!E:H,4,0),"")</f>
        <v/>
      </c>
      <c r="Z1574" s="40">
        <v>43493</v>
      </c>
      <c r="AA1574" s="40">
        <v>43507</v>
      </c>
      <c r="AC1574" s="40"/>
      <c r="AD1574" s="37" t="s">
        <v>5307</v>
      </c>
      <c r="AE1574" s="37" t="s">
        <v>5307</v>
      </c>
      <c r="AF1574" s="37">
        <v>19017</v>
      </c>
      <c r="AG1574" s="37" t="s">
        <v>5332</v>
      </c>
      <c r="AJ1574" s="37">
        <v>49</v>
      </c>
      <c r="AK1574" s="37" t="s">
        <v>4474</v>
      </c>
      <c r="AL1574" s="37" t="s">
        <v>709</v>
      </c>
      <c r="AN1574" s="37" t="str">
        <f>+IF(AL1574=45,1,"")</f>
        <v/>
      </c>
      <c r="AO1574" s="40">
        <f ca="1">+TODAY()</f>
        <v>44256</v>
      </c>
      <c r="AP1574" s="41" t="str">
        <f>+IF(Tabla1[[#This Row],[Fecha Ingreso Plataforma]]="","",AO1574-AC1574)</f>
        <v/>
      </c>
      <c r="AQ1574" s="40"/>
      <c r="AR1574" s="42">
        <f>+IF(Tabla1[[#This Row],[Fecha Baja]]="","",VALUE(1&amp;"/"&amp;MONTH(Tabla1[[#This Row],[Fecha Baja]])&amp;"/"&amp;YEAR(Tabla1[[#This Row],[Fecha Baja]])))</f>
        <v>43497</v>
      </c>
      <c r="AS1574" s="42" t="str">
        <f>IF(Tabla1[[#This Row],[Fecha Ingreso Plataforma]]="","",VALUE(1&amp;"/"&amp;MONTH(Tabla1[[#This Row],[Fecha Ingreso Plataforma]])&amp;"/"&amp;YEAR(Tabla1[[#This Row],[Fecha Ingreso Plataforma]])))</f>
        <v/>
      </c>
      <c r="AT1574" s="41" t="str">
        <f>+IF(AND(Tabla1[[#This Row],[dias]]&gt;=135,Tabla1[[#This Row],[Estado]]="Vigente"),"Si","No")</f>
        <v>No</v>
      </c>
      <c r="AU1574" s="37" t="str">
        <f>+IF(COUNTIF('PLAN EMPLEADO'!I:I,Tabla1[[#This Row],[Mail]])=0,"No","Si")</f>
        <v>No</v>
      </c>
      <c r="AV1574" s="89" t="s">
        <v>709</v>
      </c>
      <c r="AW1574" s="194"/>
    </row>
    <row r="1575" spans="1:49" x14ac:dyDescent="0.2">
      <c r="A1575" s="37" t="s">
        <v>27</v>
      </c>
      <c r="B1575" s="37" t="s">
        <v>3115</v>
      </c>
      <c r="C1575" s="37" t="s">
        <v>29</v>
      </c>
      <c r="D1575" s="37" t="s">
        <v>30</v>
      </c>
      <c r="E1575" s="193" t="str">
        <f>+LEFT(Tabla1[[#This Row],[RutDV]],8)</f>
        <v>19207422</v>
      </c>
      <c r="F1575" s="193" t="str">
        <f>+RIGHT(Tabla1[[#This Row],[RutDV]],1)</f>
        <v>3</v>
      </c>
      <c r="G1575" s="37" t="s">
        <v>5298</v>
      </c>
      <c r="H1575" s="37" t="s">
        <v>5324</v>
      </c>
      <c r="I1575" s="37" t="str">
        <f>+TRIM(Tabla1[[#This Row],[Nombres]]&amp;" "&amp;Tabla1[[#This Row],[Apellidos]])</f>
        <v>SIMON FRANCISCO WILLIAMS PRADO</v>
      </c>
      <c r="J1575" s="37" t="s">
        <v>5270</v>
      </c>
      <c r="K1575" s="37" t="s">
        <v>5271</v>
      </c>
      <c r="L1575" s="37" t="s">
        <v>2494</v>
      </c>
      <c r="M1575" s="37" t="s">
        <v>2499</v>
      </c>
      <c r="N1575" s="37" t="s">
        <v>3112</v>
      </c>
      <c r="P1575" s="40">
        <v>43505</v>
      </c>
      <c r="Q1575" s="37"/>
      <c r="V1575" s="40">
        <v>35054</v>
      </c>
      <c r="W1575" s="37" t="s">
        <v>4474</v>
      </c>
      <c r="Y1575" s="37" t="str">
        <f>+IFERROR(VLOOKUP(Tabla1[[#This Row],[Supervisor]],STAFF!E:H,4,0),"")</f>
        <v/>
      </c>
      <c r="Z1575" s="40">
        <v>43493</v>
      </c>
      <c r="AA1575" s="40">
        <v>43507</v>
      </c>
      <c r="AC1575" s="40"/>
      <c r="AD1575" s="37" t="s">
        <v>5324</v>
      </c>
      <c r="AE1575" s="37" t="s">
        <v>5324</v>
      </c>
      <c r="AF1575" s="37">
        <v>19255</v>
      </c>
      <c r="AG1575" s="37" t="s">
        <v>5349</v>
      </c>
      <c r="AJ1575" s="37">
        <v>49</v>
      </c>
      <c r="AK1575" s="37" t="s">
        <v>4474</v>
      </c>
      <c r="AL1575" s="37" t="s">
        <v>709</v>
      </c>
      <c r="AN1575" s="37" t="str">
        <f>+IF(AL1575=45,1,"")</f>
        <v/>
      </c>
      <c r="AO1575" s="40">
        <f ca="1">+TODAY()</f>
        <v>44256</v>
      </c>
      <c r="AP1575" s="41" t="str">
        <f>+IF(Tabla1[[#This Row],[Fecha Ingreso Plataforma]]="","",AO1575-AC1575)</f>
        <v/>
      </c>
      <c r="AQ1575" s="40"/>
      <c r="AR1575" s="42">
        <f>+IF(Tabla1[[#This Row],[Fecha Baja]]="","",VALUE(1&amp;"/"&amp;MONTH(Tabla1[[#This Row],[Fecha Baja]])&amp;"/"&amp;YEAR(Tabla1[[#This Row],[Fecha Baja]])))</f>
        <v>43497</v>
      </c>
      <c r="AS1575" s="42" t="str">
        <f>IF(Tabla1[[#This Row],[Fecha Ingreso Plataforma]]="","",VALUE(1&amp;"/"&amp;MONTH(Tabla1[[#This Row],[Fecha Ingreso Plataforma]])&amp;"/"&amp;YEAR(Tabla1[[#This Row],[Fecha Ingreso Plataforma]])))</f>
        <v/>
      </c>
      <c r="AT1575" s="41" t="str">
        <f>+IF(AND(Tabla1[[#This Row],[dias]]&gt;=135,Tabla1[[#This Row],[Estado]]="Vigente"),"Si","No")</f>
        <v>No</v>
      </c>
      <c r="AU1575" s="37" t="str">
        <f>+IF(COUNTIF('PLAN EMPLEADO'!I:I,Tabla1[[#This Row],[Mail]])=0,"No","Si")</f>
        <v>No</v>
      </c>
      <c r="AV1575" s="89" t="s">
        <v>709</v>
      </c>
      <c r="AW1575" s="194"/>
    </row>
    <row r="1576" spans="1:49" x14ac:dyDescent="0.2">
      <c r="A1576" s="37" t="s">
        <v>27</v>
      </c>
      <c r="B1576" s="37" t="s">
        <v>3115</v>
      </c>
      <c r="C1576" s="37" t="s">
        <v>29</v>
      </c>
      <c r="D1576" s="37" t="s">
        <v>30</v>
      </c>
      <c r="E1576" s="193" t="str">
        <f>+LEFT(Tabla1[[#This Row],[RutDV]],8)</f>
        <v>11465845</v>
      </c>
      <c r="F1576" s="193" t="str">
        <f>+RIGHT(Tabla1[[#This Row],[RutDV]],1)</f>
        <v>6</v>
      </c>
      <c r="G1576" s="37" t="s">
        <v>5293</v>
      </c>
      <c r="H1576" s="37" t="s">
        <v>5319</v>
      </c>
      <c r="I1576" s="37" t="str">
        <f>+TRIM(Tabla1[[#This Row],[Nombres]]&amp;" "&amp;Tabla1[[#This Row],[Apellidos]])</f>
        <v>SEGUNDO MANUEL SANDOVAL ESPINOZA</v>
      </c>
      <c r="J1576" s="37" t="s">
        <v>5263</v>
      </c>
      <c r="K1576" s="37" t="s">
        <v>5264</v>
      </c>
      <c r="L1576" s="37" t="s">
        <v>2494</v>
      </c>
      <c r="M1576" s="37" t="s">
        <v>2499</v>
      </c>
      <c r="N1576" s="37" t="s">
        <v>3112</v>
      </c>
      <c r="P1576" s="40">
        <v>43493</v>
      </c>
      <c r="Q1576" s="37"/>
      <c r="V1576" s="40">
        <v>25395</v>
      </c>
      <c r="W1576" s="37" t="s">
        <v>4474</v>
      </c>
      <c r="Y1576" s="37" t="str">
        <f>+IFERROR(VLOOKUP(Tabla1[[#This Row],[Supervisor]],STAFF!E:H,4,0),"")</f>
        <v/>
      </c>
      <c r="Z1576" s="40">
        <v>43493</v>
      </c>
      <c r="AA1576" s="40">
        <v>43507</v>
      </c>
      <c r="AC1576" s="40"/>
      <c r="AD1576" s="37" t="s">
        <v>5319</v>
      </c>
      <c r="AE1576" s="37" t="s">
        <v>5319</v>
      </c>
      <c r="AF1576" s="37">
        <v>19240</v>
      </c>
      <c r="AG1576" s="37" t="s">
        <v>5344</v>
      </c>
      <c r="AJ1576" s="37">
        <v>49</v>
      </c>
      <c r="AK1576" s="37" t="s">
        <v>4474</v>
      </c>
      <c r="AL1576" s="37" t="s">
        <v>709</v>
      </c>
      <c r="AN1576" s="37" t="str">
        <f>+IF(AL1576=45,1,"")</f>
        <v/>
      </c>
      <c r="AO1576" s="40">
        <f ca="1">+TODAY()</f>
        <v>44256</v>
      </c>
      <c r="AP1576" s="41" t="str">
        <f>+IF(Tabla1[[#This Row],[Fecha Ingreso Plataforma]]="","",AO1576-AC1576)</f>
        <v/>
      </c>
      <c r="AQ1576" s="40"/>
      <c r="AR1576" s="42">
        <f>+IF(Tabla1[[#This Row],[Fecha Baja]]="","",VALUE(1&amp;"/"&amp;MONTH(Tabla1[[#This Row],[Fecha Baja]])&amp;"/"&amp;YEAR(Tabla1[[#This Row],[Fecha Baja]])))</f>
        <v>43466</v>
      </c>
      <c r="AS1576" s="42" t="str">
        <f>IF(Tabla1[[#This Row],[Fecha Ingreso Plataforma]]="","",VALUE(1&amp;"/"&amp;MONTH(Tabla1[[#This Row],[Fecha Ingreso Plataforma]])&amp;"/"&amp;YEAR(Tabla1[[#This Row],[Fecha Ingreso Plataforma]])))</f>
        <v/>
      </c>
      <c r="AT1576" s="41" t="str">
        <f>+IF(AND(Tabla1[[#This Row],[dias]]&gt;=135,Tabla1[[#This Row],[Estado]]="Vigente"),"Si","No")</f>
        <v>No</v>
      </c>
      <c r="AU1576" s="37" t="str">
        <f>+IF(COUNTIF('PLAN EMPLEADO'!I:I,Tabla1[[#This Row],[Mail]])=0,"No","Si")</f>
        <v>No</v>
      </c>
      <c r="AV1576" s="89" t="s">
        <v>709</v>
      </c>
      <c r="AW1576" s="194"/>
    </row>
    <row r="1577" spans="1:49" x14ac:dyDescent="0.2">
      <c r="A1577" s="37" t="s">
        <v>27</v>
      </c>
      <c r="B1577" s="37" t="s">
        <v>3115</v>
      </c>
      <c r="C1577" s="37" t="s">
        <v>29</v>
      </c>
      <c r="D1577" s="37" t="s">
        <v>30</v>
      </c>
      <c r="E1577" s="193" t="str">
        <f>+LEFT(Tabla1[[#This Row],[RutDV]],8)</f>
        <v>18757432</v>
      </c>
      <c r="F1577" s="193" t="str">
        <f>+RIGHT(Tabla1[[#This Row],[RutDV]],1)</f>
        <v>3</v>
      </c>
      <c r="G1577" s="37" t="s">
        <v>5292</v>
      </c>
      <c r="H1577" s="37" t="s">
        <v>5318</v>
      </c>
      <c r="I1577" s="37" t="str">
        <f>+TRIM(Tabla1[[#This Row],[Nombres]]&amp;" "&amp;Tabla1[[#This Row],[Apellidos]])</f>
        <v>YERITZA CAROLINA SAAVEDRA RETAMAL</v>
      </c>
      <c r="J1577" s="37" t="s">
        <v>5261</v>
      </c>
      <c r="K1577" s="37" t="s">
        <v>5262</v>
      </c>
      <c r="L1577" s="37" t="s">
        <v>2494</v>
      </c>
      <c r="M1577" s="37" t="s">
        <v>2499</v>
      </c>
      <c r="N1577" s="37" t="s">
        <v>3112</v>
      </c>
      <c r="P1577" s="40">
        <v>43493</v>
      </c>
      <c r="Q1577" s="37"/>
      <c r="V1577" s="40">
        <v>34443</v>
      </c>
      <c r="W1577" s="37" t="s">
        <v>4474</v>
      </c>
      <c r="Y1577" s="37" t="str">
        <f>+IFERROR(VLOOKUP(Tabla1[[#This Row],[Supervisor]],STAFF!E:H,4,0),"")</f>
        <v/>
      </c>
      <c r="Z1577" s="40">
        <v>43493</v>
      </c>
      <c r="AA1577" s="40">
        <v>43507</v>
      </c>
      <c r="AC1577" s="40"/>
      <c r="AD1577" s="37" t="s">
        <v>5318</v>
      </c>
      <c r="AE1577" s="37" t="s">
        <v>5318</v>
      </c>
      <c r="AF1577" s="37">
        <v>19233</v>
      </c>
      <c r="AG1577" s="37" t="s">
        <v>5343</v>
      </c>
      <c r="AJ1577" s="37">
        <v>49</v>
      </c>
      <c r="AK1577" s="37" t="s">
        <v>4474</v>
      </c>
      <c r="AL1577" s="37" t="s">
        <v>709</v>
      </c>
      <c r="AN1577" s="37" t="str">
        <f>+IF(AL1577=45,1,"")</f>
        <v/>
      </c>
      <c r="AO1577" s="40">
        <f ca="1">+TODAY()</f>
        <v>44256</v>
      </c>
      <c r="AP1577" s="41" t="str">
        <f>+IF(Tabla1[[#This Row],[Fecha Ingreso Plataforma]]="","",AO1577-AC1577)</f>
        <v/>
      </c>
      <c r="AQ1577" s="40"/>
      <c r="AR1577" s="42">
        <f>+IF(Tabla1[[#This Row],[Fecha Baja]]="","",VALUE(1&amp;"/"&amp;MONTH(Tabla1[[#This Row],[Fecha Baja]])&amp;"/"&amp;YEAR(Tabla1[[#This Row],[Fecha Baja]])))</f>
        <v>43466</v>
      </c>
      <c r="AS1577" s="42" t="str">
        <f>IF(Tabla1[[#This Row],[Fecha Ingreso Plataforma]]="","",VALUE(1&amp;"/"&amp;MONTH(Tabla1[[#This Row],[Fecha Ingreso Plataforma]])&amp;"/"&amp;YEAR(Tabla1[[#This Row],[Fecha Ingreso Plataforma]])))</f>
        <v/>
      </c>
      <c r="AT1577" s="41" t="str">
        <f>+IF(AND(Tabla1[[#This Row],[dias]]&gt;=135,Tabla1[[#This Row],[Estado]]="Vigente"),"Si","No")</f>
        <v>No</v>
      </c>
      <c r="AU1577" s="37" t="str">
        <f>+IF(COUNTIF('PLAN EMPLEADO'!I:I,Tabla1[[#This Row],[Mail]])=0,"No","Si")</f>
        <v>No</v>
      </c>
      <c r="AV1577" s="89" t="s">
        <v>709</v>
      </c>
      <c r="AW1577" s="194"/>
    </row>
    <row r="1578" spans="1:49" x14ac:dyDescent="0.2">
      <c r="A1578" s="37" t="s">
        <v>27</v>
      </c>
      <c r="B1578" s="37" t="s">
        <v>3115</v>
      </c>
      <c r="C1578" s="37" t="s">
        <v>28</v>
      </c>
      <c r="D1578" s="37" t="s">
        <v>30</v>
      </c>
      <c r="E1578" s="193" t="str">
        <f>+LEFT(Tabla1[[#This Row],[RutDV]],8)</f>
        <v>20600128</v>
      </c>
      <c r="F1578" s="193" t="str">
        <f>+RIGHT(Tabla1[[#This Row],[RutDV]],1)</f>
        <v>3</v>
      </c>
      <c r="G1578" s="37" t="s">
        <v>5362</v>
      </c>
      <c r="H1578" s="37" t="s">
        <v>5530</v>
      </c>
      <c r="I1578" s="37" t="str">
        <f>+TRIM(Tabla1[[#This Row],[Nombres]]&amp;" "&amp;Tabla1[[#This Row],[Apellidos]])</f>
        <v>ALFONSO JACOB PUJADO GAJARDO</v>
      </c>
      <c r="J1578" s="37" t="s">
        <v>5391</v>
      </c>
      <c r="K1578" s="37" t="s">
        <v>5392</v>
      </c>
      <c r="L1578" s="37" t="s">
        <v>2494</v>
      </c>
      <c r="M1578" s="37" t="s">
        <v>2499</v>
      </c>
      <c r="N1578" s="37" t="s">
        <v>3112</v>
      </c>
      <c r="P1578" s="40">
        <v>43514</v>
      </c>
      <c r="Q1578" s="37"/>
      <c r="V1578" s="40">
        <v>36852</v>
      </c>
      <c r="W1578" s="37" t="s">
        <v>2515</v>
      </c>
      <c r="Y1578" s="37" t="str">
        <f>+IFERROR(VLOOKUP(Tabla1[[#This Row],[Supervisor]],STAFF!E:H,4,0),"")</f>
        <v/>
      </c>
      <c r="Z1578" s="40">
        <v>43503</v>
      </c>
      <c r="AA1578" s="40">
        <v>43523</v>
      </c>
      <c r="AB1578" s="37" t="s">
        <v>2517</v>
      </c>
      <c r="AC1578" s="40"/>
      <c r="AD1578" s="37" t="s">
        <v>5530</v>
      </c>
      <c r="AE1578" s="37" t="s">
        <v>5530</v>
      </c>
      <c r="AF1578" s="37">
        <v>19048</v>
      </c>
      <c r="AG1578" s="37" t="s">
        <v>5539</v>
      </c>
      <c r="AJ1578" s="37">
        <v>50</v>
      </c>
      <c r="AK1578" s="37" t="s">
        <v>2515</v>
      </c>
      <c r="AL1578" s="37" t="s">
        <v>709</v>
      </c>
      <c r="AN1578" s="37" t="str">
        <f>+IF(AL1578=45,1,"")</f>
        <v/>
      </c>
      <c r="AO1578" s="40">
        <f ca="1">+TODAY()</f>
        <v>44256</v>
      </c>
      <c r="AP1578" s="41" t="str">
        <f>+IF(Tabla1[[#This Row],[Fecha Ingreso Plataforma]]="","",AO1578-AC1578)</f>
        <v/>
      </c>
      <c r="AQ1578" s="40"/>
      <c r="AR1578" s="42">
        <f>+IF(Tabla1[[#This Row],[Fecha Baja]]="","",VALUE(1&amp;"/"&amp;MONTH(Tabla1[[#This Row],[Fecha Baja]])&amp;"/"&amp;YEAR(Tabla1[[#This Row],[Fecha Baja]])))</f>
        <v>43497</v>
      </c>
      <c r="AS1578" s="42" t="str">
        <f>IF(Tabla1[[#This Row],[Fecha Ingreso Plataforma]]="","",VALUE(1&amp;"/"&amp;MONTH(Tabla1[[#This Row],[Fecha Ingreso Plataforma]])&amp;"/"&amp;YEAR(Tabla1[[#This Row],[Fecha Ingreso Plataforma]])))</f>
        <v/>
      </c>
      <c r="AT1578" s="41" t="str">
        <f>+IF(AND(Tabla1[[#This Row],[dias]]&gt;=135,Tabla1[[#This Row],[Estado]]="Vigente"),"Si","No")</f>
        <v>No</v>
      </c>
      <c r="AU1578" s="37" t="str">
        <f>+IF(COUNTIF('PLAN EMPLEADO'!I:I,Tabla1[[#This Row],[Mail]])=0,"No","Si")</f>
        <v>No</v>
      </c>
      <c r="AV1578" s="89" t="s">
        <v>709</v>
      </c>
      <c r="AW1578" s="194"/>
    </row>
    <row r="1579" spans="1:49" x14ac:dyDescent="0.2">
      <c r="A1579" s="37" t="s">
        <v>27</v>
      </c>
      <c r="B1579" s="37" t="s">
        <v>3115</v>
      </c>
      <c r="C1579" s="37" t="s">
        <v>28</v>
      </c>
      <c r="D1579" s="37" t="s">
        <v>30</v>
      </c>
      <c r="E1579" s="193" t="str">
        <f>+LEFT(Tabla1[[#This Row],[RutDV]],8)</f>
        <v>17438953</v>
      </c>
      <c r="F1579" s="193" t="str">
        <f>+RIGHT(Tabla1[[#This Row],[RutDV]],1)</f>
        <v>5</v>
      </c>
      <c r="G1579" s="37" t="s">
        <v>5353</v>
      </c>
      <c r="H1579" s="37" t="s">
        <v>5513</v>
      </c>
      <c r="I1579" s="37" t="str">
        <f>+TRIM(Tabla1[[#This Row],[Nombres]]&amp;" "&amp;Tabla1[[#This Row],[Apellidos]])</f>
        <v>CYNTIA MAKARENA ASTUDILLO BUGUEÑO</v>
      </c>
      <c r="J1579" s="37" t="s">
        <v>5375</v>
      </c>
      <c r="K1579" s="37" t="s">
        <v>5376</v>
      </c>
      <c r="L1579" s="37" t="s">
        <v>2494</v>
      </c>
      <c r="M1579" s="37" t="s">
        <v>2499</v>
      </c>
      <c r="N1579" s="37" t="s">
        <v>3112</v>
      </c>
      <c r="P1579" s="40">
        <v>43514</v>
      </c>
      <c r="Q1579" s="37"/>
      <c r="V1579" s="40">
        <v>32888</v>
      </c>
      <c r="W1579" s="37" t="s">
        <v>2515</v>
      </c>
      <c r="Y1579" s="37" t="str">
        <f>+IFERROR(VLOOKUP(Tabla1[[#This Row],[Supervisor]],STAFF!E:H,4,0),"")</f>
        <v/>
      </c>
      <c r="Z1579" s="40">
        <v>43503</v>
      </c>
      <c r="AA1579" s="40">
        <v>43523</v>
      </c>
      <c r="AB1579" s="37" t="s">
        <v>2517</v>
      </c>
      <c r="AC1579" s="40"/>
      <c r="AD1579" s="37" t="s">
        <v>5513</v>
      </c>
      <c r="AE1579" s="37" t="s">
        <v>5513</v>
      </c>
      <c r="AF1579" s="37">
        <v>19210</v>
      </c>
      <c r="AG1579" s="37" t="s">
        <v>5521</v>
      </c>
      <c r="AJ1579" s="37">
        <v>50</v>
      </c>
      <c r="AK1579" s="37" t="s">
        <v>2515</v>
      </c>
      <c r="AL1579" s="37" t="s">
        <v>709</v>
      </c>
      <c r="AN1579" s="37" t="str">
        <f>+IF(AL1579=45,1,"")</f>
        <v/>
      </c>
      <c r="AO1579" s="40">
        <f ca="1">+TODAY()</f>
        <v>44256</v>
      </c>
      <c r="AP1579" s="41" t="str">
        <f>+IF(Tabla1[[#This Row],[Fecha Ingreso Plataforma]]="","",AO1579-AC1579)</f>
        <v/>
      </c>
      <c r="AQ1579" s="40"/>
      <c r="AR1579" s="42">
        <f>+IF(Tabla1[[#This Row],[Fecha Baja]]="","",VALUE(1&amp;"/"&amp;MONTH(Tabla1[[#This Row],[Fecha Baja]])&amp;"/"&amp;YEAR(Tabla1[[#This Row],[Fecha Baja]])))</f>
        <v>43497</v>
      </c>
      <c r="AS1579" s="42" t="str">
        <f>IF(Tabla1[[#This Row],[Fecha Ingreso Plataforma]]="","",VALUE(1&amp;"/"&amp;MONTH(Tabla1[[#This Row],[Fecha Ingreso Plataforma]])&amp;"/"&amp;YEAR(Tabla1[[#This Row],[Fecha Ingreso Plataforma]])))</f>
        <v/>
      </c>
      <c r="AT1579" s="41" t="str">
        <f>+IF(AND(Tabla1[[#This Row],[dias]]&gt;=135,Tabla1[[#This Row],[Estado]]="Vigente"),"Si","No")</f>
        <v>No</v>
      </c>
      <c r="AU1579" s="37" t="str">
        <f>+IF(COUNTIF('PLAN EMPLEADO'!I:I,Tabla1[[#This Row],[Mail]])=0,"No","Si")</f>
        <v>No</v>
      </c>
      <c r="AV1579" s="89" t="s">
        <v>709</v>
      </c>
      <c r="AW1579" s="194"/>
    </row>
    <row r="1580" spans="1:49" x14ac:dyDescent="0.2">
      <c r="A1580" s="37" t="s">
        <v>27</v>
      </c>
      <c r="B1580" s="37" t="s">
        <v>3115</v>
      </c>
      <c r="C1580" s="37" t="s">
        <v>28</v>
      </c>
      <c r="D1580" s="37" t="s">
        <v>30</v>
      </c>
      <c r="E1580" s="193" t="str">
        <f>+LEFT(Tabla1[[#This Row],[RutDV]],8)</f>
        <v>18757411</v>
      </c>
      <c r="F1580" s="193" t="str">
        <f>+RIGHT(Tabla1[[#This Row],[RutDV]],1)</f>
        <v>0</v>
      </c>
      <c r="G1580" s="37" t="s">
        <v>5360</v>
      </c>
      <c r="H1580" s="37" t="s">
        <v>5528</v>
      </c>
      <c r="I1580" s="37" t="str">
        <f>+TRIM(Tabla1[[#This Row],[Nombres]]&amp;" "&amp;Tabla1[[#This Row],[Apellidos]])</f>
        <v>FELIPE ALEJANDRO OGALDE VEGA</v>
      </c>
      <c r="J1580" s="37" t="s">
        <v>3634</v>
      </c>
      <c r="K1580" s="37" t="s">
        <v>5388</v>
      </c>
      <c r="L1580" s="37" t="s">
        <v>2494</v>
      </c>
      <c r="M1580" s="37" t="s">
        <v>2499</v>
      </c>
      <c r="N1580" s="37" t="s">
        <v>3112</v>
      </c>
      <c r="P1580" s="40">
        <v>43516</v>
      </c>
      <c r="Q1580" s="37"/>
      <c r="V1580" s="40">
        <v>34505</v>
      </c>
      <c r="W1580" s="37" t="s">
        <v>2515</v>
      </c>
      <c r="Y1580" s="37" t="str">
        <f>+IFERROR(VLOOKUP(Tabla1[[#This Row],[Supervisor]],STAFF!E:H,4,0),"")</f>
        <v/>
      </c>
      <c r="Z1580" s="40">
        <v>43503</v>
      </c>
      <c r="AA1580" s="40">
        <v>43523</v>
      </c>
      <c r="AB1580" s="37" t="s">
        <v>2517</v>
      </c>
      <c r="AC1580" s="40"/>
      <c r="AD1580" s="37" t="s">
        <v>5528</v>
      </c>
      <c r="AE1580" s="37" t="s">
        <v>5528</v>
      </c>
      <c r="AF1580" s="37">
        <v>19259</v>
      </c>
      <c r="AG1580" s="37" t="s">
        <v>5537</v>
      </c>
      <c r="AJ1580" s="37">
        <v>50</v>
      </c>
      <c r="AK1580" s="37" t="s">
        <v>2515</v>
      </c>
      <c r="AL1580" s="37" t="s">
        <v>709</v>
      </c>
      <c r="AN1580" s="37" t="str">
        <f>+IF(AL1580=45,1,"")</f>
        <v/>
      </c>
      <c r="AO1580" s="40">
        <f ca="1">+TODAY()</f>
        <v>44256</v>
      </c>
      <c r="AP1580" s="41" t="str">
        <f>+IF(Tabla1[[#This Row],[Fecha Ingreso Plataforma]]="","",AO1580-AC1580)</f>
        <v/>
      </c>
      <c r="AQ1580" s="40"/>
      <c r="AR1580" s="42">
        <f>+IF(Tabla1[[#This Row],[Fecha Baja]]="","",VALUE(1&amp;"/"&amp;MONTH(Tabla1[[#This Row],[Fecha Baja]])&amp;"/"&amp;YEAR(Tabla1[[#This Row],[Fecha Baja]])))</f>
        <v>43497</v>
      </c>
      <c r="AS1580" s="42" t="str">
        <f>IF(Tabla1[[#This Row],[Fecha Ingreso Plataforma]]="","",VALUE(1&amp;"/"&amp;MONTH(Tabla1[[#This Row],[Fecha Ingreso Plataforma]])&amp;"/"&amp;YEAR(Tabla1[[#This Row],[Fecha Ingreso Plataforma]])))</f>
        <v/>
      </c>
      <c r="AT1580" s="41" t="str">
        <f>+IF(AND(Tabla1[[#This Row],[dias]]&gt;=135,Tabla1[[#This Row],[Estado]]="Vigente"),"Si","No")</f>
        <v>No</v>
      </c>
      <c r="AU1580" s="37" t="str">
        <f>+IF(COUNTIF('PLAN EMPLEADO'!I:I,Tabla1[[#This Row],[Mail]])=0,"No","Si")</f>
        <v>No</v>
      </c>
      <c r="AV1580" s="89" t="s">
        <v>709</v>
      </c>
      <c r="AW1580" s="194"/>
    </row>
    <row r="1581" spans="1:49" x14ac:dyDescent="0.2">
      <c r="A1581" s="37" t="s">
        <v>27</v>
      </c>
      <c r="B1581" s="37" t="s">
        <v>3115</v>
      </c>
      <c r="C1581" s="37" t="s">
        <v>28</v>
      </c>
      <c r="D1581" s="37" t="s">
        <v>30</v>
      </c>
      <c r="E1581" s="193" t="str">
        <f>+LEFT(Tabla1[[#This Row],[RutDV]],8)</f>
        <v>18688086</v>
      </c>
      <c r="F1581" s="193" t="str">
        <f>+RIGHT(Tabla1[[#This Row],[RutDV]],1)</f>
        <v>2</v>
      </c>
      <c r="G1581" s="37" t="s">
        <v>5363</v>
      </c>
      <c r="H1581" s="37" t="s">
        <v>5531</v>
      </c>
      <c r="I1581" s="37" t="str">
        <f>+TRIM(Tabla1[[#This Row],[Nombres]]&amp;" "&amp;Tabla1[[#This Row],[Apellidos]])</f>
        <v>GABRIEL IGNACIO PUJADO GAJARDO</v>
      </c>
      <c r="J1581" s="37" t="s">
        <v>5393</v>
      </c>
      <c r="K1581" s="37" t="s">
        <v>5392</v>
      </c>
      <c r="L1581" s="37" t="s">
        <v>2494</v>
      </c>
      <c r="M1581" s="37" t="s">
        <v>2499</v>
      </c>
      <c r="N1581" s="37" t="s">
        <v>3112</v>
      </c>
      <c r="P1581" s="40">
        <v>43514</v>
      </c>
      <c r="Q1581" s="37"/>
      <c r="V1581" s="40">
        <v>34341</v>
      </c>
      <c r="W1581" s="37" t="s">
        <v>2515</v>
      </c>
      <c r="Y1581" s="37" t="str">
        <f>+IFERROR(VLOOKUP(Tabla1[[#This Row],[Supervisor]],STAFF!E:H,4,0),"")</f>
        <v/>
      </c>
      <c r="Z1581" s="40">
        <v>43503</v>
      </c>
      <c r="AA1581" s="40">
        <v>43523</v>
      </c>
      <c r="AB1581" s="37" t="s">
        <v>2517</v>
      </c>
      <c r="AC1581" s="40"/>
      <c r="AD1581" s="37" t="s">
        <v>5531</v>
      </c>
      <c r="AE1581" s="37" t="s">
        <v>5531</v>
      </c>
      <c r="AF1581" s="37">
        <v>19088</v>
      </c>
      <c r="AG1581" s="37" t="s">
        <v>5540</v>
      </c>
      <c r="AJ1581" s="37">
        <v>50</v>
      </c>
      <c r="AK1581" s="37" t="s">
        <v>2515</v>
      </c>
      <c r="AL1581" s="37" t="s">
        <v>709</v>
      </c>
      <c r="AN1581" s="37" t="str">
        <f>+IF(AL1581=45,1,"")</f>
        <v/>
      </c>
      <c r="AO1581" s="40">
        <f ca="1">+TODAY()</f>
        <v>44256</v>
      </c>
      <c r="AP1581" s="41" t="str">
        <f>+IF(Tabla1[[#This Row],[Fecha Ingreso Plataforma]]="","",AO1581-AC1581)</f>
        <v/>
      </c>
      <c r="AQ1581" s="40"/>
      <c r="AR1581" s="42">
        <f>+IF(Tabla1[[#This Row],[Fecha Baja]]="","",VALUE(1&amp;"/"&amp;MONTH(Tabla1[[#This Row],[Fecha Baja]])&amp;"/"&amp;YEAR(Tabla1[[#This Row],[Fecha Baja]])))</f>
        <v>43497</v>
      </c>
      <c r="AS1581" s="42" t="str">
        <f>IF(Tabla1[[#This Row],[Fecha Ingreso Plataforma]]="","",VALUE(1&amp;"/"&amp;MONTH(Tabla1[[#This Row],[Fecha Ingreso Plataforma]])&amp;"/"&amp;YEAR(Tabla1[[#This Row],[Fecha Ingreso Plataforma]])))</f>
        <v/>
      </c>
      <c r="AT1581" s="41" t="str">
        <f>+IF(AND(Tabla1[[#This Row],[dias]]&gt;=135,Tabla1[[#This Row],[Estado]]="Vigente"),"Si","No")</f>
        <v>No</v>
      </c>
      <c r="AU1581" s="37" t="str">
        <f>+IF(COUNTIF('PLAN EMPLEADO'!I:I,Tabla1[[#This Row],[Mail]])=0,"No","Si")</f>
        <v>No</v>
      </c>
      <c r="AV1581" s="89" t="s">
        <v>709</v>
      </c>
      <c r="AW1581" s="194"/>
    </row>
    <row r="1582" spans="1:49" x14ac:dyDescent="0.2">
      <c r="A1582" s="37" t="s">
        <v>27</v>
      </c>
      <c r="B1582" s="37" t="s">
        <v>3115</v>
      </c>
      <c r="C1582" s="37" t="s">
        <v>28</v>
      </c>
      <c r="D1582" s="37" t="s">
        <v>30</v>
      </c>
      <c r="E1582" s="193" t="str">
        <f>+LEFT(Tabla1[[#This Row],[RutDV]],8)</f>
        <v>17190127</v>
      </c>
      <c r="F1582" s="193" t="str">
        <f>+RIGHT(Tabla1[[#This Row],[RutDV]],1)</f>
        <v>8</v>
      </c>
      <c r="G1582" s="37" t="s">
        <v>5352</v>
      </c>
      <c r="H1582" s="37" t="s">
        <v>5512</v>
      </c>
      <c r="I1582" s="37" t="str">
        <f>+TRIM(Tabla1[[#This Row],[Nombres]]&amp;" "&amp;Tabla1[[#This Row],[Apellidos]])</f>
        <v>MARIA MAGDALENA ASTUDILLO SANTIBAÑEZ</v>
      </c>
      <c r="J1582" s="37" t="s">
        <v>5373</v>
      </c>
      <c r="K1582" s="37" t="s">
        <v>5374</v>
      </c>
      <c r="L1582" s="37" t="s">
        <v>2494</v>
      </c>
      <c r="M1582" s="37" t="s">
        <v>2499</v>
      </c>
      <c r="N1582" s="37" t="s">
        <v>3112</v>
      </c>
      <c r="P1582" s="40">
        <v>43514</v>
      </c>
      <c r="Q1582" s="37"/>
      <c r="V1582" s="40">
        <v>32735</v>
      </c>
      <c r="W1582" s="37" t="s">
        <v>2515</v>
      </c>
      <c r="Y1582" s="37" t="str">
        <f>+IFERROR(VLOOKUP(Tabla1[[#This Row],[Supervisor]],STAFF!E:H,4,0),"")</f>
        <v/>
      </c>
      <c r="Z1582" s="40">
        <v>43503</v>
      </c>
      <c r="AA1582" s="40">
        <v>43523</v>
      </c>
      <c r="AB1582" s="37" t="s">
        <v>2517</v>
      </c>
      <c r="AC1582" s="40"/>
      <c r="AD1582" s="37" t="s">
        <v>5512</v>
      </c>
      <c r="AE1582" s="37" t="s">
        <v>5512</v>
      </c>
      <c r="AF1582" s="37">
        <v>19197</v>
      </c>
      <c r="AG1582" s="37" t="s">
        <v>5520</v>
      </c>
      <c r="AJ1582" s="37">
        <v>50</v>
      </c>
      <c r="AK1582" s="37" t="s">
        <v>2515</v>
      </c>
      <c r="AL1582" s="37" t="s">
        <v>709</v>
      </c>
      <c r="AN1582" s="37" t="str">
        <f>+IF(AL1582=45,1,"")</f>
        <v/>
      </c>
      <c r="AO1582" s="40">
        <f ca="1">+TODAY()</f>
        <v>44256</v>
      </c>
      <c r="AP1582" s="41" t="str">
        <f>+IF(Tabla1[[#This Row],[Fecha Ingreso Plataforma]]="","",AO1582-AC1582)</f>
        <v/>
      </c>
      <c r="AQ1582" s="40"/>
      <c r="AR1582" s="42">
        <f>+IF(Tabla1[[#This Row],[Fecha Baja]]="","",VALUE(1&amp;"/"&amp;MONTH(Tabla1[[#This Row],[Fecha Baja]])&amp;"/"&amp;YEAR(Tabla1[[#This Row],[Fecha Baja]])))</f>
        <v>43497</v>
      </c>
      <c r="AS1582" s="42" t="str">
        <f>IF(Tabla1[[#This Row],[Fecha Ingreso Plataforma]]="","",VALUE(1&amp;"/"&amp;MONTH(Tabla1[[#This Row],[Fecha Ingreso Plataforma]])&amp;"/"&amp;YEAR(Tabla1[[#This Row],[Fecha Ingreso Plataforma]])))</f>
        <v/>
      </c>
      <c r="AT1582" s="41" t="str">
        <f>+IF(AND(Tabla1[[#This Row],[dias]]&gt;=135,Tabla1[[#This Row],[Estado]]="Vigente"),"Si","No")</f>
        <v>No</v>
      </c>
      <c r="AU1582" s="37" t="str">
        <f>+IF(COUNTIF('PLAN EMPLEADO'!I:I,Tabla1[[#This Row],[Mail]])=0,"No","Si")</f>
        <v>No</v>
      </c>
      <c r="AV1582" s="89" t="s">
        <v>709</v>
      </c>
      <c r="AW1582" s="194"/>
    </row>
    <row r="1583" spans="1:49" x14ac:dyDescent="0.2">
      <c r="A1583" s="37" t="s">
        <v>27</v>
      </c>
      <c r="B1583" s="37" t="s">
        <v>3115</v>
      </c>
      <c r="C1583" s="37" t="s">
        <v>28</v>
      </c>
      <c r="D1583" s="37" t="s">
        <v>30</v>
      </c>
      <c r="E1583" s="193" t="str">
        <f>+LEFT(Tabla1[[#This Row],[RutDV]],8)</f>
        <v>17800104</v>
      </c>
      <c r="F1583" s="193" t="str">
        <f>+RIGHT(Tabla1[[#This Row],[RutDV]],1)</f>
        <v>3</v>
      </c>
      <c r="G1583" s="37" t="s">
        <v>5358</v>
      </c>
      <c r="H1583" s="37" t="s">
        <v>5518</v>
      </c>
      <c r="I1583" s="37" t="str">
        <f>+TRIM(Tabla1[[#This Row],[Nombres]]&amp;" "&amp;Tabla1[[#This Row],[Apellidos]])</f>
        <v>NIELLA VALENTINA HARDER MORTOLA</v>
      </c>
      <c r="J1583" s="37" t="s">
        <v>5384</v>
      </c>
      <c r="K1583" s="37" t="s">
        <v>5385</v>
      </c>
      <c r="L1583" s="37" t="s">
        <v>2494</v>
      </c>
      <c r="M1583" s="37" t="s">
        <v>2499</v>
      </c>
      <c r="N1583" s="37" t="s">
        <v>3112</v>
      </c>
      <c r="P1583" s="40">
        <v>43514</v>
      </c>
      <c r="Q1583" s="37"/>
      <c r="V1583" s="40">
        <v>33405</v>
      </c>
      <c r="W1583" s="37" t="s">
        <v>2515</v>
      </c>
      <c r="Y1583" s="37" t="str">
        <f>+IFERROR(VLOOKUP(Tabla1[[#This Row],[Supervisor]],STAFF!E:H,4,0),"")</f>
        <v/>
      </c>
      <c r="Z1583" s="40">
        <v>43503</v>
      </c>
      <c r="AA1583" s="40">
        <v>43523</v>
      </c>
      <c r="AB1583" s="37" t="s">
        <v>2517</v>
      </c>
      <c r="AC1583" s="40"/>
      <c r="AD1583" s="37" t="s">
        <v>5518</v>
      </c>
      <c r="AE1583" s="37" t="s">
        <v>5518</v>
      </c>
      <c r="AF1583" s="37">
        <v>19255</v>
      </c>
      <c r="AG1583" s="37" t="s">
        <v>5526</v>
      </c>
      <c r="AJ1583" s="37">
        <v>50</v>
      </c>
      <c r="AK1583" s="37" t="s">
        <v>2515</v>
      </c>
      <c r="AL1583" s="37" t="s">
        <v>709</v>
      </c>
      <c r="AN1583" s="37" t="str">
        <f>+IF(AL1583=45,1,"")</f>
        <v/>
      </c>
      <c r="AO1583" s="40">
        <f ca="1">+TODAY()</f>
        <v>44256</v>
      </c>
      <c r="AP1583" s="41" t="str">
        <f>+IF(Tabla1[[#This Row],[Fecha Ingreso Plataforma]]="","",AO1583-AC1583)</f>
        <v/>
      </c>
      <c r="AQ1583" s="40"/>
      <c r="AR1583" s="42">
        <f>+IF(Tabla1[[#This Row],[Fecha Baja]]="","",VALUE(1&amp;"/"&amp;MONTH(Tabla1[[#This Row],[Fecha Baja]])&amp;"/"&amp;YEAR(Tabla1[[#This Row],[Fecha Baja]])))</f>
        <v>43497</v>
      </c>
      <c r="AS1583" s="42" t="str">
        <f>IF(Tabla1[[#This Row],[Fecha Ingreso Plataforma]]="","",VALUE(1&amp;"/"&amp;MONTH(Tabla1[[#This Row],[Fecha Ingreso Plataforma]])&amp;"/"&amp;YEAR(Tabla1[[#This Row],[Fecha Ingreso Plataforma]])))</f>
        <v/>
      </c>
      <c r="AT1583" s="41" t="str">
        <f>+IF(AND(Tabla1[[#This Row],[dias]]&gt;=135,Tabla1[[#This Row],[Estado]]="Vigente"),"Si","No")</f>
        <v>No</v>
      </c>
      <c r="AU1583" s="37" t="str">
        <f>+IF(COUNTIF('PLAN EMPLEADO'!I:I,Tabla1[[#This Row],[Mail]])=0,"No","Si")</f>
        <v>No</v>
      </c>
      <c r="AV1583" s="89" t="s">
        <v>709</v>
      </c>
      <c r="AW1583" s="194"/>
    </row>
    <row r="1584" spans="1:49" x14ac:dyDescent="0.2">
      <c r="A1584" s="37" t="s">
        <v>27</v>
      </c>
      <c r="B1584" s="37" t="s">
        <v>3115</v>
      </c>
      <c r="C1584" s="37" t="s">
        <v>28</v>
      </c>
      <c r="D1584" s="37" t="s">
        <v>30</v>
      </c>
      <c r="E1584" s="193" t="str">
        <f>+LEFT(Tabla1[[#This Row],[RutDV]],8)</f>
        <v>17016213</v>
      </c>
      <c r="F1584" s="193" t="str">
        <f>+RIGHT(Tabla1[[#This Row],[RutDV]],1)</f>
        <v>7</v>
      </c>
      <c r="G1584" s="37" t="s">
        <v>5366</v>
      </c>
      <c r="H1584" s="37" t="s">
        <v>5534</v>
      </c>
      <c r="I1584" s="37" t="str">
        <f>+TRIM(Tabla1[[#This Row],[Nombres]]&amp;" "&amp;Tabla1[[#This Row],[Apellidos]])</f>
        <v>SACHY ROMINA SANTANDER CORTES</v>
      </c>
      <c r="J1584" s="37" t="s">
        <v>5397</v>
      </c>
      <c r="K1584" s="37" t="s">
        <v>5398</v>
      </c>
      <c r="L1584" s="37" t="s">
        <v>2494</v>
      </c>
      <c r="M1584" s="37" t="s">
        <v>2499</v>
      </c>
      <c r="N1584" s="37" t="s">
        <v>3112</v>
      </c>
      <c r="P1584" s="40">
        <v>43524</v>
      </c>
      <c r="Q1584" s="37"/>
      <c r="V1584" s="40">
        <v>32548</v>
      </c>
      <c r="W1584" s="37" t="s">
        <v>2515</v>
      </c>
      <c r="Y1584" s="37" t="str">
        <f>+IFERROR(VLOOKUP(Tabla1[[#This Row],[Supervisor]],STAFF!E:H,4,0),"")</f>
        <v/>
      </c>
      <c r="Z1584" s="40">
        <v>43503</v>
      </c>
      <c r="AA1584" s="40">
        <v>43523</v>
      </c>
      <c r="AB1584" s="37" t="s">
        <v>2517</v>
      </c>
      <c r="AC1584" s="40"/>
      <c r="AD1584" s="37" t="s">
        <v>5534</v>
      </c>
      <c r="AE1584" s="37" t="s">
        <v>5534</v>
      </c>
      <c r="AF1584" s="37">
        <v>19146</v>
      </c>
      <c r="AG1584" s="37" t="s">
        <v>5542</v>
      </c>
      <c r="AJ1584" s="37">
        <v>50</v>
      </c>
      <c r="AK1584" s="37" t="s">
        <v>2515</v>
      </c>
      <c r="AL1584" s="37" t="s">
        <v>709</v>
      </c>
      <c r="AN1584" s="37" t="str">
        <f>+IF(AL1584=45,1,"")</f>
        <v/>
      </c>
      <c r="AO1584" s="40">
        <f ca="1">+TODAY()</f>
        <v>44256</v>
      </c>
      <c r="AP1584" s="41" t="str">
        <f>+IF(Tabla1[[#This Row],[Fecha Ingreso Plataforma]]="","",AO1584-AC1584)</f>
        <v/>
      </c>
      <c r="AQ1584" s="40"/>
      <c r="AR1584" s="42">
        <f>+IF(Tabla1[[#This Row],[Fecha Baja]]="","",VALUE(1&amp;"/"&amp;MONTH(Tabla1[[#This Row],[Fecha Baja]])&amp;"/"&amp;YEAR(Tabla1[[#This Row],[Fecha Baja]])))</f>
        <v>43497</v>
      </c>
      <c r="AS1584" s="42" t="str">
        <f>IF(Tabla1[[#This Row],[Fecha Ingreso Plataforma]]="","",VALUE(1&amp;"/"&amp;MONTH(Tabla1[[#This Row],[Fecha Ingreso Plataforma]])&amp;"/"&amp;YEAR(Tabla1[[#This Row],[Fecha Ingreso Plataforma]])))</f>
        <v/>
      </c>
      <c r="AT1584" s="41" t="str">
        <f>+IF(AND(Tabla1[[#This Row],[dias]]&gt;=135,Tabla1[[#This Row],[Estado]]="Vigente"),"Si","No")</f>
        <v>No</v>
      </c>
      <c r="AU1584" s="37" t="str">
        <f>+IF(COUNTIF('PLAN EMPLEADO'!I:I,Tabla1[[#This Row],[Mail]])=0,"No","Si")</f>
        <v>No</v>
      </c>
      <c r="AV1584" s="89" t="s">
        <v>709</v>
      </c>
      <c r="AW1584" s="194"/>
    </row>
    <row r="1585" spans="1:49" x14ac:dyDescent="0.2">
      <c r="A1585" s="37" t="s">
        <v>27</v>
      </c>
      <c r="B1585" s="37" t="s">
        <v>3115</v>
      </c>
      <c r="C1585" s="37" t="s">
        <v>28</v>
      </c>
      <c r="D1585" s="37" t="s">
        <v>30</v>
      </c>
      <c r="E1585" s="193" t="str">
        <f>+LEFT(Tabla1[[#This Row],[RutDV]],8)</f>
        <v>16430977</v>
      </c>
      <c r="F1585" s="193" t="str">
        <f>+RIGHT(Tabla1[[#This Row],[RutDV]],1)</f>
        <v>0</v>
      </c>
      <c r="G1585" s="37" t="s">
        <v>5369</v>
      </c>
      <c r="H1585" s="37" t="s">
        <v>5545</v>
      </c>
      <c r="I1585" s="37" t="str">
        <f>+TRIM(Tabla1[[#This Row],[Nombres]]&amp;" "&amp;Tabla1[[#This Row],[Apellidos]])</f>
        <v>YNYIRIAN VINET CORTES</v>
      </c>
      <c r="J1585" s="37" t="s">
        <v>5404</v>
      </c>
      <c r="K1585" s="37" t="s">
        <v>5405</v>
      </c>
      <c r="L1585" s="37" t="s">
        <v>2494</v>
      </c>
      <c r="M1585" s="37" t="s">
        <v>2499</v>
      </c>
      <c r="N1585" s="37" t="s">
        <v>3112</v>
      </c>
      <c r="P1585" s="40">
        <v>43524</v>
      </c>
      <c r="Q1585" s="37"/>
      <c r="V1585" s="40">
        <v>31417</v>
      </c>
      <c r="W1585" s="37" t="s">
        <v>2515</v>
      </c>
      <c r="Y1585" s="37" t="str">
        <f>+IFERROR(VLOOKUP(Tabla1[[#This Row],[Supervisor]],STAFF!E:H,4,0),"")</f>
        <v/>
      </c>
      <c r="Z1585" s="40">
        <v>43503</v>
      </c>
      <c r="AA1585" s="40">
        <v>43523</v>
      </c>
      <c r="AB1585" s="37" t="s">
        <v>2517</v>
      </c>
      <c r="AC1585" s="40"/>
      <c r="AD1585" s="37" t="s">
        <v>5545</v>
      </c>
      <c r="AE1585" s="37" t="s">
        <v>5545</v>
      </c>
      <c r="AF1585" s="37">
        <v>19226</v>
      </c>
      <c r="AG1585" s="37" t="s">
        <v>5548</v>
      </c>
      <c r="AJ1585" s="37">
        <v>50</v>
      </c>
      <c r="AK1585" s="37" t="s">
        <v>2515</v>
      </c>
      <c r="AL1585" s="37" t="s">
        <v>709</v>
      </c>
      <c r="AN1585" s="37" t="str">
        <f>+IF(AL1585=45,1,"")</f>
        <v/>
      </c>
      <c r="AO1585" s="40">
        <f ca="1">+TODAY()</f>
        <v>44256</v>
      </c>
      <c r="AP1585" s="41" t="str">
        <f>+IF(Tabla1[[#This Row],[Fecha Ingreso Plataforma]]="","",AO1585-AC1585)</f>
        <v/>
      </c>
      <c r="AQ1585" s="40"/>
      <c r="AR1585" s="42">
        <f>+IF(Tabla1[[#This Row],[Fecha Baja]]="","",VALUE(1&amp;"/"&amp;MONTH(Tabla1[[#This Row],[Fecha Baja]])&amp;"/"&amp;YEAR(Tabla1[[#This Row],[Fecha Baja]])))</f>
        <v>43497</v>
      </c>
      <c r="AS1585" s="42" t="str">
        <f>IF(Tabla1[[#This Row],[Fecha Ingreso Plataforma]]="","",VALUE(1&amp;"/"&amp;MONTH(Tabla1[[#This Row],[Fecha Ingreso Plataforma]])&amp;"/"&amp;YEAR(Tabla1[[#This Row],[Fecha Ingreso Plataforma]])))</f>
        <v/>
      </c>
      <c r="AT1585" s="41" t="str">
        <f>+IF(AND(Tabla1[[#This Row],[dias]]&gt;=135,Tabla1[[#This Row],[Estado]]="Vigente"),"Si","No")</f>
        <v>No</v>
      </c>
      <c r="AU1585" s="37" t="str">
        <f>+IF(COUNTIF('PLAN EMPLEADO'!I:I,Tabla1[[#This Row],[Mail]])=0,"No","Si")</f>
        <v>No</v>
      </c>
      <c r="AV1585" s="89" t="s">
        <v>709</v>
      </c>
      <c r="AW1585" s="194"/>
    </row>
    <row r="1586" spans="1:49" x14ac:dyDescent="0.2">
      <c r="A1586" s="37" t="s">
        <v>27</v>
      </c>
      <c r="B1586" s="37" t="s">
        <v>3115</v>
      </c>
      <c r="C1586" s="37" t="s">
        <v>28</v>
      </c>
      <c r="D1586" s="37" t="s">
        <v>30</v>
      </c>
      <c r="E1586" s="193" t="str">
        <f>+LEFT(Tabla1[[#This Row],[RutDV]],8)</f>
        <v>18757411</v>
      </c>
      <c r="F1586" s="193" t="str">
        <f>+RIGHT(Tabla1[[#This Row],[RutDV]],1)</f>
        <v>0</v>
      </c>
      <c r="G1586" s="37" t="s">
        <v>5360</v>
      </c>
      <c r="I1586" s="37" t="str">
        <f>+TRIM(Tabla1[[#This Row],[Nombres]]&amp;" "&amp;Tabla1[[#This Row],[Apellidos]])</f>
        <v>FELIPE ALEJANDRO OGALDE VEGA</v>
      </c>
      <c r="J1586" s="37" t="s">
        <v>3634</v>
      </c>
      <c r="K1586" s="37" t="s">
        <v>5388</v>
      </c>
      <c r="L1586" s="37" t="s">
        <v>2494</v>
      </c>
      <c r="M1586" s="37" t="s">
        <v>2499</v>
      </c>
      <c r="N1586" s="37" t="s">
        <v>3112</v>
      </c>
      <c r="P1586" s="40">
        <v>43516</v>
      </c>
      <c r="Q1586" s="37"/>
      <c r="V1586" s="40">
        <v>34505</v>
      </c>
      <c r="W1586" s="37" t="s">
        <v>2515</v>
      </c>
      <c r="Y1586" s="37" t="str">
        <f>+IFERROR(VLOOKUP(Tabla1[[#This Row],[Supervisor]],STAFF!E:H,4,0),"")</f>
        <v/>
      </c>
      <c r="Z1586" s="40">
        <v>43503</v>
      </c>
      <c r="AA1586" s="40">
        <v>43523</v>
      </c>
      <c r="AB1586" s="37" t="s">
        <v>2517</v>
      </c>
      <c r="AC1586" s="40"/>
      <c r="AJ1586" s="37">
        <v>50</v>
      </c>
      <c r="AK1586" s="37" t="s">
        <v>2515</v>
      </c>
      <c r="AL1586" s="37" t="s">
        <v>709</v>
      </c>
      <c r="AN1586" s="37" t="str">
        <f>+IF(AL1586=45,1,"")</f>
        <v/>
      </c>
      <c r="AO1586" s="40">
        <f ca="1">+TODAY()</f>
        <v>44256</v>
      </c>
      <c r="AP1586" s="41" t="str">
        <f>+IF(Tabla1[[#This Row],[Fecha Ingreso Plataforma]]="","",AO1586-AC1586)</f>
        <v/>
      </c>
      <c r="AQ1586" s="40"/>
      <c r="AR1586" s="42">
        <f>+IF(Tabla1[[#This Row],[Fecha Baja]]="","",VALUE(1&amp;"/"&amp;MONTH(Tabla1[[#This Row],[Fecha Baja]])&amp;"/"&amp;YEAR(Tabla1[[#This Row],[Fecha Baja]])))</f>
        <v>43497</v>
      </c>
      <c r="AS1586" s="42" t="str">
        <f>IF(Tabla1[[#This Row],[Fecha Ingreso Plataforma]]="","",VALUE(1&amp;"/"&amp;MONTH(Tabla1[[#This Row],[Fecha Ingreso Plataforma]])&amp;"/"&amp;YEAR(Tabla1[[#This Row],[Fecha Ingreso Plataforma]])))</f>
        <v/>
      </c>
      <c r="AT1586" s="41" t="str">
        <f>+IF(AND(Tabla1[[#This Row],[dias]]&gt;=135,Tabla1[[#This Row],[Estado]]="Vigente"),"Si","No")</f>
        <v>No</v>
      </c>
      <c r="AU1586" s="37" t="str">
        <f>+IF(COUNTIF('PLAN EMPLEADO'!I:I,Tabla1[[#This Row],[Mail]])=0,"No","Si")</f>
        <v>No</v>
      </c>
      <c r="AV1586" s="89" t="s">
        <v>709</v>
      </c>
      <c r="AW1586" s="194"/>
    </row>
    <row r="1587" spans="1:49" x14ac:dyDescent="0.2">
      <c r="A1587" s="37" t="s">
        <v>27</v>
      </c>
      <c r="B1587" s="37" t="s">
        <v>3115</v>
      </c>
      <c r="C1587" s="37" t="s">
        <v>28</v>
      </c>
      <c r="D1587" s="37" t="s">
        <v>30</v>
      </c>
      <c r="E1587" s="193" t="str">
        <f>+LEFT(Tabla1[[#This Row],[RutDV]],8)</f>
        <v>13972920</v>
      </c>
      <c r="F1587" s="193" t="str">
        <f>+RIGHT(Tabla1[[#This Row],[RutDV]],1)</f>
        <v>K</v>
      </c>
      <c r="G1587" s="37" t="s">
        <v>5604</v>
      </c>
      <c r="H1587" s="37" t="s">
        <v>5587</v>
      </c>
      <c r="I1587" s="37" t="str">
        <f>+TRIM(Tabla1[[#This Row],[Nombres]]&amp;" "&amp;Tabla1[[#This Row],[Apellidos]])</f>
        <v>CORNELIO ENRIQUE ANDRADE RODRIGUEZ</v>
      </c>
      <c r="J1587" s="37" t="s">
        <v>5564</v>
      </c>
      <c r="K1587" s="37" t="s">
        <v>5565</v>
      </c>
      <c r="L1587" s="37" t="s">
        <v>2494</v>
      </c>
      <c r="M1587" s="37" t="s">
        <v>2499</v>
      </c>
      <c r="N1587" s="37" t="s">
        <v>3112</v>
      </c>
      <c r="P1587" s="40">
        <v>43524</v>
      </c>
      <c r="Q1587" s="37"/>
      <c r="V1587" s="40">
        <v>29600</v>
      </c>
      <c r="W1587" s="37" t="s">
        <v>4474</v>
      </c>
      <c r="Y1587" s="37" t="str">
        <f>+IFERROR(VLOOKUP(Tabla1[[#This Row],[Supervisor]],STAFF!E:H,4,0),"")</f>
        <v/>
      </c>
      <c r="Z1587" s="40">
        <v>43515</v>
      </c>
      <c r="AA1587" s="40">
        <v>43535</v>
      </c>
      <c r="AC1587" s="40"/>
      <c r="AD1587" s="37" t="s">
        <v>5587</v>
      </c>
      <c r="AE1587" s="37" t="s">
        <v>5587</v>
      </c>
      <c r="AF1587" s="37">
        <v>19306</v>
      </c>
      <c r="AG1587" s="37" t="s">
        <v>5618</v>
      </c>
      <c r="AJ1587" s="37">
        <v>51</v>
      </c>
      <c r="AK1587" s="37" t="s">
        <v>4474</v>
      </c>
      <c r="AL1587" s="37" t="s">
        <v>709</v>
      </c>
      <c r="AN1587" s="37" t="str">
        <f>+IF(AL1587=45,1,"")</f>
        <v/>
      </c>
      <c r="AO1587" s="40">
        <f ca="1">+TODAY()</f>
        <v>44256</v>
      </c>
      <c r="AP1587" s="41" t="str">
        <f>+IF(Tabla1[[#This Row],[Fecha Ingreso Plataforma]]="","",AO1587-AC1587)</f>
        <v/>
      </c>
      <c r="AQ1587" s="40"/>
      <c r="AR1587" s="42">
        <f>+IF(Tabla1[[#This Row],[Fecha Baja]]="","",VALUE(1&amp;"/"&amp;MONTH(Tabla1[[#This Row],[Fecha Baja]])&amp;"/"&amp;YEAR(Tabla1[[#This Row],[Fecha Baja]])))</f>
        <v>43497</v>
      </c>
      <c r="AS1587" s="42" t="str">
        <f>IF(Tabla1[[#This Row],[Fecha Ingreso Plataforma]]="","",VALUE(1&amp;"/"&amp;MONTH(Tabla1[[#This Row],[Fecha Ingreso Plataforma]])&amp;"/"&amp;YEAR(Tabla1[[#This Row],[Fecha Ingreso Plataforma]])))</f>
        <v/>
      </c>
      <c r="AT1587" s="41" t="str">
        <f>+IF(AND(Tabla1[[#This Row],[dias]]&gt;=135,Tabla1[[#This Row],[Estado]]="Vigente"),"Si","No")</f>
        <v>No</v>
      </c>
      <c r="AU1587" s="37" t="str">
        <f>+IF(COUNTIF('PLAN EMPLEADO'!I:I,Tabla1[[#This Row],[Mail]])=0,"No","Si")</f>
        <v>No</v>
      </c>
      <c r="AV1587" s="89" t="s">
        <v>709</v>
      </c>
      <c r="AW1587" s="194"/>
    </row>
    <row r="1588" spans="1:49" x14ac:dyDescent="0.2">
      <c r="A1588" s="37" t="s">
        <v>27</v>
      </c>
      <c r="B1588" s="37" t="s">
        <v>3115</v>
      </c>
      <c r="C1588" s="37" t="s">
        <v>28</v>
      </c>
      <c r="D1588" s="37" t="s">
        <v>30</v>
      </c>
      <c r="E1588" s="193" t="str">
        <f>+LEFT(Tabla1[[#This Row],[RutDV]],8)</f>
        <v>18889684</v>
      </c>
      <c r="F1588" s="193" t="str">
        <f>+RIGHT(Tabla1[[#This Row],[RutDV]],1)</f>
        <v>7</v>
      </c>
      <c r="G1588" s="37" t="s">
        <v>5597</v>
      </c>
      <c r="H1588" s="37" t="s">
        <v>5581</v>
      </c>
      <c r="I1588" s="37" t="str">
        <f>+TRIM(Tabla1[[#This Row],[Nombres]]&amp;" "&amp;Tabla1[[#This Row],[Apellidos]])</f>
        <v>GIUSEPPE GIULIANO VICENCIO LOPEZ</v>
      </c>
      <c r="J1588" s="37" t="s">
        <v>5552</v>
      </c>
      <c r="K1588" s="37" t="s">
        <v>5553</v>
      </c>
      <c r="L1588" s="37" t="s">
        <v>2494</v>
      </c>
      <c r="M1588" s="37" t="s">
        <v>2499</v>
      </c>
      <c r="N1588" s="37" t="s">
        <v>3112</v>
      </c>
      <c r="P1588" s="40">
        <v>43523</v>
      </c>
      <c r="Q1588" s="37"/>
      <c r="V1588" s="40">
        <v>33481</v>
      </c>
      <c r="W1588" s="37" t="s">
        <v>4474</v>
      </c>
      <c r="Y1588" s="37" t="str">
        <f>+IFERROR(VLOOKUP(Tabla1[[#This Row],[Supervisor]],STAFF!E:H,4,0),"")</f>
        <v/>
      </c>
      <c r="Z1588" s="40">
        <v>43515</v>
      </c>
      <c r="AA1588" s="40">
        <v>43535</v>
      </c>
      <c r="AC1588" s="40"/>
      <c r="AD1588" s="37" t="s">
        <v>5581</v>
      </c>
      <c r="AE1588" s="37" t="s">
        <v>5581</v>
      </c>
      <c r="AF1588" s="37">
        <v>19298</v>
      </c>
      <c r="AG1588" s="37" t="s">
        <v>5613</v>
      </c>
      <c r="AJ1588" s="37">
        <v>51</v>
      </c>
      <c r="AK1588" s="37" t="s">
        <v>4474</v>
      </c>
      <c r="AL1588" s="37" t="s">
        <v>709</v>
      </c>
      <c r="AN1588" s="37" t="str">
        <f>+IF(AL1588=45,1,"")</f>
        <v/>
      </c>
      <c r="AO1588" s="40">
        <f ca="1">+TODAY()</f>
        <v>44256</v>
      </c>
      <c r="AP1588" s="41" t="str">
        <f>+IF(Tabla1[[#This Row],[Fecha Ingreso Plataforma]]="","",AO1588-AC1588)</f>
        <v/>
      </c>
      <c r="AQ1588" s="40"/>
      <c r="AR1588" s="42">
        <f>+IF(Tabla1[[#This Row],[Fecha Baja]]="","",VALUE(1&amp;"/"&amp;MONTH(Tabla1[[#This Row],[Fecha Baja]])&amp;"/"&amp;YEAR(Tabla1[[#This Row],[Fecha Baja]])))</f>
        <v>43497</v>
      </c>
      <c r="AS1588" s="42" t="str">
        <f>IF(Tabla1[[#This Row],[Fecha Ingreso Plataforma]]="","",VALUE(1&amp;"/"&amp;MONTH(Tabla1[[#This Row],[Fecha Ingreso Plataforma]])&amp;"/"&amp;YEAR(Tabla1[[#This Row],[Fecha Ingreso Plataforma]])))</f>
        <v/>
      </c>
      <c r="AT1588" s="41" t="str">
        <f>+IF(AND(Tabla1[[#This Row],[dias]]&gt;=135,Tabla1[[#This Row],[Estado]]="Vigente"),"Si","No")</f>
        <v>No</v>
      </c>
      <c r="AU1588" s="37" t="str">
        <f>+IF(COUNTIF('PLAN EMPLEADO'!I:I,Tabla1[[#This Row],[Mail]])=0,"No","Si")</f>
        <v>No</v>
      </c>
      <c r="AV1588" s="89" t="s">
        <v>709</v>
      </c>
      <c r="AW1588" s="194"/>
    </row>
    <row r="1589" spans="1:49" x14ac:dyDescent="0.2">
      <c r="A1589" s="37" t="s">
        <v>27</v>
      </c>
      <c r="B1589" s="37" t="s">
        <v>3115</v>
      </c>
      <c r="C1589" s="37" t="s">
        <v>28</v>
      </c>
      <c r="D1589" s="37" t="s">
        <v>30</v>
      </c>
      <c r="E1589" s="193" t="str">
        <f>+LEFT(Tabla1[[#This Row],[RutDV]],8)</f>
        <v>11821315</v>
      </c>
      <c r="F1589" s="193" t="str">
        <f>+RIGHT(Tabla1[[#This Row],[RutDV]],1)</f>
        <v>7</v>
      </c>
      <c r="G1589" s="37" t="s">
        <v>134</v>
      </c>
      <c r="H1589" s="37" t="s">
        <v>5594</v>
      </c>
      <c r="I1589" s="37" t="str">
        <f>+TRIM(Tabla1[[#This Row],[Nombres]]&amp;" "&amp;Tabla1[[#This Row],[Apellidos]])</f>
        <v>JUANA DEL CARMEN TAPIA CAMPOS</v>
      </c>
      <c r="J1589" s="37" t="s">
        <v>1513</v>
      </c>
      <c r="K1589" s="37" t="s">
        <v>1514</v>
      </c>
      <c r="L1589" s="37" t="s">
        <v>2494</v>
      </c>
      <c r="M1589" s="37" t="s">
        <v>2499</v>
      </c>
      <c r="N1589" s="37" t="s">
        <v>3112</v>
      </c>
      <c r="P1589" s="40">
        <v>43522</v>
      </c>
      <c r="Q1589" s="37"/>
      <c r="V1589" s="40">
        <v>25987</v>
      </c>
      <c r="W1589" s="37" t="s">
        <v>4474</v>
      </c>
      <c r="Y1589" s="37" t="str">
        <f>+IFERROR(VLOOKUP(Tabla1[[#This Row],[Supervisor]],STAFF!E:H,4,0),"")</f>
        <v/>
      </c>
      <c r="Z1589" s="40">
        <v>43515</v>
      </c>
      <c r="AA1589" s="40">
        <v>43535</v>
      </c>
      <c r="AC1589" s="40"/>
      <c r="AD1589" s="37" t="s">
        <v>5594</v>
      </c>
      <c r="AE1589" s="37" t="s">
        <v>5594</v>
      </c>
      <c r="AF1589" s="37">
        <v>19313</v>
      </c>
      <c r="AG1589" s="37" t="s">
        <v>5625</v>
      </c>
      <c r="AJ1589" s="37">
        <v>51</v>
      </c>
      <c r="AK1589" s="37" t="s">
        <v>4474</v>
      </c>
      <c r="AL1589" s="37" t="s">
        <v>709</v>
      </c>
      <c r="AN1589" s="37" t="str">
        <f>+IF(AL1589=45,1,"")</f>
        <v/>
      </c>
      <c r="AO1589" s="40">
        <f ca="1">+TODAY()</f>
        <v>44256</v>
      </c>
      <c r="AP1589" s="41" t="str">
        <f>+IF(Tabla1[[#This Row],[Fecha Ingreso Plataforma]]="","",AO1589-AC1589)</f>
        <v/>
      </c>
      <c r="AQ1589" s="40"/>
      <c r="AR1589" s="42">
        <f>+IF(Tabla1[[#This Row],[Fecha Baja]]="","",VALUE(1&amp;"/"&amp;MONTH(Tabla1[[#This Row],[Fecha Baja]])&amp;"/"&amp;YEAR(Tabla1[[#This Row],[Fecha Baja]])))</f>
        <v>43497</v>
      </c>
      <c r="AS1589" s="42" t="str">
        <f>IF(Tabla1[[#This Row],[Fecha Ingreso Plataforma]]="","",VALUE(1&amp;"/"&amp;MONTH(Tabla1[[#This Row],[Fecha Ingreso Plataforma]])&amp;"/"&amp;YEAR(Tabla1[[#This Row],[Fecha Ingreso Plataforma]])))</f>
        <v/>
      </c>
      <c r="AT1589" s="41" t="str">
        <f>+IF(AND(Tabla1[[#This Row],[dias]]&gt;=135,Tabla1[[#This Row],[Estado]]="Vigente"),"Si","No")</f>
        <v>No</v>
      </c>
      <c r="AU1589" s="37" t="str">
        <f>+IF(COUNTIF('PLAN EMPLEADO'!I:I,Tabla1[[#This Row],[Mail]])=0,"No","Si")</f>
        <v>No</v>
      </c>
      <c r="AV1589" s="89" t="s">
        <v>709</v>
      </c>
      <c r="AW1589" s="194"/>
    </row>
    <row r="1590" spans="1:49" x14ac:dyDescent="0.2">
      <c r="A1590" s="37" t="s">
        <v>27</v>
      </c>
      <c r="B1590" s="37" t="s">
        <v>3115</v>
      </c>
      <c r="C1590" s="37" t="s">
        <v>28</v>
      </c>
      <c r="D1590" s="37" t="s">
        <v>30</v>
      </c>
      <c r="E1590" s="193" t="str">
        <f>+LEFT(Tabla1[[#This Row],[RutDV]],8)</f>
        <v>17934328</v>
      </c>
      <c r="F1590" s="193" t="str">
        <f>+RIGHT(Tabla1[[#This Row],[RutDV]],1)</f>
        <v>2</v>
      </c>
      <c r="G1590" s="37" t="s">
        <v>5602</v>
      </c>
      <c r="H1590" s="37" t="s">
        <v>5585</v>
      </c>
      <c r="I1590" s="37" t="str">
        <f>+TRIM(Tabla1[[#This Row],[Nombres]]&amp;" "&amp;Tabla1[[#This Row],[Apellidos]])</f>
        <v>JUAN FRANCISCO PASTEN PINILLA</v>
      </c>
      <c r="J1590" s="37" t="s">
        <v>1591</v>
      </c>
      <c r="K1590" s="37" t="s">
        <v>5561</v>
      </c>
      <c r="L1590" s="37" t="s">
        <v>2494</v>
      </c>
      <c r="M1590" s="37" t="s">
        <v>2499</v>
      </c>
      <c r="N1590" s="37" t="s">
        <v>3112</v>
      </c>
      <c r="P1590" s="40">
        <v>43523</v>
      </c>
      <c r="Q1590" s="37"/>
      <c r="V1590" s="40">
        <v>33600</v>
      </c>
      <c r="W1590" s="37" t="s">
        <v>4474</v>
      </c>
      <c r="Y1590" s="37" t="str">
        <f>+IFERROR(VLOOKUP(Tabla1[[#This Row],[Supervisor]],STAFF!E:H,4,0),"")</f>
        <v/>
      </c>
      <c r="Z1590" s="40">
        <v>43515</v>
      </c>
      <c r="AA1590" s="40">
        <v>43535</v>
      </c>
      <c r="AC1590" s="40"/>
      <c r="AD1590" s="37" t="s">
        <v>5585</v>
      </c>
      <c r="AE1590" s="37" t="s">
        <v>5585</v>
      </c>
      <c r="AF1590" s="37">
        <v>19304</v>
      </c>
      <c r="AG1590" s="37" t="s">
        <v>5616</v>
      </c>
      <c r="AJ1590" s="37">
        <v>51</v>
      </c>
      <c r="AK1590" s="37" t="s">
        <v>4474</v>
      </c>
      <c r="AL1590" s="37" t="s">
        <v>709</v>
      </c>
      <c r="AN1590" s="37" t="str">
        <f>+IF(AL1590=45,1,"")</f>
        <v/>
      </c>
      <c r="AO1590" s="40">
        <f ca="1">+TODAY()</f>
        <v>44256</v>
      </c>
      <c r="AP1590" s="41" t="str">
        <f>+IF(Tabla1[[#This Row],[Fecha Ingreso Plataforma]]="","",AO1590-AC1590)</f>
        <v/>
      </c>
      <c r="AQ1590" s="40"/>
      <c r="AR1590" s="42">
        <f>+IF(Tabla1[[#This Row],[Fecha Baja]]="","",VALUE(1&amp;"/"&amp;MONTH(Tabla1[[#This Row],[Fecha Baja]])&amp;"/"&amp;YEAR(Tabla1[[#This Row],[Fecha Baja]])))</f>
        <v>43497</v>
      </c>
      <c r="AS1590" s="42" t="str">
        <f>IF(Tabla1[[#This Row],[Fecha Ingreso Plataforma]]="","",VALUE(1&amp;"/"&amp;MONTH(Tabla1[[#This Row],[Fecha Ingreso Plataforma]])&amp;"/"&amp;YEAR(Tabla1[[#This Row],[Fecha Ingreso Plataforma]])))</f>
        <v/>
      </c>
      <c r="AT1590" s="41" t="str">
        <f>+IF(AND(Tabla1[[#This Row],[dias]]&gt;=135,Tabla1[[#This Row],[Estado]]="Vigente"),"Si","No")</f>
        <v>No</v>
      </c>
      <c r="AU1590" s="37" t="str">
        <f>+IF(COUNTIF('PLAN EMPLEADO'!I:I,Tabla1[[#This Row],[Mail]])=0,"No","Si")</f>
        <v>Si</v>
      </c>
      <c r="AV1590" s="89" t="s">
        <v>709</v>
      </c>
      <c r="AW1590" s="194"/>
    </row>
    <row r="1591" spans="1:49" x14ac:dyDescent="0.2">
      <c r="A1591" s="37" t="s">
        <v>27</v>
      </c>
      <c r="B1591" s="37" t="s">
        <v>3115</v>
      </c>
      <c r="C1591" s="37" t="s">
        <v>28</v>
      </c>
      <c r="D1591" s="37" t="s">
        <v>30</v>
      </c>
      <c r="E1591" s="193" t="str">
        <f>+LEFT(Tabla1[[#This Row],[RutDV]],8)</f>
        <v>19506611</v>
      </c>
      <c r="F1591" s="193" t="str">
        <f>+RIGHT(Tabla1[[#This Row],[RutDV]],1)</f>
        <v>6</v>
      </c>
      <c r="G1591" s="37" t="s">
        <v>5611</v>
      </c>
      <c r="H1591" s="37" t="s">
        <v>5595</v>
      </c>
      <c r="I1591" s="37" t="str">
        <f>+TRIM(Tabla1[[#This Row],[Nombres]]&amp;" "&amp;Tabla1[[#This Row],[Apellidos]])</f>
        <v>JOSEFA SILVANA CERDA LOPEZ</v>
      </c>
      <c r="J1591" s="37" t="s">
        <v>5577</v>
      </c>
      <c r="K1591" s="37" t="s">
        <v>5578</v>
      </c>
      <c r="L1591" s="37" t="s">
        <v>2494</v>
      </c>
      <c r="M1591" s="37" t="s">
        <v>2499</v>
      </c>
      <c r="N1591" s="37" t="s">
        <v>3112</v>
      </c>
      <c r="P1591" s="40">
        <v>43523</v>
      </c>
      <c r="Q1591" s="37"/>
      <c r="V1591" s="40">
        <v>35578</v>
      </c>
      <c r="W1591" s="37" t="s">
        <v>4474</v>
      </c>
      <c r="Y1591" s="37" t="str">
        <f>+IFERROR(VLOOKUP(Tabla1[[#This Row],[Supervisor]],STAFF!E:H,4,0),"")</f>
        <v/>
      </c>
      <c r="Z1591" s="40">
        <v>43515</v>
      </c>
      <c r="AA1591" s="40">
        <v>43535</v>
      </c>
      <c r="AC1591" s="40"/>
      <c r="AD1591" s="37" t="s">
        <v>5595</v>
      </c>
      <c r="AE1591" s="37" t="s">
        <v>5595</v>
      </c>
      <c r="AF1591" s="37">
        <v>19314</v>
      </c>
      <c r="AG1591" s="37" t="s">
        <v>5626</v>
      </c>
      <c r="AJ1591" s="37">
        <v>51</v>
      </c>
      <c r="AK1591" s="37" t="s">
        <v>4474</v>
      </c>
      <c r="AL1591" s="37" t="s">
        <v>709</v>
      </c>
      <c r="AN1591" s="37" t="str">
        <f>+IF(AL1591=45,1,"")</f>
        <v/>
      </c>
      <c r="AO1591" s="40">
        <f ca="1">+TODAY()</f>
        <v>44256</v>
      </c>
      <c r="AP1591" s="41" t="str">
        <f>+IF(Tabla1[[#This Row],[Fecha Ingreso Plataforma]]="","",AO1591-AC1591)</f>
        <v/>
      </c>
      <c r="AQ1591" s="40"/>
      <c r="AR1591" s="42">
        <f>+IF(Tabla1[[#This Row],[Fecha Baja]]="","",VALUE(1&amp;"/"&amp;MONTH(Tabla1[[#This Row],[Fecha Baja]])&amp;"/"&amp;YEAR(Tabla1[[#This Row],[Fecha Baja]])))</f>
        <v>43497</v>
      </c>
      <c r="AS1591" s="42" t="str">
        <f>IF(Tabla1[[#This Row],[Fecha Ingreso Plataforma]]="","",VALUE(1&amp;"/"&amp;MONTH(Tabla1[[#This Row],[Fecha Ingreso Plataforma]])&amp;"/"&amp;YEAR(Tabla1[[#This Row],[Fecha Ingreso Plataforma]])))</f>
        <v/>
      </c>
      <c r="AT1591" s="41" t="str">
        <f>+IF(AND(Tabla1[[#This Row],[dias]]&gt;=135,Tabla1[[#This Row],[Estado]]="Vigente"),"Si","No")</f>
        <v>No</v>
      </c>
      <c r="AU1591" s="37" t="str">
        <f>+IF(COUNTIF('PLAN EMPLEADO'!I:I,Tabla1[[#This Row],[Mail]])=0,"No","Si")</f>
        <v>No</v>
      </c>
      <c r="AV1591" s="89" t="s">
        <v>709</v>
      </c>
      <c r="AW1591" s="194"/>
    </row>
    <row r="1592" spans="1:49" x14ac:dyDescent="0.2">
      <c r="A1592" s="37" t="s">
        <v>27</v>
      </c>
      <c r="B1592" s="37" t="s">
        <v>3115</v>
      </c>
      <c r="C1592" s="37" t="s">
        <v>28</v>
      </c>
      <c r="D1592" s="37" t="s">
        <v>30</v>
      </c>
      <c r="E1592" s="193" t="str">
        <f>+LEFT(Tabla1[[#This Row],[RutDV]],8)</f>
        <v>12220700</v>
      </c>
      <c r="F1592" s="193" t="str">
        <f>+RIGHT(Tabla1[[#This Row],[RutDV]],1)</f>
        <v>5</v>
      </c>
      <c r="G1592" s="37" t="s">
        <v>5605</v>
      </c>
      <c r="H1592" s="37" t="s">
        <v>5588</v>
      </c>
      <c r="I1592" s="37" t="str">
        <f>+TRIM(Tabla1[[#This Row],[Nombres]]&amp;" "&amp;Tabla1[[#This Row],[Apellidos]])</f>
        <v>MARIA TERESA GUERRERO TAPIA</v>
      </c>
      <c r="J1592" s="37" t="s">
        <v>5566</v>
      </c>
      <c r="K1592" s="37" t="s">
        <v>5567</v>
      </c>
      <c r="L1592" s="37" t="s">
        <v>2494</v>
      </c>
      <c r="M1592" s="37" t="s">
        <v>2499</v>
      </c>
      <c r="N1592" s="37" t="s">
        <v>3112</v>
      </c>
      <c r="P1592" s="40">
        <v>43523</v>
      </c>
      <c r="Q1592" s="37"/>
      <c r="V1592" s="40">
        <v>26578</v>
      </c>
      <c r="W1592" s="37" t="s">
        <v>4474</v>
      </c>
      <c r="Y1592" s="37" t="str">
        <f>+IFERROR(VLOOKUP(Tabla1[[#This Row],[Supervisor]],STAFF!E:H,4,0),"")</f>
        <v/>
      </c>
      <c r="Z1592" s="40">
        <v>43515</v>
      </c>
      <c r="AA1592" s="40">
        <v>43535</v>
      </c>
      <c r="AC1592" s="40"/>
      <c r="AD1592" s="37" t="s">
        <v>5588</v>
      </c>
      <c r="AE1592" s="37" t="s">
        <v>5588</v>
      </c>
      <c r="AF1592" s="37">
        <v>19307</v>
      </c>
      <c r="AG1592" s="37" t="s">
        <v>5619</v>
      </c>
      <c r="AJ1592" s="37">
        <v>51</v>
      </c>
      <c r="AK1592" s="37" t="s">
        <v>4474</v>
      </c>
      <c r="AL1592" s="37" t="s">
        <v>709</v>
      </c>
      <c r="AN1592" s="37" t="str">
        <f>+IF(AL1592=45,1,"")</f>
        <v/>
      </c>
      <c r="AO1592" s="40">
        <f ca="1">+TODAY()</f>
        <v>44256</v>
      </c>
      <c r="AP1592" s="41" t="str">
        <f>+IF(Tabla1[[#This Row],[Fecha Ingreso Plataforma]]="","",AO1592-AC1592)</f>
        <v/>
      </c>
      <c r="AQ1592" s="40"/>
      <c r="AR1592" s="42">
        <f>+IF(Tabla1[[#This Row],[Fecha Baja]]="","",VALUE(1&amp;"/"&amp;MONTH(Tabla1[[#This Row],[Fecha Baja]])&amp;"/"&amp;YEAR(Tabla1[[#This Row],[Fecha Baja]])))</f>
        <v>43497</v>
      </c>
      <c r="AS1592" s="42" t="str">
        <f>IF(Tabla1[[#This Row],[Fecha Ingreso Plataforma]]="","",VALUE(1&amp;"/"&amp;MONTH(Tabla1[[#This Row],[Fecha Ingreso Plataforma]])&amp;"/"&amp;YEAR(Tabla1[[#This Row],[Fecha Ingreso Plataforma]])))</f>
        <v/>
      </c>
      <c r="AT1592" s="41" t="str">
        <f>+IF(AND(Tabla1[[#This Row],[dias]]&gt;=135,Tabla1[[#This Row],[Estado]]="Vigente"),"Si","No")</f>
        <v>No</v>
      </c>
      <c r="AU1592" s="37" t="str">
        <f>+IF(COUNTIF('PLAN EMPLEADO'!I:I,Tabla1[[#This Row],[Mail]])=0,"No","Si")</f>
        <v>No</v>
      </c>
      <c r="AV1592" s="89" t="s">
        <v>709</v>
      </c>
      <c r="AW1592" s="194"/>
    </row>
    <row r="1593" spans="1:49" x14ac:dyDescent="0.2">
      <c r="A1593" s="37" t="s">
        <v>27</v>
      </c>
      <c r="B1593" s="37" t="s">
        <v>3115</v>
      </c>
      <c r="C1593" s="37" t="s">
        <v>28</v>
      </c>
      <c r="D1593" s="37" t="s">
        <v>30</v>
      </c>
      <c r="E1593" s="193" t="str">
        <f>+LEFT(Tabla1[[#This Row],[RutDV]],8)</f>
        <v>16443343</v>
      </c>
      <c r="F1593" s="193" t="str">
        <f>+RIGHT(Tabla1[[#This Row],[RutDV]],1)</f>
        <v>9</v>
      </c>
      <c r="G1593" s="37" t="s">
        <v>5606</v>
      </c>
      <c r="H1593" s="37" t="s">
        <v>5589</v>
      </c>
      <c r="I1593" s="37" t="str">
        <f>+TRIM(Tabla1[[#This Row],[Nombres]]&amp;" "&amp;Tabla1[[#This Row],[Apellidos]])</f>
        <v>OMAR ANDRES MELO GODOY</v>
      </c>
      <c r="J1593" s="37" t="s">
        <v>5568</v>
      </c>
      <c r="K1593" s="37" t="s">
        <v>5569</v>
      </c>
      <c r="L1593" s="37" t="s">
        <v>2494</v>
      </c>
      <c r="M1593" s="37" t="s">
        <v>2499</v>
      </c>
      <c r="N1593" s="37" t="s">
        <v>3112</v>
      </c>
      <c r="P1593" s="40">
        <v>43517</v>
      </c>
      <c r="Q1593" s="37"/>
      <c r="V1593" s="40">
        <v>31823</v>
      </c>
      <c r="W1593" s="37" t="s">
        <v>4474</v>
      </c>
      <c r="Y1593" s="37" t="str">
        <f>+IFERROR(VLOOKUP(Tabla1[[#This Row],[Supervisor]],STAFF!E:H,4,0),"")</f>
        <v/>
      </c>
      <c r="Z1593" s="40">
        <v>43515</v>
      </c>
      <c r="AA1593" s="40">
        <v>43535</v>
      </c>
      <c r="AC1593" s="40"/>
      <c r="AD1593" s="37" t="s">
        <v>5589</v>
      </c>
      <c r="AE1593" s="37" t="s">
        <v>5589</v>
      </c>
      <c r="AF1593" s="37">
        <v>19308</v>
      </c>
      <c r="AG1593" s="37" t="s">
        <v>5620</v>
      </c>
      <c r="AJ1593" s="37">
        <v>51</v>
      </c>
      <c r="AK1593" s="37" t="s">
        <v>4474</v>
      </c>
      <c r="AL1593" s="37" t="s">
        <v>709</v>
      </c>
      <c r="AN1593" s="37" t="str">
        <f>+IF(AL1593=45,1,"")</f>
        <v/>
      </c>
      <c r="AO1593" s="40">
        <f ca="1">+TODAY()</f>
        <v>44256</v>
      </c>
      <c r="AP1593" s="41" t="str">
        <f>+IF(Tabla1[[#This Row],[Fecha Ingreso Plataforma]]="","",AO1593-AC1593)</f>
        <v/>
      </c>
      <c r="AQ1593" s="40"/>
      <c r="AR1593" s="42">
        <f>+IF(Tabla1[[#This Row],[Fecha Baja]]="","",VALUE(1&amp;"/"&amp;MONTH(Tabla1[[#This Row],[Fecha Baja]])&amp;"/"&amp;YEAR(Tabla1[[#This Row],[Fecha Baja]])))</f>
        <v>43497</v>
      </c>
      <c r="AS1593" s="42" t="str">
        <f>IF(Tabla1[[#This Row],[Fecha Ingreso Plataforma]]="","",VALUE(1&amp;"/"&amp;MONTH(Tabla1[[#This Row],[Fecha Ingreso Plataforma]])&amp;"/"&amp;YEAR(Tabla1[[#This Row],[Fecha Ingreso Plataforma]])))</f>
        <v/>
      </c>
      <c r="AT1593" s="41" t="str">
        <f>+IF(AND(Tabla1[[#This Row],[dias]]&gt;=135,Tabla1[[#This Row],[Estado]]="Vigente"),"Si","No")</f>
        <v>No</v>
      </c>
      <c r="AU1593" s="37" t="str">
        <f>+IF(COUNTIF('PLAN EMPLEADO'!I:I,Tabla1[[#This Row],[Mail]])=0,"No","Si")</f>
        <v>No</v>
      </c>
      <c r="AV1593" s="89" t="s">
        <v>709</v>
      </c>
      <c r="AW1593" s="194"/>
    </row>
    <row r="1594" spans="1:49" x14ac:dyDescent="0.2">
      <c r="A1594" s="37" t="s">
        <v>27</v>
      </c>
      <c r="B1594" s="37" t="s">
        <v>3115</v>
      </c>
      <c r="C1594" s="37" t="s">
        <v>28</v>
      </c>
      <c r="D1594" s="37" t="s">
        <v>30</v>
      </c>
      <c r="E1594" s="193" t="str">
        <f>+LEFT(Tabla1[[#This Row],[RutDV]],8)</f>
        <v>19349019</v>
      </c>
      <c r="F1594" s="193" t="str">
        <f>+RIGHT(Tabla1[[#This Row],[RutDV]],1)</f>
        <v>0</v>
      </c>
      <c r="G1594" s="37" t="s">
        <v>5607</v>
      </c>
      <c r="H1594" s="37" t="s">
        <v>5590</v>
      </c>
      <c r="I1594" s="37" t="str">
        <f>+TRIM(Tabla1[[#This Row],[Nombres]]&amp;" "&amp;Tabla1[[#This Row],[Apellidos]])</f>
        <v>YUBERLIT ARACELLY CAMPUSANO LAZCANO</v>
      </c>
      <c r="J1594" s="37" t="s">
        <v>5570</v>
      </c>
      <c r="K1594" s="37" t="s">
        <v>5571</v>
      </c>
      <c r="L1594" s="37" t="s">
        <v>2494</v>
      </c>
      <c r="M1594" s="37" t="s">
        <v>2499</v>
      </c>
      <c r="N1594" s="37" t="s">
        <v>3112</v>
      </c>
      <c r="P1594" s="40">
        <v>43523</v>
      </c>
      <c r="Q1594" s="37"/>
      <c r="V1594" s="40">
        <v>35310</v>
      </c>
      <c r="W1594" s="37" t="s">
        <v>4474</v>
      </c>
      <c r="Y1594" s="37" t="str">
        <f>+IFERROR(VLOOKUP(Tabla1[[#This Row],[Supervisor]],STAFF!E:H,4,0),"")</f>
        <v/>
      </c>
      <c r="Z1594" s="40">
        <v>43515</v>
      </c>
      <c r="AA1594" s="40">
        <v>43535</v>
      </c>
      <c r="AC1594" s="40"/>
      <c r="AD1594" s="37" t="s">
        <v>5590</v>
      </c>
      <c r="AE1594" s="37" t="s">
        <v>5590</v>
      </c>
      <c r="AF1594" s="37">
        <v>19309</v>
      </c>
      <c r="AG1594" s="37" t="s">
        <v>5621</v>
      </c>
      <c r="AJ1594" s="37">
        <v>51</v>
      </c>
      <c r="AK1594" s="37" t="s">
        <v>4474</v>
      </c>
      <c r="AL1594" s="37" t="s">
        <v>709</v>
      </c>
      <c r="AN1594" s="37" t="str">
        <f>+IF(AL1594=45,1,"")</f>
        <v/>
      </c>
      <c r="AO1594" s="40">
        <f ca="1">+TODAY()</f>
        <v>44256</v>
      </c>
      <c r="AP1594" s="41" t="str">
        <f>+IF(Tabla1[[#This Row],[Fecha Ingreso Plataforma]]="","",AO1594-AC1594)</f>
        <v/>
      </c>
      <c r="AQ1594" s="40"/>
      <c r="AR1594" s="42">
        <f>+IF(Tabla1[[#This Row],[Fecha Baja]]="","",VALUE(1&amp;"/"&amp;MONTH(Tabla1[[#This Row],[Fecha Baja]])&amp;"/"&amp;YEAR(Tabla1[[#This Row],[Fecha Baja]])))</f>
        <v>43497</v>
      </c>
      <c r="AS1594" s="42" t="str">
        <f>IF(Tabla1[[#This Row],[Fecha Ingreso Plataforma]]="","",VALUE(1&amp;"/"&amp;MONTH(Tabla1[[#This Row],[Fecha Ingreso Plataforma]])&amp;"/"&amp;YEAR(Tabla1[[#This Row],[Fecha Ingreso Plataforma]])))</f>
        <v/>
      </c>
      <c r="AT1594" s="41" t="str">
        <f>+IF(AND(Tabla1[[#This Row],[dias]]&gt;=135,Tabla1[[#This Row],[Estado]]="Vigente"),"Si","No")</f>
        <v>No</v>
      </c>
      <c r="AU1594" s="37" t="str">
        <f>+IF(COUNTIF('PLAN EMPLEADO'!I:I,Tabla1[[#This Row],[Mail]])=0,"No","Si")</f>
        <v>No</v>
      </c>
      <c r="AV1594" s="89" t="s">
        <v>709</v>
      </c>
      <c r="AW1594" s="194"/>
    </row>
    <row r="1595" spans="1:49" x14ac:dyDescent="0.2">
      <c r="A1595" s="37" t="s">
        <v>27</v>
      </c>
      <c r="B1595" s="37" t="s">
        <v>3115</v>
      </c>
      <c r="C1595" s="37" t="s">
        <v>28</v>
      </c>
      <c r="D1595" s="37" t="s">
        <v>30</v>
      </c>
      <c r="E1595" s="193" t="str">
        <f>+LEFT(Tabla1[[#This Row],[RutDV]],8)</f>
        <v>19287179</v>
      </c>
      <c r="F1595" s="193" t="str">
        <f>+RIGHT(Tabla1[[#This Row],[RutDV]],1)</f>
        <v>4</v>
      </c>
      <c r="G1595" s="37" t="s">
        <v>5639</v>
      </c>
      <c r="H1595" s="37" t="s">
        <v>5707</v>
      </c>
      <c r="I1595" s="37" t="str">
        <f>+TRIM(Tabla1[[#This Row],[Nombres]]&amp;" "&amp;Tabla1[[#This Row],[Apellidos]])</f>
        <v>DAMARIT DEL PILAR SEGOVIA ALARCON</v>
      </c>
      <c r="J1595" s="37" t="s">
        <v>5672</v>
      </c>
      <c r="K1595" s="37" t="s">
        <v>5673</v>
      </c>
      <c r="L1595" s="37" t="s">
        <v>2494</v>
      </c>
      <c r="M1595" s="37" t="s">
        <v>2499</v>
      </c>
      <c r="N1595" s="37" t="s">
        <v>3596</v>
      </c>
      <c r="P1595" s="40">
        <v>43551</v>
      </c>
      <c r="Q1595" s="37"/>
      <c r="V1595" s="40">
        <v>35455</v>
      </c>
      <c r="W1595" s="37" t="s">
        <v>2515</v>
      </c>
      <c r="Y1595" s="37" t="str">
        <f>+IFERROR(VLOOKUP(Tabla1[[#This Row],[Supervisor]],STAFF!E:H,4,0),"")</f>
        <v/>
      </c>
      <c r="Z1595" s="40">
        <v>43529</v>
      </c>
      <c r="AA1595" s="40">
        <v>43550</v>
      </c>
      <c r="AC1595" s="40"/>
      <c r="AD1595" s="37" t="s">
        <v>5707</v>
      </c>
      <c r="AE1595" s="37" t="s">
        <v>5707</v>
      </c>
      <c r="AF1595" s="37">
        <v>19088</v>
      </c>
      <c r="AG1595" s="37" t="s">
        <v>5732</v>
      </c>
      <c r="AJ1595" s="37">
        <v>52</v>
      </c>
      <c r="AK1595" s="37" t="s">
        <v>2515</v>
      </c>
      <c r="AL1595" s="37" t="s">
        <v>709</v>
      </c>
      <c r="AN1595" s="37" t="str">
        <f>+IF(AL1595=45,1,"")</f>
        <v/>
      </c>
      <c r="AO1595" s="40">
        <f ca="1">+TODAY()</f>
        <v>44256</v>
      </c>
      <c r="AP1595" s="41" t="str">
        <f>+IF(Tabla1[[#This Row],[Fecha Ingreso Plataforma]]="","",AO1595-AC1595)</f>
        <v/>
      </c>
      <c r="AQ1595" s="40"/>
      <c r="AR1595" s="42">
        <f>+IF(Tabla1[[#This Row],[Fecha Baja]]="","",VALUE(1&amp;"/"&amp;MONTH(Tabla1[[#This Row],[Fecha Baja]])&amp;"/"&amp;YEAR(Tabla1[[#This Row],[Fecha Baja]])))</f>
        <v>43525</v>
      </c>
      <c r="AS1595" s="42" t="str">
        <f>IF(Tabla1[[#This Row],[Fecha Ingreso Plataforma]]="","",VALUE(1&amp;"/"&amp;MONTH(Tabla1[[#This Row],[Fecha Ingreso Plataforma]])&amp;"/"&amp;YEAR(Tabla1[[#This Row],[Fecha Ingreso Plataforma]])))</f>
        <v/>
      </c>
      <c r="AT1595" s="41" t="str">
        <f>+IF(AND(Tabla1[[#This Row],[dias]]&gt;=135,Tabla1[[#This Row],[Estado]]="Vigente"),"Si","No")</f>
        <v>No</v>
      </c>
      <c r="AU1595" s="37" t="str">
        <f>+IF(COUNTIF('PLAN EMPLEADO'!I:I,Tabla1[[#This Row],[Mail]])=0,"No","Si")</f>
        <v>No</v>
      </c>
      <c r="AV1595" s="89" t="s">
        <v>709</v>
      </c>
      <c r="AW1595" s="194"/>
    </row>
    <row r="1596" spans="1:49" x14ac:dyDescent="0.2">
      <c r="A1596" s="37" t="s">
        <v>27</v>
      </c>
      <c r="B1596" s="37" t="s">
        <v>3115</v>
      </c>
      <c r="C1596" s="37" t="s">
        <v>28</v>
      </c>
      <c r="D1596" s="37" t="s">
        <v>30</v>
      </c>
      <c r="E1596" s="193" t="str">
        <f>+LEFT(Tabla1[[#This Row],[RutDV]],8)</f>
        <v>11346112</v>
      </c>
      <c r="F1596" s="193" t="str">
        <f>+RIGHT(Tabla1[[#This Row],[RutDV]],1)</f>
        <v>8</v>
      </c>
      <c r="G1596" s="37" t="s">
        <v>5643</v>
      </c>
      <c r="H1596" s="37" t="s">
        <v>5711</v>
      </c>
      <c r="I1596" s="37" t="str">
        <f>+TRIM(Tabla1[[#This Row],[Nombres]]&amp;" "&amp;Tabla1[[#This Row],[Apellidos]])</f>
        <v>JAVIER FRANCISCO ORDENES PASTEN</v>
      </c>
      <c r="J1596" s="37" t="s">
        <v>5680</v>
      </c>
      <c r="K1596" s="37" t="s">
        <v>5681</v>
      </c>
      <c r="L1596" s="37" t="s">
        <v>2494</v>
      </c>
      <c r="M1596" s="37" t="s">
        <v>2499</v>
      </c>
      <c r="N1596" s="37" t="s">
        <v>3596</v>
      </c>
      <c r="P1596" s="40">
        <v>43551</v>
      </c>
      <c r="Q1596" s="37"/>
      <c r="V1596" s="40">
        <v>25083</v>
      </c>
      <c r="W1596" s="37" t="s">
        <v>2515</v>
      </c>
      <c r="Y1596" s="37" t="str">
        <f>+IFERROR(VLOOKUP(Tabla1[[#This Row],[Supervisor]],STAFF!E:H,4,0),"")</f>
        <v/>
      </c>
      <c r="Z1596" s="40">
        <v>43529</v>
      </c>
      <c r="AA1596" s="40">
        <v>43550</v>
      </c>
      <c r="AC1596" s="40"/>
      <c r="AD1596" s="37" t="s">
        <v>5711</v>
      </c>
      <c r="AE1596" s="37" t="s">
        <v>5711</v>
      </c>
      <c r="AF1596" s="37">
        <v>19237</v>
      </c>
      <c r="AG1596" s="37" t="s">
        <v>5736</v>
      </c>
      <c r="AJ1596" s="37">
        <v>52</v>
      </c>
      <c r="AK1596" s="37" t="s">
        <v>2515</v>
      </c>
      <c r="AL1596" s="37" t="s">
        <v>709</v>
      </c>
      <c r="AN1596" s="37" t="str">
        <f>+IF(AL1596=45,1,"")</f>
        <v/>
      </c>
      <c r="AO1596" s="40">
        <f ca="1">+TODAY()</f>
        <v>44256</v>
      </c>
      <c r="AP1596" s="41" t="str">
        <f>+IF(Tabla1[[#This Row],[Fecha Ingreso Plataforma]]="","",AO1596-AC1596)</f>
        <v/>
      </c>
      <c r="AQ1596" s="40"/>
      <c r="AR1596" s="42">
        <f>+IF(Tabla1[[#This Row],[Fecha Baja]]="","",VALUE(1&amp;"/"&amp;MONTH(Tabla1[[#This Row],[Fecha Baja]])&amp;"/"&amp;YEAR(Tabla1[[#This Row],[Fecha Baja]])))</f>
        <v>43525</v>
      </c>
      <c r="AS1596" s="42" t="str">
        <f>IF(Tabla1[[#This Row],[Fecha Ingreso Plataforma]]="","",VALUE(1&amp;"/"&amp;MONTH(Tabla1[[#This Row],[Fecha Ingreso Plataforma]])&amp;"/"&amp;YEAR(Tabla1[[#This Row],[Fecha Ingreso Plataforma]])))</f>
        <v/>
      </c>
      <c r="AT1596" s="41" t="str">
        <f>+IF(AND(Tabla1[[#This Row],[dias]]&gt;=135,Tabla1[[#This Row],[Estado]]="Vigente"),"Si","No")</f>
        <v>No</v>
      </c>
      <c r="AU1596" s="37" t="str">
        <f>+IF(COUNTIF('PLAN EMPLEADO'!I:I,Tabla1[[#This Row],[Mail]])=0,"No","Si")</f>
        <v>No</v>
      </c>
      <c r="AV1596" s="89" t="s">
        <v>709</v>
      </c>
      <c r="AW1596" s="194"/>
    </row>
    <row r="1597" spans="1:49" x14ac:dyDescent="0.2">
      <c r="A1597" s="37" t="s">
        <v>27</v>
      </c>
      <c r="B1597" s="37" t="s">
        <v>3115</v>
      </c>
      <c r="C1597" s="37" t="s">
        <v>28</v>
      </c>
      <c r="D1597" s="37" t="s">
        <v>30</v>
      </c>
      <c r="E1597" s="193" t="str">
        <f>+LEFT(Tabla1[[#This Row],[RutDV]],8)</f>
        <v>18583111</v>
      </c>
      <c r="F1597" s="193" t="str">
        <f>+RIGHT(Tabla1[[#This Row],[RutDV]],1)</f>
        <v>6</v>
      </c>
      <c r="G1597" s="37" t="s">
        <v>5648</v>
      </c>
      <c r="H1597" s="37" t="s">
        <v>5716</v>
      </c>
      <c r="I1597" s="37" t="str">
        <f>+TRIM(Tabla1[[#This Row],[Nombres]]&amp;" "&amp;Tabla1[[#This Row],[Apellidos]])</f>
        <v>KIARA STEFANIA BARRERA ZULOAGA</v>
      </c>
      <c r="J1597" s="37" t="s">
        <v>5689</v>
      </c>
      <c r="K1597" s="37" t="s">
        <v>5690</v>
      </c>
      <c r="L1597" s="37" t="s">
        <v>2494</v>
      </c>
      <c r="M1597" s="37" t="s">
        <v>2499</v>
      </c>
      <c r="N1597" s="37" t="s">
        <v>3596</v>
      </c>
      <c r="P1597" s="40">
        <v>43556</v>
      </c>
      <c r="Q1597" s="37"/>
      <c r="V1597" s="40">
        <v>34516</v>
      </c>
      <c r="W1597" s="37" t="s">
        <v>2515</v>
      </c>
      <c r="Y1597" s="37" t="str">
        <f>+IFERROR(VLOOKUP(Tabla1[[#This Row],[Supervisor]],STAFF!E:H,4,0),"")</f>
        <v/>
      </c>
      <c r="Z1597" s="40">
        <v>43529</v>
      </c>
      <c r="AA1597" s="40">
        <v>43550</v>
      </c>
      <c r="AC1597" s="40"/>
      <c r="AD1597" s="37" t="s">
        <v>5716</v>
      </c>
      <c r="AE1597" s="37" t="s">
        <v>5716</v>
      </c>
      <c r="AF1597" s="37">
        <v>19319</v>
      </c>
      <c r="AG1597" s="37" t="s">
        <v>5741</v>
      </c>
      <c r="AJ1597" s="37">
        <v>52</v>
      </c>
      <c r="AK1597" s="37" t="s">
        <v>2515</v>
      </c>
      <c r="AL1597" s="37" t="s">
        <v>709</v>
      </c>
      <c r="AN1597" s="37" t="str">
        <f>+IF(AL1597=45,1,"")</f>
        <v/>
      </c>
      <c r="AO1597" s="40">
        <f ca="1">+TODAY()</f>
        <v>44256</v>
      </c>
      <c r="AP1597" s="41" t="str">
        <f>+IF(Tabla1[[#This Row],[Fecha Ingreso Plataforma]]="","",AO1597-AC1597)</f>
        <v/>
      </c>
      <c r="AQ1597" s="40"/>
      <c r="AR1597" s="42">
        <f>+IF(Tabla1[[#This Row],[Fecha Baja]]="","",VALUE(1&amp;"/"&amp;MONTH(Tabla1[[#This Row],[Fecha Baja]])&amp;"/"&amp;YEAR(Tabla1[[#This Row],[Fecha Baja]])))</f>
        <v>43556</v>
      </c>
      <c r="AS1597" s="42" t="str">
        <f>IF(Tabla1[[#This Row],[Fecha Ingreso Plataforma]]="","",VALUE(1&amp;"/"&amp;MONTH(Tabla1[[#This Row],[Fecha Ingreso Plataforma]])&amp;"/"&amp;YEAR(Tabla1[[#This Row],[Fecha Ingreso Plataforma]])))</f>
        <v/>
      </c>
      <c r="AT1597" s="41" t="str">
        <f>+IF(AND(Tabla1[[#This Row],[dias]]&gt;=135,Tabla1[[#This Row],[Estado]]="Vigente"),"Si","No")</f>
        <v>No</v>
      </c>
      <c r="AU1597" s="37" t="str">
        <f>+IF(COUNTIF('PLAN EMPLEADO'!I:I,Tabla1[[#This Row],[Mail]])=0,"No","Si")</f>
        <v>No</v>
      </c>
      <c r="AV1597" s="89" t="s">
        <v>709</v>
      </c>
      <c r="AW1597" s="194"/>
    </row>
    <row r="1598" spans="1:49" x14ac:dyDescent="0.2">
      <c r="A1598" s="37" t="s">
        <v>27</v>
      </c>
      <c r="B1598" s="37" t="s">
        <v>3115</v>
      </c>
      <c r="C1598" s="37" t="s">
        <v>28</v>
      </c>
      <c r="D1598" s="37" t="s">
        <v>30</v>
      </c>
      <c r="E1598" s="193" t="str">
        <f>+LEFT(Tabla1[[#This Row],[RutDV]],8)</f>
        <v>15594767</v>
      </c>
      <c r="F1598" s="193" t="str">
        <f>+RIGHT(Tabla1[[#This Row],[RutDV]],1)</f>
        <v>5</v>
      </c>
      <c r="G1598" s="37" t="s">
        <v>5640</v>
      </c>
      <c r="H1598" s="37" t="s">
        <v>5708</v>
      </c>
      <c r="I1598" s="37" t="str">
        <f>+TRIM(Tabla1[[#This Row],[Nombres]]&amp;" "&amp;Tabla1[[#This Row],[Apellidos]])</f>
        <v>LESLIE MACARENA IRIARTE DIAZ</v>
      </c>
      <c r="J1598" s="37" t="s">
        <v>5674</v>
      </c>
      <c r="K1598" s="37" t="s">
        <v>5675</v>
      </c>
      <c r="L1598" s="37" t="s">
        <v>2494</v>
      </c>
      <c r="M1598" s="37" t="s">
        <v>2499</v>
      </c>
      <c r="N1598" s="37" t="s">
        <v>3596</v>
      </c>
      <c r="P1598" s="40">
        <v>43551</v>
      </c>
      <c r="Q1598" s="37"/>
      <c r="V1598" s="40">
        <v>30572</v>
      </c>
      <c r="W1598" s="37" t="s">
        <v>2515</v>
      </c>
      <c r="Y1598" s="37" t="str">
        <f>+IFERROR(VLOOKUP(Tabla1[[#This Row],[Supervisor]],STAFF!E:H,4,0),"")</f>
        <v/>
      </c>
      <c r="Z1598" s="40">
        <v>43529</v>
      </c>
      <c r="AA1598" s="40">
        <v>43550</v>
      </c>
      <c r="AC1598" s="40"/>
      <c r="AD1598" s="37" t="s">
        <v>5708</v>
      </c>
      <c r="AE1598" s="37" t="s">
        <v>5708</v>
      </c>
      <c r="AF1598" s="37">
        <v>19197</v>
      </c>
      <c r="AG1598" s="37" t="s">
        <v>5733</v>
      </c>
      <c r="AJ1598" s="37">
        <v>52</v>
      </c>
      <c r="AK1598" s="37" t="s">
        <v>2515</v>
      </c>
      <c r="AL1598" s="37" t="s">
        <v>709</v>
      </c>
      <c r="AN1598" s="37" t="str">
        <f>+IF(AL1598=45,1,"")</f>
        <v/>
      </c>
      <c r="AO1598" s="40">
        <f ca="1">+TODAY()</f>
        <v>44256</v>
      </c>
      <c r="AP1598" s="41" t="str">
        <f>+IF(Tabla1[[#This Row],[Fecha Ingreso Plataforma]]="","",AO1598-AC1598)</f>
        <v/>
      </c>
      <c r="AQ1598" s="40"/>
      <c r="AR1598" s="42">
        <f>+IF(Tabla1[[#This Row],[Fecha Baja]]="","",VALUE(1&amp;"/"&amp;MONTH(Tabla1[[#This Row],[Fecha Baja]])&amp;"/"&amp;YEAR(Tabla1[[#This Row],[Fecha Baja]])))</f>
        <v>43525</v>
      </c>
      <c r="AS1598" s="42" t="str">
        <f>IF(Tabla1[[#This Row],[Fecha Ingreso Plataforma]]="","",VALUE(1&amp;"/"&amp;MONTH(Tabla1[[#This Row],[Fecha Ingreso Plataforma]])&amp;"/"&amp;YEAR(Tabla1[[#This Row],[Fecha Ingreso Plataforma]])))</f>
        <v/>
      </c>
      <c r="AT1598" s="41" t="str">
        <f>+IF(AND(Tabla1[[#This Row],[dias]]&gt;=135,Tabla1[[#This Row],[Estado]]="Vigente"),"Si","No")</f>
        <v>No</v>
      </c>
      <c r="AU1598" s="37" t="str">
        <f>+IF(COUNTIF('PLAN EMPLEADO'!I:I,Tabla1[[#This Row],[Mail]])=0,"No","Si")</f>
        <v>No</v>
      </c>
      <c r="AV1598" s="89" t="s">
        <v>709</v>
      </c>
      <c r="AW1598" s="194"/>
    </row>
    <row r="1599" spans="1:49" x14ac:dyDescent="0.2">
      <c r="A1599" s="37" t="s">
        <v>27</v>
      </c>
      <c r="B1599" s="37" t="s">
        <v>3115</v>
      </c>
      <c r="C1599" s="37" t="s">
        <v>28</v>
      </c>
      <c r="D1599" s="37" t="s">
        <v>30</v>
      </c>
      <c r="E1599" s="193" t="str">
        <f>+LEFT(Tabla1[[#This Row],[RutDV]],8)</f>
        <v>15801620</v>
      </c>
      <c r="F1599" s="193" t="str">
        <f>+RIGHT(Tabla1[[#This Row],[RutDV]],1)</f>
        <v>6</v>
      </c>
      <c r="G1599" s="37" t="s">
        <v>5645</v>
      </c>
      <c r="H1599" s="37" t="s">
        <v>5713</v>
      </c>
      <c r="I1599" s="37" t="str">
        <f>+TRIM(Tabla1[[#This Row],[Nombres]]&amp;" "&amp;Tabla1[[#This Row],[Apellidos]])</f>
        <v>MIGUEL ALFONSO SALAS ZEPEDA</v>
      </c>
      <c r="J1599" s="37" t="s">
        <v>5684</v>
      </c>
      <c r="K1599" s="37" t="s">
        <v>5685</v>
      </c>
      <c r="L1599" s="37" t="s">
        <v>2494</v>
      </c>
      <c r="M1599" s="37" t="s">
        <v>2499</v>
      </c>
      <c r="N1599" s="37" t="s">
        <v>3596</v>
      </c>
      <c r="P1599" s="40">
        <v>43551</v>
      </c>
      <c r="Q1599" s="37"/>
      <c r="V1599" s="40">
        <v>30826</v>
      </c>
      <c r="W1599" s="37" t="s">
        <v>2515</v>
      </c>
      <c r="Y1599" s="37" t="str">
        <f>+IFERROR(VLOOKUP(Tabla1[[#This Row],[Supervisor]],STAFF!E:H,4,0),"")</f>
        <v/>
      </c>
      <c r="Z1599" s="40">
        <v>43529</v>
      </c>
      <c r="AA1599" s="40">
        <v>43550</v>
      </c>
      <c r="AC1599" s="40"/>
      <c r="AD1599" s="37" t="s">
        <v>5713</v>
      </c>
      <c r="AE1599" s="37" t="s">
        <v>5713</v>
      </c>
      <c r="AF1599" s="37">
        <v>19260</v>
      </c>
      <c r="AG1599" s="37" t="s">
        <v>5738</v>
      </c>
      <c r="AJ1599" s="37">
        <v>52</v>
      </c>
      <c r="AK1599" s="37" t="s">
        <v>2515</v>
      </c>
      <c r="AL1599" s="37" t="s">
        <v>709</v>
      </c>
      <c r="AN1599" s="37" t="str">
        <f>+IF(AL1599=45,1,"")</f>
        <v/>
      </c>
      <c r="AO1599" s="40">
        <f ca="1">+TODAY()</f>
        <v>44256</v>
      </c>
      <c r="AP1599" s="41" t="str">
        <f>+IF(Tabla1[[#This Row],[Fecha Ingreso Plataforma]]="","",AO1599-AC1599)</f>
        <v/>
      </c>
      <c r="AQ1599" s="40"/>
      <c r="AR1599" s="42">
        <f>+IF(Tabla1[[#This Row],[Fecha Baja]]="","",VALUE(1&amp;"/"&amp;MONTH(Tabla1[[#This Row],[Fecha Baja]])&amp;"/"&amp;YEAR(Tabla1[[#This Row],[Fecha Baja]])))</f>
        <v>43525</v>
      </c>
      <c r="AS1599" s="42" t="str">
        <f>IF(Tabla1[[#This Row],[Fecha Ingreso Plataforma]]="","",VALUE(1&amp;"/"&amp;MONTH(Tabla1[[#This Row],[Fecha Ingreso Plataforma]])&amp;"/"&amp;YEAR(Tabla1[[#This Row],[Fecha Ingreso Plataforma]])))</f>
        <v/>
      </c>
      <c r="AT1599" s="41" t="str">
        <f>+IF(AND(Tabla1[[#This Row],[dias]]&gt;=135,Tabla1[[#This Row],[Estado]]="Vigente"),"Si","No")</f>
        <v>No</v>
      </c>
      <c r="AU1599" s="37" t="str">
        <f>+IF(COUNTIF('PLAN EMPLEADO'!I:I,Tabla1[[#This Row],[Mail]])=0,"No","Si")</f>
        <v>No</v>
      </c>
      <c r="AV1599" s="89" t="s">
        <v>709</v>
      </c>
      <c r="AW1599" s="194"/>
    </row>
    <row r="1600" spans="1:49" x14ac:dyDescent="0.2">
      <c r="A1600" s="37" t="s">
        <v>27</v>
      </c>
      <c r="B1600" s="37" t="s">
        <v>3115</v>
      </c>
      <c r="C1600" s="37" t="s">
        <v>28</v>
      </c>
      <c r="D1600" s="37" t="s">
        <v>30</v>
      </c>
      <c r="E1600" s="193" t="str">
        <f>+LEFT(Tabla1[[#This Row],[RutDV]],8)</f>
        <v>9517870-</v>
      </c>
      <c r="F1600" s="193" t="str">
        <f>+RIGHT(Tabla1[[#This Row],[RutDV]],1)</f>
        <v>7</v>
      </c>
      <c r="G1600" s="37" t="s">
        <v>5646</v>
      </c>
      <c r="H1600" s="37" t="s">
        <v>5714</v>
      </c>
      <c r="I1600" s="37" t="str">
        <f>+TRIM(Tabla1[[#This Row],[Nombres]]&amp;" "&amp;Tabla1[[#This Row],[Apellidos]])</f>
        <v>PEDRO ANTONIO TIMANA VIVERO</v>
      </c>
      <c r="J1600" s="37" t="s">
        <v>2464</v>
      </c>
      <c r="K1600" s="37" t="s">
        <v>5686</v>
      </c>
      <c r="L1600" s="37" t="s">
        <v>2494</v>
      </c>
      <c r="M1600" s="37" t="s">
        <v>2499</v>
      </c>
      <c r="N1600" s="37" t="s">
        <v>3596</v>
      </c>
      <c r="P1600" s="40">
        <v>43551</v>
      </c>
      <c r="Q1600" s="37"/>
      <c r="V1600" s="40">
        <v>23224</v>
      </c>
      <c r="W1600" s="37" t="s">
        <v>2515</v>
      </c>
      <c r="Y1600" s="37" t="str">
        <f>+IFERROR(VLOOKUP(Tabla1[[#This Row],[Supervisor]],STAFF!E:H,4,0),"")</f>
        <v/>
      </c>
      <c r="Z1600" s="40">
        <v>43529</v>
      </c>
      <c r="AA1600" s="40">
        <v>43550</v>
      </c>
      <c r="AC1600" s="40"/>
      <c r="AD1600" s="37" t="s">
        <v>5714</v>
      </c>
      <c r="AE1600" s="37" t="s">
        <v>5714</v>
      </c>
      <c r="AF1600" s="37">
        <v>19270</v>
      </c>
      <c r="AG1600" s="37" t="s">
        <v>5739</v>
      </c>
      <c r="AJ1600" s="37">
        <v>52</v>
      </c>
      <c r="AK1600" s="37" t="s">
        <v>2515</v>
      </c>
      <c r="AL1600" s="37" t="s">
        <v>709</v>
      </c>
      <c r="AN1600" s="37" t="str">
        <f>+IF(AL1600=45,1,"")</f>
        <v/>
      </c>
      <c r="AO1600" s="40">
        <f ca="1">+TODAY()</f>
        <v>44256</v>
      </c>
      <c r="AP1600" s="41" t="str">
        <f>+IF(Tabla1[[#This Row],[Fecha Ingreso Plataforma]]="","",AO1600-AC1600)</f>
        <v/>
      </c>
      <c r="AQ1600" s="40"/>
      <c r="AR1600" s="42">
        <f>+IF(Tabla1[[#This Row],[Fecha Baja]]="","",VALUE(1&amp;"/"&amp;MONTH(Tabla1[[#This Row],[Fecha Baja]])&amp;"/"&amp;YEAR(Tabla1[[#This Row],[Fecha Baja]])))</f>
        <v>43525</v>
      </c>
      <c r="AS1600" s="42" t="str">
        <f>IF(Tabla1[[#This Row],[Fecha Ingreso Plataforma]]="","",VALUE(1&amp;"/"&amp;MONTH(Tabla1[[#This Row],[Fecha Ingreso Plataforma]])&amp;"/"&amp;YEAR(Tabla1[[#This Row],[Fecha Ingreso Plataforma]])))</f>
        <v/>
      </c>
      <c r="AT1600" s="41" t="str">
        <f>+IF(AND(Tabla1[[#This Row],[dias]]&gt;=135,Tabla1[[#This Row],[Estado]]="Vigente"),"Si","No")</f>
        <v>No</v>
      </c>
      <c r="AU1600" s="37" t="str">
        <f>+IF(COUNTIF('PLAN EMPLEADO'!I:I,Tabla1[[#This Row],[Mail]])=0,"No","Si")</f>
        <v>No</v>
      </c>
      <c r="AV1600" s="89" t="s">
        <v>709</v>
      </c>
      <c r="AW1600" s="194"/>
    </row>
    <row r="1601" spans="1:49" x14ac:dyDescent="0.2">
      <c r="A1601" s="37" t="s">
        <v>27</v>
      </c>
      <c r="B1601" s="37" t="s">
        <v>3115</v>
      </c>
      <c r="C1601" s="37" t="s">
        <v>28</v>
      </c>
      <c r="D1601" s="37" t="s">
        <v>30</v>
      </c>
      <c r="E1601" s="193" t="str">
        <f>+LEFT(Tabla1[[#This Row],[RutDV]],8)</f>
        <v>15594169</v>
      </c>
      <c r="F1601" s="193" t="str">
        <f>+RIGHT(Tabla1[[#This Row],[RutDV]],1)</f>
        <v>3</v>
      </c>
      <c r="G1601" s="37" t="s">
        <v>5789</v>
      </c>
      <c r="H1601" s="37" t="s">
        <v>1154</v>
      </c>
      <c r="I1601" s="37" t="str">
        <f>+TRIM(Tabla1[[#This Row],[Nombres]]&amp;" "&amp;Tabla1[[#This Row],[Apellidos]])</f>
        <v>CYNTHIA ANDREA RODRIGUEZ FIBLA</v>
      </c>
      <c r="J1601" s="37" t="s">
        <v>5756</v>
      </c>
      <c r="K1601" s="37" t="s">
        <v>5757</v>
      </c>
      <c r="L1601" s="37" t="s">
        <v>2494</v>
      </c>
      <c r="M1601" s="37" t="s">
        <v>2499</v>
      </c>
      <c r="N1601" s="37" t="s">
        <v>3112</v>
      </c>
      <c r="P1601" s="40">
        <v>43550</v>
      </c>
      <c r="Q1601" s="37"/>
      <c r="V1601" s="40">
        <v>30471</v>
      </c>
      <c r="W1601" s="37" t="s">
        <v>5846</v>
      </c>
      <c r="Y1601" s="37" t="str">
        <f>+IFERROR(VLOOKUP(Tabla1[[#This Row],[Supervisor]],STAFF!E:H,4,0),"")</f>
        <v/>
      </c>
      <c r="Z1601" s="40"/>
      <c r="AA1601" s="40"/>
      <c r="AC1601" s="40"/>
      <c r="AD1601" s="37" t="s">
        <v>1154</v>
      </c>
      <c r="AE1601" s="37" t="s">
        <v>1154</v>
      </c>
      <c r="AF1601" s="37">
        <v>19267</v>
      </c>
      <c r="AG1601" s="37" t="s">
        <v>5830</v>
      </c>
      <c r="AJ1601" s="37">
        <v>53</v>
      </c>
      <c r="AK1601" s="37" t="s">
        <v>5846</v>
      </c>
      <c r="AL1601" s="37" t="s">
        <v>709</v>
      </c>
      <c r="AN1601" s="37" t="str">
        <f>+IF(AL1601=45,1,"")</f>
        <v/>
      </c>
      <c r="AO1601" s="40">
        <f ca="1">+TODAY()</f>
        <v>44256</v>
      </c>
      <c r="AP1601" s="41" t="str">
        <f>+IF(Tabla1[[#This Row],[Fecha Ingreso Plataforma]]="","",AO1601-AC1601)</f>
        <v/>
      </c>
      <c r="AQ1601" s="40"/>
      <c r="AR1601" s="42">
        <f>+IF(Tabla1[[#This Row],[Fecha Baja]]="","",VALUE(1&amp;"/"&amp;MONTH(Tabla1[[#This Row],[Fecha Baja]])&amp;"/"&amp;YEAR(Tabla1[[#This Row],[Fecha Baja]])))</f>
        <v>43525</v>
      </c>
      <c r="AS1601" s="42" t="str">
        <f>IF(Tabla1[[#This Row],[Fecha Ingreso Plataforma]]="","",VALUE(1&amp;"/"&amp;MONTH(Tabla1[[#This Row],[Fecha Ingreso Plataforma]])&amp;"/"&amp;YEAR(Tabla1[[#This Row],[Fecha Ingreso Plataforma]])))</f>
        <v/>
      </c>
      <c r="AT1601" s="41" t="str">
        <f>+IF(AND(Tabla1[[#This Row],[dias]]&gt;=135,Tabla1[[#This Row],[Estado]]="Vigente"),"Si","No")</f>
        <v>No</v>
      </c>
      <c r="AU1601" s="37" t="str">
        <f>+IF(COUNTIF('PLAN EMPLEADO'!I:I,Tabla1[[#This Row],[Mail]])=0,"No","Si")</f>
        <v>No</v>
      </c>
      <c r="AV1601" s="89" t="s">
        <v>709</v>
      </c>
      <c r="AW1601" s="194"/>
    </row>
    <row r="1602" spans="1:49" x14ac:dyDescent="0.2">
      <c r="A1602" s="37" t="s">
        <v>27</v>
      </c>
      <c r="B1602" s="37" t="s">
        <v>3115</v>
      </c>
      <c r="C1602" s="37" t="s">
        <v>28</v>
      </c>
      <c r="D1602" s="37" t="s">
        <v>30</v>
      </c>
      <c r="E1602" s="193" t="str">
        <f>+LEFT(Tabla1[[#This Row],[RutDV]],8)</f>
        <v>17264964</v>
      </c>
      <c r="F1602" s="193" t="str">
        <f>+RIGHT(Tabla1[[#This Row],[RutDV]],1)</f>
        <v>5</v>
      </c>
      <c r="G1602" s="37" t="s">
        <v>5804</v>
      </c>
      <c r="H1602" s="37" t="s">
        <v>5824</v>
      </c>
      <c r="I1602" s="37" t="str">
        <f>+TRIM(Tabla1[[#This Row],[Nombres]]&amp;" "&amp;Tabla1[[#This Row],[Apellidos]])</f>
        <v>DANIELA CALYPSO PERELMAN CHELLEW</v>
      </c>
      <c r="J1602" s="37" t="s">
        <v>5782</v>
      </c>
      <c r="K1602" s="37" t="s">
        <v>5783</v>
      </c>
      <c r="L1602" s="37" t="s">
        <v>2494</v>
      </c>
      <c r="M1602" s="37" t="s">
        <v>2499</v>
      </c>
      <c r="N1602" s="37" t="s">
        <v>3112</v>
      </c>
      <c r="P1602" s="40">
        <v>43543</v>
      </c>
      <c r="Q1602" s="37"/>
      <c r="V1602" s="40">
        <v>32335</v>
      </c>
      <c r="W1602" s="37" t="s">
        <v>5846</v>
      </c>
      <c r="Y1602" s="37" t="str">
        <f>+IFERROR(VLOOKUP(Tabla1[[#This Row],[Supervisor]],STAFF!E:H,4,0),"")</f>
        <v/>
      </c>
      <c r="Z1602" s="40"/>
      <c r="AA1602" s="40"/>
      <c r="AC1602" s="40"/>
      <c r="AD1602" s="37" t="s">
        <v>5824</v>
      </c>
      <c r="AE1602" s="37" t="s">
        <v>5824</v>
      </c>
      <c r="AF1602" s="37">
        <v>19338</v>
      </c>
      <c r="AG1602" s="37" t="s">
        <v>5844</v>
      </c>
      <c r="AJ1602" s="37">
        <v>53</v>
      </c>
      <c r="AK1602" s="37" t="s">
        <v>5846</v>
      </c>
      <c r="AL1602" s="37" t="s">
        <v>709</v>
      </c>
      <c r="AN1602" s="37" t="str">
        <f>+IF(AL1602=45,1,"")</f>
        <v/>
      </c>
      <c r="AO1602" s="40">
        <f ca="1">+TODAY()</f>
        <v>44256</v>
      </c>
      <c r="AP1602" s="41" t="str">
        <f>+IF(Tabla1[[#This Row],[Fecha Ingreso Plataforma]]="","",AO1602-AC1602)</f>
        <v/>
      </c>
      <c r="AQ1602" s="40"/>
      <c r="AR1602" s="42">
        <f>+IF(Tabla1[[#This Row],[Fecha Baja]]="","",VALUE(1&amp;"/"&amp;MONTH(Tabla1[[#This Row],[Fecha Baja]])&amp;"/"&amp;YEAR(Tabla1[[#This Row],[Fecha Baja]])))</f>
        <v>43525</v>
      </c>
      <c r="AS1602" s="42" t="str">
        <f>IF(Tabla1[[#This Row],[Fecha Ingreso Plataforma]]="","",VALUE(1&amp;"/"&amp;MONTH(Tabla1[[#This Row],[Fecha Ingreso Plataforma]])&amp;"/"&amp;YEAR(Tabla1[[#This Row],[Fecha Ingreso Plataforma]])))</f>
        <v/>
      </c>
      <c r="AT1602" s="41" t="str">
        <f>+IF(AND(Tabla1[[#This Row],[dias]]&gt;=135,Tabla1[[#This Row],[Estado]]="Vigente"),"Si","No")</f>
        <v>No</v>
      </c>
      <c r="AU1602" s="37" t="str">
        <f>+IF(COUNTIF('PLAN EMPLEADO'!I:I,Tabla1[[#This Row],[Mail]])=0,"No","Si")</f>
        <v>No</v>
      </c>
      <c r="AV1602" s="89" t="s">
        <v>709</v>
      </c>
      <c r="AW1602" s="194"/>
    </row>
    <row r="1603" spans="1:49" x14ac:dyDescent="0.2">
      <c r="A1603" s="37" t="s">
        <v>27</v>
      </c>
      <c r="B1603" s="37" t="s">
        <v>3115</v>
      </c>
      <c r="C1603" s="37" t="s">
        <v>28</v>
      </c>
      <c r="D1603" s="37" t="s">
        <v>30</v>
      </c>
      <c r="E1603" s="193" t="str">
        <f>+LEFT(Tabla1[[#This Row],[RutDV]],8)</f>
        <v>19506662</v>
      </c>
      <c r="F1603" s="193" t="str">
        <f>+RIGHT(Tabla1[[#This Row],[RutDV]],1)</f>
        <v>0</v>
      </c>
      <c r="G1603" s="37" t="s">
        <v>5788</v>
      </c>
      <c r="H1603" s="37" t="s">
        <v>5809</v>
      </c>
      <c r="I1603" s="37" t="str">
        <f>+TRIM(Tabla1[[#This Row],[Nombres]]&amp;" "&amp;Tabla1[[#This Row],[Apellidos]])</f>
        <v>DIEGO IGNACIO LOPEZ SAGREDO</v>
      </c>
      <c r="J1603" s="37" t="s">
        <v>5754</v>
      </c>
      <c r="K1603" s="37" t="s">
        <v>5755</v>
      </c>
      <c r="L1603" s="37" t="s">
        <v>2494</v>
      </c>
      <c r="M1603" s="37" t="s">
        <v>2499</v>
      </c>
      <c r="N1603" s="37" t="s">
        <v>3112</v>
      </c>
      <c r="P1603" s="40">
        <v>43560</v>
      </c>
      <c r="Q1603" s="37"/>
      <c r="V1603" s="40">
        <v>35589</v>
      </c>
      <c r="W1603" s="37" t="s">
        <v>5846</v>
      </c>
      <c r="Y1603" s="37" t="str">
        <f>+IFERROR(VLOOKUP(Tabla1[[#This Row],[Supervisor]],STAFF!E:H,4,0),"")</f>
        <v/>
      </c>
      <c r="Z1603" s="40"/>
      <c r="AA1603" s="40"/>
      <c r="AC1603" s="40"/>
      <c r="AD1603" s="37" t="s">
        <v>5809</v>
      </c>
      <c r="AE1603" s="37" t="s">
        <v>5809</v>
      </c>
      <c r="AF1603" s="37">
        <v>19228</v>
      </c>
      <c r="AG1603" s="37" t="s">
        <v>5829</v>
      </c>
      <c r="AJ1603" s="37">
        <v>53</v>
      </c>
      <c r="AK1603" s="37" t="s">
        <v>5846</v>
      </c>
      <c r="AL1603" s="37" t="s">
        <v>709</v>
      </c>
      <c r="AN1603" s="37" t="str">
        <f>+IF(AL1603=45,1,"")</f>
        <v/>
      </c>
      <c r="AO1603" s="40">
        <f ca="1">+TODAY()</f>
        <v>44256</v>
      </c>
      <c r="AP1603" s="41" t="str">
        <f>+IF(Tabla1[[#This Row],[Fecha Ingreso Plataforma]]="","",AO1603-AC1603)</f>
        <v/>
      </c>
      <c r="AQ1603" s="40"/>
      <c r="AR1603" s="42">
        <f>+IF(Tabla1[[#This Row],[Fecha Baja]]="","",VALUE(1&amp;"/"&amp;MONTH(Tabla1[[#This Row],[Fecha Baja]])&amp;"/"&amp;YEAR(Tabla1[[#This Row],[Fecha Baja]])))</f>
        <v>43556</v>
      </c>
      <c r="AS1603" s="42" t="str">
        <f>IF(Tabla1[[#This Row],[Fecha Ingreso Plataforma]]="","",VALUE(1&amp;"/"&amp;MONTH(Tabla1[[#This Row],[Fecha Ingreso Plataforma]])&amp;"/"&amp;YEAR(Tabla1[[#This Row],[Fecha Ingreso Plataforma]])))</f>
        <v/>
      </c>
      <c r="AT1603" s="41" t="str">
        <f>+IF(AND(Tabla1[[#This Row],[dias]]&gt;=135,Tabla1[[#This Row],[Estado]]="Vigente"),"Si","No")</f>
        <v>No</v>
      </c>
      <c r="AU1603" s="37" t="str">
        <f>+IF(COUNTIF('PLAN EMPLEADO'!I:I,Tabla1[[#This Row],[Mail]])=0,"No","Si")</f>
        <v>No</v>
      </c>
      <c r="AV1603" s="89" t="s">
        <v>709</v>
      </c>
      <c r="AW1603" s="194"/>
    </row>
    <row r="1604" spans="1:49" x14ac:dyDescent="0.2">
      <c r="A1604" s="37" t="s">
        <v>27</v>
      </c>
      <c r="B1604" s="37" t="s">
        <v>3115</v>
      </c>
      <c r="C1604" s="37" t="s">
        <v>28</v>
      </c>
      <c r="D1604" s="37" t="s">
        <v>30</v>
      </c>
      <c r="E1604" s="193" t="str">
        <f>+LEFT(Tabla1[[#This Row],[RutDV]],8)</f>
        <v>18011581</v>
      </c>
      <c r="F1604" s="193" t="str">
        <f>+RIGHT(Tabla1[[#This Row],[RutDV]],1)</f>
        <v>1</v>
      </c>
      <c r="G1604" s="37" t="s">
        <v>5786</v>
      </c>
      <c r="H1604" s="37" t="s">
        <v>5807</v>
      </c>
      <c r="I1604" s="37" t="str">
        <f>+TRIM(Tabla1[[#This Row],[Nombres]]&amp;" "&amp;Tabla1[[#This Row],[Apellidos]])</f>
        <v>LUIS RICARDO OLIVARES COFRE</v>
      </c>
      <c r="J1604" s="37" t="s">
        <v>5750</v>
      </c>
      <c r="K1604" s="37" t="s">
        <v>5751</v>
      </c>
      <c r="L1604" s="37" t="s">
        <v>2494</v>
      </c>
      <c r="M1604" s="37" t="s">
        <v>2499</v>
      </c>
      <c r="N1604" s="37" t="s">
        <v>3112</v>
      </c>
      <c r="P1604" s="40">
        <v>43549</v>
      </c>
      <c r="Q1604" s="37"/>
      <c r="V1604" s="40">
        <v>33615</v>
      </c>
      <c r="W1604" s="37" t="s">
        <v>5846</v>
      </c>
      <c r="Y1604" s="37" t="str">
        <f>+IFERROR(VLOOKUP(Tabla1[[#This Row],[Supervisor]],STAFF!E:H,4,0),"")</f>
        <v/>
      </c>
      <c r="Z1604" s="40"/>
      <c r="AA1604" s="40"/>
      <c r="AC1604" s="40"/>
      <c r="AD1604" s="37" t="s">
        <v>5807</v>
      </c>
      <c r="AE1604" s="37" t="s">
        <v>5807</v>
      </c>
      <c r="AF1604" s="37">
        <v>19221</v>
      </c>
      <c r="AG1604" s="37" t="s">
        <v>5827</v>
      </c>
      <c r="AJ1604" s="37">
        <v>53</v>
      </c>
      <c r="AK1604" s="37" t="s">
        <v>5846</v>
      </c>
      <c r="AL1604" s="37" t="s">
        <v>709</v>
      </c>
      <c r="AN1604" s="37" t="str">
        <f>+IF(AL1604=45,1,"")</f>
        <v/>
      </c>
      <c r="AO1604" s="40">
        <f ca="1">+TODAY()</f>
        <v>44256</v>
      </c>
      <c r="AP1604" s="41" t="str">
        <f>+IF(Tabla1[[#This Row],[Fecha Ingreso Plataforma]]="","",AO1604-AC1604)</f>
        <v/>
      </c>
      <c r="AQ1604" s="40"/>
      <c r="AR1604" s="42">
        <f>+IF(Tabla1[[#This Row],[Fecha Baja]]="","",VALUE(1&amp;"/"&amp;MONTH(Tabla1[[#This Row],[Fecha Baja]])&amp;"/"&amp;YEAR(Tabla1[[#This Row],[Fecha Baja]])))</f>
        <v>43525</v>
      </c>
      <c r="AS1604" s="42" t="str">
        <f>IF(Tabla1[[#This Row],[Fecha Ingreso Plataforma]]="","",VALUE(1&amp;"/"&amp;MONTH(Tabla1[[#This Row],[Fecha Ingreso Plataforma]])&amp;"/"&amp;YEAR(Tabla1[[#This Row],[Fecha Ingreso Plataforma]])))</f>
        <v/>
      </c>
      <c r="AT1604" s="41" t="str">
        <f>+IF(AND(Tabla1[[#This Row],[dias]]&gt;=135,Tabla1[[#This Row],[Estado]]="Vigente"),"Si","No")</f>
        <v>No</v>
      </c>
      <c r="AU1604" s="37" t="str">
        <f>+IF(COUNTIF('PLAN EMPLEADO'!I:I,Tabla1[[#This Row],[Mail]])=0,"No","Si")</f>
        <v>No</v>
      </c>
      <c r="AV1604" s="89" t="s">
        <v>709</v>
      </c>
      <c r="AW1604" s="194"/>
    </row>
    <row r="1605" spans="1:49" x14ac:dyDescent="0.2">
      <c r="A1605" s="37" t="s">
        <v>27</v>
      </c>
      <c r="B1605" s="37" t="s">
        <v>3115</v>
      </c>
      <c r="C1605" s="37" t="s">
        <v>28</v>
      </c>
      <c r="D1605" s="37" t="s">
        <v>30</v>
      </c>
      <c r="E1605" s="193" t="str">
        <f>+LEFT(Tabla1[[#This Row],[RutDV]],8)</f>
        <v>18924016</v>
      </c>
      <c r="F1605" s="193" t="str">
        <f>+RIGHT(Tabla1[[#This Row],[RutDV]],1)</f>
        <v>3</v>
      </c>
      <c r="G1605" s="37" t="s">
        <v>5796</v>
      </c>
      <c r="H1605" s="37" t="s">
        <v>5816</v>
      </c>
      <c r="I1605" s="37" t="str">
        <f>+TRIM(Tabla1[[#This Row],[Nombres]]&amp;" "&amp;Tabla1[[#This Row],[Apellidos]])</f>
        <v>MARIA ISABEL AVILA ARAYA</v>
      </c>
      <c r="J1605" s="37" t="s">
        <v>5769</v>
      </c>
      <c r="K1605" s="37" t="s">
        <v>5770</v>
      </c>
      <c r="L1605" s="37" t="s">
        <v>2494</v>
      </c>
      <c r="M1605" s="37" t="s">
        <v>2499</v>
      </c>
      <c r="N1605" s="37" t="s">
        <v>3596</v>
      </c>
      <c r="P1605" s="40">
        <v>43564</v>
      </c>
      <c r="Q1605" s="37"/>
      <c r="V1605" s="40">
        <v>34861</v>
      </c>
      <c r="W1605" s="37" t="s">
        <v>5846</v>
      </c>
      <c r="Y1605" s="37" t="str">
        <f>+IFERROR(VLOOKUP(Tabla1[[#This Row],[Supervisor]],STAFF!E:H,4,0),"")</f>
        <v/>
      </c>
      <c r="Z1605" s="40"/>
      <c r="AA1605" s="40"/>
      <c r="AC1605" s="40"/>
      <c r="AD1605" s="37" t="s">
        <v>5816</v>
      </c>
      <c r="AE1605" s="37" t="s">
        <v>5816</v>
      </c>
      <c r="AF1605" s="37">
        <v>19330</v>
      </c>
      <c r="AG1605" s="37" t="s">
        <v>5836</v>
      </c>
      <c r="AJ1605" s="37">
        <v>53</v>
      </c>
      <c r="AK1605" s="37" t="s">
        <v>5846</v>
      </c>
      <c r="AL1605" s="37" t="s">
        <v>709</v>
      </c>
      <c r="AN1605" s="37" t="str">
        <f>+IF(AL1605=45,1,"")</f>
        <v/>
      </c>
      <c r="AO1605" s="40">
        <f ca="1">+TODAY()</f>
        <v>44256</v>
      </c>
      <c r="AP1605" s="41" t="str">
        <f>+IF(Tabla1[[#This Row],[Fecha Ingreso Plataforma]]="","",AO1605-AC1605)</f>
        <v/>
      </c>
      <c r="AQ1605" s="40"/>
      <c r="AR1605" s="42">
        <f>+IF(Tabla1[[#This Row],[Fecha Baja]]="","",VALUE(1&amp;"/"&amp;MONTH(Tabla1[[#This Row],[Fecha Baja]])&amp;"/"&amp;YEAR(Tabla1[[#This Row],[Fecha Baja]])))</f>
        <v>43556</v>
      </c>
      <c r="AS1605" s="42" t="str">
        <f>IF(Tabla1[[#This Row],[Fecha Ingreso Plataforma]]="","",VALUE(1&amp;"/"&amp;MONTH(Tabla1[[#This Row],[Fecha Ingreso Plataforma]])&amp;"/"&amp;YEAR(Tabla1[[#This Row],[Fecha Ingreso Plataforma]])))</f>
        <v/>
      </c>
      <c r="AT1605" s="41" t="str">
        <f>+IF(AND(Tabla1[[#This Row],[dias]]&gt;=135,Tabla1[[#This Row],[Estado]]="Vigente"),"Si","No")</f>
        <v>No</v>
      </c>
      <c r="AU1605" s="37" t="str">
        <f>+IF(COUNTIF('PLAN EMPLEADO'!I:I,Tabla1[[#This Row],[Mail]])=0,"No","Si")</f>
        <v>No</v>
      </c>
      <c r="AV1605" s="89" t="s">
        <v>709</v>
      </c>
      <c r="AW1605" s="194"/>
    </row>
    <row r="1606" spans="1:49" x14ac:dyDescent="0.2">
      <c r="A1606" s="37" t="s">
        <v>27</v>
      </c>
      <c r="B1606" s="37" t="s">
        <v>3115</v>
      </c>
      <c r="C1606" s="37" t="s">
        <v>28</v>
      </c>
      <c r="D1606" s="37" t="s">
        <v>30</v>
      </c>
      <c r="E1606" s="193" t="str">
        <f>+LEFT(Tabla1[[#This Row],[RutDV]],8)</f>
        <v>19931994</v>
      </c>
      <c r="F1606" s="193" t="str">
        <f>+RIGHT(Tabla1[[#This Row],[RutDV]],1)</f>
        <v>9</v>
      </c>
      <c r="G1606" s="37" t="s">
        <v>5899</v>
      </c>
      <c r="H1606" s="37" t="s">
        <v>5920</v>
      </c>
      <c r="I1606" s="41" t="str">
        <f>+TRIM(Tabla1[[#This Row],[Nombres]]&amp;" "&amp;Tabla1[[#This Row],[Apellidos]])</f>
        <v>BENJAMIN ISAAC VARAS CARDENAS</v>
      </c>
      <c r="J1606" s="37" t="s">
        <v>5888</v>
      </c>
      <c r="K1606" s="37" t="s">
        <v>5889</v>
      </c>
      <c r="L1606" s="37" t="s">
        <v>2494</v>
      </c>
      <c r="M1606" s="37" t="s">
        <v>2499</v>
      </c>
      <c r="N1606" s="37" t="s">
        <v>3112</v>
      </c>
      <c r="P1606" s="40">
        <v>43563</v>
      </c>
      <c r="Q1606" s="37"/>
      <c r="R1606" s="45"/>
      <c r="S1606" s="45"/>
      <c r="T1606" s="45"/>
      <c r="U1606" s="45"/>
      <c r="V1606" s="40">
        <v>36243</v>
      </c>
      <c r="W1606" s="37" t="s">
        <v>5890</v>
      </c>
      <c r="Y1606" s="37" t="str">
        <f>+IFERROR(VLOOKUP(Tabla1[[#This Row],[Supervisor]],STAFF!E:H,4,0),"")</f>
        <v/>
      </c>
      <c r="Z1606" s="40">
        <v>43551</v>
      </c>
      <c r="AA1606" s="40">
        <v>43574</v>
      </c>
      <c r="AC1606" s="40"/>
      <c r="AD1606" s="37" t="s">
        <v>5920</v>
      </c>
      <c r="AE1606" s="37" t="s">
        <v>5920</v>
      </c>
      <c r="AF1606" s="37">
        <v>19084</v>
      </c>
      <c r="AG1606" s="37" t="s">
        <v>5941</v>
      </c>
      <c r="AJ1606" s="37">
        <v>54</v>
      </c>
      <c r="AK1606" s="37" t="s">
        <v>5890</v>
      </c>
      <c r="AL1606" s="37" t="s">
        <v>709</v>
      </c>
      <c r="AN1606" s="37" t="str">
        <f>+IF(AL1606=45,1,"")</f>
        <v/>
      </c>
      <c r="AO1606" s="40">
        <f ca="1">+TODAY()</f>
        <v>44256</v>
      </c>
      <c r="AP1606" s="41" t="str">
        <f>+IF(Tabla1[[#This Row],[Fecha Ingreso Plataforma]]="","",AO1606-AC1606)</f>
        <v/>
      </c>
      <c r="AQ1606" s="40"/>
      <c r="AR1606" s="42">
        <f>+IF(Tabla1[[#This Row],[Fecha Baja]]="","",VALUE(1&amp;"/"&amp;MONTH(Tabla1[[#This Row],[Fecha Baja]])&amp;"/"&amp;YEAR(Tabla1[[#This Row],[Fecha Baja]])))</f>
        <v>43556</v>
      </c>
      <c r="AS1606" s="42" t="str">
        <f>IF(Tabla1[[#This Row],[Fecha Ingreso Plataforma]]="","",VALUE(1&amp;"/"&amp;MONTH(Tabla1[[#This Row],[Fecha Ingreso Plataforma]])&amp;"/"&amp;YEAR(Tabla1[[#This Row],[Fecha Ingreso Plataforma]])))</f>
        <v/>
      </c>
      <c r="AT1606" s="41" t="str">
        <f>+IF(AND(Tabla1[[#This Row],[dias]]&gt;=135,Tabla1[[#This Row],[Estado]]="Vigente"),"Si","No")</f>
        <v>No</v>
      </c>
      <c r="AU1606" s="37" t="str">
        <f>+IF(COUNTIF('PLAN EMPLEADO'!I:I,Tabla1[[#This Row],[Mail]])=0,"No","Si")</f>
        <v>No</v>
      </c>
      <c r="AV1606" s="89" t="s">
        <v>709</v>
      </c>
      <c r="AW1606" s="194"/>
    </row>
    <row r="1607" spans="1:49" x14ac:dyDescent="0.2">
      <c r="A1607" s="37" t="s">
        <v>27</v>
      </c>
      <c r="B1607" s="37" t="s">
        <v>3115</v>
      </c>
      <c r="C1607" s="37" t="s">
        <v>28</v>
      </c>
      <c r="D1607" s="37" t="s">
        <v>30</v>
      </c>
      <c r="E1607" s="193" t="str">
        <f>+LEFT(Tabla1[[#This Row],[RutDV]],8)</f>
        <v>17810837</v>
      </c>
      <c r="F1607" s="193" t="str">
        <f>+RIGHT(Tabla1[[#This Row],[RutDV]],1)</f>
        <v>9</v>
      </c>
      <c r="G1607" s="37" t="s">
        <v>5892</v>
      </c>
      <c r="H1607" s="37" t="s">
        <v>5913</v>
      </c>
      <c r="I1607" s="41" t="str">
        <f>+TRIM(Tabla1[[#This Row],[Nombres]]&amp;" "&amp;Tabla1[[#This Row],[Apellidos]])</f>
        <v>CATALINA IVONNE ZAMORANO ABURTO</v>
      </c>
      <c r="J1607" s="37" t="s">
        <v>5874</v>
      </c>
      <c r="K1607" s="37" t="s">
        <v>5875</v>
      </c>
      <c r="L1607" s="37" t="s">
        <v>2494</v>
      </c>
      <c r="M1607" s="37" t="s">
        <v>2499</v>
      </c>
      <c r="N1607" s="37" t="s">
        <v>3112</v>
      </c>
      <c r="P1607" s="40">
        <v>43566</v>
      </c>
      <c r="Q1607" s="37"/>
      <c r="R1607" s="45"/>
      <c r="S1607" s="45"/>
      <c r="T1607" s="45"/>
      <c r="U1607" s="45"/>
      <c r="V1607" s="40">
        <v>33439</v>
      </c>
      <c r="W1607" s="37" t="s">
        <v>5890</v>
      </c>
      <c r="Y1607" s="37" t="str">
        <f>+IFERROR(VLOOKUP(Tabla1[[#This Row],[Supervisor]],STAFF!E:H,4,0),"")</f>
        <v/>
      </c>
      <c r="Z1607" s="40">
        <v>43551</v>
      </c>
      <c r="AA1607" s="40">
        <v>43574</v>
      </c>
      <c r="AC1607" s="40"/>
      <c r="AD1607" s="37" t="s">
        <v>5913</v>
      </c>
      <c r="AE1607" s="37" t="s">
        <v>5913</v>
      </c>
      <c r="AF1607" s="37">
        <v>19237</v>
      </c>
      <c r="AG1607" s="37" t="s">
        <v>5934</v>
      </c>
      <c r="AJ1607" s="37">
        <v>54</v>
      </c>
      <c r="AK1607" s="37" t="s">
        <v>5890</v>
      </c>
      <c r="AL1607" s="37" t="s">
        <v>709</v>
      </c>
      <c r="AN1607" s="37" t="str">
        <f>+IF(AL1607=45,1,"")</f>
        <v/>
      </c>
      <c r="AO1607" s="40">
        <f ca="1">+TODAY()</f>
        <v>44256</v>
      </c>
      <c r="AP1607" s="41" t="str">
        <f>+IF(Tabla1[[#This Row],[Fecha Ingreso Plataforma]]="","",AO1607-AC1607)</f>
        <v/>
      </c>
      <c r="AQ1607" s="40"/>
      <c r="AR1607" s="42">
        <f>+IF(Tabla1[[#This Row],[Fecha Baja]]="","",VALUE(1&amp;"/"&amp;MONTH(Tabla1[[#This Row],[Fecha Baja]])&amp;"/"&amp;YEAR(Tabla1[[#This Row],[Fecha Baja]])))</f>
        <v>43556</v>
      </c>
      <c r="AS1607" s="42" t="str">
        <f>IF(Tabla1[[#This Row],[Fecha Ingreso Plataforma]]="","",VALUE(1&amp;"/"&amp;MONTH(Tabla1[[#This Row],[Fecha Ingreso Plataforma]])&amp;"/"&amp;YEAR(Tabla1[[#This Row],[Fecha Ingreso Plataforma]])))</f>
        <v/>
      </c>
      <c r="AT1607" s="41" t="str">
        <f>+IF(AND(Tabla1[[#This Row],[dias]]&gt;=135,Tabla1[[#This Row],[Estado]]="Vigente"),"Si","No")</f>
        <v>No</v>
      </c>
      <c r="AU1607" s="37" t="str">
        <f>+IF(COUNTIF('PLAN EMPLEADO'!I:I,Tabla1[[#This Row],[Mail]])=0,"No","Si")</f>
        <v>No</v>
      </c>
      <c r="AV1607" s="89" t="s">
        <v>709</v>
      </c>
      <c r="AW1607" s="194"/>
    </row>
    <row r="1608" spans="1:49" x14ac:dyDescent="0.2">
      <c r="A1608" s="37" t="s">
        <v>27</v>
      </c>
      <c r="B1608" s="37" t="s">
        <v>3115</v>
      </c>
      <c r="C1608" s="37" t="s">
        <v>28</v>
      </c>
      <c r="D1608" s="37" t="s">
        <v>30</v>
      </c>
      <c r="E1608" s="193" t="str">
        <f>+LEFT(Tabla1[[#This Row],[RutDV]],8)</f>
        <v>20036502</v>
      </c>
      <c r="F1608" s="193" t="str">
        <f>+RIGHT(Tabla1[[#This Row],[RutDV]],1)</f>
        <v>K</v>
      </c>
      <c r="G1608" s="37" t="s">
        <v>5909</v>
      </c>
      <c r="H1608" s="37" t="s">
        <v>5930</v>
      </c>
      <c r="I1608" s="41" t="str">
        <f>+TRIM(Tabla1[[#This Row],[Nombres]]&amp;" "&amp;Tabla1[[#This Row],[Apellidos]])</f>
        <v>DAMIAN ELIAS ACOSTA GUERRA</v>
      </c>
      <c r="J1608" s="37" t="s">
        <v>5867</v>
      </c>
      <c r="K1608" s="37" t="s">
        <v>5868</v>
      </c>
      <c r="L1608" s="37" t="s">
        <v>2494</v>
      </c>
      <c r="M1608" s="37" t="s">
        <v>2499</v>
      </c>
      <c r="N1608" s="37" t="s">
        <v>3112</v>
      </c>
      <c r="P1608" s="40">
        <v>43556</v>
      </c>
      <c r="Q1608" s="37"/>
      <c r="R1608" s="45"/>
      <c r="S1608" s="45"/>
      <c r="T1608" s="45"/>
      <c r="U1608" s="45"/>
      <c r="V1608" s="40">
        <v>36272</v>
      </c>
      <c r="W1608" s="37" t="s">
        <v>5890</v>
      </c>
      <c r="Y1608" s="37" t="str">
        <f>+IFERROR(VLOOKUP(Tabla1[[#This Row],[Supervisor]],STAFF!E:H,4,0),"")</f>
        <v/>
      </c>
      <c r="Z1608" s="40">
        <v>43551</v>
      </c>
      <c r="AA1608" s="40">
        <v>43574</v>
      </c>
      <c r="AC1608" s="40"/>
      <c r="AD1608" s="37" t="s">
        <v>5930</v>
      </c>
      <c r="AE1608" s="37" t="s">
        <v>5930</v>
      </c>
      <c r="AF1608" s="37">
        <v>19136</v>
      </c>
      <c r="AG1608" s="37" t="s">
        <v>5951</v>
      </c>
      <c r="AJ1608" s="37">
        <v>54</v>
      </c>
      <c r="AK1608" s="37" t="s">
        <v>5890</v>
      </c>
      <c r="AL1608" s="37" t="s">
        <v>709</v>
      </c>
      <c r="AN1608" s="37" t="str">
        <f>+IF(AL1608=45,1,"")</f>
        <v/>
      </c>
      <c r="AO1608" s="40">
        <f ca="1">+TODAY()</f>
        <v>44256</v>
      </c>
      <c r="AP1608" s="41" t="str">
        <f>+IF(Tabla1[[#This Row],[Fecha Ingreso Plataforma]]="","",AO1608-AC1608)</f>
        <v/>
      </c>
      <c r="AQ1608" s="40"/>
      <c r="AR1608" s="42">
        <f>+IF(Tabla1[[#This Row],[Fecha Baja]]="","",VALUE(1&amp;"/"&amp;MONTH(Tabla1[[#This Row],[Fecha Baja]])&amp;"/"&amp;YEAR(Tabla1[[#This Row],[Fecha Baja]])))</f>
        <v>43556</v>
      </c>
      <c r="AS1608" s="42" t="str">
        <f>IF(Tabla1[[#This Row],[Fecha Ingreso Plataforma]]="","",VALUE(1&amp;"/"&amp;MONTH(Tabla1[[#This Row],[Fecha Ingreso Plataforma]])&amp;"/"&amp;YEAR(Tabla1[[#This Row],[Fecha Ingreso Plataforma]])))</f>
        <v/>
      </c>
      <c r="AT1608" s="41" t="str">
        <f>+IF(AND(Tabla1[[#This Row],[dias]]&gt;=135,Tabla1[[#This Row],[Estado]]="Vigente"),"Si","No")</f>
        <v>No</v>
      </c>
      <c r="AU1608" s="37" t="str">
        <f>+IF(COUNTIF('PLAN EMPLEADO'!I:I,Tabla1[[#This Row],[Mail]])=0,"No","Si")</f>
        <v>No</v>
      </c>
      <c r="AV1608" s="89" t="s">
        <v>709</v>
      </c>
      <c r="AW1608" s="194"/>
    </row>
    <row r="1609" spans="1:49" x14ac:dyDescent="0.2">
      <c r="A1609" s="37" t="s">
        <v>27</v>
      </c>
      <c r="B1609" s="37" t="s">
        <v>3115</v>
      </c>
      <c r="C1609" s="37" t="s">
        <v>28</v>
      </c>
      <c r="D1609" s="37" t="s">
        <v>30</v>
      </c>
      <c r="E1609" s="193" t="str">
        <f>+LEFT(Tabla1[[#This Row],[RutDV]],8)</f>
        <v>18518218</v>
      </c>
      <c r="F1609" s="193" t="str">
        <f>+RIGHT(Tabla1[[#This Row],[RutDV]],1)</f>
        <v>5</v>
      </c>
      <c r="G1609" s="37" t="s">
        <v>5900</v>
      </c>
      <c r="H1609" s="37" t="s">
        <v>5921</v>
      </c>
      <c r="I1609" s="41" t="str">
        <f>+TRIM(Tabla1[[#This Row],[Nombres]]&amp;" "&amp;Tabla1[[#This Row],[Apellidos]])</f>
        <v>EDUARDO JEAN-PAUL HERNANDEZ PIZARRO</v>
      </c>
      <c r="J1609" s="37" t="s">
        <v>5849</v>
      </c>
      <c r="K1609" s="37" t="s">
        <v>5850</v>
      </c>
      <c r="L1609" s="37" t="s">
        <v>2494</v>
      </c>
      <c r="M1609" s="37" t="s">
        <v>2499</v>
      </c>
      <c r="N1609" s="37" t="s">
        <v>3112</v>
      </c>
      <c r="P1609" s="40">
        <v>43570</v>
      </c>
      <c r="Q1609" s="37"/>
      <c r="R1609" s="45"/>
      <c r="S1609" s="45"/>
      <c r="T1609" s="45"/>
      <c r="U1609" s="45"/>
      <c r="V1609" s="40">
        <v>34150</v>
      </c>
      <c r="W1609" s="37" t="s">
        <v>5890</v>
      </c>
      <c r="Y1609" s="37" t="str">
        <f>+IFERROR(VLOOKUP(Tabla1[[#This Row],[Supervisor]],STAFF!E:H,4,0),"")</f>
        <v/>
      </c>
      <c r="Z1609" s="40">
        <v>43551</v>
      </c>
      <c r="AA1609" s="40">
        <v>43574</v>
      </c>
      <c r="AC1609" s="40"/>
      <c r="AD1609" s="37" t="s">
        <v>5921</v>
      </c>
      <c r="AE1609" s="37" t="s">
        <v>5921</v>
      </c>
      <c r="AF1609" s="37">
        <v>19085</v>
      </c>
      <c r="AG1609" s="37" t="s">
        <v>5942</v>
      </c>
      <c r="AJ1609" s="37">
        <v>54</v>
      </c>
      <c r="AK1609" s="37" t="s">
        <v>5890</v>
      </c>
      <c r="AL1609" s="37" t="s">
        <v>709</v>
      </c>
      <c r="AN1609" s="37" t="str">
        <f>+IF(AL1609=45,1,"")</f>
        <v/>
      </c>
      <c r="AO1609" s="40">
        <f ca="1">+TODAY()</f>
        <v>44256</v>
      </c>
      <c r="AP1609" s="41" t="str">
        <f>+IF(Tabla1[[#This Row],[Fecha Ingreso Plataforma]]="","",AO1609-AC1609)</f>
        <v/>
      </c>
      <c r="AQ1609" s="40"/>
      <c r="AR1609" s="42">
        <f>+IF(Tabla1[[#This Row],[Fecha Baja]]="","",VALUE(1&amp;"/"&amp;MONTH(Tabla1[[#This Row],[Fecha Baja]])&amp;"/"&amp;YEAR(Tabla1[[#This Row],[Fecha Baja]])))</f>
        <v>43556</v>
      </c>
      <c r="AS1609" s="42" t="str">
        <f>IF(Tabla1[[#This Row],[Fecha Ingreso Plataforma]]="","",VALUE(1&amp;"/"&amp;MONTH(Tabla1[[#This Row],[Fecha Ingreso Plataforma]])&amp;"/"&amp;YEAR(Tabla1[[#This Row],[Fecha Ingreso Plataforma]])))</f>
        <v/>
      </c>
      <c r="AT1609" s="41" t="str">
        <f>+IF(AND(Tabla1[[#This Row],[dias]]&gt;=135,Tabla1[[#This Row],[Estado]]="Vigente"),"Si","No")</f>
        <v>No</v>
      </c>
      <c r="AU1609" s="37" t="str">
        <f>+IF(COUNTIF('PLAN EMPLEADO'!I:I,Tabla1[[#This Row],[Mail]])=0,"No","Si")</f>
        <v>No</v>
      </c>
      <c r="AV1609" s="89" t="s">
        <v>709</v>
      </c>
      <c r="AW1609" s="194"/>
    </row>
    <row r="1610" spans="1:49" x14ac:dyDescent="0.2">
      <c r="A1610" s="37" t="s">
        <v>27</v>
      </c>
      <c r="B1610" s="37" t="s">
        <v>3115</v>
      </c>
      <c r="C1610" s="37" t="s">
        <v>28</v>
      </c>
      <c r="D1610" s="37" t="s">
        <v>30</v>
      </c>
      <c r="E1610" s="193" t="str">
        <f>+LEFT(Tabla1[[#This Row],[RutDV]],8)</f>
        <v>17451738</v>
      </c>
      <c r="F1610" s="193" t="str">
        <f>+RIGHT(Tabla1[[#This Row],[RutDV]],1)</f>
        <v>K</v>
      </c>
      <c r="G1610" s="37" t="s">
        <v>5902</v>
      </c>
      <c r="H1610" s="37" t="s">
        <v>5923</v>
      </c>
      <c r="I1610" s="41" t="str">
        <f>+TRIM(Tabla1[[#This Row],[Nombres]]&amp;" "&amp;Tabla1[[#This Row],[Apellidos]])</f>
        <v>GIOVANNA VALERIA SALDES ROJAS</v>
      </c>
      <c r="J1610" s="37" t="s">
        <v>5853</v>
      </c>
      <c r="K1610" s="37" t="s">
        <v>5854</v>
      </c>
      <c r="L1610" s="37" t="s">
        <v>2494</v>
      </c>
      <c r="M1610" s="37" t="s">
        <v>2499</v>
      </c>
      <c r="N1610" s="37" t="s">
        <v>3112</v>
      </c>
      <c r="P1610" s="40">
        <v>43570</v>
      </c>
      <c r="Q1610" s="37"/>
      <c r="R1610" s="45"/>
      <c r="S1610" s="45"/>
      <c r="T1610" s="45"/>
      <c r="U1610" s="45"/>
      <c r="V1610" s="40">
        <v>32817</v>
      </c>
      <c r="W1610" s="37" t="s">
        <v>5890</v>
      </c>
      <c r="Y1610" s="37" t="str">
        <f>+IFERROR(VLOOKUP(Tabla1[[#This Row],[Supervisor]],STAFF!E:H,4,0),"")</f>
        <v/>
      </c>
      <c r="Z1610" s="40">
        <v>43551</v>
      </c>
      <c r="AA1610" s="40">
        <v>43574</v>
      </c>
      <c r="AC1610" s="40"/>
      <c r="AD1610" s="37" t="s">
        <v>5923</v>
      </c>
      <c r="AE1610" s="37" t="s">
        <v>5923</v>
      </c>
      <c r="AF1610" s="37">
        <v>19149</v>
      </c>
      <c r="AG1610" s="37" t="s">
        <v>5944</v>
      </c>
      <c r="AJ1610" s="37">
        <v>54</v>
      </c>
      <c r="AK1610" s="37" t="s">
        <v>5890</v>
      </c>
      <c r="AL1610" s="37" t="s">
        <v>709</v>
      </c>
      <c r="AN1610" s="37" t="str">
        <f>+IF(AL1610=45,1,"")</f>
        <v/>
      </c>
      <c r="AO1610" s="40">
        <f ca="1">+TODAY()</f>
        <v>44256</v>
      </c>
      <c r="AP1610" s="41" t="str">
        <f>+IF(Tabla1[[#This Row],[Fecha Ingreso Plataforma]]="","",AO1610-AC1610)</f>
        <v/>
      </c>
      <c r="AQ1610" s="40"/>
      <c r="AR1610" s="42">
        <f>+IF(Tabla1[[#This Row],[Fecha Baja]]="","",VALUE(1&amp;"/"&amp;MONTH(Tabla1[[#This Row],[Fecha Baja]])&amp;"/"&amp;YEAR(Tabla1[[#This Row],[Fecha Baja]])))</f>
        <v>43556</v>
      </c>
      <c r="AS1610" s="42" t="str">
        <f>IF(Tabla1[[#This Row],[Fecha Ingreso Plataforma]]="","",VALUE(1&amp;"/"&amp;MONTH(Tabla1[[#This Row],[Fecha Ingreso Plataforma]])&amp;"/"&amp;YEAR(Tabla1[[#This Row],[Fecha Ingreso Plataforma]])))</f>
        <v/>
      </c>
      <c r="AT1610" s="41" t="str">
        <f>+IF(AND(Tabla1[[#This Row],[dias]]&gt;=135,Tabla1[[#This Row],[Estado]]="Vigente"),"Si","No")</f>
        <v>No</v>
      </c>
      <c r="AU1610" s="37" t="str">
        <f>+IF(COUNTIF('PLAN EMPLEADO'!I:I,Tabla1[[#This Row],[Mail]])=0,"No","Si")</f>
        <v>No</v>
      </c>
      <c r="AV1610" s="89" t="s">
        <v>709</v>
      </c>
      <c r="AW1610" s="194"/>
    </row>
    <row r="1611" spans="1:49" x14ac:dyDescent="0.2">
      <c r="A1611" s="37" t="s">
        <v>27</v>
      </c>
      <c r="B1611" s="37" t="s">
        <v>3115</v>
      </c>
      <c r="C1611" s="37" t="s">
        <v>28</v>
      </c>
      <c r="D1611" s="37" t="s">
        <v>30</v>
      </c>
      <c r="E1611" s="193" t="str">
        <f>+LEFT(Tabla1[[#This Row],[RutDV]],8)</f>
        <v>13530474</v>
      </c>
      <c r="F1611" s="193" t="str">
        <f>+RIGHT(Tabla1[[#This Row],[RutDV]],1)</f>
        <v>3</v>
      </c>
      <c r="G1611" s="37" t="s">
        <v>5907</v>
      </c>
      <c r="H1611" s="37" t="s">
        <v>5928</v>
      </c>
      <c r="I1611" s="41" t="str">
        <f>+TRIM(Tabla1[[#This Row],[Nombres]]&amp;" "&amp;Tabla1[[#This Row],[Apellidos]])</f>
        <v>KAREN YUVITZA RIVERA SAN MARTIN</v>
      </c>
      <c r="J1611" s="37" t="s">
        <v>5863</v>
      </c>
      <c r="K1611" s="37" t="s">
        <v>5864</v>
      </c>
      <c r="L1611" s="37" t="s">
        <v>2494</v>
      </c>
      <c r="M1611" s="37" t="s">
        <v>2499</v>
      </c>
      <c r="N1611" s="37" t="s">
        <v>3112</v>
      </c>
      <c r="P1611" s="40">
        <v>43564</v>
      </c>
      <c r="Q1611" s="37"/>
      <c r="R1611" s="45"/>
      <c r="S1611" s="45"/>
      <c r="T1611" s="45"/>
      <c r="U1611" s="45"/>
      <c r="V1611" s="40">
        <v>28916</v>
      </c>
      <c r="W1611" s="37" t="s">
        <v>5890</v>
      </c>
      <c r="Y1611" s="37" t="str">
        <f>+IFERROR(VLOOKUP(Tabla1[[#This Row],[Supervisor]],STAFF!E:H,4,0),"")</f>
        <v/>
      </c>
      <c r="Z1611" s="40">
        <v>43551</v>
      </c>
      <c r="AA1611" s="40">
        <v>43574</v>
      </c>
      <c r="AC1611" s="40"/>
      <c r="AD1611" s="37" t="s">
        <v>5928</v>
      </c>
      <c r="AE1611" s="37" t="s">
        <v>5928</v>
      </c>
      <c r="AF1611" s="37">
        <v>19088</v>
      </c>
      <c r="AG1611" s="37" t="s">
        <v>5949</v>
      </c>
      <c r="AJ1611" s="37">
        <v>54</v>
      </c>
      <c r="AK1611" s="37" t="s">
        <v>5890</v>
      </c>
      <c r="AL1611" s="37" t="s">
        <v>709</v>
      </c>
      <c r="AN1611" s="37" t="str">
        <f>+IF(AL1611=45,1,"")</f>
        <v/>
      </c>
      <c r="AO1611" s="40">
        <f ca="1">+TODAY()</f>
        <v>44256</v>
      </c>
      <c r="AP1611" s="41" t="str">
        <f>+IF(Tabla1[[#This Row],[Fecha Ingreso Plataforma]]="","",AO1611-AC1611)</f>
        <v/>
      </c>
      <c r="AQ1611" s="40"/>
      <c r="AR1611" s="42">
        <f>+IF(Tabla1[[#This Row],[Fecha Baja]]="","",VALUE(1&amp;"/"&amp;MONTH(Tabla1[[#This Row],[Fecha Baja]])&amp;"/"&amp;YEAR(Tabla1[[#This Row],[Fecha Baja]])))</f>
        <v>43556</v>
      </c>
      <c r="AS1611" s="42" t="str">
        <f>IF(Tabla1[[#This Row],[Fecha Ingreso Plataforma]]="","",VALUE(1&amp;"/"&amp;MONTH(Tabla1[[#This Row],[Fecha Ingreso Plataforma]])&amp;"/"&amp;YEAR(Tabla1[[#This Row],[Fecha Ingreso Plataforma]])))</f>
        <v/>
      </c>
      <c r="AT1611" s="41" t="str">
        <f>+IF(AND(Tabla1[[#This Row],[dias]]&gt;=135,Tabla1[[#This Row],[Estado]]="Vigente"),"Si","No")</f>
        <v>No</v>
      </c>
      <c r="AU1611" s="37" t="str">
        <f>+IF(COUNTIF('PLAN EMPLEADO'!I:I,Tabla1[[#This Row],[Mail]])=0,"No","Si")</f>
        <v>No</v>
      </c>
      <c r="AV1611" s="89" t="s">
        <v>709</v>
      </c>
      <c r="AW1611" s="194"/>
    </row>
    <row r="1612" spans="1:49" x14ac:dyDescent="0.2">
      <c r="A1612" s="37" t="s">
        <v>27</v>
      </c>
      <c r="B1612" s="37" t="s">
        <v>3115</v>
      </c>
      <c r="C1612" s="37" t="s">
        <v>28</v>
      </c>
      <c r="D1612" s="37" t="s">
        <v>30</v>
      </c>
      <c r="E1612" s="193" t="str">
        <f>+LEFT(Tabla1[[#This Row],[RutDV]],8)</f>
        <v>16442506</v>
      </c>
      <c r="F1612" s="193" t="str">
        <f>+RIGHT(Tabla1[[#This Row],[RutDV]],1)</f>
        <v>1</v>
      </c>
      <c r="G1612" s="37" t="s">
        <v>5901</v>
      </c>
      <c r="H1612" s="37" t="s">
        <v>5922</v>
      </c>
      <c r="I1612" s="41" t="str">
        <f>+TRIM(Tabla1[[#This Row],[Nombres]]&amp;" "&amp;Tabla1[[#This Row],[Apellidos]])</f>
        <v>YENIFER SOLEDAD VEGA ILLANES</v>
      </c>
      <c r="J1612" s="37" t="s">
        <v>5851</v>
      </c>
      <c r="K1612" s="37" t="s">
        <v>5852</v>
      </c>
      <c r="L1612" s="37" t="s">
        <v>2494</v>
      </c>
      <c r="M1612" s="37" t="s">
        <v>2499</v>
      </c>
      <c r="N1612" s="37" t="s">
        <v>3112</v>
      </c>
      <c r="P1612" s="40">
        <v>43564</v>
      </c>
      <c r="Q1612" s="37"/>
      <c r="R1612" s="45"/>
      <c r="S1612" s="45"/>
      <c r="T1612" s="45"/>
      <c r="U1612" s="45"/>
      <c r="V1612" s="40">
        <v>31580</v>
      </c>
      <c r="W1612" s="37" t="s">
        <v>5890</v>
      </c>
      <c r="Y1612" s="37" t="str">
        <f>+IFERROR(VLOOKUP(Tabla1[[#This Row],[Supervisor]],STAFF!E:H,4,0),"")</f>
        <v/>
      </c>
      <c r="Z1612" s="40">
        <v>43551</v>
      </c>
      <c r="AA1612" s="40">
        <v>43574</v>
      </c>
      <c r="AC1612" s="40"/>
      <c r="AD1612" s="37" t="s">
        <v>5922</v>
      </c>
      <c r="AE1612" s="37" t="s">
        <v>5922</v>
      </c>
      <c r="AF1612" s="37">
        <v>19121</v>
      </c>
      <c r="AG1612" s="37" t="s">
        <v>5943</v>
      </c>
      <c r="AJ1612" s="37">
        <v>54</v>
      </c>
      <c r="AK1612" s="37" t="s">
        <v>5890</v>
      </c>
      <c r="AL1612" s="37" t="s">
        <v>709</v>
      </c>
      <c r="AN1612" s="37" t="str">
        <f>+IF(AL1612=45,1,"")</f>
        <v/>
      </c>
      <c r="AO1612" s="40">
        <f ca="1">+TODAY()</f>
        <v>44256</v>
      </c>
      <c r="AP1612" s="41" t="str">
        <f>+IF(Tabla1[[#This Row],[Fecha Ingreso Plataforma]]="","",AO1612-AC1612)</f>
        <v/>
      </c>
      <c r="AQ1612" s="40"/>
      <c r="AR1612" s="42">
        <f>+IF(Tabla1[[#This Row],[Fecha Baja]]="","",VALUE(1&amp;"/"&amp;MONTH(Tabla1[[#This Row],[Fecha Baja]])&amp;"/"&amp;YEAR(Tabla1[[#This Row],[Fecha Baja]])))</f>
        <v>43556</v>
      </c>
      <c r="AS1612" s="42" t="str">
        <f>IF(Tabla1[[#This Row],[Fecha Ingreso Plataforma]]="","",VALUE(1&amp;"/"&amp;MONTH(Tabla1[[#This Row],[Fecha Ingreso Plataforma]])&amp;"/"&amp;YEAR(Tabla1[[#This Row],[Fecha Ingreso Plataforma]])))</f>
        <v/>
      </c>
      <c r="AT1612" s="41" t="str">
        <f>+IF(AND(Tabla1[[#This Row],[dias]]&gt;=135,Tabla1[[#This Row],[Estado]]="Vigente"),"Si","No")</f>
        <v>No</v>
      </c>
      <c r="AU1612" s="37" t="str">
        <f>+IF(COUNTIF('PLAN EMPLEADO'!I:I,Tabla1[[#This Row],[Mail]])=0,"No","Si")</f>
        <v>No</v>
      </c>
      <c r="AV1612" s="89" t="s">
        <v>709</v>
      </c>
      <c r="AW1612" s="194"/>
    </row>
    <row r="1613" spans="1:49" x14ac:dyDescent="0.2">
      <c r="A1613" s="37" t="s">
        <v>27</v>
      </c>
      <c r="B1613" s="37" t="s">
        <v>3115</v>
      </c>
      <c r="C1613" s="37" t="s">
        <v>28</v>
      </c>
      <c r="D1613" s="37" t="s">
        <v>30</v>
      </c>
      <c r="E1613" s="193" t="str">
        <f>+LEFT(Tabla1[[#This Row],[RutDV]],8)</f>
        <v>15006397</v>
      </c>
      <c r="F1613" s="193" t="str">
        <f>+RIGHT(Tabla1[[#This Row],[RutDV]],1)</f>
        <v>3</v>
      </c>
      <c r="G1613" s="37" t="s">
        <v>5983</v>
      </c>
      <c r="H1613" s="37" t="s">
        <v>6032</v>
      </c>
      <c r="I1613" s="41" t="str">
        <f>+TRIM(Tabla1[[#This Row],[Nombres]]&amp;" "&amp;Tabla1[[#This Row],[Apellidos]])</f>
        <v>ALMA DEL CARMEN MANRIQUEZ MEDINA</v>
      </c>
      <c r="J1613" s="37" t="s">
        <v>6008</v>
      </c>
      <c r="K1613" s="37" t="s">
        <v>6009</v>
      </c>
      <c r="L1613" s="37" t="s">
        <v>2494</v>
      </c>
      <c r="M1613" s="37" t="s">
        <v>2499</v>
      </c>
      <c r="N1613" s="37" t="s">
        <v>3112</v>
      </c>
      <c r="P1613" s="40">
        <v>43620</v>
      </c>
      <c r="Q1613" s="37"/>
      <c r="R1613" s="45"/>
      <c r="S1613" s="45"/>
      <c r="T1613" s="45"/>
      <c r="U1613" s="45"/>
      <c r="V1613" s="40">
        <v>30168</v>
      </c>
      <c r="W1613" s="37"/>
      <c r="Y1613" s="37" t="str">
        <f>+IFERROR(VLOOKUP(Tabla1[[#This Row],[Supervisor]],STAFF!E:H,4,0),"")</f>
        <v/>
      </c>
      <c r="Z1613" s="40">
        <v>43600</v>
      </c>
      <c r="AA1613" s="40">
        <v>43621</v>
      </c>
      <c r="AC1613" s="40"/>
      <c r="AD1613" s="37" t="s">
        <v>6032</v>
      </c>
      <c r="AE1613" s="37" t="s">
        <v>6032</v>
      </c>
      <c r="AF1613" s="37">
        <v>19084</v>
      </c>
      <c r="AG1613" s="37" t="s">
        <v>6050</v>
      </c>
      <c r="AJ1613" s="37">
        <v>57</v>
      </c>
      <c r="AK1613" s="37" t="s">
        <v>5890</v>
      </c>
      <c r="AL1613" s="37" t="s">
        <v>709</v>
      </c>
      <c r="AN1613" s="37" t="str">
        <f>+IF(AL1613=45,1,"")</f>
        <v/>
      </c>
      <c r="AO1613" s="40">
        <f ca="1">+TODAY()</f>
        <v>44256</v>
      </c>
      <c r="AP1613" s="41" t="str">
        <f>+IF(Tabla1[[#This Row],[Fecha Ingreso Plataforma]]="","",AO1613-AC1613)</f>
        <v/>
      </c>
      <c r="AQ1613" s="40"/>
      <c r="AR1613" s="42">
        <f>+IF(Tabla1[[#This Row],[Fecha Baja]]="","",VALUE(1&amp;"/"&amp;MONTH(Tabla1[[#This Row],[Fecha Baja]])&amp;"/"&amp;YEAR(Tabla1[[#This Row],[Fecha Baja]])))</f>
        <v>43617</v>
      </c>
      <c r="AS1613" s="42" t="str">
        <f>IF(Tabla1[[#This Row],[Fecha Ingreso Plataforma]]="","",VALUE(1&amp;"/"&amp;MONTH(Tabla1[[#This Row],[Fecha Ingreso Plataforma]])&amp;"/"&amp;YEAR(Tabla1[[#This Row],[Fecha Ingreso Plataforma]])))</f>
        <v/>
      </c>
      <c r="AT1613" s="41" t="str">
        <f>+IF(AND(Tabla1[[#This Row],[dias]]&gt;=135,Tabla1[[#This Row],[Estado]]="Vigente"),"Si","No")</f>
        <v>No</v>
      </c>
      <c r="AU1613" s="37" t="str">
        <f>+IF(COUNTIF('PLAN EMPLEADO'!I:I,Tabla1[[#This Row],[Mail]])=0,"No","Si")</f>
        <v>No</v>
      </c>
      <c r="AV1613" s="89" t="s">
        <v>709</v>
      </c>
      <c r="AW1613" s="194"/>
    </row>
    <row r="1614" spans="1:49" x14ac:dyDescent="0.2">
      <c r="A1614" s="37" t="s">
        <v>27</v>
      </c>
      <c r="B1614" s="37" t="s">
        <v>3115</v>
      </c>
      <c r="C1614" s="37" t="s">
        <v>28</v>
      </c>
      <c r="D1614" s="37" t="s">
        <v>30</v>
      </c>
      <c r="E1614" s="193" t="str">
        <f>+LEFT(Tabla1[[#This Row],[RutDV]],8)</f>
        <v>19348914</v>
      </c>
      <c r="F1614" s="193" t="str">
        <f>+RIGHT(Tabla1[[#This Row],[RutDV]],1)</f>
        <v>1</v>
      </c>
      <c r="G1614" s="37" t="s">
        <v>5989</v>
      </c>
      <c r="H1614" s="37" t="s">
        <v>6038</v>
      </c>
      <c r="I1614" s="41" t="str">
        <f>+TRIM(Tabla1[[#This Row],[Nombres]]&amp;" "&amp;Tabla1[[#This Row],[Apellidos]])</f>
        <v>FELIPE IGNACIO CLAVERIA GONZALEZ</v>
      </c>
      <c r="J1614" s="37" t="s">
        <v>1996</v>
      </c>
      <c r="K1614" s="37" t="s">
        <v>6020</v>
      </c>
      <c r="L1614" s="37" t="s">
        <v>2494</v>
      </c>
      <c r="M1614" s="37" t="s">
        <v>2499</v>
      </c>
      <c r="N1614" s="37" t="s">
        <v>3112</v>
      </c>
      <c r="P1614" s="40">
        <v>43613</v>
      </c>
      <c r="Q1614" s="37"/>
      <c r="R1614" s="45"/>
      <c r="S1614" s="45"/>
      <c r="T1614" s="45"/>
      <c r="U1614" s="45"/>
      <c r="V1614" s="40">
        <v>35661</v>
      </c>
      <c r="W1614" s="37"/>
      <c r="Y1614" s="37" t="str">
        <f>+IFERROR(VLOOKUP(Tabla1[[#This Row],[Supervisor]],STAFF!E:H,4,0),"")</f>
        <v/>
      </c>
      <c r="Z1614" s="40">
        <v>43600</v>
      </c>
      <c r="AA1614" s="40">
        <v>43621</v>
      </c>
      <c r="AC1614" s="40"/>
      <c r="AD1614" s="37" t="s">
        <v>6038</v>
      </c>
      <c r="AE1614" s="37" t="s">
        <v>6038</v>
      </c>
      <c r="AF1614" s="37">
        <v>19145</v>
      </c>
      <c r="AG1614" s="37" t="s">
        <v>6056</v>
      </c>
      <c r="AJ1614" s="37">
        <v>57</v>
      </c>
      <c r="AK1614" s="37" t="s">
        <v>5890</v>
      </c>
      <c r="AL1614" s="37" t="s">
        <v>709</v>
      </c>
      <c r="AN1614" s="37" t="str">
        <f>+IF(AL1614=45,1,"")</f>
        <v/>
      </c>
      <c r="AO1614" s="40">
        <f ca="1">+TODAY()</f>
        <v>44256</v>
      </c>
      <c r="AP1614" s="41" t="str">
        <f>+IF(Tabla1[[#This Row],[Fecha Ingreso Plataforma]]="","",AO1614-AC1614)</f>
        <v/>
      </c>
      <c r="AQ1614" s="40"/>
      <c r="AR1614" s="42">
        <f>+IF(Tabla1[[#This Row],[Fecha Baja]]="","",VALUE(1&amp;"/"&amp;MONTH(Tabla1[[#This Row],[Fecha Baja]])&amp;"/"&amp;YEAR(Tabla1[[#This Row],[Fecha Baja]])))</f>
        <v>43586</v>
      </c>
      <c r="AS1614" s="42" t="str">
        <f>IF(Tabla1[[#This Row],[Fecha Ingreso Plataforma]]="","",VALUE(1&amp;"/"&amp;MONTH(Tabla1[[#This Row],[Fecha Ingreso Plataforma]])&amp;"/"&amp;YEAR(Tabla1[[#This Row],[Fecha Ingreso Plataforma]])))</f>
        <v/>
      </c>
      <c r="AT1614" s="41" t="str">
        <f>+IF(AND(Tabla1[[#This Row],[dias]]&gt;=135,Tabla1[[#This Row],[Estado]]="Vigente"),"Si","No")</f>
        <v>No</v>
      </c>
      <c r="AU1614" s="37" t="str">
        <f>+IF(COUNTIF('PLAN EMPLEADO'!I:I,Tabla1[[#This Row],[Mail]])=0,"No","Si")</f>
        <v>No</v>
      </c>
      <c r="AV1614" s="89" t="s">
        <v>709</v>
      </c>
      <c r="AW1614" s="194"/>
    </row>
    <row r="1615" spans="1:49" x14ac:dyDescent="0.2">
      <c r="A1615" s="37" t="s">
        <v>27</v>
      </c>
      <c r="B1615" s="37" t="s">
        <v>3115</v>
      </c>
      <c r="C1615" s="37" t="s">
        <v>28</v>
      </c>
      <c r="D1615" s="37" t="s">
        <v>30</v>
      </c>
      <c r="E1615" s="193" t="str">
        <f>+LEFT(Tabla1[[#This Row],[RutDV]],8)</f>
        <v>19414846</v>
      </c>
      <c r="F1615" s="193" t="str">
        <f>+RIGHT(Tabla1[[#This Row],[RutDV]],1)</f>
        <v>1</v>
      </c>
      <c r="G1615" s="37" t="s">
        <v>5978</v>
      </c>
      <c r="H1615" s="37" t="s">
        <v>6027</v>
      </c>
      <c r="I1615" s="41" t="str">
        <f>+TRIM(Tabla1[[#This Row],[Nombres]]&amp;" "&amp;Tabla1[[#This Row],[Apellidos]])</f>
        <v>LISANDRA IVANNA ACUÑA RODRIGUEZ</v>
      </c>
      <c r="J1615" s="37" t="s">
        <v>5999</v>
      </c>
      <c r="K1615" s="37" t="s">
        <v>6000</v>
      </c>
      <c r="L1615" s="37" t="s">
        <v>2494</v>
      </c>
      <c r="M1615" s="37" t="s">
        <v>2499</v>
      </c>
      <c r="N1615" s="37" t="s">
        <v>3112</v>
      </c>
      <c r="P1615" s="40">
        <v>43602</v>
      </c>
      <c r="Q1615" s="37"/>
      <c r="R1615" s="45"/>
      <c r="S1615" s="45"/>
      <c r="T1615" s="45"/>
      <c r="U1615" s="45"/>
      <c r="V1615" s="40">
        <v>35325</v>
      </c>
      <c r="W1615" s="37"/>
      <c r="Y1615" s="37" t="str">
        <f>+IFERROR(VLOOKUP(Tabla1[[#This Row],[Supervisor]],STAFF!E:H,4,0),"")</f>
        <v/>
      </c>
      <c r="Z1615" s="40">
        <v>43600</v>
      </c>
      <c r="AA1615" s="40">
        <v>43621</v>
      </c>
      <c r="AC1615" s="40"/>
      <c r="AD1615" s="37" t="s">
        <v>6027</v>
      </c>
      <c r="AE1615" s="37" t="s">
        <v>6027</v>
      </c>
      <c r="AF1615" s="37">
        <v>19051</v>
      </c>
      <c r="AG1615" s="37" t="s">
        <v>6045</v>
      </c>
      <c r="AJ1615" s="37">
        <v>57</v>
      </c>
      <c r="AK1615" s="37" t="s">
        <v>5890</v>
      </c>
      <c r="AL1615" s="37" t="s">
        <v>709</v>
      </c>
      <c r="AN1615" s="37" t="str">
        <f>+IF(AL1615=45,1,"")</f>
        <v/>
      </c>
      <c r="AO1615" s="40">
        <f ca="1">+TODAY()</f>
        <v>44256</v>
      </c>
      <c r="AP1615" s="41" t="str">
        <f>+IF(Tabla1[[#This Row],[Fecha Ingreso Plataforma]]="","",AO1615-AC1615)</f>
        <v/>
      </c>
      <c r="AQ1615" s="40"/>
      <c r="AR1615" s="42">
        <f>+IF(Tabla1[[#This Row],[Fecha Baja]]="","",VALUE(1&amp;"/"&amp;MONTH(Tabla1[[#This Row],[Fecha Baja]])&amp;"/"&amp;YEAR(Tabla1[[#This Row],[Fecha Baja]])))</f>
        <v>43586</v>
      </c>
      <c r="AS1615" s="42" t="str">
        <f>IF(Tabla1[[#This Row],[Fecha Ingreso Plataforma]]="","",VALUE(1&amp;"/"&amp;MONTH(Tabla1[[#This Row],[Fecha Ingreso Plataforma]])&amp;"/"&amp;YEAR(Tabla1[[#This Row],[Fecha Ingreso Plataforma]])))</f>
        <v/>
      </c>
      <c r="AT1615" s="41" t="str">
        <f>+IF(AND(Tabla1[[#This Row],[dias]]&gt;=135,Tabla1[[#This Row],[Estado]]="Vigente"),"Si","No")</f>
        <v>No</v>
      </c>
      <c r="AU1615" s="37" t="str">
        <f>+IF(COUNTIF('PLAN EMPLEADO'!I:I,Tabla1[[#This Row],[Mail]])=0,"No","Si")</f>
        <v>No</v>
      </c>
      <c r="AV1615" s="89" t="s">
        <v>709</v>
      </c>
      <c r="AW1615" s="194"/>
    </row>
    <row r="1616" spans="1:49" x14ac:dyDescent="0.2">
      <c r="A1616" s="37" t="s">
        <v>27</v>
      </c>
      <c r="B1616" s="37" t="s">
        <v>3115</v>
      </c>
      <c r="C1616" s="37" t="s">
        <v>28</v>
      </c>
      <c r="D1616" s="37" t="s">
        <v>30</v>
      </c>
      <c r="E1616" s="193" t="str">
        <f>+LEFT(Tabla1[[#This Row],[RutDV]],8)</f>
        <v>17721070</v>
      </c>
      <c r="F1616" s="193" t="str">
        <f>+RIGHT(Tabla1[[#This Row],[RutDV]],1)</f>
        <v>6</v>
      </c>
      <c r="G1616" s="37" t="s">
        <v>5988</v>
      </c>
      <c r="H1616" s="37" t="s">
        <v>6037</v>
      </c>
      <c r="I1616" s="41" t="str">
        <f>+TRIM(Tabla1[[#This Row],[Nombres]]&amp;" "&amp;Tabla1[[#This Row],[Apellidos]])</f>
        <v>MARIA VALERIA CORTES PIZARRO</v>
      </c>
      <c r="J1616" s="37" t="s">
        <v>6018</v>
      </c>
      <c r="K1616" s="37" t="s">
        <v>6019</v>
      </c>
      <c r="L1616" s="37" t="s">
        <v>2494</v>
      </c>
      <c r="M1616" s="37" t="s">
        <v>2499</v>
      </c>
      <c r="N1616" s="37" t="s">
        <v>3112</v>
      </c>
      <c r="P1616" s="40">
        <v>43601</v>
      </c>
      <c r="Q1616" s="37"/>
      <c r="R1616" s="45"/>
      <c r="S1616" s="45"/>
      <c r="T1616" s="45"/>
      <c r="U1616" s="45"/>
      <c r="V1616" s="40">
        <v>33098</v>
      </c>
      <c r="W1616" s="37"/>
      <c r="Y1616" s="37" t="str">
        <f>+IFERROR(VLOOKUP(Tabla1[[#This Row],[Supervisor]],STAFF!E:H,4,0),"")</f>
        <v/>
      </c>
      <c r="Z1616" s="40">
        <v>43600</v>
      </c>
      <c r="AA1616" s="40">
        <v>43621</v>
      </c>
      <c r="AC1616" s="40"/>
      <c r="AD1616" s="37" t="s">
        <v>6037</v>
      </c>
      <c r="AE1616" s="37" t="s">
        <v>6037</v>
      </c>
      <c r="AF1616" s="37">
        <v>19136</v>
      </c>
      <c r="AG1616" s="37" t="s">
        <v>6055</v>
      </c>
      <c r="AJ1616" s="37">
        <v>57</v>
      </c>
      <c r="AK1616" s="37" t="s">
        <v>5890</v>
      </c>
      <c r="AL1616" s="37" t="s">
        <v>709</v>
      </c>
      <c r="AN1616" s="37" t="str">
        <f>+IF(AL1616=45,1,"")</f>
        <v/>
      </c>
      <c r="AO1616" s="40">
        <f ca="1">+TODAY()</f>
        <v>44256</v>
      </c>
      <c r="AP1616" s="41" t="str">
        <f>+IF(Tabla1[[#This Row],[Fecha Ingreso Plataforma]]="","",AO1616-AC1616)</f>
        <v/>
      </c>
      <c r="AQ1616" s="40"/>
      <c r="AR1616" s="42">
        <f>+IF(Tabla1[[#This Row],[Fecha Baja]]="","",VALUE(1&amp;"/"&amp;MONTH(Tabla1[[#This Row],[Fecha Baja]])&amp;"/"&amp;YEAR(Tabla1[[#This Row],[Fecha Baja]])))</f>
        <v>43586</v>
      </c>
      <c r="AS1616" s="42" t="str">
        <f>IF(Tabla1[[#This Row],[Fecha Ingreso Plataforma]]="","",VALUE(1&amp;"/"&amp;MONTH(Tabla1[[#This Row],[Fecha Ingreso Plataforma]])&amp;"/"&amp;YEAR(Tabla1[[#This Row],[Fecha Ingreso Plataforma]])))</f>
        <v/>
      </c>
      <c r="AT1616" s="41" t="str">
        <f>+IF(AND(Tabla1[[#This Row],[dias]]&gt;=135,Tabla1[[#This Row],[Estado]]="Vigente"),"Si","No")</f>
        <v>No</v>
      </c>
      <c r="AU1616" s="37" t="str">
        <f>+IF(COUNTIF('PLAN EMPLEADO'!I:I,Tabla1[[#This Row],[Mail]])=0,"No","Si")</f>
        <v>No</v>
      </c>
      <c r="AV1616" s="89" t="s">
        <v>709</v>
      </c>
      <c r="AW1616" s="194"/>
    </row>
    <row r="1617" spans="1:49" x14ac:dyDescent="0.2">
      <c r="A1617" s="37" t="s">
        <v>27</v>
      </c>
      <c r="B1617" s="37" t="s">
        <v>3115</v>
      </c>
      <c r="C1617" s="37" t="s">
        <v>28</v>
      </c>
      <c r="D1617" s="37" t="s">
        <v>30</v>
      </c>
      <c r="E1617" s="193" t="str">
        <f>+LEFT(Tabla1[[#This Row],[RutDV]],8)</f>
        <v>16059840</v>
      </c>
      <c r="F1617" s="193" t="str">
        <f>+RIGHT(Tabla1[[#This Row],[RutDV]],1)</f>
        <v>9</v>
      </c>
      <c r="G1617" s="37" t="s">
        <v>5980</v>
      </c>
      <c r="H1617" s="37" t="s">
        <v>6029</v>
      </c>
      <c r="I1617" s="41" t="str">
        <f>+TRIM(Tabla1[[#This Row],[Nombres]]&amp;" "&amp;Tabla1[[#This Row],[Apellidos]])</f>
        <v>PAOLA ANDREA LEAL RAMIREZ</v>
      </c>
      <c r="J1617" s="37" t="s">
        <v>1948</v>
      </c>
      <c r="K1617" s="37" t="s">
        <v>6003</v>
      </c>
      <c r="L1617" s="37" t="s">
        <v>2494</v>
      </c>
      <c r="M1617" s="37" t="s">
        <v>2499</v>
      </c>
      <c r="N1617" s="37" t="s">
        <v>3112</v>
      </c>
      <c r="P1617" s="40">
        <v>43612</v>
      </c>
      <c r="Q1617" s="37"/>
      <c r="R1617" s="45"/>
      <c r="S1617" s="45"/>
      <c r="T1617" s="45"/>
      <c r="U1617" s="45"/>
      <c r="V1617" s="40">
        <v>31246</v>
      </c>
      <c r="W1617" s="37"/>
      <c r="Y1617" s="37" t="str">
        <f>+IFERROR(VLOOKUP(Tabla1[[#This Row],[Supervisor]],STAFF!E:H,4,0),"")</f>
        <v/>
      </c>
      <c r="Z1617" s="40">
        <v>43600</v>
      </c>
      <c r="AA1617" s="40">
        <v>43621</v>
      </c>
      <c r="AC1617" s="40"/>
      <c r="AD1617" s="37" t="s">
        <v>6029</v>
      </c>
      <c r="AE1617" s="37" t="s">
        <v>6029</v>
      </c>
      <c r="AF1617" s="37">
        <v>19066</v>
      </c>
      <c r="AG1617" s="37" t="s">
        <v>6047</v>
      </c>
      <c r="AJ1617" s="37">
        <v>57</v>
      </c>
      <c r="AK1617" s="37" t="s">
        <v>5890</v>
      </c>
      <c r="AL1617" s="37" t="s">
        <v>709</v>
      </c>
      <c r="AN1617" s="37" t="str">
        <f>+IF(AL1617=45,1,"")</f>
        <v/>
      </c>
      <c r="AO1617" s="40">
        <f ca="1">+TODAY()</f>
        <v>44256</v>
      </c>
      <c r="AP1617" s="41" t="str">
        <f>+IF(Tabla1[[#This Row],[Fecha Ingreso Plataforma]]="","",AO1617-AC1617)</f>
        <v/>
      </c>
      <c r="AQ1617" s="40"/>
      <c r="AR1617" s="42">
        <f>+IF(Tabla1[[#This Row],[Fecha Baja]]="","",VALUE(1&amp;"/"&amp;MONTH(Tabla1[[#This Row],[Fecha Baja]])&amp;"/"&amp;YEAR(Tabla1[[#This Row],[Fecha Baja]])))</f>
        <v>43586</v>
      </c>
      <c r="AS1617" s="42" t="str">
        <f>IF(Tabla1[[#This Row],[Fecha Ingreso Plataforma]]="","",VALUE(1&amp;"/"&amp;MONTH(Tabla1[[#This Row],[Fecha Ingreso Plataforma]])&amp;"/"&amp;YEAR(Tabla1[[#This Row],[Fecha Ingreso Plataforma]])))</f>
        <v/>
      </c>
      <c r="AT1617" s="41" t="str">
        <f>+IF(AND(Tabla1[[#This Row],[dias]]&gt;=135,Tabla1[[#This Row],[Estado]]="Vigente"),"Si","No")</f>
        <v>No</v>
      </c>
      <c r="AU1617" s="37" t="str">
        <f>+IF(COUNTIF('PLAN EMPLEADO'!I:I,Tabla1[[#This Row],[Mail]])=0,"No","Si")</f>
        <v>No</v>
      </c>
      <c r="AV1617" s="89" t="s">
        <v>709</v>
      </c>
      <c r="AW1617" s="194"/>
    </row>
    <row r="1618" spans="1:49" x14ac:dyDescent="0.2">
      <c r="A1618" s="37" t="s">
        <v>27</v>
      </c>
      <c r="B1618" s="37" t="s">
        <v>3115</v>
      </c>
      <c r="C1618" s="37" t="s">
        <v>28</v>
      </c>
      <c r="D1618" s="37" t="s">
        <v>30</v>
      </c>
      <c r="E1618" s="193" t="str">
        <f>+LEFT(Tabla1[[#This Row],[RutDV]],8)</f>
        <v>13013785</v>
      </c>
      <c r="F1618" s="193" t="str">
        <f>+RIGHT(Tabla1[[#This Row],[RutDV]],1)</f>
        <v>7</v>
      </c>
      <c r="G1618" s="37" t="s">
        <v>5987</v>
      </c>
      <c r="H1618" s="37" t="s">
        <v>6036</v>
      </c>
      <c r="I1618" s="41" t="str">
        <f>+TRIM(Tabla1[[#This Row],[Nombres]]&amp;" "&amp;Tabla1[[#This Row],[Apellidos]])</f>
        <v>ROXANA PAOLA DE LOURDES ROCES HERRERA</v>
      </c>
      <c r="J1618" s="37" t="s">
        <v>6016</v>
      </c>
      <c r="K1618" s="37" t="s">
        <v>6017</v>
      </c>
      <c r="L1618" s="37" t="s">
        <v>2494</v>
      </c>
      <c r="M1618" s="37" t="s">
        <v>2499</v>
      </c>
      <c r="N1618" s="37" t="s">
        <v>3112</v>
      </c>
      <c r="P1618" s="40">
        <v>43613</v>
      </c>
      <c r="Q1618" s="37"/>
      <c r="R1618" s="45"/>
      <c r="S1618" s="45"/>
      <c r="T1618" s="45"/>
      <c r="U1618" s="45"/>
      <c r="V1618" s="40">
        <v>27764</v>
      </c>
      <c r="W1618" s="37"/>
      <c r="Y1618" s="37" t="str">
        <f>+IFERROR(VLOOKUP(Tabla1[[#This Row],[Supervisor]],STAFF!E:H,4,0),"")</f>
        <v/>
      </c>
      <c r="Z1618" s="40">
        <v>43600</v>
      </c>
      <c r="AA1618" s="40">
        <v>43621</v>
      </c>
      <c r="AC1618" s="40"/>
      <c r="AD1618" s="37" t="s">
        <v>6036</v>
      </c>
      <c r="AE1618" s="37" t="s">
        <v>6036</v>
      </c>
      <c r="AF1618" s="37">
        <v>19096</v>
      </c>
      <c r="AG1618" s="37" t="s">
        <v>6054</v>
      </c>
      <c r="AJ1618" s="37">
        <v>57</v>
      </c>
      <c r="AK1618" s="37" t="s">
        <v>5890</v>
      </c>
      <c r="AL1618" s="37" t="s">
        <v>709</v>
      </c>
      <c r="AN1618" s="37" t="str">
        <f>+IF(AL1618=45,1,"")</f>
        <v/>
      </c>
      <c r="AO1618" s="40">
        <f ca="1">+TODAY()</f>
        <v>44256</v>
      </c>
      <c r="AP1618" s="41" t="str">
        <f>+IF(Tabla1[[#This Row],[Fecha Ingreso Plataforma]]="","",AO1618-AC1618)</f>
        <v/>
      </c>
      <c r="AQ1618" s="40"/>
      <c r="AR1618" s="42">
        <f>+IF(Tabla1[[#This Row],[Fecha Baja]]="","",VALUE(1&amp;"/"&amp;MONTH(Tabla1[[#This Row],[Fecha Baja]])&amp;"/"&amp;YEAR(Tabla1[[#This Row],[Fecha Baja]])))</f>
        <v>43586</v>
      </c>
      <c r="AS1618" s="42" t="str">
        <f>IF(Tabla1[[#This Row],[Fecha Ingreso Plataforma]]="","",VALUE(1&amp;"/"&amp;MONTH(Tabla1[[#This Row],[Fecha Ingreso Plataforma]])&amp;"/"&amp;YEAR(Tabla1[[#This Row],[Fecha Ingreso Plataforma]])))</f>
        <v/>
      </c>
      <c r="AT1618" s="41" t="str">
        <f>+IF(AND(Tabla1[[#This Row],[dias]]&gt;=135,Tabla1[[#This Row],[Estado]]="Vigente"),"Si","No")</f>
        <v>No</v>
      </c>
      <c r="AU1618" s="37" t="str">
        <f>+IF(COUNTIF('PLAN EMPLEADO'!I:I,Tabla1[[#This Row],[Mail]])=0,"No","Si")</f>
        <v>No</v>
      </c>
      <c r="AV1618" s="89" t="s">
        <v>709</v>
      </c>
      <c r="AW1618" s="194"/>
    </row>
    <row r="1619" spans="1:49" x14ac:dyDescent="0.2">
      <c r="A1619" s="37" t="s">
        <v>27</v>
      </c>
      <c r="B1619" s="37" t="s">
        <v>3115</v>
      </c>
      <c r="C1619" s="37" t="s">
        <v>28</v>
      </c>
      <c r="D1619" s="37" t="s">
        <v>30</v>
      </c>
      <c r="E1619" s="193" t="str">
        <f>+LEFT(Tabla1[[#This Row],[RutDV]],8)</f>
        <v>17112779</v>
      </c>
      <c r="F1619" s="193" t="str">
        <f>+RIGHT(Tabla1[[#This Row],[RutDV]],1)</f>
        <v>3</v>
      </c>
      <c r="G1619" s="37" t="s">
        <v>6059</v>
      </c>
      <c r="H1619" s="37" t="s">
        <v>6132</v>
      </c>
      <c r="I1619" s="41" t="str">
        <f>+TRIM(Tabla1[[#This Row],[Nombres]]&amp;" "&amp;Tabla1[[#This Row],[Apellidos]])</f>
        <v>BEATRIZ PALOMA ANTONIA PERALTA LOPEZ</v>
      </c>
      <c r="J1619" s="37" t="s">
        <v>6083</v>
      </c>
      <c r="K1619" s="37" t="s">
        <v>6084</v>
      </c>
      <c r="L1619" s="37" t="s">
        <v>2494</v>
      </c>
      <c r="M1619" s="37" t="s">
        <v>2499</v>
      </c>
      <c r="N1619" s="37" t="s">
        <v>2499</v>
      </c>
      <c r="P1619" s="45">
        <v>43628</v>
      </c>
      <c r="Q1619" s="37"/>
      <c r="R1619" s="45"/>
      <c r="S1619" s="45"/>
      <c r="T1619" s="45"/>
      <c r="U1619" s="45"/>
      <c r="V1619" s="40">
        <v>32447</v>
      </c>
      <c r="W1619" s="37" t="s">
        <v>2515</v>
      </c>
      <c r="Y1619" s="37" t="str">
        <f>+IFERROR(VLOOKUP(Tabla1[[#This Row],[Supervisor]],STAFF!E:H,4,0),"")</f>
        <v/>
      </c>
      <c r="Z1619" s="40">
        <v>43612</v>
      </c>
      <c r="AA1619" s="40">
        <v>43630</v>
      </c>
      <c r="AC1619" s="40"/>
      <c r="AD1619" s="37" t="s">
        <v>6132</v>
      </c>
      <c r="AE1619" s="37" t="s">
        <v>6132</v>
      </c>
      <c r="AF1619" s="37">
        <v>19206</v>
      </c>
      <c r="AG1619" s="37" t="s">
        <v>6156</v>
      </c>
      <c r="AJ1619" s="37">
        <v>58</v>
      </c>
      <c r="AK1619" s="37" t="s">
        <v>2515</v>
      </c>
      <c r="AL1619" s="37" t="s">
        <v>709</v>
      </c>
      <c r="AN1619" s="37" t="str">
        <f>+IF(AL1619=45,1,"")</f>
        <v/>
      </c>
      <c r="AO1619" s="40">
        <f ca="1">+TODAY()</f>
        <v>44256</v>
      </c>
      <c r="AP1619" s="41" t="str">
        <f>+IF(Tabla1[[#This Row],[Fecha Ingreso Plataforma]]="","",AO1619-AC1619)</f>
        <v/>
      </c>
      <c r="AQ1619" s="40"/>
      <c r="AR1619" s="42">
        <f>+IF(Tabla1[[#This Row],[Fecha Baja]]="","",VALUE(1&amp;"/"&amp;MONTH(Tabla1[[#This Row],[Fecha Baja]])&amp;"/"&amp;YEAR(Tabla1[[#This Row],[Fecha Baja]])))</f>
        <v>43617</v>
      </c>
      <c r="AS1619" s="42" t="str">
        <f>IF(Tabla1[[#This Row],[Fecha Ingreso Plataforma]]="","",VALUE(1&amp;"/"&amp;MONTH(Tabla1[[#This Row],[Fecha Ingreso Plataforma]])&amp;"/"&amp;YEAR(Tabla1[[#This Row],[Fecha Ingreso Plataforma]])))</f>
        <v/>
      </c>
      <c r="AT1619" s="41" t="str">
        <f>+IF(AND(Tabla1[[#This Row],[dias]]&gt;=135,Tabla1[[#This Row],[Estado]]="Vigente"),"Si","No")</f>
        <v>No</v>
      </c>
      <c r="AU1619" s="37" t="str">
        <f>+IF(COUNTIF('PLAN EMPLEADO'!I:I,Tabla1[[#This Row],[Mail]])=0,"No","Si")</f>
        <v>No</v>
      </c>
      <c r="AV1619" s="89" t="s">
        <v>709</v>
      </c>
      <c r="AW1619" s="194"/>
    </row>
    <row r="1620" spans="1:49" x14ac:dyDescent="0.2">
      <c r="A1620" s="37" t="s">
        <v>27</v>
      </c>
      <c r="B1620" s="37" t="s">
        <v>3115</v>
      </c>
      <c r="C1620" s="37" t="s">
        <v>28</v>
      </c>
      <c r="D1620" s="37" t="s">
        <v>30</v>
      </c>
      <c r="E1620" s="193" t="str">
        <f>+LEFT(Tabla1[[#This Row],[RutDV]],8)</f>
        <v>13017399</v>
      </c>
      <c r="F1620" s="193" t="str">
        <f>+RIGHT(Tabla1[[#This Row],[RutDV]],1)</f>
        <v>3</v>
      </c>
      <c r="G1620" s="37" t="s">
        <v>6075</v>
      </c>
      <c r="H1620" s="37" t="s">
        <v>6148</v>
      </c>
      <c r="I1620" s="41" t="str">
        <f>+TRIM(Tabla1[[#This Row],[Nombres]]&amp;" "&amp;Tabla1[[#This Row],[Apellidos]])</f>
        <v>CLAUDIA IVONNE ANGEL CORTES</v>
      </c>
      <c r="J1620" s="37" t="s">
        <v>6116</v>
      </c>
      <c r="K1620" s="37" t="s">
        <v>6117</v>
      </c>
      <c r="L1620" s="37" t="s">
        <v>2494</v>
      </c>
      <c r="M1620" s="37" t="s">
        <v>2499</v>
      </c>
      <c r="N1620" s="37" t="s">
        <v>2499</v>
      </c>
      <c r="P1620" s="45">
        <v>43614</v>
      </c>
      <c r="Q1620" s="37"/>
      <c r="R1620" s="45"/>
      <c r="S1620" s="45"/>
      <c r="T1620" s="45"/>
      <c r="U1620" s="45"/>
      <c r="V1620" s="40">
        <v>27831</v>
      </c>
      <c r="W1620" s="37" t="s">
        <v>2515</v>
      </c>
      <c r="Y1620" s="37" t="str">
        <f>+IFERROR(VLOOKUP(Tabla1[[#This Row],[Supervisor]],STAFF!E:H,4,0),"")</f>
        <v/>
      </c>
      <c r="Z1620" s="40">
        <v>43612</v>
      </c>
      <c r="AA1620" s="40">
        <v>43630</v>
      </c>
      <c r="AC1620" s="40"/>
      <c r="AD1620" s="37" t="s">
        <v>6148</v>
      </c>
      <c r="AE1620" s="37" t="s">
        <v>6148</v>
      </c>
      <c r="AF1620" s="37">
        <v>19112</v>
      </c>
      <c r="AG1620" s="37" t="s">
        <v>6172</v>
      </c>
      <c r="AJ1620" s="37">
        <v>58</v>
      </c>
      <c r="AK1620" s="37" t="s">
        <v>2515</v>
      </c>
      <c r="AL1620" s="37" t="s">
        <v>709</v>
      </c>
      <c r="AN1620" s="37" t="str">
        <f>+IF(AL1620=45,1,"")</f>
        <v/>
      </c>
      <c r="AO1620" s="40">
        <f ca="1">+TODAY()</f>
        <v>44256</v>
      </c>
      <c r="AP1620" s="41" t="str">
        <f>+IF(Tabla1[[#This Row],[Fecha Ingreso Plataforma]]="","",AO1620-AC1620)</f>
        <v/>
      </c>
      <c r="AQ1620" s="40"/>
      <c r="AR1620" s="42">
        <f>+IF(Tabla1[[#This Row],[Fecha Baja]]="","",VALUE(1&amp;"/"&amp;MONTH(Tabla1[[#This Row],[Fecha Baja]])&amp;"/"&amp;YEAR(Tabla1[[#This Row],[Fecha Baja]])))</f>
        <v>43586</v>
      </c>
      <c r="AS1620" s="42" t="str">
        <f>IF(Tabla1[[#This Row],[Fecha Ingreso Plataforma]]="","",VALUE(1&amp;"/"&amp;MONTH(Tabla1[[#This Row],[Fecha Ingreso Plataforma]])&amp;"/"&amp;YEAR(Tabla1[[#This Row],[Fecha Ingreso Plataforma]])))</f>
        <v/>
      </c>
      <c r="AT1620" s="41" t="str">
        <f>+IF(AND(Tabla1[[#This Row],[dias]]&gt;=135,Tabla1[[#This Row],[Estado]]="Vigente"),"Si","No")</f>
        <v>No</v>
      </c>
      <c r="AU1620" s="37" t="str">
        <f>+IF(COUNTIF('PLAN EMPLEADO'!I:I,Tabla1[[#This Row],[Mail]])=0,"No","Si")</f>
        <v>No</v>
      </c>
      <c r="AV1620" s="89" t="s">
        <v>709</v>
      </c>
      <c r="AW1620" s="194"/>
    </row>
    <row r="1621" spans="1:49" x14ac:dyDescent="0.2">
      <c r="A1621" s="37" t="s">
        <v>27</v>
      </c>
      <c r="B1621" s="37" t="s">
        <v>3115</v>
      </c>
      <c r="C1621" s="37" t="s">
        <v>28</v>
      </c>
      <c r="D1621" s="37" t="s">
        <v>30</v>
      </c>
      <c r="E1621" s="193" t="str">
        <f>+LEFT(Tabla1[[#This Row],[RutDV]],8)</f>
        <v>15912221</v>
      </c>
      <c r="F1621" s="193" t="str">
        <f>+RIGHT(Tabla1[[#This Row],[RutDV]],1)</f>
        <v>2</v>
      </c>
      <c r="G1621" s="37" t="s">
        <v>6069</v>
      </c>
      <c r="H1621" s="37" t="s">
        <v>6142</v>
      </c>
      <c r="I1621" s="41" t="str">
        <f>+TRIM(Tabla1[[#This Row],[Nombres]]&amp;" "&amp;Tabla1[[#This Row],[Apellidos]])</f>
        <v>EVELYN DEL PILA LOPEZ CUELLO</v>
      </c>
      <c r="J1621" s="37" t="s">
        <v>6103</v>
      </c>
      <c r="K1621" s="37" t="s">
        <v>6104</v>
      </c>
      <c r="L1621" s="37" t="s">
        <v>2494</v>
      </c>
      <c r="M1621" s="37" t="s">
        <v>2499</v>
      </c>
      <c r="N1621" s="37" t="s">
        <v>3596</v>
      </c>
      <c r="P1621" s="40">
        <v>43632</v>
      </c>
      <c r="Q1621" s="37"/>
      <c r="R1621" s="45"/>
      <c r="S1621" s="45"/>
      <c r="T1621" s="45"/>
      <c r="U1621" s="45"/>
      <c r="V1621" s="40">
        <v>30826</v>
      </c>
      <c r="W1621" s="37" t="s">
        <v>2515</v>
      </c>
      <c r="Y1621" s="37" t="str">
        <f>+IFERROR(VLOOKUP(Tabla1[[#This Row],[Supervisor]],STAFF!E:H,4,0),"")</f>
        <v/>
      </c>
      <c r="Z1621" s="40">
        <v>43612</v>
      </c>
      <c r="AA1621" s="40">
        <v>43630</v>
      </c>
      <c r="AC1621" s="40"/>
      <c r="AD1621" s="37" t="s">
        <v>6142</v>
      </c>
      <c r="AE1621" s="37" t="s">
        <v>6142</v>
      </c>
      <c r="AF1621" s="37">
        <v>19150</v>
      </c>
      <c r="AG1621" s="37" t="s">
        <v>6166</v>
      </c>
      <c r="AJ1621" s="37">
        <v>58</v>
      </c>
      <c r="AK1621" s="37" t="s">
        <v>2515</v>
      </c>
      <c r="AL1621" s="37" t="s">
        <v>709</v>
      </c>
      <c r="AN1621" s="37" t="str">
        <f>+IF(AL1621=45,1,"")</f>
        <v/>
      </c>
      <c r="AO1621" s="40">
        <f ca="1">+TODAY()</f>
        <v>44256</v>
      </c>
      <c r="AP1621" s="41" t="str">
        <f>+IF(Tabla1[[#This Row],[Fecha Ingreso Plataforma]]="","",AO1621-AC1621)</f>
        <v/>
      </c>
      <c r="AQ1621" s="40"/>
      <c r="AR1621" s="42">
        <f>+IF(Tabla1[[#This Row],[Fecha Baja]]="","",VALUE(1&amp;"/"&amp;MONTH(Tabla1[[#This Row],[Fecha Baja]])&amp;"/"&amp;YEAR(Tabla1[[#This Row],[Fecha Baja]])))</f>
        <v>43617</v>
      </c>
      <c r="AS1621" s="42" t="str">
        <f>IF(Tabla1[[#This Row],[Fecha Ingreso Plataforma]]="","",VALUE(1&amp;"/"&amp;MONTH(Tabla1[[#This Row],[Fecha Ingreso Plataforma]])&amp;"/"&amp;YEAR(Tabla1[[#This Row],[Fecha Ingreso Plataforma]])))</f>
        <v/>
      </c>
      <c r="AT1621" s="41" t="str">
        <f>+IF(AND(Tabla1[[#This Row],[dias]]&gt;=135,Tabla1[[#This Row],[Estado]]="Vigente"),"Si","No")</f>
        <v>No</v>
      </c>
      <c r="AU1621" s="37" t="str">
        <f>+IF(COUNTIF('PLAN EMPLEADO'!I:I,Tabla1[[#This Row],[Mail]])=0,"No","Si")</f>
        <v>No</v>
      </c>
      <c r="AV1621" s="89" t="s">
        <v>709</v>
      </c>
      <c r="AW1621" s="194"/>
    </row>
    <row r="1622" spans="1:49" x14ac:dyDescent="0.2">
      <c r="A1622" s="37" t="s">
        <v>27</v>
      </c>
      <c r="B1622" s="37" t="s">
        <v>3115</v>
      </c>
      <c r="C1622" s="37" t="s">
        <v>28</v>
      </c>
      <c r="D1622" s="37" t="s">
        <v>30</v>
      </c>
      <c r="E1622" s="193" t="str">
        <f>+LEFT(Tabla1[[#This Row],[RutDV]],8)</f>
        <v>9793354-</v>
      </c>
      <c r="F1622" s="193" t="str">
        <f>+RIGHT(Tabla1[[#This Row],[RutDV]],1)</f>
        <v>5</v>
      </c>
      <c r="G1622" s="37" t="s">
        <v>6077</v>
      </c>
      <c r="H1622" s="37" t="s">
        <v>6150</v>
      </c>
      <c r="I1622" s="41" t="str">
        <f>+TRIM(Tabla1[[#This Row],[Nombres]]&amp;" "&amp;Tabla1[[#This Row],[Apellidos]])</f>
        <v>MILTON JAVIER DIAZ PSIJAS</v>
      </c>
      <c r="J1622" s="37" t="s">
        <v>6120</v>
      </c>
      <c r="K1622" s="37" t="s">
        <v>6121</v>
      </c>
      <c r="L1622" s="37" t="s">
        <v>2494</v>
      </c>
      <c r="M1622" s="37" t="s">
        <v>2499</v>
      </c>
      <c r="N1622" s="37" t="s">
        <v>2499</v>
      </c>
      <c r="P1622" s="40">
        <v>43613</v>
      </c>
      <c r="Q1622" s="37"/>
      <c r="R1622" s="45"/>
      <c r="S1622" s="45"/>
      <c r="T1622" s="45"/>
      <c r="U1622" s="45"/>
      <c r="V1622" s="40">
        <v>25653</v>
      </c>
      <c r="W1622" s="37" t="s">
        <v>2515</v>
      </c>
      <c r="Y1622" s="37" t="str">
        <f>+IFERROR(VLOOKUP(Tabla1[[#This Row],[Supervisor]],STAFF!E:H,4,0),"")</f>
        <v/>
      </c>
      <c r="Z1622" s="40">
        <v>43612</v>
      </c>
      <c r="AA1622" s="40">
        <v>43630</v>
      </c>
      <c r="AC1622" s="40"/>
      <c r="AD1622" s="37" t="s">
        <v>6150</v>
      </c>
      <c r="AE1622" s="37" t="s">
        <v>6150</v>
      </c>
      <c r="AF1622" s="37">
        <v>19158</v>
      </c>
      <c r="AG1622" s="37" t="s">
        <v>6174</v>
      </c>
      <c r="AJ1622" s="37">
        <v>58</v>
      </c>
      <c r="AK1622" s="37" t="s">
        <v>2515</v>
      </c>
      <c r="AL1622" s="37" t="s">
        <v>709</v>
      </c>
      <c r="AN1622" s="37" t="str">
        <f>+IF(AL1622=45,1,"")</f>
        <v/>
      </c>
      <c r="AO1622" s="40">
        <f ca="1">+TODAY()</f>
        <v>44256</v>
      </c>
      <c r="AP1622" s="41" t="str">
        <f>+IF(Tabla1[[#This Row],[Fecha Ingreso Plataforma]]="","",AO1622-AC1622)</f>
        <v/>
      </c>
      <c r="AQ1622" s="40"/>
      <c r="AR1622" s="42">
        <f>+IF(Tabla1[[#This Row],[Fecha Baja]]="","",VALUE(1&amp;"/"&amp;MONTH(Tabla1[[#This Row],[Fecha Baja]])&amp;"/"&amp;YEAR(Tabla1[[#This Row],[Fecha Baja]])))</f>
        <v>43586</v>
      </c>
      <c r="AS1622" s="42" t="str">
        <f>IF(Tabla1[[#This Row],[Fecha Ingreso Plataforma]]="","",VALUE(1&amp;"/"&amp;MONTH(Tabla1[[#This Row],[Fecha Ingreso Plataforma]])&amp;"/"&amp;YEAR(Tabla1[[#This Row],[Fecha Ingreso Plataforma]])))</f>
        <v/>
      </c>
      <c r="AT1622" s="41" t="str">
        <f>+IF(AND(Tabla1[[#This Row],[dias]]&gt;=135,Tabla1[[#This Row],[Estado]]="Vigente"),"Si","No")</f>
        <v>No</v>
      </c>
      <c r="AU1622" s="37" t="str">
        <f>+IF(COUNTIF('PLAN EMPLEADO'!I:I,Tabla1[[#This Row],[Mail]])=0,"No","Si")</f>
        <v>No</v>
      </c>
      <c r="AV1622" s="89" t="s">
        <v>709</v>
      </c>
      <c r="AW1622" s="194"/>
    </row>
    <row r="1623" spans="1:49" x14ac:dyDescent="0.2">
      <c r="A1623" s="37" t="s">
        <v>27</v>
      </c>
      <c r="B1623" s="37" t="s">
        <v>3115</v>
      </c>
      <c r="C1623" s="37" t="s">
        <v>28</v>
      </c>
      <c r="D1623" s="37" t="s">
        <v>30</v>
      </c>
      <c r="E1623" s="193" t="str">
        <f>+LEFT(Tabla1[[#This Row],[RutDV]],8)</f>
        <v>16120502</v>
      </c>
      <c r="F1623" s="193" t="str">
        <f>+RIGHT(Tabla1[[#This Row],[RutDV]],1)</f>
        <v>8</v>
      </c>
      <c r="G1623" s="37" t="s">
        <v>6060</v>
      </c>
      <c r="H1623" s="37" t="s">
        <v>6133</v>
      </c>
      <c r="I1623" s="41" t="str">
        <f>+TRIM(Tabla1[[#This Row],[Nombres]]&amp;" "&amp;Tabla1[[#This Row],[Apellidos]])</f>
        <v>NICOLE ANDREE FRIANT ORREGO</v>
      </c>
      <c r="J1623" s="37" t="s">
        <v>6085</v>
      </c>
      <c r="K1623" s="37" t="s">
        <v>6086</v>
      </c>
      <c r="L1623" s="37" t="s">
        <v>2494</v>
      </c>
      <c r="M1623" s="37" t="s">
        <v>2499</v>
      </c>
      <c r="N1623" s="37" t="s">
        <v>2499</v>
      </c>
      <c r="P1623" s="45">
        <v>43628</v>
      </c>
      <c r="Q1623" s="37"/>
      <c r="R1623" s="45"/>
      <c r="S1623" s="45"/>
      <c r="T1623" s="45"/>
      <c r="U1623" s="45"/>
      <c r="V1623" s="40">
        <v>31107</v>
      </c>
      <c r="W1623" s="37" t="s">
        <v>2515</v>
      </c>
      <c r="Y1623" s="37" t="str">
        <f>+IFERROR(VLOOKUP(Tabla1[[#This Row],[Supervisor]],STAFF!E:H,4,0),"")</f>
        <v/>
      </c>
      <c r="Z1623" s="40">
        <v>43612</v>
      </c>
      <c r="AA1623" s="40">
        <v>43630</v>
      </c>
      <c r="AC1623" s="40"/>
      <c r="AD1623" s="37" t="s">
        <v>6133</v>
      </c>
      <c r="AE1623" s="37" t="s">
        <v>6133</v>
      </c>
      <c r="AF1623" s="37">
        <v>19208</v>
      </c>
      <c r="AG1623" s="37" t="s">
        <v>6157</v>
      </c>
      <c r="AJ1623" s="37">
        <v>58</v>
      </c>
      <c r="AK1623" s="37" t="s">
        <v>2515</v>
      </c>
      <c r="AL1623" s="37" t="s">
        <v>709</v>
      </c>
      <c r="AN1623" s="37" t="str">
        <f>+IF(AL1623=45,1,"")</f>
        <v/>
      </c>
      <c r="AO1623" s="40">
        <f ca="1">+TODAY()</f>
        <v>44256</v>
      </c>
      <c r="AP1623" s="41" t="str">
        <f>+IF(Tabla1[[#This Row],[Fecha Ingreso Plataforma]]="","",AO1623-AC1623)</f>
        <v/>
      </c>
      <c r="AQ1623" s="40"/>
      <c r="AR1623" s="42">
        <f>+IF(Tabla1[[#This Row],[Fecha Baja]]="","",VALUE(1&amp;"/"&amp;MONTH(Tabla1[[#This Row],[Fecha Baja]])&amp;"/"&amp;YEAR(Tabla1[[#This Row],[Fecha Baja]])))</f>
        <v>43617</v>
      </c>
      <c r="AS1623" s="42" t="str">
        <f>IF(Tabla1[[#This Row],[Fecha Ingreso Plataforma]]="","",VALUE(1&amp;"/"&amp;MONTH(Tabla1[[#This Row],[Fecha Ingreso Plataforma]])&amp;"/"&amp;YEAR(Tabla1[[#This Row],[Fecha Ingreso Plataforma]])))</f>
        <v/>
      </c>
      <c r="AT1623" s="41" t="str">
        <f>+IF(AND(Tabla1[[#This Row],[dias]]&gt;=135,Tabla1[[#This Row],[Estado]]="Vigente"),"Si","No")</f>
        <v>No</v>
      </c>
      <c r="AU1623" s="37" t="str">
        <f>+IF(COUNTIF('PLAN EMPLEADO'!I:I,Tabla1[[#This Row],[Mail]])=0,"No","Si")</f>
        <v>No</v>
      </c>
      <c r="AV1623" s="89" t="s">
        <v>709</v>
      </c>
      <c r="AW1623" s="194"/>
    </row>
    <row r="1624" spans="1:49" x14ac:dyDescent="0.2">
      <c r="A1624" s="37" t="s">
        <v>27</v>
      </c>
      <c r="B1624" s="37" t="s">
        <v>3115</v>
      </c>
      <c r="C1624" s="37" t="s">
        <v>28</v>
      </c>
      <c r="D1624" s="37" t="s">
        <v>30</v>
      </c>
      <c r="E1624" s="193" t="str">
        <f>+LEFT(Tabla1[[#This Row],[RutDV]],8)</f>
        <v>13013550</v>
      </c>
      <c r="F1624" s="193" t="str">
        <f>+RIGHT(Tabla1[[#This Row],[RutDV]],1)</f>
        <v>1</v>
      </c>
      <c r="G1624" s="37" t="s">
        <v>6080</v>
      </c>
      <c r="H1624" s="37" t="s">
        <v>6153</v>
      </c>
      <c r="I1624" s="41" t="str">
        <f>+TRIM(Tabla1[[#This Row],[Nombres]]&amp;" "&amp;Tabla1[[#This Row],[Apellidos]])</f>
        <v>PAULA CHRISTINE PONCE RIQUELME</v>
      </c>
      <c r="J1624" s="37" t="s">
        <v>6125</v>
      </c>
      <c r="K1624" s="37" t="s">
        <v>6126</v>
      </c>
      <c r="L1624" s="37" t="s">
        <v>2494</v>
      </c>
      <c r="M1624" s="37" t="s">
        <v>2499</v>
      </c>
      <c r="N1624" s="37" t="s">
        <v>3112</v>
      </c>
      <c r="P1624" s="40">
        <v>43631</v>
      </c>
      <c r="Q1624" s="37"/>
      <c r="R1624" s="45"/>
      <c r="S1624" s="45"/>
      <c r="T1624" s="45"/>
      <c r="U1624" s="45"/>
      <c r="V1624" s="40">
        <v>26993</v>
      </c>
      <c r="W1624" s="37" t="s">
        <v>2515</v>
      </c>
      <c r="Y1624" s="37" t="str">
        <f>+IFERROR(VLOOKUP(Tabla1[[#This Row],[Supervisor]],STAFF!E:H,4,0),"")</f>
        <v/>
      </c>
      <c r="Z1624" s="40">
        <v>43612</v>
      </c>
      <c r="AA1624" s="40">
        <v>43630</v>
      </c>
      <c r="AC1624" s="40"/>
      <c r="AD1624" s="37" t="s">
        <v>6153</v>
      </c>
      <c r="AE1624" s="37" t="s">
        <v>6153</v>
      </c>
      <c r="AF1624" s="37">
        <v>19191</v>
      </c>
      <c r="AG1624" s="37" t="s">
        <v>6177</v>
      </c>
      <c r="AJ1624" s="37">
        <v>58</v>
      </c>
      <c r="AK1624" s="37" t="s">
        <v>2515</v>
      </c>
      <c r="AL1624" s="37" t="s">
        <v>709</v>
      </c>
      <c r="AN1624" s="37" t="str">
        <f>+IF(AL1624=45,1,"")</f>
        <v/>
      </c>
      <c r="AO1624" s="40">
        <f ca="1">+TODAY()</f>
        <v>44256</v>
      </c>
      <c r="AP1624" s="41" t="str">
        <f>+IF(Tabla1[[#This Row],[Fecha Ingreso Plataforma]]="","",AO1624-AC1624)</f>
        <v/>
      </c>
      <c r="AQ1624" s="40"/>
      <c r="AR1624" s="42">
        <f>+IF(Tabla1[[#This Row],[Fecha Baja]]="","",VALUE(1&amp;"/"&amp;MONTH(Tabla1[[#This Row],[Fecha Baja]])&amp;"/"&amp;YEAR(Tabla1[[#This Row],[Fecha Baja]])))</f>
        <v>43617</v>
      </c>
      <c r="AS1624" s="42" t="str">
        <f>IF(Tabla1[[#This Row],[Fecha Ingreso Plataforma]]="","",VALUE(1&amp;"/"&amp;MONTH(Tabla1[[#This Row],[Fecha Ingreso Plataforma]])&amp;"/"&amp;YEAR(Tabla1[[#This Row],[Fecha Ingreso Plataforma]])))</f>
        <v/>
      </c>
      <c r="AT1624" s="41" t="str">
        <f>+IF(AND(Tabla1[[#This Row],[dias]]&gt;=135,Tabla1[[#This Row],[Estado]]="Vigente"),"Si","No")</f>
        <v>No</v>
      </c>
      <c r="AU1624" s="37" t="str">
        <f>+IF(COUNTIF('PLAN EMPLEADO'!I:I,Tabla1[[#This Row],[Mail]])=0,"No","Si")</f>
        <v>No</v>
      </c>
      <c r="AV1624" s="89" t="s">
        <v>709</v>
      </c>
      <c r="AW1624" s="194"/>
    </row>
    <row r="1625" spans="1:49" x14ac:dyDescent="0.2">
      <c r="A1625" s="37" t="s">
        <v>27</v>
      </c>
      <c r="B1625" s="37" t="s">
        <v>3115</v>
      </c>
      <c r="C1625" s="37" t="s">
        <v>28</v>
      </c>
      <c r="D1625" s="37" t="s">
        <v>30</v>
      </c>
      <c r="E1625" s="193" t="str">
        <f>+LEFT(Tabla1[[#This Row],[RutDV]],8)</f>
        <v>18036696</v>
      </c>
      <c r="F1625" s="193" t="str">
        <f>+RIGHT(Tabla1[[#This Row],[RutDV]],1)</f>
        <v>2</v>
      </c>
      <c r="G1625" s="37" t="s">
        <v>6073</v>
      </c>
      <c r="H1625" s="37" t="s">
        <v>6146</v>
      </c>
      <c r="I1625" s="41" t="str">
        <f>+TRIM(Tabla1[[#This Row],[Nombres]]&amp;" "&amp;Tabla1[[#This Row],[Apellidos]])</f>
        <v>ROMINA CONSTANZA PIZARRO JORQUERA</v>
      </c>
      <c r="J1625" s="37" t="s">
        <v>6111</v>
      </c>
      <c r="K1625" s="37" t="s">
        <v>6112</v>
      </c>
      <c r="L1625" s="37" t="s">
        <v>2494</v>
      </c>
      <c r="M1625" s="37" t="s">
        <v>2499</v>
      </c>
      <c r="N1625" s="37" t="s">
        <v>2499</v>
      </c>
      <c r="P1625" s="45">
        <v>43613</v>
      </c>
      <c r="Q1625" s="37"/>
      <c r="R1625" s="45"/>
      <c r="S1625" s="45"/>
      <c r="T1625" s="45"/>
      <c r="U1625" s="45"/>
      <c r="V1625" s="40">
        <v>33737</v>
      </c>
      <c r="W1625" s="37" t="s">
        <v>2515</v>
      </c>
      <c r="Y1625" s="37" t="str">
        <f>+IFERROR(VLOOKUP(Tabla1[[#This Row],[Supervisor]],STAFF!E:H,4,0),"")</f>
        <v/>
      </c>
      <c r="Z1625" s="40">
        <v>43612</v>
      </c>
      <c r="AA1625" s="40">
        <v>43630</v>
      </c>
      <c r="AC1625" s="40"/>
      <c r="AD1625" s="37" t="s">
        <v>6146</v>
      </c>
      <c r="AE1625" s="37" t="s">
        <v>6146</v>
      </c>
      <c r="AF1625" s="37">
        <v>19177</v>
      </c>
      <c r="AG1625" s="37" t="s">
        <v>6170</v>
      </c>
      <c r="AJ1625" s="37">
        <v>58</v>
      </c>
      <c r="AK1625" s="37" t="s">
        <v>2515</v>
      </c>
      <c r="AL1625" s="37" t="s">
        <v>709</v>
      </c>
      <c r="AN1625" s="37" t="str">
        <f>+IF(AL1625=45,1,"")</f>
        <v/>
      </c>
      <c r="AO1625" s="40">
        <f ca="1">+TODAY()</f>
        <v>44256</v>
      </c>
      <c r="AP1625" s="41" t="str">
        <f>+IF(Tabla1[[#This Row],[Fecha Ingreso Plataforma]]="","",AO1625-AC1625)</f>
        <v/>
      </c>
      <c r="AQ1625" s="40"/>
      <c r="AR1625" s="42">
        <f>+IF(Tabla1[[#This Row],[Fecha Baja]]="","",VALUE(1&amp;"/"&amp;MONTH(Tabla1[[#This Row],[Fecha Baja]])&amp;"/"&amp;YEAR(Tabla1[[#This Row],[Fecha Baja]])))</f>
        <v>43586</v>
      </c>
      <c r="AS1625" s="42" t="str">
        <f>IF(Tabla1[[#This Row],[Fecha Ingreso Plataforma]]="","",VALUE(1&amp;"/"&amp;MONTH(Tabla1[[#This Row],[Fecha Ingreso Plataforma]])&amp;"/"&amp;YEAR(Tabla1[[#This Row],[Fecha Ingreso Plataforma]])))</f>
        <v/>
      </c>
      <c r="AT1625" s="41" t="str">
        <f>+IF(AND(Tabla1[[#This Row],[dias]]&gt;=135,Tabla1[[#This Row],[Estado]]="Vigente"),"Si","No")</f>
        <v>No</v>
      </c>
      <c r="AU1625" s="37" t="str">
        <f>+IF(COUNTIF('PLAN EMPLEADO'!I:I,Tabla1[[#This Row],[Mail]])=0,"No","Si")</f>
        <v>No</v>
      </c>
      <c r="AV1625" s="89" t="s">
        <v>709</v>
      </c>
      <c r="AW1625" s="194"/>
    </row>
    <row r="1626" spans="1:49" x14ac:dyDescent="0.2">
      <c r="A1626" s="37" t="s">
        <v>27</v>
      </c>
      <c r="B1626" s="37" t="s">
        <v>3115</v>
      </c>
      <c r="C1626" s="37" t="s">
        <v>28</v>
      </c>
      <c r="D1626" s="37" t="s">
        <v>30</v>
      </c>
      <c r="E1626" s="193" t="str">
        <f>+LEFT(Tabla1[[#This Row],[RutDV]],8)</f>
        <v>16892220</v>
      </c>
      <c r="F1626" s="193" t="str">
        <f>+RIGHT(Tabla1[[#This Row],[RutDV]],1)</f>
        <v>5</v>
      </c>
      <c r="G1626" s="37" t="s">
        <v>410</v>
      </c>
      <c r="H1626" s="37" t="s">
        <v>1032</v>
      </c>
      <c r="I1626" s="41" t="str">
        <f>+TRIM(Tabla1[[#This Row],[Nombres]]&amp;" "&amp;Tabla1[[#This Row],[Apellidos]])</f>
        <v>TREICY NATALIA JUICA AGUILERA</v>
      </c>
      <c r="J1626" s="37" t="s">
        <v>6131</v>
      </c>
      <c r="K1626" s="37" t="s">
        <v>2000</v>
      </c>
      <c r="L1626" s="37" t="s">
        <v>2494</v>
      </c>
      <c r="M1626" s="37" t="s">
        <v>2499</v>
      </c>
      <c r="N1626" s="37" t="s">
        <v>2499</v>
      </c>
      <c r="P1626" s="45">
        <v>43622</v>
      </c>
      <c r="Q1626" s="37"/>
      <c r="R1626" s="45"/>
      <c r="S1626" s="45"/>
      <c r="T1626" s="45"/>
      <c r="U1626" s="45"/>
      <c r="V1626" s="40">
        <v>32246</v>
      </c>
      <c r="W1626" s="37" t="s">
        <v>2515</v>
      </c>
      <c r="Y1626" s="37" t="str">
        <f>+IFERROR(VLOOKUP(Tabla1[[#This Row],[Supervisor]],STAFF!E:H,4,0),"")</f>
        <v/>
      </c>
      <c r="Z1626" s="40">
        <v>43612</v>
      </c>
      <c r="AA1626" s="40">
        <v>43630</v>
      </c>
      <c r="AC1626" s="40"/>
      <c r="AD1626" s="37" t="s">
        <v>1032</v>
      </c>
      <c r="AE1626" s="37" t="s">
        <v>1032</v>
      </c>
      <c r="AF1626" s="37">
        <v>19198</v>
      </c>
      <c r="AG1626" s="37" t="s">
        <v>2839</v>
      </c>
      <c r="AJ1626" s="37">
        <v>58</v>
      </c>
      <c r="AK1626" s="37" t="s">
        <v>2515</v>
      </c>
      <c r="AL1626" s="37" t="s">
        <v>709</v>
      </c>
      <c r="AN1626" s="37" t="str">
        <f>+IF(AL1626=45,1,"")</f>
        <v/>
      </c>
      <c r="AO1626" s="40">
        <f ca="1">+TODAY()</f>
        <v>44256</v>
      </c>
      <c r="AP1626" s="41" t="str">
        <f>+IF(Tabla1[[#This Row],[Fecha Ingreso Plataforma]]="","",AO1626-AC1626)</f>
        <v/>
      </c>
      <c r="AQ1626" s="40"/>
      <c r="AR1626" s="42">
        <f>+IF(Tabla1[[#This Row],[Fecha Baja]]="","",VALUE(1&amp;"/"&amp;MONTH(Tabla1[[#This Row],[Fecha Baja]])&amp;"/"&amp;YEAR(Tabla1[[#This Row],[Fecha Baja]])))</f>
        <v>43617</v>
      </c>
      <c r="AS1626" s="42" t="str">
        <f>IF(Tabla1[[#This Row],[Fecha Ingreso Plataforma]]="","",VALUE(1&amp;"/"&amp;MONTH(Tabla1[[#This Row],[Fecha Ingreso Plataforma]])&amp;"/"&amp;YEAR(Tabla1[[#This Row],[Fecha Ingreso Plataforma]])))</f>
        <v/>
      </c>
      <c r="AT1626" s="41" t="str">
        <f>+IF(AND(Tabla1[[#This Row],[dias]]&gt;=135,Tabla1[[#This Row],[Estado]]="Vigente"),"Si","No")</f>
        <v>No</v>
      </c>
      <c r="AU1626" s="37" t="str">
        <f>+IF(COUNTIF('PLAN EMPLEADO'!I:I,Tabla1[[#This Row],[Mail]])=0,"No","Si")</f>
        <v>No</v>
      </c>
      <c r="AV1626" s="89" t="s">
        <v>709</v>
      </c>
      <c r="AW1626" s="194"/>
    </row>
    <row r="1627" spans="1:49" x14ac:dyDescent="0.2">
      <c r="A1627" s="37" t="s">
        <v>27</v>
      </c>
      <c r="B1627" s="37" t="s">
        <v>3115</v>
      </c>
      <c r="C1627" s="37" t="s">
        <v>28</v>
      </c>
      <c r="D1627" s="37" t="s">
        <v>30</v>
      </c>
      <c r="E1627" s="193" t="str">
        <f>+LEFT(Tabla1[[#This Row],[RutDV]],8)</f>
        <v>19257497</v>
      </c>
      <c r="F1627" s="193" t="str">
        <f>+RIGHT(Tabla1[[#This Row],[RutDV]],1)</f>
        <v>8</v>
      </c>
      <c r="G1627" s="37" t="s">
        <v>6078</v>
      </c>
      <c r="H1627" s="37" t="s">
        <v>6151</v>
      </c>
      <c r="I1627" s="41" t="str">
        <f>+TRIM(Tabla1[[#This Row],[Nombres]]&amp;" "&amp;Tabla1[[#This Row],[Apellidos]])</f>
        <v>XAVIER ORLANDO SALINAS MORGADO</v>
      </c>
      <c r="J1627" s="37" t="s">
        <v>6122</v>
      </c>
      <c r="K1627" s="37" t="s">
        <v>6123</v>
      </c>
      <c r="L1627" s="37" t="s">
        <v>2494</v>
      </c>
      <c r="M1627" s="37" t="s">
        <v>2499</v>
      </c>
      <c r="N1627" s="37" t="s">
        <v>2499</v>
      </c>
      <c r="P1627" s="40">
        <v>43613</v>
      </c>
      <c r="Q1627" s="37"/>
      <c r="R1627" s="45"/>
      <c r="S1627" s="45"/>
      <c r="T1627" s="45"/>
      <c r="U1627" s="45"/>
      <c r="V1627" s="40">
        <v>35187</v>
      </c>
      <c r="W1627" s="37" t="s">
        <v>2515</v>
      </c>
      <c r="Y1627" s="37" t="str">
        <f>+IFERROR(VLOOKUP(Tabla1[[#This Row],[Supervisor]],STAFF!E:H,4,0),"")</f>
        <v/>
      </c>
      <c r="Z1627" s="40">
        <v>43612</v>
      </c>
      <c r="AA1627" s="40">
        <v>43630</v>
      </c>
      <c r="AC1627" s="40"/>
      <c r="AD1627" s="37" t="s">
        <v>6151</v>
      </c>
      <c r="AE1627" s="37" t="s">
        <v>6151</v>
      </c>
      <c r="AF1627" s="37">
        <v>19190</v>
      </c>
      <c r="AG1627" s="37" t="s">
        <v>6175</v>
      </c>
      <c r="AJ1627" s="37">
        <v>58</v>
      </c>
      <c r="AK1627" s="37" t="s">
        <v>2515</v>
      </c>
      <c r="AL1627" s="37" t="s">
        <v>709</v>
      </c>
      <c r="AN1627" s="37" t="str">
        <f>+IF(AL1627=45,1,"")</f>
        <v/>
      </c>
      <c r="AO1627" s="40">
        <f ca="1">+TODAY()</f>
        <v>44256</v>
      </c>
      <c r="AP1627" s="41" t="str">
        <f>+IF(Tabla1[[#This Row],[Fecha Ingreso Plataforma]]="","",AO1627-AC1627)</f>
        <v/>
      </c>
      <c r="AQ1627" s="40"/>
      <c r="AR1627" s="42">
        <f>+IF(Tabla1[[#This Row],[Fecha Baja]]="","",VALUE(1&amp;"/"&amp;MONTH(Tabla1[[#This Row],[Fecha Baja]])&amp;"/"&amp;YEAR(Tabla1[[#This Row],[Fecha Baja]])))</f>
        <v>43586</v>
      </c>
      <c r="AS1627" s="42" t="str">
        <f>IF(Tabla1[[#This Row],[Fecha Ingreso Plataforma]]="","",VALUE(1&amp;"/"&amp;MONTH(Tabla1[[#This Row],[Fecha Ingreso Plataforma]])&amp;"/"&amp;YEAR(Tabla1[[#This Row],[Fecha Ingreso Plataforma]])))</f>
        <v/>
      </c>
      <c r="AT1627" s="41" t="str">
        <f>+IF(AND(Tabla1[[#This Row],[dias]]&gt;=135,Tabla1[[#This Row],[Estado]]="Vigente"),"Si","No")</f>
        <v>No</v>
      </c>
      <c r="AU1627" s="37" t="str">
        <f>+IF(COUNTIF('PLAN EMPLEADO'!I:I,Tabla1[[#This Row],[Mail]])=0,"No","Si")</f>
        <v>No</v>
      </c>
      <c r="AV1627" s="89" t="s">
        <v>709</v>
      </c>
      <c r="AW1627" s="194"/>
    </row>
    <row r="1628" spans="1:49" x14ac:dyDescent="0.2">
      <c r="A1628" s="37" t="s">
        <v>27</v>
      </c>
      <c r="B1628" s="37" t="s">
        <v>3115</v>
      </c>
      <c r="C1628" s="37" t="s">
        <v>28</v>
      </c>
      <c r="D1628" s="37" t="s">
        <v>30</v>
      </c>
      <c r="E1628" s="193" t="str">
        <f>+LEFT(Tabla1[[#This Row],[RutDV]],8)</f>
        <v>14099541</v>
      </c>
      <c r="F1628" s="193" t="str">
        <f>+RIGHT(Tabla1[[#This Row],[RutDV]],1)</f>
        <v>K</v>
      </c>
      <c r="G1628" s="37" t="s">
        <v>6067</v>
      </c>
      <c r="H1628" s="37" t="s">
        <v>6140</v>
      </c>
      <c r="I1628" s="41" t="str">
        <f>+TRIM(Tabla1[[#This Row],[Nombres]]&amp;" "&amp;Tabla1[[#This Row],[Apellidos]])</f>
        <v>ZULEMA SUHELLEN DIAZ BAEZ</v>
      </c>
      <c r="J1628" s="37" t="s">
        <v>6100</v>
      </c>
      <c r="K1628" s="37" t="s">
        <v>6101</v>
      </c>
      <c r="L1628" s="37" t="s">
        <v>2494</v>
      </c>
      <c r="M1628" s="37" t="s">
        <v>2499</v>
      </c>
      <c r="N1628" s="37" t="s">
        <v>2499</v>
      </c>
      <c r="P1628" s="45">
        <v>43629</v>
      </c>
      <c r="Q1628" s="37"/>
      <c r="R1628" s="45"/>
      <c r="S1628" s="45"/>
      <c r="T1628" s="45"/>
      <c r="U1628" s="45"/>
      <c r="V1628" s="40">
        <v>29870</v>
      </c>
      <c r="W1628" s="37" t="s">
        <v>2515</v>
      </c>
      <c r="Y1628" s="37" t="str">
        <f>+IFERROR(VLOOKUP(Tabla1[[#This Row],[Supervisor]],STAFF!E:H,4,0),"")</f>
        <v/>
      </c>
      <c r="Z1628" s="40">
        <v>43612</v>
      </c>
      <c r="AA1628" s="40">
        <v>43630</v>
      </c>
      <c r="AC1628" s="40"/>
      <c r="AD1628" s="37" t="s">
        <v>6140</v>
      </c>
      <c r="AE1628" s="37" t="s">
        <v>6140</v>
      </c>
      <c r="AF1628" s="37">
        <v>19241</v>
      </c>
      <c r="AG1628" s="37" t="s">
        <v>6164</v>
      </c>
      <c r="AJ1628" s="37">
        <v>58</v>
      </c>
      <c r="AK1628" s="37" t="s">
        <v>2515</v>
      </c>
      <c r="AL1628" s="37" t="s">
        <v>709</v>
      </c>
      <c r="AN1628" s="37" t="str">
        <f>+IF(AL1628=45,1,"")</f>
        <v/>
      </c>
      <c r="AO1628" s="40">
        <f ca="1">+TODAY()</f>
        <v>44256</v>
      </c>
      <c r="AP1628" s="41" t="str">
        <f>+IF(Tabla1[[#This Row],[Fecha Ingreso Plataforma]]="","",AO1628-AC1628)</f>
        <v/>
      </c>
      <c r="AQ1628" s="40"/>
      <c r="AR1628" s="42">
        <f>+IF(Tabla1[[#This Row],[Fecha Baja]]="","",VALUE(1&amp;"/"&amp;MONTH(Tabla1[[#This Row],[Fecha Baja]])&amp;"/"&amp;YEAR(Tabla1[[#This Row],[Fecha Baja]])))</f>
        <v>43617</v>
      </c>
      <c r="AS1628" s="42" t="str">
        <f>IF(Tabla1[[#This Row],[Fecha Ingreso Plataforma]]="","",VALUE(1&amp;"/"&amp;MONTH(Tabla1[[#This Row],[Fecha Ingreso Plataforma]])&amp;"/"&amp;YEAR(Tabla1[[#This Row],[Fecha Ingreso Plataforma]])))</f>
        <v/>
      </c>
      <c r="AT1628" s="41" t="str">
        <f>+IF(AND(Tabla1[[#This Row],[dias]]&gt;=135,Tabla1[[#This Row],[Estado]]="Vigente"),"Si","No")</f>
        <v>No</v>
      </c>
      <c r="AU1628" s="37" t="str">
        <f>+IF(COUNTIF('PLAN EMPLEADO'!I:I,Tabla1[[#This Row],[Mail]])=0,"No","Si")</f>
        <v>No</v>
      </c>
      <c r="AV1628" s="89" t="s">
        <v>709</v>
      </c>
      <c r="AW1628" s="194"/>
    </row>
    <row r="1629" spans="1:49" x14ac:dyDescent="0.2">
      <c r="A1629" s="37" t="s">
        <v>27</v>
      </c>
      <c r="B1629" s="37" t="s">
        <v>3115</v>
      </c>
      <c r="C1629" s="37" t="s">
        <v>28</v>
      </c>
      <c r="D1629" s="37" t="s">
        <v>30</v>
      </c>
      <c r="E1629" s="193" t="str">
        <f>+LEFT(Tabla1[[#This Row],[RutDV]],8)</f>
        <v>17830511</v>
      </c>
      <c r="F1629" s="193" t="str">
        <f>+RIGHT(Tabla1[[#This Row],[RutDV]],1)</f>
        <v>5</v>
      </c>
      <c r="G1629" s="37" t="s">
        <v>6273</v>
      </c>
      <c r="H1629" s="37" t="s">
        <v>6327</v>
      </c>
      <c r="I1629" s="41" t="str">
        <f>+TRIM(Tabla1[[#This Row],[Nombres]]&amp;" "&amp;Tabla1[[#This Row],[Apellidos]])</f>
        <v>CRISTIAN ANDRES CARVAJAL COLQUE</v>
      </c>
      <c r="J1629" s="37" t="s">
        <v>1727</v>
      </c>
      <c r="K1629" s="37" t="s">
        <v>6294</v>
      </c>
      <c r="L1629" s="37" t="s">
        <v>2494</v>
      </c>
      <c r="M1629" s="37" t="s">
        <v>2499</v>
      </c>
      <c r="N1629" s="37" t="s">
        <v>3112</v>
      </c>
      <c r="P1629" s="40">
        <v>43636</v>
      </c>
      <c r="Q1629" s="37"/>
      <c r="R1629" s="45"/>
      <c r="S1629" s="45"/>
      <c r="T1629" s="45"/>
      <c r="U1629" s="45"/>
      <c r="V1629" s="40">
        <v>33371</v>
      </c>
      <c r="W1629" s="37" t="s">
        <v>5846</v>
      </c>
      <c r="Y1629" s="37" t="str">
        <f>+IFERROR(VLOOKUP(Tabla1[[#This Row],[Supervisor]],STAFF!E:H,4,0),"")</f>
        <v/>
      </c>
      <c r="Z1629" s="40">
        <v>43620</v>
      </c>
      <c r="AA1629" s="40">
        <v>43640</v>
      </c>
      <c r="AC1629" s="40"/>
      <c r="AD1629" s="37" t="s">
        <v>6327</v>
      </c>
      <c r="AE1629" s="37" t="s">
        <v>6327</v>
      </c>
      <c r="AF1629" s="37">
        <v>19277</v>
      </c>
      <c r="AG1629" s="37" t="s">
        <v>6348</v>
      </c>
      <c r="AJ1629" s="37">
        <v>59</v>
      </c>
      <c r="AK1629" s="37" t="s">
        <v>5846</v>
      </c>
      <c r="AL1629" s="37" t="s">
        <v>709</v>
      </c>
      <c r="AN1629" s="37" t="str">
        <f>+IF(AL1629=45,1,"")</f>
        <v/>
      </c>
      <c r="AO1629" s="40">
        <f ca="1">+TODAY()</f>
        <v>44256</v>
      </c>
      <c r="AP1629" s="41" t="str">
        <f>+IF(Tabla1[[#This Row],[Fecha Ingreso Plataforma]]="","",AO1629-AC1629)</f>
        <v/>
      </c>
      <c r="AQ1629" s="40"/>
      <c r="AR1629" s="42">
        <f>+IF(Tabla1[[#This Row],[Fecha Baja]]="","",VALUE(1&amp;"/"&amp;MONTH(Tabla1[[#This Row],[Fecha Baja]])&amp;"/"&amp;YEAR(Tabla1[[#This Row],[Fecha Baja]])))</f>
        <v>43617</v>
      </c>
      <c r="AS1629" s="42" t="str">
        <f>IF(Tabla1[[#This Row],[Fecha Ingreso Plataforma]]="","",VALUE(1&amp;"/"&amp;MONTH(Tabla1[[#This Row],[Fecha Ingreso Plataforma]])&amp;"/"&amp;YEAR(Tabla1[[#This Row],[Fecha Ingreso Plataforma]])))</f>
        <v/>
      </c>
      <c r="AT1629" s="41" t="str">
        <f>+IF(AND(Tabla1[[#This Row],[dias]]&gt;=135,Tabla1[[#This Row],[Estado]]="Vigente"),"Si","No")</f>
        <v>No</v>
      </c>
      <c r="AU1629" s="37" t="str">
        <f>+IF(COUNTIF('PLAN EMPLEADO'!I:I,Tabla1[[#This Row],[Mail]])=0,"No","Si")</f>
        <v>No</v>
      </c>
      <c r="AV1629" s="89" t="s">
        <v>709</v>
      </c>
      <c r="AW1629" s="194"/>
    </row>
    <row r="1630" spans="1:49" x14ac:dyDescent="0.2">
      <c r="A1630" s="37" t="s">
        <v>27</v>
      </c>
      <c r="B1630" s="37" t="s">
        <v>3115</v>
      </c>
      <c r="C1630" s="37" t="s">
        <v>28</v>
      </c>
      <c r="D1630" s="37" t="s">
        <v>30</v>
      </c>
      <c r="E1630" s="193" t="str">
        <f>+LEFT(Tabla1[[#This Row],[RutDV]],8)</f>
        <v>18903815</v>
      </c>
      <c r="F1630" s="193" t="str">
        <f>+RIGHT(Tabla1[[#This Row],[RutDV]],1)</f>
        <v>1</v>
      </c>
      <c r="G1630" s="37" t="s">
        <v>6274</v>
      </c>
      <c r="H1630" s="37" t="s">
        <v>6328</v>
      </c>
      <c r="I1630" s="41" t="str">
        <f>+TRIM(Tabla1[[#This Row],[Nombres]]&amp;" "&amp;Tabla1[[#This Row],[Apellidos]])</f>
        <v>CAROLINA XIMENA HERNANDEZ VARGAS</v>
      </c>
      <c r="J1630" s="37" t="s">
        <v>6295</v>
      </c>
      <c r="K1630" s="37" t="s">
        <v>6296</v>
      </c>
      <c r="L1630" s="37" t="s">
        <v>2494</v>
      </c>
      <c r="M1630" s="37" t="s">
        <v>2499</v>
      </c>
      <c r="N1630" s="37" t="s">
        <v>3112</v>
      </c>
      <c r="P1630" s="40">
        <v>43628</v>
      </c>
      <c r="Q1630" s="37"/>
      <c r="R1630" s="45"/>
      <c r="S1630" s="45"/>
      <c r="T1630" s="45"/>
      <c r="U1630" s="45"/>
      <c r="V1630" s="40">
        <v>34835</v>
      </c>
      <c r="W1630" s="37" t="s">
        <v>5846</v>
      </c>
      <c r="Y1630" s="37" t="str">
        <f>+IFERROR(VLOOKUP(Tabla1[[#This Row],[Supervisor]],STAFF!E:H,4,0),"")</f>
        <v/>
      </c>
      <c r="Z1630" s="40">
        <v>43620</v>
      </c>
      <c r="AA1630" s="40">
        <v>43640</v>
      </c>
      <c r="AC1630" s="40"/>
      <c r="AD1630" s="37" t="s">
        <v>6328</v>
      </c>
      <c r="AE1630" s="37" t="s">
        <v>6328</v>
      </c>
      <c r="AF1630" s="37">
        <v>19278</v>
      </c>
      <c r="AG1630" s="37" t="s">
        <v>6349</v>
      </c>
      <c r="AJ1630" s="37">
        <v>59</v>
      </c>
      <c r="AK1630" s="37" t="s">
        <v>5846</v>
      </c>
      <c r="AL1630" s="37" t="s">
        <v>709</v>
      </c>
      <c r="AN1630" s="37" t="str">
        <f>+IF(AL1630=45,1,"")</f>
        <v/>
      </c>
      <c r="AO1630" s="40">
        <f ca="1">+TODAY()</f>
        <v>44256</v>
      </c>
      <c r="AP1630" s="41" t="str">
        <f>+IF(Tabla1[[#This Row],[Fecha Ingreso Plataforma]]="","",AO1630-AC1630)</f>
        <v/>
      </c>
      <c r="AQ1630" s="40"/>
      <c r="AR1630" s="42">
        <f>+IF(Tabla1[[#This Row],[Fecha Baja]]="","",VALUE(1&amp;"/"&amp;MONTH(Tabla1[[#This Row],[Fecha Baja]])&amp;"/"&amp;YEAR(Tabla1[[#This Row],[Fecha Baja]])))</f>
        <v>43617</v>
      </c>
      <c r="AS1630" s="42" t="str">
        <f>IF(Tabla1[[#This Row],[Fecha Ingreso Plataforma]]="","",VALUE(1&amp;"/"&amp;MONTH(Tabla1[[#This Row],[Fecha Ingreso Plataforma]])&amp;"/"&amp;YEAR(Tabla1[[#This Row],[Fecha Ingreso Plataforma]])))</f>
        <v/>
      </c>
      <c r="AT1630" s="41" t="str">
        <f>+IF(AND(Tabla1[[#This Row],[dias]]&gt;=135,Tabla1[[#This Row],[Estado]]="Vigente"),"Si","No")</f>
        <v>No</v>
      </c>
      <c r="AU1630" s="37" t="str">
        <f>+IF(COUNTIF('PLAN EMPLEADO'!I:I,Tabla1[[#This Row],[Mail]])=0,"No","Si")</f>
        <v>No</v>
      </c>
      <c r="AV1630" s="89" t="s">
        <v>709</v>
      </c>
      <c r="AW1630" s="194"/>
    </row>
    <row r="1631" spans="1:49" x14ac:dyDescent="0.2">
      <c r="A1631" s="37" t="s">
        <v>27</v>
      </c>
      <c r="B1631" s="37" t="s">
        <v>3115</v>
      </c>
      <c r="C1631" s="37" t="s">
        <v>28</v>
      </c>
      <c r="D1631" s="37" t="s">
        <v>30</v>
      </c>
      <c r="E1631" s="193" t="str">
        <f>+LEFT(Tabla1[[#This Row],[RutDV]],8)</f>
        <v>17302219</v>
      </c>
      <c r="F1631" s="193" t="str">
        <f>+RIGHT(Tabla1[[#This Row],[RutDV]],1)</f>
        <v>0</v>
      </c>
      <c r="G1631" s="37" t="s">
        <v>6287</v>
      </c>
      <c r="H1631" s="37" t="s">
        <v>6341</v>
      </c>
      <c r="I1631" s="41" t="str">
        <f>+TRIM(Tabla1[[#This Row],[Nombres]]&amp;" "&amp;Tabla1[[#This Row],[Apellidos]])</f>
        <v>FRANCISCO ALEJANDRO GONZALEZ TRISKA</v>
      </c>
      <c r="J1631" s="37" t="s">
        <v>1994</v>
      </c>
      <c r="K1631" s="37" t="s">
        <v>6316</v>
      </c>
      <c r="L1631" s="37" t="s">
        <v>2494</v>
      </c>
      <c r="M1631" s="37" t="s">
        <v>2499</v>
      </c>
      <c r="N1631" s="37" t="s">
        <v>3112</v>
      </c>
      <c r="P1631" s="40">
        <v>43621</v>
      </c>
      <c r="Q1631" s="37"/>
      <c r="R1631" s="45"/>
      <c r="S1631" s="45"/>
      <c r="T1631" s="45"/>
      <c r="U1631" s="45"/>
      <c r="V1631" s="40">
        <v>32741</v>
      </c>
      <c r="W1631" s="37" t="s">
        <v>5846</v>
      </c>
      <c r="Y1631" s="37" t="str">
        <f>+IFERROR(VLOOKUP(Tabla1[[#This Row],[Supervisor]],STAFF!E:H,4,0),"")</f>
        <v/>
      </c>
      <c r="Z1631" s="40">
        <v>43620</v>
      </c>
      <c r="AA1631" s="40">
        <v>43640</v>
      </c>
      <c r="AC1631" s="40"/>
      <c r="AD1631" s="37" t="s">
        <v>6341</v>
      </c>
      <c r="AE1631" s="37" t="s">
        <v>6341</v>
      </c>
      <c r="AF1631" s="37">
        <v>19267</v>
      </c>
      <c r="AG1631" s="37" t="s">
        <v>6362</v>
      </c>
      <c r="AJ1631" s="37">
        <v>59</v>
      </c>
      <c r="AK1631" s="37" t="s">
        <v>5846</v>
      </c>
      <c r="AL1631" s="37" t="s">
        <v>709</v>
      </c>
      <c r="AN1631" s="37" t="str">
        <f>+IF(AL1631=45,1,"")</f>
        <v/>
      </c>
      <c r="AO1631" s="40">
        <f ca="1">+TODAY()</f>
        <v>44256</v>
      </c>
      <c r="AP1631" s="41" t="str">
        <f>+IF(Tabla1[[#This Row],[Fecha Ingreso Plataforma]]="","",AO1631-AC1631)</f>
        <v/>
      </c>
      <c r="AQ1631" s="40"/>
      <c r="AR1631" s="42">
        <f>+IF(Tabla1[[#This Row],[Fecha Baja]]="","",VALUE(1&amp;"/"&amp;MONTH(Tabla1[[#This Row],[Fecha Baja]])&amp;"/"&amp;YEAR(Tabla1[[#This Row],[Fecha Baja]])))</f>
        <v>43617</v>
      </c>
      <c r="AS1631" s="42" t="str">
        <f>IF(Tabla1[[#This Row],[Fecha Ingreso Plataforma]]="","",VALUE(1&amp;"/"&amp;MONTH(Tabla1[[#This Row],[Fecha Ingreso Plataforma]])&amp;"/"&amp;YEAR(Tabla1[[#This Row],[Fecha Ingreso Plataforma]])))</f>
        <v/>
      </c>
      <c r="AT1631" s="41" t="str">
        <f>+IF(AND(Tabla1[[#This Row],[dias]]&gt;=135,Tabla1[[#This Row],[Estado]]="Vigente"),"Si","No")</f>
        <v>No</v>
      </c>
      <c r="AU1631" s="37" t="str">
        <f>+IF(COUNTIF('PLAN EMPLEADO'!I:I,Tabla1[[#This Row],[Mail]])=0,"No","Si")</f>
        <v>No</v>
      </c>
      <c r="AV1631" s="89" t="s">
        <v>709</v>
      </c>
      <c r="AW1631" s="194"/>
    </row>
    <row r="1632" spans="1:49" x14ac:dyDescent="0.2">
      <c r="A1632" s="37" t="s">
        <v>27</v>
      </c>
      <c r="B1632" s="37" t="s">
        <v>3115</v>
      </c>
      <c r="C1632" s="37" t="s">
        <v>28</v>
      </c>
      <c r="D1632" s="37" t="s">
        <v>30</v>
      </c>
      <c r="E1632" s="193" t="str">
        <f>+LEFT(Tabla1[[#This Row],[RutDV]],8)</f>
        <v>14117213</v>
      </c>
      <c r="F1632" s="193" t="str">
        <f>+RIGHT(Tabla1[[#This Row],[RutDV]],1)</f>
        <v>1</v>
      </c>
      <c r="G1632" s="37" t="s">
        <v>6289</v>
      </c>
      <c r="H1632" s="37" t="s">
        <v>6343</v>
      </c>
      <c r="I1632" s="41" t="str">
        <f>+TRIM(Tabla1[[#This Row],[Nombres]]&amp;" "&amp;Tabla1[[#This Row],[Apellidos]])</f>
        <v>GONZALO ANDRES TABILO ROJAS</v>
      </c>
      <c r="J1632" s="37" t="s">
        <v>1563</v>
      </c>
      <c r="K1632" s="37" t="s">
        <v>6319</v>
      </c>
      <c r="L1632" s="37" t="s">
        <v>2494</v>
      </c>
      <c r="M1632" s="37" t="s">
        <v>2499</v>
      </c>
      <c r="N1632" s="37" t="s">
        <v>3112</v>
      </c>
      <c r="P1632" s="40">
        <v>43635</v>
      </c>
      <c r="Q1632" s="37"/>
      <c r="R1632" s="45"/>
      <c r="S1632" s="45"/>
      <c r="T1632" s="45"/>
      <c r="U1632" s="45"/>
      <c r="V1632" s="40">
        <v>29643</v>
      </c>
      <c r="W1632" s="37" t="s">
        <v>5846</v>
      </c>
      <c r="Y1632" s="37" t="str">
        <f>+IFERROR(VLOOKUP(Tabla1[[#This Row],[Supervisor]],STAFF!E:H,4,0),"")</f>
        <v/>
      </c>
      <c r="Z1632" s="40">
        <v>43620</v>
      </c>
      <c r="AA1632" s="40">
        <v>43640</v>
      </c>
      <c r="AC1632" s="40"/>
      <c r="AD1632" s="37" t="s">
        <v>6343</v>
      </c>
      <c r="AE1632" s="37" t="s">
        <v>6343</v>
      </c>
      <c r="AF1632" s="37">
        <v>19276</v>
      </c>
      <c r="AG1632" s="37" t="s">
        <v>6364</v>
      </c>
      <c r="AJ1632" s="37">
        <v>59</v>
      </c>
      <c r="AK1632" s="37" t="s">
        <v>5846</v>
      </c>
      <c r="AL1632" s="37" t="s">
        <v>709</v>
      </c>
      <c r="AN1632" s="37" t="str">
        <f>+IF(AL1632=45,1,"")</f>
        <v/>
      </c>
      <c r="AO1632" s="40">
        <f ca="1">+TODAY()</f>
        <v>44256</v>
      </c>
      <c r="AP1632" s="41" t="str">
        <f>+IF(Tabla1[[#This Row],[Fecha Ingreso Plataforma]]="","",AO1632-AC1632)</f>
        <v/>
      </c>
      <c r="AQ1632" s="40"/>
      <c r="AR1632" s="42">
        <f>+IF(Tabla1[[#This Row],[Fecha Baja]]="","",VALUE(1&amp;"/"&amp;MONTH(Tabla1[[#This Row],[Fecha Baja]])&amp;"/"&amp;YEAR(Tabla1[[#This Row],[Fecha Baja]])))</f>
        <v>43617</v>
      </c>
      <c r="AS1632" s="42" t="str">
        <f>IF(Tabla1[[#This Row],[Fecha Ingreso Plataforma]]="","",VALUE(1&amp;"/"&amp;MONTH(Tabla1[[#This Row],[Fecha Ingreso Plataforma]])&amp;"/"&amp;YEAR(Tabla1[[#This Row],[Fecha Ingreso Plataforma]])))</f>
        <v/>
      </c>
      <c r="AT1632" s="41" t="str">
        <f>+IF(AND(Tabla1[[#This Row],[dias]]&gt;=135,Tabla1[[#This Row],[Estado]]="Vigente"),"Si","No")</f>
        <v>No</v>
      </c>
      <c r="AU1632" s="37" t="str">
        <f>+IF(COUNTIF('PLAN EMPLEADO'!I:I,Tabla1[[#This Row],[Mail]])=0,"No","Si")</f>
        <v>No</v>
      </c>
      <c r="AV1632" s="89" t="s">
        <v>709</v>
      </c>
      <c r="AW1632" s="194"/>
    </row>
    <row r="1633" spans="1:49" x14ac:dyDescent="0.2">
      <c r="A1633" s="37" t="s">
        <v>27</v>
      </c>
      <c r="B1633" s="37" t="s">
        <v>3115</v>
      </c>
      <c r="C1633" s="37" t="s">
        <v>28</v>
      </c>
      <c r="D1633" s="37" t="s">
        <v>30</v>
      </c>
      <c r="E1633" s="193" t="str">
        <f>+LEFT(Tabla1[[#This Row],[RutDV]],8)</f>
        <v>19348961</v>
      </c>
      <c r="F1633" s="193" t="str">
        <f>+RIGHT(Tabla1[[#This Row],[RutDV]],1)</f>
        <v>3</v>
      </c>
      <c r="G1633" s="37" t="s">
        <v>6278</v>
      </c>
      <c r="H1633" s="37" t="s">
        <v>6332</v>
      </c>
      <c r="I1633" s="41" t="str">
        <f>+TRIM(Tabla1[[#This Row],[Nombres]]&amp;" "&amp;Tabla1[[#This Row],[Apellidos]])</f>
        <v>HIARA RACHEL VERGARA CONTRERAS</v>
      </c>
      <c r="J1633" s="37" t="s">
        <v>6301</v>
      </c>
      <c r="K1633" s="37" t="s">
        <v>1615</v>
      </c>
      <c r="L1633" s="37" t="s">
        <v>2494</v>
      </c>
      <c r="M1633" s="37" t="s">
        <v>2499</v>
      </c>
      <c r="N1633" s="37" t="s">
        <v>3112</v>
      </c>
      <c r="P1633" s="40">
        <v>43621</v>
      </c>
      <c r="Q1633" s="37"/>
      <c r="R1633" s="45"/>
      <c r="S1633" s="45"/>
      <c r="T1633" s="45"/>
      <c r="U1633" s="45"/>
      <c r="V1633" s="40">
        <v>35307</v>
      </c>
      <c r="W1633" s="37" t="s">
        <v>5846</v>
      </c>
      <c r="Y1633" s="37" t="str">
        <f>+IFERROR(VLOOKUP(Tabla1[[#This Row],[Supervisor]],STAFF!E:H,4,0),"")</f>
        <v/>
      </c>
      <c r="Z1633" s="40">
        <v>43620</v>
      </c>
      <c r="AA1633" s="40">
        <v>43640</v>
      </c>
      <c r="AC1633" s="40"/>
      <c r="AD1633" s="37" t="s">
        <v>6332</v>
      </c>
      <c r="AE1633" s="37" t="s">
        <v>6332</v>
      </c>
      <c r="AF1633" s="37">
        <v>19089</v>
      </c>
      <c r="AG1633" s="37" t="s">
        <v>6353</v>
      </c>
      <c r="AJ1633" s="37">
        <v>59</v>
      </c>
      <c r="AK1633" s="37" t="s">
        <v>5846</v>
      </c>
      <c r="AL1633" s="37" t="s">
        <v>709</v>
      </c>
      <c r="AN1633" s="37" t="str">
        <f>+IF(AL1633=45,1,"")</f>
        <v/>
      </c>
      <c r="AO1633" s="40">
        <f ca="1">+TODAY()</f>
        <v>44256</v>
      </c>
      <c r="AP1633" s="41" t="str">
        <f>+IF(Tabla1[[#This Row],[Fecha Ingreso Plataforma]]="","",AO1633-AC1633)</f>
        <v/>
      </c>
      <c r="AQ1633" s="40"/>
      <c r="AR1633" s="42">
        <f>+IF(Tabla1[[#This Row],[Fecha Baja]]="","",VALUE(1&amp;"/"&amp;MONTH(Tabla1[[#This Row],[Fecha Baja]])&amp;"/"&amp;YEAR(Tabla1[[#This Row],[Fecha Baja]])))</f>
        <v>43617</v>
      </c>
      <c r="AS1633" s="42" t="str">
        <f>IF(Tabla1[[#This Row],[Fecha Ingreso Plataforma]]="","",VALUE(1&amp;"/"&amp;MONTH(Tabla1[[#This Row],[Fecha Ingreso Plataforma]])&amp;"/"&amp;YEAR(Tabla1[[#This Row],[Fecha Ingreso Plataforma]])))</f>
        <v/>
      </c>
      <c r="AT1633" s="41" t="str">
        <f>+IF(AND(Tabla1[[#This Row],[dias]]&gt;=135,Tabla1[[#This Row],[Estado]]="Vigente"),"Si","No")</f>
        <v>No</v>
      </c>
      <c r="AU1633" s="37" t="str">
        <f>+IF(COUNTIF('PLAN EMPLEADO'!I:I,Tabla1[[#This Row],[Mail]])=0,"No","Si")</f>
        <v>No</v>
      </c>
      <c r="AV1633" s="89" t="s">
        <v>709</v>
      </c>
      <c r="AW1633" s="194"/>
    </row>
    <row r="1634" spans="1:49" x14ac:dyDescent="0.2">
      <c r="A1634" s="37" t="s">
        <v>27</v>
      </c>
      <c r="B1634" s="37" t="s">
        <v>3115</v>
      </c>
      <c r="C1634" s="37" t="s">
        <v>28</v>
      </c>
      <c r="D1634" s="37" t="s">
        <v>30</v>
      </c>
      <c r="E1634" s="193" t="str">
        <f>+LEFT(Tabla1[[#This Row],[RutDV]],8)</f>
        <v>18496076</v>
      </c>
      <c r="F1634" s="193" t="str">
        <f>+RIGHT(Tabla1[[#This Row],[RutDV]],1)</f>
        <v>1</v>
      </c>
      <c r="G1634" s="37" t="s">
        <v>6288</v>
      </c>
      <c r="H1634" s="37" t="s">
        <v>6342</v>
      </c>
      <c r="I1634" s="41" t="str">
        <f>+TRIM(Tabla1[[#This Row],[Nombres]]&amp;" "&amp;Tabla1[[#This Row],[Apellidos]])</f>
        <v>JOCELYN DENNISE ALARCON TERRAZA</v>
      </c>
      <c r="J1634" s="37" t="s">
        <v>6317</v>
      </c>
      <c r="K1634" s="37" t="s">
        <v>6318</v>
      </c>
      <c r="L1634" s="37" t="s">
        <v>2494</v>
      </c>
      <c r="M1634" s="37" t="s">
        <v>2499</v>
      </c>
      <c r="N1634" s="37" t="s">
        <v>3596</v>
      </c>
      <c r="P1634" s="40">
        <v>43640</v>
      </c>
      <c r="Q1634" s="37"/>
      <c r="R1634" s="45"/>
      <c r="S1634" s="45"/>
      <c r="T1634" s="45"/>
      <c r="U1634" s="45"/>
      <c r="V1634" s="40">
        <v>34019</v>
      </c>
      <c r="W1634" s="37" t="s">
        <v>5846</v>
      </c>
      <c r="Y1634" s="37" t="str">
        <f>+IFERROR(VLOOKUP(Tabla1[[#This Row],[Supervisor]],STAFF!E:H,4,0),"")</f>
        <v/>
      </c>
      <c r="Z1634" s="40">
        <v>43620</v>
      </c>
      <c r="AA1634" s="40">
        <v>43640</v>
      </c>
      <c r="AC1634" s="40"/>
      <c r="AD1634" s="37" t="s">
        <v>6342</v>
      </c>
      <c r="AE1634" s="37" t="s">
        <v>6342</v>
      </c>
      <c r="AF1634" s="37">
        <v>19270</v>
      </c>
      <c r="AG1634" s="37" t="s">
        <v>6363</v>
      </c>
      <c r="AJ1634" s="37">
        <v>59</v>
      </c>
      <c r="AK1634" s="37" t="s">
        <v>5846</v>
      </c>
      <c r="AL1634" s="37" t="s">
        <v>709</v>
      </c>
      <c r="AN1634" s="37" t="str">
        <f>+IF(AL1634=45,1,"")</f>
        <v/>
      </c>
      <c r="AO1634" s="40">
        <f ca="1">+TODAY()</f>
        <v>44256</v>
      </c>
      <c r="AP1634" s="41" t="str">
        <f>+IF(Tabla1[[#This Row],[Fecha Ingreso Plataforma]]="","",AO1634-AC1634)</f>
        <v/>
      </c>
      <c r="AQ1634" s="40"/>
      <c r="AR1634" s="42">
        <f>+IF(Tabla1[[#This Row],[Fecha Baja]]="","",VALUE(1&amp;"/"&amp;MONTH(Tabla1[[#This Row],[Fecha Baja]])&amp;"/"&amp;YEAR(Tabla1[[#This Row],[Fecha Baja]])))</f>
        <v>43617</v>
      </c>
      <c r="AS1634" s="42" t="str">
        <f>IF(Tabla1[[#This Row],[Fecha Ingreso Plataforma]]="","",VALUE(1&amp;"/"&amp;MONTH(Tabla1[[#This Row],[Fecha Ingreso Plataforma]])&amp;"/"&amp;YEAR(Tabla1[[#This Row],[Fecha Ingreso Plataforma]])))</f>
        <v/>
      </c>
      <c r="AT1634" s="41" t="str">
        <f>+IF(AND(Tabla1[[#This Row],[dias]]&gt;=135,Tabla1[[#This Row],[Estado]]="Vigente"),"Si","No")</f>
        <v>No</v>
      </c>
      <c r="AU1634" s="37" t="str">
        <f>+IF(COUNTIF('PLAN EMPLEADO'!I:I,Tabla1[[#This Row],[Mail]])=0,"No","Si")</f>
        <v>No</v>
      </c>
      <c r="AV1634" s="89" t="s">
        <v>709</v>
      </c>
      <c r="AW1634" s="194"/>
    </row>
    <row r="1635" spans="1:49" x14ac:dyDescent="0.2">
      <c r="A1635" s="37" t="s">
        <v>27</v>
      </c>
      <c r="B1635" s="37" t="s">
        <v>3115</v>
      </c>
      <c r="C1635" s="37" t="s">
        <v>28</v>
      </c>
      <c r="D1635" s="37" t="s">
        <v>30</v>
      </c>
      <c r="E1635" s="193" t="str">
        <f>+LEFT(Tabla1[[#This Row],[RutDV]],8)</f>
        <v>17127979</v>
      </c>
      <c r="F1635" s="193" t="str">
        <f>+RIGHT(Tabla1[[#This Row],[RutDV]],1)</f>
        <v>8</v>
      </c>
      <c r="G1635" s="37" t="s">
        <v>6279</v>
      </c>
      <c r="H1635" s="37" t="s">
        <v>6333</v>
      </c>
      <c r="I1635" s="41" t="str">
        <f>+TRIM(Tabla1[[#This Row],[Nombres]]&amp;" "&amp;Tabla1[[#This Row],[Apellidos]])</f>
        <v>LUIS MATIAS MARMOLEJO LIZANA</v>
      </c>
      <c r="J1635" s="37" t="s">
        <v>6302</v>
      </c>
      <c r="K1635" s="37" t="s">
        <v>6303</v>
      </c>
      <c r="L1635" s="37" t="s">
        <v>2494</v>
      </c>
      <c r="M1635" s="37" t="s">
        <v>2499</v>
      </c>
      <c r="N1635" s="37" t="s">
        <v>3112</v>
      </c>
      <c r="P1635" s="40">
        <v>43630</v>
      </c>
      <c r="Q1635" s="37"/>
      <c r="R1635" s="45"/>
      <c r="S1635" s="45"/>
      <c r="T1635" s="45"/>
      <c r="U1635" s="45"/>
      <c r="V1635" s="40">
        <v>32526</v>
      </c>
      <c r="W1635" s="37" t="s">
        <v>5846</v>
      </c>
      <c r="Y1635" s="37" t="str">
        <f>+IFERROR(VLOOKUP(Tabla1[[#This Row],[Supervisor]],STAFF!E:H,4,0),"")</f>
        <v/>
      </c>
      <c r="Z1635" s="40">
        <v>43620</v>
      </c>
      <c r="AA1635" s="40">
        <v>43640</v>
      </c>
      <c r="AC1635" s="40"/>
      <c r="AD1635" s="37" t="s">
        <v>6333</v>
      </c>
      <c r="AE1635" s="37" t="s">
        <v>6333</v>
      </c>
      <c r="AF1635" s="37">
        <v>19034</v>
      </c>
      <c r="AG1635" s="37" t="s">
        <v>6354</v>
      </c>
      <c r="AJ1635" s="37">
        <v>59</v>
      </c>
      <c r="AK1635" s="37" t="s">
        <v>5846</v>
      </c>
      <c r="AL1635" s="37" t="s">
        <v>709</v>
      </c>
      <c r="AN1635" s="37" t="str">
        <f>+IF(AL1635=45,1,"")</f>
        <v/>
      </c>
      <c r="AO1635" s="40">
        <f ca="1">+TODAY()</f>
        <v>44256</v>
      </c>
      <c r="AP1635" s="41" t="str">
        <f>+IF(Tabla1[[#This Row],[Fecha Ingreso Plataforma]]="","",AO1635-AC1635)</f>
        <v/>
      </c>
      <c r="AQ1635" s="40"/>
      <c r="AR1635" s="42">
        <f>+IF(Tabla1[[#This Row],[Fecha Baja]]="","",VALUE(1&amp;"/"&amp;MONTH(Tabla1[[#This Row],[Fecha Baja]])&amp;"/"&amp;YEAR(Tabla1[[#This Row],[Fecha Baja]])))</f>
        <v>43617</v>
      </c>
      <c r="AS1635" s="42" t="str">
        <f>IF(Tabla1[[#This Row],[Fecha Ingreso Plataforma]]="","",VALUE(1&amp;"/"&amp;MONTH(Tabla1[[#This Row],[Fecha Ingreso Plataforma]])&amp;"/"&amp;YEAR(Tabla1[[#This Row],[Fecha Ingreso Plataforma]])))</f>
        <v/>
      </c>
      <c r="AT1635" s="41" t="str">
        <f>+IF(AND(Tabla1[[#This Row],[dias]]&gt;=135,Tabla1[[#This Row],[Estado]]="Vigente"),"Si","No")</f>
        <v>No</v>
      </c>
      <c r="AU1635" s="37" t="str">
        <f>+IF(COUNTIF('PLAN EMPLEADO'!I:I,Tabla1[[#This Row],[Mail]])=0,"No","Si")</f>
        <v>No</v>
      </c>
      <c r="AV1635" s="89" t="s">
        <v>709</v>
      </c>
      <c r="AW1635" s="194"/>
    </row>
    <row r="1636" spans="1:49" x14ac:dyDescent="0.2">
      <c r="A1636" s="37" t="s">
        <v>27</v>
      </c>
      <c r="B1636" s="37" t="s">
        <v>3115</v>
      </c>
      <c r="C1636" s="37" t="s">
        <v>28</v>
      </c>
      <c r="D1636" s="37" t="s">
        <v>30</v>
      </c>
      <c r="E1636" s="193" t="str">
        <f>+LEFT(Tabla1[[#This Row],[RutDV]],8)</f>
        <v>16462037</v>
      </c>
      <c r="F1636" s="193" t="str">
        <f>+RIGHT(Tabla1[[#This Row],[RutDV]],1)</f>
        <v>9</v>
      </c>
      <c r="G1636" s="37" t="s">
        <v>6271</v>
      </c>
      <c r="H1636" s="37" t="s">
        <v>6325</v>
      </c>
      <c r="I1636" s="41" t="str">
        <f>+TRIM(Tabla1[[#This Row],[Nombres]]&amp;" "&amp;Tabla1[[#This Row],[Apellidos]])</f>
        <v>ROCIO FRANCISCA MARANA-THA HEREDIA CESPEDES</v>
      </c>
      <c r="J1636" s="37" t="s">
        <v>6322</v>
      </c>
      <c r="K1636" s="37" t="s">
        <v>6323</v>
      </c>
      <c r="L1636" s="37" t="s">
        <v>2494</v>
      </c>
      <c r="M1636" s="37" t="s">
        <v>2499</v>
      </c>
      <c r="N1636" s="37" t="s">
        <v>3112</v>
      </c>
      <c r="P1636" s="40">
        <v>43637</v>
      </c>
      <c r="Q1636" s="37"/>
      <c r="R1636" s="45"/>
      <c r="S1636" s="45"/>
      <c r="T1636" s="45"/>
      <c r="U1636" s="45"/>
      <c r="V1636" s="40">
        <v>31520</v>
      </c>
      <c r="W1636" s="37" t="s">
        <v>5846</v>
      </c>
      <c r="Y1636" s="37" t="str">
        <f>+IFERROR(VLOOKUP(Tabla1[[#This Row],[Supervisor]],STAFF!E:H,4,0),"")</f>
        <v/>
      </c>
      <c r="Z1636" s="40">
        <v>43620</v>
      </c>
      <c r="AA1636" s="40">
        <v>43640</v>
      </c>
      <c r="AC1636" s="40"/>
      <c r="AD1636" s="37" t="s">
        <v>6325</v>
      </c>
      <c r="AE1636" s="37" t="s">
        <v>6325</v>
      </c>
      <c r="AF1636" s="37">
        <v>19266</v>
      </c>
      <c r="AG1636" s="37" t="s">
        <v>6346</v>
      </c>
      <c r="AJ1636" s="37">
        <v>59</v>
      </c>
      <c r="AK1636" s="37" t="s">
        <v>5846</v>
      </c>
      <c r="AL1636" s="37" t="s">
        <v>709</v>
      </c>
      <c r="AN1636" s="37" t="str">
        <f>+IF(AL1636=45,1,"")</f>
        <v/>
      </c>
      <c r="AO1636" s="40">
        <f ca="1">+TODAY()</f>
        <v>44256</v>
      </c>
      <c r="AP1636" s="41" t="str">
        <f>+IF(Tabla1[[#This Row],[Fecha Ingreso Plataforma]]="","",AO1636-AC1636)</f>
        <v/>
      </c>
      <c r="AQ1636" s="40"/>
      <c r="AR1636" s="42">
        <f>+IF(Tabla1[[#This Row],[Fecha Baja]]="","",VALUE(1&amp;"/"&amp;MONTH(Tabla1[[#This Row],[Fecha Baja]])&amp;"/"&amp;YEAR(Tabla1[[#This Row],[Fecha Baja]])))</f>
        <v>43617</v>
      </c>
      <c r="AS1636" s="42" t="str">
        <f>IF(Tabla1[[#This Row],[Fecha Ingreso Plataforma]]="","",VALUE(1&amp;"/"&amp;MONTH(Tabla1[[#This Row],[Fecha Ingreso Plataforma]])&amp;"/"&amp;YEAR(Tabla1[[#This Row],[Fecha Ingreso Plataforma]])))</f>
        <v/>
      </c>
      <c r="AT1636" s="41" t="str">
        <f>+IF(AND(Tabla1[[#This Row],[dias]]&gt;=135,Tabla1[[#This Row],[Estado]]="Vigente"),"Si","No")</f>
        <v>No</v>
      </c>
      <c r="AU1636" s="37" t="str">
        <f>+IF(COUNTIF('PLAN EMPLEADO'!I:I,Tabla1[[#This Row],[Mail]])=0,"No","Si")</f>
        <v>No</v>
      </c>
      <c r="AV1636" s="89" t="s">
        <v>709</v>
      </c>
      <c r="AW1636" s="194"/>
    </row>
    <row r="1637" spans="1:49" x14ac:dyDescent="0.2">
      <c r="A1637" s="37" t="s">
        <v>27</v>
      </c>
      <c r="B1637" s="37" t="s">
        <v>3115</v>
      </c>
      <c r="C1637" s="37" t="s">
        <v>28</v>
      </c>
      <c r="D1637" s="37" t="s">
        <v>30</v>
      </c>
      <c r="E1637" s="193" t="str">
        <f>+LEFT(Tabla1[[#This Row],[RutDV]],8)</f>
        <v>15056244</v>
      </c>
      <c r="F1637" s="193" t="str">
        <f>+RIGHT(Tabla1[[#This Row],[RutDV]],1)</f>
        <v>9</v>
      </c>
      <c r="G1637" s="37" t="s">
        <v>6226</v>
      </c>
      <c r="H1637" s="37" t="s">
        <v>6245</v>
      </c>
      <c r="I1637" s="41" t="str">
        <f>+TRIM(Tabla1[[#This Row],[Nombres]]&amp;" "&amp;Tabla1[[#This Row],[Apellidos]])</f>
        <v>ANA RAQUEL MUÑOZ CARVAJAL</v>
      </c>
      <c r="J1637" s="37" t="s">
        <v>6201</v>
      </c>
      <c r="K1637" s="37" t="s">
        <v>6202</v>
      </c>
      <c r="L1637" s="37" t="s">
        <v>2494</v>
      </c>
      <c r="M1637" s="37" t="s">
        <v>2499</v>
      </c>
      <c r="N1637" s="37" t="s">
        <v>3596</v>
      </c>
      <c r="P1637" s="40">
        <v>43649</v>
      </c>
      <c r="Q1637" s="37"/>
      <c r="R1637" s="45"/>
      <c r="S1637" s="45"/>
      <c r="T1637" s="45"/>
      <c r="U1637" s="45"/>
      <c r="V1637" s="40">
        <v>30375</v>
      </c>
      <c r="W1637" s="37" t="s">
        <v>5890</v>
      </c>
      <c r="Y1637" s="37" t="str">
        <f>+IFERROR(VLOOKUP(Tabla1[[#This Row],[Supervisor]],STAFF!E:H,4,0),"")</f>
        <v/>
      </c>
      <c r="Z1637" s="40">
        <v>43628</v>
      </c>
      <c r="AA1637" s="40">
        <v>43647</v>
      </c>
      <c r="AC1637" s="40"/>
      <c r="AD1637" s="37" t="s">
        <v>6245</v>
      </c>
      <c r="AE1637" s="37" t="s">
        <v>6245</v>
      </c>
      <c r="AF1637" s="37">
        <v>19240</v>
      </c>
      <c r="AG1637" s="37" t="s">
        <v>6263</v>
      </c>
      <c r="AJ1637" s="37">
        <v>60</v>
      </c>
      <c r="AK1637" s="37" t="s">
        <v>5890</v>
      </c>
      <c r="AL1637" s="37" t="s">
        <v>709</v>
      </c>
      <c r="AN1637" s="37" t="str">
        <f>+IF(AL1637=45,1,"")</f>
        <v/>
      </c>
      <c r="AO1637" s="40">
        <f ca="1">+TODAY()</f>
        <v>44256</v>
      </c>
      <c r="AP1637" s="41" t="str">
        <f>+IF(Tabla1[[#This Row],[Fecha Ingreso Plataforma]]="","",AO1637-AC1637)</f>
        <v/>
      </c>
      <c r="AQ1637" s="40"/>
      <c r="AR1637" s="42">
        <f>+IF(Tabla1[[#This Row],[Fecha Baja]]="","",VALUE(1&amp;"/"&amp;MONTH(Tabla1[[#This Row],[Fecha Baja]])&amp;"/"&amp;YEAR(Tabla1[[#This Row],[Fecha Baja]])))</f>
        <v>43647</v>
      </c>
      <c r="AS1637" s="42" t="str">
        <f>IF(Tabla1[[#This Row],[Fecha Ingreso Plataforma]]="","",VALUE(1&amp;"/"&amp;MONTH(Tabla1[[#This Row],[Fecha Ingreso Plataforma]])&amp;"/"&amp;YEAR(Tabla1[[#This Row],[Fecha Ingreso Plataforma]])))</f>
        <v/>
      </c>
      <c r="AT1637" s="41" t="str">
        <f>+IF(AND(Tabla1[[#This Row],[dias]]&gt;=135,Tabla1[[#This Row],[Estado]]="Vigente"),"Si","No")</f>
        <v>No</v>
      </c>
      <c r="AU1637" s="37" t="str">
        <f>+IF(COUNTIF('PLAN EMPLEADO'!I:I,Tabla1[[#This Row],[Mail]])=0,"No","Si")</f>
        <v>No</v>
      </c>
      <c r="AV1637" s="89" t="s">
        <v>709</v>
      </c>
      <c r="AW1637" s="194"/>
    </row>
    <row r="1638" spans="1:49" x14ac:dyDescent="0.2">
      <c r="A1638" s="37" t="s">
        <v>27</v>
      </c>
      <c r="B1638" s="37" t="s">
        <v>3115</v>
      </c>
      <c r="C1638" s="37" t="s">
        <v>28</v>
      </c>
      <c r="D1638" s="37" t="s">
        <v>30</v>
      </c>
      <c r="E1638" s="193" t="str">
        <f>+LEFT(Tabla1[[#This Row],[RutDV]],8)</f>
        <v>19823525</v>
      </c>
      <c r="F1638" s="193" t="str">
        <f>+RIGHT(Tabla1[[#This Row],[RutDV]],1)</f>
        <v>3</v>
      </c>
      <c r="G1638" s="37" t="s">
        <v>6225</v>
      </c>
      <c r="H1638" s="37" t="s">
        <v>6244</v>
      </c>
      <c r="I1638" s="41" t="str">
        <f>+TRIM(Tabla1[[#This Row],[Nombres]]&amp;" "&amp;Tabla1[[#This Row],[Apellidos]])</f>
        <v>DANALIA DEL CARMEN RIQUELME GOMEZ</v>
      </c>
      <c r="J1638" s="37" t="s">
        <v>6199</v>
      </c>
      <c r="K1638" s="37" t="s">
        <v>6200</v>
      </c>
      <c r="L1638" s="37" t="s">
        <v>2494</v>
      </c>
      <c r="M1638" s="37" t="s">
        <v>2499</v>
      </c>
      <c r="N1638" s="37" t="s">
        <v>3596</v>
      </c>
      <c r="P1638" s="40">
        <v>43649</v>
      </c>
      <c r="Q1638" s="37"/>
      <c r="R1638" s="45"/>
      <c r="S1638" s="45"/>
      <c r="T1638" s="45"/>
      <c r="U1638" s="45"/>
      <c r="V1638" s="40">
        <v>35749</v>
      </c>
      <c r="W1638" s="37" t="s">
        <v>5890</v>
      </c>
      <c r="Y1638" s="37" t="str">
        <f>+IFERROR(VLOOKUP(Tabla1[[#This Row],[Supervisor]],STAFF!E:H,4,0),"")</f>
        <v/>
      </c>
      <c r="Z1638" s="40">
        <v>43628</v>
      </c>
      <c r="AA1638" s="40">
        <v>43647</v>
      </c>
      <c r="AC1638" s="40"/>
      <c r="AD1638" s="37" t="s">
        <v>6244</v>
      </c>
      <c r="AE1638" s="37" t="s">
        <v>6244</v>
      </c>
      <c r="AF1638" s="37">
        <v>19229</v>
      </c>
      <c r="AG1638" s="37" t="s">
        <v>6262</v>
      </c>
      <c r="AJ1638" s="37">
        <v>60</v>
      </c>
      <c r="AK1638" s="37" t="s">
        <v>5890</v>
      </c>
      <c r="AL1638" s="37" t="s">
        <v>709</v>
      </c>
      <c r="AN1638" s="37" t="str">
        <f>+IF(AL1638=45,1,"")</f>
        <v/>
      </c>
      <c r="AO1638" s="40">
        <f ca="1">+TODAY()</f>
        <v>44256</v>
      </c>
      <c r="AP1638" s="41" t="str">
        <f>+IF(Tabla1[[#This Row],[Fecha Ingreso Plataforma]]="","",AO1638-AC1638)</f>
        <v/>
      </c>
      <c r="AQ1638" s="40"/>
      <c r="AR1638" s="42">
        <f>+IF(Tabla1[[#This Row],[Fecha Baja]]="","",VALUE(1&amp;"/"&amp;MONTH(Tabla1[[#This Row],[Fecha Baja]])&amp;"/"&amp;YEAR(Tabla1[[#This Row],[Fecha Baja]])))</f>
        <v>43647</v>
      </c>
      <c r="AS1638" s="42" t="str">
        <f>IF(Tabla1[[#This Row],[Fecha Ingreso Plataforma]]="","",VALUE(1&amp;"/"&amp;MONTH(Tabla1[[#This Row],[Fecha Ingreso Plataforma]])&amp;"/"&amp;YEAR(Tabla1[[#This Row],[Fecha Ingreso Plataforma]])))</f>
        <v/>
      </c>
      <c r="AT1638" s="41" t="str">
        <f>+IF(AND(Tabla1[[#This Row],[dias]]&gt;=135,Tabla1[[#This Row],[Estado]]="Vigente"),"Si","No")</f>
        <v>No</v>
      </c>
      <c r="AU1638" s="37" t="str">
        <f>+IF(COUNTIF('PLAN EMPLEADO'!I:I,Tabla1[[#This Row],[Mail]])=0,"No","Si")</f>
        <v>No</v>
      </c>
      <c r="AV1638" s="89" t="s">
        <v>709</v>
      </c>
      <c r="AW1638" s="194"/>
    </row>
    <row r="1639" spans="1:49" x14ac:dyDescent="0.2">
      <c r="A1639" s="37" t="s">
        <v>27</v>
      </c>
      <c r="B1639" s="37" t="s">
        <v>3115</v>
      </c>
      <c r="C1639" s="37" t="s">
        <v>28</v>
      </c>
      <c r="D1639" s="37" t="s">
        <v>30</v>
      </c>
      <c r="E1639" s="193" t="str">
        <f>+LEFT(Tabla1[[#This Row],[RutDV]],8)</f>
        <v>15539174</v>
      </c>
      <c r="F1639" s="193" t="str">
        <f>+RIGHT(Tabla1[[#This Row],[RutDV]],1)</f>
        <v>K</v>
      </c>
      <c r="G1639" s="37" t="s">
        <v>6232</v>
      </c>
      <c r="H1639" s="37" t="s">
        <v>6250</v>
      </c>
      <c r="I1639" s="41" t="str">
        <f>+TRIM(Tabla1[[#This Row],[Nombres]]&amp;" "&amp;Tabla1[[#This Row],[Apellidos]])</f>
        <v>JEANETTE ALEJANDRA GAMBOA HIDALGO</v>
      </c>
      <c r="J1639" s="37" t="s">
        <v>6212</v>
      </c>
      <c r="K1639" s="37" t="s">
        <v>6213</v>
      </c>
      <c r="L1639" s="37" t="s">
        <v>2494</v>
      </c>
      <c r="M1639" s="37" t="s">
        <v>2499</v>
      </c>
      <c r="N1639" s="37" t="s">
        <v>3112</v>
      </c>
      <c r="P1639" s="40">
        <v>43645</v>
      </c>
      <c r="Q1639" s="37"/>
      <c r="R1639" s="45"/>
      <c r="S1639" s="45"/>
      <c r="T1639" s="45"/>
      <c r="U1639" s="45"/>
      <c r="V1639" s="40">
        <v>30519</v>
      </c>
      <c r="W1639" s="37" t="s">
        <v>5890</v>
      </c>
      <c r="Y1639" s="37" t="str">
        <f>+IFERROR(VLOOKUP(Tabla1[[#This Row],[Supervisor]],STAFF!E:H,4,0),"")</f>
        <v/>
      </c>
      <c r="Z1639" s="40">
        <v>43628</v>
      </c>
      <c r="AA1639" s="40">
        <v>43647</v>
      </c>
      <c r="AC1639" s="40"/>
      <c r="AD1639" s="37" t="s">
        <v>6250</v>
      </c>
      <c r="AE1639" s="37" t="s">
        <v>6250</v>
      </c>
      <c r="AF1639" s="37">
        <v>19208</v>
      </c>
      <c r="AG1639" s="37" t="s">
        <v>6269</v>
      </c>
      <c r="AJ1639" s="37">
        <v>60</v>
      </c>
      <c r="AK1639" s="37" t="s">
        <v>5890</v>
      </c>
      <c r="AL1639" s="37" t="s">
        <v>709</v>
      </c>
      <c r="AN1639" s="37" t="str">
        <f>+IF(AL1639=45,1,"")</f>
        <v/>
      </c>
      <c r="AO1639" s="40">
        <f ca="1">+TODAY()</f>
        <v>44256</v>
      </c>
      <c r="AP1639" s="41" t="str">
        <f>+IF(Tabla1[[#This Row],[Fecha Ingreso Plataforma]]="","",AO1639-AC1639)</f>
        <v/>
      </c>
      <c r="AQ1639" s="40"/>
      <c r="AR1639" s="42">
        <f>+IF(Tabla1[[#This Row],[Fecha Baja]]="","",VALUE(1&amp;"/"&amp;MONTH(Tabla1[[#This Row],[Fecha Baja]])&amp;"/"&amp;YEAR(Tabla1[[#This Row],[Fecha Baja]])))</f>
        <v>43617</v>
      </c>
      <c r="AS1639" s="42" t="str">
        <f>IF(Tabla1[[#This Row],[Fecha Ingreso Plataforma]]="","",VALUE(1&amp;"/"&amp;MONTH(Tabla1[[#This Row],[Fecha Ingreso Plataforma]])&amp;"/"&amp;YEAR(Tabla1[[#This Row],[Fecha Ingreso Plataforma]])))</f>
        <v/>
      </c>
      <c r="AT1639" s="41" t="str">
        <f>+IF(AND(Tabla1[[#This Row],[dias]]&gt;=135,Tabla1[[#This Row],[Estado]]="Vigente"),"Si","No")</f>
        <v>No</v>
      </c>
      <c r="AU1639" s="37" t="str">
        <f>+IF(COUNTIF('PLAN EMPLEADO'!I:I,Tabla1[[#This Row],[Mail]])=0,"No","Si")</f>
        <v>No</v>
      </c>
      <c r="AV1639" s="89" t="s">
        <v>709</v>
      </c>
      <c r="AW1639" s="194"/>
    </row>
    <row r="1640" spans="1:49" x14ac:dyDescent="0.2">
      <c r="A1640" s="37" t="s">
        <v>27</v>
      </c>
      <c r="B1640" s="37" t="s">
        <v>3115</v>
      </c>
      <c r="C1640" s="37" t="s">
        <v>28</v>
      </c>
      <c r="D1640" s="37" t="s">
        <v>30</v>
      </c>
      <c r="E1640" s="193" t="str">
        <f>+LEFT(Tabla1[[#This Row],[RutDV]],8)</f>
        <v>15051216</v>
      </c>
      <c r="F1640" s="193" t="str">
        <f>+RIGHT(Tabla1[[#This Row],[RutDV]],1)</f>
        <v>6</v>
      </c>
      <c r="G1640" s="37" t="s">
        <v>6230</v>
      </c>
      <c r="H1640" s="37" t="s">
        <v>6249</v>
      </c>
      <c r="I1640" s="41" t="str">
        <f>+TRIM(Tabla1[[#This Row],[Nombres]]&amp;" "&amp;Tabla1[[#This Row],[Apellidos]])</f>
        <v>KAREN ANDRE PETIT GONZALEZ</v>
      </c>
      <c r="J1640" s="37" t="s">
        <v>6209</v>
      </c>
      <c r="K1640" s="37" t="s">
        <v>6210</v>
      </c>
      <c r="L1640" s="37" t="s">
        <v>2494</v>
      </c>
      <c r="M1640" s="37" t="s">
        <v>2499</v>
      </c>
      <c r="N1640" s="37" t="s">
        <v>3112</v>
      </c>
      <c r="P1640" s="40">
        <v>43646</v>
      </c>
      <c r="Q1640" s="37"/>
      <c r="R1640" s="45"/>
      <c r="S1640" s="45"/>
      <c r="T1640" s="45"/>
      <c r="U1640" s="45"/>
      <c r="V1640" s="40">
        <v>30055</v>
      </c>
      <c r="W1640" s="37" t="s">
        <v>5890</v>
      </c>
      <c r="Y1640" s="37" t="str">
        <f>+IFERROR(VLOOKUP(Tabla1[[#This Row],[Supervisor]],STAFF!E:H,4,0),"")</f>
        <v/>
      </c>
      <c r="Z1640" s="40">
        <v>43628</v>
      </c>
      <c r="AA1640" s="40">
        <v>43647</v>
      </c>
      <c r="AC1640" s="40"/>
      <c r="AD1640" s="37" t="s">
        <v>6249</v>
      </c>
      <c r="AE1640" s="37" t="s">
        <v>6249</v>
      </c>
      <c r="AF1640" s="37">
        <v>19198</v>
      </c>
      <c r="AG1640" s="37" t="s">
        <v>6267</v>
      </c>
      <c r="AJ1640" s="37">
        <v>60</v>
      </c>
      <c r="AK1640" s="37" t="s">
        <v>5890</v>
      </c>
      <c r="AL1640" s="37" t="s">
        <v>709</v>
      </c>
      <c r="AN1640" s="37" t="str">
        <f>+IF(AL1640=45,1,"")</f>
        <v/>
      </c>
      <c r="AO1640" s="40">
        <f ca="1">+TODAY()</f>
        <v>44256</v>
      </c>
      <c r="AP1640" s="41" t="str">
        <f>+IF(Tabla1[[#This Row],[Fecha Ingreso Plataforma]]="","",AO1640-AC1640)</f>
        <v/>
      </c>
      <c r="AQ1640" s="40"/>
      <c r="AR1640" s="42">
        <f>+IF(Tabla1[[#This Row],[Fecha Baja]]="","",VALUE(1&amp;"/"&amp;MONTH(Tabla1[[#This Row],[Fecha Baja]])&amp;"/"&amp;YEAR(Tabla1[[#This Row],[Fecha Baja]])))</f>
        <v>43617</v>
      </c>
      <c r="AS1640" s="42" t="str">
        <f>IF(Tabla1[[#This Row],[Fecha Ingreso Plataforma]]="","",VALUE(1&amp;"/"&amp;MONTH(Tabla1[[#This Row],[Fecha Ingreso Plataforma]])&amp;"/"&amp;YEAR(Tabla1[[#This Row],[Fecha Ingreso Plataforma]])))</f>
        <v/>
      </c>
      <c r="AT1640" s="41" t="str">
        <f>+IF(AND(Tabla1[[#This Row],[dias]]&gt;=135,Tabla1[[#This Row],[Estado]]="Vigente"),"Si","No")</f>
        <v>No</v>
      </c>
      <c r="AU1640" s="37" t="str">
        <f>+IF(COUNTIF('PLAN EMPLEADO'!I:I,Tabla1[[#This Row],[Mail]])=0,"No","Si")</f>
        <v>No</v>
      </c>
      <c r="AV1640" s="89" t="s">
        <v>709</v>
      </c>
      <c r="AW1640" s="194"/>
    </row>
    <row r="1641" spans="1:49" x14ac:dyDescent="0.2">
      <c r="A1641" s="37" t="s">
        <v>27</v>
      </c>
      <c r="B1641" s="37" t="s">
        <v>3115</v>
      </c>
      <c r="C1641" s="37" t="s">
        <v>28</v>
      </c>
      <c r="D1641" s="37" t="s">
        <v>30</v>
      </c>
      <c r="E1641" s="193" t="str">
        <f>+LEFT(Tabla1[[#This Row],[RutDV]],8)</f>
        <v>19436033</v>
      </c>
      <c r="F1641" s="193" t="str">
        <f>+RIGHT(Tabla1[[#This Row],[RutDV]],1)</f>
        <v>9</v>
      </c>
      <c r="G1641" s="37" t="s">
        <v>6214</v>
      </c>
      <c r="H1641" s="37" t="s">
        <v>6233</v>
      </c>
      <c r="I1641" s="41" t="str">
        <f>+TRIM(Tabla1[[#This Row],[Nombres]]&amp;" "&amp;Tabla1[[#This Row],[Apellidos]])</f>
        <v>KASSANDRA MAKARENA ESQUIVEL ESQUIVEL</v>
      </c>
      <c r="J1641" s="37" t="s">
        <v>6179</v>
      </c>
      <c r="K1641" s="37" t="s">
        <v>6180</v>
      </c>
      <c r="L1641" s="37" t="s">
        <v>2494</v>
      </c>
      <c r="M1641" s="37" t="s">
        <v>2499</v>
      </c>
      <c r="N1641" s="37" t="s">
        <v>3112</v>
      </c>
      <c r="P1641" s="40">
        <v>43644</v>
      </c>
      <c r="Q1641" s="37"/>
      <c r="R1641" s="45"/>
      <c r="S1641" s="45"/>
      <c r="T1641" s="45"/>
      <c r="U1641" s="45"/>
      <c r="V1641" s="40">
        <v>35492</v>
      </c>
      <c r="W1641" s="37" t="s">
        <v>5890</v>
      </c>
      <c r="Y1641" s="37" t="str">
        <f>+IFERROR(VLOOKUP(Tabla1[[#This Row],[Supervisor]],STAFF!E:H,4,0),"")</f>
        <v/>
      </c>
      <c r="Z1641" s="40">
        <v>43628</v>
      </c>
      <c r="AA1641" s="40">
        <v>43647</v>
      </c>
      <c r="AC1641" s="40"/>
      <c r="AD1641" s="37" t="s">
        <v>6233</v>
      </c>
      <c r="AE1641" s="37" t="s">
        <v>6233</v>
      </c>
      <c r="AF1641" s="37">
        <v>19241</v>
      </c>
      <c r="AG1641" s="37" t="s">
        <v>6251</v>
      </c>
      <c r="AJ1641" s="37">
        <v>60</v>
      </c>
      <c r="AK1641" s="37" t="s">
        <v>5890</v>
      </c>
      <c r="AL1641" s="37" t="s">
        <v>709</v>
      </c>
      <c r="AN1641" s="37" t="str">
        <f>+IF(AL1641=45,1,"")</f>
        <v/>
      </c>
      <c r="AO1641" s="40">
        <f ca="1">+TODAY()</f>
        <v>44256</v>
      </c>
      <c r="AP1641" s="41" t="str">
        <f>+IF(Tabla1[[#This Row],[Fecha Ingreso Plataforma]]="","",AO1641-AC1641)</f>
        <v/>
      </c>
      <c r="AQ1641" s="40"/>
      <c r="AR1641" s="42">
        <f>+IF(Tabla1[[#This Row],[Fecha Baja]]="","",VALUE(1&amp;"/"&amp;MONTH(Tabla1[[#This Row],[Fecha Baja]])&amp;"/"&amp;YEAR(Tabla1[[#This Row],[Fecha Baja]])))</f>
        <v>43617</v>
      </c>
      <c r="AS1641" s="42" t="str">
        <f>IF(Tabla1[[#This Row],[Fecha Ingreso Plataforma]]="","",VALUE(1&amp;"/"&amp;MONTH(Tabla1[[#This Row],[Fecha Ingreso Plataforma]])&amp;"/"&amp;YEAR(Tabla1[[#This Row],[Fecha Ingreso Plataforma]])))</f>
        <v/>
      </c>
      <c r="AT1641" s="41" t="str">
        <f>+IF(AND(Tabla1[[#This Row],[dias]]&gt;=135,Tabla1[[#This Row],[Estado]]="Vigente"),"Si","No")</f>
        <v>No</v>
      </c>
      <c r="AU1641" s="37" t="str">
        <f>+IF(COUNTIF('PLAN EMPLEADO'!I:I,Tabla1[[#This Row],[Mail]])=0,"No","Si")</f>
        <v>No</v>
      </c>
      <c r="AV1641" s="89" t="s">
        <v>709</v>
      </c>
      <c r="AW1641" s="194"/>
    </row>
    <row r="1642" spans="1:49" x14ac:dyDescent="0.2">
      <c r="A1642" s="37" t="s">
        <v>27</v>
      </c>
      <c r="B1642" s="37" t="s">
        <v>3115</v>
      </c>
      <c r="C1642" s="37" t="s">
        <v>28</v>
      </c>
      <c r="D1642" s="37" t="s">
        <v>30</v>
      </c>
      <c r="E1642" s="193" t="str">
        <f>+LEFT(Tabla1[[#This Row],[RutDV]],8)</f>
        <v>17362621</v>
      </c>
      <c r="F1642" s="193" t="str">
        <f>+RIGHT(Tabla1[[#This Row],[RutDV]],1)</f>
        <v>5</v>
      </c>
      <c r="G1642" s="37" t="s">
        <v>6221</v>
      </c>
      <c r="H1642" s="37" t="s">
        <v>6240</v>
      </c>
      <c r="I1642" s="41" t="str">
        <f>+TRIM(Tabla1[[#This Row],[Nombres]]&amp;" "&amp;Tabla1[[#This Row],[Apellidos]])</f>
        <v>KATHERINE NATALIE MANRIQUEZ BRAVO</v>
      </c>
      <c r="J1642" s="37" t="s">
        <v>6191</v>
      </c>
      <c r="K1642" s="37" t="s">
        <v>6192</v>
      </c>
      <c r="L1642" s="37" t="s">
        <v>2494</v>
      </c>
      <c r="M1642" s="37" t="s">
        <v>2499</v>
      </c>
      <c r="N1642" s="37" t="s">
        <v>3112</v>
      </c>
      <c r="P1642" s="40">
        <v>43640</v>
      </c>
      <c r="Q1642" s="37"/>
      <c r="R1642" s="45"/>
      <c r="S1642" s="45"/>
      <c r="T1642" s="45"/>
      <c r="U1642" s="45"/>
      <c r="V1642" s="40">
        <v>32442</v>
      </c>
      <c r="W1642" s="37" t="s">
        <v>5890</v>
      </c>
      <c r="Y1642" s="37" t="str">
        <f>+IFERROR(VLOOKUP(Tabla1[[#This Row],[Supervisor]],STAFF!E:H,4,0),"")</f>
        <v/>
      </c>
      <c r="Z1642" s="40">
        <v>43628</v>
      </c>
      <c r="AA1642" s="40">
        <v>43647</v>
      </c>
      <c r="AC1642" s="40"/>
      <c r="AD1642" s="37" t="s">
        <v>6240</v>
      </c>
      <c r="AE1642" s="37" t="s">
        <v>6240</v>
      </c>
      <c r="AF1642" s="37">
        <v>19112</v>
      </c>
      <c r="AG1642" s="37" t="s">
        <v>6258</v>
      </c>
      <c r="AJ1642" s="37">
        <v>60</v>
      </c>
      <c r="AK1642" s="37" t="s">
        <v>5890</v>
      </c>
      <c r="AL1642" s="37" t="s">
        <v>709</v>
      </c>
      <c r="AN1642" s="37" t="str">
        <f>+IF(AL1642=45,1,"")</f>
        <v/>
      </c>
      <c r="AO1642" s="40">
        <f ca="1">+TODAY()</f>
        <v>44256</v>
      </c>
      <c r="AP1642" s="41" t="str">
        <f>+IF(Tabla1[[#This Row],[Fecha Ingreso Plataforma]]="","",AO1642-AC1642)</f>
        <v/>
      </c>
      <c r="AQ1642" s="40"/>
      <c r="AR1642" s="42">
        <f>+IF(Tabla1[[#This Row],[Fecha Baja]]="","",VALUE(1&amp;"/"&amp;MONTH(Tabla1[[#This Row],[Fecha Baja]])&amp;"/"&amp;YEAR(Tabla1[[#This Row],[Fecha Baja]])))</f>
        <v>43617</v>
      </c>
      <c r="AS1642" s="42" t="str">
        <f>IF(Tabla1[[#This Row],[Fecha Ingreso Plataforma]]="","",VALUE(1&amp;"/"&amp;MONTH(Tabla1[[#This Row],[Fecha Ingreso Plataforma]])&amp;"/"&amp;YEAR(Tabla1[[#This Row],[Fecha Ingreso Plataforma]])))</f>
        <v/>
      </c>
      <c r="AT1642" s="41" t="str">
        <f>+IF(AND(Tabla1[[#This Row],[dias]]&gt;=135,Tabla1[[#This Row],[Estado]]="Vigente"),"Si","No")</f>
        <v>No</v>
      </c>
      <c r="AU1642" s="37" t="str">
        <f>+IF(COUNTIF('PLAN EMPLEADO'!I:I,Tabla1[[#This Row],[Mail]])=0,"No","Si")</f>
        <v>No</v>
      </c>
      <c r="AV1642" s="89" t="s">
        <v>709</v>
      </c>
      <c r="AW1642" s="194"/>
    </row>
    <row r="1643" spans="1:49" x14ac:dyDescent="0.2">
      <c r="A1643" s="37" t="s">
        <v>27</v>
      </c>
      <c r="B1643" s="37" t="s">
        <v>3115</v>
      </c>
      <c r="C1643" s="37" t="s">
        <v>28</v>
      </c>
      <c r="D1643" s="37" t="s">
        <v>30</v>
      </c>
      <c r="E1643" s="193" t="str">
        <f>+LEFT(Tabla1[[#This Row],[RutDV]],8)</f>
        <v>17438531</v>
      </c>
      <c r="F1643" s="193" t="str">
        <f>+RIGHT(Tabla1[[#This Row],[RutDV]],1)</f>
        <v>9</v>
      </c>
      <c r="G1643" s="37" t="s">
        <v>6227</v>
      </c>
      <c r="H1643" s="37" t="s">
        <v>6246</v>
      </c>
      <c r="I1643" s="41" t="str">
        <f>+TRIM(Tabla1[[#This Row],[Nombres]]&amp;" "&amp;Tabla1[[#This Row],[Apellidos]])</f>
        <v>ODETTE NATHALIE MARTINEZ SEQUEIRA</v>
      </c>
      <c r="J1643" s="37" t="s">
        <v>6203</v>
      </c>
      <c r="K1643" s="37" t="s">
        <v>6204</v>
      </c>
      <c r="L1643" s="37" t="s">
        <v>2494</v>
      </c>
      <c r="M1643" s="37" t="s">
        <v>2499</v>
      </c>
      <c r="N1643" s="37" t="s">
        <v>3112</v>
      </c>
      <c r="P1643" s="40">
        <v>43635</v>
      </c>
      <c r="Q1643" s="37"/>
      <c r="R1643" s="45"/>
      <c r="S1643" s="45"/>
      <c r="T1643" s="45"/>
      <c r="U1643" s="45"/>
      <c r="V1643" s="40">
        <v>33071</v>
      </c>
      <c r="W1643" s="37" t="s">
        <v>5890</v>
      </c>
      <c r="Y1643" s="37" t="str">
        <f>+IFERROR(VLOOKUP(Tabla1[[#This Row],[Supervisor]],STAFF!E:H,4,0),"")</f>
        <v/>
      </c>
      <c r="Z1643" s="40">
        <v>43628</v>
      </c>
      <c r="AA1643" s="40">
        <v>43647</v>
      </c>
      <c r="AC1643" s="40"/>
      <c r="AD1643" s="37" t="s">
        <v>6246</v>
      </c>
      <c r="AE1643" s="37" t="s">
        <v>6246</v>
      </c>
      <c r="AF1643" s="37">
        <v>19304</v>
      </c>
      <c r="AG1643" s="37" t="s">
        <v>6264</v>
      </c>
      <c r="AJ1643" s="37">
        <v>60</v>
      </c>
      <c r="AK1643" s="37" t="s">
        <v>5890</v>
      </c>
      <c r="AL1643" s="37" t="s">
        <v>709</v>
      </c>
      <c r="AN1643" s="37" t="str">
        <f>+IF(AL1643=45,1,"")</f>
        <v/>
      </c>
      <c r="AO1643" s="40">
        <f ca="1">+TODAY()</f>
        <v>44256</v>
      </c>
      <c r="AP1643" s="41" t="str">
        <f>+IF(Tabla1[[#This Row],[Fecha Ingreso Plataforma]]="","",AO1643-AC1643)</f>
        <v/>
      </c>
      <c r="AQ1643" s="40"/>
      <c r="AR1643" s="42">
        <f>+IF(Tabla1[[#This Row],[Fecha Baja]]="","",VALUE(1&amp;"/"&amp;MONTH(Tabla1[[#This Row],[Fecha Baja]])&amp;"/"&amp;YEAR(Tabla1[[#This Row],[Fecha Baja]])))</f>
        <v>43617</v>
      </c>
      <c r="AS1643" s="42" t="str">
        <f>IF(Tabla1[[#This Row],[Fecha Ingreso Plataforma]]="","",VALUE(1&amp;"/"&amp;MONTH(Tabla1[[#This Row],[Fecha Ingreso Plataforma]])&amp;"/"&amp;YEAR(Tabla1[[#This Row],[Fecha Ingreso Plataforma]])))</f>
        <v/>
      </c>
      <c r="AT1643" s="41" t="str">
        <f>+IF(AND(Tabla1[[#This Row],[dias]]&gt;=135,Tabla1[[#This Row],[Estado]]="Vigente"),"Si","No")</f>
        <v>No</v>
      </c>
      <c r="AU1643" s="37" t="str">
        <f>+IF(COUNTIF('PLAN EMPLEADO'!I:I,Tabla1[[#This Row],[Mail]])=0,"No","Si")</f>
        <v>No</v>
      </c>
      <c r="AV1643" s="89" t="s">
        <v>709</v>
      </c>
      <c r="AW1643" s="194"/>
    </row>
    <row r="1644" spans="1:49" x14ac:dyDescent="0.2">
      <c r="A1644" s="37" t="s">
        <v>27</v>
      </c>
      <c r="B1644" s="37" t="s">
        <v>3115</v>
      </c>
      <c r="C1644" s="37" t="s">
        <v>28</v>
      </c>
      <c r="D1644" s="37" t="s">
        <v>30</v>
      </c>
      <c r="E1644" s="193" t="str">
        <f>+LEFT(Tabla1[[#This Row],[RutDV]],8)</f>
        <v>18233276</v>
      </c>
      <c r="F1644" s="193" t="str">
        <f>+RIGHT(Tabla1[[#This Row],[RutDV]],1)</f>
        <v>3</v>
      </c>
      <c r="G1644" s="37" t="s">
        <v>6374</v>
      </c>
      <c r="H1644" s="37" t="s">
        <v>6443</v>
      </c>
      <c r="I1644" s="41" t="str">
        <f>+TRIM(Tabla1[[#This Row],[Nombres]]&amp;" "&amp;Tabla1[[#This Row],[Apellidos]])</f>
        <v>BRYAN JOSE VILLALOBOS ROBLES</v>
      </c>
      <c r="J1644" s="37" t="s">
        <v>6403</v>
      </c>
      <c r="K1644" s="37" t="s">
        <v>6404</v>
      </c>
      <c r="L1644" s="37" t="s">
        <v>2494</v>
      </c>
      <c r="M1644" s="37" t="s">
        <v>2499</v>
      </c>
      <c r="N1644" s="37" t="s">
        <v>3112</v>
      </c>
      <c r="P1644" s="45">
        <v>43661</v>
      </c>
      <c r="Q1644" s="37"/>
      <c r="R1644" s="45"/>
      <c r="S1644" s="45"/>
      <c r="T1644" s="45"/>
      <c r="U1644" s="45"/>
      <c r="V1644" s="40">
        <v>33910</v>
      </c>
      <c r="W1644" s="37" t="s">
        <v>2515</v>
      </c>
      <c r="Y1644" s="37" t="str">
        <f>+IFERROR(VLOOKUP(Tabla1[[#This Row],[Supervisor]],STAFF!E:H,4,0),"")</f>
        <v/>
      </c>
      <c r="Z1644" s="40">
        <v>43640</v>
      </c>
      <c r="AA1644" s="40">
        <v>43662</v>
      </c>
      <c r="AC1644" s="40"/>
      <c r="AD1644" s="37" t="s">
        <v>6443</v>
      </c>
      <c r="AE1644" s="37" t="s">
        <v>6443</v>
      </c>
      <c r="AF1644" s="37">
        <v>19303</v>
      </c>
      <c r="AG1644" s="37" t="s">
        <v>6468</v>
      </c>
      <c r="AJ1644" s="37">
        <v>61</v>
      </c>
      <c r="AK1644" s="37" t="s">
        <v>2515</v>
      </c>
      <c r="AL1644" s="37" t="s">
        <v>709</v>
      </c>
      <c r="AN1644" s="37" t="str">
        <f>+IF(AL1644=45,1,"")</f>
        <v/>
      </c>
      <c r="AO1644" s="40">
        <f ca="1">+TODAY()</f>
        <v>44256</v>
      </c>
      <c r="AP1644" s="41" t="str">
        <f>+IF(Tabla1[[#This Row],[Fecha Ingreso Plataforma]]="","",AO1644-AC1644)</f>
        <v/>
      </c>
      <c r="AQ1644" s="40"/>
      <c r="AR1644" s="42">
        <f>+IF(Tabla1[[#This Row],[Fecha Baja]]="","",VALUE(1&amp;"/"&amp;MONTH(Tabla1[[#This Row],[Fecha Baja]])&amp;"/"&amp;YEAR(Tabla1[[#This Row],[Fecha Baja]])))</f>
        <v>43647</v>
      </c>
      <c r="AS1644" s="42" t="str">
        <f>IF(Tabla1[[#This Row],[Fecha Ingreso Plataforma]]="","",VALUE(1&amp;"/"&amp;MONTH(Tabla1[[#This Row],[Fecha Ingreso Plataforma]])&amp;"/"&amp;YEAR(Tabla1[[#This Row],[Fecha Ingreso Plataforma]])))</f>
        <v/>
      </c>
      <c r="AT1644" s="41" t="str">
        <f>+IF(AND(Tabla1[[#This Row],[dias]]&gt;=135,Tabla1[[#This Row],[Estado]]="Vigente"),"Si","No")</f>
        <v>No</v>
      </c>
      <c r="AU1644" s="37" t="str">
        <f>+IF(COUNTIF('PLAN EMPLEADO'!I:I,Tabla1[[#This Row],[Mail]])=0,"No","Si")</f>
        <v>No</v>
      </c>
      <c r="AV1644" s="89" t="s">
        <v>709</v>
      </c>
      <c r="AW1644" s="194"/>
    </row>
    <row r="1645" spans="1:49" x14ac:dyDescent="0.2">
      <c r="A1645" s="37" t="s">
        <v>27</v>
      </c>
      <c r="B1645" s="37" t="s">
        <v>3115</v>
      </c>
      <c r="C1645" s="37" t="s">
        <v>28</v>
      </c>
      <c r="D1645" s="37" t="s">
        <v>30</v>
      </c>
      <c r="E1645" s="193" t="str">
        <f>+LEFT(Tabla1[[#This Row],[RutDV]],8)</f>
        <v>19347363</v>
      </c>
      <c r="F1645" s="193" t="str">
        <f>+RIGHT(Tabla1[[#This Row],[RutDV]],1)</f>
        <v>6</v>
      </c>
      <c r="G1645" s="37" t="s">
        <v>6383</v>
      </c>
      <c r="H1645" s="37" t="s">
        <v>6452</v>
      </c>
      <c r="I1645" s="41" t="str">
        <f>+TRIM(Tabla1[[#This Row],[Nombres]]&amp;" "&amp;Tabla1[[#This Row],[Apellidos]])</f>
        <v>CRISTIAN MATIAS CARRASCO PERALTA</v>
      </c>
      <c r="J1645" s="37" t="s">
        <v>6421</v>
      </c>
      <c r="K1645" s="37" t="s">
        <v>6422</v>
      </c>
      <c r="L1645" s="37" t="s">
        <v>2494</v>
      </c>
      <c r="M1645" s="37" t="s">
        <v>2499</v>
      </c>
      <c r="N1645" s="37" t="s">
        <v>3596</v>
      </c>
      <c r="P1645" s="45">
        <v>43662</v>
      </c>
      <c r="Q1645" s="37"/>
      <c r="R1645" s="45"/>
      <c r="S1645" s="45"/>
      <c r="T1645" s="45"/>
      <c r="U1645" s="45"/>
      <c r="V1645" s="40">
        <v>35075</v>
      </c>
      <c r="W1645" s="37" t="s">
        <v>2515</v>
      </c>
      <c r="Y1645" s="37" t="str">
        <f>+IFERROR(VLOOKUP(Tabla1[[#This Row],[Supervisor]],STAFF!E:H,4,0),"")</f>
        <v/>
      </c>
      <c r="Z1645" s="40">
        <v>43640</v>
      </c>
      <c r="AA1645" s="40">
        <v>43662</v>
      </c>
      <c r="AC1645" s="40"/>
      <c r="AD1645" s="37" t="s">
        <v>6452</v>
      </c>
      <c r="AE1645" s="37" t="s">
        <v>6452</v>
      </c>
      <c r="AF1645" s="37">
        <v>19320</v>
      </c>
      <c r="AG1645" s="37" t="s">
        <v>6477</v>
      </c>
      <c r="AJ1645" s="37">
        <v>61</v>
      </c>
      <c r="AK1645" s="37" t="s">
        <v>2515</v>
      </c>
      <c r="AL1645" s="37" t="s">
        <v>709</v>
      </c>
      <c r="AN1645" s="37" t="str">
        <f>+IF(AL1645=45,1,"")</f>
        <v/>
      </c>
      <c r="AO1645" s="40">
        <f ca="1">+TODAY()</f>
        <v>44256</v>
      </c>
      <c r="AP1645" s="41" t="str">
        <f>+IF(Tabla1[[#This Row],[Fecha Ingreso Plataforma]]="","",AO1645-AC1645)</f>
        <v/>
      </c>
      <c r="AQ1645" s="40"/>
      <c r="AR1645" s="42">
        <f>+IF(Tabla1[[#This Row],[Fecha Baja]]="","",VALUE(1&amp;"/"&amp;MONTH(Tabla1[[#This Row],[Fecha Baja]])&amp;"/"&amp;YEAR(Tabla1[[#This Row],[Fecha Baja]])))</f>
        <v>43647</v>
      </c>
      <c r="AS1645" s="42" t="str">
        <f>IF(Tabla1[[#This Row],[Fecha Ingreso Plataforma]]="","",VALUE(1&amp;"/"&amp;MONTH(Tabla1[[#This Row],[Fecha Ingreso Plataforma]])&amp;"/"&amp;YEAR(Tabla1[[#This Row],[Fecha Ingreso Plataforma]])))</f>
        <v/>
      </c>
      <c r="AT1645" s="41" t="str">
        <f>+IF(AND(Tabla1[[#This Row],[dias]]&gt;=135,Tabla1[[#This Row],[Estado]]="Vigente"),"Si","No")</f>
        <v>No</v>
      </c>
      <c r="AU1645" s="37" t="str">
        <f>+IF(COUNTIF('PLAN EMPLEADO'!I:I,Tabla1[[#This Row],[Mail]])=0,"No","Si")</f>
        <v>No</v>
      </c>
      <c r="AV1645" s="89" t="s">
        <v>709</v>
      </c>
      <c r="AW1645" s="194"/>
    </row>
    <row r="1646" spans="1:49" x14ac:dyDescent="0.2">
      <c r="A1646" s="37" t="s">
        <v>27</v>
      </c>
      <c r="B1646" s="37" t="s">
        <v>3115</v>
      </c>
      <c r="C1646" s="37" t="s">
        <v>28</v>
      </c>
      <c r="D1646" s="37" t="s">
        <v>30</v>
      </c>
      <c r="E1646" s="193" t="str">
        <f>+LEFT(Tabla1[[#This Row],[RutDV]],8)</f>
        <v>17171974</v>
      </c>
      <c r="F1646" s="193" t="str">
        <f>+RIGHT(Tabla1[[#This Row],[RutDV]],1)</f>
        <v>7</v>
      </c>
      <c r="G1646" s="37" t="s">
        <v>6381</v>
      </c>
      <c r="H1646" s="37" t="s">
        <v>6450</v>
      </c>
      <c r="I1646" s="41" t="str">
        <f>+TRIM(Tabla1[[#This Row],[Nombres]]&amp;" "&amp;Tabla1[[#This Row],[Apellidos]])</f>
        <v>ISABEL ALEJANDRA MELLA URRUTIA</v>
      </c>
      <c r="J1646" s="37" t="s">
        <v>6417</v>
      </c>
      <c r="K1646" s="37" t="s">
        <v>6418</v>
      </c>
      <c r="L1646" s="37" t="s">
        <v>2494</v>
      </c>
      <c r="M1646" s="37" t="s">
        <v>2499</v>
      </c>
      <c r="N1646" s="37" t="s">
        <v>3112</v>
      </c>
      <c r="P1646" s="45">
        <v>43649</v>
      </c>
      <c r="Q1646" s="37"/>
      <c r="R1646" s="45"/>
      <c r="S1646" s="45"/>
      <c r="T1646" s="45"/>
      <c r="U1646" s="45"/>
      <c r="V1646" s="40">
        <v>32690</v>
      </c>
      <c r="W1646" s="37" t="s">
        <v>2515</v>
      </c>
      <c r="Y1646" s="37" t="str">
        <f>+IFERROR(VLOOKUP(Tabla1[[#This Row],[Supervisor]],STAFF!E:H,4,0),"")</f>
        <v/>
      </c>
      <c r="Z1646" s="40">
        <v>43640</v>
      </c>
      <c r="AA1646" s="40">
        <v>43662</v>
      </c>
      <c r="AC1646" s="40"/>
      <c r="AD1646" s="37" t="s">
        <v>6450</v>
      </c>
      <c r="AE1646" s="37" t="s">
        <v>6450</v>
      </c>
      <c r="AF1646" s="37">
        <v>19314</v>
      </c>
      <c r="AG1646" s="37" t="s">
        <v>6475</v>
      </c>
      <c r="AJ1646" s="37">
        <v>61</v>
      </c>
      <c r="AK1646" s="37" t="s">
        <v>2515</v>
      </c>
      <c r="AL1646" s="37" t="s">
        <v>709</v>
      </c>
      <c r="AN1646" s="37" t="str">
        <f>+IF(AL1646=45,1,"")</f>
        <v/>
      </c>
      <c r="AO1646" s="40">
        <f ca="1">+TODAY()</f>
        <v>44256</v>
      </c>
      <c r="AP1646" s="41" t="str">
        <f>+IF(Tabla1[[#This Row],[Fecha Ingreso Plataforma]]="","",AO1646-AC1646)</f>
        <v/>
      </c>
      <c r="AQ1646" s="40"/>
      <c r="AR1646" s="42">
        <f>+IF(Tabla1[[#This Row],[Fecha Baja]]="","",VALUE(1&amp;"/"&amp;MONTH(Tabla1[[#This Row],[Fecha Baja]])&amp;"/"&amp;YEAR(Tabla1[[#This Row],[Fecha Baja]])))</f>
        <v>43647</v>
      </c>
      <c r="AS1646" s="42" t="str">
        <f>IF(Tabla1[[#This Row],[Fecha Ingreso Plataforma]]="","",VALUE(1&amp;"/"&amp;MONTH(Tabla1[[#This Row],[Fecha Ingreso Plataforma]])&amp;"/"&amp;YEAR(Tabla1[[#This Row],[Fecha Ingreso Plataforma]])))</f>
        <v/>
      </c>
      <c r="AT1646" s="41" t="str">
        <f>+IF(AND(Tabla1[[#This Row],[dias]]&gt;=135,Tabla1[[#This Row],[Estado]]="Vigente"),"Si","No")</f>
        <v>No</v>
      </c>
      <c r="AU1646" s="37" t="str">
        <f>+IF(COUNTIF('PLAN EMPLEADO'!I:I,Tabla1[[#This Row],[Mail]])=0,"No","Si")</f>
        <v>No</v>
      </c>
      <c r="AV1646" s="89" t="s">
        <v>709</v>
      </c>
      <c r="AW1646" s="194"/>
    </row>
    <row r="1647" spans="1:49" x14ac:dyDescent="0.2">
      <c r="A1647" s="37" t="s">
        <v>27</v>
      </c>
      <c r="B1647" s="37" t="s">
        <v>3115</v>
      </c>
      <c r="C1647" s="37" t="s">
        <v>28</v>
      </c>
      <c r="D1647" s="37" t="s">
        <v>30</v>
      </c>
      <c r="E1647" s="193" t="str">
        <f>+LEFT(Tabla1[[#This Row],[RutDV]],8)</f>
        <v>19698406</v>
      </c>
      <c r="F1647" s="193" t="str">
        <f>+RIGHT(Tabla1[[#This Row],[RutDV]],1)</f>
        <v>2</v>
      </c>
      <c r="G1647" s="37" t="s">
        <v>6388</v>
      </c>
      <c r="H1647" s="37" t="s">
        <v>6457</v>
      </c>
      <c r="I1647" s="41" t="str">
        <f>+TRIM(Tabla1[[#This Row],[Nombres]]&amp;" "&amp;Tabla1[[#This Row],[Apellidos]])</f>
        <v>JASMIN PAOLA CORTES MADRID</v>
      </c>
      <c r="J1647" s="37" t="s">
        <v>6430</v>
      </c>
      <c r="K1647" s="37" t="s">
        <v>6431</v>
      </c>
      <c r="L1647" s="37" t="s">
        <v>2494</v>
      </c>
      <c r="M1647" s="37" t="s">
        <v>2499</v>
      </c>
      <c r="N1647" s="37" t="s">
        <v>3112</v>
      </c>
      <c r="P1647" s="45">
        <v>43644</v>
      </c>
      <c r="Q1647" s="37"/>
      <c r="R1647" s="45"/>
      <c r="S1647" s="45"/>
      <c r="T1647" s="45"/>
      <c r="U1647" s="45"/>
      <c r="V1647" s="40">
        <v>35776</v>
      </c>
      <c r="W1647" s="37" t="s">
        <v>2515</v>
      </c>
      <c r="Y1647" s="37" t="str">
        <f>+IFERROR(VLOOKUP(Tabla1[[#This Row],[Supervisor]],STAFF!E:H,4,0),"")</f>
        <v/>
      </c>
      <c r="Z1647" s="40">
        <v>43640</v>
      </c>
      <c r="AA1647" s="40">
        <v>43662</v>
      </c>
      <c r="AC1647" s="40"/>
      <c r="AD1647" s="37" t="s">
        <v>6457</v>
      </c>
      <c r="AE1647" s="37" t="s">
        <v>6457</v>
      </c>
      <c r="AF1647" s="37">
        <v>19329</v>
      </c>
      <c r="AG1647" s="37" t="s">
        <v>6482</v>
      </c>
      <c r="AJ1647" s="37">
        <v>61</v>
      </c>
      <c r="AK1647" s="37" t="s">
        <v>2515</v>
      </c>
      <c r="AL1647" s="37" t="s">
        <v>709</v>
      </c>
      <c r="AN1647" s="37" t="str">
        <f>+IF(AL1647=45,1,"")</f>
        <v/>
      </c>
      <c r="AO1647" s="40">
        <f ca="1">+TODAY()</f>
        <v>44256</v>
      </c>
      <c r="AP1647" s="41" t="str">
        <f>+IF(Tabla1[[#This Row],[Fecha Ingreso Plataforma]]="","",AO1647-AC1647)</f>
        <v/>
      </c>
      <c r="AQ1647" s="40"/>
      <c r="AR1647" s="42">
        <f>+IF(Tabla1[[#This Row],[Fecha Baja]]="","",VALUE(1&amp;"/"&amp;MONTH(Tabla1[[#This Row],[Fecha Baja]])&amp;"/"&amp;YEAR(Tabla1[[#This Row],[Fecha Baja]])))</f>
        <v>43617</v>
      </c>
      <c r="AS1647" s="42" t="str">
        <f>IF(Tabla1[[#This Row],[Fecha Ingreso Plataforma]]="","",VALUE(1&amp;"/"&amp;MONTH(Tabla1[[#This Row],[Fecha Ingreso Plataforma]])&amp;"/"&amp;YEAR(Tabla1[[#This Row],[Fecha Ingreso Plataforma]])))</f>
        <v/>
      </c>
      <c r="AT1647" s="41" t="str">
        <f>+IF(AND(Tabla1[[#This Row],[dias]]&gt;=135,Tabla1[[#This Row],[Estado]]="Vigente"),"Si","No")</f>
        <v>No</v>
      </c>
      <c r="AU1647" s="37" t="str">
        <f>+IF(COUNTIF('PLAN EMPLEADO'!I:I,Tabla1[[#This Row],[Mail]])=0,"No","Si")</f>
        <v>No</v>
      </c>
      <c r="AV1647" s="89" t="s">
        <v>709</v>
      </c>
      <c r="AW1647" s="194"/>
    </row>
    <row r="1648" spans="1:49" x14ac:dyDescent="0.2">
      <c r="A1648" s="37" t="s">
        <v>27</v>
      </c>
      <c r="B1648" s="37" t="s">
        <v>3115</v>
      </c>
      <c r="C1648" s="37" t="s">
        <v>28</v>
      </c>
      <c r="D1648" s="37" t="s">
        <v>30</v>
      </c>
      <c r="E1648" s="193" t="str">
        <f>+LEFT(Tabla1[[#This Row],[RutDV]],8)</f>
        <v>15913002</v>
      </c>
      <c r="F1648" s="193" t="str">
        <f>+RIGHT(Tabla1[[#This Row],[RutDV]],1)</f>
        <v>9</v>
      </c>
      <c r="G1648" s="37" t="s">
        <v>6378</v>
      </c>
      <c r="H1648" s="37" t="s">
        <v>6447</v>
      </c>
      <c r="I1648" s="41" t="str">
        <f>+TRIM(Tabla1[[#This Row],[Nombres]]&amp;" "&amp;Tabla1[[#This Row],[Apellidos]])</f>
        <v>KATHERINE LILIAN PARRA ESPINOSA</v>
      </c>
      <c r="J1648" s="37" t="s">
        <v>6411</v>
      </c>
      <c r="K1648" s="37" t="s">
        <v>6412</v>
      </c>
      <c r="L1648" s="37" t="s">
        <v>2494</v>
      </c>
      <c r="M1648" s="37" t="s">
        <v>2499</v>
      </c>
      <c r="N1648" s="37" t="s">
        <v>3596</v>
      </c>
      <c r="P1648" s="45">
        <v>43662</v>
      </c>
      <c r="Q1648" s="37"/>
      <c r="R1648" s="45"/>
      <c r="S1648" s="45"/>
      <c r="T1648" s="45"/>
      <c r="U1648" s="45"/>
      <c r="V1648" s="40">
        <v>30897</v>
      </c>
      <c r="W1648" s="37" t="s">
        <v>2515</v>
      </c>
      <c r="Y1648" s="37" t="str">
        <f>+IFERROR(VLOOKUP(Tabla1[[#This Row],[Supervisor]],STAFF!E:H,4,0),"")</f>
        <v/>
      </c>
      <c r="Z1648" s="40">
        <v>43640</v>
      </c>
      <c r="AA1648" s="40">
        <v>43662</v>
      </c>
      <c r="AC1648" s="40"/>
      <c r="AD1648" s="37" t="s">
        <v>6447</v>
      </c>
      <c r="AE1648" s="37" t="s">
        <v>6447</v>
      </c>
      <c r="AF1648" s="37">
        <v>19311</v>
      </c>
      <c r="AG1648" s="37" t="s">
        <v>6472</v>
      </c>
      <c r="AJ1648" s="37">
        <v>61</v>
      </c>
      <c r="AK1648" s="37" t="s">
        <v>2515</v>
      </c>
      <c r="AL1648" s="37" t="s">
        <v>709</v>
      </c>
      <c r="AN1648" s="37" t="str">
        <f>+IF(AL1648=45,1,"")</f>
        <v/>
      </c>
      <c r="AO1648" s="40">
        <f ca="1">+TODAY()</f>
        <v>44256</v>
      </c>
      <c r="AP1648" s="41" t="str">
        <f>+IF(Tabla1[[#This Row],[Fecha Ingreso Plataforma]]="","",AO1648-AC1648)</f>
        <v/>
      </c>
      <c r="AQ1648" s="40"/>
      <c r="AR1648" s="42">
        <f>+IF(Tabla1[[#This Row],[Fecha Baja]]="","",VALUE(1&amp;"/"&amp;MONTH(Tabla1[[#This Row],[Fecha Baja]])&amp;"/"&amp;YEAR(Tabla1[[#This Row],[Fecha Baja]])))</f>
        <v>43647</v>
      </c>
      <c r="AS1648" s="42" t="str">
        <f>IF(Tabla1[[#This Row],[Fecha Ingreso Plataforma]]="","",VALUE(1&amp;"/"&amp;MONTH(Tabla1[[#This Row],[Fecha Ingreso Plataforma]])&amp;"/"&amp;YEAR(Tabla1[[#This Row],[Fecha Ingreso Plataforma]])))</f>
        <v/>
      </c>
      <c r="AT1648" s="41" t="str">
        <f>+IF(AND(Tabla1[[#This Row],[dias]]&gt;=135,Tabla1[[#This Row],[Estado]]="Vigente"),"Si","No")</f>
        <v>No</v>
      </c>
      <c r="AU1648" s="37" t="str">
        <f>+IF(COUNTIF('PLAN EMPLEADO'!I:I,Tabla1[[#This Row],[Mail]])=0,"No","Si")</f>
        <v>No</v>
      </c>
      <c r="AV1648" s="89" t="s">
        <v>709</v>
      </c>
      <c r="AW1648" s="194"/>
    </row>
    <row r="1649" spans="1:49" x14ac:dyDescent="0.2">
      <c r="A1649" s="37" t="s">
        <v>27</v>
      </c>
      <c r="B1649" s="37" t="s">
        <v>3115</v>
      </c>
      <c r="C1649" s="37" t="s">
        <v>28</v>
      </c>
      <c r="D1649" s="37" t="s">
        <v>30</v>
      </c>
      <c r="E1649" s="193" t="str">
        <f>+LEFT(Tabla1[[#This Row],[RutDV]],8)</f>
        <v>18633928</v>
      </c>
      <c r="F1649" s="193" t="str">
        <f>+RIGHT(Tabla1[[#This Row],[RutDV]],1)</f>
        <v>2</v>
      </c>
      <c r="G1649" s="37" t="s">
        <v>6368</v>
      </c>
      <c r="H1649" s="37" t="s">
        <v>6436</v>
      </c>
      <c r="I1649" s="41" t="str">
        <f>+TRIM(Tabla1[[#This Row],[Nombres]]&amp;" "&amp;Tabla1[[#This Row],[Apellidos]])</f>
        <v>LISSETT LORETO VALENZUELA GUERRERO</v>
      </c>
      <c r="J1649" s="37" t="s">
        <v>6391</v>
      </c>
      <c r="K1649" s="37" t="s">
        <v>6392</v>
      </c>
      <c r="L1649" s="37" t="s">
        <v>2494</v>
      </c>
      <c r="M1649" s="37" t="s">
        <v>2499</v>
      </c>
      <c r="N1649" s="37" t="s">
        <v>3112</v>
      </c>
      <c r="P1649" s="45">
        <v>43661</v>
      </c>
      <c r="Q1649" s="37"/>
      <c r="R1649" s="45"/>
      <c r="S1649" s="45"/>
      <c r="T1649" s="45"/>
      <c r="U1649" s="45"/>
      <c r="V1649" s="40">
        <v>34546</v>
      </c>
      <c r="W1649" s="37" t="s">
        <v>2515</v>
      </c>
      <c r="Y1649" s="37" t="str">
        <f>+IFERROR(VLOOKUP(Tabla1[[#This Row],[Supervisor]],STAFF!E:H,4,0),"")</f>
        <v/>
      </c>
      <c r="Z1649" s="40">
        <v>43640</v>
      </c>
      <c r="AA1649" s="40">
        <v>43662</v>
      </c>
      <c r="AC1649" s="40"/>
      <c r="AD1649" s="37" t="s">
        <v>6436</v>
      </c>
      <c r="AE1649" s="37" t="s">
        <v>6436</v>
      </c>
      <c r="AF1649" s="37">
        <v>19090</v>
      </c>
      <c r="AG1649" s="37" t="s">
        <v>6461</v>
      </c>
      <c r="AJ1649" s="37">
        <v>61</v>
      </c>
      <c r="AK1649" s="37" t="s">
        <v>2515</v>
      </c>
      <c r="AL1649" s="37" t="s">
        <v>709</v>
      </c>
      <c r="AN1649" s="37" t="str">
        <f>+IF(AL1649=45,1,"")</f>
        <v/>
      </c>
      <c r="AO1649" s="40">
        <f ca="1">+TODAY()</f>
        <v>44256</v>
      </c>
      <c r="AP1649" s="41" t="str">
        <f>+IF(Tabla1[[#This Row],[Fecha Ingreso Plataforma]]="","",AO1649-AC1649)</f>
        <v/>
      </c>
      <c r="AQ1649" s="40"/>
      <c r="AR1649" s="42">
        <f>+IF(Tabla1[[#This Row],[Fecha Baja]]="","",VALUE(1&amp;"/"&amp;MONTH(Tabla1[[#This Row],[Fecha Baja]])&amp;"/"&amp;YEAR(Tabla1[[#This Row],[Fecha Baja]])))</f>
        <v>43647</v>
      </c>
      <c r="AS1649" s="42" t="str">
        <f>IF(Tabla1[[#This Row],[Fecha Ingreso Plataforma]]="","",VALUE(1&amp;"/"&amp;MONTH(Tabla1[[#This Row],[Fecha Ingreso Plataforma]])&amp;"/"&amp;YEAR(Tabla1[[#This Row],[Fecha Ingreso Plataforma]])))</f>
        <v/>
      </c>
      <c r="AT1649" s="41" t="str">
        <f>+IF(AND(Tabla1[[#This Row],[dias]]&gt;=135,Tabla1[[#This Row],[Estado]]="Vigente"),"Si","No")</f>
        <v>No</v>
      </c>
      <c r="AU1649" s="37" t="str">
        <f>+IF(COUNTIF('PLAN EMPLEADO'!I:I,Tabla1[[#This Row],[Mail]])=0,"No","Si")</f>
        <v>No</v>
      </c>
      <c r="AV1649" s="89" t="s">
        <v>709</v>
      </c>
      <c r="AW1649" s="194"/>
    </row>
    <row r="1650" spans="1:49" x14ac:dyDescent="0.2">
      <c r="A1650" s="37" t="s">
        <v>27</v>
      </c>
      <c r="B1650" s="37" t="s">
        <v>3115</v>
      </c>
      <c r="C1650" s="37" t="s">
        <v>28</v>
      </c>
      <c r="D1650" s="37" t="s">
        <v>30</v>
      </c>
      <c r="E1650" s="193" t="str">
        <f>+LEFT(Tabla1[[#This Row],[RutDV]],8)</f>
        <v>15595439</v>
      </c>
      <c r="F1650" s="193" t="str">
        <f>+RIGHT(Tabla1[[#This Row],[RutDV]],1)</f>
        <v>6</v>
      </c>
      <c r="G1650" s="37" t="s">
        <v>6375</v>
      </c>
      <c r="H1650" s="37" t="s">
        <v>6444</v>
      </c>
      <c r="I1650" s="41" t="str">
        <f>+TRIM(Tabla1[[#This Row],[Nombres]]&amp;" "&amp;Tabla1[[#This Row],[Apellidos]])</f>
        <v>NICOLE GERALDINE CERENIC GONZALEZ</v>
      </c>
      <c r="J1650" s="37" t="s">
        <v>6405</v>
      </c>
      <c r="K1650" s="37" t="s">
        <v>6406</v>
      </c>
      <c r="L1650" s="37" t="s">
        <v>2494</v>
      </c>
      <c r="M1650" s="37" t="s">
        <v>2499</v>
      </c>
      <c r="N1650" s="37" t="s">
        <v>3112</v>
      </c>
      <c r="P1650" s="45">
        <v>43655</v>
      </c>
      <c r="Q1650" s="37"/>
      <c r="R1650" s="45"/>
      <c r="S1650" s="45"/>
      <c r="T1650" s="45"/>
      <c r="U1650" s="45"/>
      <c r="V1650" s="40">
        <v>30701</v>
      </c>
      <c r="W1650" s="37" t="s">
        <v>2515</v>
      </c>
      <c r="Y1650" s="37" t="str">
        <f>+IFERROR(VLOOKUP(Tabla1[[#This Row],[Supervisor]],STAFF!E:H,4,0),"")</f>
        <v/>
      </c>
      <c r="Z1650" s="40">
        <v>43640</v>
      </c>
      <c r="AA1650" s="40">
        <v>43662</v>
      </c>
      <c r="AC1650" s="40"/>
      <c r="AD1650" s="37" t="s">
        <v>6444</v>
      </c>
      <c r="AE1650" s="37" t="s">
        <v>6444</v>
      </c>
      <c r="AF1650" s="37">
        <v>19308</v>
      </c>
      <c r="AG1650" s="37" t="s">
        <v>6469</v>
      </c>
      <c r="AJ1650" s="37">
        <v>61</v>
      </c>
      <c r="AK1650" s="37" t="s">
        <v>2515</v>
      </c>
      <c r="AL1650" s="37" t="s">
        <v>709</v>
      </c>
      <c r="AN1650" s="37" t="str">
        <f>+IF(AL1650=45,1,"")</f>
        <v/>
      </c>
      <c r="AO1650" s="40">
        <f ca="1">+TODAY()</f>
        <v>44256</v>
      </c>
      <c r="AP1650" s="41" t="str">
        <f>+IF(Tabla1[[#This Row],[Fecha Ingreso Plataforma]]="","",AO1650-AC1650)</f>
        <v/>
      </c>
      <c r="AQ1650" s="40"/>
      <c r="AR1650" s="42">
        <f>+IF(Tabla1[[#This Row],[Fecha Baja]]="","",VALUE(1&amp;"/"&amp;MONTH(Tabla1[[#This Row],[Fecha Baja]])&amp;"/"&amp;YEAR(Tabla1[[#This Row],[Fecha Baja]])))</f>
        <v>43647</v>
      </c>
      <c r="AS1650" s="42" t="str">
        <f>IF(Tabla1[[#This Row],[Fecha Ingreso Plataforma]]="","",VALUE(1&amp;"/"&amp;MONTH(Tabla1[[#This Row],[Fecha Ingreso Plataforma]])&amp;"/"&amp;YEAR(Tabla1[[#This Row],[Fecha Ingreso Plataforma]])))</f>
        <v/>
      </c>
      <c r="AT1650" s="41" t="str">
        <f>+IF(AND(Tabla1[[#This Row],[dias]]&gt;=135,Tabla1[[#This Row],[Estado]]="Vigente"),"Si","No")</f>
        <v>No</v>
      </c>
      <c r="AU1650" s="37" t="str">
        <f>+IF(COUNTIF('PLAN EMPLEADO'!I:I,Tabla1[[#This Row],[Mail]])=0,"No","Si")</f>
        <v>No</v>
      </c>
      <c r="AV1650" s="89" t="s">
        <v>709</v>
      </c>
      <c r="AW1650" s="194"/>
    </row>
    <row r="1651" spans="1:49" x14ac:dyDescent="0.2">
      <c r="A1651" s="37" t="s">
        <v>27</v>
      </c>
      <c r="B1651" s="37" t="s">
        <v>3115</v>
      </c>
      <c r="C1651" s="37" t="s">
        <v>28</v>
      </c>
      <c r="D1651" s="37" t="s">
        <v>30</v>
      </c>
      <c r="E1651" s="193" t="str">
        <f>+LEFT(Tabla1[[#This Row],[RutDV]],8)</f>
        <v>15885506</v>
      </c>
      <c r="F1651" s="193" t="str">
        <f>+RIGHT(Tabla1[[#This Row],[RutDV]],1)</f>
        <v>2</v>
      </c>
      <c r="G1651" s="37" t="s">
        <v>6377</v>
      </c>
      <c r="H1651" s="37" t="s">
        <v>6446</v>
      </c>
      <c r="I1651" s="41" t="str">
        <f>+TRIM(Tabla1[[#This Row],[Nombres]]&amp;" "&amp;Tabla1[[#This Row],[Apellidos]])</f>
        <v>SILEY MARIBELLA ALVAREZ ARACENA</v>
      </c>
      <c r="J1651" s="37" t="s">
        <v>6409</v>
      </c>
      <c r="K1651" s="37" t="s">
        <v>6410</v>
      </c>
      <c r="L1651" s="37" t="s">
        <v>2494</v>
      </c>
      <c r="M1651" s="37" t="s">
        <v>2499</v>
      </c>
      <c r="N1651" s="37" t="s">
        <v>3112</v>
      </c>
      <c r="P1651" s="45">
        <v>43647</v>
      </c>
      <c r="Q1651" s="37"/>
      <c r="R1651" s="45"/>
      <c r="S1651" s="45"/>
      <c r="T1651" s="45"/>
      <c r="U1651" s="45"/>
      <c r="V1651" s="40">
        <v>31000</v>
      </c>
      <c r="W1651" s="37" t="s">
        <v>2515</v>
      </c>
      <c r="Y1651" s="37" t="str">
        <f>+IFERROR(VLOOKUP(Tabla1[[#This Row],[Supervisor]],STAFF!E:H,4,0),"")</f>
        <v/>
      </c>
      <c r="Z1651" s="40">
        <v>43640</v>
      </c>
      <c r="AA1651" s="40">
        <v>43662</v>
      </c>
      <c r="AC1651" s="40"/>
      <c r="AD1651" s="37" t="s">
        <v>6446</v>
      </c>
      <c r="AE1651" s="37" t="s">
        <v>6446</v>
      </c>
      <c r="AF1651" s="37">
        <v>19309</v>
      </c>
      <c r="AG1651" s="37" t="s">
        <v>6471</v>
      </c>
      <c r="AJ1651" s="37">
        <v>61</v>
      </c>
      <c r="AK1651" s="37" t="s">
        <v>2515</v>
      </c>
      <c r="AL1651" s="37" t="s">
        <v>709</v>
      </c>
      <c r="AN1651" s="37" t="str">
        <f>+IF(AL1651=45,1,"")</f>
        <v/>
      </c>
      <c r="AO1651" s="40">
        <f ca="1">+TODAY()</f>
        <v>44256</v>
      </c>
      <c r="AP1651" s="41" t="str">
        <f>+IF(Tabla1[[#This Row],[Fecha Ingreso Plataforma]]="","",AO1651-AC1651)</f>
        <v/>
      </c>
      <c r="AQ1651" s="40"/>
      <c r="AR1651" s="42">
        <f>+IF(Tabla1[[#This Row],[Fecha Baja]]="","",VALUE(1&amp;"/"&amp;MONTH(Tabla1[[#This Row],[Fecha Baja]])&amp;"/"&amp;YEAR(Tabla1[[#This Row],[Fecha Baja]])))</f>
        <v>43647</v>
      </c>
      <c r="AS1651" s="42" t="str">
        <f>IF(Tabla1[[#This Row],[Fecha Ingreso Plataforma]]="","",VALUE(1&amp;"/"&amp;MONTH(Tabla1[[#This Row],[Fecha Ingreso Plataforma]])&amp;"/"&amp;YEAR(Tabla1[[#This Row],[Fecha Ingreso Plataforma]])))</f>
        <v/>
      </c>
      <c r="AT1651" s="41" t="str">
        <f>+IF(AND(Tabla1[[#This Row],[dias]]&gt;=135,Tabla1[[#This Row],[Estado]]="Vigente"),"Si","No")</f>
        <v>No</v>
      </c>
      <c r="AU1651" s="37" t="str">
        <f>+IF(COUNTIF('PLAN EMPLEADO'!I:I,Tabla1[[#This Row],[Mail]])=0,"No","Si")</f>
        <v>No</v>
      </c>
      <c r="AV1651" s="89" t="s">
        <v>709</v>
      </c>
      <c r="AW1651" s="194"/>
    </row>
    <row r="1652" spans="1:49" x14ac:dyDescent="0.2">
      <c r="A1652" s="37" t="s">
        <v>27</v>
      </c>
      <c r="B1652" s="37" t="s">
        <v>3115</v>
      </c>
      <c r="C1652" s="37" t="s">
        <v>28</v>
      </c>
      <c r="D1652" s="37" t="s">
        <v>30</v>
      </c>
      <c r="E1652" s="193" t="str">
        <f>+LEFT(Tabla1[[#This Row],[RutDV]],8)</f>
        <v>20342026</v>
      </c>
      <c r="F1652" s="193" t="str">
        <f>+RIGHT(Tabla1[[#This Row],[RutDV]],1)</f>
        <v>9</v>
      </c>
      <c r="G1652" s="37" t="s">
        <v>6379</v>
      </c>
      <c r="H1652" s="37" t="s">
        <v>6448</v>
      </c>
      <c r="I1652" s="41" t="str">
        <f>+TRIM(Tabla1[[#This Row],[Nombres]]&amp;" "&amp;Tabla1[[#This Row],[Apellidos]])</f>
        <v>VALERIE PAOLA MURILLO BADILLA</v>
      </c>
      <c r="J1652" s="37" t="s">
        <v>6413</v>
      </c>
      <c r="K1652" s="37" t="s">
        <v>6414</v>
      </c>
      <c r="L1652" s="37" t="s">
        <v>2494</v>
      </c>
      <c r="M1652" s="37" t="s">
        <v>2499</v>
      </c>
      <c r="N1652" s="37" t="s">
        <v>3112</v>
      </c>
      <c r="P1652" s="45">
        <v>43654</v>
      </c>
      <c r="Q1652" s="37"/>
      <c r="R1652" s="45"/>
      <c r="S1652" s="45"/>
      <c r="T1652" s="45"/>
      <c r="U1652" s="45"/>
      <c r="V1652" s="40">
        <v>36024</v>
      </c>
      <c r="W1652" s="37" t="s">
        <v>2515</v>
      </c>
      <c r="Y1652" s="37" t="str">
        <f>+IFERROR(VLOOKUP(Tabla1[[#This Row],[Supervisor]],STAFF!E:H,4,0),"")</f>
        <v/>
      </c>
      <c r="Z1652" s="40">
        <v>43640</v>
      </c>
      <c r="AA1652" s="40">
        <v>43662</v>
      </c>
      <c r="AC1652" s="40"/>
      <c r="AD1652" s="37" t="s">
        <v>6448</v>
      </c>
      <c r="AE1652" s="37" t="s">
        <v>6448</v>
      </c>
      <c r="AF1652" s="37">
        <v>19312</v>
      </c>
      <c r="AG1652" s="37" t="s">
        <v>6473</v>
      </c>
      <c r="AJ1652" s="37">
        <v>61</v>
      </c>
      <c r="AK1652" s="37" t="s">
        <v>2515</v>
      </c>
      <c r="AL1652" s="37" t="s">
        <v>709</v>
      </c>
      <c r="AN1652" s="37" t="str">
        <f>+IF(AL1652=45,1,"")</f>
        <v/>
      </c>
      <c r="AO1652" s="40">
        <f ca="1">+TODAY()</f>
        <v>44256</v>
      </c>
      <c r="AP1652" s="41" t="str">
        <f>+IF(Tabla1[[#This Row],[Fecha Ingreso Plataforma]]="","",AO1652-AC1652)</f>
        <v/>
      </c>
      <c r="AQ1652" s="40"/>
      <c r="AR1652" s="42">
        <f>+IF(Tabla1[[#This Row],[Fecha Baja]]="","",VALUE(1&amp;"/"&amp;MONTH(Tabla1[[#This Row],[Fecha Baja]])&amp;"/"&amp;YEAR(Tabla1[[#This Row],[Fecha Baja]])))</f>
        <v>43647</v>
      </c>
      <c r="AS1652" s="42" t="str">
        <f>IF(Tabla1[[#This Row],[Fecha Ingreso Plataforma]]="","",VALUE(1&amp;"/"&amp;MONTH(Tabla1[[#This Row],[Fecha Ingreso Plataforma]])&amp;"/"&amp;YEAR(Tabla1[[#This Row],[Fecha Ingreso Plataforma]])))</f>
        <v/>
      </c>
      <c r="AT1652" s="41" t="str">
        <f>+IF(AND(Tabla1[[#This Row],[dias]]&gt;=135,Tabla1[[#This Row],[Estado]]="Vigente"),"Si","No")</f>
        <v>No</v>
      </c>
      <c r="AU1652" s="37" t="str">
        <f>+IF(COUNTIF('PLAN EMPLEADO'!I:I,Tabla1[[#This Row],[Mail]])=0,"No","Si")</f>
        <v>No</v>
      </c>
      <c r="AV1652" s="89" t="s">
        <v>709</v>
      </c>
      <c r="AW1652" s="194"/>
    </row>
    <row r="1653" spans="1:49" x14ac:dyDescent="0.2">
      <c r="A1653" s="37" t="s">
        <v>27</v>
      </c>
      <c r="B1653" s="37" t="s">
        <v>3115</v>
      </c>
      <c r="C1653" s="37" t="s">
        <v>28</v>
      </c>
      <c r="D1653" s="37" t="s">
        <v>30</v>
      </c>
      <c r="E1653" s="193" t="str">
        <f>+LEFT(Tabla1[[#This Row],[RutDV]],8)</f>
        <v>13874921</v>
      </c>
      <c r="F1653" s="193" t="str">
        <f>+RIGHT(Tabla1[[#This Row],[RutDV]],1)</f>
        <v>5</v>
      </c>
      <c r="G1653" s="37" t="s">
        <v>6386</v>
      </c>
      <c r="H1653" s="37" t="s">
        <v>6455</v>
      </c>
      <c r="I1653" s="41" t="str">
        <f>+TRIM(Tabla1[[#This Row],[Nombres]]&amp;" "&amp;Tabla1[[#This Row],[Apellidos]])</f>
        <v>YOCELIN DEL CARMEN CASTRO GODOY</v>
      </c>
      <c r="J1653" s="37" t="s">
        <v>6426</v>
      </c>
      <c r="K1653" s="37" t="s">
        <v>6427</v>
      </c>
      <c r="L1653" s="37" t="s">
        <v>2494</v>
      </c>
      <c r="M1653" s="37" t="s">
        <v>2499</v>
      </c>
      <c r="N1653" s="37" t="s">
        <v>3112</v>
      </c>
      <c r="P1653" s="45">
        <v>43655</v>
      </c>
      <c r="Q1653" s="37"/>
      <c r="R1653" s="45"/>
      <c r="S1653" s="45"/>
      <c r="T1653" s="45"/>
      <c r="U1653" s="45"/>
      <c r="V1653" s="40">
        <v>29306</v>
      </c>
      <c r="W1653" s="37" t="s">
        <v>2515</v>
      </c>
      <c r="Y1653" s="37" t="str">
        <f>+IFERROR(VLOOKUP(Tabla1[[#This Row],[Supervisor]],STAFF!E:H,4,0),"")</f>
        <v/>
      </c>
      <c r="Z1653" s="40">
        <v>43640</v>
      </c>
      <c r="AA1653" s="40">
        <v>43662</v>
      </c>
      <c r="AC1653" s="40"/>
      <c r="AD1653" s="37" t="s">
        <v>6455</v>
      </c>
      <c r="AE1653" s="37" t="s">
        <v>6455</v>
      </c>
      <c r="AF1653" s="37">
        <v>19323</v>
      </c>
      <c r="AG1653" s="37" t="s">
        <v>6480</v>
      </c>
      <c r="AJ1653" s="37">
        <v>61</v>
      </c>
      <c r="AK1653" s="37" t="s">
        <v>2515</v>
      </c>
      <c r="AL1653" s="37" t="s">
        <v>709</v>
      </c>
      <c r="AN1653" s="37" t="str">
        <f>+IF(AL1653=45,1,"")</f>
        <v/>
      </c>
      <c r="AO1653" s="40">
        <f ca="1">+TODAY()</f>
        <v>44256</v>
      </c>
      <c r="AP1653" s="41" t="str">
        <f>+IF(Tabla1[[#This Row],[Fecha Ingreso Plataforma]]="","",AO1653-AC1653)</f>
        <v/>
      </c>
      <c r="AQ1653" s="40"/>
      <c r="AR1653" s="42">
        <f>+IF(Tabla1[[#This Row],[Fecha Baja]]="","",VALUE(1&amp;"/"&amp;MONTH(Tabla1[[#This Row],[Fecha Baja]])&amp;"/"&amp;YEAR(Tabla1[[#This Row],[Fecha Baja]])))</f>
        <v>43647</v>
      </c>
      <c r="AS1653" s="42" t="str">
        <f>IF(Tabla1[[#This Row],[Fecha Ingreso Plataforma]]="","",VALUE(1&amp;"/"&amp;MONTH(Tabla1[[#This Row],[Fecha Ingreso Plataforma]])&amp;"/"&amp;YEAR(Tabla1[[#This Row],[Fecha Ingreso Plataforma]])))</f>
        <v/>
      </c>
      <c r="AT1653" s="41" t="str">
        <f>+IF(AND(Tabla1[[#This Row],[dias]]&gt;=135,Tabla1[[#This Row],[Estado]]="Vigente"),"Si","No")</f>
        <v>No</v>
      </c>
      <c r="AU1653" s="37" t="str">
        <f>+IF(COUNTIF('PLAN EMPLEADO'!I:I,Tabla1[[#This Row],[Mail]])=0,"No","Si")</f>
        <v>No</v>
      </c>
      <c r="AV1653" s="89" t="s">
        <v>709</v>
      </c>
      <c r="AW1653" s="194"/>
    </row>
    <row r="1654" spans="1:49" x14ac:dyDescent="0.2">
      <c r="A1654" s="37" t="s">
        <v>27</v>
      </c>
      <c r="B1654" s="37" t="s">
        <v>3115</v>
      </c>
      <c r="C1654" s="37" t="s">
        <v>28</v>
      </c>
      <c r="D1654" s="37" t="s">
        <v>30</v>
      </c>
      <c r="E1654" s="193" t="str">
        <f>+LEFT(Tabla1[[#This Row],[RutDV]],8)</f>
        <v>16388781</v>
      </c>
      <c r="F1654" s="193" t="str">
        <f>+RIGHT(Tabla1[[#This Row],[RutDV]],1)</f>
        <v>9</v>
      </c>
      <c r="G1654" s="37" t="s">
        <v>6525</v>
      </c>
      <c r="H1654" s="37" t="s">
        <v>6566</v>
      </c>
      <c r="I1654" s="41" t="str">
        <f>+TRIM(Tabla1[[#This Row],[Nombres]]&amp;" "&amp;Tabla1[[#This Row],[Apellidos]])</f>
        <v>ALISSON MALU AEULTT ZEPEDA</v>
      </c>
      <c r="J1654" s="37" t="s">
        <v>6492</v>
      </c>
      <c r="K1654" s="37" t="s">
        <v>6493</v>
      </c>
      <c r="L1654" s="37" t="s">
        <v>2494</v>
      </c>
      <c r="M1654" s="37" t="s">
        <v>2499</v>
      </c>
      <c r="N1654" s="37" t="s">
        <v>3112</v>
      </c>
      <c r="P1654" s="40">
        <v>43656</v>
      </c>
      <c r="Q1654" s="37"/>
      <c r="R1654" s="45"/>
      <c r="S1654" s="45"/>
      <c r="T1654" s="45"/>
      <c r="U1654" s="45"/>
      <c r="V1654" s="40" t="s">
        <v>6546</v>
      </c>
      <c r="W1654" s="37" t="s">
        <v>6541</v>
      </c>
      <c r="Y1654" s="37" t="str">
        <f>+IFERROR(VLOOKUP(Tabla1[[#This Row],[Supervisor]],STAFF!E:H,4,0),"")</f>
        <v/>
      </c>
      <c r="Z1654" s="40">
        <v>43649</v>
      </c>
      <c r="AA1654" s="40">
        <v>43670</v>
      </c>
      <c r="AC1654" s="40"/>
      <c r="AD1654" s="37" t="s">
        <v>6566</v>
      </c>
      <c r="AE1654" s="37" t="s">
        <v>6566</v>
      </c>
      <c r="AF1654" s="37">
        <v>19229</v>
      </c>
      <c r="AG1654" s="37" t="s">
        <v>6586</v>
      </c>
      <c r="AJ1654" s="37">
        <v>62</v>
      </c>
      <c r="AK1654" s="37" t="s">
        <v>6541</v>
      </c>
      <c r="AL1654" s="37" t="s">
        <v>709</v>
      </c>
      <c r="AN1654" s="37" t="str">
        <f>+IF(AL1654=45,1,"")</f>
        <v/>
      </c>
      <c r="AO1654" s="40">
        <f ca="1">+TODAY()</f>
        <v>44256</v>
      </c>
      <c r="AP1654" s="41" t="str">
        <f>+IF(Tabla1[[#This Row],[Fecha Ingreso Plataforma]]="","",AO1654-AC1654)</f>
        <v/>
      </c>
      <c r="AQ1654" s="40"/>
      <c r="AR1654" s="42">
        <f>+IF(Tabla1[[#This Row],[Fecha Baja]]="","",VALUE(1&amp;"/"&amp;MONTH(Tabla1[[#This Row],[Fecha Baja]])&amp;"/"&amp;YEAR(Tabla1[[#This Row],[Fecha Baja]])))</f>
        <v>43647</v>
      </c>
      <c r="AS1654" s="42" t="str">
        <f>IF(Tabla1[[#This Row],[Fecha Ingreso Plataforma]]="","",VALUE(1&amp;"/"&amp;MONTH(Tabla1[[#This Row],[Fecha Ingreso Plataforma]])&amp;"/"&amp;YEAR(Tabla1[[#This Row],[Fecha Ingreso Plataforma]])))</f>
        <v/>
      </c>
      <c r="AT1654" s="41" t="str">
        <f>+IF(AND(Tabla1[[#This Row],[dias]]&gt;=135,Tabla1[[#This Row],[Estado]]="Vigente"),"Si","No")</f>
        <v>No</v>
      </c>
      <c r="AU1654" s="37" t="str">
        <f>+IF(COUNTIF('PLAN EMPLEADO'!I:I,Tabla1[[#This Row],[Mail]])=0,"No","Si")</f>
        <v>No</v>
      </c>
      <c r="AV1654" s="89" t="s">
        <v>709</v>
      </c>
      <c r="AW1654" s="194"/>
    </row>
    <row r="1655" spans="1:49" x14ac:dyDescent="0.2">
      <c r="A1655" s="37" t="s">
        <v>27</v>
      </c>
      <c r="B1655" s="37" t="s">
        <v>3115</v>
      </c>
      <c r="C1655" s="37" t="s">
        <v>28</v>
      </c>
      <c r="D1655" s="37" t="s">
        <v>30</v>
      </c>
      <c r="E1655" s="193" t="str">
        <f>+LEFT(Tabla1[[#This Row],[RutDV]],8)</f>
        <v>20006514</v>
      </c>
      <c r="F1655" s="193" t="str">
        <f>+RIGHT(Tabla1[[#This Row],[RutDV]],1)</f>
        <v>K</v>
      </c>
      <c r="G1655" s="37" t="s">
        <v>6540</v>
      </c>
      <c r="H1655" s="37" t="s">
        <v>6581</v>
      </c>
      <c r="I1655" s="41" t="str">
        <f>+TRIM(Tabla1[[#This Row],[Nombres]]&amp;" "&amp;Tabla1[[#This Row],[Apellidos]])</f>
        <v>CONSUELO IGNACIA ARAYA MERCADO</v>
      </c>
      <c r="J1655" s="37" t="s">
        <v>6519</v>
      </c>
      <c r="K1655" s="37" t="s">
        <v>6520</v>
      </c>
      <c r="L1655" s="37" t="s">
        <v>2494</v>
      </c>
      <c r="M1655" s="37" t="s">
        <v>2499</v>
      </c>
      <c r="N1655" s="37" t="s">
        <v>3112</v>
      </c>
      <c r="P1655" s="40">
        <v>43670</v>
      </c>
      <c r="Q1655" s="37"/>
      <c r="R1655" s="45"/>
      <c r="S1655" s="45"/>
      <c r="T1655" s="45"/>
      <c r="U1655" s="45"/>
      <c r="V1655" s="40" t="s">
        <v>6561</v>
      </c>
      <c r="W1655" s="37" t="s">
        <v>6541</v>
      </c>
      <c r="Y1655" s="37" t="str">
        <f>+IFERROR(VLOOKUP(Tabla1[[#This Row],[Supervisor]],STAFF!E:H,4,0),"")</f>
        <v/>
      </c>
      <c r="Z1655" s="40">
        <v>43649</v>
      </c>
      <c r="AA1655" s="40">
        <v>43670</v>
      </c>
      <c r="AC1655" s="40"/>
      <c r="AD1655" s="37" t="s">
        <v>6581</v>
      </c>
      <c r="AE1655" s="37" t="s">
        <v>6581</v>
      </c>
      <c r="AF1655" s="37">
        <v>19193</v>
      </c>
      <c r="AG1655" s="37" t="s">
        <v>6601</v>
      </c>
      <c r="AJ1655" s="37">
        <v>62</v>
      </c>
      <c r="AK1655" s="37" t="s">
        <v>6541</v>
      </c>
      <c r="AL1655" s="37" t="s">
        <v>709</v>
      </c>
      <c r="AN1655" s="37" t="str">
        <f>+IF(AL1655=45,1,"")</f>
        <v/>
      </c>
      <c r="AO1655" s="40">
        <f ca="1">+TODAY()</f>
        <v>44256</v>
      </c>
      <c r="AP1655" s="41" t="str">
        <f>+IF(Tabla1[[#This Row],[Fecha Ingreso Plataforma]]="","",AO1655-AC1655)</f>
        <v/>
      </c>
      <c r="AQ1655" s="40"/>
      <c r="AR1655" s="42">
        <f>+IF(Tabla1[[#This Row],[Fecha Baja]]="","",VALUE(1&amp;"/"&amp;MONTH(Tabla1[[#This Row],[Fecha Baja]])&amp;"/"&amp;YEAR(Tabla1[[#This Row],[Fecha Baja]])))</f>
        <v>43647</v>
      </c>
      <c r="AS1655" s="42" t="str">
        <f>IF(Tabla1[[#This Row],[Fecha Ingreso Plataforma]]="","",VALUE(1&amp;"/"&amp;MONTH(Tabla1[[#This Row],[Fecha Ingreso Plataforma]])&amp;"/"&amp;YEAR(Tabla1[[#This Row],[Fecha Ingreso Plataforma]])))</f>
        <v/>
      </c>
      <c r="AT1655" s="41" t="str">
        <f>+IF(AND(Tabla1[[#This Row],[dias]]&gt;=135,Tabla1[[#This Row],[Estado]]="Vigente"),"Si","No")</f>
        <v>No</v>
      </c>
      <c r="AU1655" s="37" t="str">
        <f>+IF(COUNTIF('PLAN EMPLEADO'!I:I,Tabla1[[#This Row],[Mail]])=0,"No","Si")</f>
        <v>No</v>
      </c>
      <c r="AV1655" s="89" t="s">
        <v>709</v>
      </c>
      <c r="AW1655" s="194"/>
    </row>
    <row r="1656" spans="1:49" x14ac:dyDescent="0.2">
      <c r="A1656" s="37" t="s">
        <v>27</v>
      </c>
      <c r="B1656" s="37" t="s">
        <v>3115</v>
      </c>
      <c r="C1656" s="37" t="s">
        <v>28</v>
      </c>
      <c r="D1656" s="37" t="s">
        <v>30</v>
      </c>
      <c r="E1656" s="193" t="str">
        <f>+LEFT(Tabla1[[#This Row],[RutDV]],8)</f>
        <v>18758891</v>
      </c>
      <c r="F1656" s="193" t="str">
        <f>+RIGHT(Tabla1[[#This Row],[RutDV]],1)</f>
        <v>K</v>
      </c>
      <c r="G1656" s="37" t="s">
        <v>6524</v>
      </c>
      <c r="H1656" s="37" t="s">
        <v>6565</v>
      </c>
      <c r="I1656" s="41" t="str">
        <f>+TRIM(Tabla1[[#This Row],[Nombres]]&amp;" "&amp;Tabla1[[#This Row],[Apellidos]])</f>
        <v>CONTANZA MACARENA CASTILLO AMANTE</v>
      </c>
      <c r="J1656" s="37" t="s">
        <v>6490</v>
      </c>
      <c r="K1656" s="37" t="s">
        <v>6491</v>
      </c>
      <c r="L1656" s="37" t="s">
        <v>2494</v>
      </c>
      <c r="M1656" s="37" t="s">
        <v>2499</v>
      </c>
      <c r="N1656" s="37" t="s">
        <v>3112</v>
      </c>
      <c r="P1656" s="40">
        <v>43657</v>
      </c>
      <c r="Q1656" s="37"/>
      <c r="R1656" s="45"/>
      <c r="S1656" s="45"/>
      <c r="T1656" s="45"/>
      <c r="U1656" s="45"/>
      <c r="V1656" s="40" t="s">
        <v>6545</v>
      </c>
      <c r="W1656" s="37" t="s">
        <v>6541</v>
      </c>
      <c r="Y1656" s="37" t="str">
        <f>+IFERROR(VLOOKUP(Tabla1[[#This Row],[Supervisor]],STAFF!E:H,4,0),"")</f>
        <v/>
      </c>
      <c r="Z1656" s="40">
        <v>43649</v>
      </c>
      <c r="AA1656" s="40">
        <v>43670</v>
      </c>
      <c r="AC1656" s="40"/>
      <c r="AD1656" s="37" t="s">
        <v>6565</v>
      </c>
      <c r="AE1656" s="37" t="s">
        <v>6565</v>
      </c>
      <c r="AF1656" s="37">
        <v>19228</v>
      </c>
      <c r="AG1656" s="37" t="s">
        <v>6585</v>
      </c>
      <c r="AJ1656" s="37">
        <v>62</v>
      </c>
      <c r="AK1656" s="37" t="s">
        <v>6541</v>
      </c>
      <c r="AL1656" s="37" t="s">
        <v>709</v>
      </c>
      <c r="AN1656" s="37" t="str">
        <f>+IF(AL1656=45,1,"")</f>
        <v/>
      </c>
      <c r="AO1656" s="40">
        <f ca="1">+TODAY()</f>
        <v>44256</v>
      </c>
      <c r="AP1656" s="41" t="str">
        <f>+IF(Tabla1[[#This Row],[Fecha Ingreso Plataforma]]="","",AO1656-AC1656)</f>
        <v/>
      </c>
      <c r="AQ1656" s="40"/>
      <c r="AR1656" s="42">
        <f>+IF(Tabla1[[#This Row],[Fecha Baja]]="","",VALUE(1&amp;"/"&amp;MONTH(Tabla1[[#This Row],[Fecha Baja]])&amp;"/"&amp;YEAR(Tabla1[[#This Row],[Fecha Baja]])))</f>
        <v>43647</v>
      </c>
      <c r="AS1656" s="42" t="str">
        <f>IF(Tabla1[[#This Row],[Fecha Ingreso Plataforma]]="","",VALUE(1&amp;"/"&amp;MONTH(Tabla1[[#This Row],[Fecha Ingreso Plataforma]])&amp;"/"&amp;YEAR(Tabla1[[#This Row],[Fecha Ingreso Plataforma]])))</f>
        <v/>
      </c>
      <c r="AT1656" s="41" t="str">
        <f>+IF(AND(Tabla1[[#This Row],[dias]]&gt;=135,Tabla1[[#This Row],[Estado]]="Vigente"),"Si","No")</f>
        <v>No</v>
      </c>
      <c r="AU1656" s="37" t="str">
        <f>+IF(COUNTIF('PLAN EMPLEADO'!I:I,Tabla1[[#This Row],[Mail]])=0,"No","Si")</f>
        <v>No</v>
      </c>
      <c r="AV1656" s="89" t="s">
        <v>709</v>
      </c>
      <c r="AW1656" s="194"/>
    </row>
    <row r="1657" spans="1:49" x14ac:dyDescent="0.2">
      <c r="A1657" s="37" t="s">
        <v>27</v>
      </c>
      <c r="B1657" s="37" t="s">
        <v>3115</v>
      </c>
      <c r="C1657" s="37" t="s">
        <v>28</v>
      </c>
      <c r="D1657" s="37" t="s">
        <v>30</v>
      </c>
      <c r="E1657" s="193" t="str">
        <f>+LEFT(Tabla1[[#This Row],[RutDV]],8)</f>
        <v>19054610</v>
      </c>
      <c r="F1657" s="193" t="str">
        <f>+RIGHT(Tabla1[[#This Row],[RutDV]],1)</f>
        <v>1</v>
      </c>
      <c r="G1657" s="37" t="s">
        <v>6530</v>
      </c>
      <c r="H1657" s="37" t="s">
        <v>6571</v>
      </c>
      <c r="I1657" s="41" t="str">
        <f>+TRIM(Tabla1[[#This Row],[Nombres]]&amp;" "&amp;Tabla1[[#This Row],[Apellidos]])</f>
        <v>DEISY ANDREA NUÑEZ SANCHEZ</v>
      </c>
      <c r="J1657" s="37" t="s">
        <v>6501</v>
      </c>
      <c r="K1657" s="37" t="s">
        <v>6502</v>
      </c>
      <c r="L1657" s="37" t="s">
        <v>2494</v>
      </c>
      <c r="M1657" s="37" t="s">
        <v>2499</v>
      </c>
      <c r="N1657" s="37" t="s">
        <v>3112</v>
      </c>
      <c r="P1657" s="40">
        <v>43665</v>
      </c>
      <c r="Q1657" s="37"/>
      <c r="R1657" s="45"/>
      <c r="S1657" s="45"/>
      <c r="T1657" s="45"/>
      <c r="U1657" s="45"/>
      <c r="V1657" s="40" t="s">
        <v>6551</v>
      </c>
      <c r="W1657" s="37" t="s">
        <v>6541</v>
      </c>
      <c r="Y1657" s="37" t="str">
        <f>+IFERROR(VLOOKUP(Tabla1[[#This Row],[Supervisor]],STAFF!E:H,4,0),"")</f>
        <v/>
      </c>
      <c r="Z1657" s="40">
        <v>43649</v>
      </c>
      <c r="AA1657" s="40">
        <v>43670</v>
      </c>
      <c r="AC1657" s="40"/>
      <c r="AD1657" s="37" t="s">
        <v>6571</v>
      </c>
      <c r="AE1657" s="37" t="s">
        <v>6571</v>
      </c>
      <c r="AF1657" s="37">
        <v>19267</v>
      </c>
      <c r="AG1657" s="37" t="s">
        <v>6591</v>
      </c>
      <c r="AJ1657" s="37">
        <v>62</v>
      </c>
      <c r="AK1657" s="37" t="s">
        <v>6541</v>
      </c>
      <c r="AL1657" s="37" t="s">
        <v>709</v>
      </c>
      <c r="AN1657" s="37" t="str">
        <f>+IF(AL1657=45,1,"")</f>
        <v/>
      </c>
      <c r="AO1657" s="40">
        <f ca="1">+TODAY()</f>
        <v>44256</v>
      </c>
      <c r="AP1657" s="41" t="str">
        <f>+IF(Tabla1[[#This Row],[Fecha Ingreso Plataforma]]="","",AO1657-AC1657)</f>
        <v/>
      </c>
      <c r="AQ1657" s="40"/>
      <c r="AR1657" s="42">
        <f>+IF(Tabla1[[#This Row],[Fecha Baja]]="","",VALUE(1&amp;"/"&amp;MONTH(Tabla1[[#This Row],[Fecha Baja]])&amp;"/"&amp;YEAR(Tabla1[[#This Row],[Fecha Baja]])))</f>
        <v>43647</v>
      </c>
      <c r="AS1657" s="42" t="str">
        <f>IF(Tabla1[[#This Row],[Fecha Ingreso Plataforma]]="","",VALUE(1&amp;"/"&amp;MONTH(Tabla1[[#This Row],[Fecha Ingreso Plataforma]])&amp;"/"&amp;YEAR(Tabla1[[#This Row],[Fecha Ingreso Plataforma]])))</f>
        <v/>
      </c>
      <c r="AT1657" s="41" t="str">
        <f>+IF(AND(Tabla1[[#This Row],[dias]]&gt;=135,Tabla1[[#This Row],[Estado]]="Vigente"),"Si","No")</f>
        <v>No</v>
      </c>
      <c r="AU1657" s="37" t="str">
        <f>+IF(COUNTIF('PLAN EMPLEADO'!I:I,Tabla1[[#This Row],[Mail]])=0,"No","Si")</f>
        <v>No</v>
      </c>
      <c r="AV1657" s="89" t="s">
        <v>709</v>
      </c>
      <c r="AW1657" s="194"/>
    </row>
    <row r="1658" spans="1:49" x14ac:dyDescent="0.2">
      <c r="A1658" s="37" t="s">
        <v>27</v>
      </c>
      <c r="B1658" s="37" t="s">
        <v>3115</v>
      </c>
      <c r="C1658" s="37" t="s">
        <v>28</v>
      </c>
      <c r="D1658" s="37" t="s">
        <v>30</v>
      </c>
      <c r="E1658" s="193" t="str">
        <f>+LEFT(Tabla1[[#This Row],[RutDV]],8)</f>
        <v>18278386</v>
      </c>
      <c r="F1658" s="193" t="str">
        <f>+RIGHT(Tabla1[[#This Row],[RutDV]],1)</f>
        <v>2</v>
      </c>
      <c r="G1658" s="37" t="s">
        <v>6535</v>
      </c>
      <c r="H1658" s="37" t="s">
        <v>6576</v>
      </c>
      <c r="I1658" s="41" t="str">
        <f>+TRIM(Tabla1[[#This Row],[Nombres]]&amp;" "&amp;Tabla1[[#This Row],[Apellidos]])</f>
        <v>FELIPE ALEJANDRO CORTES QUIROZ</v>
      </c>
      <c r="J1658" s="37" t="s">
        <v>3634</v>
      </c>
      <c r="K1658" s="37" t="s">
        <v>6511</v>
      </c>
      <c r="L1658" s="37" t="s">
        <v>2494</v>
      </c>
      <c r="M1658" s="37" t="s">
        <v>2499</v>
      </c>
      <c r="N1658" s="37" t="s">
        <v>3596</v>
      </c>
      <c r="P1658" s="40">
        <v>43672</v>
      </c>
      <c r="Q1658" s="37"/>
      <c r="R1658" s="45"/>
      <c r="S1658" s="45"/>
      <c r="T1658" s="45"/>
      <c r="U1658" s="45"/>
      <c r="V1658" s="40" t="s">
        <v>6556</v>
      </c>
      <c r="W1658" s="37" t="s">
        <v>6541</v>
      </c>
      <c r="Y1658" s="37" t="str">
        <f>+IFERROR(VLOOKUP(Tabla1[[#This Row],[Supervisor]],STAFF!E:H,4,0),"")</f>
        <v/>
      </c>
      <c r="Z1658" s="40">
        <v>43649</v>
      </c>
      <c r="AA1658" s="40">
        <v>43670</v>
      </c>
      <c r="AC1658" s="40"/>
      <c r="AD1658" s="37" t="s">
        <v>6576</v>
      </c>
      <c r="AE1658" s="37" t="s">
        <v>6576</v>
      </c>
      <c r="AF1658" s="37">
        <v>19068</v>
      </c>
      <c r="AG1658" s="37" t="s">
        <v>6596</v>
      </c>
      <c r="AJ1658" s="37">
        <v>62</v>
      </c>
      <c r="AK1658" s="37" t="s">
        <v>6541</v>
      </c>
      <c r="AL1658" s="37" t="s">
        <v>709</v>
      </c>
      <c r="AN1658" s="37" t="str">
        <f>+IF(AL1658=45,1,"")</f>
        <v/>
      </c>
      <c r="AO1658" s="40">
        <f ca="1">+TODAY()</f>
        <v>44256</v>
      </c>
      <c r="AP1658" s="41" t="str">
        <f>+IF(Tabla1[[#This Row],[Fecha Ingreso Plataforma]]="","",AO1658-AC1658)</f>
        <v/>
      </c>
      <c r="AQ1658" s="40"/>
      <c r="AR1658" s="42">
        <f>+IF(Tabla1[[#This Row],[Fecha Baja]]="","",VALUE(1&amp;"/"&amp;MONTH(Tabla1[[#This Row],[Fecha Baja]])&amp;"/"&amp;YEAR(Tabla1[[#This Row],[Fecha Baja]])))</f>
        <v>43647</v>
      </c>
      <c r="AS1658" s="42" t="str">
        <f>IF(Tabla1[[#This Row],[Fecha Ingreso Plataforma]]="","",VALUE(1&amp;"/"&amp;MONTH(Tabla1[[#This Row],[Fecha Ingreso Plataforma]])&amp;"/"&amp;YEAR(Tabla1[[#This Row],[Fecha Ingreso Plataforma]])))</f>
        <v/>
      </c>
      <c r="AT1658" s="41" t="str">
        <f>+IF(AND(Tabla1[[#This Row],[dias]]&gt;=135,Tabla1[[#This Row],[Estado]]="Vigente"),"Si","No")</f>
        <v>No</v>
      </c>
      <c r="AU1658" s="37" t="str">
        <f>+IF(COUNTIF('PLAN EMPLEADO'!I:I,Tabla1[[#This Row],[Mail]])=0,"No","Si")</f>
        <v>No</v>
      </c>
      <c r="AV1658" s="89" t="s">
        <v>709</v>
      </c>
      <c r="AW1658" s="194"/>
    </row>
    <row r="1659" spans="1:49" x14ac:dyDescent="0.2">
      <c r="A1659" s="37" t="s">
        <v>27</v>
      </c>
      <c r="B1659" s="37" t="s">
        <v>3115</v>
      </c>
      <c r="C1659" s="37" t="s">
        <v>28</v>
      </c>
      <c r="D1659" s="37" t="s">
        <v>30</v>
      </c>
      <c r="E1659" s="193" t="str">
        <f>+LEFT(Tabla1[[#This Row],[RutDV]],8)</f>
        <v>19506766</v>
      </c>
      <c r="F1659" s="193" t="str">
        <f>+RIGHT(Tabla1[[#This Row],[RutDV]],1)</f>
        <v>K</v>
      </c>
      <c r="G1659" s="37" t="s">
        <v>6528</v>
      </c>
      <c r="H1659" s="37" t="s">
        <v>6569</v>
      </c>
      <c r="I1659" s="41" t="str">
        <f>+TRIM(Tabla1[[#This Row],[Nombres]]&amp;" "&amp;Tabla1[[#This Row],[Apellidos]])</f>
        <v>FABIAN EDUARDO ESPINOZA FLORES</v>
      </c>
      <c r="J1659" s="37" t="s">
        <v>6497</v>
      </c>
      <c r="K1659" s="37" t="s">
        <v>6498</v>
      </c>
      <c r="L1659" s="37" t="s">
        <v>2494</v>
      </c>
      <c r="M1659" s="37" t="s">
        <v>2499</v>
      </c>
      <c r="N1659" s="37" t="s">
        <v>3112</v>
      </c>
      <c r="P1659" s="40">
        <v>43658</v>
      </c>
      <c r="Q1659" s="37"/>
      <c r="R1659" s="45"/>
      <c r="S1659" s="45"/>
      <c r="T1659" s="45"/>
      <c r="U1659" s="45"/>
      <c r="V1659" s="40" t="s">
        <v>6549</v>
      </c>
      <c r="W1659" s="37" t="s">
        <v>6541</v>
      </c>
      <c r="Y1659" s="37" t="str">
        <f>+IFERROR(VLOOKUP(Tabla1[[#This Row],[Supervisor]],STAFF!E:H,4,0),"")</f>
        <v/>
      </c>
      <c r="Z1659" s="40">
        <v>43649</v>
      </c>
      <c r="AA1659" s="40">
        <v>43670</v>
      </c>
      <c r="AC1659" s="40"/>
      <c r="AD1659" s="37" t="s">
        <v>6569</v>
      </c>
      <c r="AE1659" s="37" t="s">
        <v>6569</v>
      </c>
      <c r="AF1659" s="37">
        <v>19241</v>
      </c>
      <c r="AG1659" s="37" t="s">
        <v>6589</v>
      </c>
      <c r="AJ1659" s="37">
        <v>62</v>
      </c>
      <c r="AK1659" s="37" t="s">
        <v>6541</v>
      </c>
      <c r="AL1659" s="37" t="s">
        <v>709</v>
      </c>
      <c r="AN1659" s="37" t="str">
        <f>+IF(AL1659=45,1,"")</f>
        <v/>
      </c>
      <c r="AO1659" s="40">
        <f ca="1">+TODAY()</f>
        <v>44256</v>
      </c>
      <c r="AP1659" s="41" t="str">
        <f>+IF(Tabla1[[#This Row],[Fecha Ingreso Plataforma]]="","",AO1659-AC1659)</f>
        <v/>
      </c>
      <c r="AQ1659" s="40"/>
      <c r="AR1659" s="42">
        <f>+IF(Tabla1[[#This Row],[Fecha Baja]]="","",VALUE(1&amp;"/"&amp;MONTH(Tabla1[[#This Row],[Fecha Baja]])&amp;"/"&amp;YEAR(Tabla1[[#This Row],[Fecha Baja]])))</f>
        <v>43647</v>
      </c>
      <c r="AS1659" s="42" t="str">
        <f>IF(Tabla1[[#This Row],[Fecha Ingreso Plataforma]]="","",VALUE(1&amp;"/"&amp;MONTH(Tabla1[[#This Row],[Fecha Ingreso Plataforma]])&amp;"/"&amp;YEAR(Tabla1[[#This Row],[Fecha Ingreso Plataforma]])))</f>
        <v/>
      </c>
      <c r="AT1659" s="41" t="str">
        <f>+IF(AND(Tabla1[[#This Row],[dias]]&gt;=135,Tabla1[[#This Row],[Estado]]="Vigente"),"Si","No")</f>
        <v>No</v>
      </c>
      <c r="AU1659" s="37" t="str">
        <f>+IF(COUNTIF('PLAN EMPLEADO'!I:I,Tabla1[[#This Row],[Mail]])=0,"No","Si")</f>
        <v>No</v>
      </c>
      <c r="AV1659" s="89" t="s">
        <v>709</v>
      </c>
      <c r="AW1659" s="194"/>
    </row>
    <row r="1660" spans="1:49" x14ac:dyDescent="0.2">
      <c r="A1660" s="37" t="s">
        <v>27</v>
      </c>
      <c r="B1660" s="37" t="s">
        <v>3115</v>
      </c>
      <c r="C1660" s="37" t="s">
        <v>28</v>
      </c>
      <c r="D1660" s="37" t="s">
        <v>30</v>
      </c>
      <c r="E1660" s="193" t="str">
        <f>+LEFT(Tabla1[[#This Row],[RutDV]],8)</f>
        <v>17628603</v>
      </c>
      <c r="F1660" s="193" t="str">
        <f>+RIGHT(Tabla1[[#This Row],[RutDV]],1)</f>
        <v>2</v>
      </c>
      <c r="G1660" s="37" t="s">
        <v>6536</v>
      </c>
      <c r="H1660" s="37" t="s">
        <v>6577</v>
      </c>
      <c r="I1660" s="41" t="str">
        <f>+TRIM(Tabla1[[#This Row],[Nombres]]&amp;" "&amp;Tabla1[[#This Row],[Apellidos]])</f>
        <v>FELIPE IGNACIO GOMEZ OLIVARES</v>
      </c>
      <c r="J1660" s="37" t="s">
        <v>1996</v>
      </c>
      <c r="K1660" s="37" t="s">
        <v>6512</v>
      </c>
      <c r="L1660" s="37" t="s">
        <v>2494</v>
      </c>
      <c r="M1660" s="37" t="s">
        <v>2499</v>
      </c>
      <c r="N1660" s="37" t="s">
        <v>3596</v>
      </c>
      <c r="P1660" s="40">
        <v>43672</v>
      </c>
      <c r="Q1660" s="37"/>
      <c r="R1660" s="45"/>
      <c r="S1660" s="45"/>
      <c r="T1660" s="45"/>
      <c r="U1660" s="45"/>
      <c r="V1660" s="40" t="s">
        <v>6557</v>
      </c>
      <c r="W1660" s="37" t="s">
        <v>6541</v>
      </c>
      <c r="Y1660" s="37" t="str">
        <f>+IFERROR(VLOOKUP(Tabla1[[#This Row],[Supervisor]],STAFF!E:H,4,0),"")</f>
        <v/>
      </c>
      <c r="Z1660" s="40">
        <v>43649</v>
      </c>
      <c r="AA1660" s="40">
        <v>43670</v>
      </c>
      <c r="AC1660" s="40"/>
      <c r="AD1660" s="37" t="s">
        <v>6577</v>
      </c>
      <c r="AE1660" s="37" t="s">
        <v>6577</v>
      </c>
      <c r="AF1660" s="37">
        <v>19089</v>
      </c>
      <c r="AG1660" s="37" t="s">
        <v>6597</v>
      </c>
      <c r="AJ1660" s="37">
        <v>62</v>
      </c>
      <c r="AK1660" s="37" t="s">
        <v>6541</v>
      </c>
      <c r="AL1660" s="37" t="s">
        <v>709</v>
      </c>
      <c r="AN1660" s="37" t="str">
        <f>+IF(AL1660=45,1,"")</f>
        <v/>
      </c>
      <c r="AO1660" s="40">
        <f ca="1">+TODAY()</f>
        <v>44256</v>
      </c>
      <c r="AP1660" s="41" t="str">
        <f>+IF(Tabla1[[#This Row],[Fecha Ingreso Plataforma]]="","",AO1660-AC1660)</f>
        <v/>
      </c>
      <c r="AQ1660" s="40"/>
      <c r="AR1660" s="42">
        <f>+IF(Tabla1[[#This Row],[Fecha Baja]]="","",VALUE(1&amp;"/"&amp;MONTH(Tabla1[[#This Row],[Fecha Baja]])&amp;"/"&amp;YEAR(Tabla1[[#This Row],[Fecha Baja]])))</f>
        <v>43647</v>
      </c>
      <c r="AS1660" s="42" t="str">
        <f>IF(Tabla1[[#This Row],[Fecha Ingreso Plataforma]]="","",VALUE(1&amp;"/"&amp;MONTH(Tabla1[[#This Row],[Fecha Ingreso Plataforma]])&amp;"/"&amp;YEAR(Tabla1[[#This Row],[Fecha Ingreso Plataforma]])))</f>
        <v/>
      </c>
      <c r="AT1660" s="41" t="str">
        <f>+IF(AND(Tabla1[[#This Row],[dias]]&gt;=135,Tabla1[[#This Row],[Estado]]="Vigente"),"Si","No")</f>
        <v>No</v>
      </c>
      <c r="AU1660" s="37" t="str">
        <f>+IF(COUNTIF('PLAN EMPLEADO'!I:I,Tabla1[[#This Row],[Mail]])=0,"No","Si")</f>
        <v>No</v>
      </c>
      <c r="AV1660" s="89" t="s">
        <v>709</v>
      </c>
      <c r="AW1660" s="194"/>
    </row>
    <row r="1661" spans="1:49" x14ac:dyDescent="0.2">
      <c r="A1661" s="37" t="s">
        <v>27</v>
      </c>
      <c r="B1661" s="37" t="s">
        <v>3115</v>
      </c>
      <c r="C1661" s="37" t="s">
        <v>28</v>
      </c>
      <c r="D1661" s="37" t="s">
        <v>30</v>
      </c>
      <c r="E1661" s="193" t="str">
        <f>+LEFT(Tabla1[[#This Row],[RutDV]],8)</f>
        <v>17295024</v>
      </c>
      <c r="F1661" s="193" t="str">
        <f>+RIGHT(Tabla1[[#This Row],[RutDV]],1)</f>
        <v>8</v>
      </c>
      <c r="G1661" s="37" t="s">
        <v>6537</v>
      </c>
      <c r="H1661" s="37" t="s">
        <v>6578</v>
      </c>
      <c r="I1661" s="41" t="str">
        <f>+TRIM(Tabla1[[#This Row],[Nombres]]&amp;" "&amp;Tabla1[[#This Row],[Apellidos]])</f>
        <v>KATHERINE CONSTANZA CALDERA PALLAUTA</v>
      </c>
      <c r="J1661" s="37" t="s">
        <v>6513</v>
      </c>
      <c r="K1661" s="37" t="s">
        <v>6514</v>
      </c>
      <c r="L1661" s="37" t="s">
        <v>2494</v>
      </c>
      <c r="M1661" s="37" t="s">
        <v>2499</v>
      </c>
      <c r="N1661" s="37" t="s">
        <v>3112</v>
      </c>
      <c r="P1661" s="40">
        <v>43654</v>
      </c>
      <c r="Q1661" s="37"/>
      <c r="R1661" s="45"/>
      <c r="S1661" s="45"/>
      <c r="T1661" s="45"/>
      <c r="U1661" s="45"/>
      <c r="V1661" s="40" t="s">
        <v>6558</v>
      </c>
      <c r="W1661" s="37" t="s">
        <v>6541</v>
      </c>
      <c r="Y1661" s="37" t="str">
        <f>+IFERROR(VLOOKUP(Tabla1[[#This Row],[Supervisor]],STAFF!E:H,4,0),"")</f>
        <v/>
      </c>
      <c r="Z1661" s="40">
        <v>43649</v>
      </c>
      <c r="AA1661" s="40">
        <v>43670</v>
      </c>
      <c r="AC1661" s="40"/>
      <c r="AD1661" s="37" t="s">
        <v>6578</v>
      </c>
      <c r="AE1661" s="37" t="s">
        <v>6578</v>
      </c>
      <c r="AF1661" s="37">
        <v>19096</v>
      </c>
      <c r="AG1661" s="37" t="s">
        <v>6598</v>
      </c>
      <c r="AJ1661" s="37">
        <v>62</v>
      </c>
      <c r="AK1661" s="37" t="s">
        <v>6541</v>
      </c>
      <c r="AL1661" s="37" t="s">
        <v>709</v>
      </c>
      <c r="AN1661" s="37" t="str">
        <f>+IF(AL1661=45,1,"")</f>
        <v/>
      </c>
      <c r="AO1661" s="40">
        <f ca="1">+TODAY()</f>
        <v>44256</v>
      </c>
      <c r="AP1661" s="41" t="str">
        <f>+IF(Tabla1[[#This Row],[Fecha Ingreso Plataforma]]="","",AO1661-AC1661)</f>
        <v/>
      </c>
      <c r="AQ1661" s="40"/>
      <c r="AR1661" s="42">
        <f>+IF(Tabla1[[#This Row],[Fecha Baja]]="","",VALUE(1&amp;"/"&amp;MONTH(Tabla1[[#This Row],[Fecha Baja]])&amp;"/"&amp;YEAR(Tabla1[[#This Row],[Fecha Baja]])))</f>
        <v>43647</v>
      </c>
      <c r="AS1661" s="42" t="str">
        <f>IF(Tabla1[[#This Row],[Fecha Ingreso Plataforma]]="","",VALUE(1&amp;"/"&amp;MONTH(Tabla1[[#This Row],[Fecha Ingreso Plataforma]])&amp;"/"&amp;YEAR(Tabla1[[#This Row],[Fecha Ingreso Plataforma]])))</f>
        <v/>
      </c>
      <c r="AT1661" s="41" t="str">
        <f>+IF(AND(Tabla1[[#This Row],[dias]]&gt;=135,Tabla1[[#This Row],[Estado]]="Vigente"),"Si","No")</f>
        <v>No</v>
      </c>
      <c r="AU1661" s="37" t="str">
        <f>+IF(COUNTIF('PLAN EMPLEADO'!I:I,Tabla1[[#This Row],[Mail]])=0,"No","Si")</f>
        <v>No</v>
      </c>
      <c r="AV1661" s="89" t="s">
        <v>709</v>
      </c>
      <c r="AW1661" s="194"/>
    </row>
    <row r="1662" spans="1:49" x14ac:dyDescent="0.2">
      <c r="A1662" s="37" t="s">
        <v>27</v>
      </c>
      <c r="B1662" s="37" t="s">
        <v>3115</v>
      </c>
      <c r="C1662" s="37" t="s">
        <v>28</v>
      </c>
      <c r="D1662" s="37" t="s">
        <v>30</v>
      </c>
      <c r="E1662" s="193" t="str">
        <f>+LEFT(Tabla1[[#This Row],[RutDV]],8)</f>
        <v>17074860</v>
      </c>
      <c r="F1662" s="193" t="str">
        <f>+RIGHT(Tabla1[[#This Row],[RutDV]],1)</f>
        <v>3</v>
      </c>
      <c r="G1662" s="37" t="s">
        <v>6531</v>
      </c>
      <c r="H1662" s="37" t="s">
        <v>6572</v>
      </c>
      <c r="I1662" s="41" t="str">
        <f>+TRIM(Tabla1[[#This Row],[Nombres]]&amp;" "&amp;Tabla1[[#This Row],[Apellidos]])</f>
        <v>LEYLA SOLEDAD HONORES CASTILLO</v>
      </c>
      <c r="J1662" s="37" t="s">
        <v>6503</v>
      </c>
      <c r="K1662" s="37" t="s">
        <v>6504</v>
      </c>
      <c r="L1662" s="37" t="s">
        <v>2494</v>
      </c>
      <c r="M1662" s="37" t="s">
        <v>2499</v>
      </c>
      <c r="N1662" s="37" t="s">
        <v>3112</v>
      </c>
      <c r="P1662" s="40">
        <v>43653</v>
      </c>
      <c r="Q1662" s="37"/>
      <c r="R1662" s="45"/>
      <c r="S1662" s="45"/>
      <c r="T1662" s="45"/>
      <c r="U1662" s="45"/>
      <c r="V1662" s="40" t="s">
        <v>6552</v>
      </c>
      <c r="W1662" s="37" t="s">
        <v>6541</v>
      </c>
      <c r="Y1662" s="37" t="str">
        <f>+IFERROR(VLOOKUP(Tabla1[[#This Row],[Supervisor]],STAFF!E:H,4,0),"")</f>
        <v/>
      </c>
      <c r="Z1662" s="40">
        <v>43649</v>
      </c>
      <c r="AA1662" s="40">
        <v>43670</v>
      </c>
      <c r="AC1662" s="40"/>
      <c r="AD1662" s="37" t="s">
        <v>6572</v>
      </c>
      <c r="AE1662" s="37" t="s">
        <v>6572</v>
      </c>
      <c r="AF1662" s="37">
        <v>19270</v>
      </c>
      <c r="AG1662" s="37" t="s">
        <v>6592</v>
      </c>
      <c r="AJ1662" s="37">
        <v>62</v>
      </c>
      <c r="AK1662" s="37" t="s">
        <v>6541</v>
      </c>
      <c r="AL1662" s="37" t="s">
        <v>709</v>
      </c>
      <c r="AN1662" s="37" t="str">
        <f>+IF(AL1662=45,1,"")</f>
        <v/>
      </c>
      <c r="AO1662" s="40">
        <f ca="1">+TODAY()</f>
        <v>44256</v>
      </c>
      <c r="AP1662" s="41" t="str">
        <f>+IF(Tabla1[[#This Row],[Fecha Ingreso Plataforma]]="","",AO1662-AC1662)</f>
        <v/>
      </c>
      <c r="AQ1662" s="40"/>
      <c r="AR1662" s="42">
        <f>+IF(Tabla1[[#This Row],[Fecha Baja]]="","",VALUE(1&amp;"/"&amp;MONTH(Tabla1[[#This Row],[Fecha Baja]])&amp;"/"&amp;YEAR(Tabla1[[#This Row],[Fecha Baja]])))</f>
        <v>43647</v>
      </c>
      <c r="AS1662" s="42" t="str">
        <f>IF(Tabla1[[#This Row],[Fecha Ingreso Plataforma]]="","",VALUE(1&amp;"/"&amp;MONTH(Tabla1[[#This Row],[Fecha Ingreso Plataforma]])&amp;"/"&amp;YEAR(Tabla1[[#This Row],[Fecha Ingreso Plataforma]])))</f>
        <v/>
      </c>
      <c r="AT1662" s="41" t="str">
        <f>+IF(AND(Tabla1[[#This Row],[dias]]&gt;=135,Tabla1[[#This Row],[Estado]]="Vigente"),"Si","No")</f>
        <v>No</v>
      </c>
      <c r="AU1662" s="37" t="str">
        <f>+IF(COUNTIF('PLAN EMPLEADO'!I:I,Tabla1[[#This Row],[Mail]])=0,"No","Si")</f>
        <v>No</v>
      </c>
      <c r="AV1662" s="89" t="s">
        <v>709</v>
      </c>
      <c r="AW1662" s="194"/>
    </row>
    <row r="1663" spans="1:49" x14ac:dyDescent="0.2">
      <c r="A1663" s="37" t="s">
        <v>27</v>
      </c>
      <c r="B1663" s="37" t="s">
        <v>3115</v>
      </c>
      <c r="C1663" s="37" t="s">
        <v>28</v>
      </c>
      <c r="D1663" s="37" t="s">
        <v>30</v>
      </c>
      <c r="E1663" s="193" t="str">
        <f>+LEFT(Tabla1[[#This Row],[RutDV]],8)</f>
        <v>16878735</v>
      </c>
      <c r="F1663" s="193" t="str">
        <f>+RIGHT(Tabla1[[#This Row],[RutDV]],1)</f>
        <v>9</v>
      </c>
      <c r="G1663" s="37" t="s">
        <v>6527</v>
      </c>
      <c r="H1663" s="37" t="s">
        <v>6568</v>
      </c>
      <c r="I1663" s="41" t="str">
        <f>+TRIM(Tabla1[[#This Row],[Nombres]]&amp;" "&amp;Tabla1[[#This Row],[Apellidos]])</f>
        <v>MIGUEL ANGEL GOMEZ DIAZ</v>
      </c>
      <c r="J1663" s="37" t="s">
        <v>1395</v>
      </c>
      <c r="K1663" s="37" t="s">
        <v>6496</v>
      </c>
      <c r="L1663" s="37" t="s">
        <v>2494</v>
      </c>
      <c r="M1663" s="37" t="s">
        <v>2499</v>
      </c>
      <c r="N1663" s="37" t="s">
        <v>3112</v>
      </c>
      <c r="P1663" s="40">
        <v>43659</v>
      </c>
      <c r="Q1663" s="37"/>
      <c r="R1663" s="45"/>
      <c r="S1663" s="45"/>
      <c r="T1663" s="45"/>
      <c r="U1663" s="45"/>
      <c r="V1663" s="40" t="s">
        <v>6548</v>
      </c>
      <c r="W1663" s="37" t="s">
        <v>6541</v>
      </c>
      <c r="Y1663" s="37" t="str">
        <f>+IFERROR(VLOOKUP(Tabla1[[#This Row],[Supervisor]],STAFF!E:H,4,0),"")</f>
        <v/>
      </c>
      <c r="Z1663" s="40">
        <v>43649</v>
      </c>
      <c r="AA1663" s="40">
        <v>43670</v>
      </c>
      <c r="AC1663" s="40"/>
      <c r="AD1663" s="37" t="s">
        <v>6568</v>
      </c>
      <c r="AE1663" s="37" t="s">
        <v>6568</v>
      </c>
      <c r="AF1663" s="37">
        <v>19240</v>
      </c>
      <c r="AG1663" s="37" t="s">
        <v>6588</v>
      </c>
      <c r="AJ1663" s="37">
        <v>62</v>
      </c>
      <c r="AK1663" s="37" t="s">
        <v>6541</v>
      </c>
      <c r="AL1663" s="37" t="s">
        <v>709</v>
      </c>
      <c r="AN1663" s="37" t="str">
        <f>+IF(AL1663=45,1,"")</f>
        <v/>
      </c>
      <c r="AO1663" s="40">
        <f ca="1">+TODAY()</f>
        <v>44256</v>
      </c>
      <c r="AP1663" s="41" t="str">
        <f>+IF(Tabla1[[#This Row],[Fecha Ingreso Plataforma]]="","",AO1663-AC1663)</f>
        <v/>
      </c>
      <c r="AQ1663" s="40"/>
      <c r="AR1663" s="42">
        <f>+IF(Tabla1[[#This Row],[Fecha Baja]]="","",VALUE(1&amp;"/"&amp;MONTH(Tabla1[[#This Row],[Fecha Baja]])&amp;"/"&amp;YEAR(Tabla1[[#This Row],[Fecha Baja]])))</f>
        <v>43647</v>
      </c>
      <c r="AS1663" s="42" t="str">
        <f>IF(Tabla1[[#This Row],[Fecha Ingreso Plataforma]]="","",VALUE(1&amp;"/"&amp;MONTH(Tabla1[[#This Row],[Fecha Ingreso Plataforma]])&amp;"/"&amp;YEAR(Tabla1[[#This Row],[Fecha Ingreso Plataforma]])))</f>
        <v/>
      </c>
      <c r="AT1663" s="41" t="str">
        <f>+IF(AND(Tabla1[[#This Row],[dias]]&gt;=135,Tabla1[[#This Row],[Estado]]="Vigente"),"Si","No")</f>
        <v>No</v>
      </c>
      <c r="AU1663" s="37" t="str">
        <f>+IF(COUNTIF('PLAN EMPLEADO'!I:I,Tabla1[[#This Row],[Mail]])=0,"No","Si")</f>
        <v>No</v>
      </c>
      <c r="AV1663" s="89" t="s">
        <v>709</v>
      </c>
      <c r="AW1663" s="194"/>
    </row>
    <row r="1664" spans="1:49" x14ac:dyDescent="0.2">
      <c r="A1664" s="37" t="s">
        <v>27</v>
      </c>
      <c r="B1664" s="37" t="s">
        <v>3115</v>
      </c>
      <c r="C1664" s="37" t="s">
        <v>28</v>
      </c>
      <c r="D1664" s="37" t="s">
        <v>30</v>
      </c>
      <c r="E1664" s="193" t="str">
        <f>+LEFT(Tabla1[[#This Row],[RutDV]],8)</f>
        <v>19979721</v>
      </c>
      <c r="F1664" s="193" t="str">
        <f>+RIGHT(Tabla1[[#This Row],[RutDV]],1)</f>
        <v>2</v>
      </c>
      <c r="G1664" s="37" t="s">
        <v>6539</v>
      </c>
      <c r="H1664" s="37" t="s">
        <v>6580</v>
      </c>
      <c r="I1664" s="41" t="str">
        <f>+TRIM(Tabla1[[#This Row],[Nombres]]&amp;" "&amp;Tabla1[[#This Row],[Apellidos]])</f>
        <v>OSVALDO CRISTOFER VILLAR HERRERA</v>
      </c>
      <c r="J1664" s="37" t="s">
        <v>6517</v>
      </c>
      <c r="K1664" s="37" t="s">
        <v>6518</v>
      </c>
      <c r="L1664" s="37" t="s">
        <v>2494</v>
      </c>
      <c r="M1664" s="37" t="s">
        <v>2499</v>
      </c>
      <c r="N1664" s="37" t="s">
        <v>3112</v>
      </c>
      <c r="P1664" s="40">
        <v>43654</v>
      </c>
      <c r="Q1664" s="37"/>
      <c r="R1664" s="45"/>
      <c r="S1664" s="45"/>
      <c r="T1664" s="45"/>
      <c r="U1664" s="45"/>
      <c r="V1664" s="40" t="s">
        <v>6560</v>
      </c>
      <c r="W1664" s="37" t="s">
        <v>6541</v>
      </c>
      <c r="Y1664" s="37" t="str">
        <f>+IFERROR(VLOOKUP(Tabla1[[#This Row],[Supervisor]],STAFF!E:H,4,0),"")</f>
        <v/>
      </c>
      <c r="Z1664" s="40">
        <v>43649</v>
      </c>
      <c r="AA1664" s="40">
        <v>43670</v>
      </c>
      <c r="AC1664" s="40"/>
      <c r="AD1664" s="37" t="s">
        <v>6580</v>
      </c>
      <c r="AE1664" s="37" t="s">
        <v>6580</v>
      </c>
      <c r="AF1664" s="37">
        <v>19158</v>
      </c>
      <c r="AG1664" s="37" t="s">
        <v>6600</v>
      </c>
      <c r="AJ1664" s="37">
        <v>62</v>
      </c>
      <c r="AK1664" s="37" t="s">
        <v>6541</v>
      </c>
      <c r="AL1664" s="37" t="s">
        <v>709</v>
      </c>
      <c r="AN1664" s="37" t="str">
        <f>+IF(AL1664=45,1,"")</f>
        <v/>
      </c>
      <c r="AO1664" s="40">
        <f ca="1">+TODAY()</f>
        <v>44256</v>
      </c>
      <c r="AP1664" s="41" t="str">
        <f>+IF(Tabla1[[#This Row],[Fecha Ingreso Plataforma]]="","",AO1664-AC1664)</f>
        <v/>
      </c>
      <c r="AQ1664" s="40"/>
      <c r="AR1664" s="42">
        <f>+IF(Tabla1[[#This Row],[Fecha Baja]]="","",VALUE(1&amp;"/"&amp;MONTH(Tabla1[[#This Row],[Fecha Baja]])&amp;"/"&amp;YEAR(Tabla1[[#This Row],[Fecha Baja]])))</f>
        <v>43647</v>
      </c>
      <c r="AS1664" s="42" t="str">
        <f>IF(Tabla1[[#This Row],[Fecha Ingreso Plataforma]]="","",VALUE(1&amp;"/"&amp;MONTH(Tabla1[[#This Row],[Fecha Ingreso Plataforma]])&amp;"/"&amp;YEAR(Tabla1[[#This Row],[Fecha Ingreso Plataforma]])))</f>
        <v/>
      </c>
      <c r="AT1664" s="41" t="str">
        <f>+IF(AND(Tabla1[[#This Row],[dias]]&gt;=135,Tabla1[[#This Row],[Estado]]="Vigente"),"Si","No")</f>
        <v>No</v>
      </c>
      <c r="AU1664" s="37" t="str">
        <f>+IF(COUNTIF('PLAN EMPLEADO'!I:I,Tabla1[[#This Row],[Mail]])=0,"No","Si")</f>
        <v>No</v>
      </c>
      <c r="AV1664" s="89" t="s">
        <v>709</v>
      </c>
      <c r="AW1664" s="194"/>
    </row>
    <row r="1665" spans="1:49" x14ac:dyDescent="0.2">
      <c r="A1665" s="37" t="s">
        <v>27</v>
      </c>
      <c r="B1665" s="37" t="s">
        <v>3115</v>
      </c>
      <c r="C1665" s="37" t="s">
        <v>28</v>
      </c>
      <c r="D1665" s="37" t="s">
        <v>30</v>
      </c>
      <c r="E1665" s="193" t="str">
        <f>+LEFT(Tabla1[[#This Row],[RutDV]],8)</f>
        <v>19322123</v>
      </c>
      <c r="F1665" s="193" t="str">
        <f>+RIGHT(Tabla1[[#This Row],[RutDV]],1)</f>
        <v>8</v>
      </c>
      <c r="G1665" s="37" t="s">
        <v>6521</v>
      </c>
      <c r="H1665" s="37" t="s">
        <v>6562</v>
      </c>
      <c r="I1665" s="41" t="str">
        <f>+TRIM(Tabla1[[#This Row],[Nombres]]&amp;" "&amp;Tabla1[[#This Row],[Apellidos]])</f>
        <v>TAMARA BELEN CALLEJAS ANGEL</v>
      </c>
      <c r="J1665" s="37" t="s">
        <v>6484</v>
      </c>
      <c r="K1665" s="37" t="s">
        <v>6485</v>
      </c>
      <c r="L1665" s="37" t="s">
        <v>2494</v>
      </c>
      <c r="M1665" s="37" t="s">
        <v>2499</v>
      </c>
      <c r="N1665" s="37" t="s">
        <v>3112</v>
      </c>
      <c r="P1665" s="40">
        <v>43656</v>
      </c>
      <c r="Q1665" s="37"/>
      <c r="R1665" s="45"/>
      <c r="S1665" s="45"/>
      <c r="T1665" s="45"/>
      <c r="U1665" s="45"/>
      <c r="V1665" s="40" t="s">
        <v>6542</v>
      </c>
      <c r="W1665" s="37" t="s">
        <v>6541</v>
      </c>
      <c r="Y1665" s="37" t="str">
        <f>+IFERROR(VLOOKUP(Tabla1[[#This Row],[Supervisor]],STAFF!E:H,4,0),"")</f>
        <v/>
      </c>
      <c r="Z1665" s="40">
        <v>43649</v>
      </c>
      <c r="AA1665" s="40">
        <v>43670</v>
      </c>
      <c r="AC1665" s="40"/>
      <c r="AD1665" s="37" t="s">
        <v>6562</v>
      </c>
      <c r="AE1665" s="37" t="s">
        <v>6562</v>
      </c>
      <c r="AF1665" s="37">
        <v>19198</v>
      </c>
      <c r="AG1665" s="37" t="s">
        <v>6582</v>
      </c>
      <c r="AJ1665" s="37">
        <v>62</v>
      </c>
      <c r="AK1665" s="37" t="s">
        <v>6541</v>
      </c>
      <c r="AL1665" s="37" t="s">
        <v>709</v>
      </c>
      <c r="AN1665" s="37" t="str">
        <f>+IF(AL1665=45,1,"")</f>
        <v/>
      </c>
      <c r="AO1665" s="40">
        <f ca="1">+TODAY()</f>
        <v>44256</v>
      </c>
      <c r="AP1665" s="41" t="str">
        <f>+IF(Tabla1[[#This Row],[Fecha Ingreso Plataforma]]="","",AO1665-AC1665)</f>
        <v/>
      </c>
      <c r="AQ1665" s="40"/>
      <c r="AR1665" s="42">
        <f>+IF(Tabla1[[#This Row],[Fecha Baja]]="","",VALUE(1&amp;"/"&amp;MONTH(Tabla1[[#This Row],[Fecha Baja]])&amp;"/"&amp;YEAR(Tabla1[[#This Row],[Fecha Baja]])))</f>
        <v>43647</v>
      </c>
      <c r="AS1665" s="42" t="str">
        <f>IF(Tabla1[[#This Row],[Fecha Ingreso Plataforma]]="","",VALUE(1&amp;"/"&amp;MONTH(Tabla1[[#This Row],[Fecha Ingreso Plataforma]])&amp;"/"&amp;YEAR(Tabla1[[#This Row],[Fecha Ingreso Plataforma]])))</f>
        <v/>
      </c>
      <c r="AT1665" s="41" t="str">
        <f>+IF(AND(Tabla1[[#This Row],[dias]]&gt;=135,Tabla1[[#This Row],[Estado]]="Vigente"),"Si","No")</f>
        <v>No</v>
      </c>
      <c r="AU1665" s="37" t="str">
        <f>+IF(COUNTIF('PLAN EMPLEADO'!I:I,Tabla1[[#This Row],[Mail]])=0,"No","Si")</f>
        <v>No</v>
      </c>
      <c r="AV1665" s="89" t="s">
        <v>709</v>
      </c>
      <c r="AW1665" s="194"/>
    </row>
    <row r="1666" spans="1:49" x14ac:dyDescent="0.2">
      <c r="A1666" s="37" t="s">
        <v>27</v>
      </c>
      <c r="B1666" s="37" t="s">
        <v>3115</v>
      </c>
      <c r="C1666" s="37" t="s">
        <v>28</v>
      </c>
      <c r="D1666" s="37" t="s">
        <v>30</v>
      </c>
      <c r="E1666" s="193" t="str">
        <f>+LEFT(Tabla1[[#This Row],[RutDV]],8)</f>
        <v>17645132</v>
      </c>
      <c r="F1666" s="193" t="str">
        <f>+RIGHT(Tabla1[[#This Row],[RutDV]],1)</f>
        <v>7</v>
      </c>
      <c r="G1666" s="37" t="s">
        <v>6526</v>
      </c>
      <c r="H1666" s="37" t="s">
        <v>6567</v>
      </c>
      <c r="I1666" s="41" t="str">
        <f>+TRIM(Tabla1[[#This Row],[Nombres]]&amp;" "&amp;Tabla1[[#This Row],[Apellidos]])</f>
        <v>VALENTINA MAURICIA ANAHI CORTES SAAVEDRA</v>
      </c>
      <c r="J1666" s="37" t="s">
        <v>6494</v>
      </c>
      <c r="K1666" s="37" t="s">
        <v>6495</v>
      </c>
      <c r="L1666" s="37" t="s">
        <v>2494</v>
      </c>
      <c r="M1666" s="37" t="s">
        <v>2499</v>
      </c>
      <c r="N1666" s="37" t="s">
        <v>3596</v>
      </c>
      <c r="P1666" s="40">
        <v>43672</v>
      </c>
      <c r="Q1666" s="37"/>
      <c r="R1666" s="45"/>
      <c r="S1666" s="45"/>
      <c r="T1666" s="45"/>
      <c r="U1666" s="45"/>
      <c r="V1666" s="40" t="s">
        <v>6547</v>
      </c>
      <c r="W1666" s="37" t="s">
        <v>6541</v>
      </c>
      <c r="Y1666" s="37" t="str">
        <f>+IFERROR(VLOOKUP(Tabla1[[#This Row],[Supervisor]],STAFF!E:H,4,0),"")</f>
        <v/>
      </c>
      <c r="Z1666" s="40">
        <v>43649</v>
      </c>
      <c r="AA1666" s="40">
        <v>43670</v>
      </c>
      <c r="AC1666" s="40"/>
      <c r="AD1666" s="37" t="s">
        <v>6567</v>
      </c>
      <c r="AE1666" s="37" t="s">
        <v>6567</v>
      </c>
      <c r="AF1666" s="37">
        <v>19233</v>
      </c>
      <c r="AG1666" s="37" t="s">
        <v>6587</v>
      </c>
      <c r="AJ1666" s="37">
        <v>62</v>
      </c>
      <c r="AK1666" s="37" t="s">
        <v>6541</v>
      </c>
      <c r="AL1666" s="37" t="s">
        <v>709</v>
      </c>
      <c r="AN1666" s="37" t="str">
        <f>+IF(AL1666=45,1,"")</f>
        <v/>
      </c>
      <c r="AO1666" s="40">
        <f ca="1">+TODAY()</f>
        <v>44256</v>
      </c>
      <c r="AP1666" s="41" t="str">
        <f>+IF(Tabla1[[#This Row],[Fecha Ingreso Plataforma]]="","",AO1666-AC1666)</f>
        <v/>
      </c>
      <c r="AQ1666" s="40"/>
      <c r="AR1666" s="42">
        <f>+IF(Tabla1[[#This Row],[Fecha Baja]]="","",VALUE(1&amp;"/"&amp;MONTH(Tabla1[[#This Row],[Fecha Baja]])&amp;"/"&amp;YEAR(Tabla1[[#This Row],[Fecha Baja]])))</f>
        <v>43647</v>
      </c>
      <c r="AS1666" s="42" t="str">
        <f>IF(Tabla1[[#This Row],[Fecha Ingreso Plataforma]]="","",VALUE(1&amp;"/"&amp;MONTH(Tabla1[[#This Row],[Fecha Ingreso Plataforma]])&amp;"/"&amp;YEAR(Tabla1[[#This Row],[Fecha Ingreso Plataforma]])))</f>
        <v/>
      </c>
      <c r="AT1666" s="41" t="str">
        <f>+IF(AND(Tabla1[[#This Row],[dias]]&gt;=135,Tabla1[[#This Row],[Estado]]="Vigente"),"Si","No")</f>
        <v>No</v>
      </c>
      <c r="AU1666" s="37" t="str">
        <f>+IF(COUNTIF('PLAN EMPLEADO'!I:I,Tabla1[[#This Row],[Mail]])=0,"No","Si")</f>
        <v>No</v>
      </c>
      <c r="AV1666" s="89" t="s">
        <v>709</v>
      </c>
      <c r="AW1666" s="194"/>
    </row>
    <row r="1667" spans="1:49" x14ac:dyDescent="0.2">
      <c r="A1667" s="37" t="s">
        <v>27</v>
      </c>
      <c r="B1667" s="37" t="s">
        <v>3115</v>
      </c>
      <c r="C1667" s="37" t="s">
        <v>28</v>
      </c>
      <c r="D1667" s="37" t="s">
        <v>30</v>
      </c>
      <c r="E1667" s="193" t="str">
        <f>+LEFT(Tabla1[[#This Row],[RutDV]],8)</f>
        <v>19683971</v>
      </c>
      <c r="F1667" s="193" t="str">
        <f>+RIGHT(Tabla1[[#This Row],[RutDV]],1)</f>
        <v>2</v>
      </c>
      <c r="G1667" s="37" t="s">
        <v>6617</v>
      </c>
      <c r="H1667" s="37" t="s">
        <v>6667</v>
      </c>
      <c r="I1667" s="41" t="str">
        <f>+TRIM(Tabla1[[#This Row],[Nombres]]&amp;" "&amp;Tabla1[[#This Row],[Apellidos]])</f>
        <v>ANDRES ANTONIO INOSTROZA MEDEL</v>
      </c>
      <c r="J1667" s="37" t="s">
        <v>6645</v>
      </c>
      <c r="K1667" s="37" t="s">
        <v>6646</v>
      </c>
      <c r="L1667" s="37" t="s">
        <v>2494</v>
      </c>
      <c r="M1667" s="37" t="s">
        <v>2499</v>
      </c>
      <c r="N1667" s="37" t="s">
        <v>3112</v>
      </c>
      <c r="P1667" s="40">
        <v>43676</v>
      </c>
      <c r="Q1667" s="37"/>
      <c r="R1667" s="45"/>
      <c r="S1667" s="45"/>
      <c r="T1667" s="45"/>
      <c r="U1667" s="45"/>
      <c r="V1667" s="40" t="s">
        <v>6915</v>
      </c>
      <c r="W1667" s="37" t="s">
        <v>4474</v>
      </c>
      <c r="Y1667" s="37" t="str">
        <f>+IFERROR(VLOOKUP(Tabla1[[#This Row],[Supervisor]],STAFF!E:H,4,0),"")</f>
        <v/>
      </c>
      <c r="Z1667" s="40">
        <v>43657</v>
      </c>
      <c r="AA1667" s="40">
        <v>43679</v>
      </c>
      <c r="AC1667" s="40"/>
      <c r="AD1667" s="37" t="s">
        <v>6667</v>
      </c>
      <c r="AE1667" s="37" t="s">
        <v>6667</v>
      </c>
      <c r="AF1667" s="37">
        <v>19324</v>
      </c>
      <c r="AG1667" s="37" t="s">
        <v>6684</v>
      </c>
      <c r="AJ1667" s="37">
        <v>63</v>
      </c>
      <c r="AK1667" s="37" t="s">
        <v>4474</v>
      </c>
      <c r="AL1667" s="37" t="s">
        <v>709</v>
      </c>
      <c r="AN1667" s="37" t="str">
        <f>+IF(AL1667=45,1,"")</f>
        <v/>
      </c>
      <c r="AO1667" s="40">
        <f ca="1">+TODAY()</f>
        <v>44256</v>
      </c>
      <c r="AP1667" s="41" t="str">
        <f>+IF(Tabla1[[#This Row],[Fecha Ingreso Plataforma]]="","",AO1667-AC1667)</f>
        <v/>
      </c>
      <c r="AQ1667" s="40"/>
      <c r="AR1667" s="42">
        <f>+IF(Tabla1[[#This Row],[Fecha Baja]]="","",VALUE(1&amp;"/"&amp;MONTH(Tabla1[[#This Row],[Fecha Baja]])&amp;"/"&amp;YEAR(Tabla1[[#This Row],[Fecha Baja]])))</f>
        <v>43647</v>
      </c>
      <c r="AS1667" s="42" t="str">
        <f>IF(Tabla1[[#This Row],[Fecha Ingreso Plataforma]]="","",VALUE(1&amp;"/"&amp;MONTH(Tabla1[[#This Row],[Fecha Ingreso Plataforma]])&amp;"/"&amp;YEAR(Tabla1[[#This Row],[Fecha Ingreso Plataforma]])))</f>
        <v/>
      </c>
      <c r="AT1667" s="41" t="str">
        <f>+IF(AND(Tabla1[[#This Row],[dias]]&gt;=135,Tabla1[[#This Row],[Estado]]="Vigente"),"Si","No")</f>
        <v>No</v>
      </c>
      <c r="AU1667" s="37" t="str">
        <f>+IF(COUNTIF('PLAN EMPLEADO'!I:I,Tabla1[[#This Row],[Mail]])=0,"No","Si")</f>
        <v>No</v>
      </c>
      <c r="AV1667" s="89" t="s">
        <v>709</v>
      </c>
      <c r="AW1667" s="194"/>
    </row>
    <row r="1668" spans="1:49" x14ac:dyDescent="0.2">
      <c r="A1668" s="37" t="s">
        <v>27</v>
      </c>
      <c r="B1668" s="37" t="s">
        <v>3115</v>
      </c>
      <c r="C1668" s="37" t="s">
        <v>28</v>
      </c>
      <c r="D1668" s="37" t="s">
        <v>30</v>
      </c>
      <c r="E1668" s="193" t="str">
        <f>+LEFT(Tabla1[[#This Row],[RutDV]],8)</f>
        <v>18668081</v>
      </c>
      <c r="F1668" s="193" t="str">
        <f>+RIGHT(Tabla1[[#This Row],[RutDV]],1)</f>
        <v>2</v>
      </c>
      <c r="G1668" s="37" t="s">
        <v>6611</v>
      </c>
      <c r="H1668" s="37" t="s">
        <v>6661</v>
      </c>
      <c r="I1668" s="41" t="str">
        <f>+TRIM(Tabla1[[#This Row],[Nombres]]&amp;" "&amp;Tabla1[[#This Row],[Apellidos]])</f>
        <v>DIEGO ALONSO ESPINOZA VIVANCO</v>
      </c>
      <c r="J1668" s="37" t="s">
        <v>6634</v>
      </c>
      <c r="K1668" s="37" t="s">
        <v>6635</v>
      </c>
      <c r="L1668" s="37" t="s">
        <v>2494</v>
      </c>
      <c r="M1668" s="37" t="s">
        <v>2499</v>
      </c>
      <c r="N1668" s="37" t="s">
        <v>3596</v>
      </c>
      <c r="P1668" s="40">
        <v>43683</v>
      </c>
      <c r="Q1668" s="37"/>
      <c r="R1668" s="45"/>
      <c r="S1668" s="45"/>
      <c r="T1668" s="45"/>
      <c r="U1668" s="45"/>
      <c r="V1668" s="40" t="s">
        <v>6912</v>
      </c>
      <c r="W1668" s="37" t="s">
        <v>4474</v>
      </c>
      <c r="Y1668" s="37" t="str">
        <f>+IFERROR(VLOOKUP(Tabla1[[#This Row],[Supervisor]],STAFF!E:H,4,0),"")</f>
        <v/>
      </c>
      <c r="Z1668" s="40">
        <v>43657</v>
      </c>
      <c r="AA1668" s="40">
        <v>43679</v>
      </c>
      <c r="AC1668" s="40"/>
      <c r="AD1668" s="37" t="s">
        <v>6661</v>
      </c>
      <c r="AE1668" s="37" t="s">
        <v>6661</v>
      </c>
      <c r="AF1668" s="37">
        <v>19277</v>
      </c>
      <c r="AG1668" s="37" t="s">
        <v>6678</v>
      </c>
      <c r="AJ1668" s="37">
        <v>63</v>
      </c>
      <c r="AK1668" s="37" t="s">
        <v>4474</v>
      </c>
      <c r="AL1668" s="37" t="s">
        <v>709</v>
      </c>
      <c r="AN1668" s="37" t="str">
        <f>+IF(AL1668=45,1,"")</f>
        <v/>
      </c>
      <c r="AO1668" s="40">
        <f ca="1">+TODAY()</f>
        <v>44256</v>
      </c>
      <c r="AP1668" s="41" t="str">
        <f>+IF(Tabla1[[#This Row],[Fecha Ingreso Plataforma]]="","",AO1668-AC1668)</f>
        <v/>
      </c>
      <c r="AQ1668" s="40"/>
      <c r="AR1668" s="42">
        <f>+IF(Tabla1[[#This Row],[Fecha Baja]]="","",VALUE(1&amp;"/"&amp;MONTH(Tabla1[[#This Row],[Fecha Baja]])&amp;"/"&amp;YEAR(Tabla1[[#This Row],[Fecha Baja]])))</f>
        <v>43678</v>
      </c>
      <c r="AS1668" s="42" t="str">
        <f>IF(Tabla1[[#This Row],[Fecha Ingreso Plataforma]]="","",VALUE(1&amp;"/"&amp;MONTH(Tabla1[[#This Row],[Fecha Ingreso Plataforma]])&amp;"/"&amp;YEAR(Tabla1[[#This Row],[Fecha Ingreso Plataforma]])))</f>
        <v/>
      </c>
      <c r="AT1668" s="41" t="str">
        <f>+IF(AND(Tabla1[[#This Row],[dias]]&gt;=135,Tabla1[[#This Row],[Estado]]="Vigente"),"Si","No")</f>
        <v>No</v>
      </c>
      <c r="AU1668" s="37" t="str">
        <f>+IF(COUNTIF('PLAN EMPLEADO'!I:I,Tabla1[[#This Row],[Mail]])=0,"No","Si")</f>
        <v>No</v>
      </c>
      <c r="AV1668" s="89" t="s">
        <v>709</v>
      </c>
      <c r="AW1668" s="194"/>
    </row>
    <row r="1669" spans="1:49" x14ac:dyDescent="0.2">
      <c r="A1669" s="37" t="s">
        <v>27</v>
      </c>
      <c r="B1669" s="37" t="s">
        <v>3115</v>
      </c>
      <c r="C1669" s="37" t="s">
        <v>28</v>
      </c>
      <c r="D1669" s="37" t="s">
        <v>30</v>
      </c>
      <c r="E1669" s="193" t="str">
        <f>+LEFT(Tabla1[[#This Row],[RutDV]],8)</f>
        <v>18493438</v>
      </c>
      <c r="F1669" s="193" t="str">
        <f>+RIGHT(Tabla1[[#This Row],[RutDV]],1)</f>
        <v>8</v>
      </c>
      <c r="G1669" s="37" t="s">
        <v>6609</v>
      </c>
      <c r="H1669" s="37" t="s">
        <v>6659</v>
      </c>
      <c r="I1669" s="41" t="str">
        <f>+TRIM(Tabla1[[#This Row],[Nombres]]&amp;" "&amp;Tabla1[[#This Row],[Apellidos]])</f>
        <v>DANIEL ANTONIO SOTO JULIA</v>
      </c>
      <c r="J1669" s="37" t="s">
        <v>6630</v>
      </c>
      <c r="K1669" s="37" t="s">
        <v>6631</v>
      </c>
      <c r="L1669" s="37" t="s">
        <v>2494</v>
      </c>
      <c r="M1669" s="37" t="s">
        <v>2499</v>
      </c>
      <c r="N1669" s="37" t="s">
        <v>3112</v>
      </c>
      <c r="P1669" s="40">
        <v>43677</v>
      </c>
      <c r="Q1669" s="37"/>
      <c r="R1669" s="45"/>
      <c r="S1669" s="45"/>
      <c r="T1669" s="45"/>
      <c r="U1669" s="45"/>
      <c r="V1669" s="40" t="s">
        <v>6911</v>
      </c>
      <c r="W1669" s="37" t="s">
        <v>4474</v>
      </c>
      <c r="Y1669" s="37" t="str">
        <f>+IFERROR(VLOOKUP(Tabla1[[#This Row],[Supervisor]],STAFF!E:H,4,0),"")</f>
        <v/>
      </c>
      <c r="Z1669" s="40">
        <v>43657</v>
      </c>
      <c r="AA1669" s="40">
        <v>43679</v>
      </c>
      <c r="AC1669" s="40"/>
      <c r="AD1669" s="37" t="s">
        <v>6659</v>
      </c>
      <c r="AE1669" s="37" t="s">
        <v>6659</v>
      </c>
      <c r="AF1669" s="37">
        <v>19338</v>
      </c>
      <c r="AG1669" s="37" t="s">
        <v>6677</v>
      </c>
      <c r="AJ1669" s="37">
        <v>63</v>
      </c>
      <c r="AK1669" s="37" t="s">
        <v>4474</v>
      </c>
      <c r="AL1669" s="37" t="s">
        <v>709</v>
      </c>
      <c r="AN1669" s="37" t="str">
        <f>+IF(AL1669=45,1,"")</f>
        <v/>
      </c>
      <c r="AO1669" s="40">
        <f ca="1">+TODAY()</f>
        <v>44256</v>
      </c>
      <c r="AP1669" s="41" t="str">
        <f>+IF(Tabla1[[#This Row],[Fecha Ingreso Plataforma]]="","",AO1669-AC1669)</f>
        <v/>
      </c>
      <c r="AQ1669" s="40"/>
      <c r="AR1669" s="42">
        <f>+IF(Tabla1[[#This Row],[Fecha Baja]]="","",VALUE(1&amp;"/"&amp;MONTH(Tabla1[[#This Row],[Fecha Baja]])&amp;"/"&amp;YEAR(Tabla1[[#This Row],[Fecha Baja]])))</f>
        <v>43647</v>
      </c>
      <c r="AS1669" s="42" t="str">
        <f>IF(Tabla1[[#This Row],[Fecha Ingreso Plataforma]]="","",VALUE(1&amp;"/"&amp;MONTH(Tabla1[[#This Row],[Fecha Ingreso Plataforma]])&amp;"/"&amp;YEAR(Tabla1[[#This Row],[Fecha Ingreso Plataforma]])))</f>
        <v/>
      </c>
      <c r="AT1669" s="41" t="str">
        <f>+IF(AND(Tabla1[[#This Row],[dias]]&gt;=135,Tabla1[[#This Row],[Estado]]="Vigente"),"Si","No")</f>
        <v>No</v>
      </c>
      <c r="AU1669" s="37" t="str">
        <f>+IF(COUNTIF('PLAN EMPLEADO'!I:I,Tabla1[[#This Row],[Mail]])=0,"No","Si")</f>
        <v>No</v>
      </c>
      <c r="AV1669" s="89" t="s">
        <v>709</v>
      </c>
      <c r="AW1669" s="194"/>
    </row>
    <row r="1670" spans="1:49" x14ac:dyDescent="0.2">
      <c r="A1670" s="37" t="s">
        <v>27</v>
      </c>
      <c r="B1670" s="37" t="s">
        <v>3115</v>
      </c>
      <c r="C1670" s="37" t="s">
        <v>28</v>
      </c>
      <c r="D1670" s="37" t="s">
        <v>30</v>
      </c>
      <c r="E1670" s="193" t="str">
        <f>+LEFT(Tabla1[[#This Row],[RutDV]],8)</f>
        <v>18952653</v>
      </c>
      <c r="F1670" s="193" t="str">
        <f>+RIGHT(Tabla1[[#This Row],[RutDV]],1)</f>
        <v>9</v>
      </c>
      <c r="G1670" s="37" t="s">
        <v>6618</v>
      </c>
      <c r="H1670" s="37" t="s">
        <v>6668</v>
      </c>
      <c r="I1670" s="41" t="str">
        <f>+TRIM(Tabla1[[#This Row],[Nombres]]&amp;" "&amp;Tabla1[[#This Row],[Apellidos]])</f>
        <v>ESTEFANIA DEL ROSARIO CORTES HERRERA</v>
      </c>
      <c r="J1670" s="37" t="s">
        <v>6647</v>
      </c>
      <c r="K1670" s="37" t="s">
        <v>6648</v>
      </c>
      <c r="L1670" s="37" t="s">
        <v>2494</v>
      </c>
      <c r="M1670" s="37" t="s">
        <v>2499</v>
      </c>
      <c r="N1670" s="37" t="s">
        <v>3112</v>
      </c>
      <c r="P1670" s="40">
        <v>43668</v>
      </c>
      <c r="Q1670" s="37"/>
      <c r="R1670" s="45"/>
      <c r="S1670" s="45"/>
      <c r="T1670" s="45"/>
      <c r="U1670" s="45"/>
      <c r="V1670" s="40" t="s">
        <v>6916</v>
      </c>
      <c r="W1670" s="37" t="s">
        <v>4474</v>
      </c>
      <c r="Y1670" s="37" t="str">
        <f>+IFERROR(VLOOKUP(Tabla1[[#This Row],[Supervisor]],STAFF!E:H,4,0),"")</f>
        <v/>
      </c>
      <c r="Z1670" s="40">
        <v>43657</v>
      </c>
      <c r="AA1670" s="40">
        <v>43679</v>
      </c>
      <c r="AC1670" s="40"/>
      <c r="AD1670" s="37" t="s">
        <v>6668</v>
      </c>
      <c r="AE1670" s="37" t="s">
        <v>6668</v>
      </c>
      <c r="AF1670" s="37">
        <v>19099</v>
      </c>
      <c r="AG1670" s="37" t="s">
        <v>6685</v>
      </c>
      <c r="AJ1670" s="37">
        <v>63</v>
      </c>
      <c r="AK1670" s="37" t="s">
        <v>4474</v>
      </c>
      <c r="AL1670" s="37" t="s">
        <v>709</v>
      </c>
      <c r="AN1670" s="37" t="str">
        <f>+IF(AL1670=45,1,"")</f>
        <v/>
      </c>
      <c r="AO1670" s="40">
        <f ca="1">+TODAY()</f>
        <v>44256</v>
      </c>
      <c r="AP1670" s="41" t="str">
        <f>+IF(Tabla1[[#This Row],[Fecha Ingreso Plataforma]]="","",AO1670-AC1670)</f>
        <v/>
      </c>
      <c r="AQ1670" s="40"/>
      <c r="AR1670" s="42">
        <f>+IF(Tabla1[[#This Row],[Fecha Baja]]="","",VALUE(1&amp;"/"&amp;MONTH(Tabla1[[#This Row],[Fecha Baja]])&amp;"/"&amp;YEAR(Tabla1[[#This Row],[Fecha Baja]])))</f>
        <v>43647</v>
      </c>
      <c r="AS1670" s="42" t="str">
        <f>IF(Tabla1[[#This Row],[Fecha Ingreso Plataforma]]="","",VALUE(1&amp;"/"&amp;MONTH(Tabla1[[#This Row],[Fecha Ingreso Plataforma]])&amp;"/"&amp;YEAR(Tabla1[[#This Row],[Fecha Ingreso Plataforma]])))</f>
        <v/>
      </c>
      <c r="AT1670" s="41" t="str">
        <f>+IF(AND(Tabla1[[#This Row],[dias]]&gt;=135,Tabla1[[#This Row],[Estado]]="Vigente"),"Si","No")</f>
        <v>No</v>
      </c>
      <c r="AU1670" s="37" t="str">
        <f>+IF(COUNTIF('PLAN EMPLEADO'!I:I,Tabla1[[#This Row],[Mail]])=0,"No","Si")</f>
        <v>No</v>
      </c>
      <c r="AV1670" s="89" t="s">
        <v>709</v>
      </c>
      <c r="AW1670" s="194"/>
    </row>
    <row r="1671" spans="1:49" x14ac:dyDescent="0.2">
      <c r="A1671" s="37" t="s">
        <v>27</v>
      </c>
      <c r="B1671" s="37" t="s">
        <v>3115</v>
      </c>
      <c r="C1671" s="37" t="s">
        <v>28</v>
      </c>
      <c r="D1671" s="37" t="s">
        <v>30</v>
      </c>
      <c r="E1671" s="193" t="str">
        <f>+LEFT(Tabla1[[#This Row],[RutDV]],8)</f>
        <v>19662113</v>
      </c>
      <c r="F1671" s="193" t="str">
        <f>+RIGHT(Tabla1[[#This Row],[RutDV]],1)</f>
        <v>K</v>
      </c>
      <c r="G1671" s="37" t="s">
        <v>6620</v>
      </c>
      <c r="H1671" s="37" t="s">
        <v>6670</v>
      </c>
      <c r="I1671" s="41" t="str">
        <f>+TRIM(Tabla1[[#This Row],[Nombres]]&amp;" "&amp;Tabla1[[#This Row],[Apellidos]])</f>
        <v>FRANCIA CAROLINA ZARRICUETA CORTES</v>
      </c>
      <c r="J1671" s="37" t="s">
        <v>6651</v>
      </c>
      <c r="K1671" s="37" t="s">
        <v>6652</v>
      </c>
      <c r="L1671" s="37" t="s">
        <v>2494</v>
      </c>
      <c r="M1671" s="37" t="s">
        <v>2499</v>
      </c>
      <c r="N1671" s="37" t="s">
        <v>3596</v>
      </c>
      <c r="P1671" s="40">
        <v>43683</v>
      </c>
      <c r="Q1671" s="37"/>
      <c r="R1671" s="45"/>
      <c r="S1671" s="45"/>
      <c r="T1671" s="45"/>
      <c r="U1671" s="45"/>
      <c r="V1671" s="40" t="s">
        <v>6918</v>
      </c>
      <c r="W1671" s="37" t="s">
        <v>4474</v>
      </c>
      <c r="Y1671" s="37" t="str">
        <f>+IFERROR(VLOOKUP(Tabla1[[#This Row],[Supervisor]],STAFF!E:H,4,0),"")</f>
        <v/>
      </c>
      <c r="Z1671" s="40">
        <v>43657</v>
      </c>
      <c r="AA1671" s="40">
        <v>43679</v>
      </c>
      <c r="AC1671" s="40"/>
      <c r="AD1671" s="37" t="s">
        <v>6670</v>
      </c>
      <c r="AE1671" s="37" t="s">
        <v>6670</v>
      </c>
      <c r="AF1671" s="37">
        <v>19297</v>
      </c>
      <c r="AG1671" s="37" t="s">
        <v>6687</v>
      </c>
      <c r="AJ1671" s="37">
        <v>63</v>
      </c>
      <c r="AK1671" s="37" t="s">
        <v>4474</v>
      </c>
      <c r="AL1671" s="37" t="s">
        <v>709</v>
      </c>
      <c r="AN1671" s="37" t="str">
        <f>+IF(AL1671=45,1,"")</f>
        <v/>
      </c>
      <c r="AO1671" s="40">
        <f ca="1">+TODAY()</f>
        <v>44256</v>
      </c>
      <c r="AP1671" s="41" t="str">
        <f>+IF(Tabla1[[#This Row],[Fecha Ingreso Plataforma]]="","",AO1671-AC1671)</f>
        <v/>
      </c>
      <c r="AQ1671" s="40"/>
      <c r="AR1671" s="42">
        <f>+IF(Tabla1[[#This Row],[Fecha Baja]]="","",VALUE(1&amp;"/"&amp;MONTH(Tabla1[[#This Row],[Fecha Baja]])&amp;"/"&amp;YEAR(Tabla1[[#This Row],[Fecha Baja]])))</f>
        <v>43678</v>
      </c>
      <c r="AS1671" s="42" t="str">
        <f>IF(Tabla1[[#This Row],[Fecha Ingreso Plataforma]]="","",VALUE(1&amp;"/"&amp;MONTH(Tabla1[[#This Row],[Fecha Ingreso Plataforma]])&amp;"/"&amp;YEAR(Tabla1[[#This Row],[Fecha Ingreso Plataforma]])))</f>
        <v/>
      </c>
      <c r="AT1671" s="41" t="str">
        <f>+IF(AND(Tabla1[[#This Row],[dias]]&gt;=135,Tabla1[[#This Row],[Estado]]="Vigente"),"Si","No")</f>
        <v>No</v>
      </c>
      <c r="AU1671" s="37" t="str">
        <f>+IF(COUNTIF('PLAN EMPLEADO'!I:I,Tabla1[[#This Row],[Mail]])=0,"No","Si")</f>
        <v>No</v>
      </c>
      <c r="AV1671" s="89" t="s">
        <v>709</v>
      </c>
      <c r="AW1671" s="194"/>
    </row>
    <row r="1672" spans="1:49" x14ac:dyDescent="0.2">
      <c r="A1672" s="37" t="s">
        <v>27</v>
      </c>
      <c r="B1672" s="37" t="s">
        <v>3115</v>
      </c>
      <c r="C1672" s="37" t="s">
        <v>28</v>
      </c>
      <c r="D1672" s="37" t="s">
        <v>30</v>
      </c>
      <c r="E1672" s="193" t="str">
        <f>+LEFT(Tabla1[[#This Row],[RutDV]],8)</f>
        <v>17725492</v>
      </c>
      <c r="F1672" s="193" t="str">
        <f>+RIGHT(Tabla1[[#This Row],[RutDV]],1)</f>
        <v>4</v>
      </c>
      <c r="G1672" s="37" t="s">
        <v>6606</v>
      </c>
      <c r="H1672" s="37" t="s">
        <v>6656</v>
      </c>
      <c r="I1672" s="41" t="str">
        <f>+TRIM(Tabla1[[#This Row],[Nombres]]&amp;" "&amp;Tabla1[[#This Row],[Apellidos]])</f>
        <v>FRANCISCO IGNACIO PINO OLIVARES</v>
      </c>
      <c r="J1672" s="37" t="s">
        <v>1555</v>
      </c>
      <c r="K1672" s="37" t="s">
        <v>6626</v>
      </c>
      <c r="L1672" s="37" t="s">
        <v>2494</v>
      </c>
      <c r="M1672" s="37" t="s">
        <v>2499</v>
      </c>
      <c r="N1672" s="37" t="s">
        <v>3112</v>
      </c>
      <c r="P1672" s="40">
        <v>43669</v>
      </c>
      <c r="Q1672" s="37"/>
      <c r="R1672" s="45"/>
      <c r="S1672" s="45"/>
      <c r="T1672" s="45"/>
      <c r="U1672" s="45"/>
      <c r="V1672" s="40" t="s">
        <v>6909</v>
      </c>
      <c r="W1672" s="37" t="s">
        <v>4474</v>
      </c>
      <c r="Y1672" s="37" t="str">
        <f>+IFERROR(VLOOKUP(Tabla1[[#This Row],[Supervisor]],STAFF!E:H,4,0),"")</f>
        <v/>
      </c>
      <c r="Z1672" s="40">
        <v>43657</v>
      </c>
      <c r="AA1672" s="40">
        <v>43679</v>
      </c>
      <c r="AC1672" s="40"/>
      <c r="AD1672" s="37" t="s">
        <v>6656</v>
      </c>
      <c r="AE1672" s="37" t="s">
        <v>6656</v>
      </c>
      <c r="AF1672" s="37">
        <v>19334</v>
      </c>
      <c r="AG1672" s="37" t="s">
        <v>6674</v>
      </c>
      <c r="AJ1672" s="37">
        <v>63</v>
      </c>
      <c r="AK1672" s="37" t="s">
        <v>4474</v>
      </c>
      <c r="AL1672" s="37" t="s">
        <v>709</v>
      </c>
      <c r="AN1672" s="37" t="str">
        <f>+IF(AL1672=45,1,"")</f>
        <v/>
      </c>
      <c r="AO1672" s="40">
        <f ca="1">+TODAY()</f>
        <v>44256</v>
      </c>
      <c r="AP1672" s="41" t="str">
        <f>+IF(Tabla1[[#This Row],[Fecha Ingreso Plataforma]]="","",AO1672-AC1672)</f>
        <v/>
      </c>
      <c r="AQ1672" s="40"/>
      <c r="AR1672" s="42">
        <f>+IF(Tabla1[[#This Row],[Fecha Baja]]="","",VALUE(1&amp;"/"&amp;MONTH(Tabla1[[#This Row],[Fecha Baja]])&amp;"/"&amp;YEAR(Tabla1[[#This Row],[Fecha Baja]])))</f>
        <v>43647</v>
      </c>
      <c r="AS1672" s="42" t="str">
        <f>IF(Tabla1[[#This Row],[Fecha Ingreso Plataforma]]="","",VALUE(1&amp;"/"&amp;MONTH(Tabla1[[#This Row],[Fecha Ingreso Plataforma]])&amp;"/"&amp;YEAR(Tabla1[[#This Row],[Fecha Ingreso Plataforma]])))</f>
        <v/>
      </c>
      <c r="AT1672" s="41" t="str">
        <f>+IF(AND(Tabla1[[#This Row],[dias]]&gt;=135,Tabla1[[#This Row],[Estado]]="Vigente"),"Si","No")</f>
        <v>No</v>
      </c>
      <c r="AU1672" s="37" t="str">
        <f>+IF(COUNTIF('PLAN EMPLEADO'!I:I,Tabla1[[#This Row],[Mail]])=0,"No","Si")</f>
        <v>No</v>
      </c>
      <c r="AV1672" s="89" t="s">
        <v>709</v>
      </c>
      <c r="AW1672" s="194"/>
    </row>
    <row r="1673" spans="1:49" x14ac:dyDescent="0.2">
      <c r="A1673" s="37" t="s">
        <v>27</v>
      </c>
      <c r="B1673" s="37" t="s">
        <v>3115</v>
      </c>
      <c r="C1673" s="37" t="s">
        <v>28</v>
      </c>
      <c r="D1673" s="37" t="s">
        <v>30</v>
      </c>
      <c r="E1673" s="193" t="str">
        <f>+LEFT(Tabla1[[#This Row],[RutDV]],8)</f>
        <v>19683836</v>
      </c>
      <c r="F1673" s="193" t="str">
        <f>+RIGHT(Tabla1[[#This Row],[RutDV]],1)</f>
        <v>8</v>
      </c>
      <c r="G1673" s="37" t="s">
        <v>6608</v>
      </c>
      <c r="H1673" s="37" t="s">
        <v>6658</v>
      </c>
      <c r="I1673" s="41" t="str">
        <f>+TRIM(Tabla1[[#This Row],[Nombres]]&amp;" "&amp;Tabla1[[#This Row],[Apellidos]])</f>
        <v>ISAMAR CARMEN GALLEGOS VIDAL</v>
      </c>
      <c r="J1673" s="37" t="s">
        <v>6628</v>
      </c>
      <c r="K1673" s="37" t="s">
        <v>6629</v>
      </c>
      <c r="L1673" s="37" t="s">
        <v>2494</v>
      </c>
      <c r="M1673" s="37" t="s">
        <v>2499</v>
      </c>
      <c r="N1673" s="37" t="s">
        <v>3596</v>
      </c>
      <c r="P1673" s="40">
        <v>43683</v>
      </c>
      <c r="Q1673" s="37"/>
      <c r="R1673" s="45"/>
      <c r="S1673" s="45"/>
      <c r="T1673" s="45"/>
      <c r="U1673" s="45"/>
      <c r="V1673" s="40" t="s">
        <v>6910</v>
      </c>
      <c r="W1673" s="37" t="s">
        <v>4474</v>
      </c>
      <c r="Y1673" s="37" t="str">
        <f>+IFERROR(VLOOKUP(Tabla1[[#This Row],[Supervisor]],STAFF!E:H,4,0),"")</f>
        <v/>
      </c>
      <c r="Z1673" s="40">
        <v>43657</v>
      </c>
      <c r="AA1673" s="40">
        <v>43679</v>
      </c>
      <c r="AC1673" s="40"/>
      <c r="AD1673" s="37" t="s">
        <v>6658</v>
      </c>
      <c r="AE1673" s="37" t="s">
        <v>6658</v>
      </c>
      <c r="AF1673" s="37">
        <v>19337</v>
      </c>
      <c r="AG1673" s="37" t="s">
        <v>6676</v>
      </c>
      <c r="AJ1673" s="37">
        <v>63</v>
      </c>
      <c r="AK1673" s="37" t="s">
        <v>4474</v>
      </c>
      <c r="AL1673" s="37" t="s">
        <v>709</v>
      </c>
      <c r="AN1673" s="37" t="str">
        <f>+IF(AL1673=45,1,"")</f>
        <v/>
      </c>
      <c r="AO1673" s="40">
        <f ca="1">+TODAY()</f>
        <v>44256</v>
      </c>
      <c r="AP1673" s="41" t="str">
        <f>+IF(Tabla1[[#This Row],[Fecha Ingreso Plataforma]]="","",AO1673-AC1673)</f>
        <v/>
      </c>
      <c r="AQ1673" s="40"/>
      <c r="AR1673" s="42">
        <f>+IF(Tabla1[[#This Row],[Fecha Baja]]="","",VALUE(1&amp;"/"&amp;MONTH(Tabla1[[#This Row],[Fecha Baja]])&amp;"/"&amp;YEAR(Tabla1[[#This Row],[Fecha Baja]])))</f>
        <v>43678</v>
      </c>
      <c r="AS1673" s="42" t="str">
        <f>IF(Tabla1[[#This Row],[Fecha Ingreso Plataforma]]="","",VALUE(1&amp;"/"&amp;MONTH(Tabla1[[#This Row],[Fecha Ingreso Plataforma]])&amp;"/"&amp;YEAR(Tabla1[[#This Row],[Fecha Ingreso Plataforma]])))</f>
        <v/>
      </c>
      <c r="AT1673" s="41" t="str">
        <f>+IF(AND(Tabla1[[#This Row],[dias]]&gt;=135,Tabla1[[#This Row],[Estado]]="Vigente"),"Si","No")</f>
        <v>No</v>
      </c>
      <c r="AU1673" s="37" t="str">
        <f>+IF(COUNTIF('PLAN EMPLEADO'!I:I,Tabla1[[#This Row],[Mail]])=0,"No","Si")</f>
        <v>No</v>
      </c>
      <c r="AV1673" s="89" t="s">
        <v>709</v>
      </c>
      <c r="AW1673" s="194"/>
    </row>
    <row r="1674" spans="1:49" x14ac:dyDescent="0.2">
      <c r="A1674" s="37" t="s">
        <v>27</v>
      </c>
      <c r="B1674" s="37" t="s">
        <v>3115</v>
      </c>
      <c r="C1674" s="37" t="s">
        <v>28</v>
      </c>
      <c r="D1674" s="37" t="s">
        <v>30</v>
      </c>
      <c r="E1674" s="193" t="str">
        <f>+LEFT(Tabla1[[#This Row],[RutDV]],8)</f>
        <v>16382761</v>
      </c>
      <c r="F1674" s="193" t="str">
        <f>+RIGHT(Tabla1[[#This Row],[RutDV]],1)</f>
        <v>1</v>
      </c>
      <c r="G1674" s="37" t="s">
        <v>6615</v>
      </c>
      <c r="H1674" s="37" t="s">
        <v>6665</v>
      </c>
      <c r="I1674" s="41" t="str">
        <f>+TRIM(Tabla1[[#This Row],[Nombres]]&amp;" "&amp;Tabla1[[#This Row],[Apellidos]])</f>
        <v>KIRA NICOLL DERAMOND MAZUELA</v>
      </c>
      <c r="J1674" s="37" t="s">
        <v>6641</v>
      </c>
      <c r="K1674" s="37" t="s">
        <v>6642</v>
      </c>
      <c r="L1674" s="37" t="s">
        <v>2494</v>
      </c>
      <c r="M1674" s="37" t="s">
        <v>2499</v>
      </c>
      <c r="N1674" s="37" t="s">
        <v>3112</v>
      </c>
      <c r="P1674" s="40">
        <v>43677</v>
      </c>
      <c r="Q1674" s="37"/>
      <c r="R1674" s="45"/>
      <c r="S1674" s="45"/>
      <c r="T1674" s="45"/>
      <c r="U1674" s="45"/>
      <c r="V1674" s="40" t="s">
        <v>6914</v>
      </c>
      <c r="W1674" s="37" t="s">
        <v>4474</v>
      </c>
      <c r="Y1674" s="37" t="str">
        <f>+IFERROR(VLOOKUP(Tabla1[[#This Row],[Supervisor]],STAFF!E:H,4,0),"")</f>
        <v/>
      </c>
      <c r="Z1674" s="40">
        <v>43657</v>
      </c>
      <c r="AA1674" s="40">
        <v>43679</v>
      </c>
      <c r="AC1674" s="40"/>
      <c r="AD1674" s="37" t="s">
        <v>6665</v>
      </c>
      <c r="AE1674" s="37" t="s">
        <v>6665</v>
      </c>
      <c r="AF1674" s="37">
        <v>19304</v>
      </c>
      <c r="AG1674" s="37" t="s">
        <v>6682</v>
      </c>
      <c r="AJ1674" s="37">
        <v>63</v>
      </c>
      <c r="AK1674" s="37" t="s">
        <v>4474</v>
      </c>
      <c r="AL1674" s="37" t="s">
        <v>709</v>
      </c>
      <c r="AN1674" s="37" t="str">
        <f>+IF(AL1674=45,1,"")</f>
        <v/>
      </c>
      <c r="AO1674" s="40">
        <f ca="1">+TODAY()</f>
        <v>44256</v>
      </c>
      <c r="AP1674" s="41" t="str">
        <f>+IF(Tabla1[[#This Row],[Fecha Ingreso Plataforma]]="","",AO1674-AC1674)</f>
        <v/>
      </c>
      <c r="AQ1674" s="40"/>
      <c r="AR1674" s="42">
        <f>+IF(Tabla1[[#This Row],[Fecha Baja]]="","",VALUE(1&amp;"/"&amp;MONTH(Tabla1[[#This Row],[Fecha Baja]])&amp;"/"&amp;YEAR(Tabla1[[#This Row],[Fecha Baja]])))</f>
        <v>43647</v>
      </c>
      <c r="AS1674" s="42" t="str">
        <f>IF(Tabla1[[#This Row],[Fecha Ingreso Plataforma]]="","",VALUE(1&amp;"/"&amp;MONTH(Tabla1[[#This Row],[Fecha Ingreso Plataforma]])&amp;"/"&amp;YEAR(Tabla1[[#This Row],[Fecha Ingreso Plataforma]])))</f>
        <v/>
      </c>
      <c r="AT1674" s="41" t="str">
        <f>+IF(AND(Tabla1[[#This Row],[dias]]&gt;=135,Tabla1[[#This Row],[Estado]]="Vigente"),"Si","No")</f>
        <v>No</v>
      </c>
      <c r="AU1674" s="37" t="str">
        <f>+IF(COUNTIF('PLAN EMPLEADO'!I:I,Tabla1[[#This Row],[Mail]])=0,"No","Si")</f>
        <v>No</v>
      </c>
      <c r="AV1674" s="89" t="s">
        <v>709</v>
      </c>
      <c r="AW1674" s="194"/>
    </row>
    <row r="1675" spans="1:49" x14ac:dyDescent="0.2">
      <c r="A1675" s="37" t="s">
        <v>27</v>
      </c>
      <c r="B1675" s="37" t="s">
        <v>3115</v>
      </c>
      <c r="C1675" s="37" t="s">
        <v>28</v>
      </c>
      <c r="D1675" s="37" t="s">
        <v>30</v>
      </c>
      <c r="E1675" s="193" t="str">
        <f>+LEFT(Tabla1[[#This Row],[RutDV]],8)</f>
        <v>15035894</v>
      </c>
      <c r="F1675" s="193" t="str">
        <f>+RIGHT(Tabla1[[#This Row],[RutDV]],1)</f>
        <v>9</v>
      </c>
      <c r="G1675" s="37" t="s">
        <v>6619</v>
      </c>
      <c r="H1675" s="37" t="s">
        <v>6669</v>
      </c>
      <c r="I1675" s="41" t="str">
        <f>+TRIM(Tabla1[[#This Row],[Nombres]]&amp;" "&amp;Tabla1[[#This Row],[Apellidos]])</f>
        <v>NEVENKA DEL CARMEN CHINGA CALLEJAS</v>
      </c>
      <c r="J1675" s="37" t="s">
        <v>6649</v>
      </c>
      <c r="K1675" s="37" t="s">
        <v>6650</v>
      </c>
      <c r="L1675" s="37" t="s">
        <v>2494</v>
      </c>
      <c r="M1675" s="37" t="s">
        <v>2499</v>
      </c>
      <c r="N1675" s="37" t="s">
        <v>3112</v>
      </c>
      <c r="P1675" s="40">
        <v>43668</v>
      </c>
      <c r="Q1675" s="37"/>
      <c r="R1675" s="45"/>
      <c r="S1675" s="45"/>
      <c r="T1675" s="45"/>
      <c r="U1675" s="45"/>
      <c r="V1675" s="40" t="s">
        <v>6917</v>
      </c>
      <c r="W1675" s="37" t="s">
        <v>4474</v>
      </c>
      <c r="Y1675" s="37" t="str">
        <f>+IFERROR(VLOOKUP(Tabla1[[#This Row],[Supervisor]],STAFF!E:H,4,0),"")</f>
        <v/>
      </c>
      <c r="Z1675" s="40">
        <v>43657</v>
      </c>
      <c r="AA1675" s="40">
        <v>43679</v>
      </c>
      <c r="AC1675" s="40"/>
      <c r="AD1675" s="37" t="s">
        <v>6669</v>
      </c>
      <c r="AE1675" s="37" t="s">
        <v>6669</v>
      </c>
      <c r="AF1675" s="37">
        <v>19178</v>
      </c>
      <c r="AG1675" s="37" t="s">
        <v>6686</v>
      </c>
      <c r="AJ1675" s="37">
        <v>63</v>
      </c>
      <c r="AK1675" s="37" t="s">
        <v>4474</v>
      </c>
      <c r="AL1675" s="37" t="s">
        <v>709</v>
      </c>
      <c r="AN1675" s="37" t="str">
        <f>+IF(AL1675=45,1,"")</f>
        <v/>
      </c>
      <c r="AO1675" s="40">
        <f ca="1">+TODAY()</f>
        <v>44256</v>
      </c>
      <c r="AP1675" s="41" t="str">
        <f>+IF(Tabla1[[#This Row],[Fecha Ingreso Plataforma]]="","",AO1675-AC1675)</f>
        <v/>
      </c>
      <c r="AQ1675" s="40"/>
      <c r="AR1675" s="42">
        <f>+IF(Tabla1[[#This Row],[Fecha Baja]]="","",VALUE(1&amp;"/"&amp;MONTH(Tabla1[[#This Row],[Fecha Baja]])&amp;"/"&amp;YEAR(Tabla1[[#This Row],[Fecha Baja]])))</f>
        <v>43647</v>
      </c>
      <c r="AS1675" s="42" t="str">
        <f>IF(Tabla1[[#This Row],[Fecha Ingreso Plataforma]]="","",VALUE(1&amp;"/"&amp;MONTH(Tabla1[[#This Row],[Fecha Ingreso Plataforma]])&amp;"/"&amp;YEAR(Tabla1[[#This Row],[Fecha Ingreso Plataforma]])))</f>
        <v/>
      </c>
      <c r="AT1675" s="41" t="str">
        <f>+IF(AND(Tabla1[[#This Row],[dias]]&gt;=135,Tabla1[[#This Row],[Estado]]="Vigente"),"Si","No")</f>
        <v>No</v>
      </c>
      <c r="AU1675" s="37" t="str">
        <f>+IF(COUNTIF('PLAN EMPLEADO'!I:I,Tabla1[[#This Row],[Mail]])=0,"No","Si")</f>
        <v>No</v>
      </c>
      <c r="AV1675" s="89" t="s">
        <v>709</v>
      </c>
      <c r="AW1675" s="194"/>
    </row>
    <row r="1676" spans="1:49" x14ac:dyDescent="0.2">
      <c r="A1676" s="37" t="s">
        <v>27</v>
      </c>
      <c r="B1676" s="37" t="s">
        <v>3115</v>
      </c>
      <c r="C1676" s="37" t="s">
        <v>28</v>
      </c>
      <c r="D1676" s="37" t="s">
        <v>30</v>
      </c>
      <c r="E1676" s="193" t="str">
        <f>+LEFT(Tabla1[[#This Row],[RutDV]],8)</f>
        <v>16840240</v>
      </c>
      <c r="F1676" s="193" t="str">
        <f>+RIGHT(Tabla1[[#This Row],[RutDV]],1)</f>
        <v>6</v>
      </c>
      <c r="G1676" s="37" t="s">
        <v>6613</v>
      </c>
      <c r="H1676" s="37" t="s">
        <v>6663</v>
      </c>
      <c r="I1676" s="41" t="str">
        <f>+TRIM(Tabla1[[#This Row],[Nombres]]&amp;" "&amp;Tabla1[[#This Row],[Apellidos]])</f>
        <v>VALERIA FERNANDA HUERTA CORTES</v>
      </c>
      <c r="J1676" s="37" t="s">
        <v>6193</v>
      </c>
      <c r="K1676" s="37" t="s">
        <v>6638</v>
      </c>
      <c r="L1676" s="37" t="s">
        <v>2494</v>
      </c>
      <c r="M1676" s="37" t="s">
        <v>2499</v>
      </c>
      <c r="N1676" s="37" t="s">
        <v>3112</v>
      </c>
      <c r="P1676" s="40">
        <v>43668</v>
      </c>
      <c r="Q1676" s="37"/>
      <c r="R1676" s="45"/>
      <c r="S1676" s="45"/>
      <c r="T1676" s="45"/>
      <c r="U1676" s="45"/>
      <c r="V1676" s="40" t="s">
        <v>6913</v>
      </c>
      <c r="W1676" s="37" t="s">
        <v>4474</v>
      </c>
      <c r="Y1676" s="37" t="str">
        <f>+IFERROR(VLOOKUP(Tabla1[[#This Row],[Supervisor]],STAFF!E:H,4,0),"")</f>
        <v/>
      </c>
      <c r="Z1676" s="40">
        <v>43657</v>
      </c>
      <c r="AA1676" s="40">
        <v>43679</v>
      </c>
      <c r="AC1676" s="40"/>
      <c r="AD1676" s="37" t="s">
        <v>6663</v>
      </c>
      <c r="AE1676" s="37" t="s">
        <v>6663</v>
      </c>
      <c r="AF1676" s="37">
        <v>19285</v>
      </c>
      <c r="AG1676" s="37" t="s">
        <v>6680</v>
      </c>
      <c r="AJ1676" s="37">
        <v>63</v>
      </c>
      <c r="AK1676" s="37" t="s">
        <v>4474</v>
      </c>
      <c r="AL1676" s="37" t="s">
        <v>709</v>
      </c>
      <c r="AN1676" s="37" t="str">
        <f>+IF(AL1676=45,1,"")</f>
        <v/>
      </c>
      <c r="AO1676" s="40">
        <f ca="1">+TODAY()</f>
        <v>44256</v>
      </c>
      <c r="AP1676" s="41" t="str">
        <f>+IF(Tabla1[[#This Row],[Fecha Ingreso Plataforma]]="","",AO1676-AC1676)</f>
        <v/>
      </c>
      <c r="AQ1676" s="40"/>
      <c r="AR1676" s="42">
        <f>+IF(Tabla1[[#This Row],[Fecha Baja]]="","",VALUE(1&amp;"/"&amp;MONTH(Tabla1[[#This Row],[Fecha Baja]])&amp;"/"&amp;YEAR(Tabla1[[#This Row],[Fecha Baja]])))</f>
        <v>43647</v>
      </c>
      <c r="AS1676" s="42" t="str">
        <f>IF(Tabla1[[#This Row],[Fecha Ingreso Plataforma]]="","",VALUE(1&amp;"/"&amp;MONTH(Tabla1[[#This Row],[Fecha Ingreso Plataforma]])&amp;"/"&amp;YEAR(Tabla1[[#This Row],[Fecha Ingreso Plataforma]])))</f>
        <v/>
      </c>
      <c r="AT1676" s="41" t="str">
        <f>+IF(AND(Tabla1[[#This Row],[dias]]&gt;=135,Tabla1[[#This Row],[Estado]]="Vigente"),"Si","No")</f>
        <v>No</v>
      </c>
      <c r="AU1676" s="37" t="str">
        <f>+IF(COUNTIF('PLAN EMPLEADO'!I:I,Tabla1[[#This Row],[Mail]])=0,"No","Si")</f>
        <v>No</v>
      </c>
      <c r="AV1676" s="89" t="s">
        <v>709</v>
      </c>
      <c r="AW1676" s="194"/>
    </row>
    <row r="1677" spans="1:49" x14ac:dyDescent="0.2">
      <c r="A1677" s="37" t="s">
        <v>27</v>
      </c>
      <c r="B1677" s="37" t="s">
        <v>3115</v>
      </c>
      <c r="C1677" s="37" t="s">
        <v>28</v>
      </c>
      <c r="D1677" s="37" t="s">
        <v>30</v>
      </c>
      <c r="E1677" s="193" t="str">
        <f>+LEFT(Tabla1[[#This Row],[RutDV]],8)</f>
        <v>19257188</v>
      </c>
      <c r="F1677" s="193" t="str">
        <f>+RIGHT(Tabla1[[#This Row],[RutDV]],1)</f>
        <v>K</v>
      </c>
      <c r="G1677" s="37" t="s">
        <v>6789</v>
      </c>
      <c r="H1677" s="37" t="s">
        <v>6838</v>
      </c>
      <c r="I1677" s="41" t="str">
        <f>+TRIM(Tabla1[[#This Row],[Nombres]]&amp;" "&amp;Tabla1[[#This Row],[Apellidos]])</f>
        <v>DARIO ESTEBAN GUERRERO MUÑOZ</v>
      </c>
      <c r="J1677" s="37" t="s">
        <v>6749</v>
      </c>
      <c r="K1677" s="37" t="s">
        <v>6750</v>
      </c>
      <c r="L1677" s="37" t="s">
        <v>2494</v>
      </c>
      <c r="M1677" s="37" t="s">
        <v>2499</v>
      </c>
      <c r="N1677" s="37" t="s">
        <v>3112</v>
      </c>
      <c r="P1677" s="40">
        <v>43690</v>
      </c>
      <c r="Q1677" s="37"/>
      <c r="R1677" s="45"/>
      <c r="S1677" s="45"/>
      <c r="T1677" s="45"/>
      <c r="U1677" s="45"/>
      <c r="V1677" s="40" t="s">
        <v>6813</v>
      </c>
      <c r="W1677" s="37" t="s">
        <v>5890</v>
      </c>
      <c r="Y1677" s="37" t="str">
        <f>+IFERROR(VLOOKUP(Tabla1[[#This Row],[Supervisor]],STAFF!E:H,4,0),"")</f>
        <v/>
      </c>
      <c r="Z1677" s="40">
        <v>43675</v>
      </c>
      <c r="AA1677" s="40">
        <v>43697</v>
      </c>
      <c r="AC1677" s="40"/>
      <c r="AD1677" s="37" t="s">
        <v>6838</v>
      </c>
      <c r="AE1677" s="37" t="s">
        <v>6838</v>
      </c>
      <c r="AF1677" s="37">
        <v>19351</v>
      </c>
      <c r="AG1677" s="37" t="s">
        <v>6860</v>
      </c>
      <c r="AJ1677" s="37">
        <v>64</v>
      </c>
      <c r="AK1677" s="37" t="s">
        <v>5890</v>
      </c>
      <c r="AL1677" s="37" t="s">
        <v>709</v>
      </c>
      <c r="AN1677" s="37" t="str">
        <f>+IF(AL1677=45,1,"")</f>
        <v/>
      </c>
      <c r="AO1677" s="40">
        <f ca="1">+TODAY()</f>
        <v>44256</v>
      </c>
      <c r="AP1677" s="41" t="str">
        <f>+IF(Tabla1[[#This Row],[Fecha Ingreso Plataforma]]="","",AO1677-AC1677)</f>
        <v/>
      </c>
      <c r="AQ1677" s="40"/>
      <c r="AR1677" s="42">
        <f>+IF(Tabla1[[#This Row],[Fecha Baja]]="","",VALUE(1&amp;"/"&amp;MONTH(Tabla1[[#This Row],[Fecha Baja]])&amp;"/"&amp;YEAR(Tabla1[[#This Row],[Fecha Baja]])))</f>
        <v>43678</v>
      </c>
      <c r="AS1677" s="42" t="str">
        <f>IF(Tabla1[[#This Row],[Fecha Ingreso Plataforma]]="","",VALUE(1&amp;"/"&amp;MONTH(Tabla1[[#This Row],[Fecha Ingreso Plataforma]])&amp;"/"&amp;YEAR(Tabla1[[#This Row],[Fecha Ingreso Plataforma]])))</f>
        <v/>
      </c>
      <c r="AT1677" s="41" t="str">
        <f>+IF(AND(Tabla1[[#This Row],[dias]]&gt;=135,Tabla1[[#This Row],[Estado]]="Vigente"),"Si","No")</f>
        <v>No</v>
      </c>
      <c r="AU1677" s="37" t="str">
        <f>+IF(COUNTIF('PLAN EMPLEADO'!I:I,Tabla1[[#This Row],[Mail]])=0,"No","Si")</f>
        <v>No</v>
      </c>
      <c r="AV1677" s="89" t="s">
        <v>709</v>
      </c>
      <c r="AW1677" s="194"/>
    </row>
    <row r="1678" spans="1:49" x14ac:dyDescent="0.2">
      <c r="A1678" s="37" t="s">
        <v>27</v>
      </c>
      <c r="B1678" s="37" t="s">
        <v>3115</v>
      </c>
      <c r="C1678" s="37" t="s">
        <v>28</v>
      </c>
      <c r="D1678" s="37" t="s">
        <v>30</v>
      </c>
      <c r="E1678" s="193" t="str">
        <f>+LEFT(Tabla1[[#This Row],[RutDV]],8)</f>
        <v>17226302</v>
      </c>
      <c r="F1678" s="193" t="str">
        <f>+RIGHT(Tabla1[[#This Row],[RutDV]],1)</f>
        <v>K</v>
      </c>
      <c r="G1678" s="37" t="s">
        <v>6793</v>
      </c>
      <c r="H1678" s="37" t="s">
        <v>6842</v>
      </c>
      <c r="I1678" s="41" t="str">
        <f>+TRIM(Tabla1[[#This Row],[Nombres]]&amp;" "&amp;Tabla1[[#This Row],[Apellidos]])</f>
        <v>DAVID GUILLERMO CARVAJAL AHUMADA</v>
      </c>
      <c r="J1678" s="37" t="s">
        <v>6757</v>
      </c>
      <c r="K1678" s="37" t="s">
        <v>6758</v>
      </c>
      <c r="L1678" s="37" t="s">
        <v>2494</v>
      </c>
      <c r="M1678" s="37" t="s">
        <v>2499</v>
      </c>
      <c r="N1678" s="37" t="s">
        <v>3112</v>
      </c>
      <c r="P1678" s="40">
        <v>43683</v>
      </c>
      <c r="Q1678" s="37"/>
      <c r="R1678" s="45"/>
      <c r="S1678" s="45"/>
      <c r="T1678" s="45"/>
      <c r="U1678" s="45"/>
      <c r="V1678" s="40" t="s">
        <v>6817</v>
      </c>
      <c r="W1678" s="37" t="s">
        <v>5890</v>
      </c>
      <c r="Y1678" s="37" t="str">
        <f>+IFERROR(VLOOKUP(Tabla1[[#This Row],[Supervisor]],STAFF!E:H,4,0),"")</f>
        <v/>
      </c>
      <c r="Z1678" s="40">
        <v>43675</v>
      </c>
      <c r="AA1678" s="40">
        <v>43697</v>
      </c>
      <c r="AC1678" s="40"/>
      <c r="AD1678" s="37" t="s">
        <v>6842</v>
      </c>
      <c r="AE1678" s="37" t="s">
        <v>6842</v>
      </c>
      <c r="AF1678" s="37">
        <v>19355</v>
      </c>
      <c r="AG1678" s="37" t="s">
        <v>6864</v>
      </c>
      <c r="AJ1678" s="37">
        <v>64</v>
      </c>
      <c r="AK1678" s="37" t="s">
        <v>5890</v>
      </c>
      <c r="AL1678" s="37" t="s">
        <v>709</v>
      </c>
      <c r="AN1678" s="37" t="str">
        <f>+IF(AL1678=45,1,"")</f>
        <v/>
      </c>
      <c r="AO1678" s="40">
        <f ca="1">+TODAY()</f>
        <v>44256</v>
      </c>
      <c r="AP1678" s="41" t="str">
        <f>+IF(Tabla1[[#This Row],[Fecha Ingreso Plataforma]]="","",AO1678-AC1678)</f>
        <v/>
      </c>
      <c r="AQ1678" s="40"/>
      <c r="AR1678" s="42">
        <f>+IF(Tabla1[[#This Row],[Fecha Baja]]="","",VALUE(1&amp;"/"&amp;MONTH(Tabla1[[#This Row],[Fecha Baja]])&amp;"/"&amp;YEAR(Tabla1[[#This Row],[Fecha Baja]])))</f>
        <v>43678</v>
      </c>
      <c r="AS1678" s="42" t="str">
        <f>IF(Tabla1[[#This Row],[Fecha Ingreso Plataforma]]="","",VALUE(1&amp;"/"&amp;MONTH(Tabla1[[#This Row],[Fecha Ingreso Plataforma]])&amp;"/"&amp;YEAR(Tabla1[[#This Row],[Fecha Ingreso Plataforma]])))</f>
        <v/>
      </c>
      <c r="AT1678" s="41" t="str">
        <f>+IF(AND(Tabla1[[#This Row],[dias]]&gt;=135,Tabla1[[#This Row],[Estado]]="Vigente"),"Si","No")</f>
        <v>No</v>
      </c>
      <c r="AU1678" s="37" t="str">
        <f>+IF(COUNTIF('PLAN EMPLEADO'!I:I,Tabla1[[#This Row],[Mail]])=0,"No","Si")</f>
        <v>No</v>
      </c>
      <c r="AV1678" s="89" t="s">
        <v>709</v>
      </c>
      <c r="AW1678" s="194"/>
    </row>
    <row r="1679" spans="1:49" x14ac:dyDescent="0.2">
      <c r="A1679" s="37" t="s">
        <v>27</v>
      </c>
      <c r="B1679" s="37" t="s">
        <v>3115</v>
      </c>
      <c r="C1679" s="37" t="s">
        <v>28</v>
      </c>
      <c r="D1679" s="37" t="s">
        <v>30</v>
      </c>
      <c r="E1679" s="193" t="str">
        <f>+LEFT(Tabla1[[#This Row],[RutDV]],8)</f>
        <v>20168305</v>
      </c>
      <c r="F1679" s="193" t="str">
        <f>+RIGHT(Tabla1[[#This Row],[RutDV]],1)</f>
        <v>K</v>
      </c>
      <c r="G1679" s="37" t="s">
        <v>6803</v>
      </c>
      <c r="H1679" s="37" t="s">
        <v>6852</v>
      </c>
      <c r="I1679" s="41" t="str">
        <f>+TRIM(Tabla1[[#This Row],[Nombres]]&amp;" "&amp;Tabla1[[#This Row],[Apellidos]])</f>
        <v>JOSE MIGUEL SANTIBAÑEZ PORTILLA</v>
      </c>
      <c r="J1679" s="37" t="s">
        <v>2064</v>
      </c>
      <c r="K1679" s="37" t="s">
        <v>6777</v>
      </c>
      <c r="L1679" s="37" t="s">
        <v>2494</v>
      </c>
      <c r="M1679" s="37" t="s">
        <v>2499</v>
      </c>
      <c r="N1679" s="37" t="s">
        <v>3596</v>
      </c>
      <c r="P1679" s="40">
        <v>43697</v>
      </c>
      <c r="Q1679" s="37"/>
      <c r="R1679" s="45"/>
      <c r="S1679" s="45"/>
      <c r="T1679" s="45"/>
      <c r="U1679" s="45"/>
      <c r="V1679" s="40" t="s">
        <v>6827</v>
      </c>
      <c r="W1679" s="37" t="s">
        <v>5890</v>
      </c>
      <c r="Y1679" s="37" t="str">
        <f>+IFERROR(VLOOKUP(Tabla1[[#This Row],[Supervisor]],STAFF!E:H,4,0),"")</f>
        <v/>
      </c>
      <c r="Z1679" s="40">
        <v>43675</v>
      </c>
      <c r="AA1679" s="40">
        <v>43697</v>
      </c>
      <c r="AC1679" s="40"/>
      <c r="AD1679" s="37" t="s">
        <v>6852</v>
      </c>
      <c r="AE1679" s="37" t="s">
        <v>6852</v>
      </c>
      <c r="AF1679" s="37">
        <v>19340</v>
      </c>
      <c r="AG1679" s="37" t="s">
        <v>6874</v>
      </c>
      <c r="AJ1679" s="37">
        <v>64</v>
      </c>
      <c r="AK1679" s="37" t="s">
        <v>5890</v>
      </c>
      <c r="AL1679" s="37" t="s">
        <v>709</v>
      </c>
      <c r="AN1679" s="37" t="str">
        <f>+IF(AL1679=45,1,"")</f>
        <v/>
      </c>
      <c r="AO1679" s="40">
        <f ca="1">+TODAY()</f>
        <v>44256</v>
      </c>
      <c r="AP1679" s="41" t="str">
        <f>+IF(Tabla1[[#This Row],[Fecha Ingreso Plataforma]]="","",AO1679-AC1679)</f>
        <v/>
      </c>
      <c r="AQ1679" s="40"/>
      <c r="AR1679" s="42">
        <f>+IF(Tabla1[[#This Row],[Fecha Baja]]="","",VALUE(1&amp;"/"&amp;MONTH(Tabla1[[#This Row],[Fecha Baja]])&amp;"/"&amp;YEAR(Tabla1[[#This Row],[Fecha Baja]])))</f>
        <v>43678</v>
      </c>
      <c r="AS1679" s="42" t="str">
        <f>IF(Tabla1[[#This Row],[Fecha Ingreso Plataforma]]="","",VALUE(1&amp;"/"&amp;MONTH(Tabla1[[#This Row],[Fecha Ingreso Plataforma]])&amp;"/"&amp;YEAR(Tabla1[[#This Row],[Fecha Ingreso Plataforma]])))</f>
        <v/>
      </c>
      <c r="AT1679" s="41" t="str">
        <f>+IF(AND(Tabla1[[#This Row],[dias]]&gt;=135,Tabla1[[#This Row],[Estado]]="Vigente"),"Si","No")</f>
        <v>No</v>
      </c>
      <c r="AU1679" s="37" t="str">
        <f>+IF(COUNTIF('PLAN EMPLEADO'!I:I,Tabla1[[#This Row],[Mail]])=0,"No","Si")</f>
        <v>No</v>
      </c>
      <c r="AV1679" s="89" t="s">
        <v>709</v>
      </c>
      <c r="AW1679" s="194"/>
    </row>
    <row r="1680" spans="1:49" x14ac:dyDescent="0.2">
      <c r="A1680" s="37" t="s">
        <v>27</v>
      </c>
      <c r="B1680" s="37" t="s">
        <v>3115</v>
      </c>
      <c r="C1680" s="37" t="s">
        <v>28</v>
      </c>
      <c r="D1680" s="37" t="s">
        <v>30</v>
      </c>
      <c r="E1680" s="193" t="str">
        <f>+LEFT(Tabla1[[#This Row],[RutDV]],8)</f>
        <v>18646032</v>
      </c>
      <c r="F1680" s="193" t="str">
        <f>+RIGHT(Tabla1[[#This Row],[RutDV]],1)</f>
        <v>4</v>
      </c>
      <c r="G1680" s="37" t="s">
        <v>6799</v>
      </c>
      <c r="H1680" s="37" t="s">
        <v>6848</v>
      </c>
      <c r="I1680" s="41" t="str">
        <f>+TRIM(Tabla1[[#This Row],[Nombres]]&amp;" "&amp;Tabla1[[#This Row],[Apellidos]])</f>
        <v>JOSELYN VERONICA JIMENEZ BRIONES</v>
      </c>
      <c r="J1680" s="37" t="s">
        <v>6769</v>
      </c>
      <c r="K1680" s="37" t="s">
        <v>6770</v>
      </c>
      <c r="L1680" s="37" t="s">
        <v>2494</v>
      </c>
      <c r="M1680" s="37" t="s">
        <v>2499</v>
      </c>
      <c r="N1680" s="37" t="s">
        <v>3112</v>
      </c>
      <c r="P1680" s="40">
        <v>43683</v>
      </c>
      <c r="Q1680" s="37"/>
      <c r="R1680" s="45"/>
      <c r="S1680" s="45"/>
      <c r="T1680" s="45"/>
      <c r="U1680" s="45"/>
      <c r="V1680" s="40" t="s">
        <v>6823</v>
      </c>
      <c r="W1680" s="37" t="s">
        <v>5890</v>
      </c>
      <c r="Y1680" s="37" t="str">
        <f>+IFERROR(VLOOKUP(Tabla1[[#This Row],[Supervisor]],STAFF!E:H,4,0),"")</f>
        <v/>
      </c>
      <c r="Z1680" s="40">
        <v>43675</v>
      </c>
      <c r="AA1680" s="40">
        <v>43697</v>
      </c>
      <c r="AC1680" s="40"/>
      <c r="AD1680" s="37" t="s">
        <v>6848</v>
      </c>
      <c r="AE1680" s="37" t="s">
        <v>6848</v>
      </c>
      <c r="AF1680" s="37">
        <v>19320</v>
      </c>
      <c r="AG1680" s="37" t="s">
        <v>6870</v>
      </c>
      <c r="AJ1680" s="37">
        <v>64</v>
      </c>
      <c r="AK1680" s="37" t="s">
        <v>5890</v>
      </c>
      <c r="AL1680" s="37" t="s">
        <v>709</v>
      </c>
      <c r="AN1680" s="37" t="str">
        <f>+IF(AL1680=45,1,"")</f>
        <v/>
      </c>
      <c r="AO1680" s="40">
        <f ca="1">+TODAY()</f>
        <v>44256</v>
      </c>
      <c r="AP1680" s="41" t="str">
        <f>+IF(Tabla1[[#This Row],[Fecha Ingreso Plataforma]]="","",AO1680-AC1680)</f>
        <v/>
      </c>
      <c r="AQ1680" s="40"/>
      <c r="AR1680" s="42">
        <f>+IF(Tabla1[[#This Row],[Fecha Baja]]="","",VALUE(1&amp;"/"&amp;MONTH(Tabla1[[#This Row],[Fecha Baja]])&amp;"/"&amp;YEAR(Tabla1[[#This Row],[Fecha Baja]])))</f>
        <v>43678</v>
      </c>
      <c r="AS1680" s="42" t="str">
        <f>IF(Tabla1[[#This Row],[Fecha Ingreso Plataforma]]="","",VALUE(1&amp;"/"&amp;MONTH(Tabla1[[#This Row],[Fecha Ingreso Plataforma]])&amp;"/"&amp;YEAR(Tabla1[[#This Row],[Fecha Ingreso Plataforma]])))</f>
        <v/>
      </c>
      <c r="AT1680" s="41" t="str">
        <f>+IF(AND(Tabla1[[#This Row],[dias]]&gt;=135,Tabla1[[#This Row],[Estado]]="Vigente"),"Si","No")</f>
        <v>No</v>
      </c>
      <c r="AU1680" s="37" t="str">
        <f>+IF(COUNTIF('PLAN EMPLEADO'!I:I,Tabla1[[#This Row],[Mail]])=0,"No","Si")</f>
        <v>No</v>
      </c>
      <c r="AV1680" s="89" t="s">
        <v>709</v>
      </c>
      <c r="AW1680" s="194"/>
    </row>
    <row r="1681" spans="1:49" x14ac:dyDescent="0.2">
      <c r="A1681" s="37" t="s">
        <v>27</v>
      </c>
      <c r="B1681" s="37" t="s">
        <v>3115</v>
      </c>
      <c r="C1681" s="37" t="s">
        <v>28</v>
      </c>
      <c r="D1681" s="37" t="s">
        <v>30</v>
      </c>
      <c r="E1681" s="193" t="str">
        <f>+LEFT(Tabla1[[#This Row],[RutDV]],8)</f>
        <v>17980056</v>
      </c>
      <c r="F1681" s="193" t="str">
        <f>+RIGHT(Tabla1[[#This Row],[RutDV]],1)</f>
        <v>K</v>
      </c>
      <c r="G1681" s="37" t="s">
        <v>6786</v>
      </c>
      <c r="H1681" s="37" t="s">
        <v>6835</v>
      </c>
      <c r="I1681" s="41" t="str">
        <f>+TRIM(Tabla1[[#This Row],[Nombres]]&amp;" "&amp;Tabla1[[#This Row],[Apellidos]])</f>
        <v>MARCO ANTONIO BARRAZA ARAYA</v>
      </c>
      <c r="J1681" s="37" t="s">
        <v>5047</v>
      </c>
      <c r="K1681" s="37" t="s">
        <v>6744</v>
      </c>
      <c r="L1681" s="37" t="s">
        <v>2494</v>
      </c>
      <c r="M1681" s="37" t="s">
        <v>2499</v>
      </c>
      <c r="N1681" s="37" t="s">
        <v>3112</v>
      </c>
      <c r="P1681" s="40">
        <v>43685</v>
      </c>
      <c r="Q1681" s="37"/>
      <c r="R1681" s="45"/>
      <c r="S1681" s="45"/>
      <c r="T1681" s="45"/>
      <c r="U1681" s="45"/>
      <c r="V1681" s="40" t="s">
        <v>6810</v>
      </c>
      <c r="W1681" s="37" t="s">
        <v>5890</v>
      </c>
      <c r="Y1681" s="37" t="str">
        <f>+IFERROR(VLOOKUP(Tabla1[[#This Row],[Supervisor]],STAFF!E:H,4,0),"")</f>
        <v/>
      </c>
      <c r="Z1681" s="40">
        <v>43675</v>
      </c>
      <c r="AA1681" s="40">
        <v>43697</v>
      </c>
      <c r="AC1681" s="40"/>
      <c r="AD1681" s="37" t="s">
        <v>6835</v>
      </c>
      <c r="AE1681" s="37" t="s">
        <v>6835</v>
      </c>
      <c r="AF1681" s="37">
        <v>19348</v>
      </c>
      <c r="AG1681" s="37" t="s">
        <v>6857</v>
      </c>
      <c r="AJ1681" s="37">
        <v>64</v>
      </c>
      <c r="AK1681" s="37" t="s">
        <v>5890</v>
      </c>
      <c r="AL1681" s="37" t="s">
        <v>709</v>
      </c>
      <c r="AN1681" s="37" t="str">
        <f>+IF(AL1681=45,1,"")</f>
        <v/>
      </c>
      <c r="AO1681" s="40">
        <f ca="1">+TODAY()</f>
        <v>44256</v>
      </c>
      <c r="AP1681" s="41" t="str">
        <f>+IF(Tabla1[[#This Row],[Fecha Ingreso Plataforma]]="","",AO1681-AC1681)</f>
        <v/>
      </c>
      <c r="AQ1681" s="40"/>
      <c r="AR1681" s="42">
        <f>+IF(Tabla1[[#This Row],[Fecha Baja]]="","",VALUE(1&amp;"/"&amp;MONTH(Tabla1[[#This Row],[Fecha Baja]])&amp;"/"&amp;YEAR(Tabla1[[#This Row],[Fecha Baja]])))</f>
        <v>43678</v>
      </c>
      <c r="AS1681" s="42" t="str">
        <f>IF(Tabla1[[#This Row],[Fecha Ingreso Plataforma]]="","",VALUE(1&amp;"/"&amp;MONTH(Tabla1[[#This Row],[Fecha Ingreso Plataforma]])&amp;"/"&amp;YEAR(Tabla1[[#This Row],[Fecha Ingreso Plataforma]])))</f>
        <v/>
      </c>
      <c r="AT1681" s="41" t="str">
        <f>+IF(AND(Tabla1[[#This Row],[dias]]&gt;=135,Tabla1[[#This Row],[Estado]]="Vigente"),"Si","No")</f>
        <v>No</v>
      </c>
      <c r="AU1681" s="37" t="str">
        <f>+IF(COUNTIF('PLAN EMPLEADO'!I:I,Tabla1[[#This Row],[Mail]])=0,"No","Si")</f>
        <v>No</v>
      </c>
      <c r="AV1681" s="89" t="s">
        <v>709</v>
      </c>
      <c r="AW1681" s="194"/>
    </row>
    <row r="1682" spans="1:49" x14ac:dyDescent="0.2">
      <c r="A1682" s="37" t="s">
        <v>27</v>
      </c>
      <c r="B1682" s="37" t="s">
        <v>3115</v>
      </c>
      <c r="C1682" s="37" t="s">
        <v>28</v>
      </c>
      <c r="D1682" s="37" t="s">
        <v>30</v>
      </c>
      <c r="E1682" s="193" t="str">
        <f>+LEFT(Tabla1[[#This Row],[RutDV]],8)</f>
        <v>17022828</v>
      </c>
      <c r="F1682" s="193" t="str">
        <f>+RIGHT(Tabla1[[#This Row],[RutDV]],1)</f>
        <v>6</v>
      </c>
      <c r="G1682" s="37" t="s">
        <v>6802</v>
      </c>
      <c r="H1682" s="37" t="s">
        <v>6851</v>
      </c>
      <c r="I1682" s="41" t="str">
        <f>+TRIM(Tabla1[[#This Row],[Nombres]]&amp;" "&amp;Tabla1[[#This Row],[Apellidos]])</f>
        <v>MARIA DE LOS ANGELES ROMERO SANDOVAL</v>
      </c>
      <c r="J1682" s="37" t="s">
        <v>6775</v>
      </c>
      <c r="K1682" s="37" t="s">
        <v>6776</v>
      </c>
      <c r="L1682" s="37" t="s">
        <v>2494</v>
      </c>
      <c r="M1682" s="37" t="s">
        <v>2499</v>
      </c>
      <c r="N1682" s="37" t="s">
        <v>3112</v>
      </c>
      <c r="P1682" s="40">
        <v>43683</v>
      </c>
      <c r="Q1682" s="37"/>
      <c r="R1682" s="45"/>
      <c r="S1682" s="45"/>
      <c r="T1682" s="45"/>
      <c r="U1682" s="45"/>
      <c r="V1682" s="40" t="s">
        <v>6826</v>
      </c>
      <c r="W1682" s="37" t="s">
        <v>5890</v>
      </c>
      <c r="Y1682" s="37" t="str">
        <f>+IFERROR(VLOOKUP(Tabla1[[#This Row],[Supervisor]],STAFF!E:H,4,0),"")</f>
        <v/>
      </c>
      <c r="Z1682" s="40">
        <v>43675</v>
      </c>
      <c r="AA1682" s="40">
        <v>43697</v>
      </c>
      <c r="AC1682" s="40"/>
      <c r="AD1682" s="37" t="s">
        <v>6851</v>
      </c>
      <c r="AE1682" s="37" t="s">
        <v>6851</v>
      </c>
      <c r="AF1682" s="37">
        <v>19339</v>
      </c>
      <c r="AG1682" s="37" t="s">
        <v>6873</v>
      </c>
      <c r="AJ1682" s="37">
        <v>64</v>
      </c>
      <c r="AK1682" s="37" t="s">
        <v>5890</v>
      </c>
      <c r="AL1682" s="37" t="s">
        <v>709</v>
      </c>
      <c r="AN1682" s="37" t="str">
        <f>+IF(AL1682=45,1,"")</f>
        <v/>
      </c>
      <c r="AO1682" s="40">
        <f ca="1">+TODAY()</f>
        <v>44256</v>
      </c>
      <c r="AP1682" s="41" t="str">
        <f>+IF(Tabla1[[#This Row],[Fecha Ingreso Plataforma]]="","",AO1682-AC1682)</f>
        <v/>
      </c>
      <c r="AQ1682" s="40"/>
      <c r="AR1682" s="42">
        <f>+IF(Tabla1[[#This Row],[Fecha Baja]]="","",VALUE(1&amp;"/"&amp;MONTH(Tabla1[[#This Row],[Fecha Baja]])&amp;"/"&amp;YEAR(Tabla1[[#This Row],[Fecha Baja]])))</f>
        <v>43678</v>
      </c>
      <c r="AS1682" s="42" t="str">
        <f>IF(Tabla1[[#This Row],[Fecha Ingreso Plataforma]]="","",VALUE(1&amp;"/"&amp;MONTH(Tabla1[[#This Row],[Fecha Ingreso Plataforma]])&amp;"/"&amp;YEAR(Tabla1[[#This Row],[Fecha Ingreso Plataforma]])))</f>
        <v/>
      </c>
      <c r="AT1682" s="41" t="str">
        <f>+IF(AND(Tabla1[[#This Row],[dias]]&gt;=135,Tabla1[[#This Row],[Estado]]="Vigente"),"Si","No")</f>
        <v>No</v>
      </c>
      <c r="AU1682" s="37" t="str">
        <f>+IF(COUNTIF('PLAN EMPLEADO'!I:I,Tabla1[[#This Row],[Mail]])=0,"No","Si")</f>
        <v>No</v>
      </c>
      <c r="AV1682" s="89" t="s">
        <v>709</v>
      </c>
      <c r="AW1682" s="194"/>
    </row>
    <row r="1683" spans="1:49" x14ac:dyDescent="0.2">
      <c r="A1683" s="37" t="s">
        <v>27</v>
      </c>
      <c r="B1683" s="37" t="s">
        <v>3115</v>
      </c>
      <c r="C1683" s="37" t="s">
        <v>28</v>
      </c>
      <c r="D1683" s="37" t="s">
        <v>30</v>
      </c>
      <c r="E1683" s="193" t="str">
        <f>+LEFT(Tabla1[[#This Row],[RutDV]],8)</f>
        <v>19660290</v>
      </c>
      <c r="F1683" s="193" t="str">
        <f>+RIGHT(Tabla1[[#This Row],[RutDV]],1)</f>
        <v>9</v>
      </c>
      <c r="G1683" s="37" t="s">
        <v>6794</v>
      </c>
      <c r="H1683" s="37" t="s">
        <v>6843</v>
      </c>
      <c r="I1683" s="41" t="str">
        <f>+TRIM(Tabla1[[#This Row],[Nombres]]&amp;" "&amp;Tabla1[[#This Row],[Apellidos]])</f>
        <v>TAMARA FERNANDA SANTANDER RODRIGUEZ</v>
      </c>
      <c r="J1683" s="37" t="s">
        <v>6759</v>
      </c>
      <c r="K1683" s="37" t="s">
        <v>6760</v>
      </c>
      <c r="L1683" s="37" t="s">
        <v>2494</v>
      </c>
      <c r="M1683" s="37" t="s">
        <v>2499</v>
      </c>
      <c r="N1683" s="37" t="s">
        <v>3112</v>
      </c>
      <c r="P1683" s="40">
        <v>43696</v>
      </c>
      <c r="Q1683" s="37"/>
      <c r="R1683" s="45"/>
      <c r="S1683" s="45"/>
      <c r="T1683" s="45"/>
      <c r="U1683" s="45"/>
      <c r="V1683" s="40" t="s">
        <v>6818</v>
      </c>
      <c r="W1683" s="37" t="s">
        <v>5890</v>
      </c>
      <c r="Y1683" s="37" t="str">
        <f>+IFERROR(VLOOKUP(Tabla1[[#This Row],[Supervisor]],STAFF!E:H,4,0),"")</f>
        <v/>
      </c>
      <c r="Z1683" s="40">
        <v>43675</v>
      </c>
      <c r="AA1683" s="40">
        <v>43697</v>
      </c>
      <c r="AC1683" s="40"/>
      <c r="AD1683" s="37" t="s">
        <v>6843</v>
      </c>
      <c r="AE1683" s="37" t="s">
        <v>6843</v>
      </c>
      <c r="AF1683" s="37">
        <v>19308</v>
      </c>
      <c r="AG1683" s="37" t="s">
        <v>6865</v>
      </c>
      <c r="AJ1683" s="37">
        <v>64</v>
      </c>
      <c r="AK1683" s="37" t="s">
        <v>5890</v>
      </c>
      <c r="AL1683" s="37" t="s">
        <v>709</v>
      </c>
      <c r="AN1683" s="37" t="str">
        <f>+IF(AL1683=45,1,"")</f>
        <v/>
      </c>
      <c r="AO1683" s="40">
        <f ca="1">+TODAY()</f>
        <v>44256</v>
      </c>
      <c r="AP1683" s="41" t="str">
        <f>+IF(Tabla1[[#This Row],[Fecha Ingreso Plataforma]]="","",AO1683-AC1683)</f>
        <v/>
      </c>
      <c r="AQ1683" s="40"/>
      <c r="AR1683" s="42">
        <f>+IF(Tabla1[[#This Row],[Fecha Baja]]="","",VALUE(1&amp;"/"&amp;MONTH(Tabla1[[#This Row],[Fecha Baja]])&amp;"/"&amp;YEAR(Tabla1[[#This Row],[Fecha Baja]])))</f>
        <v>43678</v>
      </c>
      <c r="AS1683" s="42" t="str">
        <f>IF(Tabla1[[#This Row],[Fecha Ingreso Plataforma]]="","",VALUE(1&amp;"/"&amp;MONTH(Tabla1[[#This Row],[Fecha Ingreso Plataforma]])&amp;"/"&amp;YEAR(Tabla1[[#This Row],[Fecha Ingreso Plataforma]])))</f>
        <v/>
      </c>
      <c r="AT1683" s="41" t="str">
        <f>+IF(AND(Tabla1[[#This Row],[dias]]&gt;=135,Tabla1[[#This Row],[Estado]]="Vigente"),"Si","No")</f>
        <v>No</v>
      </c>
      <c r="AU1683" s="37" t="str">
        <f>+IF(COUNTIF('PLAN EMPLEADO'!I:I,Tabla1[[#This Row],[Mail]])=0,"No","Si")</f>
        <v>No</v>
      </c>
      <c r="AV1683" s="89" t="s">
        <v>709</v>
      </c>
      <c r="AW1683" s="194"/>
    </row>
    <row r="1684" spans="1:49" x14ac:dyDescent="0.2">
      <c r="A1684" s="37" t="s">
        <v>27</v>
      </c>
      <c r="B1684" s="37" t="s">
        <v>3115</v>
      </c>
      <c r="C1684" s="37" t="s">
        <v>28</v>
      </c>
      <c r="D1684" s="37" t="s">
        <v>30</v>
      </c>
      <c r="E1684" s="193" t="str">
        <f>+LEFT(Tabla1[[#This Row],[RutDV]],8)</f>
        <v>17805196</v>
      </c>
      <c r="F1684" s="193" t="str">
        <f>+RIGHT(Tabla1[[#This Row],[RutDV]],1)</f>
        <v>2</v>
      </c>
      <c r="G1684" s="37" t="s">
        <v>6798</v>
      </c>
      <c r="H1684" s="37" t="s">
        <v>6847</v>
      </c>
      <c r="I1684" s="41" t="str">
        <f>+TRIM(Tabla1[[#This Row],[Nombres]]&amp;" "&amp;Tabla1[[#This Row],[Apellidos]])</f>
        <v>VANESSA CAROLINA BRAVO ARAYA</v>
      </c>
      <c r="J1684" s="37" t="s">
        <v>6767</v>
      </c>
      <c r="K1684" s="37" t="s">
        <v>6768</v>
      </c>
      <c r="L1684" s="37" t="s">
        <v>2494</v>
      </c>
      <c r="M1684" s="37" t="s">
        <v>2499</v>
      </c>
      <c r="N1684" s="37" t="s">
        <v>3112</v>
      </c>
      <c r="P1684" s="40">
        <v>43683</v>
      </c>
      <c r="Q1684" s="37"/>
      <c r="R1684" s="45"/>
      <c r="S1684" s="45"/>
      <c r="T1684" s="45"/>
      <c r="U1684" s="45"/>
      <c r="V1684" s="40" t="s">
        <v>6822</v>
      </c>
      <c r="W1684" s="37" t="s">
        <v>5890</v>
      </c>
      <c r="Y1684" s="37" t="str">
        <f>+IFERROR(VLOOKUP(Tabla1[[#This Row],[Supervisor]],STAFF!E:H,4,0),"")</f>
        <v/>
      </c>
      <c r="Z1684" s="40">
        <v>43675</v>
      </c>
      <c r="AA1684" s="40">
        <v>43697</v>
      </c>
      <c r="AC1684" s="40"/>
      <c r="AD1684" s="37" t="s">
        <v>6847</v>
      </c>
      <c r="AE1684" s="37" t="s">
        <v>6847</v>
      </c>
      <c r="AF1684" s="37">
        <v>19314</v>
      </c>
      <c r="AG1684" s="37" t="s">
        <v>6869</v>
      </c>
      <c r="AJ1684" s="37">
        <v>64</v>
      </c>
      <c r="AK1684" s="37" t="s">
        <v>5890</v>
      </c>
      <c r="AL1684" s="37" t="s">
        <v>709</v>
      </c>
      <c r="AN1684" s="37" t="str">
        <f>+IF(AL1684=45,1,"")</f>
        <v/>
      </c>
      <c r="AO1684" s="40">
        <f ca="1">+TODAY()</f>
        <v>44256</v>
      </c>
      <c r="AP1684" s="41" t="str">
        <f>+IF(Tabla1[[#This Row],[Fecha Ingreso Plataforma]]="","",AO1684-AC1684)</f>
        <v/>
      </c>
      <c r="AQ1684" s="40"/>
      <c r="AR1684" s="42">
        <f>+IF(Tabla1[[#This Row],[Fecha Baja]]="","",VALUE(1&amp;"/"&amp;MONTH(Tabla1[[#This Row],[Fecha Baja]])&amp;"/"&amp;YEAR(Tabla1[[#This Row],[Fecha Baja]])))</f>
        <v>43678</v>
      </c>
      <c r="AS1684" s="42" t="str">
        <f>IF(Tabla1[[#This Row],[Fecha Ingreso Plataforma]]="","",VALUE(1&amp;"/"&amp;MONTH(Tabla1[[#This Row],[Fecha Ingreso Plataforma]])&amp;"/"&amp;YEAR(Tabla1[[#This Row],[Fecha Ingreso Plataforma]])))</f>
        <v/>
      </c>
      <c r="AT1684" s="41" t="str">
        <f>+IF(AND(Tabla1[[#This Row],[dias]]&gt;=135,Tabla1[[#This Row],[Estado]]="Vigente"),"Si","No")</f>
        <v>No</v>
      </c>
      <c r="AU1684" s="37" t="str">
        <f>+IF(COUNTIF('PLAN EMPLEADO'!I:I,Tabla1[[#This Row],[Mail]])=0,"No","Si")</f>
        <v>No</v>
      </c>
      <c r="AV1684" s="89" t="s">
        <v>709</v>
      </c>
      <c r="AW1684" s="194"/>
    </row>
    <row r="1685" spans="1:49" x14ac:dyDescent="0.2">
      <c r="A1685" s="37" t="s">
        <v>27</v>
      </c>
      <c r="B1685" s="37" t="s">
        <v>3115</v>
      </c>
      <c r="C1685" s="37" t="s">
        <v>28</v>
      </c>
      <c r="D1685" s="37" t="s">
        <v>30</v>
      </c>
      <c r="E1685" s="193" t="str">
        <f>+LEFT(Tabla1[[#This Row],[RutDV]],8)</f>
        <v>19171210</v>
      </c>
      <c r="F1685" s="193" t="str">
        <f>+RIGHT(Tabla1[[#This Row],[RutDV]],1)</f>
        <v>2</v>
      </c>
      <c r="G1685" s="37" t="s">
        <v>6925</v>
      </c>
      <c r="H1685" s="37" t="s">
        <v>6987</v>
      </c>
      <c r="I1685" s="41" t="str">
        <f>+TRIM(Tabla1[[#This Row],[Nombres]]&amp;" "&amp;Tabla1[[#This Row],[Apellidos]])</f>
        <v>CAMILO IGNACIO GLASER CURINAO</v>
      </c>
      <c r="J1685" s="37" t="s">
        <v>6951</v>
      </c>
      <c r="K1685" s="37" t="s">
        <v>6952</v>
      </c>
      <c r="L1685" s="37" t="s">
        <v>2494</v>
      </c>
      <c r="M1685" s="37" t="s">
        <v>2499</v>
      </c>
      <c r="N1685" s="37" t="s">
        <v>3112</v>
      </c>
      <c r="P1685" s="40">
        <v>43703</v>
      </c>
      <c r="Q1685" s="37"/>
      <c r="R1685" s="45"/>
      <c r="S1685" s="45"/>
      <c r="T1685" s="45"/>
      <c r="U1685" s="45"/>
      <c r="V1685" s="40">
        <v>34878</v>
      </c>
      <c r="W1685" s="37" t="s">
        <v>5846</v>
      </c>
      <c r="Y1685" s="37" t="str">
        <f>+IFERROR(VLOOKUP(Tabla1[[#This Row],[Supervisor]],STAFF!E:H,4,0),"")</f>
        <v/>
      </c>
      <c r="Z1685" s="40">
        <v>43689</v>
      </c>
      <c r="AA1685" s="40">
        <v>43710</v>
      </c>
      <c r="AC1685" s="40"/>
      <c r="AD1685" s="37" t="s">
        <v>6987</v>
      </c>
      <c r="AE1685" s="37" t="s">
        <v>6987</v>
      </c>
      <c r="AF1685" s="37">
        <v>19359</v>
      </c>
      <c r="AG1685" s="37" t="s">
        <v>7009</v>
      </c>
      <c r="AJ1685" s="37">
        <v>65</v>
      </c>
      <c r="AK1685" s="37" t="s">
        <v>5846</v>
      </c>
      <c r="AL1685" s="37" t="s">
        <v>709</v>
      </c>
      <c r="AN1685" s="37" t="str">
        <f>+IF(AL1685=45,1,"")</f>
        <v/>
      </c>
      <c r="AO1685" s="40">
        <f ca="1">+TODAY()</f>
        <v>44256</v>
      </c>
      <c r="AP1685" s="41" t="str">
        <f>+IF(Tabla1[[#This Row],[Fecha Ingreso Plataforma]]="","",AO1685-AC1685)</f>
        <v/>
      </c>
      <c r="AQ1685" s="40"/>
      <c r="AR1685" s="42">
        <f>+IF(Tabla1[[#This Row],[Fecha Baja]]="","",VALUE(1&amp;"/"&amp;MONTH(Tabla1[[#This Row],[Fecha Baja]])&amp;"/"&amp;YEAR(Tabla1[[#This Row],[Fecha Baja]])))</f>
        <v>43678</v>
      </c>
      <c r="AS1685" s="42" t="str">
        <f>IF(Tabla1[[#This Row],[Fecha Ingreso Plataforma]]="","",VALUE(1&amp;"/"&amp;MONTH(Tabla1[[#This Row],[Fecha Ingreso Plataforma]])&amp;"/"&amp;YEAR(Tabla1[[#This Row],[Fecha Ingreso Plataforma]])))</f>
        <v/>
      </c>
      <c r="AT1685" s="41" t="str">
        <f>+IF(AND(Tabla1[[#This Row],[dias]]&gt;=135,Tabla1[[#This Row],[Estado]]="Vigente"),"Si","No")</f>
        <v>No</v>
      </c>
      <c r="AU1685" s="37" t="str">
        <f>+IF(COUNTIF('PLAN EMPLEADO'!I:I,Tabla1[[#This Row],[Mail]])=0,"No","Si")</f>
        <v>No</v>
      </c>
      <c r="AV1685" s="89" t="s">
        <v>709</v>
      </c>
      <c r="AW1685" s="194"/>
    </row>
    <row r="1686" spans="1:49" x14ac:dyDescent="0.2">
      <c r="A1686" s="37" t="s">
        <v>27</v>
      </c>
      <c r="B1686" s="37" t="s">
        <v>3115</v>
      </c>
      <c r="C1686" s="37" t="s">
        <v>28</v>
      </c>
      <c r="D1686" s="37" t="s">
        <v>30</v>
      </c>
      <c r="E1686" s="193" t="str">
        <f>+LEFT(Tabla1[[#This Row],[RutDV]],8)</f>
        <v>16308631</v>
      </c>
      <c r="F1686" s="193" t="str">
        <f>+RIGHT(Tabla1[[#This Row],[RutDV]],1)</f>
        <v>K</v>
      </c>
      <c r="G1686" s="37" t="s">
        <v>6937</v>
      </c>
      <c r="H1686" s="37" t="s">
        <v>6999</v>
      </c>
      <c r="I1686" s="41" t="str">
        <f>+TRIM(Tabla1[[#This Row],[Nombres]]&amp;" "&amp;Tabla1[[#This Row],[Apellidos]])</f>
        <v>CINDY XIMENA CISTERNAS LEDEZMA</v>
      </c>
      <c r="J1686" s="37" t="s">
        <v>6974</v>
      </c>
      <c r="K1686" s="37" t="s">
        <v>6975</v>
      </c>
      <c r="L1686" s="37" t="s">
        <v>2494</v>
      </c>
      <c r="M1686" s="37" t="s">
        <v>2499</v>
      </c>
      <c r="N1686" s="37" t="s">
        <v>3112</v>
      </c>
      <c r="P1686" s="40">
        <v>43705</v>
      </c>
      <c r="Q1686" s="37"/>
      <c r="R1686" s="45"/>
      <c r="S1686" s="45"/>
      <c r="T1686" s="45"/>
      <c r="U1686" s="45"/>
      <c r="V1686" s="40">
        <v>31740</v>
      </c>
      <c r="W1686" s="37" t="s">
        <v>5846</v>
      </c>
      <c r="Y1686" s="37" t="str">
        <f>+IFERROR(VLOOKUP(Tabla1[[#This Row],[Supervisor]],STAFF!E:H,4,0),"")</f>
        <v/>
      </c>
      <c r="Z1686" s="40">
        <v>43689</v>
      </c>
      <c r="AA1686" s="40">
        <v>43710</v>
      </c>
      <c r="AC1686" s="40"/>
      <c r="AD1686" s="37" t="s">
        <v>6999</v>
      </c>
      <c r="AE1686" s="37" t="s">
        <v>6999</v>
      </c>
      <c r="AF1686" s="37">
        <v>19178</v>
      </c>
      <c r="AG1686" s="37" t="s">
        <v>7021</v>
      </c>
      <c r="AJ1686" s="37">
        <v>65</v>
      </c>
      <c r="AK1686" s="37" t="s">
        <v>5846</v>
      </c>
      <c r="AL1686" s="37" t="s">
        <v>709</v>
      </c>
      <c r="AN1686" s="37" t="str">
        <f>+IF(AL1686=45,1,"")</f>
        <v/>
      </c>
      <c r="AO1686" s="40">
        <f ca="1">+TODAY()</f>
        <v>44256</v>
      </c>
      <c r="AP1686" s="41" t="str">
        <f>+IF(Tabla1[[#This Row],[Fecha Ingreso Plataforma]]="","",AO1686-AC1686)</f>
        <v/>
      </c>
      <c r="AQ1686" s="40"/>
      <c r="AR1686" s="42">
        <f>+IF(Tabla1[[#This Row],[Fecha Baja]]="","",VALUE(1&amp;"/"&amp;MONTH(Tabla1[[#This Row],[Fecha Baja]])&amp;"/"&amp;YEAR(Tabla1[[#This Row],[Fecha Baja]])))</f>
        <v>43678</v>
      </c>
      <c r="AS1686" s="42" t="str">
        <f>IF(Tabla1[[#This Row],[Fecha Ingreso Plataforma]]="","",VALUE(1&amp;"/"&amp;MONTH(Tabla1[[#This Row],[Fecha Ingreso Plataforma]])&amp;"/"&amp;YEAR(Tabla1[[#This Row],[Fecha Ingreso Plataforma]])))</f>
        <v/>
      </c>
      <c r="AT1686" s="41" t="str">
        <f>+IF(AND(Tabla1[[#This Row],[dias]]&gt;=135,Tabla1[[#This Row],[Estado]]="Vigente"),"Si","No")</f>
        <v>No</v>
      </c>
      <c r="AU1686" s="37" t="str">
        <f>+IF(COUNTIF('PLAN EMPLEADO'!I:I,Tabla1[[#This Row],[Mail]])=0,"No","Si")</f>
        <v>No</v>
      </c>
      <c r="AV1686" s="89" t="s">
        <v>709</v>
      </c>
      <c r="AW1686" s="194"/>
    </row>
    <row r="1687" spans="1:49" x14ac:dyDescent="0.2">
      <c r="A1687" s="37" t="s">
        <v>27</v>
      </c>
      <c r="B1687" s="37" t="s">
        <v>3115</v>
      </c>
      <c r="C1687" s="37" t="s">
        <v>28</v>
      </c>
      <c r="D1687" s="37" t="s">
        <v>30</v>
      </c>
      <c r="E1687" s="193" t="str">
        <f>+LEFT(Tabla1[[#This Row],[RutDV]],8)</f>
        <v>18442027</v>
      </c>
      <c r="F1687" s="193" t="str">
        <f>+RIGHT(Tabla1[[#This Row],[RutDV]],1)</f>
        <v>9</v>
      </c>
      <c r="G1687" s="37" t="s">
        <v>6927</v>
      </c>
      <c r="H1687" s="37" t="s">
        <v>6989</v>
      </c>
      <c r="I1687" s="41" t="str">
        <f>+TRIM(Tabla1[[#This Row],[Nombres]]&amp;" "&amp;Tabla1[[#This Row],[Apellidos]])</f>
        <v>RUBEN MARCOS GONZALEZ MEDINA</v>
      </c>
      <c r="J1687" s="37" t="s">
        <v>6955</v>
      </c>
      <c r="K1687" s="37" t="s">
        <v>6956</v>
      </c>
      <c r="L1687" s="37" t="s">
        <v>2494</v>
      </c>
      <c r="M1687" s="37" t="s">
        <v>2499</v>
      </c>
      <c r="N1687" s="37" t="s">
        <v>3112</v>
      </c>
      <c r="P1687" s="40">
        <v>43694</v>
      </c>
      <c r="Q1687" s="37"/>
      <c r="R1687" s="45"/>
      <c r="S1687" s="45"/>
      <c r="T1687" s="45"/>
      <c r="U1687" s="45"/>
      <c r="V1687" s="40">
        <v>34083</v>
      </c>
      <c r="W1687" s="37" t="s">
        <v>5846</v>
      </c>
      <c r="Y1687" s="37" t="str">
        <f>+IFERROR(VLOOKUP(Tabla1[[#This Row],[Supervisor]],STAFF!E:H,4,0),"")</f>
        <v/>
      </c>
      <c r="Z1687" s="40">
        <v>43689</v>
      </c>
      <c r="AA1687" s="40">
        <v>43710</v>
      </c>
      <c r="AC1687" s="40"/>
      <c r="AD1687" s="37" t="s">
        <v>6989</v>
      </c>
      <c r="AE1687" s="37" t="s">
        <v>6989</v>
      </c>
      <c r="AF1687" s="37">
        <v>19361</v>
      </c>
      <c r="AG1687" s="37" t="s">
        <v>7011</v>
      </c>
      <c r="AJ1687" s="37">
        <v>65</v>
      </c>
      <c r="AK1687" s="37" t="s">
        <v>5846</v>
      </c>
      <c r="AL1687" s="37" t="s">
        <v>709</v>
      </c>
      <c r="AN1687" s="37" t="str">
        <f>+IF(AL1687=45,1,"")</f>
        <v/>
      </c>
      <c r="AO1687" s="40">
        <f ca="1">+TODAY()</f>
        <v>44256</v>
      </c>
      <c r="AP1687" s="41" t="str">
        <f>+IF(Tabla1[[#This Row],[Fecha Ingreso Plataforma]]="","",AO1687-AC1687)</f>
        <v/>
      </c>
      <c r="AQ1687" s="40"/>
      <c r="AR1687" s="42">
        <f>+IF(Tabla1[[#This Row],[Fecha Baja]]="","",VALUE(1&amp;"/"&amp;MONTH(Tabla1[[#This Row],[Fecha Baja]])&amp;"/"&amp;YEAR(Tabla1[[#This Row],[Fecha Baja]])))</f>
        <v>43678</v>
      </c>
      <c r="AS1687" s="42" t="str">
        <f>IF(Tabla1[[#This Row],[Fecha Ingreso Plataforma]]="","",VALUE(1&amp;"/"&amp;MONTH(Tabla1[[#This Row],[Fecha Ingreso Plataforma]])&amp;"/"&amp;YEAR(Tabla1[[#This Row],[Fecha Ingreso Plataforma]])))</f>
        <v/>
      </c>
      <c r="AT1687" s="41" t="str">
        <f>+IF(AND(Tabla1[[#This Row],[dias]]&gt;=135,Tabla1[[#This Row],[Estado]]="Vigente"),"Si","No")</f>
        <v>No</v>
      </c>
      <c r="AU1687" s="37" t="str">
        <f>+IF(COUNTIF('PLAN EMPLEADO'!I:I,Tabla1[[#This Row],[Mail]])=0,"No","Si")</f>
        <v>No</v>
      </c>
      <c r="AV1687" s="89" t="s">
        <v>709</v>
      </c>
      <c r="AW1687" s="194"/>
    </row>
    <row r="1688" spans="1:49" x14ac:dyDescent="0.2">
      <c r="A1688" s="37" t="s">
        <v>27</v>
      </c>
      <c r="B1688" s="37" t="s">
        <v>3115</v>
      </c>
      <c r="C1688" s="37" t="s">
        <v>28</v>
      </c>
      <c r="D1688" s="37" t="s">
        <v>30</v>
      </c>
      <c r="E1688" s="193" t="str">
        <f>+LEFT(Tabla1[[#This Row],[RutDV]],8)</f>
        <v>19258249</v>
      </c>
      <c r="F1688" s="193" t="str">
        <f>+RIGHT(Tabla1[[#This Row],[RutDV]],1)</f>
        <v>0</v>
      </c>
      <c r="G1688" s="37" t="s">
        <v>6928</v>
      </c>
      <c r="H1688" s="37" t="s">
        <v>6990</v>
      </c>
      <c r="I1688" s="41" t="str">
        <f>+TRIM(Tabla1[[#This Row],[Nombres]]&amp;" "&amp;Tabla1[[#This Row],[Apellidos]])</f>
        <v>TAMARA CONSTANZA CHAVEZ SEGOVIA</v>
      </c>
      <c r="J1688" s="37" t="s">
        <v>6957</v>
      </c>
      <c r="K1688" s="37" t="s">
        <v>6958</v>
      </c>
      <c r="L1688" s="37" t="s">
        <v>2494</v>
      </c>
      <c r="M1688" s="37" t="s">
        <v>2499</v>
      </c>
      <c r="N1688" s="37" t="s">
        <v>3112</v>
      </c>
      <c r="P1688" s="40">
        <v>43696</v>
      </c>
      <c r="Q1688" s="37"/>
      <c r="R1688" s="45"/>
      <c r="S1688" s="45"/>
      <c r="T1688" s="45"/>
      <c r="U1688" s="45"/>
      <c r="V1688" s="40">
        <v>35302</v>
      </c>
      <c r="W1688" s="37" t="s">
        <v>5846</v>
      </c>
      <c r="Y1688" s="37" t="str">
        <f>+IFERROR(VLOOKUP(Tabla1[[#This Row],[Supervisor]],STAFF!E:H,4,0),"")</f>
        <v/>
      </c>
      <c r="Z1688" s="40">
        <v>43689</v>
      </c>
      <c r="AA1688" s="40">
        <v>43710</v>
      </c>
      <c r="AC1688" s="40"/>
      <c r="AD1688" s="37" t="s">
        <v>6990</v>
      </c>
      <c r="AE1688" s="37" t="s">
        <v>6990</v>
      </c>
      <c r="AF1688" s="37">
        <v>19095</v>
      </c>
      <c r="AG1688" s="37" t="s">
        <v>7012</v>
      </c>
      <c r="AJ1688" s="37">
        <v>65</v>
      </c>
      <c r="AK1688" s="37" t="s">
        <v>5846</v>
      </c>
      <c r="AL1688" s="37" t="s">
        <v>709</v>
      </c>
      <c r="AN1688" s="37" t="str">
        <f>+IF(AL1688=45,1,"")</f>
        <v/>
      </c>
      <c r="AO1688" s="40">
        <f ca="1">+TODAY()</f>
        <v>44256</v>
      </c>
      <c r="AP1688" s="41" t="str">
        <f>+IF(Tabla1[[#This Row],[Fecha Ingreso Plataforma]]="","",AO1688-AC1688)</f>
        <v/>
      </c>
      <c r="AQ1688" s="40"/>
      <c r="AR1688" s="42">
        <f>+IF(Tabla1[[#This Row],[Fecha Baja]]="","",VALUE(1&amp;"/"&amp;MONTH(Tabla1[[#This Row],[Fecha Baja]])&amp;"/"&amp;YEAR(Tabla1[[#This Row],[Fecha Baja]])))</f>
        <v>43678</v>
      </c>
      <c r="AS1688" s="42" t="str">
        <f>IF(Tabla1[[#This Row],[Fecha Ingreso Plataforma]]="","",VALUE(1&amp;"/"&amp;MONTH(Tabla1[[#This Row],[Fecha Ingreso Plataforma]])&amp;"/"&amp;YEAR(Tabla1[[#This Row],[Fecha Ingreso Plataforma]])))</f>
        <v/>
      </c>
      <c r="AT1688" s="41" t="str">
        <f>+IF(AND(Tabla1[[#This Row],[dias]]&gt;=135,Tabla1[[#This Row],[Estado]]="Vigente"),"Si","No")</f>
        <v>No</v>
      </c>
      <c r="AU1688" s="37" t="str">
        <f>+IF(COUNTIF('PLAN EMPLEADO'!I:I,Tabla1[[#This Row],[Mail]])=0,"No","Si")</f>
        <v>No</v>
      </c>
      <c r="AV1688" s="89" t="s">
        <v>709</v>
      </c>
      <c r="AW1688" s="194"/>
    </row>
    <row r="1689" spans="1:49" x14ac:dyDescent="0.2">
      <c r="A1689" s="37" t="s">
        <v>27</v>
      </c>
      <c r="B1689" s="37" t="s">
        <v>3115</v>
      </c>
      <c r="C1689" s="37" t="s">
        <v>28</v>
      </c>
      <c r="D1689" s="37" t="s">
        <v>30</v>
      </c>
      <c r="E1689" s="193" t="str">
        <f>+LEFT(Tabla1[[#This Row],[RutDV]],8)</f>
        <v>17723047</v>
      </c>
      <c r="F1689" s="193" t="str">
        <f>+RIGHT(Tabla1[[#This Row],[RutDV]],1)</f>
        <v>2</v>
      </c>
      <c r="G1689" s="37" t="s">
        <v>336</v>
      </c>
      <c r="H1689" s="37" t="s">
        <v>959</v>
      </c>
      <c r="I1689" s="41" t="str">
        <f>+TRIM(Tabla1[[#This Row],[Nombres]]&amp;" "&amp;Tabla1[[#This Row],[Apellidos]])</f>
        <v>BARBARA PAZ LIMA FLORES</v>
      </c>
      <c r="J1689" s="37" t="s">
        <v>1887</v>
      </c>
      <c r="K1689" s="37" t="s">
        <v>1888</v>
      </c>
      <c r="L1689" s="37" t="s">
        <v>2494</v>
      </c>
      <c r="M1689" s="37" t="s">
        <v>2499</v>
      </c>
      <c r="N1689" s="37" t="s">
        <v>3112</v>
      </c>
      <c r="P1689" s="40">
        <v>43706</v>
      </c>
      <c r="Q1689" s="193" t="s">
        <v>10898</v>
      </c>
      <c r="R1689" s="45"/>
      <c r="S1689" s="45"/>
      <c r="T1689" s="45"/>
      <c r="U1689" s="45"/>
      <c r="V1689" s="40" t="s">
        <v>7051</v>
      </c>
      <c r="W1689" s="37" t="s">
        <v>6541</v>
      </c>
      <c r="Y1689" s="37" t="str">
        <f>+IFERROR(VLOOKUP(Tabla1[[#This Row],[Supervisor]],STAFF!E:H,4,0),"")</f>
        <v/>
      </c>
      <c r="Z1689" s="40">
        <v>43698</v>
      </c>
      <c r="AA1689" s="40">
        <v>43718</v>
      </c>
      <c r="AC1689" s="40"/>
      <c r="AD1689" s="37" t="s">
        <v>959</v>
      </c>
      <c r="AE1689" s="37" t="s">
        <v>959</v>
      </c>
      <c r="AF1689" s="37">
        <v>19271</v>
      </c>
      <c r="AG1689" s="37" t="s">
        <v>2767</v>
      </c>
      <c r="AJ1689" s="37">
        <v>66</v>
      </c>
      <c r="AK1689" s="37" t="s">
        <v>6541</v>
      </c>
      <c r="AL1689" s="37" t="s">
        <v>709</v>
      </c>
      <c r="AN1689" s="37" t="str">
        <f>+IF(AL1689=45,1,"")</f>
        <v/>
      </c>
      <c r="AO1689" s="40">
        <f ca="1">+TODAY()</f>
        <v>44256</v>
      </c>
      <c r="AP1689" s="41" t="str">
        <f>+IF(Tabla1[[#This Row],[Fecha Ingreso Plataforma]]="","",AO1689-AC1689)</f>
        <v/>
      </c>
      <c r="AQ1689" s="40"/>
      <c r="AR1689" s="42">
        <f>+IF(Tabla1[[#This Row],[Fecha Baja]]="","",VALUE(1&amp;"/"&amp;MONTH(Tabla1[[#This Row],[Fecha Baja]])&amp;"/"&amp;YEAR(Tabla1[[#This Row],[Fecha Baja]])))</f>
        <v>43678</v>
      </c>
      <c r="AS1689" s="42" t="str">
        <f>IF(Tabla1[[#This Row],[Fecha Ingreso Plataforma]]="","",VALUE(1&amp;"/"&amp;MONTH(Tabla1[[#This Row],[Fecha Ingreso Plataforma]])&amp;"/"&amp;YEAR(Tabla1[[#This Row],[Fecha Ingreso Plataforma]])))</f>
        <v/>
      </c>
      <c r="AT1689" s="41" t="str">
        <f>+IF(AND(Tabla1[[#This Row],[dias]]&gt;=135,Tabla1[[#This Row],[Estado]]="Vigente"),"Si","No")</f>
        <v>No</v>
      </c>
      <c r="AU1689" s="37" t="str">
        <f>+IF(COUNTIF('PLAN EMPLEADO'!I:I,Tabla1[[#This Row],[Mail]])=0,"No","Si")</f>
        <v>No</v>
      </c>
      <c r="AV1689" s="89" t="s">
        <v>709</v>
      </c>
      <c r="AW1689" s="194"/>
    </row>
    <row r="1690" spans="1:49" x14ac:dyDescent="0.2">
      <c r="A1690" s="37" t="s">
        <v>27</v>
      </c>
      <c r="B1690" s="37" t="s">
        <v>3115</v>
      </c>
      <c r="C1690" s="37" t="s">
        <v>28</v>
      </c>
      <c r="D1690" s="37" t="s">
        <v>30</v>
      </c>
      <c r="E1690" s="193" t="str">
        <f>+LEFT(Tabla1[[#This Row],[RutDV]],8)</f>
        <v>19347695</v>
      </c>
      <c r="F1690" s="193" t="str">
        <f>+RIGHT(Tabla1[[#This Row],[RutDV]],1)</f>
        <v>3</v>
      </c>
      <c r="G1690" s="37" t="s">
        <v>7039</v>
      </c>
      <c r="H1690" s="37" t="s">
        <v>7106</v>
      </c>
      <c r="I1690" s="41" t="str">
        <f>+TRIM(Tabla1[[#This Row],[Nombres]]&amp;" "&amp;Tabla1[[#This Row],[Apellidos]])</f>
        <v>CAMILA ALEJANDRA ROJAS ROJAS</v>
      </c>
      <c r="J1690" s="37" t="s">
        <v>3989</v>
      </c>
      <c r="K1690" s="37" t="s">
        <v>2088</v>
      </c>
      <c r="L1690" s="37" t="s">
        <v>2494</v>
      </c>
      <c r="M1690" s="37" t="s">
        <v>2499</v>
      </c>
      <c r="N1690" s="37" t="s">
        <v>3112</v>
      </c>
      <c r="P1690" s="40">
        <v>43711</v>
      </c>
      <c r="Q1690" s="37"/>
      <c r="R1690" s="45"/>
      <c r="S1690" s="45"/>
      <c r="T1690" s="45"/>
      <c r="U1690" s="45"/>
      <c r="V1690" s="40" t="s">
        <v>7057</v>
      </c>
      <c r="W1690" s="37" t="s">
        <v>6541</v>
      </c>
      <c r="Y1690" s="37" t="str">
        <f>+IFERROR(VLOOKUP(Tabla1[[#This Row],[Supervisor]],STAFF!E:H,4,0),"")</f>
        <v/>
      </c>
      <c r="Z1690" s="40">
        <v>43698</v>
      </c>
      <c r="AA1690" s="40">
        <v>43718</v>
      </c>
      <c r="AC1690" s="40"/>
      <c r="AD1690" s="37" t="s">
        <v>7106</v>
      </c>
      <c r="AE1690" s="37" t="s">
        <v>7106</v>
      </c>
      <c r="AF1690" s="37">
        <v>19080</v>
      </c>
      <c r="AG1690" s="37" t="s">
        <v>2962</v>
      </c>
      <c r="AJ1690" s="37">
        <v>66</v>
      </c>
      <c r="AK1690" s="37" t="s">
        <v>6541</v>
      </c>
      <c r="AL1690" s="37" t="s">
        <v>709</v>
      </c>
      <c r="AN1690" s="37" t="str">
        <f>+IF(AL1690=45,1,"")</f>
        <v/>
      </c>
      <c r="AO1690" s="40">
        <f ca="1">+TODAY()</f>
        <v>44256</v>
      </c>
      <c r="AP1690" s="41" t="str">
        <f>+IF(Tabla1[[#This Row],[Fecha Ingreso Plataforma]]="","",AO1690-AC1690)</f>
        <v/>
      </c>
      <c r="AQ1690" s="40"/>
      <c r="AR1690" s="42">
        <f>+IF(Tabla1[[#This Row],[Fecha Baja]]="","",VALUE(1&amp;"/"&amp;MONTH(Tabla1[[#This Row],[Fecha Baja]])&amp;"/"&amp;YEAR(Tabla1[[#This Row],[Fecha Baja]])))</f>
        <v>43709</v>
      </c>
      <c r="AS1690" s="42" t="str">
        <f>IF(Tabla1[[#This Row],[Fecha Ingreso Plataforma]]="","",VALUE(1&amp;"/"&amp;MONTH(Tabla1[[#This Row],[Fecha Ingreso Plataforma]])&amp;"/"&amp;YEAR(Tabla1[[#This Row],[Fecha Ingreso Plataforma]])))</f>
        <v/>
      </c>
      <c r="AT1690" s="41" t="str">
        <f>+IF(AND(Tabla1[[#This Row],[dias]]&gt;=135,Tabla1[[#This Row],[Estado]]="Vigente"),"Si","No")</f>
        <v>No</v>
      </c>
      <c r="AU1690" s="37" t="str">
        <f>+IF(COUNTIF('PLAN EMPLEADO'!I:I,Tabla1[[#This Row],[Mail]])=0,"No","Si")</f>
        <v>No</v>
      </c>
      <c r="AV1690" s="89" t="s">
        <v>709</v>
      </c>
      <c r="AW1690" s="194"/>
    </row>
    <row r="1691" spans="1:49" x14ac:dyDescent="0.2">
      <c r="A1691" s="37" t="s">
        <v>27</v>
      </c>
      <c r="B1691" s="37" t="s">
        <v>3115</v>
      </c>
      <c r="C1691" s="37" t="s">
        <v>28</v>
      </c>
      <c r="D1691" s="37" t="s">
        <v>30</v>
      </c>
      <c r="E1691" s="193" t="str">
        <f>+LEFT(Tabla1[[#This Row],[RutDV]],8)</f>
        <v>18923528</v>
      </c>
      <c r="F1691" s="193" t="str">
        <f>+RIGHT(Tabla1[[#This Row],[RutDV]],1)</f>
        <v>3</v>
      </c>
      <c r="G1691" s="37" t="s">
        <v>7025</v>
      </c>
      <c r="H1691" s="37" t="s">
        <v>7092</v>
      </c>
      <c r="I1691" s="41" t="str">
        <f>+TRIM(Tabla1[[#This Row],[Nombres]]&amp;" "&amp;Tabla1[[#This Row],[Apellidos]])</f>
        <v>DIEGO ARMANDO GONZALEZ BARRIA</v>
      </c>
      <c r="J1691" s="37" t="s">
        <v>7060</v>
      </c>
      <c r="K1691" s="37" t="s">
        <v>7061</v>
      </c>
      <c r="L1691" s="37" t="s">
        <v>2494</v>
      </c>
      <c r="M1691" s="37" t="s">
        <v>2499</v>
      </c>
      <c r="N1691" s="37" t="s">
        <v>3112</v>
      </c>
      <c r="P1691" s="40">
        <v>43718</v>
      </c>
      <c r="Q1691" s="37"/>
      <c r="R1691" s="45"/>
      <c r="S1691" s="45"/>
      <c r="T1691" s="45"/>
      <c r="U1691" s="45"/>
      <c r="V1691" s="40" t="s">
        <v>7042</v>
      </c>
      <c r="W1691" s="37" t="s">
        <v>6541</v>
      </c>
      <c r="Y1691" s="37" t="str">
        <f>+IFERROR(VLOOKUP(Tabla1[[#This Row],[Supervisor]],STAFF!E:H,4,0),"")</f>
        <v/>
      </c>
      <c r="Z1691" s="40">
        <v>43698</v>
      </c>
      <c r="AA1691" s="40">
        <v>43718</v>
      </c>
      <c r="AC1691" s="40"/>
      <c r="AD1691" s="37" t="s">
        <v>7092</v>
      </c>
      <c r="AE1691" s="37" t="s">
        <v>7092</v>
      </c>
      <c r="AF1691" s="37">
        <v>19070</v>
      </c>
      <c r="AG1691" s="37" t="s">
        <v>7109</v>
      </c>
      <c r="AJ1691" s="37">
        <v>66</v>
      </c>
      <c r="AK1691" s="37" t="s">
        <v>6541</v>
      </c>
      <c r="AL1691" s="37" t="s">
        <v>709</v>
      </c>
      <c r="AN1691" s="37" t="str">
        <f>+IF(AL1691=45,1,"")</f>
        <v/>
      </c>
      <c r="AO1691" s="40">
        <f ca="1">+TODAY()</f>
        <v>44256</v>
      </c>
      <c r="AP1691" s="41" t="str">
        <f>+IF(Tabla1[[#This Row],[Fecha Ingreso Plataforma]]="","",AO1691-AC1691)</f>
        <v/>
      </c>
      <c r="AQ1691" s="40"/>
      <c r="AR1691" s="42">
        <f>+IF(Tabla1[[#This Row],[Fecha Baja]]="","",VALUE(1&amp;"/"&amp;MONTH(Tabla1[[#This Row],[Fecha Baja]])&amp;"/"&amp;YEAR(Tabla1[[#This Row],[Fecha Baja]])))</f>
        <v>43709</v>
      </c>
      <c r="AS1691" s="42" t="str">
        <f>IF(Tabla1[[#This Row],[Fecha Ingreso Plataforma]]="","",VALUE(1&amp;"/"&amp;MONTH(Tabla1[[#This Row],[Fecha Ingreso Plataforma]])&amp;"/"&amp;YEAR(Tabla1[[#This Row],[Fecha Ingreso Plataforma]])))</f>
        <v/>
      </c>
      <c r="AT1691" s="41" t="str">
        <f>+IF(AND(Tabla1[[#This Row],[dias]]&gt;=135,Tabla1[[#This Row],[Estado]]="Vigente"),"Si","No")</f>
        <v>No</v>
      </c>
      <c r="AU1691" s="37" t="str">
        <f>+IF(COUNTIF('PLAN EMPLEADO'!I:I,Tabla1[[#This Row],[Mail]])=0,"No","Si")</f>
        <v>No</v>
      </c>
      <c r="AV1691" s="89" t="s">
        <v>709</v>
      </c>
      <c r="AW1691" s="194"/>
    </row>
    <row r="1692" spans="1:49" x14ac:dyDescent="0.2">
      <c r="A1692" s="37" t="s">
        <v>27</v>
      </c>
      <c r="B1692" s="37" t="s">
        <v>3115</v>
      </c>
      <c r="C1692" s="37" t="s">
        <v>28</v>
      </c>
      <c r="D1692" s="37" t="s">
        <v>30</v>
      </c>
      <c r="E1692" s="193" t="str">
        <f>+LEFT(Tabla1[[#This Row],[RutDV]],8)</f>
        <v>16054249</v>
      </c>
      <c r="F1692" s="193" t="str">
        <f>+RIGHT(Tabla1[[#This Row],[RutDV]],1)</f>
        <v>7</v>
      </c>
      <c r="G1692" s="37" t="s">
        <v>7030</v>
      </c>
      <c r="H1692" s="37" t="s">
        <v>7097</v>
      </c>
      <c r="I1692" s="41" t="str">
        <f>+TRIM(Tabla1[[#This Row],[Nombres]]&amp;" "&amp;Tabla1[[#This Row],[Apellidos]])</f>
        <v>DAYHINN VERONICA ALVAREZ ORTIZ</v>
      </c>
      <c r="J1692" s="37" t="s">
        <v>7069</v>
      </c>
      <c r="K1692" s="37" t="s">
        <v>7070</v>
      </c>
      <c r="L1692" s="37" t="s">
        <v>2494</v>
      </c>
      <c r="M1692" s="37" t="s">
        <v>2499</v>
      </c>
      <c r="N1692" s="37" t="s">
        <v>3112</v>
      </c>
      <c r="P1692" s="40">
        <v>43715</v>
      </c>
      <c r="Q1692" s="37"/>
      <c r="R1692" s="45"/>
      <c r="S1692" s="45"/>
      <c r="T1692" s="45"/>
      <c r="U1692" s="45"/>
      <c r="V1692" s="40" t="s">
        <v>7047</v>
      </c>
      <c r="W1692" s="37" t="s">
        <v>6541</v>
      </c>
      <c r="Y1692" s="37" t="str">
        <f>+IFERROR(VLOOKUP(Tabla1[[#This Row],[Supervisor]],STAFF!E:H,4,0),"")</f>
        <v/>
      </c>
      <c r="Z1692" s="40">
        <v>43698</v>
      </c>
      <c r="AA1692" s="40">
        <v>43718</v>
      </c>
      <c r="AC1692" s="40"/>
      <c r="AD1692" s="37" t="s">
        <v>7097</v>
      </c>
      <c r="AE1692" s="37" t="s">
        <v>7097</v>
      </c>
      <c r="AF1692" s="37">
        <v>19241</v>
      </c>
      <c r="AG1692" s="37" t="s">
        <v>7114</v>
      </c>
      <c r="AJ1692" s="37">
        <v>66</v>
      </c>
      <c r="AK1692" s="37" t="s">
        <v>6541</v>
      </c>
      <c r="AL1692" s="37" t="s">
        <v>709</v>
      </c>
      <c r="AN1692" s="37" t="str">
        <f>+IF(AL1692=45,1,"")</f>
        <v/>
      </c>
      <c r="AO1692" s="40">
        <f ca="1">+TODAY()</f>
        <v>44256</v>
      </c>
      <c r="AP1692" s="41" t="str">
        <f>+IF(Tabla1[[#This Row],[Fecha Ingreso Plataforma]]="","",AO1692-AC1692)</f>
        <v/>
      </c>
      <c r="AQ1692" s="40"/>
      <c r="AR1692" s="42">
        <f>+IF(Tabla1[[#This Row],[Fecha Baja]]="","",VALUE(1&amp;"/"&amp;MONTH(Tabla1[[#This Row],[Fecha Baja]])&amp;"/"&amp;YEAR(Tabla1[[#This Row],[Fecha Baja]])))</f>
        <v>43709</v>
      </c>
      <c r="AS1692" s="42" t="str">
        <f>IF(Tabla1[[#This Row],[Fecha Ingreso Plataforma]]="","",VALUE(1&amp;"/"&amp;MONTH(Tabla1[[#This Row],[Fecha Ingreso Plataforma]])&amp;"/"&amp;YEAR(Tabla1[[#This Row],[Fecha Ingreso Plataforma]])))</f>
        <v/>
      </c>
      <c r="AT1692" s="41" t="str">
        <f>+IF(AND(Tabla1[[#This Row],[dias]]&gt;=135,Tabla1[[#This Row],[Estado]]="Vigente"),"Si","No")</f>
        <v>No</v>
      </c>
      <c r="AU1692" s="37" t="str">
        <f>+IF(COUNTIF('PLAN EMPLEADO'!I:I,Tabla1[[#This Row],[Mail]])=0,"No","Si")</f>
        <v>No</v>
      </c>
      <c r="AV1692" s="89" t="s">
        <v>709</v>
      </c>
      <c r="AW1692" s="194"/>
    </row>
    <row r="1693" spans="1:49" x14ac:dyDescent="0.2">
      <c r="A1693" s="37" t="s">
        <v>27</v>
      </c>
      <c r="B1693" s="37" t="s">
        <v>3115</v>
      </c>
      <c r="C1693" s="37" t="s">
        <v>28</v>
      </c>
      <c r="D1693" s="37" t="s">
        <v>30</v>
      </c>
      <c r="E1693" s="193" t="str">
        <f>+LEFT(Tabla1[[#This Row],[RutDV]],8)</f>
        <v>15055473</v>
      </c>
      <c r="F1693" s="193" t="str">
        <f>+RIGHT(Tabla1[[#This Row],[RutDV]],1)</f>
        <v>K</v>
      </c>
      <c r="G1693" s="37" t="s">
        <v>7029</v>
      </c>
      <c r="H1693" s="37" t="s">
        <v>7096</v>
      </c>
      <c r="I1693" s="41" t="str">
        <f>+TRIM(Tabla1[[#This Row],[Nombres]]&amp;" "&amp;Tabla1[[#This Row],[Apellidos]])</f>
        <v>ELIAS DARWIN PIZARRO VELIZ</v>
      </c>
      <c r="J1693" s="37" t="s">
        <v>7067</v>
      </c>
      <c r="K1693" s="37" t="s">
        <v>7068</v>
      </c>
      <c r="L1693" s="37" t="s">
        <v>2494</v>
      </c>
      <c r="M1693" s="37" t="s">
        <v>2499</v>
      </c>
      <c r="N1693" s="37" t="s">
        <v>3112</v>
      </c>
      <c r="P1693" s="40">
        <v>43703</v>
      </c>
      <c r="Q1693" s="37"/>
      <c r="R1693" s="45"/>
      <c r="S1693" s="45"/>
      <c r="T1693" s="45"/>
      <c r="U1693" s="45"/>
      <c r="V1693" s="40" t="s">
        <v>7046</v>
      </c>
      <c r="W1693" s="37" t="s">
        <v>6541</v>
      </c>
      <c r="Y1693" s="37" t="str">
        <f>+IFERROR(VLOOKUP(Tabla1[[#This Row],[Supervisor]],STAFF!E:H,4,0),"")</f>
        <v/>
      </c>
      <c r="Z1693" s="40">
        <v>43698</v>
      </c>
      <c r="AA1693" s="40">
        <v>43718</v>
      </c>
      <c r="AC1693" s="40"/>
      <c r="AD1693" s="37" t="s">
        <v>7096</v>
      </c>
      <c r="AE1693" s="37" t="s">
        <v>7096</v>
      </c>
      <c r="AF1693" s="37">
        <v>19240</v>
      </c>
      <c r="AG1693" s="37" t="s">
        <v>7113</v>
      </c>
      <c r="AJ1693" s="37">
        <v>66</v>
      </c>
      <c r="AK1693" s="37" t="s">
        <v>6541</v>
      </c>
      <c r="AL1693" s="37" t="s">
        <v>709</v>
      </c>
      <c r="AN1693" s="37" t="str">
        <f>+IF(AL1693=45,1,"")</f>
        <v/>
      </c>
      <c r="AO1693" s="40">
        <f ca="1">+TODAY()</f>
        <v>44256</v>
      </c>
      <c r="AP1693" s="41" t="str">
        <f>+IF(Tabla1[[#This Row],[Fecha Ingreso Plataforma]]="","",AO1693-AC1693)</f>
        <v/>
      </c>
      <c r="AQ1693" s="40"/>
      <c r="AR1693" s="42">
        <f>+IF(Tabla1[[#This Row],[Fecha Baja]]="","",VALUE(1&amp;"/"&amp;MONTH(Tabla1[[#This Row],[Fecha Baja]])&amp;"/"&amp;YEAR(Tabla1[[#This Row],[Fecha Baja]])))</f>
        <v>43678</v>
      </c>
      <c r="AS1693" s="42" t="str">
        <f>IF(Tabla1[[#This Row],[Fecha Ingreso Plataforma]]="","",VALUE(1&amp;"/"&amp;MONTH(Tabla1[[#This Row],[Fecha Ingreso Plataforma]])&amp;"/"&amp;YEAR(Tabla1[[#This Row],[Fecha Ingreso Plataforma]])))</f>
        <v/>
      </c>
      <c r="AT1693" s="41" t="str">
        <f>+IF(AND(Tabla1[[#This Row],[dias]]&gt;=135,Tabla1[[#This Row],[Estado]]="Vigente"),"Si","No")</f>
        <v>No</v>
      </c>
      <c r="AU1693" s="37" t="str">
        <f>+IF(COUNTIF('PLAN EMPLEADO'!I:I,Tabla1[[#This Row],[Mail]])=0,"No","Si")</f>
        <v>No</v>
      </c>
      <c r="AV1693" s="89" t="s">
        <v>709</v>
      </c>
      <c r="AW1693" s="194"/>
    </row>
    <row r="1694" spans="1:49" x14ac:dyDescent="0.2">
      <c r="A1694" s="37" t="s">
        <v>27</v>
      </c>
      <c r="B1694" s="37" t="s">
        <v>3115</v>
      </c>
      <c r="C1694" s="37" t="s">
        <v>28</v>
      </c>
      <c r="D1694" s="37" t="s">
        <v>30</v>
      </c>
      <c r="E1694" s="193" t="str">
        <f>+LEFT(Tabla1[[#This Row],[RutDV]],8)</f>
        <v>19505580</v>
      </c>
      <c r="F1694" s="193" t="str">
        <f>+RIGHT(Tabla1[[#This Row],[RutDV]],1)</f>
        <v>7</v>
      </c>
      <c r="G1694" s="37" t="s">
        <v>7026</v>
      </c>
      <c r="H1694" s="37" t="s">
        <v>7093</v>
      </c>
      <c r="I1694" s="41" t="str">
        <f>+TRIM(Tabla1[[#This Row],[Nombres]]&amp;" "&amp;Tabla1[[#This Row],[Apellidos]])</f>
        <v>GABRIELA ANDREA ESTAY CONTRERAS</v>
      </c>
      <c r="J1694" s="37" t="s">
        <v>1890</v>
      </c>
      <c r="K1694" s="37" t="s">
        <v>7062</v>
      </c>
      <c r="L1694" s="37" t="s">
        <v>2494</v>
      </c>
      <c r="M1694" s="37" t="s">
        <v>2499</v>
      </c>
      <c r="N1694" s="37" t="s">
        <v>3112</v>
      </c>
      <c r="P1694" s="40">
        <v>43715</v>
      </c>
      <c r="Q1694" s="37"/>
      <c r="R1694" s="45"/>
      <c r="S1694" s="45"/>
      <c r="T1694" s="45"/>
      <c r="U1694" s="45"/>
      <c r="V1694" s="40" t="s">
        <v>7043</v>
      </c>
      <c r="W1694" s="37" t="s">
        <v>6541</v>
      </c>
      <c r="Y1694" s="37" t="str">
        <f>+IFERROR(VLOOKUP(Tabla1[[#This Row],[Supervisor]],STAFF!E:H,4,0),"")</f>
        <v/>
      </c>
      <c r="Z1694" s="40">
        <v>43698</v>
      </c>
      <c r="AA1694" s="40">
        <v>43718</v>
      </c>
      <c r="AC1694" s="40"/>
      <c r="AD1694" s="37" t="s">
        <v>7093</v>
      </c>
      <c r="AE1694" s="37" t="s">
        <v>7093</v>
      </c>
      <c r="AF1694" s="37">
        <v>19228</v>
      </c>
      <c r="AG1694" s="37" t="s">
        <v>7110</v>
      </c>
      <c r="AJ1694" s="37">
        <v>66</v>
      </c>
      <c r="AK1694" s="37" t="s">
        <v>6541</v>
      </c>
      <c r="AL1694" s="37" t="s">
        <v>709</v>
      </c>
      <c r="AN1694" s="37" t="str">
        <f>+IF(AL1694=45,1,"")</f>
        <v/>
      </c>
      <c r="AO1694" s="40">
        <f ca="1">+TODAY()</f>
        <v>44256</v>
      </c>
      <c r="AP1694" s="41" t="str">
        <f>+IF(Tabla1[[#This Row],[Fecha Ingreso Plataforma]]="","",AO1694-AC1694)</f>
        <v/>
      </c>
      <c r="AQ1694" s="40"/>
      <c r="AR1694" s="42">
        <f>+IF(Tabla1[[#This Row],[Fecha Baja]]="","",VALUE(1&amp;"/"&amp;MONTH(Tabla1[[#This Row],[Fecha Baja]])&amp;"/"&amp;YEAR(Tabla1[[#This Row],[Fecha Baja]])))</f>
        <v>43709</v>
      </c>
      <c r="AS1694" s="42" t="str">
        <f>IF(Tabla1[[#This Row],[Fecha Ingreso Plataforma]]="","",VALUE(1&amp;"/"&amp;MONTH(Tabla1[[#This Row],[Fecha Ingreso Plataforma]])&amp;"/"&amp;YEAR(Tabla1[[#This Row],[Fecha Ingreso Plataforma]])))</f>
        <v/>
      </c>
      <c r="AT1694" s="41" t="str">
        <f>+IF(AND(Tabla1[[#This Row],[dias]]&gt;=135,Tabla1[[#This Row],[Estado]]="Vigente"),"Si","No")</f>
        <v>No</v>
      </c>
      <c r="AU1694" s="37" t="str">
        <f>+IF(COUNTIF('PLAN EMPLEADO'!I:I,Tabla1[[#This Row],[Mail]])=0,"No","Si")</f>
        <v>No</v>
      </c>
      <c r="AV1694" s="89" t="s">
        <v>709</v>
      </c>
      <c r="AW1694" s="194"/>
    </row>
    <row r="1695" spans="1:49" x14ac:dyDescent="0.2">
      <c r="A1695" s="37" t="s">
        <v>27</v>
      </c>
      <c r="B1695" s="37" t="s">
        <v>3115</v>
      </c>
      <c r="C1695" s="37" t="s">
        <v>28</v>
      </c>
      <c r="D1695" s="37" t="s">
        <v>30</v>
      </c>
      <c r="E1695" s="193" t="str">
        <f>+LEFT(Tabla1[[#This Row],[RutDV]],8)</f>
        <v>17965727</v>
      </c>
      <c r="F1695" s="193" t="str">
        <f>+RIGHT(Tabla1[[#This Row],[RutDV]],1)</f>
        <v>9</v>
      </c>
      <c r="G1695" s="37" t="s">
        <v>7031</v>
      </c>
      <c r="H1695" s="37" t="s">
        <v>7098</v>
      </c>
      <c r="I1695" s="41" t="str">
        <f>+TRIM(Tabla1[[#This Row],[Nombres]]&amp;" "&amp;Tabla1[[#This Row],[Apellidos]])</f>
        <v>GUISSELA ALEJANDRA VICENCIO VICENCIO</v>
      </c>
      <c r="J1695" s="37" t="s">
        <v>7071</v>
      </c>
      <c r="K1695" s="37" t="s">
        <v>7072</v>
      </c>
      <c r="L1695" s="37" t="s">
        <v>2494</v>
      </c>
      <c r="M1695" s="37" t="s">
        <v>2499</v>
      </c>
      <c r="N1695" s="37" t="s">
        <v>3112</v>
      </c>
      <c r="P1695" s="40">
        <v>43713</v>
      </c>
      <c r="Q1695" s="37"/>
      <c r="R1695" s="45"/>
      <c r="S1695" s="45"/>
      <c r="T1695" s="45"/>
      <c r="U1695" s="45"/>
      <c r="V1695" s="40" t="s">
        <v>7048</v>
      </c>
      <c r="W1695" s="37" t="s">
        <v>6541</v>
      </c>
      <c r="Y1695" s="37" t="str">
        <f>+IFERROR(VLOOKUP(Tabla1[[#This Row],[Supervisor]],STAFF!E:H,4,0),"")</f>
        <v/>
      </c>
      <c r="Z1695" s="40">
        <v>43698</v>
      </c>
      <c r="AA1695" s="40">
        <v>43718</v>
      </c>
      <c r="AC1695" s="40"/>
      <c r="AD1695" s="37" t="s">
        <v>7098</v>
      </c>
      <c r="AE1695" s="37" t="s">
        <v>7098</v>
      </c>
      <c r="AF1695" s="37">
        <v>19266</v>
      </c>
      <c r="AG1695" s="37" t="s">
        <v>7115</v>
      </c>
      <c r="AJ1695" s="37">
        <v>66</v>
      </c>
      <c r="AK1695" s="37" t="s">
        <v>6541</v>
      </c>
      <c r="AL1695" s="37" t="s">
        <v>709</v>
      </c>
      <c r="AN1695" s="37" t="str">
        <f>+IF(AL1695=45,1,"")</f>
        <v/>
      </c>
      <c r="AO1695" s="40">
        <f ca="1">+TODAY()</f>
        <v>44256</v>
      </c>
      <c r="AP1695" s="41" t="str">
        <f>+IF(Tabla1[[#This Row],[Fecha Ingreso Plataforma]]="","",AO1695-AC1695)</f>
        <v/>
      </c>
      <c r="AQ1695" s="40"/>
      <c r="AR1695" s="42">
        <f>+IF(Tabla1[[#This Row],[Fecha Baja]]="","",VALUE(1&amp;"/"&amp;MONTH(Tabla1[[#This Row],[Fecha Baja]])&amp;"/"&amp;YEAR(Tabla1[[#This Row],[Fecha Baja]])))</f>
        <v>43709</v>
      </c>
      <c r="AS1695" s="42" t="str">
        <f>IF(Tabla1[[#This Row],[Fecha Ingreso Plataforma]]="","",VALUE(1&amp;"/"&amp;MONTH(Tabla1[[#This Row],[Fecha Ingreso Plataforma]])&amp;"/"&amp;YEAR(Tabla1[[#This Row],[Fecha Ingreso Plataforma]])))</f>
        <v/>
      </c>
      <c r="AT1695" s="41" t="str">
        <f>+IF(AND(Tabla1[[#This Row],[dias]]&gt;=135,Tabla1[[#This Row],[Estado]]="Vigente"),"Si","No")</f>
        <v>No</v>
      </c>
      <c r="AU1695" s="37" t="str">
        <f>+IF(COUNTIF('PLAN EMPLEADO'!I:I,Tabla1[[#This Row],[Mail]])=0,"No","Si")</f>
        <v>No</v>
      </c>
      <c r="AV1695" s="89" t="s">
        <v>709</v>
      </c>
      <c r="AW1695" s="194"/>
    </row>
    <row r="1696" spans="1:49" x14ac:dyDescent="0.2">
      <c r="A1696" s="37" t="s">
        <v>27</v>
      </c>
      <c r="B1696" s="37" t="s">
        <v>3115</v>
      </c>
      <c r="C1696" s="37" t="s">
        <v>28</v>
      </c>
      <c r="D1696" s="37" t="s">
        <v>30</v>
      </c>
      <c r="E1696" s="193" t="str">
        <f>+LEFT(Tabla1[[#This Row],[RutDV]],8)</f>
        <v>16748629</v>
      </c>
      <c r="F1696" s="193" t="str">
        <f>+RIGHT(Tabla1[[#This Row],[RutDV]],1)</f>
        <v>0</v>
      </c>
      <c r="G1696" s="37" t="s">
        <v>7028</v>
      </c>
      <c r="H1696" s="37" t="s">
        <v>7095</v>
      </c>
      <c r="I1696" s="41" t="str">
        <f>+TRIM(Tabla1[[#This Row],[Nombres]]&amp;" "&amp;Tabla1[[#This Row],[Apellidos]])</f>
        <v>MATIAS EMILIO RODRIGUEZ RUIZ</v>
      </c>
      <c r="J1696" s="37" t="s">
        <v>7065</v>
      </c>
      <c r="K1696" s="37" t="s">
        <v>7066</v>
      </c>
      <c r="L1696" s="37" t="s">
        <v>2494</v>
      </c>
      <c r="M1696" s="37" t="s">
        <v>2499</v>
      </c>
      <c r="N1696" s="37" t="s">
        <v>3112</v>
      </c>
      <c r="P1696" s="40">
        <v>43705</v>
      </c>
      <c r="Q1696" s="37"/>
      <c r="R1696" s="45"/>
      <c r="S1696" s="45"/>
      <c r="T1696" s="45"/>
      <c r="U1696" s="45"/>
      <c r="V1696" s="40" t="s">
        <v>7045</v>
      </c>
      <c r="W1696" s="37" t="s">
        <v>6541</v>
      </c>
      <c r="Y1696" s="37" t="str">
        <f>+IFERROR(VLOOKUP(Tabla1[[#This Row],[Supervisor]],STAFF!E:H,4,0),"")</f>
        <v/>
      </c>
      <c r="Z1696" s="40">
        <v>43698</v>
      </c>
      <c r="AA1696" s="40">
        <v>43718</v>
      </c>
      <c r="AC1696" s="40"/>
      <c r="AD1696" s="37" t="s">
        <v>7095</v>
      </c>
      <c r="AE1696" s="37" t="s">
        <v>7095</v>
      </c>
      <c r="AF1696" s="37">
        <v>19233</v>
      </c>
      <c r="AG1696" s="37" t="s">
        <v>7112</v>
      </c>
      <c r="AJ1696" s="37">
        <v>66</v>
      </c>
      <c r="AK1696" s="37" t="s">
        <v>6541</v>
      </c>
      <c r="AL1696" s="37" t="s">
        <v>709</v>
      </c>
      <c r="AN1696" s="37" t="str">
        <f>+IF(AL1696=45,1,"")</f>
        <v/>
      </c>
      <c r="AO1696" s="40">
        <f ca="1">+TODAY()</f>
        <v>44256</v>
      </c>
      <c r="AP1696" s="41" t="str">
        <f>+IF(Tabla1[[#This Row],[Fecha Ingreso Plataforma]]="","",AO1696-AC1696)</f>
        <v/>
      </c>
      <c r="AQ1696" s="40"/>
      <c r="AR1696" s="42">
        <f>+IF(Tabla1[[#This Row],[Fecha Baja]]="","",VALUE(1&amp;"/"&amp;MONTH(Tabla1[[#This Row],[Fecha Baja]])&amp;"/"&amp;YEAR(Tabla1[[#This Row],[Fecha Baja]])))</f>
        <v>43678</v>
      </c>
      <c r="AS1696" s="42" t="str">
        <f>IF(Tabla1[[#This Row],[Fecha Ingreso Plataforma]]="","",VALUE(1&amp;"/"&amp;MONTH(Tabla1[[#This Row],[Fecha Ingreso Plataforma]])&amp;"/"&amp;YEAR(Tabla1[[#This Row],[Fecha Ingreso Plataforma]])))</f>
        <v/>
      </c>
      <c r="AT1696" s="41" t="str">
        <f>+IF(AND(Tabla1[[#This Row],[dias]]&gt;=135,Tabla1[[#This Row],[Estado]]="Vigente"),"Si","No")</f>
        <v>No</v>
      </c>
      <c r="AU1696" s="37" t="str">
        <f>+IF(COUNTIF('PLAN EMPLEADO'!I:I,Tabla1[[#This Row],[Mail]])=0,"No","Si")</f>
        <v>No</v>
      </c>
      <c r="AV1696" s="89" t="s">
        <v>709</v>
      </c>
      <c r="AW1696" s="194"/>
    </row>
    <row r="1697" spans="1:49" x14ac:dyDescent="0.2">
      <c r="A1697" s="37" t="s">
        <v>27</v>
      </c>
      <c r="B1697" s="37" t="s">
        <v>3115</v>
      </c>
      <c r="C1697" s="37" t="s">
        <v>28</v>
      </c>
      <c r="D1697" s="37" t="s">
        <v>30</v>
      </c>
      <c r="E1697" s="193" t="str">
        <f>+LEFT(Tabla1[[#This Row],[RutDV]],8)</f>
        <v>15612021</v>
      </c>
      <c r="F1697" s="193" t="str">
        <f>+RIGHT(Tabla1[[#This Row],[RutDV]],1)</f>
        <v>9</v>
      </c>
      <c r="G1697" s="37" t="s">
        <v>7033</v>
      </c>
      <c r="H1697" s="37" t="s">
        <v>7100</v>
      </c>
      <c r="I1697" s="41" t="str">
        <f>+TRIM(Tabla1[[#This Row],[Nombres]]&amp;" "&amp;Tabla1[[#This Row],[Apellidos]])</f>
        <v>PEDRO PATRICIO LOPEZ BORDONES</v>
      </c>
      <c r="J1697" s="37" t="s">
        <v>7075</v>
      </c>
      <c r="K1697" s="37" t="s">
        <v>7076</v>
      </c>
      <c r="L1697" s="37" t="s">
        <v>2494</v>
      </c>
      <c r="M1697" s="37" t="s">
        <v>2499</v>
      </c>
      <c r="N1697" s="37" t="s">
        <v>3112</v>
      </c>
      <c r="P1697" s="40">
        <v>43711</v>
      </c>
      <c r="Q1697" s="37"/>
      <c r="R1697" s="45"/>
      <c r="S1697" s="45"/>
      <c r="T1697" s="45"/>
      <c r="U1697" s="45"/>
      <c r="V1697" s="40" t="s">
        <v>7050</v>
      </c>
      <c r="W1697" s="37" t="s">
        <v>6541</v>
      </c>
      <c r="Y1697" s="37" t="str">
        <f>+IFERROR(VLOOKUP(Tabla1[[#This Row],[Supervisor]],STAFF!E:H,4,0),"")</f>
        <v/>
      </c>
      <c r="Z1697" s="40">
        <v>43698</v>
      </c>
      <c r="AA1697" s="40">
        <v>43718</v>
      </c>
      <c r="AC1697" s="40"/>
      <c r="AD1697" s="37" t="s">
        <v>7100</v>
      </c>
      <c r="AE1697" s="37" t="s">
        <v>7100</v>
      </c>
      <c r="AF1697" s="37">
        <v>19270</v>
      </c>
      <c r="AG1697" s="37" t="s">
        <v>7117</v>
      </c>
      <c r="AJ1697" s="37">
        <v>66</v>
      </c>
      <c r="AK1697" s="37" t="s">
        <v>6541</v>
      </c>
      <c r="AL1697" s="37" t="s">
        <v>709</v>
      </c>
      <c r="AN1697" s="37" t="str">
        <f>+IF(AL1697=45,1,"")</f>
        <v/>
      </c>
      <c r="AO1697" s="40">
        <f ca="1">+TODAY()</f>
        <v>44256</v>
      </c>
      <c r="AP1697" s="41" t="str">
        <f>+IF(Tabla1[[#This Row],[Fecha Ingreso Plataforma]]="","",AO1697-AC1697)</f>
        <v/>
      </c>
      <c r="AQ1697" s="40"/>
      <c r="AR1697" s="42">
        <f>+IF(Tabla1[[#This Row],[Fecha Baja]]="","",VALUE(1&amp;"/"&amp;MONTH(Tabla1[[#This Row],[Fecha Baja]])&amp;"/"&amp;YEAR(Tabla1[[#This Row],[Fecha Baja]])))</f>
        <v>43709</v>
      </c>
      <c r="AS1697" s="42" t="str">
        <f>IF(Tabla1[[#This Row],[Fecha Ingreso Plataforma]]="","",VALUE(1&amp;"/"&amp;MONTH(Tabla1[[#This Row],[Fecha Ingreso Plataforma]])&amp;"/"&amp;YEAR(Tabla1[[#This Row],[Fecha Ingreso Plataforma]])))</f>
        <v/>
      </c>
      <c r="AT1697" s="41" t="str">
        <f>+IF(AND(Tabla1[[#This Row],[dias]]&gt;=135,Tabla1[[#This Row],[Estado]]="Vigente"),"Si","No")</f>
        <v>No</v>
      </c>
      <c r="AU1697" s="37" t="str">
        <f>+IF(COUNTIF('PLAN EMPLEADO'!I:I,Tabla1[[#This Row],[Mail]])=0,"No","Si")</f>
        <v>No</v>
      </c>
      <c r="AV1697" s="89" t="s">
        <v>709</v>
      </c>
      <c r="AW1697" s="194"/>
    </row>
    <row r="1698" spans="1:49" x14ac:dyDescent="0.2">
      <c r="A1698" s="37" t="s">
        <v>27</v>
      </c>
      <c r="B1698" s="37" t="s">
        <v>3115</v>
      </c>
      <c r="C1698" s="37" t="s">
        <v>28</v>
      </c>
      <c r="D1698" s="37" t="s">
        <v>30</v>
      </c>
      <c r="E1698" s="193" t="str">
        <f>+LEFT(Tabla1[[#This Row],[RutDV]],8)</f>
        <v>19507037</v>
      </c>
      <c r="F1698" s="193" t="str">
        <f>+RIGHT(Tabla1[[#This Row],[RutDV]],1)</f>
        <v>7</v>
      </c>
      <c r="G1698" s="37" t="s">
        <v>7035</v>
      </c>
      <c r="H1698" s="37" t="s">
        <v>7102</v>
      </c>
      <c r="I1698" s="41" t="str">
        <f>+TRIM(Tabla1[[#This Row],[Nombres]]&amp;" "&amp;Tabla1[[#This Row],[Apellidos]])</f>
        <v>VANNIA PAZ GUZMAN VALDES</v>
      </c>
      <c r="J1698" s="37" t="s">
        <v>7079</v>
      </c>
      <c r="K1698" s="37" t="s">
        <v>7080</v>
      </c>
      <c r="L1698" s="37" t="s">
        <v>2494</v>
      </c>
      <c r="M1698" s="37" t="s">
        <v>2499</v>
      </c>
      <c r="N1698" s="37" t="s">
        <v>3112</v>
      </c>
      <c r="P1698" s="40">
        <v>43703</v>
      </c>
      <c r="Q1698" s="37"/>
      <c r="R1698" s="45"/>
      <c r="S1698" s="45"/>
      <c r="T1698" s="45"/>
      <c r="U1698" s="45"/>
      <c r="V1698" s="40" t="s">
        <v>7053</v>
      </c>
      <c r="W1698" s="37" t="s">
        <v>6541</v>
      </c>
      <c r="Y1698" s="37" t="str">
        <f>+IFERROR(VLOOKUP(Tabla1[[#This Row],[Supervisor]],STAFF!E:H,4,0),"")</f>
        <v/>
      </c>
      <c r="Z1698" s="40">
        <v>43698</v>
      </c>
      <c r="AA1698" s="40">
        <v>43718</v>
      </c>
      <c r="AC1698" s="40"/>
      <c r="AD1698" s="37" t="s">
        <v>7102</v>
      </c>
      <c r="AE1698" s="37" t="s">
        <v>7102</v>
      </c>
      <c r="AF1698" s="37">
        <v>19285</v>
      </c>
      <c r="AG1698" s="37" t="s">
        <v>7119</v>
      </c>
      <c r="AJ1698" s="37">
        <v>66</v>
      </c>
      <c r="AK1698" s="37" t="s">
        <v>6541</v>
      </c>
      <c r="AL1698" s="37" t="s">
        <v>709</v>
      </c>
      <c r="AN1698" s="37" t="str">
        <f>+IF(AL1698=45,1,"")</f>
        <v/>
      </c>
      <c r="AO1698" s="40">
        <f ca="1">+TODAY()</f>
        <v>44256</v>
      </c>
      <c r="AP1698" s="41" t="str">
        <f>+IF(Tabla1[[#This Row],[Fecha Ingreso Plataforma]]="","",AO1698-AC1698)</f>
        <v/>
      </c>
      <c r="AQ1698" s="40"/>
      <c r="AR1698" s="42">
        <f>+IF(Tabla1[[#This Row],[Fecha Baja]]="","",VALUE(1&amp;"/"&amp;MONTH(Tabla1[[#This Row],[Fecha Baja]])&amp;"/"&amp;YEAR(Tabla1[[#This Row],[Fecha Baja]])))</f>
        <v>43678</v>
      </c>
      <c r="AS1698" s="42" t="str">
        <f>IF(Tabla1[[#This Row],[Fecha Ingreso Plataforma]]="","",VALUE(1&amp;"/"&amp;MONTH(Tabla1[[#This Row],[Fecha Ingreso Plataforma]])&amp;"/"&amp;YEAR(Tabla1[[#This Row],[Fecha Ingreso Plataforma]])))</f>
        <v/>
      </c>
      <c r="AT1698" s="41" t="str">
        <f>+IF(AND(Tabla1[[#This Row],[dias]]&gt;=135,Tabla1[[#This Row],[Estado]]="Vigente"),"Si","No")</f>
        <v>No</v>
      </c>
      <c r="AU1698" s="37" t="str">
        <f>+IF(COUNTIF('PLAN EMPLEADO'!I:I,Tabla1[[#This Row],[Mail]])=0,"No","Si")</f>
        <v>No</v>
      </c>
      <c r="AV1698" s="89" t="s">
        <v>709</v>
      </c>
      <c r="AW1698" s="194"/>
    </row>
    <row r="1699" spans="1:49" x14ac:dyDescent="0.2">
      <c r="A1699" s="37" t="s">
        <v>27</v>
      </c>
      <c r="B1699" s="37" t="s">
        <v>3115</v>
      </c>
      <c r="C1699" s="37" t="s">
        <v>28</v>
      </c>
      <c r="D1699" s="37" t="s">
        <v>30</v>
      </c>
      <c r="E1699" s="193" t="str">
        <f>+LEFT(Tabla1[[#This Row],[RutDV]],8)</f>
        <v>15021244</v>
      </c>
      <c r="F1699" s="193" t="str">
        <f>+RIGHT(Tabla1[[#This Row],[RutDV]],1)</f>
        <v>8</v>
      </c>
      <c r="G1699" s="37" t="s">
        <v>7037</v>
      </c>
      <c r="H1699" s="37" t="s">
        <v>7104</v>
      </c>
      <c r="I1699" s="41" t="str">
        <f>+TRIM(Tabla1[[#This Row],[Nombres]]&amp;" "&amp;Tabla1[[#This Row],[Apellidos]])</f>
        <v>YANNET CECILIA BUGUEÑO CASTILLO</v>
      </c>
      <c r="J1699" s="37" t="s">
        <v>7083</v>
      </c>
      <c r="K1699" s="37" t="s">
        <v>7084</v>
      </c>
      <c r="L1699" s="37" t="s">
        <v>2494</v>
      </c>
      <c r="M1699" s="37" t="s">
        <v>2499</v>
      </c>
      <c r="N1699" s="37" t="s">
        <v>3112</v>
      </c>
      <c r="P1699" s="40">
        <v>43717</v>
      </c>
      <c r="Q1699" s="37"/>
      <c r="R1699" s="45"/>
      <c r="S1699" s="45"/>
      <c r="T1699" s="45"/>
      <c r="U1699" s="45"/>
      <c r="V1699" s="40" t="s">
        <v>7055</v>
      </c>
      <c r="W1699" s="37" t="s">
        <v>6541</v>
      </c>
      <c r="Y1699" s="37" t="str">
        <f>+IFERROR(VLOOKUP(Tabla1[[#This Row],[Supervisor]],STAFF!E:H,4,0),"")</f>
        <v/>
      </c>
      <c r="Z1699" s="40">
        <v>43698</v>
      </c>
      <c r="AA1699" s="40">
        <v>43718</v>
      </c>
      <c r="AC1699" s="40"/>
      <c r="AD1699" s="37" t="s">
        <v>7104</v>
      </c>
      <c r="AE1699" s="37" t="s">
        <v>7104</v>
      </c>
      <c r="AF1699" s="37">
        <v>19304</v>
      </c>
      <c r="AG1699" s="37" t="s">
        <v>7121</v>
      </c>
      <c r="AJ1699" s="37">
        <v>66</v>
      </c>
      <c r="AK1699" s="37" t="s">
        <v>6541</v>
      </c>
      <c r="AL1699" s="37" t="s">
        <v>709</v>
      </c>
      <c r="AN1699" s="37" t="str">
        <f>+IF(AL1699=45,1,"")</f>
        <v/>
      </c>
      <c r="AO1699" s="40">
        <f ca="1">+TODAY()</f>
        <v>44256</v>
      </c>
      <c r="AP1699" s="41" t="str">
        <f>+IF(Tabla1[[#This Row],[Fecha Ingreso Plataforma]]="","",AO1699-AC1699)</f>
        <v/>
      </c>
      <c r="AQ1699" s="40"/>
      <c r="AR1699" s="42">
        <f>+IF(Tabla1[[#This Row],[Fecha Baja]]="","",VALUE(1&amp;"/"&amp;MONTH(Tabla1[[#This Row],[Fecha Baja]])&amp;"/"&amp;YEAR(Tabla1[[#This Row],[Fecha Baja]])))</f>
        <v>43709</v>
      </c>
      <c r="AS1699" s="42" t="str">
        <f>IF(Tabla1[[#This Row],[Fecha Ingreso Plataforma]]="","",VALUE(1&amp;"/"&amp;MONTH(Tabla1[[#This Row],[Fecha Ingreso Plataforma]])&amp;"/"&amp;YEAR(Tabla1[[#This Row],[Fecha Ingreso Plataforma]])))</f>
        <v/>
      </c>
      <c r="AT1699" s="41" t="str">
        <f>+IF(AND(Tabla1[[#This Row],[dias]]&gt;=135,Tabla1[[#This Row],[Estado]]="Vigente"),"Si","No")</f>
        <v>No</v>
      </c>
      <c r="AU1699" s="37" t="str">
        <f>+IF(COUNTIF('PLAN EMPLEADO'!I:I,Tabla1[[#This Row],[Mail]])=0,"No","Si")</f>
        <v>No</v>
      </c>
      <c r="AV1699" s="89" t="s">
        <v>709</v>
      </c>
      <c r="AW1699" s="194"/>
    </row>
    <row r="1700" spans="1:49" x14ac:dyDescent="0.2">
      <c r="A1700" s="37" t="s">
        <v>27</v>
      </c>
      <c r="B1700" s="37" t="s">
        <v>3115</v>
      </c>
      <c r="C1700" s="37" t="s">
        <v>28</v>
      </c>
      <c r="D1700" s="37" t="s">
        <v>30</v>
      </c>
      <c r="E1700" s="193" t="str">
        <f>+LEFT(Tabla1[[#This Row],[RutDV]],8)</f>
        <v>15595586</v>
      </c>
      <c r="F1700" s="193" t="str">
        <f>+RIGHT(Tabla1[[#This Row],[RutDV]],1)</f>
        <v>4</v>
      </c>
      <c r="G1700" s="37" t="s">
        <v>7204</v>
      </c>
      <c r="H1700" s="37" t="s">
        <v>7264</v>
      </c>
      <c r="I1700" s="41" t="str">
        <f>+TRIM(Tabla1[[#This Row],[Nombres]]&amp;" "&amp;Tabla1[[#This Row],[Apellidos]])</f>
        <v>CONSTANZA DANIELA OCARANZA SEGOVIA</v>
      </c>
      <c r="J1700" s="37" t="s">
        <v>4420</v>
      </c>
      <c r="K1700" s="37" t="s">
        <v>7170</v>
      </c>
      <c r="L1700" s="37" t="s">
        <v>2494</v>
      </c>
      <c r="M1700" s="37" t="s">
        <v>2499</v>
      </c>
      <c r="N1700" s="37" t="s">
        <v>3112</v>
      </c>
      <c r="P1700" s="40">
        <v>43742</v>
      </c>
      <c r="R1700" s="45"/>
      <c r="S1700" s="45"/>
      <c r="T1700" s="45"/>
      <c r="U1700" s="45"/>
      <c r="V1700" s="40" t="s">
        <v>7232</v>
      </c>
      <c r="W1700" s="40" t="s">
        <v>5846</v>
      </c>
      <c r="Y1700" s="37" t="str">
        <f>+IFERROR(VLOOKUP(Tabla1[[#This Row],[Supervisor]],STAFF!E:H,4,0),"")</f>
        <v/>
      </c>
      <c r="Z1700" s="40">
        <v>43740</v>
      </c>
      <c r="AA1700" s="40">
        <v>43767</v>
      </c>
      <c r="AC1700" s="40"/>
      <c r="AD1700" s="37" t="s">
        <v>7264</v>
      </c>
      <c r="AE1700" s="37" t="s">
        <v>7264</v>
      </c>
      <c r="AF1700" s="37">
        <v>19130</v>
      </c>
      <c r="AG1700" s="37" t="s">
        <v>7290</v>
      </c>
      <c r="AJ1700" s="37">
        <v>67</v>
      </c>
      <c r="AK1700" s="37" t="s">
        <v>5846</v>
      </c>
      <c r="AL1700" s="37" t="s">
        <v>709</v>
      </c>
      <c r="AN1700" s="37" t="str">
        <f>+IF(AL1700=45,1,"")</f>
        <v/>
      </c>
      <c r="AO1700" s="40">
        <f ca="1">+TODAY()</f>
        <v>44256</v>
      </c>
      <c r="AP1700" s="41" t="str">
        <f>+IF(Tabla1[[#This Row],[Fecha Ingreso Plataforma]]="","",AO1700-AC1700)</f>
        <v/>
      </c>
      <c r="AQ1700" s="40"/>
      <c r="AR1700" s="42">
        <f>+IF(Tabla1[[#This Row],[Fecha Baja]]="","",VALUE(1&amp;"/"&amp;MONTH(Tabla1[[#This Row],[Fecha Baja]])&amp;"/"&amp;YEAR(Tabla1[[#This Row],[Fecha Baja]])))</f>
        <v>43739</v>
      </c>
      <c r="AS1700" s="42" t="str">
        <f>IF(Tabla1[[#This Row],[Fecha Ingreso Plataforma]]="","",VALUE(1&amp;"/"&amp;MONTH(Tabla1[[#This Row],[Fecha Ingreso Plataforma]])&amp;"/"&amp;YEAR(Tabla1[[#This Row],[Fecha Ingreso Plataforma]])))</f>
        <v/>
      </c>
      <c r="AT1700" s="41" t="str">
        <f>+IF(AND(Tabla1[[#This Row],[dias]]&gt;=135,Tabla1[[#This Row],[Estado]]="Vigente"),"Si","No")</f>
        <v>No</v>
      </c>
      <c r="AU1700" s="37" t="str">
        <f>+IF(COUNTIF('PLAN EMPLEADO'!I:I,Tabla1[[#This Row],[Mail]])=0,"No","Si")</f>
        <v>No</v>
      </c>
      <c r="AV1700" s="89" t="s">
        <v>709</v>
      </c>
      <c r="AW1700" s="194"/>
    </row>
    <row r="1701" spans="1:49" x14ac:dyDescent="0.2">
      <c r="A1701" s="37" t="s">
        <v>27</v>
      </c>
      <c r="B1701" s="37" t="s">
        <v>3115</v>
      </c>
      <c r="C1701" s="37" t="s">
        <v>28</v>
      </c>
      <c r="D1701" s="37" t="s">
        <v>30</v>
      </c>
      <c r="E1701" s="193" t="str">
        <f>+LEFT(Tabla1[[#This Row],[RutDV]],8)</f>
        <v>17362951</v>
      </c>
      <c r="F1701" s="193" t="str">
        <f>+RIGHT(Tabla1[[#This Row],[RutDV]],1)</f>
        <v>6</v>
      </c>
      <c r="G1701" s="37" t="s">
        <v>7197</v>
      </c>
      <c r="H1701" s="37" t="s">
        <v>7257</v>
      </c>
      <c r="I1701" s="41" t="str">
        <f>+TRIM(Tabla1[[#This Row],[Nombres]]&amp;" "&amp;Tabla1[[#This Row],[Apellidos]])</f>
        <v>CAROL LISSET OSSANDON MIRANDA</v>
      </c>
      <c r="J1701" s="37" t="s">
        <v>7158</v>
      </c>
      <c r="K1701" s="37" t="s">
        <v>7159</v>
      </c>
      <c r="L1701" s="37" t="s">
        <v>2494</v>
      </c>
      <c r="M1701" s="37" t="s">
        <v>2499</v>
      </c>
      <c r="N1701" s="37" t="s">
        <v>3112</v>
      </c>
      <c r="P1701" s="40">
        <v>43752</v>
      </c>
      <c r="R1701" s="45"/>
      <c r="S1701" s="45"/>
      <c r="T1701" s="45"/>
      <c r="U1701" s="45"/>
      <c r="V1701" s="40" t="s">
        <v>7225</v>
      </c>
      <c r="W1701" s="40" t="s">
        <v>5846</v>
      </c>
      <c r="Y1701" s="37" t="str">
        <f>+IFERROR(VLOOKUP(Tabla1[[#This Row],[Supervisor]],STAFF!E:H,4,0),"")</f>
        <v/>
      </c>
      <c r="Z1701" s="40">
        <v>43740</v>
      </c>
      <c r="AA1701" s="40">
        <v>43767</v>
      </c>
      <c r="AC1701" s="40"/>
      <c r="AD1701" s="37" t="s">
        <v>7257</v>
      </c>
      <c r="AE1701" s="37" t="s">
        <v>7257</v>
      </c>
      <c r="AF1701" s="37">
        <v>19071</v>
      </c>
      <c r="AG1701" s="37" t="s">
        <v>7283</v>
      </c>
      <c r="AJ1701" s="37">
        <v>67</v>
      </c>
      <c r="AK1701" s="37" t="s">
        <v>5846</v>
      </c>
      <c r="AL1701" s="37" t="s">
        <v>709</v>
      </c>
      <c r="AN1701" s="37" t="str">
        <f>+IF(AL1701=45,1,"")</f>
        <v/>
      </c>
      <c r="AO1701" s="40">
        <f ca="1">+TODAY()</f>
        <v>44256</v>
      </c>
      <c r="AP1701" s="41" t="str">
        <f>+IF(Tabla1[[#This Row],[Fecha Ingreso Plataforma]]="","",AO1701-AC1701)</f>
        <v/>
      </c>
      <c r="AQ1701" s="40"/>
      <c r="AR1701" s="42">
        <f>+IF(Tabla1[[#This Row],[Fecha Baja]]="","",VALUE(1&amp;"/"&amp;MONTH(Tabla1[[#This Row],[Fecha Baja]])&amp;"/"&amp;YEAR(Tabla1[[#This Row],[Fecha Baja]])))</f>
        <v>43739</v>
      </c>
      <c r="AS1701" s="42" t="str">
        <f>IF(Tabla1[[#This Row],[Fecha Ingreso Plataforma]]="","",VALUE(1&amp;"/"&amp;MONTH(Tabla1[[#This Row],[Fecha Ingreso Plataforma]])&amp;"/"&amp;YEAR(Tabla1[[#This Row],[Fecha Ingreso Plataforma]])))</f>
        <v/>
      </c>
      <c r="AT1701" s="41" t="str">
        <f>+IF(AND(Tabla1[[#This Row],[dias]]&gt;=135,Tabla1[[#This Row],[Estado]]="Vigente"),"Si","No")</f>
        <v>No</v>
      </c>
      <c r="AU1701" s="37" t="str">
        <f>+IF(COUNTIF('PLAN EMPLEADO'!I:I,Tabla1[[#This Row],[Mail]])=0,"No","Si")</f>
        <v>No</v>
      </c>
      <c r="AV1701" s="89" t="s">
        <v>709</v>
      </c>
      <c r="AW1701" s="194"/>
    </row>
    <row r="1702" spans="1:49" x14ac:dyDescent="0.2">
      <c r="A1702" s="37" t="s">
        <v>27</v>
      </c>
      <c r="B1702" s="37" t="s">
        <v>3115</v>
      </c>
      <c r="C1702" s="37" t="s">
        <v>28</v>
      </c>
      <c r="D1702" s="37" t="s">
        <v>30</v>
      </c>
      <c r="E1702" s="193" t="str">
        <f>+LEFT(Tabla1[[#This Row],[RutDV]],8)</f>
        <v>17302269</v>
      </c>
      <c r="F1702" s="193" t="str">
        <f>+RIGHT(Tabla1[[#This Row],[RutDV]],1)</f>
        <v>7</v>
      </c>
      <c r="G1702" s="37" t="s">
        <v>7198</v>
      </c>
      <c r="H1702" s="37" t="s">
        <v>7258</v>
      </c>
      <c r="I1702" s="41" t="str">
        <f>+TRIM(Tabla1[[#This Row],[Nombres]]&amp;" "&amp;Tabla1[[#This Row],[Apellidos]])</f>
        <v>DANIELA ALEJANDRA CAMPUSANO CANIHUANTE</v>
      </c>
      <c r="J1702" s="37" t="s">
        <v>6965</v>
      </c>
      <c r="K1702" s="37" t="s">
        <v>7160</v>
      </c>
      <c r="L1702" s="37" t="s">
        <v>2494</v>
      </c>
      <c r="M1702" s="37" t="s">
        <v>2499</v>
      </c>
      <c r="N1702" s="37" t="s">
        <v>3112</v>
      </c>
      <c r="P1702" s="40">
        <v>43752</v>
      </c>
      <c r="R1702" s="45"/>
      <c r="S1702" s="45"/>
      <c r="T1702" s="45"/>
      <c r="U1702" s="45"/>
      <c r="V1702" s="40" t="s">
        <v>7226</v>
      </c>
      <c r="W1702" s="40" t="s">
        <v>5846</v>
      </c>
      <c r="Y1702" s="37" t="str">
        <f>+IFERROR(VLOOKUP(Tabla1[[#This Row],[Supervisor]],STAFF!E:H,4,0),"")</f>
        <v/>
      </c>
      <c r="Z1702" s="40">
        <v>43740</v>
      </c>
      <c r="AA1702" s="40">
        <v>43767</v>
      </c>
      <c r="AC1702" s="40"/>
      <c r="AD1702" s="37" t="s">
        <v>7258</v>
      </c>
      <c r="AE1702" s="37" t="s">
        <v>7258</v>
      </c>
      <c r="AF1702" s="37">
        <v>19079</v>
      </c>
      <c r="AG1702" s="37" t="s">
        <v>7284</v>
      </c>
      <c r="AJ1702" s="37">
        <v>67</v>
      </c>
      <c r="AK1702" s="37" t="s">
        <v>5846</v>
      </c>
      <c r="AL1702" s="37" t="s">
        <v>709</v>
      </c>
      <c r="AN1702" s="37" t="str">
        <f>+IF(AL1702=45,1,"")</f>
        <v/>
      </c>
      <c r="AO1702" s="40">
        <f ca="1">+TODAY()</f>
        <v>44256</v>
      </c>
      <c r="AP1702" s="41" t="str">
        <f>+IF(Tabla1[[#This Row],[Fecha Ingreso Plataforma]]="","",AO1702-AC1702)</f>
        <v/>
      </c>
      <c r="AQ1702" s="40"/>
      <c r="AR1702" s="42">
        <f>+IF(Tabla1[[#This Row],[Fecha Baja]]="","",VALUE(1&amp;"/"&amp;MONTH(Tabla1[[#This Row],[Fecha Baja]])&amp;"/"&amp;YEAR(Tabla1[[#This Row],[Fecha Baja]])))</f>
        <v>43739</v>
      </c>
      <c r="AS1702" s="42" t="str">
        <f>IF(Tabla1[[#This Row],[Fecha Ingreso Plataforma]]="","",VALUE(1&amp;"/"&amp;MONTH(Tabla1[[#This Row],[Fecha Ingreso Plataforma]])&amp;"/"&amp;YEAR(Tabla1[[#This Row],[Fecha Ingreso Plataforma]])))</f>
        <v/>
      </c>
      <c r="AT1702" s="41" t="str">
        <f>+IF(AND(Tabla1[[#This Row],[dias]]&gt;=135,Tabla1[[#This Row],[Estado]]="Vigente"),"Si","No")</f>
        <v>No</v>
      </c>
      <c r="AU1702" s="37" t="str">
        <f>+IF(COUNTIF('PLAN EMPLEADO'!I:I,Tabla1[[#This Row],[Mail]])=0,"No","Si")</f>
        <v>No</v>
      </c>
      <c r="AV1702" s="89" t="s">
        <v>709</v>
      </c>
      <c r="AW1702" s="194"/>
    </row>
    <row r="1703" spans="1:49" x14ac:dyDescent="0.2">
      <c r="A1703" s="37" t="s">
        <v>27</v>
      </c>
      <c r="B1703" s="37" t="s">
        <v>3115</v>
      </c>
      <c r="C1703" s="37" t="s">
        <v>28</v>
      </c>
      <c r="D1703" s="37" t="s">
        <v>30</v>
      </c>
      <c r="E1703" s="193" t="str">
        <f>+LEFT(Tabla1[[#This Row],[RutDV]],8)</f>
        <v>17451919</v>
      </c>
      <c r="F1703" s="193" t="str">
        <f>+RIGHT(Tabla1[[#This Row],[RutDV]],1)</f>
        <v>6</v>
      </c>
      <c r="G1703" s="37" t="s">
        <v>7186</v>
      </c>
      <c r="H1703" s="37" t="s">
        <v>7246</v>
      </c>
      <c r="I1703" s="41" t="str">
        <f>+TRIM(Tabla1[[#This Row],[Nombres]]&amp;" "&amp;Tabla1[[#This Row],[Apellidos]])</f>
        <v>DORIS YANTIL CECILIA MUÑOZ ALQUINTA</v>
      </c>
      <c r="J1703" s="37" t="s">
        <v>7138</v>
      </c>
      <c r="K1703" s="37" t="s">
        <v>7139</v>
      </c>
      <c r="L1703" s="37" t="s">
        <v>2494</v>
      </c>
      <c r="M1703" s="37" t="s">
        <v>2499</v>
      </c>
      <c r="N1703" s="37" t="s">
        <v>3112</v>
      </c>
      <c r="P1703" s="40">
        <v>43767</v>
      </c>
      <c r="R1703" s="45"/>
      <c r="S1703" s="45"/>
      <c r="T1703" s="45"/>
      <c r="U1703" s="45"/>
      <c r="V1703" s="40" t="s">
        <v>7214</v>
      </c>
      <c r="W1703" s="40" t="s">
        <v>5846</v>
      </c>
      <c r="Y1703" s="37" t="str">
        <f>+IFERROR(VLOOKUP(Tabla1[[#This Row],[Supervisor]],STAFF!E:H,4,0),"")</f>
        <v/>
      </c>
      <c r="Z1703" s="40">
        <v>43740</v>
      </c>
      <c r="AA1703" s="40">
        <v>43767</v>
      </c>
      <c r="AC1703" s="40"/>
      <c r="AD1703" s="37" t="s">
        <v>7246</v>
      </c>
      <c r="AE1703" s="37" t="s">
        <v>7246</v>
      </c>
      <c r="AF1703" s="37">
        <v>19191</v>
      </c>
      <c r="AG1703" s="37" t="s">
        <v>7273</v>
      </c>
      <c r="AJ1703" s="37">
        <v>67</v>
      </c>
      <c r="AK1703" s="37" t="s">
        <v>5846</v>
      </c>
      <c r="AL1703" s="37" t="s">
        <v>709</v>
      </c>
      <c r="AN1703" s="37" t="str">
        <f>+IF(AL1703=45,1,"")</f>
        <v/>
      </c>
      <c r="AO1703" s="40">
        <f ca="1">+TODAY()</f>
        <v>44256</v>
      </c>
      <c r="AP1703" s="41" t="str">
        <f>+IF(Tabla1[[#This Row],[Fecha Ingreso Plataforma]]="","",AO1703-AC1703)</f>
        <v/>
      </c>
      <c r="AQ1703" s="40"/>
      <c r="AR1703" s="42">
        <f>+IF(Tabla1[[#This Row],[Fecha Baja]]="","",VALUE(1&amp;"/"&amp;MONTH(Tabla1[[#This Row],[Fecha Baja]])&amp;"/"&amp;YEAR(Tabla1[[#This Row],[Fecha Baja]])))</f>
        <v>43739</v>
      </c>
      <c r="AS1703" s="42" t="str">
        <f>IF(Tabla1[[#This Row],[Fecha Ingreso Plataforma]]="","",VALUE(1&amp;"/"&amp;MONTH(Tabla1[[#This Row],[Fecha Ingreso Plataforma]])&amp;"/"&amp;YEAR(Tabla1[[#This Row],[Fecha Ingreso Plataforma]])))</f>
        <v/>
      </c>
      <c r="AT1703" s="41" t="str">
        <f>+IF(AND(Tabla1[[#This Row],[dias]]&gt;=135,Tabla1[[#This Row],[Estado]]="Vigente"),"Si","No")</f>
        <v>No</v>
      </c>
      <c r="AU1703" s="37" t="str">
        <f>+IF(COUNTIF('PLAN EMPLEADO'!I:I,Tabla1[[#This Row],[Mail]])=0,"No","Si")</f>
        <v>No</v>
      </c>
      <c r="AV1703" s="89" t="s">
        <v>709</v>
      </c>
      <c r="AW1703" s="194"/>
    </row>
    <row r="1704" spans="1:49" x14ac:dyDescent="0.2">
      <c r="A1704" s="37" t="s">
        <v>27</v>
      </c>
      <c r="B1704" s="37" t="s">
        <v>3115</v>
      </c>
      <c r="C1704" s="37" t="s">
        <v>28</v>
      </c>
      <c r="D1704" s="37" t="s">
        <v>30</v>
      </c>
      <c r="E1704" s="193" t="str">
        <f>+LEFT(Tabla1[[#This Row],[RutDV]],8)</f>
        <v>18012087</v>
      </c>
      <c r="F1704" s="193" t="str">
        <f>+RIGHT(Tabla1[[#This Row],[RutDV]],1)</f>
        <v>4</v>
      </c>
      <c r="G1704" s="37" t="s">
        <v>7211</v>
      </c>
      <c r="H1704" s="37" t="s">
        <v>7271</v>
      </c>
      <c r="I1704" s="41" t="str">
        <f>+TRIM(Tabla1[[#This Row],[Nombres]]&amp;" "&amp;Tabla1[[#This Row],[Apellidos]])</f>
        <v>JORGE ANTONIO MENESES CORTES</v>
      </c>
      <c r="J1704" s="37" t="s">
        <v>1710</v>
      </c>
      <c r="K1704" s="37" t="s">
        <v>7183</v>
      </c>
      <c r="L1704" s="37" t="s">
        <v>2494</v>
      </c>
      <c r="M1704" s="37" t="s">
        <v>2499</v>
      </c>
      <c r="N1704" s="37" t="s">
        <v>3112</v>
      </c>
      <c r="P1704" s="40">
        <v>43754</v>
      </c>
      <c r="R1704" s="45"/>
      <c r="S1704" s="45"/>
      <c r="T1704" s="45"/>
      <c r="U1704" s="45"/>
      <c r="V1704" s="40" t="s">
        <v>7236</v>
      </c>
      <c r="W1704" s="40" t="s">
        <v>5846</v>
      </c>
      <c r="Y1704" s="37" t="str">
        <f>+IFERROR(VLOOKUP(Tabla1[[#This Row],[Supervisor]],STAFF!E:H,4,0),"")</f>
        <v/>
      </c>
      <c r="Z1704" s="40">
        <v>43740</v>
      </c>
      <c r="AA1704" s="40">
        <v>43767</v>
      </c>
      <c r="AC1704" s="40"/>
      <c r="AD1704" s="37" t="s">
        <v>7271</v>
      </c>
      <c r="AE1704" s="37" t="s">
        <v>7271</v>
      </c>
      <c r="AF1704" s="37">
        <v>19267</v>
      </c>
      <c r="AG1704" s="37" t="s">
        <v>7297</v>
      </c>
      <c r="AJ1704" s="37">
        <v>67</v>
      </c>
      <c r="AK1704" s="37" t="s">
        <v>5846</v>
      </c>
      <c r="AL1704" s="37" t="s">
        <v>709</v>
      </c>
      <c r="AN1704" s="37" t="str">
        <f>+IF(AL1704=45,1,"")</f>
        <v/>
      </c>
      <c r="AO1704" s="40">
        <f ca="1">+TODAY()</f>
        <v>44256</v>
      </c>
      <c r="AP1704" s="41" t="str">
        <f>+IF(Tabla1[[#This Row],[Fecha Ingreso Plataforma]]="","",AO1704-AC1704)</f>
        <v/>
      </c>
      <c r="AQ1704" s="40"/>
      <c r="AR1704" s="42">
        <f>+IF(Tabla1[[#This Row],[Fecha Baja]]="","",VALUE(1&amp;"/"&amp;MONTH(Tabla1[[#This Row],[Fecha Baja]])&amp;"/"&amp;YEAR(Tabla1[[#This Row],[Fecha Baja]])))</f>
        <v>43739</v>
      </c>
      <c r="AS1704" s="42" t="str">
        <f>IF(Tabla1[[#This Row],[Fecha Ingreso Plataforma]]="","",VALUE(1&amp;"/"&amp;MONTH(Tabla1[[#This Row],[Fecha Ingreso Plataforma]])&amp;"/"&amp;YEAR(Tabla1[[#This Row],[Fecha Ingreso Plataforma]])))</f>
        <v/>
      </c>
      <c r="AT1704" s="41" t="str">
        <f>+IF(AND(Tabla1[[#This Row],[dias]]&gt;=135,Tabla1[[#This Row],[Estado]]="Vigente"),"Si","No")</f>
        <v>No</v>
      </c>
      <c r="AU1704" s="37" t="str">
        <f>+IF(COUNTIF('PLAN EMPLEADO'!I:I,Tabla1[[#This Row],[Mail]])=0,"No","Si")</f>
        <v>No</v>
      </c>
      <c r="AV1704" s="89" t="s">
        <v>709</v>
      </c>
      <c r="AW1704" s="194"/>
    </row>
    <row r="1705" spans="1:49" x14ac:dyDescent="0.2">
      <c r="A1705" s="37" t="s">
        <v>27</v>
      </c>
      <c r="B1705" s="37" t="s">
        <v>3115</v>
      </c>
      <c r="C1705" s="37" t="s">
        <v>28</v>
      </c>
      <c r="D1705" s="37" t="s">
        <v>30</v>
      </c>
      <c r="E1705" s="193" t="str">
        <f>+LEFT(Tabla1[[#This Row],[RutDV]],8)</f>
        <v>19041016</v>
      </c>
      <c r="F1705" s="193" t="str">
        <f>+RIGHT(Tabla1[[#This Row],[RutDV]],1)</f>
        <v>1</v>
      </c>
      <c r="G1705" s="37" t="s">
        <v>7184</v>
      </c>
      <c r="H1705" s="37" t="s">
        <v>7244</v>
      </c>
      <c r="I1705" s="41" t="str">
        <f>+TRIM(Tabla1[[#This Row],[Nombres]]&amp;" "&amp;Tabla1[[#This Row],[Apellidos]])</f>
        <v>NATHALIE CECILIA TRIGO ROMERO</v>
      </c>
      <c r="J1705" s="37" t="s">
        <v>7135</v>
      </c>
      <c r="K1705" s="37" t="s">
        <v>7136</v>
      </c>
      <c r="L1705" s="37" t="s">
        <v>2494</v>
      </c>
      <c r="M1705" s="37" t="s">
        <v>2499</v>
      </c>
      <c r="N1705" s="37" t="s">
        <v>3112</v>
      </c>
      <c r="P1705" s="40">
        <v>43756</v>
      </c>
      <c r="R1705" s="45"/>
      <c r="S1705" s="45"/>
      <c r="T1705" s="45"/>
      <c r="U1705" s="45"/>
      <c r="V1705" s="40" t="s">
        <v>7212</v>
      </c>
      <c r="W1705" s="40" t="s">
        <v>5846</v>
      </c>
      <c r="Y1705" s="37" t="str">
        <f>+IFERROR(VLOOKUP(Tabla1[[#This Row],[Supervisor]],STAFF!E:H,4,0),"")</f>
        <v/>
      </c>
      <c r="Z1705" s="40">
        <v>43740</v>
      </c>
      <c r="AA1705" s="40">
        <v>43767</v>
      </c>
      <c r="AC1705" s="40"/>
      <c r="AD1705" s="37" t="s">
        <v>7244</v>
      </c>
      <c r="AE1705" s="37" t="s">
        <v>7244</v>
      </c>
      <c r="AF1705" s="37">
        <v>19178</v>
      </c>
      <c r="AG1705" s="37" t="s">
        <v>7272</v>
      </c>
      <c r="AJ1705" s="37">
        <v>67</v>
      </c>
      <c r="AK1705" s="37" t="s">
        <v>5846</v>
      </c>
      <c r="AL1705" s="37" t="s">
        <v>709</v>
      </c>
      <c r="AN1705" s="37" t="str">
        <f>+IF(AL1705=45,1,"")</f>
        <v/>
      </c>
      <c r="AO1705" s="40">
        <f ca="1">+TODAY()</f>
        <v>44256</v>
      </c>
      <c r="AP1705" s="41" t="str">
        <f>+IF(Tabla1[[#This Row],[Fecha Ingreso Plataforma]]="","",AO1705-AC1705)</f>
        <v/>
      </c>
      <c r="AQ1705" s="40"/>
      <c r="AR1705" s="42">
        <f>+IF(Tabla1[[#This Row],[Fecha Baja]]="","",VALUE(1&amp;"/"&amp;MONTH(Tabla1[[#This Row],[Fecha Baja]])&amp;"/"&amp;YEAR(Tabla1[[#This Row],[Fecha Baja]])))</f>
        <v>43739</v>
      </c>
      <c r="AS1705" s="42" t="str">
        <f>IF(Tabla1[[#This Row],[Fecha Ingreso Plataforma]]="","",VALUE(1&amp;"/"&amp;MONTH(Tabla1[[#This Row],[Fecha Ingreso Plataforma]])&amp;"/"&amp;YEAR(Tabla1[[#This Row],[Fecha Ingreso Plataforma]])))</f>
        <v/>
      </c>
      <c r="AT1705" s="41" t="str">
        <f>+IF(AND(Tabla1[[#This Row],[dias]]&gt;=135,Tabla1[[#This Row],[Estado]]="Vigente"),"Si","No")</f>
        <v>No</v>
      </c>
      <c r="AU1705" s="37" t="str">
        <f>+IF(COUNTIF('PLAN EMPLEADO'!I:I,Tabla1[[#This Row],[Mail]])=0,"No","Si")</f>
        <v>No</v>
      </c>
      <c r="AV1705" s="89" t="s">
        <v>709</v>
      </c>
      <c r="AW1705" s="194"/>
    </row>
    <row r="1706" spans="1:49" x14ac:dyDescent="0.2">
      <c r="A1706" s="37" t="s">
        <v>27</v>
      </c>
      <c r="B1706" s="37" t="s">
        <v>3115</v>
      </c>
      <c r="C1706" s="37" t="s">
        <v>28</v>
      </c>
      <c r="D1706" s="37" t="s">
        <v>30</v>
      </c>
      <c r="E1706" s="193" t="str">
        <f>+LEFT(Tabla1[[#This Row],[RutDV]],8)</f>
        <v>19468600</v>
      </c>
      <c r="F1706" s="193" t="str">
        <f>+RIGHT(Tabla1[[#This Row],[RutDV]],1)</f>
        <v>5</v>
      </c>
      <c r="G1706" s="37" t="s">
        <v>7190</v>
      </c>
      <c r="H1706" s="37" t="s">
        <v>7250</v>
      </c>
      <c r="I1706" s="41" t="str">
        <f>+TRIM(Tabla1[[#This Row],[Nombres]]&amp;" "&amp;Tabla1[[#This Row],[Apellidos]])</f>
        <v>NATALIA DEL CARMEN VAZQUEZ LEON</v>
      </c>
      <c r="J1706" s="37" t="s">
        <v>7145</v>
      </c>
      <c r="K1706" s="37" t="s">
        <v>7146</v>
      </c>
      <c r="L1706" s="37" t="s">
        <v>2494</v>
      </c>
      <c r="M1706" s="37" t="s">
        <v>2499</v>
      </c>
      <c r="N1706" s="37" t="s">
        <v>3112</v>
      </c>
      <c r="P1706" s="40">
        <v>43763</v>
      </c>
      <c r="R1706" s="45"/>
      <c r="S1706" s="45"/>
      <c r="T1706" s="45"/>
      <c r="U1706" s="45"/>
      <c r="V1706" s="40" t="s">
        <v>7218</v>
      </c>
      <c r="W1706" s="40" t="s">
        <v>5846</v>
      </c>
      <c r="Y1706" s="37" t="str">
        <f>+IFERROR(VLOOKUP(Tabla1[[#This Row],[Supervisor]],STAFF!E:H,4,0),"")</f>
        <v/>
      </c>
      <c r="Z1706" s="40">
        <v>43740</v>
      </c>
      <c r="AA1706" s="40">
        <v>43767</v>
      </c>
      <c r="AC1706" s="40"/>
      <c r="AD1706" s="37" t="s">
        <v>7250</v>
      </c>
      <c r="AE1706" s="37" t="s">
        <v>7250</v>
      </c>
      <c r="AF1706" s="37">
        <v>19232</v>
      </c>
      <c r="AG1706" s="37" t="s">
        <v>7276</v>
      </c>
      <c r="AJ1706" s="37">
        <v>67</v>
      </c>
      <c r="AK1706" s="37" t="s">
        <v>5846</v>
      </c>
      <c r="AL1706" s="37" t="s">
        <v>709</v>
      </c>
      <c r="AN1706" s="37" t="str">
        <f>+IF(AL1706=45,1,"")</f>
        <v/>
      </c>
      <c r="AO1706" s="40">
        <f ca="1">+TODAY()</f>
        <v>44256</v>
      </c>
      <c r="AP1706" s="41" t="str">
        <f>+IF(Tabla1[[#This Row],[Fecha Ingreso Plataforma]]="","",AO1706-AC1706)</f>
        <v/>
      </c>
      <c r="AQ1706" s="40"/>
      <c r="AR1706" s="42">
        <f>+IF(Tabla1[[#This Row],[Fecha Baja]]="","",VALUE(1&amp;"/"&amp;MONTH(Tabla1[[#This Row],[Fecha Baja]])&amp;"/"&amp;YEAR(Tabla1[[#This Row],[Fecha Baja]])))</f>
        <v>43739</v>
      </c>
      <c r="AS1706" s="42" t="str">
        <f>IF(Tabla1[[#This Row],[Fecha Ingreso Plataforma]]="","",VALUE(1&amp;"/"&amp;MONTH(Tabla1[[#This Row],[Fecha Ingreso Plataforma]])&amp;"/"&amp;YEAR(Tabla1[[#This Row],[Fecha Ingreso Plataforma]])))</f>
        <v/>
      </c>
      <c r="AT1706" s="41" t="str">
        <f>+IF(AND(Tabla1[[#This Row],[dias]]&gt;=135,Tabla1[[#This Row],[Estado]]="Vigente"),"Si","No")</f>
        <v>No</v>
      </c>
      <c r="AU1706" s="37" t="str">
        <f>+IF(COUNTIF('PLAN EMPLEADO'!I:I,Tabla1[[#This Row],[Mail]])=0,"No","Si")</f>
        <v>No</v>
      </c>
      <c r="AV1706" s="89" t="s">
        <v>709</v>
      </c>
      <c r="AW1706" s="194"/>
    </row>
    <row r="1707" spans="1:49" x14ac:dyDescent="0.2">
      <c r="A1707" s="37" t="s">
        <v>27</v>
      </c>
      <c r="B1707" s="37" t="s">
        <v>3115</v>
      </c>
      <c r="C1707" s="37" t="s">
        <v>28</v>
      </c>
      <c r="D1707" s="37" t="s">
        <v>30</v>
      </c>
      <c r="E1707" s="193" t="str">
        <f>+LEFT(Tabla1[[#This Row],[RutDV]],8)</f>
        <v>19660878</v>
      </c>
      <c r="F1707" s="193" t="str">
        <f>+RIGHT(Tabla1[[#This Row],[RutDV]],1)</f>
        <v>8</v>
      </c>
      <c r="G1707" s="37" t="s">
        <v>7207</v>
      </c>
      <c r="H1707" s="37" t="s">
        <v>7267</v>
      </c>
      <c r="I1707" s="41" t="str">
        <f>+TRIM(Tabla1[[#This Row],[Nombres]]&amp;" "&amp;Tabla1[[#This Row],[Apellidos]])</f>
        <v>RAQUEL NOEMI MONTENEGRO CASTILLO</v>
      </c>
      <c r="J1707" s="37" t="s">
        <v>7175</v>
      </c>
      <c r="K1707" s="37" t="s">
        <v>7176</v>
      </c>
      <c r="L1707" s="37" t="s">
        <v>2494</v>
      </c>
      <c r="M1707" s="37" t="s">
        <v>2499</v>
      </c>
      <c r="N1707" s="37" t="s">
        <v>3112</v>
      </c>
      <c r="P1707" s="40">
        <v>43748</v>
      </c>
      <c r="R1707" s="45"/>
      <c r="S1707" s="45"/>
      <c r="T1707" s="45"/>
      <c r="U1707" s="45"/>
      <c r="V1707" s="40" t="s">
        <v>7235</v>
      </c>
      <c r="W1707" s="40" t="s">
        <v>5846</v>
      </c>
      <c r="Y1707" s="37" t="str">
        <f>+IFERROR(VLOOKUP(Tabla1[[#This Row],[Supervisor]],STAFF!E:H,4,0),"")</f>
        <v/>
      </c>
      <c r="Z1707" s="40">
        <v>43740</v>
      </c>
      <c r="AA1707" s="40">
        <v>43767</v>
      </c>
      <c r="AC1707" s="40"/>
      <c r="AD1707" s="37" t="s">
        <v>7267</v>
      </c>
      <c r="AE1707" s="37" t="s">
        <v>7267</v>
      </c>
      <c r="AF1707" s="37">
        <v>19174</v>
      </c>
      <c r="AG1707" s="37" t="s">
        <v>7293</v>
      </c>
      <c r="AJ1707" s="37">
        <v>67</v>
      </c>
      <c r="AK1707" s="37" t="s">
        <v>5846</v>
      </c>
      <c r="AL1707" s="37" t="s">
        <v>709</v>
      </c>
      <c r="AN1707" s="37" t="str">
        <f>+IF(AL1707=45,1,"")</f>
        <v/>
      </c>
      <c r="AO1707" s="40">
        <f ca="1">+TODAY()</f>
        <v>44256</v>
      </c>
      <c r="AP1707" s="41" t="str">
        <f>+IF(Tabla1[[#This Row],[Fecha Ingreso Plataforma]]="","",AO1707-AC1707)</f>
        <v/>
      </c>
      <c r="AQ1707" s="40"/>
      <c r="AR1707" s="42">
        <f>+IF(Tabla1[[#This Row],[Fecha Baja]]="","",VALUE(1&amp;"/"&amp;MONTH(Tabla1[[#This Row],[Fecha Baja]])&amp;"/"&amp;YEAR(Tabla1[[#This Row],[Fecha Baja]])))</f>
        <v>43739</v>
      </c>
      <c r="AS1707" s="42" t="str">
        <f>IF(Tabla1[[#This Row],[Fecha Ingreso Plataforma]]="","",VALUE(1&amp;"/"&amp;MONTH(Tabla1[[#This Row],[Fecha Ingreso Plataforma]])&amp;"/"&amp;YEAR(Tabla1[[#This Row],[Fecha Ingreso Plataforma]])))</f>
        <v/>
      </c>
      <c r="AT1707" s="41" t="str">
        <f>+IF(AND(Tabla1[[#This Row],[dias]]&gt;=135,Tabla1[[#This Row],[Estado]]="Vigente"),"Si","No")</f>
        <v>No</v>
      </c>
      <c r="AU1707" s="37" t="str">
        <f>+IF(COUNTIF('PLAN EMPLEADO'!I:I,Tabla1[[#This Row],[Mail]])=0,"No","Si")</f>
        <v>No</v>
      </c>
      <c r="AV1707" s="89" t="s">
        <v>709</v>
      </c>
      <c r="AW1707" s="194"/>
    </row>
    <row r="1708" spans="1:49" x14ac:dyDescent="0.2">
      <c r="A1708" s="37" t="s">
        <v>27</v>
      </c>
      <c r="B1708" s="37" t="s">
        <v>3115</v>
      </c>
      <c r="C1708" s="37" t="s">
        <v>28</v>
      </c>
      <c r="D1708" s="37" t="s">
        <v>30</v>
      </c>
      <c r="E1708" s="193" t="str">
        <f>+LEFT(Tabla1[[#This Row],[RutDV]],8)</f>
        <v>20274857</v>
      </c>
      <c r="F1708" s="193" t="str">
        <f>+RIGHT(Tabla1[[#This Row],[RutDV]],1)</f>
        <v>0</v>
      </c>
      <c r="G1708" s="37" t="s">
        <v>7203</v>
      </c>
      <c r="H1708" s="37" t="s">
        <v>7263</v>
      </c>
      <c r="I1708" s="41" t="str">
        <f>+TRIM(Tabla1[[#This Row],[Nombres]]&amp;" "&amp;Tabla1[[#This Row],[Apellidos]])</f>
        <v>YANIRA ALEXANDRA OCAYO CASTILLO</v>
      </c>
      <c r="J1708" s="37" t="s">
        <v>7168</v>
      </c>
      <c r="K1708" s="37" t="s">
        <v>7169</v>
      </c>
      <c r="L1708" s="37" t="s">
        <v>2494</v>
      </c>
      <c r="M1708" s="37" t="s">
        <v>2499</v>
      </c>
      <c r="N1708" s="37" t="s">
        <v>3112</v>
      </c>
      <c r="P1708" s="40">
        <v>43762</v>
      </c>
      <c r="R1708" s="45"/>
      <c r="S1708" s="45"/>
      <c r="T1708" s="45"/>
      <c r="U1708" s="45"/>
      <c r="V1708" s="40" t="s">
        <v>7231</v>
      </c>
      <c r="W1708" s="40" t="s">
        <v>5846</v>
      </c>
      <c r="Y1708" s="37" t="str">
        <f>+IFERROR(VLOOKUP(Tabla1[[#This Row],[Supervisor]],STAFF!E:H,4,0),"")</f>
        <v/>
      </c>
      <c r="Z1708" s="40">
        <v>43740</v>
      </c>
      <c r="AA1708" s="40">
        <v>43767</v>
      </c>
      <c r="AC1708" s="40"/>
      <c r="AD1708" s="37" t="s">
        <v>7263</v>
      </c>
      <c r="AE1708" s="37" t="s">
        <v>7263</v>
      </c>
      <c r="AF1708" s="37">
        <v>19116</v>
      </c>
      <c r="AG1708" s="37" t="s">
        <v>7289</v>
      </c>
      <c r="AJ1708" s="37">
        <v>67</v>
      </c>
      <c r="AK1708" s="37" t="s">
        <v>5846</v>
      </c>
      <c r="AL1708" s="37" t="s">
        <v>709</v>
      </c>
      <c r="AN1708" s="37" t="str">
        <f>+IF(AL1708=45,1,"")</f>
        <v/>
      </c>
      <c r="AO1708" s="40">
        <f ca="1">+TODAY()</f>
        <v>44256</v>
      </c>
      <c r="AP1708" s="41" t="str">
        <f>+IF(Tabla1[[#This Row],[Fecha Ingreso Plataforma]]="","",AO1708-AC1708)</f>
        <v/>
      </c>
      <c r="AQ1708" s="40"/>
      <c r="AR1708" s="42">
        <f>+IF(Tabla1[[#This Row],[Fecha Baja]]="","",VALUE(1&amp;"/"&amp;MONTH(Tabla1[[#This Row],[Fecha Baja]])&amp;"/"&amp;YEAR(Tabla1[[#This Row],[Fecha Baja]])))</f>
        <v>43739</v>
      </c>
      <c r="AS1708" s="42" t="str">
        <f>IF(Tabla1[[#This Row],[Fecha Ingreso Plataforma]]="","",VALUE(1&amp;"/"&amp;MONTH(Tabla1[[#This Row],[Fecha Ingreso Plataforma]])&amp;"/"&amp;YEAR(Tabla1[[#This Row],[Fecha Ingreso Plataforma]])))</f>
        <v/>
      </c>
      <c r="AT1708" s="41" t="str">
        <f>+IF(AND(Tabla1[[#This Row],[dias]]&gt;=135,Tabla1[[#This Row],[Estado]]="Vigente"),"Si","No")</f>
        <v>No</v>
      </c>
      <c r="AU1708" s="37" t="str">
        <f>+IF(COUNTIF('PLAN EMPLEADO'!I:I,Tabla1[[#This Row],[Mail]])=0,"No","Si")</f>
        <v>No</v>
      </c>
      <c r="AV1708" s="89" t="s">
        <v>709</v>
      </c>
      <c r="AW1708" s="194"/>
    </row>
    <row r="1709" spans="1:49" x14ac:dyDescent="0.2">
      <c r="A1709" s="37" t="s">
        <v>27</v>
      </c>
      <c r="B1709" s="37" t="s">
        <v>3115</v>
      </c>
      <c r="C1709" s="37" t="s">
        <v>28</v>
      </c>
      <c r="D1709" s="37" t="s">
        <v>30</v>
      </c>
      <c r="E1709" s="193" t="str">
        <f>+LEFT(Tabla1[[#This Row],[RutDV]],8)</f>
        <v>19256746</v>
      </c>
      <c r="F1709" s="193" t="str">
        <f>+RIGHT(Tabla1[[#This Row],[RutDV]],1)</f>
        <v>7</v>
      </c>
      <c r="G1709" s="37" t="s">
        <v>7196</v>
      </c>
      <c r="H1709" s="37" t="s">
        <v>7256</v>
      </c>
      <c r="I1709" s="41" t="str">
        <f>+TRIM(Tabla1[[#This Row],[Nombres]]&amp;" "&amp;Tabla1[[#This Row],[Apellidos]])</f>
        <v>YISSEI MONSERRAT AVALOS BARRAZA</v>
      </c>
      <c r="J1709" s="37" t="s">
        <v>7156</v>
      </c>
      <c r="K1709" s="37" t="s">
        <v>7157</v>
      </c>
      <c r="L1709" s="37" t="s">
        <v>2494</v>
      </c>
      <c r="M1709" s="37" t="s">
        <v>2499</v>
      </c>
      <c r="N1709" s="37" t="s">
        <v>3112</v>
      </c>
      <c r="P1709" s="40">
        <v>43748</v>
      </c>
      <c r="R1709" s="45"/>
      <c r="S1709" s="45"/>
      <c r="T1709" s="45"/>
      <c r="U1709" s="45"/>
      <c r="V1709" s="40" t="s">
        <v>7224</v>
      </c>
      <c r="W1709" s="40" t="s">
        <v>5846</v>
      </c>
      <c r="Y1709" s="37" t="str">
        <f>+IFERROR(VLOOKUP(Tabla1[[#This Row],[Supervisor]],STAFF!E:H,4,0),"")</f>
        <v/>
      </c>
      <c r="Z1709" s="40">
        <v>43740</v>
      </c>
      <c r="AA1709" s="40">
        <v>43767</v>
      </c>
      <c r="AC1709" s="40"/>
      <c r="AD1709" s="37" t="s">
        <v>7256</v>
      </c>
      <c r="AE1709" s="37" t="s">
        <v>7256</v>
      </c>
      <c r="AF1709" s="37">
        <v>19293</v>
      </c>
      <c r="AG1709" s="37" t="s">
        <v>7282</v>
      </c>
      <c r="AJ1709" s="37">
        <v>67</v>
      </c>
      <c r="AK1709" s="37" t="s">
        <v>5846</v>
      </c>
      <c r="AL1709" s="37" t="s">
        <v>709</v>
      </c>
      <c r="AN1709" s="37" t="str">
        <f>+IF(AL1709=45,1,"")</f>
        <v/>
      </c>
      <c r="AO1709" s="40">
        <f ca="1">+TODAY()</f>
        <v>44256</v>
      </c>
      <c r="AP1709" s="41" t="str">
        <f>+IF(Tabla1[[#This Row],[Fecha Ingreso Plataforma]]="","",AO1709-AC1709)</f>
        <v/>
      </c>
      <c r="AQ1709" s="40"/>
      <c r="AR1709" s="42">
        <f>+IF(Tabla1[[#This Row],[Fecha Baja]]="","",VALUE(1&amp;"/"&amp;MONTH(Tabla1[[#This Row],[Fecha Baja]])&amp;"/"&amp;YEAR(Tabla1[[#This Row],[Fecha Baja]])))</f>
        <v>43739</v>
      </c>
      <c r="AS1709" s="42" t="str">
        <f>IF(Tabla1[[#This Row],[Fecha Ingreso Plataforma]]="","",VALUE(1&amp;"/"&amp;MONTH(Tabla1[[#This Row],[Fecha Ingreso Plataforma]])&amp;"/"&amp;YEAR(Tabla1[[#This Row],[Fecha Ingreso Plataforma]])))</f>
        <v/>
      </c>
      <c r="AT1709" s="41" t="str">
        <f>+IF(AND(Tabla1[[#This Row],[dias]]&gt;=135,Tabla1[[#This Row],[Estado]]="Vigente"),"Si","No")</f>
        <v>No</v>
      </c>
      <c r="AU1709" s="37" t="str">
        <f>+IF(COUNTIF('PLAN EMPLEADO'!I:I,Tabla1[[#This Row],[Mail]])=0,"No","Si")</f>
        <v>No</v>
      </c>
      <c r="AV1709" s="89" t="s">
        <v>709</v>
      </c>
      <c r="AW1709" s="194"/>
    </row>
    <row r="1710" spans="1:49" x14ac:dyDescent="0.2">
      <c r="A1710" s="37" t="s">
        <v>27</v>
      </c>
      <c r="B1710" s="37" t="s">
        <v>3115</v>
      </c>
      <c r="C1710" s="37" t="s">
        <v>28</v>
      </c>
      <c r="D1710" s="37" t="s">
        <v>30</v>
      </c>
      <c r="E1710" s="193" t="str">
        <f>+LEFT(Tabla1[[#This Row],[RutDV]],8)</f>
        <v>20457954</v>
      </c>
      <c r="F1710" s="193" t="str">
        <f>+RIGHT(Tabla1[[#This Row],[RutDV]],1)</f>
        <v>7</v>
      </c>
      <c r="G1710" s="37" t="s">
        <v>7209</v>
      </c>
      <c r="H1710" s="37" t="s">
        <v>7269</v>
      </c>
      <c r="I1710" s="41" t="str">
        <f>+TRIM(Tabla1[[#This Row],[Nombres]]&amp;" "&amp;Tabla1[[#This Row],[Apellidos]])</f>
        <v>ZINGARA NATALIA LATAPIAT LAZCANO</v>
      </c>
      <c r="J1710" s="37" t="s">
        <v>7179</v>
      </c>
      <c r="K1710" s="37" t="s">
        <v>7180</v>
      </c>
      <c r="L1710" s="37" t="s">
        <v>2494</v>
      </c>
      <c r="M1710" s="37" t="s">
        <v>2499</v>
      </c>
      <c r="N1710" s="37" t="s">
        <v>3112</v>
      </c>
      <c r="P1710" s="40">
        <v>43754</v>
      </c>
      <c r="R1710" s="45"/>
      <c r="S1710" s="45"/>
      <c r="T1710" s="45"/>
      <c r="U1710" s="45"/>
      <c r="V1710" s="40" t="s">
        <v>7237</v>
      </c>
      <c r="W1710" s="40" t="s">
        <v>5846</v>
      </c>
      <c r="Y1710" s="37" t="str">
        <f>+IFERROR(VLOOKUP(Tabla1[[#This Row],[Supervisor]],STAFF!E:H,4,0),"")</f>
        <v/>
      </c>
      <c r="Z1710" s="40">
        <v>43740</v>
      </c>
      <c r="AA1710" s="40">
        <v>43767</v>
      </c>
      <c r="AC1710" s="40"/>
      <c r="AD1710" s="37" t="s">
        <v>7269</v>
      </c>
      <c r="AE1710" s="37" t="s">
        <v>7269</v>
      </c>
      <c r="AF1710" s="37">
        <v>19248</v>
      </c>
      <c r="AG1710" s="37" t="s">
        <v>7295</v>
      </c>
      <c r="AJ1710" s="37">
        <v>67</v>
      </c>
      <c r="AK1710" s="37" t="s">
        <v>5846</v>
      </c>
      <c r="AL1710" s="37" t="s">
        <v>709</v>
      </c>
      <c r="AN1710" s="37" t="str">
        <f>+IF(AL1710=45,1,"")</f>
        <v/>
      </c>
      <c r="AO1710" s="40">
        <f ca="1">+TODAY()</f>
        <v>44256</v>
      </c>
      <c r="AP1710" s="41" t="str">
        <f>+IF(Tabla1[[#This Row],[Fecha Ingreso Plataforma]]="","",AO1710-AC1710)</f>
        <v/>
      </c>
      <c r="AQ1710" s="40"/>
      <c r="AR1710" s="42">
        <f>+IF(Tabla1[[#This Row],[Fecha Baja]]="","",VALUE(1&amp;"/"&amp;MONTH(Tabla1[[#This Row],[Fecha Baja]])&amp;"/"&amp;YEAR(Tabla1[[#This Row],[Fecha Baja]])))</f>
        <v>43739</v>
      </c>
      <c r="AS1710" s="42" t="str">
        <f>IF(Tabla1[[#This Row],[Fecha Ingreso Plataforma]]="","",VALUE(1&amp;"/"&amp;MONTH(Tabla1[[#This Row],[Fecha Ingreso Plataforma]])&amp;"/"&amp;YEAR(Tabla1[[#This Row],[Fecha Ingreso Plataforma]])))</f>
        <v/>
      </c>
      <c r="AT1710" s="41" t="str">
        <f>+IF(AND(Tabla1[[#This Row],[dias]]&gt;=135,Tabla1[[#This Row],[Estado]]="Vigente"),"Si","No")</f>
        <v>No</v>
      </c>
      <c r="AU1710" s="37" t="str">
        <f>+IF(COUNTIF('PLAN EMPLEADO'!I:I,Tabla1[[#This Row],[Mail]])=0,"No","Si")</f>
        <v>No</v>
      </c>
      <c r="AV1710" s="89" t="s">
        <v>709</v>
      </c>
      <c r="AW1710" s="194"/>
    </row>
    <row r="1711" spans="1:49" x14ac:dyDescent="0.2">
      <c r="A1711" s="37" t="s">
        <v>27</v>
      </c>
      <c r="B1711" s="37" t="s">
        <v>3115</v>
      </c>
      <c r="C1711" s="37" t="s">
        <v>28</v>
      </c>
      <c r="D1711" s="37" t="s">
        <v>30</v>
      </c>
      <c r="E1711" s="193" t="str">
        <f>+LEFT(Tabla1[[#This Row],[RutDV]],8)</f>
        <v xml:space="preserve">	1702578</v>
      </c>
      <c r="F1711" s="193" t="str">
        <f>+RIGHT(Tabla1[[#This Row],[RutDV]],1)</f>
        <v>9</v>
      </c>
      <c r="G1711" s="37" t="s">
        <v>7583</v>
      </c>
      <c r="H1711" s="37" t="s">
        <v>7607</v>
      </c>
      <c r="I1711" s="41" t="str">
        <f>+TRIM(Tabla1[[#This Row],[Nombres]]&amp;" "&amp;Tabla1[[#This Row],[Apellidos]])</f>
        <v>DANIELA ALEJANDRA MUÑOZ JARA</v>
      </c>
      <c r="J1711" s="37" t="s">
        <v>6965</v>
      </c>
      <c r="K1711" s="37" t="s">
        <v>7528</v>
      </c>
      <c r="L1711" s="37" t="s">
        <v>2494</v>
      </c>
      <c r="M1711" s="37" t="s">
        <v>2499</v>
      </c>
      <c r="N1711" s="37" t="s">
        <v>3112</v>
      </c>
      <c r="P1711" s="40">
        <v>43802</v>
      </c>
      <c r="R1711" s="45"/>
      <c r="S1711" s="45"/>
      <c r="T1711" s="45"/>
      <c r="U1711" s="45"/>
      <c r="V1711" s="40" t="s">
        <v>7570</v>
      </c>
      <c r="W1711" s="40" t="s">
        <v>4474</v>
      </c>
      <c r="Y1711" s="37" t="str">
        <f>+IFERROR(VLOOKUP(Tabla1[[#This Row],[Supervisor]],STAFF!E:H,4,0),"")</f>
        <v/>
      </c>
      <c r="Z1711" s="40">
        <v>43788</v>
      </c>
      <c r="AA1711" s="40">
        <v>43809</v>
      </c>
      <c r="AC1711" s="40"/>
      <c r="AD1711" s="37" t="s">
        <v>7607</v>
      </c>
      <c r="AE1711" s="37" t="s">
        <v>7607</v>
      </c>
      <c r="AF1711" s="37">
        <v>19126</v>
      </c>
      <c r="AG1711" s="37" t="s">
        <v>7630</v>
      </c>
      <c r="AJ1711" s="37">
        <v>68</v>
      </c>
      <c r="AK1711" s="37" t="s">
        <v>4474</v>
      </c>
      <c r="AL1711" s="37" t="s">
        <v>709</v>
      </c>
      <c r="AN1711" s="37" t="str">
        <f>+IF(AL1711=45,1,"")</f>
        <v/>
      </c>
      <c r="AO1711" s="40">
        <f ca="1">+TODAY()</f>
        <v>44256</v>
      </c>
      <c r="AP1711" s="41" t="str">
        <f>+IF(Tabla1[[#This Row],[Fecha Ingreso Plataforma]]="","",AO1711-AC1711)</f>
        <v/>
      </c>
      <c r="AQ1711" s="40"/>
      <c r="AR1711" s="42">
        <f>+IF(Tabla1[[#This Row],[Fecha Baja]]="","",VALUE(1&amp;"/"&amp;MONTH(Tabla1[[#This Row],[Fecha Baja]])&amp;"/"&amp;YEAR(Tabla1[[#This Row],[Fecha Baja]])))</f>
        <v>43800</v>
      </c>
      <c r="AS1711" s="42" t="str">
        <f>IF(Tabla1[[#This Row],[Fecha Ingreso Plataforma]]="","",VALUE(1&amp;"/"&amp;MONTH(Tabla1[[#This Row],[Fecha Ingreso Plataforma]])&amp;"/"&amp;YEAR(Tabla1[[#This Row],[Fecha Ingreso Plataforma]])))</f>
        <v/>
      </c>
      <c r="AT1711" s="41" t="str">
        <f>+IF(AND(Tabla1[[#This Row],[dias]]&gt;=135,Tabla1[[#This Row],[Estado]]="Vigente"),"Si","No")</f>
        <v>No</v>
      </c>
      <c r="AU1711" s="41" t="str">
        <f>+IF(COUNTIF('PLAN EMPLEADO'!I:I,Tabla1[[#This Row],[Mail]])=0,"No","Si")</f>
        <v>No</v>
      </c>
      <c r="AV1711" s="89" t="s">
        <v>709</v>
      </c>
      <c r="AW1711" s="194"/>
    </row>
    <row r="1712" spans="1:49" x14ac:dyDescent="0.2">
      <c r="A1712" s="37" t="s">
        <v>27</v>
      </c>
      <c r="B1712" s="37" t="s">
        <v>3115</v>
      </c>
      <c r="C1712" s="37" t="s">
        <v>28</v>
      </c>
      <c r="D1712" s="37" t="s">
        <v>30</v>
      </c>
      <c r="E1712" s="193" t="str">
        <f>+LEFT(Tabla1[[#This Row],[RutDV]],8)</f>
        <v>18923943</v>
      </c>
      <c r="F1712" s="193" t="str">
        <f>+RIGHT(Tabla1[[#This Row],[RutDV]],1)</f>
        <v>2</v>
      </c>
      <c r="G1712" s="37" t="s">
        <v>7594</v>
      </c>
      <c r="H1712" s="37" t="s">
        <v>7617</v>
      </c>
      <c r="I1712" s="41" t="str">
        <f>+TRIM(Tabla1[[#This Row],[Nombres]]&amp;" "&amp;Tabla1[[#This Row],[Apellidos]])</f>
        <v>DANIELA ARANXZA PASTEN PASTEN</v>
      </c>
      <c r="J1712" s="37" t="s">
        <v>7548</v>
      </c>
      <c r="K1712" s="37" t="s">
        <v>6633</v>
      </c>
      <c r="L1712" s="37" t="s">
        <v>2494</v>
      </c>
      <c r="M1712" s="37" t="s">
        <v>2499</v>
      </c>
      <c r="N1712" s="37" t="s">
        <v>3112</v>
      </c>
      <c r="P1712" s="40">
        <v>43790</v>
      </c>
      <c r="R1712" s="45"/>
      <c r="S1712" s="45"/>
      <c r="T1712" s="45"/>
      <c r="U1712" s="45"/>
      <c r="V1712" s="40">
        <v>34839</v>
      </c>
      <c r="W1712" s="40" t="s">
        <v>4474</v>
      </c>
      <c r="Y1712" s="37" t="str">
        <f>+IFERROR(VLOOKUP(Tabla1[[#This Row],[Supervisor]],STAFF!E:H,4,0),"")</f>
        <v/>
      </c>
      <c r="Z1712" s="40">
        <v>43788</v>
      </c>
      <c r="AA1712" s="40">
        <v>43809</v>
      </c>
      <c r="AC1712" s="40"/>
      <c r="AD1712" s="37" t="s">
        <v>7617</v>
      </c>
      <c r="AE1712" s="37" t="s">
        <v>7617</v>
      </c>
      <c r="AF1712" s="37">
        <v>19053</v>
      </c>
      <c r="AG1712" s="37" t="s">
        <v>7640</v>
      </c>
      <c r="AJ1712" s="37">
        <v>68</v>
      </c>
      <c r="AK1712" s="37" t="s">
        <v>4474</v>
      </c>
      <c r="AL1712" s="37" t="s">
        <v>709</v>
      </c>
      <c r="AN1712" s="37" t="str">
        <f>+IF(AL1712=45,1,"")</f>
        <v/>
      </c>
      <c r="AO1712" s="40">
        <f ca="1">+TODAY()</f>
        <v>44256</v>
      </c>
      <c r="AP1712" s="41" t="str">
        <f>+IF(Tabla1[[#This Row],[Fecha Ingreso Plataforma]]="","",AO1712-AC1712)</f>
        <v/>
      </c>
      <c r="AQ1712" s="40"/>
      <c r="AR1712" s="42">
        <f>+IF(Tabla1[[#This Row],[Fecha Baja]]="","",VALUE(1&amp;"/"&amp;MONTH(Tabla1[[#This Row],[Fecha Baja]])&amp;"/"&amp;YEAR(Tabla1[[#This Row],[Fecha Baja]])))</f>
        <v>43770</v>
      </c>
      <c r="AS1712" s="42" t="str">
        <f>IF(Tabla1[[#This Row],[Fecha Ingreso Plataforma]]="","",VALUE(1&amp;"/"&amp;MONTH(Tabla1[[#This Row],[Fecha Ingreso Plataforma]])&amp;"/"&amp;YEAR(Tabla1[[#This Row],[Fecha Ingreso Plataforma]])))</f>
        <v/>
      </c>
      <c r="AT1712" s="41" t="str">
        <f>+IF(AND(Tabla1[[#This Row],[dias]]&gt;=135,Tabla1[[#This Row],[Estado]]="Vigente"),"Si","No")</f>
        <v>No</v>
      </c>
      <c r="AU1712" s="41" t="str">
        <f>+IF(COUNTIF('PLAN EMPLEADO'!I:I,Tabla1[[#This Row],[Mail]])=0,"No","Si")</f>
        <v>No</v>
      </c>
      <c r="AV1712" s="89" t="s">
        <v>709</v>
      </c>
      <c r="AW1712" s="194"/>
    </row>
    <row r="1713" spans="1:49" x14ac:dyDescent="0.2">
      <c r="A1713" s="37" t="s">
        <v>27</v>
      </c>
      <c r="B1713" s="37" t="s">
        <v>3115</v>
      </c>
      <c r="C1713" s="37" t="s">
        <v>28</v>
      </c>
      <c r="D1713" s="37" t="s">
        <v>30</v>
      </c>
      <c r="E1713" s="193" t="str">
        <f>+LEFT(Tabla1[[#This Row],[RutDV]],8)</f>
        <v>20005823</v>
      </c>
      <c r="F1713" s="193" t="str">
        <f>+RIGHT(Tabla1[[#This Row],[RutDV]],1)</f>
        <v>2</v>
      </c>
      <c r="G1713" s="37" t="s">
        <v>7603</v>
      </c>
      <c r="H1713" s="37" t="s">
        <v>7626</v>
      </c>
      <c r="I1713" s="41" t="str">
        <f>+TRIM(Tabla1[[#This Row],[Nombres]]&amp;" "&amp;Tabla1[[#This Row],[Apellidos]])</f>
        <v>DAESHTEAN JEREMIE HIDALGO LILLO</v>
      </c>
      <c r="J1713" s="37" t="s">
        <v>7564</v>
      </c>
      <c r="K1713" s="37" t="s">
        <v>7565</v>
      </c>
      <c r="L1713" s="37" t="s">
        <v>2494</v>
      </c>
      <c r="M1713" s="37" t="s">
        <v>2499</v>
      </c>
      <c r="N1713" s="37" t="s">
        <v>3596</v>
      </c>
      <c r="P1713" s="40">
        <v>43809</v>
      </c>
      <c r="R1713" s="45"/>
      <c r="S1713" s="45"/>
      <c r="T1713" s="45"/>
      <c r="U1713" s="45"/>
      <c r="V1713" s="40">
        <v>36154</v>
      </c>
      <c r="W1713" s="40" t="s">
        <v>4474</v>
      </c>
      <c r="Y1713" s="37" t="str">
        <f>+IFERROR(VLOOKUP(Tabla1[[#This Row],[Supervisor]],STAFF!E:H,4,0),"")</f>
        <v/>
      </c>
      <c r="Z1713" s="40">
        <v>43788</v>
      </c>
      <c r="AA1713" s="40">
        <v>43809</v>
      </c>
      <c r="AC1713" s="40"/>
      <c r="AD1713" s="37" t="s">
        <v>7626</v>
      </c>
      <c r="AE1713" s="37" t="s">
        <v>7626</v>
      </c>
      <c r="AF1713" s="37">
        <v>19190</v>
      </c>
      <c r="AG1713" s="37" t="s">
        <v>7649</v>
      </c>
      <c r="AJ1713" s="37">
        <v>68</v>
      </c>
      <c r="AK1713" s="37" t="s">
        <v>4474</v>
      </c>
      <c r="AL1713" s="37" t="s">
        <v>709</v>
      </c>
      <c r="AN1713" s="37" t="str">
        <f>+IF(AL1713=45,1,"")</f>
        <v/>
      </c>
      <c r="AO1713" s="40">
        <f ca="1">+TODAY()</f>
        <v>44256</v>
      </c>
      <c r="AP1713" s="41" t="str">
        <f>+IF(Tabla1[[#This Row],[Fecha Ingreso Plataforma]]="","",AO1713-AC1713)</f>
        <v/>
      </c>
      <c r="AQ1713" s="40"/>
      <c r="AR1713" s="42">
        <f>+IF(Tabla1[[#This Row],[Fecha Baja]]="","",VALUE(1&amp;"/"&amp;MONTH(Tabla1[[#This Row],[Fecha Baja]])&amp;"/"&amp;YEAR(Tabla1[[#This Row],[Fecha Baja]])))</f>
        <v>43800</v>
      </c>
      <c r="AS1713" s="42" t="str">
        <f>IF(Tabla1[[#This Row],[Fecha Ingreso Plataforma]]="","",VALUE(1&amp;"/"&amp;MONTH(Tabla1[[#This Row],[Fecha Ingreso Plataforma]])&amp;"/"&amp;YEAR(Tabla1[[#This Row],[Fecha Ingreso Plataforma]])))</f>
        <v/>
      </c>
      <c r="AT1713" s="41" t="str">
        <f>+IF(AND(Tabla1[[#This Row],[dias]]&gt;=135,Tabla1[[#This Row],[Estado]]="Vigente"),"Si","No")</f>
        <v>No</v>
      </c>
      <c r="AU1713" s="41" t="str">
        <f>+IF(COUNTIF('PLAN EMPLEADO'!I:I,Tabla1[[#This Row],[Mail]])=0,"No","Si")</f>
        <v>No</v>
      </c>
      <c r="AV1713" s="89" t="s">
        <v>709</v>
      </c>
      <c r="AW1713" s="194"/>
    </row>
    <row r="1714" spans="1:49" x14ac:dyDescent="0.2">
      <c r="A1714" s="37" t="s">
        <v>27</v>
      </c>
      <c r="B1714" s="37" t="s">
        <v>3115</v>
      </c>
      <c r="C1714" s="37" t="s">
        <v>28</v>
      </c>
      <c r="D1714" s="37" t="s">
        <v>30</v>
      </c>
      <c r="E1714" s="193" t="str">
        <f>+LEFT(Tabla1[[#This Row],[RutDV]],8)</f>
        <v>17610344</v>
      </c>
      <c r="F1714" s="193" t="str">
        <f>+RIGHT(Tabla1[[#This Row],[RutDV]],1)</f>
        <v>2</v>
      </c>
      <c r="G1714" s="37" t="s">
        <v>7591</v>
      </c>
      <c r="H1714" s="37" t="s">
        <v>7615</v>
      </c>
      <c r="I1714" s="41" t="str">
        <f>+TRIM(Tabla1[[#This Row],[Nombres]]&amp;" "&amp;Tabla1[[#This Row],[Apellidos]])</f>
        <v>EVELYN EUGENIA AGUILERA MORA</v>
      </c>
      <c r="J1714" s="37" t="s">
        <v>7542</v>
      </c>
      <c r="K1714" s="37" t="s">
        <v>7543</v>
      </c>
      <c r="L1714" s="37" t="s">
        <v>2494</v>
      </c>
      <c r="M1714" s="37" t="s">
        <v>2499</v>
      </c>
      <c r="N1714" s="37" t="s">
        <v>3112</v>
      </c>
      <c r="P1714" s="40">
        <v>43798</v>
      </c>
      <c r="R1714" s="45"/>
      <c r="S1714" s="45"/>
      <c r="T1714" s="45"/>
      <c r="U1714" s="45"/>
      <c r="V1714" s="40" t="s">
        <v>7578</v>
      </c>
      <c r="W1714" s="40" t="s">
        <v>4474</v>
      </c>
      <c r="Y1714" s="37" t="str">
        <f>+IFERROR(VLOOKUP(Tabla1[[#This Row],[Supervisor]],STAFF!E:H,4,0),"")</f>
        <v/>
      </c>
      <c r="Z1714" s="40">
        <v>43788</v>
      </c>
      <c r="AA1714" s="40">
        <v>43809</v>
      </c>
      <c r="AC1714" s="40"/>
      <c r="AD1714" s="37" t="s">
        <v>7615</v>
      </c>
      <c r="AE1714" s="37" t="s">
        <v>7615</v>
      </c>
      <c r="AF1714" s="37">
        <v>19008</v>
      </c>
      <c r="AG1714" s="37" t="s">
        <v>4173</v>
      </c>
      <c r="AJ1714" s="37">
        <v>68</v>
      </c>
      <c r="AK1714" s="37" t="s">
        <v>4474</v>
      </c>
      <c r="AL1714" s="37" t="s">
        <v>709</v>
      </c>
      <c r="AN1714" s="37" t="str">
        <f>+IF(AL1714=45,1,"")</f>
        <v/>
      </c>
      <c r="AO1714" s="40">
        <f ca="1">+TODAY()</f>
        <v>44256</v>
      </c>
      <c r="AP1714" s="41" t="str">
        <f>+IF(Tabla1[[#This Row],[Fecha Ingreso Plataforma]]="","",AO1714-AC1714)</f>
        <v/>
      </c>
      <c r="AQ1714" s="40"/>
      <c r="AR1714" s="42">
        <f>+IF(Tabla1[[#This Row],[Fecha Baja]]="","",VALUE(1&amp;"/"&amp;MONTH(Tabla1[[#This Row],[Fecha Baja]])&amp;"/"&amp;YEAR(Tabla1[[#This Row],[Fecha Baja]])))</f>
        <v>43770</v>
      </c>
      <c r="AS1714" s="42" t="str">
        <f>IF(Tabla1[[#This Row],[Fecha Ingreso Plataforma]]="","",VALUE(1&amp;"/"&amp;MONTH(Tabla1[[#This Row],[Fecha Ingreso Plataforma]])&amp;"/"&amp;YEAR(Tabla1[[#This Row],[Fecha Ingreso Plataforma]])))</f>
        <v/>
      </c>
      <c r="AT1714" s="41" t="str">
        <f>+IF(AND(Tabla1[[#This Row],[dias]]&gt;=135,Tabla1[[#This Row],[Estado]]="Vigente"),"Si","No")</f>
        <v>No</v>
      </c>
      <c r="AU1714" s="41" t="str">
        <f>+IF(COUNTIF('PLAN EMPLEADO'!I:I,Tabla1[[#This Row],[Mail]])=0,"No","Si")</f>
        <v>No</v>
      </c>
      <c r="AV1714" s="89" t="s">
        <v>709</v>
      </c>
      <c r="AW1714" s="194"/>
    </row>
    <row r="1715" spans="1:49" x14ac:dyDescent="0.2">
      <c r="A1715" s="37" t="s">
        <v>27</v>
      </c>
      <c r="B1715" s="37" t="s">
        <v>3115</v>
      </c>
      <c r="C1715" s="37" t="s">
        <v>28</v>
      </c>
      <c r="D1715" s="37" t="s">
        <v>30</v>
      </c>
      <c r="E1715" s="193" t="str">
        <f>+LEFT(Tabla1[[#This Row],[RutDV]],8)</f>
        <v>15005789</v>
      </c>
      <c r="F1715" s="193" t="str">
        <f>+RIGHT(Tabla1[[#This Row],[RutDV]],1)</f>
        <v>2</v>
      </c>
      <c r="G1715" s="37" t="s">
        <v>7596</v>
      </c>
      <c r="H1715" s="37" t="s">
        <v>7619</v>
      </c>
      <c r="I1715" s="41" t="str">
        <f>+TRIM(Tabla1[[#This Row],[Nombres]]&amp;" "&amp;Tabla1[[#This Row],[Apellidos]])</f>
        <v>GONZALO ALEJANDRO VILDOSO BOLADOS</v>
      </c>
      <c r="J1715" s="37" t="s">
        <v>7551</v>
      </c>
      <c r="K1715" s="37" t="s">
        <v>7552</v>
      </c>
      <c r="L1715" s="37" t="s">
        <v>2494</v>
      </c>
      <c r="M1715" s="37" t="s">
        <v>2499</v>
      </c>
      <c r="N1715" s="37" t="s">
        <v>3112</v>
      </c>
      <c r="P1715" s="40">
        <v>43797</v>
      </c>
      <c r="R1715" s="45"/>
      <c r="S1715" s="45"/>
      <c r="T1715" s="45"/>
      <c r="U1715" s="45"/>
      <c r="V1715" s="40">
        <v>30099</v>
      </c>
      <c r="W1715" s="40" t="s">
        <v>4474</v>
      </c>
      <c r="Y1715" s="37" t="str">
        <f>+IFERROR(VLOOKUP(Tabla1[[#This Row],[Supervisor]],STAFF!E:H,4,0),"")</f>
        <v/>
      </c>
      <c r="Z1715" s="40">
        <v>43788</v>
      </c>
      <c r="AA1715" s="40">
        <v>43809</v>
      </c>
      <c r="AC1715" s="40"/>
      <c r="AD1715" s="37" t="s">
        <v>7619</v>
      </c>
      <c r="AE1715" s="37" t="s">
        <v>7619</v>
      </c>
      <c r="AF1715" s="37">
        <v>19293</v>
      </c>
      <c r="AG1715" s="37" t="s">
        <v>7642</v>
      </c>
      <c r="AJ1715" s="37">
        <v>68</v>
      </c>
      <c r="AK1715" s="37" t="s">
        <v>4474</v>
      </c>
      <c r="AL1715" s="37" t="s">
        <v>709</v>
      </c>
      <c r="AN1715" s="37" t="str">
        <f>+IF(AL1715=45,1,"")</f>
        <v/>
      </c>
      <c r="AO1715" s="40">
        <f ca="1">+TODAY()</f>
        <v>44256</v>
      </c>
      <c r="AP1715" s="41" t="str">
        <f>+IF(Tabla1[[#This Row],[Fecha Ingreso Plataforma]]="","",AO1715-AC1715)</f>
        <v/>
      </c>
      <c r="AQ1715" s="40"/>
      <c r="AR1715" s="42">
        <f>+IF(Tabla1[[#This Row],[Fecha Baja]]="","",VALUE(1&amp;"/"&amp;MONTH(Tabla1[[#This Row],[Fecha Baja]])&amp;"/"&amp;YEAR(Tabla1[[#This Row],[Fecha Baja]])))</f>
        <v>43770</v>
      </c>
      <c r="AS1715" s="42" t="str">
        <f>IF(Tabla1[[#This Row],[Fecha Ingreso Plataforma]]="","",VALUE(1&amp;"/"&amp;MONTH(Tabla1[[#This Row],[Fecha Ingreso Plataforma]])&amp;"/"&amp;YEAR(Tabla1[[#This Row],[Fecha Ingreso Plataforma]])))</f>
        <v/>
      </c>
      <c r="AT1715" s="41" t="str">
        <f>+IF(AND(Tabla1[[#This Row],[dias]]&gt;=135,Tabla1[[#This Row],[Estado]]="Vigente"),"Si","No")</f>
        <v>No</v>
      </c>
      <c r="AU1715" s="41" t="str">
        <f>+IF(COUNTIF('PLAN EMPLEADO'!I:I,Tabla1[[#This Row],[Mail]])=0,"No","Si")</f>
        <v>No</v>
      </c>
      <c r="AV1715" s="89" t="s">
        <v>709</v>
      </c>
      <c r="AW1715" s="194"/>
    </row>
    <row r="1716" spans="1:49" x14ac:dyDescent="0.2">
      <c r="A1716" s="37" t="s">
        <v>27</v>
      </c>
      <c r="B1716" s="37" t="s">
        <v>3115</v>
      </c>
      <c r="C1716" s="37" t="s">
        <v>28</v>
      </c>
      <c r="D1716" s="37" t="s">
        <v>30</v>
      </c>
      <c r="E1716" s="193" t="str">
        <f>+LEFT(Tabla1[[#This Row],[RutDV]],8)</f>
        <v>20407394</v>
      </c>
      <c r="F1716" s="193" t="str">
        <f>+RIGHT(Tabla1[[#This Row],[RutDV]],1)</f>
        <v>5</v>
      </c>
      <c r="G1716" s="37" t="s">
        <v>7598</v>
      </c>
      <c r="H1716" s="37" t="s">
        <v>7621</v>
      </c>
      <c r="I1716" s="41" t="str">
        <f>+TRIM(Tabla1[[#This Row],[Nombres]]&amp;" "&amp;Tabla1[[#This Row],[Apellidos]])</f>
        <v>GALADRIEL TABATA CORNEJO VARGAS</v>
      </c>
      <c r="J1716" s="37" t="s">
        <v>7555</v>
      </c>
      <c r="K1716" s="37" t="s">
        <v>7556</v>
      </c>
      <c r="L1716" s="37" t="s">
        <v>2494</v>
      </c>
      <c r="M1716" s="37" t="s">
        <v>2499</v>
      </c>
      <c r="N1716" s="37" t="s">
        <v>3596</v>
      </c>
      <c r="P1716" s="40">
        <v>43810</v>
      </c>
      <c r="R1716" s="45"/>
      <c r="S1716" s="45"/>
      <c r="T1716" s="45"/>
      <c r="U1716" s="45"/>
      <c r="V1716" s="40" t="s">
        <v>7580</v>
      </c>
      <c r="W1716" s="40" t="s">
        <v>4474</v>
      </c>
      <c r="Y1716" s="37" t="str">
        <f>+IFERROR(VLOOKUP(Tabla1[[#This Row],[Supervisor]],STAFF!E:H,4,0),"")</f>
        <v/>
      </c>
      <c r="Z1716" s="40">
        <v>43788</v>
      </c>
      <c r="AA1716" s="40">
        <v>43809</v>
      </c>
      <c r="AC1716" s="40"/>
      <c r="AD1716" s="37" t="s">
        <v>7621</v>
      </c>
      <c r="AE1716" s="37" t="s">
        <v>7621</v>
      </c>
      <c r="AF1716" s="37">
        <v>19145</v>
      </c>
      <c r="AG1716" s="37" t="s">
        <v>7644</v>
      </c>
      <c r="AJ1716" s="37">
        <v>68</v>
      </c>
      <c r="AK1716" s="37" t="s">
        <v>4474</v>
      </c>
      <c r="AL1716" s="37" t="s">
        <v>709</v>
      </c>
      <c r="AN1716" s="37" t="str">
        <f>+IF(AL1716=45,1,"")</f>
        <v/>
      </c>
      <c r="AO1716" s="40">
        <f ca="1">+TODAY()</f>
        <v>44256</v>
      </c>
      <c r="AP1716" s="41" t="str">
        <f>+IF(Tabla1[[#This Row],[Fecha Ingreso Plataforma]]="","",AO1716-AC1716)</f>
        <v/>
      </c>
      <c r="AQ1716" s="40"/>
      <c r="AR1716" s="42">
        <f>+IF(Tabla1[[#This Row],[Fecha Baja]]="","",VALUE(1&amp;"/"&amp;MONTH(Tabla1[[#This Row],[Fecha Baja]])&amp;"/"&amp;YEAR(Tabla1[[#This Row],[Fecha Baja]])))</f>
        <v>43800</v>
      </c>
      <c r="AS1716" s="42" t="str">
        <f>IF(Tabla1[[#This Row],[Fecha Ingreso Plataforma]]="","",VALUE(1&amp;"/"&amp;MONTH(Tabla1[[#This Row],[Fecha Ingreso Plataforma]])&amp;"/"&amp;YEAR(Tabla1[[#This Row],[Fecha Ingreso Plataforma]])))</f>
        <v/>
      </c>
      <c r="AT1716" s="41" t="str">
        <f>+IF(AND(Tabla1[[#This Row],[dias]]&gt;=135,Tabla1[[#This Row],[Estado]]="Vigente"),"Si","No")</f>
        <v>No</v>
      </c>
      <c r="AU1716" s="41" t="str">
        <f>+IF(COUNTIF('PLAN EMPLEADO'!I:I,Tabla1[[#This Row],[Mail]])=0,"No","Si")</f>
        <v>No</v>
      </c>
      <c r="AV1716" s="89" t="s">
        <v>709</v>
      </c>
      <c r="AW1716" s="194"/>
    </row>
    <row r="1717" spans="1:49" x14ac:dyDescent="0.2">
      <c r="A1717" s="37" t="s">
        <v>27</v>
      </c>
      <c r="B1717" s="37" t="s">
        <v>3115</v>
      </c>
      <c r="C1717" s="37" t="s">
        <v>28</v>
      </c>
      <c r="D1717" s="37" t="s">
        <v>30</v>
      </c>
      <c r="E1717" s="193" t="str">
        <f>+LEFT(Tabla1[[#This Row],[RutDV]],8)</f>
        <v>18968821</v>
      </c>
      <c r="F1717" s="193" t="str">
        <f>+RIGHT(Tabla1[[#This Row],[RutDV]],1)</f>
        <v>0</v>
      </c>
      <c r="G1717" s="37" t="s">
        <v>7595</v>
      </c>
      <c r="H1717" s="37" t="s">
        <v>7618</v>
      </c>
      <c r="I1717" s="41" t="str">
        <f>+TRIM(Tabla1[[#This Row],[Nombres]]&amp;" "&amp;Tabla1[[#This Row],[Apellidos]])</f>
        <v>KATTYA VALESKA TORRES MUÑOZ</v>
      </c>
      <c r="J1717" s="37" t="s">
        <v>7549</v>
      </c>
      <c r="K1717" s="37" t="s">
        <v>7550</v>
      </c>
      <c r="L1717" s="37" t="s">
        <v>2494</v>
      </c>
      <c r="M1717" s="37" t="s">
        <v>2499</v>
      </c>
      <c r="N1717" s="37" t="s">
        <v>3112</v>
      </c>
      <c r="P1717" s="40">
        <v>43808</v>
      </c>
      <c r="R1717" s="45"/>
      <c r="S1717" s="45"/>
      <c r="T1717" s="45"/>
      <c r="U1717" s="45"/>
      <c r="V1717" s="40">
        <v>34748</v>
      </c>
      <c r="W1717" s="40" t="s">
        <v>4474</v>
      </c>
      <c r="Y1717" s="37" t="str">
        <f>+IFERROR(VLOOKUP(Tabla1[[#This Row],[Supervisor]],STAFF!E:H,4,0),"")</f>
        <v/>
      </c>
      <c r="Z1717" s="40">
        <v>43788</v>
      </c>
      <c r="AA1717" s="40">
        <v>43809</v>
      </c>
      <c r="AC1717" s="40"/>
      <c r="AD1717" s="37" t="s">
        <v>7618</v>
      </c>
      <c r="AE1717" s="37" t="s">
        <v>7618</v>
      </c>
      <c r="AF1717" s="37">
        <v>19061</v>
      </c>
      <c r="AG1717" s="37" t="s">
        <v>7641</v>
      </c>
      <c r="AJ1717" s="37">
        <v>68</v>
      </c>
      <c r="AK1717" s="37" t="s">
        <v>4474</v>
      </c>
      <c r="AL1717" s="37" t="s">
        <v>709</v>
      </c>
      <c r="AN1717" s="37" t="str">
        <f>+IF(AL1717=45,1,"")</f>
        <v/>
      </c>
      <c r="AO1717" s="40">
        <f ca="1">+TODAY()</f>
        <v>44256</v>
      </c>
      <c r="AP1717" s="41" t="str">
        <f>+IF(Tabla1[[#This Row],[Fecha Ingreso Plataforma]]="","",AO1717-AC1717)</f>
        <v/>
      </c>
      <c r="AQ1717" s="40"/>
      <c r="AR1717" s="42">
        <f>+IF(Tabla1[[#This Row],[Fecha Baja]]="","",VALUE(1&amp;"/"&amp;MONTH(Tabla1[[#This Row],[Fecha Baja]])&amp;"/"&amp;YEAR(Tabla1[[#This Row],[Fecha Baja]])))</f>
        <v>43800</v>
      </c>
      <c r="AS1717" s="42" t="str">
        <f>IF(Tabla1[[#This Row],[Fecha Ingreso Plataforma]]="","",VALUE(1&amp;"/"&amp;MONTH(Tabla1[[#This Row],[Fecha Ingreso Plataforma]])&amp;"/"&amp;YEAR(Tabla1[[#This Row],[Fecha Ingreso Plataforma]])))</f>
        <v/>
      </c>
      <c r="AT1717" s="41" t="str">
        <f>+IF(AND(Tabla1[[#This Row],[dias]]&gt;=135,Tabla1[[#This Row],[Estado]]="Vigente"),"Si","No")</f>
        <v>No</v>
      </c>
      <c r="AU1717" s="41" t="str">
        <f>+IF(COUNTIF('PLAN EMPLEADO'!I:I,Tabla1[[#This Row],[Mail]])=0,"No","Si")</f>
        <v>No</v>
      </c>
      <c r="AV1717" s="89" t="s">
        <v>709</v>
      </c>
      <c r="AW1717" s="194"/>
    </row>
    <row r="1718" spans="1:49" x14ac:dyDescent="0.2">
      <c r="A1718" s="37" t="s">
        <v>27</v>
      </c>
      <c r="B1718" s="37" t="s">
        <v>3115</v>
      </c>
      <c r="C1718" s="37" t="s">
        <v>28</v>
      </c>
      <c r="D1718" s="37" t="s">
        <v>30</v>
      </c>
      <c r="E1718" s="193" t="str">
        <f>+LEFT(Tabla1[[#This Row],[RutDV]],8)</f>
        <v>19660633</v>
      </c>
      <c r="F1718" s="193" t="str">
        <f>+RIGHT(Tabla1[[#This Row],[RutDV]],1)</f>
        <v>5</v>
      </c>
      <c r="G1718" s="37" t="s">
        <v>7593</v>
      </c>
      <c r="H1718" s="37" t="s">
        <v>1225</v>
      </c>
      <c r="I1718" s="41" t="str">
        <f>+TRIM(Tabla1[[#This Row],[Nombres]]&amp;" "&amp;Tabla1[[#This Row],[Apellidos]])</f>
        <v>MICHEEL ALEJANDRA ROJAS GONZALEZ</v>
      </c>
      <c r="J1718" s="37" t="s">
        <v>7546</v>
      </c>
      <c r="K1718" s="37" t="s">
        <v>7547</v>
      </c>
      <c r="L1718" s="37" t="s">
        <v>2494</v>
      </c>
      <c r="M1718" s="37" t="s">
        <v>2499</v>
      </c>
      <c r="N1718" s="37" t="s">
        <v>3596</v>
      </c>
      <c r="P1718" s="40">
        <v>43810</v>
      </c>
      <c r="R1718" s="45"/>
      <c r="S1718" s="45"/>
      <c r="T1718" s="45"/>
      <c r="U1718" s="45"/>
      <c r="V1718" s="40">
        <v>35633</v>
      </c>
      <c r="W1718" s="40" t="s">
        <v>4474</v>
      </c>
      <c r="Y1718" s="37" t="str">
        <f>+IFERROR(VLOOKUP(Tabla1[[#This Row],[Supervisor]],STAFF!E:H,4,0),"")</f>
        <v/>
      </c>
      <c r="Z1718" s="40">
        <v>43788</v>
      </c>
      <c r="AA1718" s="40">
        <v>43809</v>
      </c>
      <c r="AC1718" s="40"/>
      <c r="AD1718" s="37" t="s">
        <v>1225</v>
      </c>
      <c r="AE1718" s="37" t="s">
        <v>1225</v>
      </c>
      <c r="AF1718" s="37">
        <v>19272</v>
      </c>
      <c r="AG1718" s="37" t="s">
        <v>7639</v>
      </c>
      <c r="AJ1718" s="37">
        <v>68</v>
      </c>
      <c r="AK1718" s="37" t="s">
        <v>4474</v>
      </c>
      <c r="AL1718" s="37" t="s">
        <v>709</v>
      </c>
      <c r="AN1718" s="37" t="str">
        <f>+IF(AL1718=45,1,"")</f>
        <v/>
      </c>
      <c r="AO1718" s="40">
        <f ca="1">+TODAY()</f>
        <v>44256</v>
      </c>
      <c r="AP1718" s="41" t="str">
        <f>+IF(Tabla1[[#This Row],[Fecha Ingreso Plataforma]]="","",AO1718-AC1718)</f>
        <v/>
      </c>
      <c r="AQ1718" s="40"/>
      <c r="AR1718" s="42">
        <f>+IF(Tabla1[[#This Row],[Fecha Baja]]="","",VALUE(1&amp;"/"&amp;MONTH(Tabla1[[#This Row],[Fecha Baja]])&amp;"/"&amp;YEAR(Tabla1[[#This Row],[Fecha Baja]])))</f>
        <v>43800</v>
      </c>
      <c r="AS1718" s="42" t="str">
        <f>IF(Tabla1[[#This Row],[Fecha Ingreso Plataforma]]="","",VALUE(1&amp;"/"&amp;MONTH(Tabla1[[#This Row],[Fecha Ingreso Plataforma]])&amp;"/"&amp;YEAR(Tabla1[[#This Row],[Fecha Ingreso Plataforma]])))</f>
        <v/>
      </c>
      <c r="AT1718" s="41" t="str">
        <f>+IF(AND(Tabla1[[#This Row],[dias]]&gt;=135,Tabla1[[#This Row],[Estado]]="Vigente"),"Si","No")</f>
        <v>No</v>
      </c>
      <c r="AU1718" s="41" t="str">
        <f>+IF(COUNTIF('PLAN EMPLEADO'!I:I,Tabla1[[#This Row],[Mail]])=0,"No","Si")</f>
        <v>No</v>
      </c>
      <c r="AV1718" s="89" t="s">
        <v>709</v>
      </c>
      <c r="AW1718" s="194"/>
    </row>
    <row r="1719" spans="1:49" x14ac:dyDescent="0.2">
      <c r="A1719" s="37" t="s">
        <v>27</v>
      </c>
      <c r="B1719" s="37" t="s">
        <v>3115</v>
      </c>
      <c r="C1719" s="37" t="s">
        <v>28</v>
      </c>
      <c r="D1719" s="37" t="s">
        <v>30</v>
      </c>
      <c r="E1719" s="193" t="str">
        <f>+LEFT(Tabla1[[#This Row],[RutDV]],8)</f>
        <v>19154901</v>
      </c>
      <c r="F1719" s="193" t="str">
        <f>+RIGHT(Tabla1[[#This Row],[RutDV]],1)</f>
        <v>5</v>
      </c>
      <c r="G1719" s="37" t="s">
        <v>7604</v>
      </c>
      <c r="H1719" s="37" t="s">
        <v>7627</v>
      </c>
      <c r="I1719" s="41" t="str">
        <f>+TRIM(Tabla1[[#This Row],[Nombres]]&amp;" "&amp;Tabla1[[#This Row],[Apellidos]])</f>
        <v>YEISSY VALENTINA ARAYA ZULETA</v>
      </c>
      <c r="J1719" s="37" t="s">
        <v>7566</v>
      </c>
      <c r="K1719" s="37" t="s">
        <v>7567</v>
      </c>
      <c r="L1719" s="37" t="s">
        <v>2494</v>
      </c>
      <c r="M1719" s="37" t="s">
        <v>2499</v>
      </c>
      <c r="N1719" s="37" t="s">
        <v>3112</v>
      </c>
      <c r="P1719" s="40">
        <v>43802</v>
      </c>
      <c r="R1719" s="45"/>
      <c r="S1719" s="45"/>
      <c r="T1719" s="45"/>
      <c r="U1719" s="45"/>
      <c r="V1719" s="40">
        <v>34940</v>
      </c>
      <c r="W1719" s="40" t="s">
        <v>4474</v>
      </c>
      <c r="Y1719" s="37" t="str">
        <f>+IFERROR(VLOOKUP(Tabla1[[#This Row],[Supervisor]],STAFF!E:H,4,0),"")</f>
        <v/>
      </c>
      <c r="Z1719" s="40">
        <v>43788</v>
      </c>
      <c r="AA1719" s="40">
        <v>43809</v>
      </c>
      <c r="AC1719" s="40"/>
      <c r="AD1719" s="37" t="s">
        <v>7627</v>
      </c>
      <c r="AE1719" s="37" t="s">
        <v>7627</v>
      </c>
      <c r="AF1719" s="37">
        <v>19110</v>
      </c>
      <c r="AG1719" s="37" t="s">
        <v>7650</v>
      </c>
      <c r="AJ1719" s="37">
        <v>68</v>
      </c>
      <c r="AK1719" s="37" t="s">
        <v>4474</v>
      </c>
      <c r="AL1719" s="37" t="s">
        <v>709</v>
      </c>
      <c r="AN1719" s="37" t="str">
        <f>+IF(AL1719=45,1,"")</f>
        <v/>
      </c>
      <c r="AO1719" s="40">
        <f ca="1">+TODAY()</f>
        <v>44256</v>
      </c>
      <c r="AP1719" s="41" t="str">
        <f>+IF(Tabla1[[#This Row],[Fecha Ingreso Plataforma]]="","",AO1719-AC1719)</f>
        <v/>
      </c>
      <c r="AQ1719" s="40"/>
      <c r="AR1719" s="42">
        <f>+IF(Tabla1[[#This Row],[Fecha Baja]]="","",VALUE(1&amp;"/"&amp;MONTH(Tabla1[[#This Row],[Fecha Baja]])&amp;"/"&amp;YEAR(Tabla1[[#This Row],[Fecha Baja]])))</f>
        <v>43800</v>
      </c>
      <c r="AS1719" s="42" t="str">
        <f>IF(Tabla1[[#This Row],[Fecha Ingreso Plataforma]]="","",VALUE(1&amp;"/"&amp;MONTH(Tabla1[[#This Row],[Fecha Ingreso Plataforma]])&amp;"/"&amp;YEAR(Tabla1[[#This Row],[Fecha Ingreso Plataforma]])))</f>
        <v/>
      </c>
      <c r="AT1719" s="41" t="str">
        <f>+IF(AND(Tabla1[[#This Row],[dias]]&gt;=135,Tabla1[[#This Row],[Estado]]="Vigente"),"Si","No")</f>
        <v>No</v>
      </c>
      <c r="AU1719" s="41" t="str">
        <f>+IF(COUNTIF('PLAN EMPLEADO'!I:I,Tabla1[[#This Row],[Mail]])=0,"No","Si")</f>
        <v>No</v>
      </c>
      <c r="AV1719" s="89" t="s">
        <v>709</v>
      </c>
      <c r="AW1719" s="194"/>
    </row>
    <row r="1720" spans="1:49" x14ac:dyDescent="0.2">
      <c r="A1720" s="37" t="s">
        <v>27</v>
      </c>
      <c r="B1720" s="37" t="s">
        <v>3115</v>
      </c>
      <c r="C1720" s="37" t="s">
        <v>28</v>
      </c>
      <c r="D1720" s="37" t="s">
        <v>30</v>
      </c>
      <c r="E1720" s="193" t="str">
        <f>+LEFT(Tabla1[[#This Row],[RutDV]],8)</f>
        <v>19429540</v>
      </c>
      <c r="F1720" s="193" t="str">
        <f>+RIGHT(Tabla1[[#This Row],[RutDV]],1)</f>
        <v>5</v>
      </c>
      <c r="G1720" s="37" t="s">
        <v>7688</v>
      </c>
      <c r="H1720" s="37" t="s">
        <v>7780</v>
      </c>
      <c r="I1720" s="41" t="str">
        <f>+TRIM(Tabla1[[#This Row],[Nombres]]&amp;" "&amp;Tabla1[[#This Row],[Apellidos]])</f>
        <v>ALEXANDER ANDRES QUITRAL BARTSCH</v>
      </c>
      <c r="J1720" s="37" t="s">
        <v>7717</v>
      </c>
      <c r="K1720" s="37" t="s">
        <v>7718</v>
      </c>
      <c r="L1720" s="37" t="s">
        <v>2494</v>
      </c>
      <c r="M1720" s="37" t="s">
        <v>2499</v>
      </c>
      <c r="N1720" s="37" t="s">
        <v>3112</v>
      </c>
      <c r="P1720" s="40">
        <v>43802</v>
      </c>
      <c r="R1720" s="45"/>
      <c r="S1720" s="45"/>
      <c r="T1720" s="45"/>
      <c r="U1720" s="45"/>
      <c r="V1720" s="40" t="s">
        <v>7756</v>
      </c>
      <c r="W1720" s="40" t="s">
        <v>5890</v>
      </c>
      <c r="Y1720" s="37" t="str">
        <f>+IFERROR(VLOOKUP(Tabla1[[#This Row],[Supervisor]],STAFF!E:H,4,0),"")</f>
        <v/>
      </c>
      <c r="Z1720" s="40">
        <v>43797</v>
      </c>
      <c r="AA1720" s="40">
        <v>43818</v>
      </c>
      <c r="AC1720" s="40"/>
      <c r="AD1720" s="37" t="s">
        <v>7780</v>
      </c>
      <c r="AE1720" s="37" t="s">
        <v>7780</v>
      </c>
      <c r="AF1720" s="37">
        <v>19260</v>
      </c>
      <c r="AG1720" s="37" t="s">
        <v>7804</v>
      </c>
      <c r="AJ1720" s="37">
        <v>69</v>
      </c>
      <c r="AK1720" s="37" t="s">
        <v>5890</v>
      </c>
      <c r="AL1720" s="37" t="s">
        <v>709</v>
      </c>
      <c r="AN1720" s="37" t="str">
        <f>+IF(AL1720=45,1,"")</f>
        <v/>
      </c>
      <c r="AO1720" s="40">
        <f ca="1">+TODAY()</f>
        <v>44256</v>
      </c>
      <c r="AP1720" s="41" t="str">
        <f>+IF(Tabla1[[#This Row],[Fecha Ingreso Plataforma]]="","",AO1720-AC1720)</f>
        <v/>
      </c>
      <c r="AQ1720" s="40"/>
      <c r="AR1720" s="42">
        <f>+IF(Tabla1[[#This Row],[Fecha Baja]]="","",VALUE(1&amp;"/"&amp;MONTH(Tabla1[[#This Row],[Fecha Baja]])&amp;"/"&amp;YEAR(Tabla1[[#This Row],[Fecha Baja]])))</f>
        <v>43800</v>
      </c>
      <c r="AS1720" s="42" t="str">
        <f>IF(Tabla1[[#This Row],[Fecha Ingreso Plataforma]]="","",VALUE(1&amp;"/"&amp;MONTH(Tabla1[[#This Row],[Fecha Ingreso Plataforma]])&amp;"/"&amp;YEAR(Tabla1[[#This Row],[Fecha Ingreso Plataforma]])))</f>
        <v/>
      </c>
      <c r="AT1720" s="41" t="str">
        <f>+IF(AND(Tabla1[[#This Row],[dias]]&gt;=135,Tabla1[[#This Row],[Estado]]="Vigente"),"Si","No")</f>
        <v>No</v>
      </c>
      <c r="AU1720" s="41" t="str">
        <f>+IF(COUNTIF('PLAN EMPLEADO'!I:I,Tabla1[[#This Row],[Mail]])=0,"No","Si")</f>
        <v>No</v>
      </c>
      <c r="AV1720" s="89" t="s">
        <v>709</v>
      </c>
      <c r="AW1720" s="194"/>
    </row>
    <row r="1721" spans="1:49" x14ac:dyDescent="0.2">
      <c r="A1721" s="37" t="s">
        <v>27</v>
      </c>
      <c r="B1721" s="37" t="s">
        <v>3115</v>
      </c>
      <c r="C1721" s="37" t="s">
        <v>28</v>
      </c>
      <c r="D1721" s="37" t="s">
        <v>30</v>
      </c>
      <c r="E1721" s="193" t="str">
        <f>+LEFT(Tabla1[[#This Row],[RutDV]],8)</f>
        <v>17998702</v>
      </c>
      <c r="F1721" s="193" t="str">
        <f>+RIGHT(Tabla1[[#This Row],[RutDV]],1)</f>
        <v>3</v>
      </c>
      <c r="G1721" s="37" t="s">
        <v>7706</v>
      </c>
      <c r="H1721" s="37" t="s">
        <v>7781</v>
      </c>
      <c r="I1721" s="41" t="str">
        <f>+TRIM(Tabla1[[#This Row],[Nombres]]&amp;" "&amp;Tabla1[[#This Row],[Apellidos]])</f>
        <v>CLAUDIO ANDRES ELIZALDE BARRAZA</v>
      </c>
      <c r="J1721" s="37" t="s">
        <v>3123</v>
      </c>
      <c r="K1721" s="37" t="s">
        <v>7719</v>
      </c>
      <c r="L1721" s="37" t="s">
        <v>2494</v>
      </c>
      <c r="M1721" s="37" t="s">
        <v>2499</v>
      </c>
      <c r="N1721" s="37" t="s">
        <v>3112</v>
      </c>
      <c r="P1721" s="40">
        <v>43816</v>
      </c>
      <c r="R1721" s="45"/>
      <c r="S1721" s="45"/>
      <c r="T1721" s="45"/>
      <c r="U1721" s="45"/>
      <c r="V1721" s="40" t="s">
        <v>7757</v>
      </c>
      <c r="W1721" s="40" t="s">
        <v>5890</v>
      </c>
      <c r="Y1721" s="37" t="str">
        <f>+IFERROR(VLOOKUP(Tabla1[[#This Row],[Supervisor]],STAFF!E:H,4,0),"")</f>
        <v/>
      </c>
      <c r="Z1721" s="40">
        <v>43797</v>
      </c>
      <c r="AA1721" s="40">
        <v>43818</v>
      </c>
      <c r="AC1721" s="40"/>
      <c r="AD1721" s="37" t="s">
        <v>7781</v>
      </c>
      <c r="AE1721" s="37" t="s">
        <v>7781</v>
      </c>
      <c r="AF1721" s="37">
        <v>19273</v>
      </c>
      <c r="AG1721" s="37" t="s">
        <v>7805</v>
      </c>
      <c r="AJ1721" s="37">
        <v>69</v>
      </c>
      <c r="AK1721" s="37" t="s">
        <v>5890</v>
      </c>
      <c r="AL1721" s="37" t="s">
        <v>709</v>
      </c>
      <c r="AN1721" s="37" t="str">
        <f>+IF(AL1721=45,1,"")</f>
        <v/>
      </c>
      <c r="AO1721" s="40">
        <f ca="1">+TODAY()</f>
        <v>44256</v>
      </c>
      <c r="AP1721" s="41" t="str">
        <f>+IF(Tabla1[[#This Row],[Fecha Ingreso Plataforma]]="","",AO1721-AC1721)</f>
        <v/>
      </c>
      <c r="AQ1721" s="40"/>
      <c r="AR1721" s="42">
        <f>+IF(Tabla1[[#This Row],[Fecha Baja]]="","",VALUE(1&amp;"/"&amp;MONTH(Tabla1[[#This Row],[Fecha Baja]])&amp;"/"&amp;YEAR(Tabla1[[#This Row],[Fecha Baja]])))</f>
        <v>43800</v>
      </c>
      <c r="AS1721" s="42" t="str">
        <f>IF(Tabla1[[#This Row],[Fecha Ingreso Plataforma]]="","",VALUE(1&amp;"/"&amp;MONTH(Tabla1[[#This Row],[Fecha Ingreso Plataforma]])&amp;"/"&amp;YEAR(Tabla1[[#This Row],[Fecha Ingreso Plataforma]])))</f>
        <v/>
      </c>
      <c r="AT1721" s="41" t="str">
        <f>+IF(AND(Tabla1[[#This Row],[dias]]&gt;=135,Tabla1[[#This Row],[Estado]]="Vigente"),"Si","No")</f>
        <v>No</v>
      </c>
      <c r="AU1721" s="41" t="str">
        <f>+IF(COUNTIF('PLAN EMPLEADO'!I:I,Tabla1[[#This Row],[Mail]])=0,"No","Si")</f>
        <v>No</v>
      </c>
      <c r="AV1721" s="89" t="s">
        <v>709</v>
      </c>
      <c r="AW1721" s="194"/>
    </row>
    <row r="1722" spans="1:49" x14ac:dyDescent="0.2">
      <c r="A1722" s="37" t="s">
        <v>27</v>
      </c>
      <c r="B1722" s="37" t="s">
        <v>3115</v>
      </c>
      <c r="C1722" s="37" t="s">
        <v>28</v>
      </c>
      <c r="D1722" s="37" t="s">
        <v>30</v>
      </c>
      <c r="E1722" s="193" t="str">
        <f>+LEFT(Tabla1[[#This Row],[RutDV]],8)</f>
        <v>19314995</v>
      </c>
      <c r="F1722" s="193" t="str">
        <f>+RIGHT(Tabla1[[#This Row],[RutDV]],1)</f>
        <v>2</v>
      </c>
      <c r="G1722" s="37" t="s">
        <v>7697</v>
      </c>
      <c r="H1722" s="37" t="s">
        <v>7790</v>
      </c>
      <c r="I1722" s="41" t="str">
        <f>+TRIM(Tabla1[[#This Row],[Nombres]]&amp;" "&amp;Tabla1[[#This Row],[Apellidos]])</f>
        <v>CAROLAINE CRISTAL CISTERNAS SEPULVEDA</v>
      </c>
      <c r="J1722" s="37" t="s">
        <v>7735</v>
      </c>
      <c r="K1722" s="37" t="s">
        <v>7736</v>
      </c>
      <c r="L1722" s="37" t="s">
        <v>2494</v>
      </c>
      <c r="M1722" s="37" t="s">
        <v>2499</v>
      </c>
      <c r="N1722" s="37" t="s">
        <v>3112</v>
      </c>
      <c r="P1722" s="40">
        <v>43801</v>
      </c>
      <c r="R1722" s="45"/>
      <c r="S1722" s="45"/>
      <c r="T1722" s="45"/>
      <c r="U1722" s="45"/>
      <c r="V1722" s="40" t="s">
        <v>7765</v>
      </c>
      <c r="W1722" s="40" t="s">
        <v>5890</v>
      </c>
      <c r="Y1722" s="37" t="str">
        <f>+IFERROR(VLOOKUP(Tabla1[[#This Row],[Supervisor]],STAFF!E:H,4,0),"")</f>
        <v/>
      </c>
      <c r="Z1722" s="40">
        <v>43797</v>
      </c>
      <c r="AA1722" s="40">
        <v>43818</v>
      </c>
      <c r="AC1722" s="40"/>
      <c r="AD1722" s="37" t="s">
        <v>7790</v>
      </c>
      <c r="AE1722" s="37" t="s">
        <v>7790</v>
      </c>
      <c r="AF1722" s="37">
        <v>19302</v>
      </c>
      <c r="AG1722" s="37" t="s">
        <v>7814</v>
      </c>
      <c r="AJ1722" s="37">
        <v>69</v>
      </c>
      <c r="AK1722" s="37" t="s">
        <v>5890</v>
      </c>
      <c r="AL1722" s="37" t="s">
        <v>709</v>
      </c>
      <c r="AN1722" s="37" t="str">
        <f>+IF(AL1722=45,1,"")</f>
        <v/>
      </c>
      <c r="AO1722" s="40">
        <f ca="1">+TODAY()</f>
        <v>44256</v>
      </c>
      <c r="AP1722" s="41" t="str">
        <f>+IF(Tabla1[[#This Row],[Fecha Ingreso Plataforma]]="","",AO1722-AC1722)</f>
        <v/>
      </c>
      <c r="AQ1722" s="40"/>
      <c r="AR1722" s="42">
        <f>+IF(Tabla1[[#This Row],[Fecha Baja]]="","",VALUE(1&amp;"/"&amp;MONTH(Tabla1[[#This Row],[Fecha Baja]])&amp;"/"&amp;YEAR(Tabla1[[#This Row],[Fecha Baja]])))</f>
        <v>43800</v>
      </c>
      <c r="AS1722" s="42" t="str">
        <f>IF(Tabla1[[#This Row],[Fecha Ingreso Plataforma]]="","",VALUE(1&amp;"/"&amp;MONTH(Tabla1[[#This Row],[Fecha Ingreso Plataforma]])&amp;"/"&amp;YEAR(Tabla1[[#This Row],[Fecha Ingreso Plataforma]])))</f>
        <v/>
      </c>
      <c r="AT1722" s="41" t="str">
        <f>+IF(AND(Tabla1[[#This Row],[dias]]&gt;=135,Tabla1[[#This Row],[Estado]]="Vigente"),"Si","No")</f>
        <v>No</v>
      </c>
      <c r="AU1722" s="41" t="str">
        <f>+IF(COUNTIF('PLAN EMPLEADO'!I:I,Tabla1[[#This Row],[Mail]])=0,"No","Si")</f>
        <v>No</v>
      </c>
      <c r="AV1722" s="89" t="s">
        <v>709</v>
      </c>
      <c r="AW1722" s="194"/>
    </row>
    <row r="1723" spans="1:49" x14ac:dyDescent="0.2">
      <c r="A1723" s="37" t="s">
        <v>27</v>
      </c>
      <c r="B1723" s="37" t="s">
        <v>3115</v>
      </c>
      <c r="C1723" s="37" t="s">
        <v>28</v>
      </c>
      <c r="D1723" s="37" t="s">
        <v>30</v>
      </c>
      <c r="E1723" s="193" t="str">
        <f>+LEFT(Tabla1[[#This Row],[RutDV]],8)</f>
        <v>15430451</v>
      </c>
      <c r="F1723" s="193" t="str">
        <f>+RIGHT(Tabla1[[#This Row],[RutDV]],1)</f>
        <v>7</v>
      </c>
      <c r="G1723" s="37" t="s">
        <v>7699</v>
      </c>
      <c r="H1723" s="37" t="s">
        <v>7792</v>
      </c>
      <c r="I1723" s="41" t="str">
        <f>+TRIM(Tabla1[[#This Row],[Nombres]]&amp;" "&amp;Tabla1[[#This Row],[Apellidos]])</f>
        <v>DANITZA CAROLINA GOMEZ IBARRA</v>
      </c>
      <c r="J1723" s="37" t="s">
        <v>7739</v>
      </c>
      <c r="K1723" s="37" t="s">
        <v>7740</v>
      </c>
      <c r="L1723" s="37" t="s">
        <v>2494</v>
      </c>
      <c r="M1723" s="37" t="s">
        <v>2499</v>
      </c>
      <c r="N1723" s="37" t="s">
        <v>3112</v>
      </c>
      <c r="P1723" s="40">
        <v>43816</v>
      </c>
      <c r="R1723" s="45"/>
      <c r="S1723" s="45"/>
      <c r="T1723" s="45"/>
      <c r="U1723" s="45"/>
      <c r="V1723" s="40" t="s">
        <v>7767</v>
      </c>
      <c r="W1723" s="40" t="s">
        <v>5890</v>
      </c>
      <c r="Y1723" s="37" t="str">
        <f>+IFERROR(VLOOKUP(Tabla1[[#This Row],[Supervisor]],STAFF!E:H,4,0),"")</f>
        <v/>
      </c>
      <c r="Z1723" s="40">
        <v>43797</v>
      </c>
      <c r="AA1723" s="40">
        <v>43818</v>
      </c>
      <c r="AC1723" s="40"/>
      <c r="AD1723" s="37" t="s">
        <v>7792</v>
      </c>
      <c r="AE1723" s="37" t="s">
        <v>7792</v>
      </c>
      <c r="AF1723" s="37">
        <v>19305</v>
      </c>
      <c r="AG1723" s="37" t="s">
        <v>7816</v>
      </c>
      <c r="AJ1723" s="37">
        <v>69</v>
      </c>
      <c r="AK1723" s="37" t="s">
        <v>5890</v>
      </c>
      <c r="AL1723" s="37" t="s">
        <v>709</v>
      </c>
      <c r="AN1723" s="37" t="str">
        <f>+IF(AL1723=45,1,"")</f>
        <v/>
      </c>
      <c r="AO1723" s="40">
        <f ca="1">+TODAY()</f>
        <v>44256</v>
      </c>
      <c r="AP1723" s="41" t="str">
        <f>+IF(Tabla1[[#This Row],[Fecha Ingreso Plataforma]]="","",AO1723-AC1723)</f>
        <v/>
      </c>
      <c r="AQ1723" s="40"/>
      <c r="AR1723" s="42">
        <f>+IF(Tabla1[[#This Row],[Fecha Baja]]="","",VALUE(1&amp;"/"&amp;MONTH(Tabla1[[#This Row],[Fecha Baja]])&amp;"/"&amp;YEAR(Tabla1[[#This Row],[Fecha Baja]])))</f>
        <v>43800</v>
      </c>
      <c r="AS1723" s="42" t="str">
        <f>IF(Tabla1[[#This Row],[Fecha Ingreso Plataforma]]="","",VALUE(1&amp;"/"&amp;MONTH(Tabla1[[#This Row],[Fecha Ingreso Plataforma]])&amp;"/"&amp;YEAR(Tabla1[[#This Row],[Fecha Ingreso Plataforma]])))</f>
        <v/>
      </c>
      <c r="AT1723" s="41" t="str">
        <f>+IF(AND(Tabla1[[#This Row],[dias]]&gt;=135,Tabla1[[#This Row],[Estado]]="Vigente"),"Si","No")</f>
        <v>No</v>
      </c>
      <c r="AU1723" s="41" t="str">
        <f>+IF(COUNTIF('PLAN EMPLEADO'!I:I,Tabla1[[#This Row],[Mail]])=0,"No","Si")</f>
        <v>No</v>
      </c>
      <c r="AV1723" s="89" t="s">
        <v>709</v>
      </c>
      <c r="AW1723" s="194"/>
    </row>
    <row r="1724" spans="1:49" x14ac:dyDescent="0.2">
      <c r="A1724" s="37" t="s">
        <v>27</v>
      </c>
      <c r="B1724" s="37" t="s">
        <v>3115</v>
      </c>
      <c r="C1724" s="37" t="s">
        <v>28</v>
      </c>
      <c r="D1724" s="37" t="s">
        <v>30</v>
      </c>
      <c r="E1724" s="193" t="str">
        <f>+LEFT(Tabla1[[#This Row],[RutDV]],8)</f>
        <v>9907494-</v>
      </c>
      <c r="F1724" s="193" t="str">
        <f>+RIGHT(Tabla1[[#This Row],[RutDV]],1)</f>
        <v>9</v>
      </c>
      <c r="G1724" s="37" t="s">
        <v>7684</v>
      </c>
      <c r="H1724" s="37" t="s">
        <v>7776</v>
      </c>
      <c r="I1724" s="41" t="str">
        <f>+TRIM(Tabla1[[#This Row],[Nombres]]&amp;" "&amp;Tabla1[[#This Row],[Apellidos]])</f>
        <v>DANIELA IRENE LAVANDEROS GALAZ</v>
      </c>
      <c r="J1724" s="37" t="s">
        <v>7709</v>
      </c>
      <c r="K1724" s="37" t="s">
        <v>7710</v>
      </c>
      <c r="L1724" s="37" t="s">
        <v>2494</v>
      </c>
      <c r="M1724" s="37" t="s">
        <v>2499</v>
      </c>
      <c r="N1724" s="37" t="s">
        <v>3112</v>
      </c>
      <c r="P1724" s="40">
        <v>43816</v>
      </c>
      <c r="R1724" s="45"/>
      <c r="S1724" s="45"/>
      <c r="T1724" s="45"/>
      <c r="U1724" s="45"/>
      <c r="V1724" s="40" t="s">
        <v>7752</v>
      </c>
      <c r="W1724" s="40" t="s">
        <v>5890</v>
      </c>
      <c r="Y1724" s="37" t="str">
        <f>+IFERROR(VLOOKUP(Tabla1[[#This Row],[Supervisor]],STAFF!E:H,4,0),"")</f>
        <v/>
      </c>
      <c r="Z1724" s="40">
        <v>43797</v>
      </c>
      <c r="AA1724" s="40">
        <v>43818</v>
      </c>
      <c r="AC1724" s="40"/>
      <c r="AD1724" s="37" t="s">
        <v>7776</v>
      </c>
      <c r="AE1724" s="37" t="s">
        <v>7776</v>
      </c>
      <c r="AF1724" s="37">
        <v>19319</v>
      </c>
      <c r="AG1724" s="37" t="s">
        <v>7800</v>
      </c>
      <c r="AJ1724" s="37">
        <v>69</v>
      </c>
      <c r="AK1724" s="37" t="s">
        <v>5890</v>
      </c>
      <c r="AL1724" s="37" t="s">
        <v>709</v>
      </c>
      <c r="AN1724" s="37" t="str">
        <f>+IF(AL1724=45,1,"")</f>
        <v/>
      </c>
      <c r="AO1724" s="40">
        <f ca="1">+TODAY()</f>
        <v>44256</v>
      </c>
      <c r="AP1724" s="41" t="str">
        <f>+IF(Tabla1[[#This Row],[Fecha Ingreso Plataforma]]="","",AO1724-AC1724)</f>
        <v/>
      </c>
      <c r="AQ1724" s="40"/>
      <c r="AR1724" s="42">
        <f>+IF(Tabla1[[#This Row],[Fecha Baja]]="","",VALUE(1&amp;"/"&amp;MONTH(Tabla1[[#This Row],[Fecha Baja]])&amp;"/"&amp;YEAR(Tabla1[[#This Row],[Fecha Baja]])))</f>
        <v>43800</v>
      </c>
      <c r="AS1724" s="42" t="str">
        <f>IF(Tabla1[[#This Row],[Fecha Ingreso Plataforma]]="","",VALUE(1&amp;"/"&amp;MONTH(Tabla1[[#This Row],[Fecha Ingreso Plataforma]])&amp;"/"&amp;YEAR(Tabla1[[#This Row],[Fecha Ingreso Plataforma]])))</f>
        <v/>
      </c>
      <c r="AT1724" s="41" t="str">
        <f>+IF(AND(Tabla1[[#This Row],[dias]]&gt;=135,Tabla1[[#This Row],[Estado]]="Vigente"),"Si","No")</f>
        <v>No</v>
      </c>
      <c r="AU1724" s="41" t="str">
        <f>+IF(COUNTIF('PLAN EMPLEADO'!I:I,Tabla1[[#This Row],[Mail]])=0,"No","Si")</f>
        <v>No</v>
      </c>
      <c r="AV1724" s="89" t="s">
        <v>709</v>
      </c>
      <c r="AW1724" s="194"/>
    </row>
    <row r="1725" spans="1:49" x14ac:dyDescent="0.2">
      <c r="A1725" s="37" t="s">
        <v>27</v>
      </c>
      <c r="B1725" s="37" t="s">
        <v>3115</v>
      </c>
      <c r="C1725" s="37" t="s">
        <v>28</v>
      </c>
      <c r="D1725" s="37" t="s">
        <v>30</v>
      </c>
      <c r="E1725" s="193" t="str">
        <f>+LEFT(Tabla1[[#This Row],[RutDV]],8)</f>
        <v>19042238</v>
      </c>
      <c r="F1725" s="193" t="str">
        <f>+RIGHT(Tabla1[[#This Row],[RutDV]],1)</f>
        <v>0</v>
      </c>
      <c r="G1725" s="37" t="s">
        <v>7700</v>
      </c>
      <c r="H1725" s="37" t="s">
        <v>7793</v>
      </c>
      <c r="I1725" s="41" t="str">
        <f>+TRIM(Tabla1[[#This Row],[Nombres]]&amp;" "&amp;Tabla1[[#This Row],[Apellidos]])</f>
        <v>JOISE VALENTINA COOZ RIVAS</v>
      </c>
      <c r="J1725" s="37" t="s">
        <v>7741</v>
      </c>
      <c r="K1725" s="37" t="s">
        <v>7742</v>
      </c>
      <c r="L1725" s="37" t="s">
        <v>2494</v>
      </c>
      <c r="M1725" s="37" t="s">
        <v>2499</v>
      </c>
      <c r="N1725" s="37" t="s">
        <v>3112</v>
      </c>
      <c r="P1725" s="40">
        <v>43810</v>
      </c>
      <c r="R1725" s="45"/>
      <c r="S1725" s="45"/>
      <c r="T1725" s="45"/>
      <c r="U1725" s="45"/>
      <c r="V1725" s="40" t="s">
        <v>7768</v>
      </c>
      <c r="W1725" s="40" t="s">
        <v>5890</v>
      </c>
      <c r="Y1725" s="37" t="str">
        <f>+IFERROR(VLOOKUP(Tabla1[[#This Row],[Supervisor]],STAFF!E:H,4,0),"")</f>
        <v/>
      </c>
      <c r="Z1725" s="40">
        <v>43797</v>
      </c>
      <c r="AA1725" s="40">
        <v>43818</v>
      </c>
      <c r="AC1725" s="40"/>
      <c r="AD1725" s="37" t="s">
        <v>7793</v>
      </c>
      <c r="AE1725" s="37" t="s">
        <v>7793</v>
      </c>
      <c r="AF1725" s="37">
        <v>19306</v>
      </c>
      <c r="AG1725" s="37" t="s">
        <v>7817</v>
      </c>
      <c r="AJ1725" s="37">
        <v>69</v>
      </c>
      <c r="AK1725" s="37" t="s">
        <v>5890</v>
      </c>
      <c r="AL1725" s="37" t="s">
        <v>709</v>
      </c>
      <c r="AN1725" s="37" t="str">
        <f>+IF(AL1725=45,1,"")</f>
        <v/>
      </c>
      <c r="AO1725" s="40">
        <f ca="1">+TODAY()</f>
        <v>44256</v>
      </c>
      <c r="AP1725" s="41" t="str">
        <f>+IF(Tabla1[[#This Row],[Fecha Ingreso Plataforma]]="","",AO1725-AC1725)</f>
        <v/>
      </c>
      <c r="AQ1725" s="40"/>
      <c r="AR1725" s="42">
        <f>+IF(Tabla1[[#This Row],[Fecha Baja]]="","",VALUE(1&amp;"/"&amp;MONTH(Tabla1[[#This Row],[Fecha Baja]])&amp;"/"&amp;YEAR(Tabla1[[#This Row],[Fecha Baja]])))</f>
        <v>43800</v>
      </c>
      <c r="AS1725" s="42" t="str">
        <f>IF(Tabla1[[#This Row],[Fecha Ingreso Plataforma]]="","",VALUE(1&amp;"/"&amp;MONTH(Tabla1[[#This Row],[Fecha Ingreso Plataforma]])&amp;"/"&amp;YEAR(Tabla1[[#This Row],[Fecha Ingreso Plataforma]])))</f>
        <v/>
      </c>
      <c r="AT1725" s="41" t="str">
        <f>+IF(AND(Tabla1[[#This Row],[dias]]&gt;=135,Tabla1[[#This Row],[Estado]]="Vigente"),"Si","No")</f>
        <v>No</v>
      </c>
      <c r="AU1725" s="41" t="str">
        <f>+IF(COUNTIF('PLAN EMPLEADO'!I:I,Tabla1[[#This Row],[Mail]])=0,"No","Si")</f>
        <v>No</v>
      </c>
      <c r="AV1725" s="89" t="s">
        <v>709</v>
      </c>
      <c r="AW1725" s="194"/>
    </row>
    <row r="1726" spans="1:49" x14ac:dyDescent="0.2">
      <c r="A1726" s="37" t="s">
        <v>27</v>
      </c>
      <c r="B1726" s="37" t="s">
        <v>3115</v>
      </c>
      <c r="C1726" s="37" t="s">
        <v>28</v>
      </c>
      <c r="D1726" s="37" t="s">
        <v>30</v>
      </c>
      <c r="E1726" s="193" t="str">
        <f>+LEFT(Tabla1[[#This Row],[RutDV]],8)</f>
        <v>17934283</v>
      </c>
      <c r="F1726" s="193" t="str">
        <f>+RIGHT(Tabla1[[#This Row],[RutDV]],1)</f>
        <v>9</v>
      </c>
      <c r="G1726" s="37" t="s">
        <v>7686</v>
      </c>
      <c r="H1726" s="37" t="s">
        <v>7778</v>
      </c>
      <c r="I1726" s="41" t="str">
        <f>+TRIM(Tabla1[[#This Row],[Nombres]]&amp;" "&amp;Tabla1[[#This Row],[Apellidos]])</f>
        <v>LISET ANDREA PIZARRO PIZARRO</v>
      </c>
      <c r="J1726" s="37" t="s">
        <v>7713</v>
      </c>
      <c r="K1726" s="37" t="s">
        <v>7714</v>
      </c>
      <c r="L1726" s="37" t="s">
        <v>2494</v>
      </c>
      <c r="M1726" s="37" t="s">
        <v>2499</v>
      </c>
      <c r="N1726" s="37" t="s">
        <v>3112</v>
      </c>
      <c r="P1726" s="40">
        <v>43809</v>
      </c>
      <c r="R1726" s="45"/>
      <c r="S1726" s="45"/>
      <c r="T1726" s="45"/>
      <c r="U1726" s="45"/>
      <c r="V1726" s="40" t="s">
        <v>7754</v>
      </c>
      <c r="W1726" s="40" t="s">
        <v>5890</v>
      </c>
      <c r="Y1726" s="37" t="str">
        <f>+IFERROR(VLOOKUP(Tabla1[[#This Row],[Supervisor]],STAFF!E:H,4,0),"")</f>
        <v/>
      </c>
      <c r="Z1726" s="40">
        <v>43797</v>
      </c>
      <c r="AA1726" s="40">
        <v>43818</v>
      </c>
      <c r="AC1726" s="40"/>
      <c r="AD1726" s="37" t="s">
        <v>7778</v>
      </c>
      <c r="AE1726" s="37" t="s">
        <v>7778</v>
      </c>
      <c r="AF1726" s="37">
        <v>19270</v>
      </c>
      <c r="AG1726" s="37" t="s">
        <v>7802</v>
      </c>
      <c r="AJ1726" s="37">
        <v>69</v>
      </c>
      <c r="AK1726" s="37" t="s">
        <v>5890</v>
      </c>
      <c r="AL1726" s="37" t="s">
        <v>709</v>
      </c>
      <c r="AN1726" s="37" t="str">
        <f>+IF(AL1726=45,1,"")</f>
        <v/>
      </c>
      <c r="AO1726" s="40">
        <f ca="1">+TODAY()</f>
        <v>44256</v>
      </c>
      <c r="AP1726" s="41" t="str">
        <f>+IF(Tabla1[[#This Row],[Fecha Ingreso Plataforma]]="","",AO1726-AC1726)</f>
        <v/>
      </c>
      <c r="AQ1726" s="40"/>
      <c r="AR1726" s="42">
        <f>+IF(Tabla1[[#This Row],[Fecha Baja]]="","",VALUE(1&amp;"/"&amp;MONTH(Tabla1[[#This Row],[Fecha Baja]])&amp;"/"&amp;YEAR(Tabla1[[#This Row],[Fecha Baja]])))</f>
        <v>43800</v>
      </c>
      <c r="AS1726" s="42" t="str">
        <f>IF(Tabla1[[#This Row],[Fecha Ingreso Plataforma]]="","",VALUE(1&amp;"/"&amp;MONTH(Tabla1[[#This Row],[Fecha Ingreso Plataforma]])&amp;"/"&amp;YEAR(Tabla1[[#This Row],[Fecha Ingreso Plataforma]])))</f>
        <v/>
      </c>
      <c r="AT1726" s="41" t="str">
        <f>+IF(AND(Tabla1[[#This Row],[dias]]&gt;=135,Tabla1[[#This Row],[Estado]]="Vigente"),"Si","No")</f>
        <v>No</v>
      </c>
      <c r="AU1726" s="41" t="str">
        <f>+IF(COUNTIF('PLAN EMPLEADO'!I:I,Tabla1[[#This Row],[Mail]])=0,"No","Si")</f>
        <v>No</v>
      </c>
      <c r="AV1726" s="89" t="s">
        <v>709</v>
      </c>
      <c r="AW1726" s="194"/>
    </row>
    <row r="1727" spans="1:49" x14ac:dyDescent="0.2">
      <c r="A1727" s="37" t="s">
        <v>27</v>
      </c>
      <c r="B1727" s="37" t="s">
        <v>3115</v>
      </c>
      <c r="C1727" s="37" t="s">
        <v>28</v>
      </c>
      <c r="D1727" s="37" t="s">
        <v>30</v>
      </c>
      <c r="E1727" s="193" t="str">
        <f>+LEFT(Tabla1[[#This Row],[RutDV]],8)</f>
        <v>18183079</v>
      </c>
      <c r="F1727" s="193" t="str">
        <f>+RIGHT(Tabla1[[#This Row],[RutDV]],1)</f>
        <v>4</v>
      </c>
      <c r="G1727" s="37" t="s">
        <v>7695</v>
      </c>
      <c r="H1727" s="37" t="s">
        <v>7788</v>
      </c>
      <c r="I1727" s="41" t="str">
        <f>+TRIM(Tabla1[[#This Row],[Nombres]]&amp;" "&amp;Tabla1[[#This Row],[Apellidos]])</f>
        <v>YOHANNA CAROLINA RAMIREZ MONTECINO</v>
      </c>
      <c r="J1727" s="37" t="s">
        <v>7731</v>
      </c>
      <c r="K1727" s="37" t="s">
        <v>7732</v>
      </c>
      <c r="L1727" s="37" t="s">
        <v>2494</v>
      </c>
      <c r="M1727" s="37" t="s">
        <v>2499</v>
      </c>
      <c r="N1727" s="37" t="s">
        <v>3112</v>
      </c>
      <c r="P1727" s="40">
        <v>43817</v>
      </c>
      <c r="R1727" s="45"/>
      <c r="S1727" s="45"/>
      <c r="T1727" s="45"/>
      <c r="U1727" s="45"/>
      <c r="V1727" s="40" t="s">
        <v>7764</v>
      </c>
      <c r="W1727" s="40" t="s">
        <v>5890</v>
      </c>
      <c r="Y1727" s="37" t="str">
        <f>+IFERROR(VLOOKUP(Tabla1[[#This Row],[Supervisor]],STAFF!E:H,4,0),"")</f>
        <v/>
      </c>
      <c r="Z1727" s="40">
        <v>43797</v>
      </c>
      <c r="AA1727" s="40">
        <v>43818</v>
      </c>
      <c r="AC1727" s="40"/>
      <c r="AD1727" s="37" t="s">
        <v>7788</v>
      </c>
      <c r="AE1727" s="37" t="s">
        <v>7788</v>
      </c>
      <c r="AF1727" s="37">
        <v>19254</v>
      </c>
      <c r="AG1727" s="37" t="s">
        <v>7812</v>
      </c>
      <c r="AJ1727" s="37">
        <v>69</v>
      </c>
      <c r="AK1727" s="37" t="s">
        <v>5890</v>
      </c>
      <c r="AL1727" s="37" t="s">
        <v>709</v>
      </c>
      <c r="AN1727" s="37" t="str">
        <f>+IF(AL1727=45,1,"")</f>
        <v/>
      </c>
      <c r="AO1727" s="40">
        <f ca="1">+TODAY()</f>
        <v>44256</v>
      </c>
      <c r="AP1727" s="41" t="str">
        <f>+IF(Tabla1[[#This Row],[Fecha Ingreso Plataforma]]="","",AO1727-AC1727)</f>
        <v/>
      </c>
      <c r="AQ1727" s="40"/>
      <c r="AR1727" s="42">
        <f>+IF(Tabla1[[#This Row],[Fecha Baja]]="","",VALUE(1&amp;"/"&amp;MONTH(Tabla1[[#This Row],[Fecha Baja]])&amp;"/"&amp;YEAR(Tabla1[[#This Row],[Fecha Baja]])))</f>
        <v>43800</v>
      </c>
      <c r="AS1727" s="42" t="str">
        <f>IF(Tabla1[[#This Row],[Fecha Ingreso Plataforma]]="","",VALUE(1&amp;"/"&amp;MONTH(Tabla1[[#This Row],[Fecha Ingreso Plataforma]])&amp;"/"&amp;YEAR(Tabla1[[#This Row],[Fecha Ingreso Plataforma]])))</f>
        <v/>
      </c>
      <c r="AT1727" s="41" t="str">
        <f>+IF(AND(Tabla1[[#This Row],[dias]]&gt;=135,Tabla1[[#This Row],[Estado]]="Vigente"),"Si","No")</f>
        <v>No</v>
      </c>
      <c r="AU1727" s="41" t="str">
        <f>+IF(COUNTIF('PLAN EMPLEADO'!I:I,Tabla1[[#This Row],[Mail]])=0,"No","Si")</f>
        <v>No</v>
      </c>
      <c r="AV1727" s="89" t="s">
        <v>709</v>
      </c>
      <c r="AW1727" s="194"/>
    </row>
    <row r="1728" spans="1:49" x14ac:dyDescent="0.2">
      <c r="A1728" s="37" t="s">
        <v>27</v>
      </c>
      <c r="B1728" s="37" t="s">
        <v>3115</v>
      </c>
      <c r="C1728" s="37" t="s">
        <v>28</v>
      </c>
      <c r="D1728" s="37" t="s">
        <v>30</v>
      </c>
      <c r="E1728" s="193" t="str">
        <f>+LEFT(Tabla1[[#This Row],[RutDV]],8)</f>
        <v>18248249</v>
      </c>
      <c r="F1728" s="193" t="str">
        <f>+RIGHT(Tabla1[[#This Row],[RutDV]],1)</f>
        <v>8</v>
      </c>
      <c r="G1728" s="37" t="s">
        <v>7862</v>
      </c>
      <c r="H1728" s="37" t="s">
        <v>7965</v>
      </c>
      <c r="I1728" s="41" t="str">
        <f>+TRIM(Tabla1[[#This Row],[Nombres]]&amp;" "&amp;Tabla1[[#This Row],[Apellidos]])</f>
        <v>DOMINIQUE MICHELLE POTT RIVAS</v>
      </c>
      <c r="J1728" s="37" t="s">
        <v>7826</v>
      </c>
      <c r="K1728" s="37" t="s">
        <v>7827</v>
      </c>
      <c r="L1728" s="37" t="s">
        <v>2494</v>
      </c>
      <c r="M1728" s="37" t="s">
        <v>2499</v>
      </c>
      <c r="N1728" s="37" t="s">
        <v>3112</v>
      </c>
      <c r="P1728" s="40">
        <v>43811</v>
      </c>
      <c r="R1728" s="45"/>
      <c r="S1728" s="45"/>
      <c r="T1728" s="45"/>
      <c r="U1728" s="45"/>
      <c r="V1728" s="40">
        <v>33919</v>
      </c>
      <c r="W1728" s="40" t="s">
        <v>5846</v>
      </c>
      <c r="Y1728" s="37" t="str">
        <f>+IFERROR(VLOOKUP(Tabla1[[#This Row],[Supervisor]],STAFF!E:H,4,0),"")</f>
        <v/>
      </c>
      <c r="Z1728" s="40">
        <v>43808</v>
      </c>
      <c r="AA1728" s="40">
        <v>43829</v>
      </c>
      <c r="AC1728" s="40"/>
      <c r="AD1728" s="37" t="s">
        <v>7965</v>
      </c>
      <c r="AE1728" s="37" t="s">
        <v>7965</v>
      </c>
      <c r="AF1728" s="37">
        <v>19340</v>
      </c>
      <c r="AG1728" s="37" t="s">
        <v>7986</v>
      </c>
      <c r="AJ1728" s="37">
        <v>70</v>
      </c>
      <c r="AK1728" s="37" t="s">
        <v>5846</v>
      </c>
      <c r="AL1728" s="37" t="s">
        <v>709</v>
      </c>
      <c r="AN1728" s="37" t="str">
        <f>+IF(AL1728=45,1,"")</f>
        <v/>
      </c>
      <c r="AO1728" s="40">
        <f ca="1">+TODAY()</f>
        <v>44256</v>
      </c>
      <c r="AP1728" s="41" t="str">
        <f>+IF(Tabla1[[#This Row],[Fecha Ingreso Plataforma]]="","",AO1728-AC1728)</f>
        <v/>
      </c>
      <c r="AQ1728" s="40"/>
      <c r="AR1728" s="42">
        <f>+IF(Tabla1[[#This Row],[Fecha Baja]]="","",VALUE(1&amp;"/"&amp;MONTH(Tabla1[[#This Row],[Fecha Baja]])&amp;"/"&amp;YEAR(Tabla1[[#This Row],[Fecha Baja]])))</f>
        <v>43800</v>
      </c>
      <c r="AS1728" s="42" t="str">
        <f>IF(Tabla1[[#This Row],[Fecha Ingreso Plataforma]]="","",VALUE(1&amp;"/"&amp;MONTH(Tabla1[[#This Row],[Fecha Ingreso Plataforma]])&amp;"/"&amp;YEAR(Tabla1[[#This Row],[Fecha Ingreso Plataforma]])))</f>
        <v/>
      </c>
      <c r="AT1728" s="41" t="str">
        <f>+IF(AND(Tabla1[[#This Row],[dias]]&gt;=135,Tabla1[[#This Row],[Estado]]="Vigente"),"Si","No")</f>
        <v>No</v>
      </c>
      <c r="AU1728" s="41" t="str">
        <f>+IF(COUNTIF('PLAN EMPLEADO'!I:I,Tabla1[[#This Row],[Mail]])=0,"No","Si")</f>
        <v>No</v>
      </c>
      <c r="AV1728" s="89" t="s">
        <v>709</v>
      </c>
      <c r="AW1728" s="194"/>
    </row>
    <row r="1729" spans="1:49" x14ac:dyDescent="0.2">
      <c r="A1729" s="37" t="s">
        <v>27</v>
      </c>
      <c r="B1729" s="37" t="s">
        <v>3115</v>
      </c>
      <c r="C1729" s="37" t="s">
        <v>28</v>
      </c>
      <c r="D1729" s="37" t="s">
        <v>30</v>
      </c>
      <c r="E1729" s="193" t="str">
        <f>+LEFT(Tabla1[[#This Row],[RutDV]],8)</f>
        <v>20335822</v>
      </c>
      <c r="F1729" s="193" t="str">
        <f>+RIGHT(Tabla1[[#This Row],[RutDV]],1)</f>
        <v>9</v>
      </c>
      <c r="G1729" s="37" t="s">
        <v>7861</v>
      </c>
      <c r="H1729" s="37" t="s">
        <v>7964</v>
      </c>
      <c r="I1729" s="41" t="str">
        <f>+TRIM(Tabla1[[#This Row],[Nombres]]&amp;" "&amp;Tabla1[[#This Row],[Apellidos]])</f>
        <v>JESUS ALEJANDRO FREDES FREDES</v>
      </c>
      <c r="J1729" s="37" t="s">
        <v>7824</v>
      </c>
      <c r="K1729" s="37" t="s">
        <v>7825</v>
      </c>
      <c r="L1729" s="37" t="s">
        <v>2494</v>
      </c>
      <c r="M1729" s="37" t="s">
        <v>2499</v>
      </c>
      <c r="N1729" s="37" t="s">
        <v>3112</v>
      </c>
      <c r="P1729" s="40">
        <v>43826</v>
      </c>
      <c r="R1729" s="45"/>
      <c r="S1729" s="45"/>
      <c r="T1729" s="45"/>
      <c r="U1729" s="45"/>
      <c r="V1729" s="40">
        <v>36635</v>
      </c>
      <c r="W1729" s="40" t="s">
        <v>5846</v>
      </c>
      <c r="Y1729" s="37" t="str">
        <f>+IFERROR(VLOOKUP(Tabla1[[#This Row],[Supervisor]],STAFF!E:H,4,0),"")</f>
        <v/>
      </c>
      <c r="Z1729" s="40">
        <v>43808</v>
      </c>
      <c r="AA1729" s="40">
        <v>43829</v>
      </c>
      <c r="AC1729" s="40"/>
      <c r="AD1729" s="37" t="s">
        <v>7964</v>
      </c>
      <c r="AE1729" s="37" t="s">
        <v>7964</v>
      </c>
      <c r="AF1729" s="37">
        <v>19339</v>
      </c>
      <c r="AG1729" s="37" t="s">
        <v>7985</v>
      </c>
      <c r="AJ1729" s="37">
        <v>70</v>
      </c>
      <c r="AK1729" s="37" t="s">
        <v>5846</v>
      </c>
      <c r="AL1729" s="37" t="s">
        <v>709</v>
      </c>
      <c r="AN1729" s="37" t="str">
        <f>+IF(AL1729=45,1,"")</f>
        <v/>
      </c>
      <c r="AO1729" s="40">
        <f ca="1">+TODAY()</f>
        <v>44256</v>
      </c>
      <c r="AP1729" s="41" t="str">
        <f>+IF(Tabla1[[#This Row],[Fecha Ingreso Plataforma]]="","",AO1729-AC1729)</f>
        <v/>
      </c>
      <c r="AQ1729" s="40"/>
      <c r="AR1729" s="42">
        <f>+IF(Tabla1[[#This Row],[Fecha Baja]]="","",VALUE(1&amp;"/"&amp;MONTH(Tabla1[[#This Row],[Fecha Baja]])&amp;"/"&amp;YEAR(Tabla1[[#This Row],[Fecha Baja]])))</f>
        <v>43800</v>
      </c>
      <c r="AS1729" s="42" t="str">
        <f>IF(Tabla1[[#This Row],[Fecha Ingreso Plataforma]]="","",VALUE(1&amp;"/"&amp;MONTH(Tabla1[[#This Row],[Fecha Ingreso Plataforma]])&amp;"/"&amp;YEAR(Tabla1[[#This Row],[Fecha Ingreso Plataforma]])))</f>
        <v/>
      </c>
      <c r="AT1729" s="41" t="str">
        <f>+IF(AND(Tabla1[[#This Row],[dias]]&gt;=135,Tabla1[[#This Row],[Estado]]="Vigente"),"Si","No")</f>
        <v>No</v>
      </c>
      <c r="AU1729" s="41" t="str">
        <f>+IF(COUNTIF('PLAN EMPLEADO'!I:I,Tabla1[[#This Row],[Mail]])=0,"No","Si")</f>
        <v>No</v>
      </c>
      <c r="AV1729" s="89" t="s">
        <v>709</v>
      </c>
      <c r="AW1729" s="194"/>
    </row>
    <row r="1730" spans="1:49" x14ac:dyDescent="0.2">
      <c r="A1730" s="37" t="s">
        <v>27</v>
      </c>
      <c r="B1730" s="37" t="s">
        <v>3115</v>
      </c>
      <c r="C1730" s="37" t="s">
        <v>28</v>
      </c>
      <c r="D1730" s="37" t="s">
        <v>30</v>
      </c>
      <c r="E1730" s="193" t="str">
        <f>+LEFT(Tabla1[[#This Row],[RutDV]],8)</f>
        <v>13992841</v>
      </c>
      <c r="F1730" s="193" t="str">
        <f>+RIGHT(Tabla1[[#This Row],[RutDV]],1)</f>
        <v>5</v>
      </c>
      <c r="G1730" s="37" t="s">
        <v>7873</v>
      </c>
      <c r="H1730" s="37" t="s">
        <v>7976</v>
      </c>
      <c r="I1730" s="41" t="str">
        <f>+TRIM(Tabla1[[#This Row],[Nombres]]&amp;" "&amp;Tabla1[[#This Row],[Apellidos]])</f>
        <v>PABLO ULISES TOLOZA REYES</v>
      </c>
      <c r="J1730" s="37" t="s">
        <v>7846</v>
      </c>
      <c r="K1730" s="37" t="s">
        <v>7847</v>
      </c>
      <c r="L1730" s="37" t="s">
        <v>2494</v>
      </c>
      <c r="M1730" s="37" t="s">
        <v>2499</v>
      </c>
      <c r="N1730" s="37" t="s">
        <v>3112</v>
      </c>
      <c r="P1730" s="40">
        <v>43811</v>
      </c>
      <c r="R1730" s="45"/>
      <c r="S1730" s="45"/>
      <c r="T1730" s="45"/>
      <c r="U1730" s="45"/>
      <c r="V1730" s="40">
        <v>29529</v>
      </c>
      <c r="W1730" s="40" t="s">
        <v>5846</v>
      </c>
      <c r="Y1730" s="37" t="str">
        <f>+IFERROR(VLOOKUP(Tabla1[[#This Row],[Supervisor]],STAFF!E:H,4,0),"")</f>
        <v/>
      </c>
      <c r="Z1730" s="40">
        <v>43808</v>
      </c>
      <c r="AA1730" s="40">
        <v>43829</v>
      </c>
      <c r="AC1730" s="40"/>
      <c r="AD1730" s="37" t="s">
        <v>7976</v>
      </c>
      <c r="AE1730" s="37" t="s">
        <v>7976</v>
      </c>
      <c r="AF1730" s="37">
        <v>19323</v>
      </c>
      <c r="AG1730" s="37" t="s">
        <v>7997</v>
      </c>
      <c r="AJ1730" s="37">
        <v>70</v>
      </c>
      <c r="AK1730" s="37" t="s">
        <v>5846</v>
      </c>
      <c r="AL1730" s="37" t="s">
        <v>709</v>
      </c>
      <c r="AN1730" s="37" t="str">
        <f>+IF(AL1730=45,1,"")</f>
        <v/>
      </c>
      <c r="AO1730" s="40">
        <f ca="1">+TODAY()</f>
        <v>44256</v>
      </c>
      <c r="AP1730" s="41" t="str">
        <f>+IF(Tabla1[[#This Row],[Fecha Ingreso Plataforma]]="","",AO1730-AC1730)</f>
        <v/>
      </c>
      <c r="AQ1730" s="40"/>
      <c r="AR1730" s="42">
        <f>+IF(Tabla1[[#This Row],[Fecha Baja]]="","",VALUE(1&amp;"/"&amp;MONTH(Tabla1[[#This Row],[Fecha Baja]])&amp;"/"&amp;YEAR(Tabla1[[#This Row],[Fecha Baja]])))</f>
        <v>43800</v>
      </c>
      <c r="AS1730" s="42" t="str">
        <f>IF(Tabla1[[#This Row],[Fecha Ingreso Plataforma]]="","",VALUE(1&amp;"/"&amp;MONTH(Tabla1[[#This Row],[Fecha Ingreso Plataforma]])&amp;"/"&amp;YEAR(Tabla1[[#This Row],[Fecha Ingreso Plataforma]])))</f>
        <v/>
      </c>
      <c r="AT1730" s="41" t="str">
        <f>+IF(AND(Tabla1[[#This Row],[dias]]&gt;=135,Tabla1[[#This Row],[Estado]]="Vigente"),"Si","No")</f>
        <v>No</v>
      </c>
      <c r="AU1730" s="41" t="str">
        <f>+IF(COUNTIF('PLAN EMPLEADO'!I:I,Tabla1[[#This Row],[Mail]])=0,"No","Si")</f>
        <v>No</v>
      </c>
      <c r="AV1730" s="89" t="s">
        <v>709</v>
      </c>
      <c r="AW1730" s="194"/>
    </row>
    <row r="1731" spans="1:49" x14ac:dyDescent="0.2">
      <c r="A1731" s="37" t="s">
        <v>27</v>
      </c>
      <c r="B1731" s="37" t="s">
        <v>3115</v>
      </c>
      <c r="C1731" s="37" t="s">
        <v>28</v>
      </c>
      <c r="D1731" s="37" t="s">
        <v>30</v>
      </c>
      <c r="E1731" s="193" t="str">
        <f>+LEFT(Tabla1[[#This Row],[RutDV]],8)</f>
        <v>17997415</v>
      </c>
      <c r="F1731" s="193" t="str">
        <f>+RIGHT(Tabla1[[#This Row],[RutDV]],1)</f>
        <v>0</v>
      </c>
      <c r="G1731" s="37" t="s">
        <v>7867</v>
      </c>
      <c r="H1731" s="37" t="s">
        <v>7970</v>
      </c>
      <c r="I1731" s="41" t="str">
        <f>+TRIM(Tabla1[[#This Row],[Nombres]]&amp;" "&amp;Tabla1[[#This Row],[Apellidos]])</f>
        <v>RENE ALEXIS SILVA SOLIS</v>
      </c>
      <c r="J1731" s="37" t="s">
        <v>7835</v>
      </c>
      <c r="K1731" s="37" t="s">
        <v>7836</v>
      </c>
      <c r="L1731" s="37" t="s">
        <v>2494</v>
      </c>
      <c r="M1731" s="37" t="s">
        <v>2499</v>
      </c>
      <c r="N1731" s="37" t="s">
        <v>3112</v>
      </c>
      <c r="P1731" s="40">
        <v>43809</v>
      </c>
      <c r="R1731" s="45"/>
      <c r="S1731" s="45"/>
      <c r="T1731" s="45"/>
      <c r="U1731" s="45"/>
      <c r="V1731" s="40">
        <v>33500</v>
      </c>
      <c r="W1731" s="40" t="s">
        <v>5846</v>
      </c>
      <c r="Y1731" s="37" t="str">
        <f>+IFERROR(VLOOKUP(Tabla1[[#This Row],[Supervisor]],STAFF!E:H,4,0),"")</f>
        <v/>
      </c>
      <c r="Z1731" s="40">
        <v>43808</v>
      </c>
      <c r="AA1731" s="40">
        <v>43829</v>
      </c>
      <c r="AC1731" s="40"/>
      <c r="AD1731" s="37" t="s">
        <v>7970</v>
      </c>
      <c r="AE1731" s="37" t="s">
        <v>7970</v>
      </c>
      <c r="AF1731" s="37">
        <v>19351</v>
      </c>
      <c r="AG1731" s="37" t="s">
        <v>7991</v>
      </c>
      <c r="AJ1731" s="37">
        <v>70</v>
      </c>
      <c r="AK1731" s="37" t="s">
        <v>5846</v>
      </c>
      <c r="AL1731" s="37" t="s">
        <v>709</v>
      </c>
      <c r="AN1731" s="37" t="str">
        <f>+IF(AL1731=45,1,"")</f>
        <v/>
      </c>
      <c r="AO1731" s="40">
        <f ca="1">+TODAY()</f>
        <v>44256</v>
      </c>
      <c r="AP1731" s="41" t="str">
        <f>+IF(Tabla1[[#This Row],[Fecha Ingreso Plataforma]]="","",AO1731-AC1731)</f>
        <v/>
      </c>
      <c r="AQ1731" s="40"/>
      <c r="AR1731" s="42">
        <f>+IF(Tabla1[[#This Row],[Fecha Baja]]="","",VALUE(1&amp;"/"&amp;MONTH(Tabla1[[#This Row],[Fecha Baja]])&amp;"/"&amp;YEAR(Tabla1[[#This Row],[Fecha Baja]])))</f>
        <v>43800</v>
      </c>
      <c r="AS1731" s="42" t="str">
        <f>IF(Tabla1[[#This Row],[Fecha Ingreso Plataforma]]="","",VALUE(1&amp;"/"&amp;MONTH(Tabla1[[#This Row],[Fecha Ingreso Plataforma]])&amp;"/"&amp;YEAR(Tabla1[[#This Row],[Fecha Ingreso Plataforma]])))</f>
        <v/>
      </c>
      <c r="AT1731" s="41" t="str">
        <f>+IF(AND(Tabla1[[#This Row],[dias]]&gt;=135,Tabla1[[#This Row],[Estado]]="Vigente"),"Si","No")</f>
        <v>No</v>
      </c>
      <c r="AU1731" s="41" t="str">
        <f>+IF(COUNTIF('PLAN EMPLEADO'!I:I,Tabla1[[#This Row],[Mail]])=0,"No","Si")</f>
        <v>No</v>
      </c>
      <c r="AV1731" s="89" t="s">
        <v>709</v>
      </c>
      <c r="AW1731" s="194"/>
    </row>
    <row r="1732" spans="1:49" x14ac:dyDescent="0.2">
      <c r="A1732" s="37" t="s">
        <v>27</v>
      </c>
      <c r="B1732" s="37" t="s">
        <v>3115</v>
      </c>
      <c r="C1732" s="37" t="s">
        <v>28</v>
      </c>
      <c r="D1732" s="37" t="s">
        <v>30</v>
      </c>
      <c r="E1732" s="193" t="str">
        <f>+LEFT(Tabla1[[#This Row],[RutDV]],8)</f>
        <v>20717500</v>
      </c>
      <c r="F1732" s="193" t="str">
        <f>+RIGHT(Tabla1[[#This Row],[RutDV]],1)</f>
        <v>5</v>
      </c>
      <c r="G1732" s="37" t="s">
        <v>8024</v>
      </c>
      <c r="H1732" s="37" t="s">
        <v>8210</v>
      </c>
      <c r="I1732" s="41" t="str">
        <f>+TRIM(Tabla1[[#This Row],[Nombres]]&amp;" "&amp;Tabla1[[#This Row],[Apellidos]])</f>
        <v>CRISTOBAL ALEJANDRO NUÑEZ DIAZ</v>
      </c>
      <c r="J1732" s="44" t="s">
        <v>8058</v>
      </c>
      <c r="K1732" s="37" t="s">
        <v>8059</v>
      </c>
      <c r="L1732" s="37" t="s">
        <v>2494</v>
      </c>
      <c r="M1732" s="37" t="s">
        <v>2499</v>
      </c>
      <c r="N1732" s="37" t="s">
        <v>3596</v>
      </c>
      <c r="P1732" s="40">
        <v>43858</v>
      </c>
      <c r="R1732" s="45"/>
      <c r="S1732" s="45"/>
      <c r="T1732" s="45"/>
      <c r="U1732" s="45"/>
      <c r="V1732" s="40" t="s">
        <v>8081</v>
      </c>
      <c r="W1732" s="40" t="s">
        <v>5890</v>
      </c>
      <c r="Y1732" s="37" t="str">
        <f>+IFERROR(VLOOKUP(Tabla1[[#This Row],[Supervisor]],STAFF!E:H,4,0),"")</f>
        <v/>
      </c>
      <c r="Z1732" s="40">
        <v>43837</v>
      </c>
      <c r="AA1732" s="40">
        <v>43857</v>
      </c>
      <c r="AC1732" s="40"/>
      <c r="AD1732" s="37" t="s">
        <v>8210</v>
      </c>
      <c r="AE1732" s="37" t="s">
        <v>8210</v>
      </c>
      <c r="AF1732" s="37">
        <v>19394</v>
      </c>
      <c r="AG1732" s="37" t="s">
        <v>8229</v>
      </c>
      <c r="AJ1732" s="37">
        <v>71</v>
      </c>
      <c r="AK1732" s="37" t="s">
        <v>5890</v>
      </c>
      <c r="AL1732" s="37" t="s">
        <v>709</v>
      </c>
      <c r="AN1732" s="37" t="str">
        <f>+IF(AL1732=45,1,"")</f>
        <v/>
      </c>
      <c r="AO1732" s="40">
        <f ca="1">+TODAY()</f>
        <v>44256</v>
      </c>
      <c r="AP1732" s="41" t="str">
        <f>+IF(Tabla1[[#This Row],[Fecha Ingreso Plataforma]]="","",AO1732-AC1732)</f>
        <v/>
      </c>
      <c r="AQ1732" s="40"/>
      <c r="AR1732" s="42">
        <f>+IF(Tabla1[[#This Row],[Fecha Baja]]="","",VALUE(1&amp;"/"&amp;MONTH(Tabla1[[#This Row],[Fecha Baja]])&amp;"/"&amp;YEAR(Tabla1[[#This Row],[Fecha Baja]])))</f>
        <v>43831</v>
      </c>
      <c r="AS1732" s="42" t="str">
        <f>IF(Tabla1[[#This Row],[Fecha Ingreso Plataforma]]="","",VALUE(1&amp;"/"&amp;MONTH(Tabla1[[#This Row],[Fecha Ingreso Plataforma]])&amp;"/"&amp;YEAR(Tabla1[[#This Row],[Fecha Ingreso Plataforma]])))</f>
        <v/>
      </c>
      <c r="AT1732" s="41" t="str">
        <f>+IF(AND(Tabla1[[#This Row],[dias]]&gt;=135,Tabla1[[#This Row],[Estado]]="Vigente"),"Si","No")</f>
        <v>No</v>
      </c>
      <c r="AU1732" s="41" t="str">
        <f>+IF(COUNTIF('PLAN EMPLEADO'!I:I,Tabla1[[#This Row],[Mail]])=0,"No","Si")</f>
        <v>No</v>
      </c>
      <c r="AV1732" s="89" t="s">
        <v>709</v>
      </c>
      <c r="AW1732" s="194"/>
    </row>
    <row r="1733" spans="1:49" x14ac:dyDescent="0.2">
      <c r="A1733" s="37" t="s">
        <v>27</v>
      </c>
      <c r="B1733" s="37" t="s">
        <v>3115</v>
      </c>
      <c r="C1733" s="37" t="s">
        <v>28</v>
      </c>
      <c r="D1733" s="37" t="s">
        <v>30</v>
      </c>
      <c r="E1733" s="193" t="str">
        <f>+LEFT(Tabla1[[#This Row],[RutDV]],8)</f>
        <v>20025789</v>
      </c>
      <c r="F1733" s="193" t="str">
        <f>+RIGHT(Tabla1[[#This Row],[RutDV]],1)</f>
        <v>8</v>
      </c>
      <c r="G1733" s="37" t="s">
        <v>8025</v>
      </c>
      <c r="H1733" s="37" t="s">
        <v>8211</v>
      </c>
      <c r="I1733" s="41" t="str">
        <f>+TRIM(Tabla1[[#This Row],[Nombres]]&amp;" "&amp;Tabla1[[#This Row],[Apellidos]])</f>
        <v>DIANA DEL ROSARIO CARVALLO AGUILERA</v>
      </c>
      <c r="J1733" s="37" t="s">
        <v>8060</v>
      </c>
      <c r="K1733" s="37" t="s">
        <v>8061</v>
      </c>
      <c r="L1733" s="37" t="s">
        <v>2494</v>
      </c>
      <c r="M1733" s="37" t="s">
        <v>2499</v>
      </c>
      <c r="N1733" s="37" t="s">
        <v>3112</v>
      </c>
      <c r="P1733" s="40">
        <v>43839</v>
      </c>
      <c r="R1733" s="45"/>
      <c r="S1733" s="45"/>
      <c r="T1733" s="45"/>
      <c r="U1733" s="45"/>
      <c r="V1733" s="40" t="s">
        <v>8082</v>
      </c>
      <c r="W1733" s="40" t="s">
        <v>5890</v>
      </c>
      <c r="Y1733" s="37" t="str">
        <f>+IFERROR(VLOOKUP(Tabla1[[#This Row],[Supervisor]],STAFF!E:H,4,0),"")</f>
        <v/>
      </c>
      <c r="Z1733" s="40">
        <v>43837</v>
      </c>
      <c r="AA1733" s="40">
        <v>43857</v>
      </c>
      <c r="AC1733" s="40"/>
      <c r="AD1733" s="37" t="s">
        <v>8211</v>
      </c>
      <c r="AE1733" s="37" t="s">
        <v>8211</v>
      </c>
      <c r="AF1733" s="37">
        <v>19395</v>
      </c>
      <c r="AG1733" s="37" t="s">
        <v>8230</v>
      </c>
      <c r="AJ1733" s="37">
        <v>71</v>
      </c>
      <c r="AK1733" s="37" t="s">
        <v>5890</v>
      </c>
      <c r="AL1733" s="37" t="s">
        <v>709</v>
      </c>
      <c r="AN1733" s="37" t="str">
        <f>+IF(AL1733=45,1,"")</f>
        <v/>
      </c>
      <c r="AO1733" s="40">
        <f ca="1">+TODAY()</f>
        <v>44256</v>
      </c>
      <c r="AP1733" s="41" t="str">
        <f>+IF(Tabla1[[#This Row],[Fecha Ingreso Plataforma]]="","",AO1733-AC1733)</f>
        <v/>
      </c>
      <c r="AQ1733" s="40"/>
      <c r="AR1733" s="42">
        <f>+IF(Tabla1[[#This Row],[Fecha Baja]]="","",VALUE(1&amp;"/"&amp;MONTH(Tabla1[[#This Row],[Fecha Baja]])&amp;"/"&amp;YEAR(Tabla1[[#This Row],[Fecha Baja]])))</f>
        <v>43831</v>
      </c>
      <c r="AS1733" s="42" t="str">
        <f>IF(Tabla1[[#This Row],[Fecha Ingreso Plataforma]]="","",VALUE(1&amp;"/"&amp;MONTH(Tabla1[[#This Row],[Fecha Ingreso Plataforma]])&amp;"/"&amp;YEAR(Tabla1[[#This Row],[Fecha Ingreso Plataforma]])))</f>
        <v/>
      </c>
      <c r="AT1733" s="41" t="str">
        <f>+IF(AND(Tabla1[[#This Row],[dias]]&gt;=135,Tabla1[[#This Row],[Estado]]="Vigente"),"Si","No")</f>
        <v>No</v>
      </c>
      <c r="AU1733" s="41" t="str">
        <f>+IF(COUNTIF('PLAN EMPLEADO'!I:I,Tabla1[[#This Row],[Mail]])=0,"No","Si")</f>
        <v>No</v>
      </c>
      <c r="AV1733" s="89" t="s">
        <v>709</v>
      </c>
      <c r="AW1733" s="194"/>
    </row>
    <row r="1734" spans="1:49" x14ac:dyDescent="0.2">
      <c r="A1734" s="37" t="s">
        <v>27</v>
      </c>
      <c r="B1734" s="37" t="s">
        <v>3115</v>
      </c>
      <c r="C1734" s="37" t="s">
        <v>28</v>
      </c>
      <c r="D1734" s="37" t="s">
        <v>30</v>
      </c>
      <c r="E1734" s="193" t="str">
        <f>+LEFT(Tabla1[[#This Row],[RutDV]],8)</f>
        <v>18633654</v>
      </c>
      <c r="F1734" s="193" t="str">
        <f>+RIGHT(Tabla1[[#This Row],[RutDV]],1)</f>
        <v>2</v>
      </c>
      <c r="G1734" s="37" t="s">
        <v>8018</v>
      </c>
      <c r="H1734" s="37" t="s">
        <v>8204</v>
      </c>
      <c r="I1734" s="41" t="str">
        <f>+TRIM(Tabla1[[#This Row],[Nombres]]&amp;" "&amp;Tabla1[[#This Row],[Apellidos]])</f>
        <v>JAEN EDUARDO YAPUR IBACACHE</v>
      </c>
      <c r="J1734" s="44" t="s">
        <v>8047</v>
      </c>
      <c r="K1734" s="37" t="s">
        <v>8048</v>
      </c>
      <c r="L1734" s="153" t="s">
        <v>2494</v>
      </c>
      <c r="M1734" s="193" t="s">
        <v>2499</v>
      </c>
      <c r="N1734" s="193" t="s">
        <v>3112</v>
      </c>
      <c r="O1734" s="153"/>
      <c r="P1734" s="40">
        <v>44027</v>
      </c>
      <c r="Q1734" s="195" t="s">
        <v>10898</v>
      </c>
      <c r="R1734" s="45"/>
      <c r="S1734" s="45"/>
      <c r="T1734" s="45"/>
      <c r="U1734" s="45"/>
      <c r="V1734" s="40" t="s">
        <v>8075</v>
      </c>
      <c r="W1734" s="40" t="s">
        <v>5414</v>
      </c>
      <c r="X1734" s="37" t="s">
        <v>2508</v>
      </c>
      <c r="Y1734" s="37" t="str">
        <f>+IFERROR(VLOOKUP(Tabla1[[#This Row],[Supervisor]],STAFF!E:H,4,0),"")</f>
        <v>ULISES LA ROSA PEREZ</v>
      </c>
      <c r="Z1734" s="40">
        <v>43837</v>
      </c>
      <c r="AA1734" s="40">
        <v>43857</v>
      </c>
      <c r="AC1734" s="40">
        <v>43859</v>
      </c>
      <c r="AD1734" s="37" t="s">
        <v>8204</v>
      </c>
      <c r="AE1734" s="37" t="s">
        <v>8204</v>
      </c>
      <c r="AF1734" s="37">
        <v>19388</v>
      </c>
      <c r="AG1734" s="37" t="s">
        <v>8223</v>
      </c>
      <c r="AJ1734" s="37">
        <v>71</v>
      </c>
      <c r="AK1734" s="37" t="s">
        <v>5890</v>
      </c>
      <c r="AL1734" s="37">
        <v>45</v>
      </c>
      <c r="AM1734" s="37" t="s">
        <v>3519</v>
      </c>
      <c r="AN1734" s="37">
        <f>+IF(AL1734=45,1,"")</f>
        <v>1</v>
      </c>
      <c r="AO1734" s="40">
        <f ca="1">+TODAY()</f>
        <v>44256</v>
      </c>
      <c r="AP1734" s="41">
        <f ca="1">+IF(Tabla1[[#This Row],[Fecha Ingreso Plataforma]]="","",AO1734-AC1734)</f>
        <v>397</v>
      </c>
      <c r="AQ1734" s="40"/>
      <c r="AR1734" s="42">
        <f>+IF(Tabla1[[#This Row],[Fecha Baja]]="","",VALUE(1&amp;"/"&amp;MONTH(Tabla1[[#This Row],[Fecha Baja]])&amp;"/"&amp;YEAR(Tabla1[[#This Row],[Fecha Baja]])))</f>
        <v>44013</v>
      </c>
      <c r="AS1734" s="42">
        <f>IF(Tabla1[[#This Row],[Fecha Ingreso Plataforma]]="","",VALUE(1&amp;"/"&amp;MONTH(Tabla1[[#This Row],[Fecha Ingreso Plataforma]])&amp;"/"&amp;YEAR(Tabla1[[#This Row],[Fecha Ingreso Plataforma]])))</f>
        <v>43831</v>
      </c>
      <c r="AT1734" s="41" t="str">
        <f ca="1">+IF(AND(Tabla1[[#This Row],[dias]]&gt;=135,Tabla1[[#This Row],[Estado]]="Vigente"),"Si","No")</f>
        <v>No</v>
      </c>
      <c r="AU1734" s="41" t="str">
        <f>+IF(COUNTIF('PLAN EMPLEADO'!I:I,Tabla1[[#This Row],[Mail]])=0,"No","Si")</f>
        <v>No</v>
      </c>
      <c r="AV1734" s="89" t="s">
        <v>709</v>
      </c>
      <c r="AW1734" s="194"/>
    </row>
    <row r="1735" spans="1:49" x14ac:dyDescent="0.2">
      <c r="A1735" s="37" t="s">
        <v>27</v>
      </c>
      <c r="B1735" s="37" t="s">
        <v>3115</v>
      </c>
      <c r="C1735" s="37" t="s">
        <v>28</v>
      </c>
      <c r="D1735" s="37" t="s">
        <v>30</v>
      </c>
      <c r="E1735" s="193" t="str">
        <f>+LEFT(Tabla1[[#This Row],[RutDV]],8)</f>
        <v>17453359</v>
      </c>
      <c r="F1735" s="193" t="str">
        <f>+RIGHT(Tabla1[[#This Row],[RutDV]],1)</f>
        <v>8</v>
      </c>
      <c r="G1735" s="37" t="s">
        <v>8008</v>
      </c>
      <c r="H1735" s="37" t="s">
        <v>8193</v>
      </c>
      <c r="I1735" s="41" t="str">
        <f>+TRIM(Tabla1[[#This Row],[Nombres]]&amp;" "&amp;Tabla1[[#This Row],[Apellidos]])</f>
        <v>RODRIGO JEAN LUCAS ALEJANDRO SANTANDER SANTANDER</v>
      </c>
      <c r="J1735" s="37" t="s">
        <v>8027</v>
      </c>
      <c r="K1735" s="37" t="s">
        <v>8028</v>
      </c>
      <c r="L1735" s="37" t="s">
        <v>2494</v>
      </c>
      <c r="M1735" s="37" t="s">
        <v>2499</v>
      </c>
      <c r="N1735" s="37" t="s">
        <v>3112</v>
      </c>
      <c r="P1735" s="40">
        <v>43854</v>
      </c>
      <c r="R1735" s="45"/>
      <c r="S1735" s="45"/>
      <c r="T1735" s="45"/>
      <c r="U1735" s="45"/>
      <c r="V1735" s="40" t="s">
        <v>8064</v>
      </c>
      <c r="W1735" s="40" t="s">
        <v>5890</v>
      </c>
      <c r="Y1735" s="37" t="str">
        <f>+IFERROR(VLOOKUP(Tabla1[[#This Row],[Supervisor]],STAFF!E:H,4,0),"")</f>
        <v/>
      </c>
      <c r="Z1735" s="40">
        <v>43837</v>
      </c>
      <c r="AA1735" s="40">
        <v>43857</v>
      </c>
      <c r="AC1735" s="40"/>
      <c r="AD1735" s="37" t="s">
        <v>8193</v>
      </c>
      <c r="AE1735" s="37" t="s">
        <v>8193</v>
      </c>
      <c r="AF1735" s="37">
        <v>19377</v>
      </c>
      <c r="AG1735" s="37" t="s">
        <v>8213</v>
      </c>
      <c r="AJ1735" s="37">
        <v>71</v>
      </c>
      <c r="AK1735" s="37" t="s">
        <v>5890</v>
      </c>
      <c r="AL1735" s="37" t="s">
        <v>709</v>
      </c>
      <c r="AN1735" s="37" t="str">
        <f>+IF(AL1735=45,1,"")</f>
        <v/>
      </c>
      <c r="AO1735" s="40">
        <f ca="1">+TODAY()</f>
        <v>44256</v>
      </c>
      <c r="AP1735" s="41" t="str">
        <f>+IF(Tabla1[[#This Row],[Fecha Ingreso Plataforma]]="","",AO1735-AC1735)</f>
        <v/>
      </c>
      <c r="AQ1735" s="40"/>
      <c r="AR1735" s="42">
        <f>+IF(Tabla1[[#This Row],[Fecha Baja]]="","",VALUE(1&amp;"/"&amp;MONTH(Tabla1[[#This Row],[Fecha Baja]])&amp;"/"&amp;YEAR(Tabla1[[#This Row],[Fecha Baja]])))</f>
        <v>43831</v>
      </c>
      <c r="AS1735" s="42" t="str">
        <f>IF(Tabla1[[#This Row],[Fecha Ingreso Plataforma]]="","",VALUE(1&amp;"/"&amp;MONTH(Tabla1[[#This Row],[Fecha Ingreso Plataforma]])&amp;"/"&amp;YEAR(Tabla1[[#This Row],[Fecha Ingreso Plataforma]])))</f>
        <v/>
      </c>
      <c r="AT1735" s="41" t="str">
        <f>+IF(AND(Tabla1[[#This Row],[dias]]&gt;=135,Tabla1[[#This Row],[Estado]]="Vigente"),"Si","No")</f>
        <v>No</v>
      </c>
      <c r="AU1735" s="41" t="str">
        <f>+IF(COUNTIF('PLAN EMPLEADO'!I:I,Tabla1[[#This Row],[Mail]])=0,"No","Si")</f>
        <v>No</v>
      </c>
      <c r="AV1735" s="89" t="s">
        <v>709</v>
      </c>
      <c r="AW1735" s="194"/>
    </row>
    <row r="1736" spans="1:49" x14ac:dyDescent="0.2">
      <c r="A1736" s="37" t="s">
        <v>27</v>
      </c>
      <c r="B1736" s="37" t="s">
        <v>3115</v>
      </c>
      <c r="C1736" s="37" t="s">
        <v>28</v>
      </c>
      <c r="D1736" s="37" t="s">
        <v>30</v>
      </c>
      <c r="E1736" s="193" t="str">
        <f>+LEFT(Tabla1[[#This Row],[RutDV]],8)</f>
        <v>18449858</v>
      </c>
      <c r="F1736" s="193" t="str">
        <f>+RIGHT(Tabla1[[#This Row],[RutDV]],1)</f>
        <v>8</v>
      </c>
      <c r="G1736" s="37" t="s">
        <v>8023</v>
      </c>
      <c r="H1736" s="37" t="s">
        <v>8209</v>
      </c>
      <c r="I1736" s="41" t="str">
        <f>+TRIM(Tabla1[[#This Row],[Nombres]]&amp;" "&amp;Tabla1[[#This Row],[Apellidos]])</f>
        <v>YULI ANDREA ZARRICUETA GARCIA</v>
      </c>
      <c r="J1736" s="44" t="s">
        <v>8056</v>
      </c>
      <c r="K1736" s="37" t="s">
        <v>8057</v>
      </c>
      <c r="L1736" s="37" t="s">
        <v>2494</v>
      </c>
      <c r="M1736" s="37" t="s">
        <v>2499</v>
      </c>
      <c r="N1736" s="37" t="s">
        <v>3112</v>
      </c>
      <c r="P1736" s="40">
        <v>43844</v>
      </c>
      <c r="R1736" s="45"/>
      <c r="S1736" s="45"/>
      <c r="T1736" s="45"/>
      <c r="U1736" s="45"/>
      <c r="V1736" s="40" t="s">
        <v>8080</v>
      </c>
      <c r="W1736" s="40" t="s">
        <v>5890</v>
      </c>
      <c r="Y1736" s="37" t="str">
        <f>+IFERROR(VLOOKUP(Tabla1[[#This Row],[Supervisor]],STAFF!E:H,4,0),"")</f>
        <v/>
      </c>
      <c r="Z1736" s="40">
        <v>43837</v>
      </c>
      <c r="AA1736" s="40">
        <v>43857</v>
      </c>
      <c r="AC1736" s="40"/>
      <c r="AD1736" s="37" t="s">
        <v>8209</v>
      </c>
      <c r="AE1736" s="37" t="s">
        <v>8209</v>
      </c>
      <c r="AF1736" s="37">
        <v>19393</v>
      </c>
      <c r="AG1736" s="37" t="s">
        <v>8228</v>
      </c>
      <c r="AJ1736" s="37">
        <v>71</v>
      </c>
      <c r="AK1736" s="37" t="s">
        <v>5890</v>
      </c>
      <c r="AL1736" s="37" t="s">
        <v>709</v>
      </c>
      <c r="AN1736" s="37" t="str">
        <f>+IF(AL1736=45,1,"")</f>
        <v/>
      </c>
      <c r="AO1736" s="40">
        <f ca="1">+TODAY()</f>
        <v>44256</v>
      </c>
      <c r="AP1736" s="41" t="str">
        <f>+IF(Tabla1[[#This Row],[Fecha Ingreso Plataforma]]="","",AO1736-AC1736)</f>
        <v/>
      </c>
      <c r="AQ1736" s="40"/>
      <c r="AR1736" s="42">
        <f>+IF(Tabla1[[#This Row],[Fecha Baja]]="","",VALUE(1&amp;"/"&amp;MONTH(Tabla1[[#This Row],[Fecha Baja]])&amp;"/"&amp;YEAR(Tabla1[[#This Row],[Fecha Baja]])))</f>
        <v>43831</v>
      </c>
      <c r="AS1736" s="42" t="str">
        <f>IF(Tabla1[[#This Row],[Fecha Ingreso Plataforma]]="","",VALUE(1&amp;"/"&amp;MONTH(Tabla1[[#This Row],[Fecha Ingreso Plataforma]])&amp;"/"&amp;YEAR(Tabla1[[#This Row],[Fecha Ingreso Plataforma]])))</f>
        <v/>
      </c>
      <c r="AT1736" s="41" t="str">
        <f>+IF(AND(Tabla1[[#This Row],[dias]]&gt;=135,Tabla1[[#This Row],[Estado]]="Vigente"),"Si","No")</f>
        <v>No</v>
      </c>
      <c r="AU1736" s="41" t="str">
        <f>+IF(COUNTIF('PLAN EMPLEADO'!I:I,Tabla1[[#This Row],[Mail]])=0,"No","Si")</f>
        <v>No</v>
      </c>
      <c r="AV1736" s="89" t="s">
        <v>709</v>
      </c>
      <c r="AW1736" s="194"/>
    </row>
    <row r="1737" spans="1:49" x14ac:dyDescent="0.2">
      <c r="A1737" s="37" t="s">
        <v>27</v>
      </c>
      <c r="B1737" s="37" t="s">
        <v>3115</v>
      </c>
      <c r="C1737" s="37" t="s">
        <v>28</v>
      </c>
      <c r="D1737" s="37" t="s">
        <v>30</v>
      </c>
      <c r="E1737" s="193" t="str">
        <f>+LEFT(Tabla1[[#This Row],[RutDV]],8)</f>
        <v>16263021</v>
      </c>
      <c r="F1737" s="193" t="str">
        <f>+RIGHT(Tabla1[[#This Row],[RutDV]],1)</f>
        <v>0</v>
      </c>
      <c r="G1737" s="37" t="s">
        <v>8124</v>
      </c>
      <c r="H1737" s="37" t="s">
        <v>8163</v>
      </c>
      <c r="I1737" s="41" t="str">
        <f>+TRIM(Tabla1[[#This Row],[Nombres]]&amp;" "&amp;Tabla1[[#This Row],[Apellidos]])</f>
        <v>BELLA MARITZA HENRIQUEZ CASANOVA</v>
      </c>
      <c r="J1737" s="37" t="s">
        <v>8092</v>
      </c>
      <c r="K1737" s="37" t="s">
        <v>8093</v>
      </c>
      <c r="L1737" s="56" t="s">
        <v>2494</v>
      </c>
      <c r="M1737" s="56" t="s">
        <v>2499</v>
      </c>
      <c r="N1737" s="56" t="s">
        <v>3112</v>
      </c>
      <c r="P1737" s="40">
        <v>43846</v>
      </c>
      <c r="R1737" s="45"/>
      <c r="S1737" s="45"/>
      <c r="T1737" s="45"/>
      <c r="U1737" s="45"/>
      <c r="V1737" s="40" t="s">
        <v>8141</v>
      </c>
      <c r="W1737" s="37" t="s">
        <v>5846</v>
      </c>
      <c r="Y1737" s="37" t="str">
        <f>+IFERROR(VLOOKUP(Tabla1[[#This Row],[Supervisor]],STAFF!E:H,4,0),"")</f>
        <v/>
      </c>
      <c r="Z1737" s="40">
        <v>43844</v>
      </c>
      <c r="AA1737" s="40">
        <v>43865</v>
      </c>
      <c r="AC1737" s="40"/>
      <c r="AD1737" s="37" t="s">
        <v>8163</v>
      </c>
      <c r="AE1737" s="37" t="s">
        <v>8163</v>
      </c>
      <c r="AF1737" s="37">
        <v>19351</v>
      </c>
      <c r="AG1737" s="37" t="s">
        <v>8180</v>
      </c>
      <c r="AJ1737" s="37">
        <v>72</v>
      </c>
      <c r="AK1737" s="37" t="s">
        <v>5846</v>
      </c>
      <c r="AL1737" s="37" t="s">
        <v>709</v>
      </c>
      <c r="AM1737" s="56"/>
      <c r="AN1737" s="37" t="str">
        <f>+IF(AL1737=45,1,"")</f>
        <v/>
      </c>
      <c r="AO1737" s="40">
        <f ca="1">+TODAY()</f>
        <v>44256</v>
      </c>
      <c r="AP1737" s="41" t="str">
        <f>+IF(Tabla1[[#This Row],[Fecha Ingreso Plataforma]]="","",AO1737-AC1737)</f>
        <v/>
      </c>
      <c r="AQ1737" s="40"/>
      <c r="AR1737" s="42">
        <f>+IF(Tabla1[[#This Row],[Fecha Baja]]="","",VALUE(1&amp;"/"&amp;MONTH(Tabla1[[#This Row],[Fecha Baja]])&amp;"/"&amp;YEAR(Tabla1[[#This Row],[Fecha Baja]])))</f>
        <v>43831</v>
      </c>
      <c r="AS1737" s="42" t="str">
        <f>IF(Tabla1[[#This Row],[Fecha Ingreso Plataforma]]="","",VALUE(1&amp;"/"&amp;MONTH(Tabla1[[#This Row],[Fecha Ingreso Plataforma]])&amp;"/"&amp;YEAR(Tabla1[[#This Row],[Fecha Ingreso Plataforma]])))</f>
        <v/>
      </c>
      <c r="AT1737" s="41" t="str">
        <f>+IF(AND(Tabla1[[#This Row],[dias]]&gt;=135,Tabla1[[#This Row],[Estado]]="Vigente"),"Si","No")</f>
        <v>No</v>
      </c>
      <c r="AU1737" s="41" t="str">
        <f>+IF(COUNTIF('PLAN EMPLEADO'!I:I,Tabla1[[#This Row],[Mail]])=0,"No","Si")</f>
        <v>No</v>
      </c>
      <c r="AV1737" s="89" t="s">
        <v>709</v>
      </c>
      <c r="AW1737" s="194"/>
    </row>
    <row r="1738" spans="1:49" x14ac:dyDescent="0.2">
      <c r="A1738" s="37" t="s">
        <v>27</v>
      </c>
      <c r="B1738" s="37" t="s">
        <v>3115</v>
      </c>
      <c r="C1738" s="37" t="s">
        <v>28</v>
      </c>
      <c r="D1738" s="37" t="s">
        <v>30</v>
      </c>
      <c r="E1738" s="193" t="str">
        <f>+LEFT(Tabla1[[#This Row],[RutDV]],8)</f>
        <v>13223173</v>
      </c>
      <c r="F1738" s="193" t="str">
        <f>+RIGHT(Tabla1[[#This Row],[RutDV]],1)</f>
        <v>7</v>
      </c>
      <c r="G1738" s="37" t="s">
        <v>8133</v>
      </c>
      <c r="H1738" s="37" t="s">
        <v>8172</v>
      </c>
      <c r="I1738" s="41" t="str">
        <f>+TRIM(Tabla1[[#This Row],[Nombres]]&amp;" "&amp;Tabla1[[#This Row],[Apellidos]])</f>
        <v>CLAUDIO ALFREDO ALVAREZ TEJADA</v>
      </c>
      <c r="J1738" s="37" t="s">
        <v>8113</v>
      </c>
      <c r="K1738" s="37" t="s">
        <v>8114</v>
      </c>
      <c r="L1738" s="56" t="s">
        <v>2494</v>
      </c>
      <c r="M1738" s="56" t="s">
        <v>2499</v>
      </c>
      <c r="N1738" s="56" t="s">
        <v>3112</v>
      </c>
      <c r="P1738" s="40">
        <v>43851</v>
      </c>
      <c r="R1738" s="45"/>
      <c r="S1738" s="45"/>
      <c r="T1738" s="45"/>
      <c r="U1738" s="45"/>
      <c r="V1738" s="40" t="s">
        <v>8153</v>
      </c>
      <c r="W1738" s="37" t="s">
        <v>5846</v>
      </c>
      <c r="Y1738" s="37" t="str">
        <f>+IFERROR(VLOOKUP(Tabla1[[#This Row],[Supervisor]],STAFF!E:H,4,0),"")</f>
        <v/>
      </c>
      <c r="Z1738" s="40">
        <v>43844</v>
      </c>
      <c r="AA1738" s="40">
        <v>43865</v>
      </c>
      <c r="AC1738" s="40"/>
      <c r="AD1738" s="37" t="s">
        <v>8172</v>
      </c>
      <c r="AE1738" s="37" t="s">
        <v>8172</v>
      </c>
      <c r="AF1738" s="37">
        <v>19227</v>
      </c>
      <c r="AG1738" s="37" t="s">
        <v>8189</v>
      </c>
      <c r="AJ1738" s="37">
        <v>72</v>
      </c>
      <c r="AK1738" s="37" t="s">
        <v>5846</v>
      </c>
      <c r="AL1738" s="37" t="s">
        <v>709</v>
      </c>
      <c r="AN1738" s="37" t="str">
        <f>+IF(AL1738=45,1,"")</f>
        <v/>
      </c>
      <c r="AO1738" s="40">
        <f ca="1">+TODAY()</f>
        <v>44256</v>
      </c>
      <c r="AP1738" s="41" t="str">
        <f>+IF(Tabla1[[#This Row],[Fecha Ingreso Plataforma]]="","",AO1738-AC1738)</f>
        <v/>
      </c>
      <c r="AQ1738" s="40"/>
      <c r="AR1738" s="42">
        <f>+IF(Tabla1[[#This Row],[Fecha Baja]]="","",VALUE(1&amp;"/"&amp;MONTH(Tabla1[[#This Row],[Fecha Baja]])&amp;"/"&amp;YEAR(Tabla1[[#This Row],[Fecha Baja]])))</f>
        <v>43831</v>
      </c>
      <c r="AS1738" s="42" t="str">
        <f>IF(Tabla1[[#This Row],[Fecha Ingreso Plataforma]]="","",VALUE(1&amp;"/"&amp;MONTH(Tabla1[[#This Row],[Fecha Ingreso Plataforma]])&amp;"/"&amp;YEAR(Tabla1[[#This Row],[Fecha Ingreso Plataforma]])))</f>
        <v/>
      </c>
      <c r="AT1738" s="41" t="str">
        <f>+IF(AND(Tabla1[[#This Row],[dias]]&gt;=135,Tabla1[[#This Row],[Estado]]="Vigente"),"Si","No")</f>
        <v>No</v>
      </c>
      <c r="AU1738" s="41" t="str">
        <f>+IF(COUNTIF('PLAN EMPLEADO'!I:I,Tabla1[[#This Row],[Mail]])=0,"No","Si")</f>
        <v>No</v>
      </c>
      <c r="AV1738" s="89" t="s">
        <v>709</v>
      </c>
      <c r="AW1738" s="194"/>
    </row>
    <row r="1739" spans="1:49" x14ac:dyDescent="0.2">
      <c r="A1739" s="37" t="s">
        <v>27</v>
      </c>
      <c r="B1739" s="37" t="s">
        <v>3115</v>
      </c>
      <c r="C1739" s="37" t="s">
        <v>28</v>
      </c>
      <c r="D1739" s="37" t="s">
        <v>30</v>
      </c>
      <c r="E1739" s="193" t="str">
        <f>+LEFT(Tabla1[[#This Row],[RutDV]],8)</f>
        <v>17294807</v>
      </c>
      <c r="F1739" s="193" t="str">
        <f>+RIGHT(Tabla1[[#This Row],[RutDV]],1)</f>
        <v>3</v>
      </c>
      <c r="G1739" s="37" t="s">
        <v>8134</v>
      </c>
      <c r="H1739" s="37" t="s">
        <v>8173</v>
      </c>
      <c r="I1739" s="41" t="str">
        <f>+TRIM(Tabla1[[#This Row],[Nombres]]&amp;" "&amp;Tabla1[[#This Row],[Apellidos]])</f>
        <v>NICOLE ANDREA ARAYA AGUILERA</v>
      </c>
      <c r="J1739" s="37" t="s">
        <v>1347</v>
      </c>
      <c r="K1739" s="37" t="s">
        <v>8115</v>
      </c>
      <c r="L1739" s="56" t="s">
        <v>2494</v>
      </c>
      <c r="M1739" s="56" t="s">
        <v>2499</v>
      </c>
      <c r="N1739" s="56" t="s">
        <v>3112</v>
      </c>
      <c r="P1739" s="40">
        <v>43865</v>
      </c>
      <c r="R1739" s="45"/>
      <c r="S1739" s="45"/>
      <c r="T1739" s="45"/>
      <c r="U1739" s="45"/>
      <c r="V1739" s="40" t="s">
        <v>8154</v>
      </c>
      <c r="W1739" s="37" t="s">
        <v>5846</v>
      </c>
      <c r="Y1739" s="37" t="str">
        <f>+IFERROR(VLOOKUP(Tabla1[[#This Row],[Supervisor]],STAFF!E:H,4,0),"")</f>
        <v/>
      </c>
      <c r="Z1739" s="40">
        <v>43844</v>
      </c>
      <c r="AA1739" s="40">
        <v>43865</v>
      </c>
      <c r="AC1739" s="40"/>
      <c r="AD1739" s="37" t="s">
        <v>8173</v>
      </c>
      <c r="AE1739" s="37" t="s">
        <v>8173</v>
      </c>
      <c r="AF1739" s="37">
        <v>19247</v>
      </c>
      <c r="AG1739" s="37" t="s">
        <v>8190</v>
      </c>
      <c r="AJ1739" s="37">
        <v>72</v>
      </c>
      <c r="AK1739" s="37" t="s">
        <v>5846</v>
      </c>
      <c r="AL1739" s="37" t="s">
        <v>709</v>
      </c>
      <c r="AN1739" s="37" t="str">
        <f>+IF(AL1739=45,1,"")</f>
        <v/>
      </c>
      <c r="AO1739" s="40">
        <f ca="1">+TODAY()</f>
        <v>44256</v>
      </c>
      <c r="AP1739" s="41" t="str">
        <f>+IF(Tabla1[[#This Row],[Fecha Ingreso Plataforma]]="","",AO1739-AC1739)</f>
        <v/>
      </c>
      <c r="AQ1739" s="40"/>
      <c r="AR1739" s="42">
        <f>+IF(Tabla1[[#This Row],[Fecha Baja]]="","",VALUE(1&amp;"/"&amp;MONTH(Tabla1[[#This Row],[Fecha Baja]])&amp;"/"&amp;YEAR(Tabla1[[#This Row],[Fecha Baja]])))</f>
        <v>43862</v>
      </c>
      <c r="AS1739" s="42" t="str">
        <f>IF(Tabla1[[#This Row],[Fecha Ingreso Plataforma]]="","",VALUE(1&amp;"/"&amp;MONTH(Tabla1[[#This Row],[Fecha Ingreso Plataforma]])&amp;"/"&amp;YEAR(Tabla1[[#This Row],[Fecha Ingreso Plataforma]])))</f>
        <v/>
      </c>
      <c r="AT1739" s="41" t="str">
        <f>+IF(AND(Tabla1[[#This Row],[dias]]&gt;=135,Tabla1[[#This Row],[Estado]]="Vigente"),"Si","No")</f>
        <v>No</v>
      </c>
      <c r="AU1739" s="41" t="str">
        <f>+IF(COUNTIF('PLAN EMPLEADO'!I:I,Tabla1[[#This Row],[Mail]])=0,"No","Si")</f>
        <v>No</v>
      </c>
      <c r="AV1739" s="89" t="s">
        <v>709</v>
      </c>
      <c r="AW1739" s="194"/>
    </row>
    <row r="1740" spans="1:49" x14ac:dyDescent="0.2">
      <c r="A1740" s="37" t="s">
        <v>27</v>
      </c>
      <c r="B1740" s="37" t="s">
        <v>3115</v>
      </c>
      <c r="C1740" s="37" t="s">
        <v>28</v>
      </c>
      <c r="D1740" s="37" t="s">
        <v>30</v>
      </c>
      <c r="E1740" s="193" t="str">
        <f>+LEFT(Tabla1[[#This Row],[RutDV]],8)</f>
        <v>19103613</v>
      </c>
      <c r="F1740" s="193" t="str">
        <f>+RIGHT(Tabla1[[#This Row],[RutDV]],1)</f>
        <v>1</v>
      </c>
      <c r="G1740" s="37" t="s">
        <v>8122</v>
      </c>
      <c r="H1740" s="37" t="s">
        <v>8161</v>
      </c>
      <c r="I1740" s="41" t="str">
        <f>+TRIM(Tabla1[[#This Row],[Nombres]]&amp;" "&amp;Tabla1[[#This Row],[Apellidos]])</f>
        <v>NICOLAS ALEJANDRO POZO RIVERA</v>
      </c>
      <c r="J1740" s="37" t="s">
        <v>7141</v>
      </c>
      <c r="K1740" s="37" t="s">
        <v>8089</v>
      </c>
      <c r="L1740" s="56" t="s">
        <v>2494</v>
      </c>
      <c r="M1740" s="56" t="s">
        <v>2499</v>
      </c>
      <c r="N1740" s="56" t="s">
        <v>3112</v>
      </c>
      <c r="P1740" s="40">
        <v>43865</v>
      </c>
      <c r="R1740" s="45"/>
      <c r="S1740" s="45"/>
      <c r="T1740" s="45"/>
      <c r="U1740" s="45"/>
      <c r="V1740" s="40" t="s">
        <v>8139</v>
      </c>
      <c r="W1740" s="37" t="s">
        <v>5846</v>
      </c>
      <c r="Y1740" s="37" t="str">
        <f>+IFERROR(VLOOKUP(Tabla1[[#This Row],[Supervisor]],STAFF!E:H,4,0),"")</f>
        <v/>
      </c>
      <c r="Z1740" s="40">
        <v>43844</v>
      </c>
      <c r="AA1740" s="40">
        <v>43865</v>
      </c>
      <c r="AC1740" s="40"/>
      <c r="AD1740" s="37" t="s">
        <v>8161</v>
      </c>
      <c r="AE1740" s="37" t="s">
        <v>8161</v>
      </c>
      <c r="AF1740" s="37">
        <v>19343</v>
      </c>
      <c r="AG1740" s="37" t="s">
        <v>8178</v>
      </c>
      <c r="AJ1740" s="37">
        <v>72</v>
      </c>
      <c r="AK1740" s="37" t="s">
        <v>5846</v>
      </c>
      <c r="AL1740" s="37" t="s">
        <v>709</v>
      </c>
      <c r="AN1740" s="37" t="str">
        <f>+IF(AL1740=45,1,"")</f>
        <v/>
      </c>
      <c r="AO1740" s="40">
        <f ca="1">+TODAY()</f>
        <v>44256</v>
      </c>
      <c r="AP1740" s="41" t="str">
        <f>+IF(Tabla1[[#This Row],[Fecha Ingreso Plataforma]]="","",AO1740-AC1740)</f>
        <v/>
      </c>
      <c r="AQ1740" s="40"/>
      <c r="AR1740" s="42">
        <f>+IF(Tabla1[[#This Row],[Fecha Baja]]="","",VALUE(1&amp;"/"&amp;MONTH(Tabla1[[#This Row],[Fecha Baja]])&amp;"/"&amp;YEAR(Tabla1[[#This Row],[Fecha Baja]])))</f>
        <v>43862</v>
      </c>
      <c r="AS1740" s="42" t="str">
        <f>IF(Tabla1[[#This Row],[Fecha Ingreso Plataforma]]="","",VALUE(1&amp;"/"&amp;MONTH(Tabla1[[#This Row],[Fecha Ingreso Plataforma]])&amp;"/"&amp;YEAR(Tabla1[[#This Row],[Fecha Ingreso Plataforma]])))</f>
        <v/>
      </c>
      <c r="AT1740" s="41" t="str">
        <f>+IF(AND(Tabla1[[#This Row],[dias]]&gt;=135,Tabla1[[#This Row],[Estado]]="Vigente"),"Si","No")</f>
        <v>No</v>
      </c>
      <c r="AU1740" s="41" t="str">
        <f>+IF(COUNTIF('PLAN EMPLEADO'!I:I,Tabla1[[#This Row],[Mail]])=0,"No","Si")</f>
        <v>No</v>
      </c>
      <c r="AV1740" s="89" t="s">
        <v>709</v>
      </c>
      <c r="AW1740" s="194"/>
    </row>
    <row r="1741" spans="1:49" x14ac:dyDescent="0.2">
      <c r="A1741" s="37" t="s">
        <v>27</v>
      </c>
      <c r="B1741" s="37" t="s">
        <v>3115</v>
      </c>
      <c r="C1741" s="37" t="s">
        <v>28</v>
      </c>
      <c r="D1741" s="37" t="s">
        <v>30</v>
      </c>
      <c r="E1741" s="193" t="str">
        <f>+LEFT(Tabla1[[#This Row],[RutDV]],8)</f>
        <v>19178705</v>
      </c>
      <c r="F1741" s="193" t="str">
        <f>+RIGHT(Tabla1[[#This Row],[RutDV]],1)</f>
        <v>6</v>
      </c>
      <c r="G1741" s="37" t="s">
        <v>8127</v>
      </c>
      <c r="H1741" s="37" t="s">
        <v>8166</v>
      </c>
      <c r="I1741" s="41" t="str">
        <f>+TRIM(Tabla1[[#This Row],[Nombres]]&amp;" "&amp;Tabla1[[#This Row],[Apellidos]])</f>
        <v>PATRICIO ELIAS PEREZ GAETE</v>
      </c>
      <c r="J1741" s="37" t="s">
        <v>8098</v>
      </c>
      <c r="K1741" s="37" t="s">
        <v>8099</v>
      </c>
      <c r="L1741" s="56" t="s">
        <v>2494</v>
      </c>
      <c r="M1741" s="56" t="s">
        <v>2499</v>
      </c>
      <c r="N1741" s="56" t="s">
        <v>3112</v>
      </c>
      <c r="P1741" s="40">
        <v>43852</v>
      </c>
      <c r="R1741" s="45"/>
      <c r="S1741" s="45"/>
      <c r="T1741" s="45"/>
      <c r="U1741" s="45"/>
      <c r="V1741" s="40" t="s">
        <v>8144</v>
      </c>
      <c r="W1741" s="37" t="s">
        <v>5846</v>
      </c>
      <c r="Y1741" s="37" t="str">
        <f>+IFERROR(VLOOKUP(Tabla1[[#This Row],[Supervisor]],STAFF!E:H,4,0),"")</f>
        <v/>
      </c>
      <c r="Z1741" s="40">
        <v>43844</v>
      </c>
      <c r="AA1741" s="40">
        <v>43865</v>
      </c>
      <c r="AC1741" s="40"/>
      <c r="AD1741" s="37" t="s">
        <v>8166</v>
      </c>
      <c r="AE1741" s="37" t="s">
        <v>8166</v>
      </c>
      <c r="AF1741" s="37">
        <v>19367</v>
      </c>
      <c r="AG1741" s="37" t="s">
        <v>8183</v>
      </c>
      <c r="AJ1741" s="37">
        <v>72</v>
      </c>
      <c r="AK1741" s="37" t="s">
        <v>5846</v>
      </c>
      <c r="AL1741" s="37" t="s">
        <v>709</v>
      </c>
      <c r="AN1741" s="37" t="str">
        <f>+IF(AL1741=45,1,"")</f>
        <v/>
      </c>
      <c r="AO1741" s="40">
        <f ca="1">+TODAY()</f>
        <v>44256</v>
      </c>
      <c r="AP1741" s="41" t="str">
        <f>+IF(Tabla1[[#This Row],[Fecha Ingreso Plataforma]]="","",AO1741-AC1741)</f>
        <v/>
      </c>
      <c r="AQ1741" s="40"/>
      <c r="AR1741" s="42">
        <f>+IF(Tabla1[[#This Row],[Fecha Baja]]="","",VALUE(1&amp;"/"&amp;MONTH(Tabla1[[#This Row],[Fecha Baja]])&amp;"/"&amp;YEAR(Tabla1[[#This Row],[Fecha Baja]])))</f>
        <v>43831</v>
      </c>
      <c r="AS1741" s="42" t="str">
        <f>IF(Tabla1[[#This Row],[Fecha Ingreso Plataforma]]="","",VALUE(1&amp;"/"&amp;MONTH(Tabla1[[#This Row],[Fecha Ingreso Plataforma]])&amp;"/"&amp;YEAR(Tabla1[[#This Row],[Fecha Ingreso Plataforma]])))</f>
        <v/>
      </c>
      <c r="AT1741" s="41" t="str">
        <f>+IF(AND(Tabla1[[#This Row],[dias]]&gt;=135,Tabla1[[#This Row],[Estado]]="Vigente"),"Si","No")</f>
        <v>No</v>
      </c>
      <c r="AU1741" s="41" t="str">
        <f>+IF(COUNTIF('PLAN EMPLEADO'!I:I,Tabla1[[#This Row],[Mail]])=0,"No","Si")</f>
        <v>No</v>
      </c>
      <c r="AV1741" s="89" t="s">
        <v>709</v>
      </c>
      <c r="AW1741" s="194"/>
    </row>
    <row r="1742" spans="1:49" x14ac:dyDescent="0.2">
      <c r="A1742" s="37" t="s">
        <v>27</v>
      </c>
      <c r="B1742" s="37" t="s">
        <v>3115</v>
      </c>
      <c r="C1742" s="37" t="s">
        <v>28</v>
      </c>
      <c r="D1742" s="37" t="s">
        <v>30</v>
      </c>
      <c r="E1742" s="193" t="str">
        <f>+LEFT(Tabla1[[#This Row],[RutDV]],8)</f>
        <v>15563717</v>
      </c>
      <c r="F1742" s="193" t="str">
        <f>+RIGHT(Tabla1[[#This Row],[RutDV]],1)</f>
        <v>K</v>
      </c>
      <c r="G1742" s="37" t="s">
        <v>8131</v>
      </c>
      <c r="H1742" s="37" t="s">
        <v>8170</v>
      </c>
      <c r="I1742" s="41" t="str">
        <f>+TRIM(Tabla1[[#This Row],[Nombres]]&amp;" "&amp;Tabla1[[#This Row],[Apellidos]])</f>
        <v>ROMINA FRANCESCA TAPIA URRUTIA</v>
      </c>
      <c r="J1742" s="37" t="s">
        <v>8106</v>
      </c>
      <c r="K1742" s="37" t="s">
        <v>8107</v>
      </c>
      <c r="L1742" s="56" t="s">
        <v>2494</v>
      </c>
      <c r="M1742" s="56" t="s">
        <v>2499</v>
      </c>
      <c r="N1742" s="56" t="s">
        <v>3112</v>
      </c>
      <c r="P1742" s="40">
        <v>43846</v>
      </c>
      <c r="R1742" s="45"/>
      <c r="S1742" s="45"/>
      <c r="T1742" s="45"/>
      <c r="U1742" s="45"/>
      <c r="V1742" s="40" t="s">
        <v>8148</v>
      </c>
      <c r="W1742" s="37" t="s">
        <v>5846</v>
      </c>
      <c r="Y1742" s="37" t="str">
        <f>+IFERROR(VLOOKUP(Tabla1[[#This Row],[Supervisor]],STAFF!E:H,4,0),"")</f>
        <v/>
      </c>
      <c r="Z1742" s="40">
        <v>43844</v>
      </c>
      <c r="AA1742" s="40">
        <v>43865</v>
      </c>
      <c r="AC1742" s="40"/>
      <c r="AD1742" s="37" t="s">
        <v>8170</v>
      </c>
      <c r="AE1742" s="37" t="s">
        <v>8170</v>
      </c>
      <c r="AF1742" s="37">
        <v>19399</v>
      </c>
      <c r="AG1742" s="37" t="s">
        <v>8187</v>
      </c>
      <c r="AJ1742" s="37">
        <v>72</v>
      </c>
      <c r="AK1742" s="37" t="s">
        <v>5846</v>
      </c>
      <c r="AL1742" s="37" t="s">
        <v>709</v>
      </c>
      <c r="AN1742" s="37" t="str">
        <f>+IF(AL1742=45,1,"")</f>
        <v/>
      </c>
      <c r="AO1742" s="40">
        <f ca="1">+TODAY()</f>
        <v>44256</v>
      </c>
      <c r="AP1742" s="41" t="str">
        <f>+IF(Tabla1[[#This Row],[Fecha Ingreso Plataforma]]="","",AO1742-AC1742)</f>
        <v/>
      </c>
      <c r="AQ1742" s="40"/>
      <c r="AR1742" s="42">
        <f>+IF(Tabla1[[#This Row],[Fecha Baja]]="","",VALUE(1&amp;"/"&amp;MONTH(Tabla1[[#This Row],[Fecha Baja]])&amp;"/"&amp;YEAR(Tabla1[[#This Row],[Fecha Baja]])))</f>
        <v>43831</v>
      </c>
      <c r="AS1742" s="42" t="str">
        <f>IF(Tabla1[[#This Row],[Fecha Ingreso Plataforma]]="","",VALUE(1&amp;"/"&amp;MONTH(Tabla1[[#This Row],[Fecha Ingreso Plataforma]])&amp;"/"&amp;YEAR(Tabla1[[#This Row],[Fecha Ingreso Plataforma]])))</f>
        <v/>
      </c>
      <c r="AT1742" s="41" t="str">
        <f>+IF(AND(Tabla1[[#This Row],[dias]]&gt;=135,Tabla1[[#This Row],[Estado]]="Vigente"),"Si","No")</f>
        <v>No</v>
      </c>
      <c r="AU1742" s="41" t="str">
        <f>+IF(COUNTIF('PLAN EMPLEADO'!I:I,Tabla1[[#This Row],[Mail]])=0,"No","Si")</f>
        <v>No</v>
      </c>
      <c r="AV1742" s="89" t="s">
        <v>709</v>
      </c>
      <c r="AW1742" s="194"/>
    </row>
    <row r="1743" spans="1:49" x14ac:dyDescent="0.2">
      <c r="A1743" s="37" t="s">
        <v>27</v>
      </c>
      <c r="B1743" s="37" t="s">
        <v>3115</v>
      </c>
      <c r="C1743" s="37" t="s">
        <v>28</v>
      </c>
      <c r="D1743" s="37" t="s">
        <v>30</v>
      </c>
      <c r="E1743" s="193" t="str">
        <f>+LEFT(Tabla1[[#This Row],[RutDV]],8)</f>
        <v>17721725</v>
      </c>
      <c r="F1743" s="193" t="str">
        <f>+RIGHT(Tabla1[[#This Row],[RutDV]],1)</f>
        <v>5</v>
      </c>
      <c r="G1743" s="92" t="s">
        <v>8356</v>
      </c>
      <c r="H1743" s="92" t="s">
        <v>8411</v>
      </c>
      <c r="I1743" s="93" t="str">
        <f>+TRIM(Tabla1[[#This Row],[Nombres]]&amp;" "&amp;Tabla1[[#This Row],[Apellidos]])</f>
        <v>CRISTINA ANDREA CORTES VILLAR</v>
      </c>
      <c r="J1743" s="92" t="s">
        <v>8336</v>
      </c>
      <c r="K1743" s="92" t="s">
        <v>8337</v>
      </c>
      <c r="L1743" s="100" t="s">
        <v>2494</v>
      </c>
      <c r="M1743" s="100" t="s">
        <v>2499</v>
      </c>
      <c r="N1743" s="100" t="s">
        <v>3112</v>
      </c>
      <c r="O1743" s="92"/>
      <c r="P1743" s="94">
        <v>43924</v>
      </c>
      <c r="Q1743" s="94"/>
      <c r="R1743" s="157"/>
      <c r="S1743" s="157"/>
      <c r="T1743" s="157"/>
      <c r="U1743" s="157"/>
      <c r="V1743" s="94">
        <v>33189</v>
      </c>
      <c r="W1743" s="94" t="s">
        <v>8362</v>
      </c>
      <c r="X1743" s="92"/>
      <c r="Y1743" s="92" t="str">
        <f>+IFERROR(VLOOKUP(Tabla1[[#This Row],[Supervisor]],STAFF!E:H,4,0),"")</f>
        <v/>
      </c>
      <c r="Z1743" s="94">
        <v>43908</v>
      </c>
      <c r="AA1743" s="94">
        <v>43928</v>
      </c>
      <c r="AB1743" s="92"/>
      <c r="AC1743" s="94"/>
      <c r="AD1743" s="92" t="s">
        <v>8411</v>
      </c>
      <c r="AE1743" s="92" t="s">
        <v>8411</v>
      </c>
      <c r="AF1743" s="92">
        <v>19276</v>
      </c>
      <c r="AG1743" s="92" t="s">
        <v>8427</v>
      </c>
      <c r="AH1743" s="92"/>
      <c r="AI1743" s="92"/>
      <c r="AJ1743" s="92">
        <v>73</v>
      </c>
      <c r="AK1743" s="92" t="s">
        <v>8362</v>
      </c>
      <c r="AL1743" s="92" t="s">
        <v>709</v>
      </c>
      <c r="AM1743" s="92"/>
      <c r="AN1743" s="92" t="str">
        <f>+IF(AL1743=45,1,"")</f>
        <v/>
      </c>
      <c r="AO1743" s="94">
        <f ca="1">+TODAY()</f>
        <v>44256</v>
      </c>
      <c r="AP1743" s="93" t="str">
        <f>+IF(Tabla1[[#This Row],[Fecha Ingreso Plataforma]]="","",AO1743-AC1743)</f>
        <v/>
      </c>
      <c r="AQ1743" s="94"/>
      <c r="AR1743" s="95">
        <f>+IF(Tabla1[[#This Row],[Fecha Baja]]="","",VALUE(1&amp;"/"&amp;MONTH(Tabla1[[#This Row],[Fecha Baja]])&amp;"/"&amp;YEAR(Tabla1[[#This Row],[Fecha Baja]])))</f>
        <v>43922</v>
      </c>
      <c r="AS1743" s="95" t="str">
        <f>IF(Tabla1[[#This Row],[Fecha Ingreso Plataforma]]="","",VALUE(1&amp;"/"&amp;MONTH(Tabla1[[#This Row],[Fecha Ingreso Plataforma]])&amp;"/"&amp;YEAR(Tabla1[[#This Row],[Fecha Ingreso Plataforma]])))</f>
        <v/>
      </c>
      <c r="AT1743" s="93" t="str">
        <f>+IF(AND(Tabla1[[#This Row],[dias]]&gt;=135,Tabla1[[#This Row],[Estado]]="Vigente"),"Si","No")</f>
        <v>No</v>
      </c>
      <c r="AU1743" s="93" t="str">
        <f>+IF(COUNTIF('PLAN EMPLEADO'!I:I,Tabla1[[#This Row],[Mail]])=0,"No","Si")</f>
        <v>No</v>
      </c>
      <c r="AV1743" s="93" t="s">
        <v>709</v>
      </c>
      <c r="AW1743" s="194"/>
    </row>
    <row r="1744" spans="1:49" x14ac:dyDescent="0.2">
      <c r="A1744" s="37" t="s">
        <v>27</v>
      </c>
      <c r="B1744" s="37" t="s">
        <v>3115</v>
      </c>
      <c r="C1744" s="37" t="s">
        <v>28</v>
      </c>
      <c r="D1744" s="37" t="s">
        <v>30</v>
      </c>
      <c r="E1744" s="193" t="str">
        <f>+LEFT(Tabla1[[#This Row],[RutDV]],8)</f>
        <v>19451416</v>
      </c>
      <c r="F1744" s="193" t="str">
        <f>+RIGHT(Tabla1[[#This Row],[RutDV]],1)</f>
        <v>6</v>
      </c>
      <c r="G1744" s="92" t="s">
        <v>8352</v>
      </c>
      <c r="H1744" s="92" t="s">
        <v>8407</v>
      </c>
      <c r="I1744" s="93" t="str">
        <f>+TRIM(Tabla1[[#This Row],[Nombres]]&amp;" "&amp;Tabla1[[#This Row],[Apellidos]])</f>
        <v>JOAQUIN FIOD LEIVA YARYES</v>
      </c>
      <c r="J1744" s="92" t="s">
        <v>8329</v>
      </c>
      <c r="K1744" s="92" t="s">
        <v>8330</v>
      </c>
      <c r="L1744" s="100" t="s">
        <v>2494</v>
      </c>
      <c r="M1744" s="100" t="s">
        <v>2499</v>
      </c>
      <c r="N1744" s="100" t="s">
        <v>3112</v>
      </c>
      <c r="O1744" s="92"/>
      <c r="P1744" s="94">
        <v>43910</v>
      </c>
      <c r="Q1744" s="94"/>
      <c r="R1744" s="157"/>
      <c r="S1744" s="157"/>
      <c r="T1744" s="157"/>
      <c r="U1744" s="157"/>
      <c r="V1744" s="94">
        <v>35524</v>
      </c>
      <c r="W1744" s="94" t="s">
        <v>8362</v>
      </c>
      <c r="X1744" s="92"/>
      <c r="Y1744" s="92" t="str">
        <f>+IFERROR(VLOOKUP(Tabla1[[#This Row],[Supervisor]],STAFF!E:H,4,0),"")</f>
        <v/>
      </c>
      <c r="Z1744" s="94">
        <v>43908</v>
      </c>
      <c r="AA1744" s="94">
        <v>43928</v>
      </c>
      <c r="AB1744" s="92"/>
      <c r="AC1744" s="94"/>
      <c r="AD1744" s="92" t="s">
        <v>8407</v>
      </c>
      <c r="AE1744" s="92" t="s">
        <v>8407</v>
      </c>
      <c r="AF1744" s="92">
        <v>19227</v>
      </c>
      <c r="AG1744" s="92" t="s">
        <v>8423</v>
      </c>
      <c r="AH1744" s="92"/>
      <c r="AI1744" s="92"/>
      <c r="AJ1744" s="92">
        <v>73</v>
      </c>
      <c r="AK1744" s="92" t="s">
        <v>8362</v>
      </c>
      <c r="AL1744" s="92" t="s">
        <v>709</v>
      </c>
      <c r="AM1744" s="92"/>
      <c r="AN1744" s="92" t="str">
        <f>+IF(AL1744=45,1,"")</f>
        <v/>
      </c>
      <c r="AO1744" s="94">
        <f ca="1">+TODAY()</f>
        <v>44256</v>
      </c>
      <c r="AP1744" s="93" t="str">
        <f>+IF(Tabla1[[#This Row],[Fecha Ingreso Plataforma]]="","",AO1744-AC1744)</f>
        <v/>
      </c>
      <c r="AQ1744" s="94"/>
      <c r="AR1744" s="95">
        <f>+IF(Tabla1[[#This Row],[Fecha Baja]]="","",VALUE(1&amp;"/"&amp;MONTH(Tabla1[[#This Row],[Fecha Baja]])&amp;"/"&amp;YEAR(Tabla1[[#This Row],[Fecha Baja]])))</f>
        <v>43891</v>
      </c>
      <c r="AS1744" s="95" t="str">
        <f>IF(Tabla1[[#This Row],[Fecha Ingreso Plataforma]]="","",VALUE(1&amp;"/"&amp;MONTH(Tabla1[[#This Row],[Fecha Ingreso Plataforma]])&amp;"/"&amp;YEAR(Tabla1[[#This Row],[Fecha Ingreso Plataforma]])))</f>
        <v/>
      </c>
      <c r="AT1744" s="93" t="str">
        <f>+IF(AND(Tabla1[[#This Row],[dias]]&gt;=135,Tabla1[[#This Row],[Estado]]="Vigente"),"Si","No")</f>
        <v>No</v>
      </c>
      <c r="AU1744" s="93" t="str">
        <f>+IF(COUNTIF('PLAN EMPLEADO'!I:I,Tabla1[[#This Row],[Mail]])=0,"No","Si")</f>
        <v>No</v>
      </c>
      <c r="AV1744" s="93" t="s">
        <v>709</v>
      </c>
      <c r="AW1744" s="194"/>
    </row>
    <row r="1745" spans="1:49" x14ac:dyDescent="0.2">
      <c r="A1745" s="37" t="s">
        <v>27</v>
      </c>
      <c r="B1745" s="37" t="s">
        <v>3115</v>
      </c>
      <c r="C1745" s="37" t="s">
        <v>28</v>
      </c>
      <c r="D1745" s="37" t="s">
        <v>30</v>
      </c>
      <c r="E1745" s="193" t="str">
        <f>+LEFT(Tabla1[[#This Row],[RutDV]],8)</f>
        <v>18360274</v>
      </c>
      <c r="F1745" s="193" t="str">
        <f>+RIGHT(Tabla1[[#This Row],[RutDV]],1)</f>
        <v>8</v>
      </c>
      <c r="G1745" s="92" t="s">
        <v>8360</v>
      </c>
      <c r="H1745" s="92" t="s">
        <v>8415</v>
      </c>
      <c r="I1745" s="93" t="str">
        <f>+TRIM(Tabla1[[#This Row],[Nombres]]&amp;" "&amp;Tabla1[[#This Row],[Apellidos]])</f>
        <v>MIGUEL ANGEL HERNANDEZ TORRES</v>
      </c>
      <c r="J1745" s="92" t="s">
        <v>1395</v>
      </c>
      <c r="K1745" s="92" t="s">
        <v>8343</v>
      </c>
      <c r="L1745" s="100" t="s">
        <v>2494</v>
      </c>
      <c r="M1745" s="100" t="s">
        <v>2499</v>
      </c>
      <c r="N1745" s="100" t="s">
        <v>3596</v>
      </c>
      <c r="O1745" s="92"/>
      <c r="P1745" s="94">
        <v>43929</v>
      </c>
      <c r="Q1745" s="94"/>
      <c r="R1745" s="157"/>
      <c r="S1745" s="157"/>
      <c r="T1745" s="157"/>
      <c r="U1745" s="157"/>
      <c r="V1745" s="94">
        <v>34179</v>
      </c>
      <c r="W1745" s="94" t="s">
        <v>8362</v>
      </c>
      <c r="X1745" s="92"/>
      <c r="Y1745" s="92" t="str">
        <f>+IFERROR(VLOOKUP(Tabla1[[#This Row],[Supervisor]],STAFF!E:H,4,0),"")</f>
        <v/>
      </c>
      <c r="Z1745" s="94">
        <v>43908</v>
      </c>
      <c r="AA1745" s="94">
        <v>43928</v>
      </c>
      <c r="AB1745" s="92"/>
      <c r="AC1745" s="94"/>
      <c r="AD1745" s="92" t="s">
        <v>8415</v>
      </c>
      <c r="AE1745" s="92" t="s">
        <v>8415</v>
      </c>
      <c r="AF1745" s="92">
        <v>19294</v>
      </c>
      <c r="AG1745" s="92" t="s">
        <v>8431</v>
      </c>
      <c r="AH1745" s="92"/>
      <c r="AI1745" s="92"/>
      <c r="AJ1745" s="92">
        <v>73</v>
      </c>
      <c r="AK1745" s="92" t="s">
        <v>8362</v>
      </c>
      <c r="AL1745" s="92" t="s">
        <v>709</v>
      </c>
      <c r="AM1745" s="92"/>
      <c r="AN1745" s="92" t="str">
        <f>+IF(AL1745=45,1,"")</f>
        <v/>
      </c>
      <c r="AO1745" s="94">
        <f ca="1">+TODAY()</f>
        <v>44256</v>
      </c>
      <c r="AP1745" s="93" t="str">
        <f>+IF(Tabla1[[#This Row],[Fecha Ingreso Plataforma]]="","",AO1745-AC1745)</f>
        <v/>
      </c>
      <c r="AQ1745" s="94"/>
      <c r="AR1745" s="95">
        <f>+IF(Tabla1[[#This Row],[Fecha Baja]]="","",VALUE(1&amp;"/"&amp;MONTH(Tabla1[[#This Row],[Fecha Baja]])&amp;"/"&amp;YEAR(Tabla1[[#This Row],[Fecha Baja]])))</f>
        <v>43922</v>
      </c>
      <c r="AS1745" s="95" t="str">
        <f>IF(Tabla1[[#This Row],[Fecha Ingreso Plataforma]]="","",VALUE(1&amp;"/"&amp;MONTH(Tabla1[[#This Row],[Fecha Ingreso Plataforma]])&amp;"/"&amp;YEAR(Tabla1[[#This Row],[Fecha Ingreso Plataforma]])))</f>
        <v/>
      </c>
      <c r="AT1745" s="93" t="str">
        <f>+IF(AND(Tabla1[[#This Row],[dias]]&gt;=135,Tabla1[[#This Row],[Estado]]="Vigente"),"Si","No")</f>
        <v>No</v>
      </c>
      <c r="AU1745" s="93" t="str">
        <f>+IF(COUNTIF('PLAN EMPLEADO'!I:I,Tabla1[[#This Row],[Mail]])=0,"No","Si")</f>
        <v>No</v>
      </c>
      <c r="AV1745" s="93" t="s">
        <v>709</v>
      </c>
      <c r="AW1745" s="194"/>
    </row>
    <row r="1746" spans="1:49" x14ac:dyDescent="0.2">
      <c r="A1746" s="37" t="s">
        <v>27</v>
      </c>
      <c r="B1746" s="37" t="s">
        <v>3115</v>
      </c>
      <c r="C1746" s="37" t="s">
        <v>28</v>
      </c>
      <c r="D1746" s="37" t="s">
        <v>30</v>
      </c>
      <c r="E1746" s="193" t="str">
        <f>+LEFT(Tabla1[[#This Row],[RutDV]],8)</f>
        <v>16054079</v>
      </c>
      <c r="F1746" s="193" t="str">
        <f>+RIGHT(Tabla1[[#This Row],[RutDV]],1)</f>
        <v>6</v>
      </c>
      <c r="G1746" s="92" t="s">
        <v>8354</v>
      </c>
      <c r="H1746" s="92" t="s">
        <v>8409</v>
      </c>
      <c r="I1746" s="93" t="str">
        <f>+TRIM(Tabla1[[#This Row],[Nombres]]&amp;" "&amp;Tabla1[[#This Row],[Apellidos]])</f>
        <v>SERGIO ALEJANDRO GOMEZ YAÑEZ</v>
      </c>
      <c r="J1746" s="92" t="s">
        <v>1826</v>
      </c>
      <c r="K1746" s="92" t="s">
        <v>8333</v>
      </c>
      <c r="L1746" s="100" t="s">
        <v>2494</v>
      </c>
      <c r="M1746" s="100" t="s">
        <v>2499</v>
      </c>
      <c r="N1746" s="100" t="s">
        <v>3112</v>
      </c>
      <c r="O1746" s="92"/>
      <c r="P1746" s="94">
        <v>43923</v>
      </c>
      <c r="Q1746" s="94"/>
      <c r="R1746" s="157"/>
      <c r="S1746" s="157"/>
      <c r="T1746" s="157"/>
      <c r="U1746" s="157"/>
      <c r="V1746" s="94">
        <v>31282</v>
      </c>
      <c r="W1746" s="94" t="s">
        <v>8362</v>
      </c>
      <c r="X1746" s="92"/>
      <c r="Y1746" s="92" t="str">
        <f>+IFERROR(VLOOKUP(Tabla1[[#This Row],[Supervisor]],STAFF!E:H,4,0),"")</f>
        <v/>
      </c>
      <c r="Z1746" s="94">
        <v>43908</v>
      </c>
      <c r="AA1746" s="94">
        <v>43928</v>
      </c>
      <c r="AB1746" s="92"/>
      <c r="AC1746" s="94"/>
      <c r="AD1746" s="92" t="s">
        <v>8409</v>
      </c>
      <c r="AE1746" s="92" t="s">
        <v>8409</v>
      </c>
      <c r="AF1746" s="92">
        <v>19247</v>
      </c>
      <c r="AG1746" s="92" t="s">
        <v>8425</v>
      </c>
      <c r="AH1746" s="92"/>
      <c r="AI1746" s="92"/>
      <c r="AJ1746" s="92">
        <v>73</v>
      </c>
      <c r="AK1746" s="92" t="s">
        <v>8362</v>
      </c>
      <c r="AL1746" s="92" t="s">
        <v>709</v>
      </c>
      <c r="AM1746" s="92"/>
      <c r="AN1746" s="92" t="str">
        <f>+IF(AL1746=45,1,"")</f>
        <v/>
      </c>
      <c r="AO1746" s="94">
        <f ca="1">+TODAY()</f>
        <v>44256</v>
      </c>
      <c r="AP1746" s="93" t="str">
        <f>+IF(Tabla1[[#This Row],[Fecha Ingreso Plataforma]]="","",AO1746-AC1746)</f>
        <v/>
      </c>
      <c r="AQ1746" s="94"/>
      <c r="AR1746" s="95">
        <f>+IF(Tabla1[[#This Row],[Fecha Baja]]="","",VALUE(1&amp;"/"&amp;MONTH(Tabla1[[#This Row],[Fecha Baja]])&amp;"/"&amp;YEAR(Tabla1[[#This Row],[Fecha Baja]])))</f>
        <v>43922</v>
      </c>
      <c r="AS1746" s="95" t="str">
        <f>IF(Tabla1[[#This Row],[Fecha Ingreso Plataforma]]="","",VALUE(1&amp;"/"&amp;MONTH(Tabla1[[#This Row],[Fecha Ingreso Plataforma]])&amp;"/"&amp;YEAR(Tabla1[[#This Row],[Fecha Ingreso Plataforma]])))</f>
        <v/>
      </c>
      <c r="AT1746" s="93" t="str">
        <f>+IF(AND(Tabla1[[#This Row],[dias]]&gt;=135,Tabla1[[#This Row],[Estado]]="Vigente"),"Si","No")</f>
        <v>No</v>
      </c>
      <c r="AU1746" s="93" t="str">
        <f>+IF(COUNTIF('PLAN EMPLEADO'!I:I,Tabla1[[#This Row],[Mail]])=0,"No","Si")</f>
        <v>No</v>
      </c>
      <c r="AV1746" s="93" t="s">
        <v>709</v>
      </c>
      <c r="AW1746" s="194"/>
    </row>
    <row r="1747" spans="1:49" x14ac:dyDescent="0.2">
      <c r="A1747" s="37" t="s">
        <v>27</v>
      </c>
      <c r="B1747" s="37" t="s">
        <v>3115</v>
      </c>
      <c r="C1747" s="37" t="s">
        <v>28</v>
      </c>
      <c r="D1747" s="37" t="s">
        <v>30</v>
      </c>
      <c r="E1747" s="193" t="str">
        <f>+LEFT(Tabla1[[#This Row],[RutDV]],8)</f>
        <v>14711485</v>
      </c>
      <c r="F1747" s="193" t="str">
        <f>+RIGHT(Tabla1[[#This Row],[RutDV]],1)</f>
        <v>0</v>
      </c>
      <c r="G1747" s="92" t="s">
        <v>8377</v>
      </c>
      <c r="H1747" s="92" t="s">
        <v>8452</v>
      </c>
      <c r="I1747" s="93" t="str">
        <f>+TRIM(Tabla1[[#This Row],[Nombres]]&amp;" "&amp;Tabla1[[#This Row],[Apellidos]])</f>
        <v>ANA MERCEDES RAMBAY SALAZAR</v>
      </c>
      <c r="J1747" s="92" t="s">
        <v>8400</v>
      </c>
      <c r="K1747" s="92" t="s">
        <v>8401</v>
      </c>
      <c r="L1747" s="102" t="s">
        <v>2494</v>
      </c>
      <c r="M1747" s="102" t="s">
        <v>2499</v>
      </c>
      <c r="N1747" s="102" t="s">
        <v>3112</v>
      </c>
      <c r="O1747" s="92"/>
      <c r="P1747" s="94">
        <v>43917</v>
      </c>
      <c r="Q1747" s="94"/>
      <c r="R1747" s="157"/>
      <c r="S1747" s="157"/>
      <c r="T1747" s="157"/>
      <c r="U1747" s="157"/>
      <c r="V1747" s="94">
        <v>30218</v>
      </c>
      <c r="W1747" s="94" t="s">
        <v>5890</v>
      </c>
      <c r="X1747" s="92"/>
      <c r="Y1747" s="92" t="str">
        <f>+IFERROR(VLOOKUP(Tabla1[[#This Row],[Supervisor]],STAFF!E:H,4,0),"")</f>
        <v/>
      </c>
      <c r="Z1747" s="94">
        <v>43916</v>
      </c>
      <c r="AA1747" s="94">
        <v>43930</v>
      </c>
      <c r="AB1747" s="92"/>
      <c r="AC1747" s="94"/>
      <c r="AD1747" s="92" t="s">
        <v>8452</v>
      </c>
      <c r="AE1747" s="92" t="s">
        <v>8452</v>
      </c>
      <c r="AF1747" s="92">
        <v>19341</v>
      </c>
      <c r="AG1747" s="92" t="s">
        <v>8465</v>
      </c>
      <c r="AH1747" s="92"/>
      <c r="AI1747" s="92"/>
      <c r="AJ1747" s="92">
        <v>74</v>
      </c>
      <c r="AK1747" s="92" t="s">
        <v>5890</v>
      </c>
      <c r="AL1747" s="92" t="s">
        <v>709</v>
      </c>
      <c r="AM1747" s="92"/>
      <c r="AN1747" s="92" t="str">
        <f>+IF(AL1747=45,1,"")</f>
        <v/>
      </c>
      <c r="AO1747" s="94">
        <f ca="1">+TODAY()</f>
        <v>44256</v>
      </c>
      <c r="AP1747" s="93" t="str">
        <f>+IF(Tabla1[[#This Row],[Fecha Ingreso Plataforma]]="","",AO1747-AC1747)</f>
        <v/>
      </c>
      <c r="AQ1747" s="94"/>
      <c r="AR1747" s="95">
        <f>+IF(Tabla1[[#This Row],[Fecha Baja]]="","",VALUE(1&amp;"/"&amp;MONTH(Tabla1[[#This Row],[Fecha Baja]])&amp;"/"&amp;YEAR(Tabla1[[#This Row],[Fecha Baja]])))</f>
        <v>43891</v>
      </c>
      <c r="AS1747" s="95" t="str">
        <f>IF(Tabla1[[#This Row],[Fecha Ingreso Plataforma]]="","",VALUE(1&amp;"/"&amp;MONTH(Tabla1[[#This Row],[Fecha Ingreso Plataforma]])&amp;"/"&amp;YEAR(Tabla1[[#This Row],[Fecha Ingreso Plataforma]])))</f>
        <v/>
      </c>
      <c r="AT1747" s="93" t="str">
        <f>+IF(AND(Tabla1[[#This Row],[dias]]&gt;=135,Tabla1[[#This Row],[Estado]]="Vigente"),"Si","No")</f>
        <v>No</v>
      </c>
      <c r="AU1747" s="93" t="str">
        <f>+IF(COUNTIF('PLAN EMPLEADO'!I:I,Tabla1[[#This Row],[Mail]])=0,"No","Si")</f>
        <v>No</v>
      </c>
      <c r="AV1747" s="93" t="s">
        <v>709</v>
      </c>
      <c r="AW1747" s="194"/>
    </row>
    <row r="1748" spans="1:49" x14ac:dyDescent="0.2">
      <c r="A1748" s="37" t="s">
        <v>27</v>
      </c>
      <c r="B1748" s="37" t="s">
        <v>3115</v>
      </c>
      <c r="C1748" s="37" t="s">
        <v>28</v>
      </c>
      <c r="D1748" s="37" t="s">
        <v>30</v>
      </c>
      <c r="E1748" s="193" t="str">
        <f>+LEFT(Tabla1[[#This Row],[RutDV]],8)</f>
        <v>19458609</v>
      </c>
      <c r="F1748" s="193" t="str">
        <f>+RIGHT(Tabla1[[#This Row],[RutDV]],1)</f>
        <v>4</v>
      </c>
      <c r="G1748" s="92" t="s">
        <v>8370</v>
      </c>
      <c r="H1748" s="92" t="s">
        <v>8445</v>
      </c>
      <c r="I1748" s="93" t="str">
        <f>+TRIM(Tabla1[[#This Row],[Nombres]]&amp;" "&amp;Tabla1[[#This Row],[Apellidos]])</f>
        <v>DIEGO IGNACIO LATORRE LATORRE</v>
      </c>
      <c r="J1748" s="92" t="s">
        <v>5754</v>
      </c>
      <c r="K1748" s="92" t="s">
        <v>8390</v>
      </c>
      <c r="L1748" s="102" t="s">
        <v>2494</v>
      </c>
      <c r="M1748" s="102" t="s">
        <v>2499</v>
      </c>
      <c r="N1748" s="102" t="s">
        <v>3112</v>
      </c>
      <c r="O1748" s="92"/>
      <c r="P1748" s="94">
        <v>43917</v>
      </c>
      <c r="Q1748" s="94"/>
      <c r="R1748" s="157"/>
      <c r="S1748" s="157"/>
      <c r="T1748" s="157"/>
      <c r="U1748" s="157"/>
      <c r="V1748" s="94">
        <v>35288</v>
      </c>
      <c r="W1748" s="94" t="s">
        <v>5890</v>
      </c>
      <c r="X1748" s="92"/>
      <c r="Y1748" s="92" t="str">
        <f>+IFERROR(VLOOKUP(Tabla1[[#This Row],[Supervisor]],STAFF!E:H,4,0),"")</f>
        <v/>
      </c>
      <c r="Z1748" s="94">
        <v>43916</v>
      </c>
      <c r="AA1748" s="94">
        <v>43930</v>
      </c>
      <c r="AB1748" s="92"/>
      <c r="AC1748" s="94"/>
      <c r="AD1748" s="92" t="s">
        <v>8445</v>
      </c>
      <c r="AE1748" s="92" t="s">
        <v>8445</v>
      </c>
      <c r="AF1748" s="92">
        <v>19218</v>
      </c>
      <c r="AG1748" s="92" t="s">
        <v>8460</v>
      </c>
      <c r="AH1748" s="92"/>
      <c r="AI1748" s="92"/>
      <c r="AJ1748" s="92">
        <v>74</v>
      </c>
      <c r="AK1748" s="92" t="s">
        <v>5890</v>
      </c>
      <c r="AL1748" s="92" t="s">
        <v>709</v>
      </c>
      <c r="AM1748" s="92"/>
      <c r="AN1748" s="92" t="str">
        <f>+IF(AL1748=45,1,"")</f>
        <v/>
      </c>
      <c r="AO1748" s="94">
        <f ca="1">+TODAY()</f>
        <v>44256</v>
      </c>
      <c r="AP1748" s="93" t="str">
        <f>+IF(Tabla1[[#This Row],[Fecha Ingreso Plataforma]]="","",AO1748-AC1748)</f>
        <v/>
      </c>
      <c r="AQ1748" s="94"/>
      <c r="AR1748" s="95">
        <f>+IF(Tabla1[[#This Row],[Fecha Baja]]="","",VALUE(1&amp;"/"&amp;MONTH(Tabla1[[#This Row],[Fecha Baja]])&amp;"/"&amp;YEAR(Tabla1[[#This Row],[Fecha Baja]])))</f>
        <v>43891</v>
      </c>
      <c r="AS1748" s="95" t="str">
        <f>IF(Tabla1[[#This Row],[Fecha Ingreso Plataforma]]="","",VALUE(1&amp;"/"&amp;MONTH(Tabla1[[#This Row],[Fecha Ingreso Plataforma]])&amp;"/"&amp;YEAR(Tabla1[[#This Row],[Fecha Ingreso Plataforma]])))</f>
        <v/>
      </c>
      <c r="AT1748" s="93" t="str">
        <f>+IF(AND(Tabla1[[#This Row],[dias]]&gt;=135,Tabla1[[#This Row],[Estado]]="Vigente"),"Si","No")</f>
        <v>No</v>
      </c>
      <c r="AU1748" s="93" t="str">
        <f>+IF(COUNTIF('PLAN EMPLEADO'!I:I,Tabla1[[#This Row],[Mail]])=0,"No","Si")</f>
        <v>No</v>
      </c>
      <c r="AV1748" s="93" t="s">
        <v>709</v>
      </c>
      <c r="AW1748" s="194"/>
    </row>
    <row r="1749" spans="1:49" x14ac:dyDescent="0.2">
      <c r="A1749" s="37" t="s">
        <v>27</v>
      </c>
      <c r="B1749" s="37" t="s">
        <v>3115</v>
      </c>
      <c r="C1749" s="37" t="s">
        <v>28</v>
      </c>
      <c r="D1749" s="37" t="s">
        <v>30</v>
      </c>
      <c r="E1749" s="193" t="str">
        <f>+LEFT(Tabla1[[#This Row],[RutDV]],8)</f>
        <v>16054518</v>
      </c>
      <c r="F1749" s="193" t="str">
        <f>+RIGHT(Tabla1[[#This Row],[RutDV]],1)</f>
        <v>6</v>
      </c>
      <c r="G1749" s="92" t="s">
        <v>8375</v>
      </c>
      <c r="H1749" s="92" t="s">
        <v>8450</v>
      </c>
      <c r="I1749" s="93" t="str">
        <f>+TRIM(Tabla1[[#This Row],[Nombres]]&amp;" "&amp;Tabla1[[#This Row],[Apellidos]])</f>
        <v>FRANCIA ATENEA NIETO MIRANDA</v>
      </c>
      <c r="J1749" s="92" t="s">
        <v>8398</v>
      </c>
      <c r="K1749" s="92" t="s">
        <v>8399</v>
      </c>
      <c r="L1749" s="102" t="s">
        <v>2494</v>
      </c>
      <c r="M1749" s="102" t="s">
        <v>2499</v>
      </c>
      <c r="N1749" s="102" t="s">
        <v>3112</v>
      </c>
      <c r="O1749" s="92"/>
      <c r="P1749" s="94">
        <v>43928</v>
      </c>
      <c r="Q1749" s="94"/>
      <c r="R1749" s="157"/>
      <c r="S1749" s="157"/>
      <c r="T1749" s="157"/>
      <c r="U1749" s="157"/>
      <c r="V1749" s="94">
        <v>31393</v>
      </c>
      <c r="W1749" s="94" t="s">
        <v>5890</v>
      </c>
      <c r="X1749" s="92"/>
      <c r="Y1749" s="92" t="str">
        <f>+IFERROR(VLOOKUP(Tabla1[[#This Row],[Supervisor]],STAFF!E:H,4,0),"")</f>
        <v/>
      </c>
      <c r="Z1749" s="94">
        <v>43916</v>
      </c>
      <c r="AA1749" s="94">
        <v>43930</v>
      </c>
      <c r="AB1749" s="92"/>
      <c r="AC1749" s="94"/>
      <c r="AD1749" s="92" t="s">
        <v>8450</v>
      </c>
      <c r="AE1749" s="92" t="s">
        <v>8450</v>
      </c>
      <c r="AF1749" s="92">
        <v>19337</v>
      </c>
      <c r="AG1749" s="92" t="s">
        <v>8464</v>
      </c>
      <c r="AH1749" s="92"/>
      <c r="AI1749" s="92"/>
      <c r="AJ1749" s="92">
        <v>74</v>
      </c>
      <c r="AK1749" s="92" t="s">
        <v>5890</v>
      </c>
      <c r="AL1749" s="92" t="s">
        <v>709</v>
      </c>
      <c r="AM1749" s="92"/>
      <c r="AN1749" s="92" t="str">
        <f>+IF(AL1749=45,1,"")</f>
        <v/>
      </c>
      <c r="AO1749" s="94">
        <f ca="1">+TODAY()</f>
        <v>44256</v>
      </c>
      <c r="AP1749" s="93" t="str">
        <f>+IF(Tabla1[[#This Row],[Fecha Ingreso Plataforma]]="","",AO1749-AC1749)</f>
        <v/>
      </c>
      <c r="AQ1749" s="94"/>
      <c r="AR1749" s="95">
        <f>+IF(Tabla1[[#This Row],[Fecha Baja]]="","",VALUE(1&amp;"/"&amp;MONTH(Tabla1[[#This Row],[Fecha Baja]])&amp;"/"&amp;YEAR(Tabla1[[#This Row],[Fecha Baja]])))</f>
        <v>43922</v>
      </c>
      <c r="AS1749" s="95" t="str">
        <f>IF(Tabla1[[#This Row],[Fecha Ingreso Plataforma]]="","",VALUE(1&amp;"/"&amp;MONTH(Tabla1[[#This Row],[Fecha Ingreso Plataforma]])&amp;"/"&amp;YEAR(Tabla1[[#This Row],[Fecha Ingreso Plataforma]])))</f>
        <v/>
      </c>
      <c r="AT1749" s="93" t="str">
        <f>+IF(AND(Tabla1[[#This Row],[dias]]&gt;=135,Tabla1[[#This Row],[Estado]]="Vigente"),"Si","No")</f>
        <v>No</v>
      </c>
      <c r="AU1749" s="93" t="str">
        <f>+IF(COUNTIF('PLAN EMPLEADO'!I:I,Tabla1[[#This Row],[Mail]])=0,"No","Si")</f>
        <v>No</v>
      </c>
      <c r="AV1749" s="93" t="s">
        <v>709</v>
      </c>
      <c r="AW1749" s="194"/>
    </row>
    <row r="1750" spans="1:49" x14ac:dyDescent="0.2">
      <c r="A1750" s="37" t="s">
        <v>27</v>
      </c>
      <c r="B1750" s="37" t="s">
        <v>3115</v>
      </c>
      <c r="C1750" s="37" t="s">
        <v>28</v>
      </c>
      <c r="D1750" s="37" t="s">
        <v>30</v>
      </c>
      <c r="E1750" s="193" t="str">
        <f>+LEFT(Tabla1[[#This Row],[RutDV]],8)</f>
        <v>17721996</v>
      </c>
      <c r="F1750" s="193" t="str">
        <f>+RIGHT(Tabla1[[#This Row],[RutDV]],1)</f>
        <v>7</v>
      </c>
      <c r="G1750" s="92" t="s">
        <v>8369</v>
      </c>
      <c r="H1750" s="92" t="s">
        <v>8444</v>
      </c>
      <c r="I1750" s="93" t="str">
        <f>+TRIM(Tabla1[[#This Row],[Nombres]]&amp;" "&amp;Tabla1[[#This Row],[Apellidos]])</f>
        <v>JENNY JAZMIN CASTILLO ARAYA</v>
      </c>
      <c r="J1750" s="92" t="s">
        <v>8388</v>
      </c>
      <c r="K1750" s="92" t="s">
        <v>8389</v>
      </c>
      <c r="L1750" s="102" t="s">
        <v>2494</v>
      </c>
      <c r="M1750" s="102" t="s">
        <v>2499</v>
      </c>
      <c r="N1750" s="102" t="s">
        <v>3112</v>
      </c>
      <c r="O1750" s="92"/>
      <c r="P1750" s="94">
        <v>43922</v>
      </c>
      <c r="Q1750" s="94"/>
      <c r="R1750" s="157"/>
      <c r="S1750" s="157"/>
      <c r="T1750" s="157"/>
      <c r="U1750" s="157"/>
      <c r="V1750" s="94">
        <v>33228</v>
      </c>
      <c r="W1750" s="94" t="s">
        <v>5890</v>
      </c>
      <c r="X1750" s="92"/>
      <c r="Y1750" s="92" t="str">
        <f>+IFERROR(VLOOKUP(Tabla1[[#This Row],[Supervisor]],STAFF!E:H,4,0),"")</f>
        <v/>
      </c>
      <c r="Z1750" s="94">
        <v>43916</v>
      </c>
      <c r="AA1750" s="94">
        <v>43930</v>
      </c>
      <c r="AB1750" s="92"/>
      <c r="AC1750" s="94"/>
      <c r="AD1750" s="92" t="s">
        <v>8444</v>
      </c>
      <c r="AE1750" s="92" t="s">
        <v>8444</v>
      </c>
      <c r="AF1750" s="92">
        <v>19206</v>
      </c>
      <c r="AG1750" s="92" t="s">
        <v>8459</v>
      </c>
      <c r="AH1750" s="92"/>
      <c r="AI1750" s="92"/>
      <c r="AJ1750" s="92">
        <v>74</v>
      </c>
      <c r="AK1750" s="92" t="s">
        <v>5890</v>
      </c>
      <c r="AL1750" s="92" t="s">
        <v>709</v>
      </c>
      <c r="AM1750" s="92"/>
      <c r="AN1750" s="92" t="str">
        <f>+IF(AL1750=45,1,"")</f>
        <v/>
      </c>
      <c r="AO1750" s="94">
        <f ca="1">+TODAY()</f>
        <v>44256</v>
      </c>
      <c r="AP1750" s="93" t="str">
        <f>+IF(Tabla1[[#This Row],[Fecha Ingreso Plataforma]]="","",AO1750-AC1750)</f>
        <v/>
      </c>
      <c r="AQ1750" s="94"/>
      <c r="AR1750" s="95">
        <f>+IF(Tabla1[[#This Row],[Fecha Baja]]="","",VALUE(1&amp;"/"&amp;MONTH(Tabla1[[#This Row],[Fecha Baja]])&amp;"/"&amp;YEAR(Tabla1[[#This Row],[Fecha Baja]])))</f>
        <v>43922</v>
      </c>
      <c r="AS1750" s="95" t="str">
        <f>IF(Tabla1[[#This Row],[Fecha Ingreso Plataforma]]="","",VALUE(1&amp;"/"&amp;MONTH(Tabla1[[#This Row],[Fecha Ingreso Plataforma]])&amp;"/"&amp;YEAR(Tabla1[[#This Row],[Fecha Ingreso Plataforma]])))</f>
        <v/>
      </c>
      <c r="AT1750" s="93" t="str">
        <f>+IF(AND(Tabla1[[#This Row],[dias]]&gt;=135,Tabla1[[#This Row],[Estado]]="Vigente"),"Si","No")</f>
        <v>No</v>
      </c>
      <c r="AU1750" s="93" t="str">
        <f>+IF(COUNTIF('PLAN EMPLEADO'!I:I,Tabla1[[#This Row],[Mail]])=0,"No","Si")</f>
        <v>No</v>
      </c>
      <c r="AV1750" s="93" t="s">
        <v>709</v>
      </c>
      <c r="AW1750" s="194"/>
    </row>
    <row r="1751" spans="1:49" x14ac:dyDescent="0.2">
      <c r="A1751" s="37" t="s">
        <v>27</v>
      </c>
      <c r="B1751" s="37" t="s">
        <v>3115</v>
      </c>
      <c r="C1751" s="37" t="s">
        <v>28</v>
      </c>
      <c r="D1751" s="37" t="s">
        <v>30</v>
      </c>
      <c r="E1751" s="193" t="str">
        <f>+LEFT(Tabla1[[#This Row],[RutDV]],8)</f>
        <v>18606494</v>
      </c>
      <c r="F1751" s="193" t="str">
        <f>+RIGHT(Tabla1[[#This Row],[RutDV]],1)</f>
        <v>1</v>
      </c>
      <c r="G1751" s="92" t="s">
        <v>8373</v>
      </c>
      <c r="H1751" s="92" t="s">
        <v>8448</v>
      </c>
      <c r="I1751" s="93" t="str">
        <f>+TRIM(Tabla1[[#This Row],[Nombres]]&amp;" "&amp;Tabla1[[#This Row],[Apellidos]])</f>
        <v>NATANAEL ANDRES SALAMANCA SANCHEZ</v>
      </c>
      <c r="J1751" s="92" t="s">
        <v>8395</v>
      </c>
      <c r="K1751" s="92" t="s">
        <v>8396</v>
      </c>
      <c r="L1751" s="102" t="s">
        <v>2494</v>
      </c>
      <c r="M1751" s="102" t="s">
        <v>2499</v>
      </c>
      <c r="N1751" s="102" t="s">
        <v>3112</v>
      </c>
      <c r="O1751" s="92"/>
      <c r="P1751" s="94">
        <v>43928</v>
      </c>
      <c r="Q1751" s="94"/>
      <c r="R1751" s="157"/>
      <c r="S1751" s="157"/>
      <c r="T1751" s="157"/>
      <c r="U1751" s="157"/>
      <c r="V1751" s="94">
        <v>34343</v>
      </c>
      <c r="W1751" s="94" t="s">
        <v>5890</v>
      </c>
      <c r="X1751" s="92"/>
      <c r="Y1751" s="92" t="str">
        <f>+IFERROR(VLOOKUP(Tabla1[[#This Row],[Supervisor]],STAFF!E:H,4,0),"")</f>
        <v/>
      </c>
      <c r="Z1751" s="94">
        <v>43916</v>
      </c>
      <c r="AA1751" s="94">
        <v>43930</v>
      </c>
      <c r="AB1751" s="92"/>
      <c r="AC1751" s="94"/>
      <c r="AD1751" s="92" t="s">
        <v>8448</v>
      </c>
      <c r="AE1751" s="92" t="s">
        <v>8448</v>
      </c>
      <c r="AF1751" s="92">
        <v>19328</v>
      </c>
      <c r="AG1751" s="92" t="s">
        <v>8462</v>
      </c>
      <c r="AH1751" s="92"/>
      <c r="AI1751" s="92"/>
      <c r="AJ1751" s="92">
        <v>74</v>
      </c>
      <c r="AK1751" s="92" t="s">
        <v>5890</v>
      </c>
      <c r="AL1751" s="92" t="s">
        <v>709</v>
      </c>
      <c r="AM1751" s="92"/>
      <c r="AN1751" s="92" t="str">
        <f>+IF(AL1751=45,1,"")</f>
        <v/>
      </c>
      <c r="AO1751" s="94">
        <f ca="1">+TODAY()</f>
        <v>44256</v>
      </c>
      <c r="AP1751" s="93" t="str">
        <f>+IF(Tabla1[[#This Row],[Fecha Ingreso Plataforma]]="","",AO1751-AC1751)</f>
        <v/>
      </c>
      <c r="AQ1751" s="94"/>
      <c r="AR1751" s="95">
        <f>+IF(Tabla1[[#This Row],[Fecha Baja]]="","",VALUE(1&amp;"/"&amp;MONTH(Tabla1[[#This Row],[Fecha Baja]])&amp;"/"&amp;YEAR(Tabla1[[#This Row],[Fecha Baja]])))</f>
        <v>43922</v>
      </c>
      <c r="AS1751" s="95" t="str">
        <f>IF(Tabla1[[#This Row],[Fecha Ingreso Plataforma]]="","",VALUE(1&amp;"/"&amp;MONTH(Tabla1[[#This Row],[Fecha Ingreso Plataforma]])&amp;"/"&amp;YEAR(Tabla1[[#This Row],[Fecha Ingreso Plataforma]])))</f>
        <v/>
      </c>
      <c r="AT1751" s="93" t="str">
        <f>+IF(AND(Tabla1[[#This Row],[dias]]&gt;=135,Tabla1[[#This Row],[Estado]]="Vigente"),"Si","No")</f>
        <v>No</v>
      </c>
      <c r="AU1751" s="93" t="str">
        <f>+IF(COUNTIF('PLAN EMPLEADO'!I:I,Tabla1[[#This Row],[Mail]])=0,"No","Si")</f>
        <v>No</v>
      </c>
      <c r="AV1751" s="93" t="s">
        <v>709</v>
      </c>
      <c r="AW1751" s="194"/>
    </row>
    <row r="1752" spans="1:49" x14ac:dyDescent="0.2">
      <c r="A1752" s="37" t="s">
        <v>27</v>
      </c>
      <c r="B1752" s="37" t="s">
        <v>3115</v>
      </c>
      <c r="C1752" s="37" t="s">
        <v>28</v>
      </c>
      <c r="D1752" s="37" t="s">
        <v>30</v>
      </c>
      <c r="E1752" s="193" t="str">
        <f>+LEFT(Tabla1[[#This Row],[RutDV]],8)</f>
        <v>20006417</v>
      </c>
      <c r="F1752" s="193" t="str">
        <f>+RIGHT(Tabla1[[#This Row],[RutDV]],1)</f>
        <v>8</v>
      </c>
      <c r="G1752" s="92" t="s">
        <v>8368</v>
      </c>
      <c r="H1752" s="92" t="s">
        <v>8443</v>
      </c>
      <c r="I1752" s="93" t="str">
        <f>+TRIM(Tabla1[[#This Row],[Nombres]]&amp;" "&amp;Tabla1[[#This Row],[Apellidos]])</f>
        <v>SOFIA EUGENIA XIMENA DIAZ CORTES</v>
      </c>
      <c r="J1752" s="92" t="s">
        <v>8386</v>
      </c>
      <c r="K1752" s="92" t="s">
        <v>8387</v>
      </c>
      <c r="L1752" s="102" t="s">
        <v>2494</v>
      </c>
      <c r="M1752" s="102" t="s">
        <v>2499</v>
      </c>
      <c r="N1752" s="102" t="s">
        <v>3112</v>
      </c>
      <c r="O1752" s="92"/>
      <c r="P1752" s="94">
        <v>43924</v>
      </c>
      <c r="Q1752" s="94"/>
      <c r="R1752" s="157"/>
      <c r="S1752" s="157"/>
      <c r="T1752" s="157"/>
      <c r="U1752" s="157"/>
      <c r="V1752" s="94">
        <v>36302</v>
      </c>
      <c r="W1752" s="94" t="s">
        <v>5890</v>
      </c>
      <c r="X1752" s="92"/>
      <c r="Y1752" s="92" t="str">
        <f>+IFERROR(VLOOKUP(Tabla1[[#This Row],[Supervisor]],STAFF!E:H,4,0),"")</f>
        <v/>
      </c>
      <c r="Z1752" s="94">
        <v>43916</v>
      </c>
      <c r="AA1752" s="94">
        <v>43930</v>
      </c>
      <c r="AB1752" s="92"/>
      <c r="AC1752" s="94"/>
      <c r="AD1752" s="92" t="s">
        <v>8443</v>
      </c>
      <c r="AE1752" s="92" t="s">
        <v>8443</v>
      </c>
      <c r="AF1752" s="92">
        <v>19188</v>
      </c>
      <c r="AG1752" s="92" t="s">
        <v>8458</v>
      </c>
      <c r="AH1752" s="92"/>
      <c r="AI1752" s="92"/>
      <c r="AJ1752" s="92">
        <v>74</v>
      </c>
      <c r="AK1752" s="92" t="s">
        <v>5890</v>
      </c>
      <c r="AL1752" s="92" t="s">
        <v>709</v>
      </c>
      <c r="AM1752" s="92"/>
      <c r="AN1752" s="92" t="str">
        <f>+IF(AL1752=45,1,"")</f>
        <v/>
      </c>
      <c r="AO1752" s="94">
        <f ca="1">+TODAY()</f>
        <v>44256</v>
      </c>
      <c r="AP1752" s="93" t="str">
        <f>+IF(Tabla1[[#This Row],[Fecha Ingreso Plataforma]]="","",AO1752-AC1752)</f>
        <v/>
      </c>
      <c r="AQ1752" s="94"/>
      <c r="AR1752" s="95">
        <f>+IF(Tabla1[[#This Row],[Fecha Baja]]="","",VALUE(1&amp;"/"&amp;MONTH(Tabla1[[#This Row],[Fecha Baja]])&amp;"/"&amp;YEAR(Tabla1[[#This Row],[Fecha Baja]])))</f>
        <v>43922</v>
      </c>
      <c r="AS1752" s="95" t="str">
        <f>IF(Tabla1[[#This Row],[Fecha Ingreso Plataforma]]="","",VALUE(1&amp;"/"&amp;MONTH(Tabla1[[#This Row],[Fecha Ingreso Plataforma]])&amp;"/"&amp;YEAR(Tabla1[[#This Row],[Fecha Ingreso Plataforma]])))</f>
        <v/>
      </c>
      <c r="AT1752" s="93" t="str">
        <f>+IF(AND(Tabla1[[#This Row],[dias]]&gt;=135,Tabla1[[#This Row],[Estado]]="Vigente"),"Si","No")</f>
        <v>No</v>
      </c>
      <c r="AU1752" s="93" t="str">
        <f>+IF(COUNTIF('PLAN EMPLEADO'!I:I,Tabla1[[#This Row],[Mail]])=0,"No","Si")</f>
        <v>No</v>
      </c>
      <c r="AV1752" s="93" t="s">
        <v>709</v>
      </c>
      <c r="AW1752" s="194"/>
    </row>
    <row r="1753" spans="1:49" x14ac:dyDescent="0.2">
      <c r="A1753" s="110" t="s">
        <v>27</v>
      </c>
      <c r="B1753" s="110" t="s">
        <v>3115</v>
      </c>
      <c r="C1753" s="110" t="s">
        <v>28</v>
      </c>
      <c r="D1753" s="110" t="s">
        <v>30</v>
      </c>
      <c r="E1753" s="193" t="str">
        <f>+LEFT(Tabla1[[#This Row],[RutDV]],8)</f>
        <v>19710537</v>
      </c>
      <c r="F1753" s="193" t="str">
        <f>+RIGHT(Tabla1[[#This Row],[RutDV]],1)</f>
        <v>2</v>
      </c>
      <c r="G1753" s="110" t="s">
        <v>8575</v>
      </c>
      <c r="H1753" s="110" t="s">
        <v>8593</v>
      </c>
      <c r="I1753" s="111" t="str">
        <f>+TRIM(Tabla1[[#This Row],[Nombres]]&amp;" "&amp;Tabla1[[#This Row],[Apellidos]])</f>
        <v>ANDRES EDUARDO FONCEA CARDENAS</v>
      </c>
      <c r="J1753" s="110" t="s">
        <v>8551</v>
      </c>
      <c r="K1753" s="110" t="s">
        <v>8552</v>
      </c>
      <c r="L1753" s="116" t="s">
        <v>2494</v>
      </c>
      <c r="M1753" s="116" t="s">
        <v>2499</v>
      </c>
      <c r="N1753" s="116" t="s">
        <v>3112</v>
      </c>
      <c r="O1753" s="110"/>
      <c r="P1753" s="109">
        <v>43935</v>
      </c>
      <c r="Q1753" s="109"/>
      <c r="R1753" s="133"/>
      <c r="S1753" s="133"/>
      <c r="T1753" s="133"/>
      <c r="U1753" s="133"/>
      <c r="V1753" s="109">
        <v>35650</v>
      </c>
      <c r="W1753" s="109" t="s">
        <v>5846</v>
      </c>
      <c r="X1753" s="110"/>
      <c r="Y1753" s="110" t="str">
        <f>+IFERROR(VLOOKUP(Tabla1[[#This Row],[Supervisor]],STAFF!E:H,4,0),"")</f>
        <v/>
      </c>
      <c r="Z1753" s="109">
        <v>43934</v>
      </c>
      <c r="AA1753" s="109">
        <v>43939</v>
      </c>
      <c r="AB1753" s="110"/>
      <c r="AC1753" s="109"/>
      <c r="AD1753" s="110" t="s">
        <v>8593</v>
      </c>
      <c r="AE1753" s="110" t="s">
        <v>8593</v>
      </c>
      <c r="AF1753" s="110">
        <v>19247</v>
      </c>
      <c r="AG1753" s="110" t="s">
        <v>8612</v>
      </c>
      <c r="AH1753" s="110"/>
      <c r="AI1753" s="110"/>
      <c r="AJ1753" s="110">
        <v>75</v>
      </c>
      <c r="AK1753" s="110" t="s">
        <v>5846</v>
      </c>
      <c r="AL1753" s="110" t="s">
        <v>709</v>
      </c>
      <c r="AM1753" s="110"/>
      <c r="AN1753" s="110" t="str">
        <f>+IF(AL1753=45,1,"")</f>
        <v/>
      </c>
      <c r="AO1753" s="109">
        <f ca="1">+TODAY()</f>
        <v>44256</v>
      </c>
      <c r="AP1753" s="111" t="str">
        <f>+IF(Tabla1[[#This Row],[Fecha Ingreso Plataforma]]="","",AO1753-AC1753)</f>
        <v/>
      </c>
      <c r="AQ1753" s="109"/>
      <c r="AR1753" s="112">
        <f>+IF(Tabla1[[#This Row],[Fecha Baja]]="","",VALUE(1&amp;"/"&amp;MONTH(Tabla1[[#This Row],[Fecha Baja]])&amp;"/"&amp;YEAR(Tabla1[[#This Row],[Fecha Baja]])))</f>
        <v>43922</v>
      </c>
      <c r="AS1753" s="112" t="str">
        <f>IF(Tabla1[[#This Row],[Fecha Ingreso Plataforma]]="","",VALUE(1&amp;"/"&amp;MONTH(Tabla1[[#This Row],[Fecha Ingreso Plataforma]])&amp;"/"&amp;YEAR(Tabla1[[#This Row],[Fecha Ingreso Plataforma]])))</f>
        <v/>
      </c>
      <c r="AT1753" s="111" t="str">
        <f>+IF(AND(Tabla1[[#This Row],[dias]]&gt;=135,Tabla1[[#This Row],[Estado]]="Vigente"),"Si","No")</f>
        <v>No</v>
      </c>
      <c r="AU1753" s="111" t="str">
        <f>+IF(COUNTIF('PLAN EMPLEADO'!I:I,Tabla1[[#This Row],[Mail]])=0,"No","Si")</f>
        <v>No</v>
      </c>
      <c r="AV1753" s="111" t="s">
        <v>709</v>
      </c>
      <c r="AW1753" s="194"/>
    </row>
    <row r="1754" spans="1:49" x14ac:dyDescent="0.2">
      <c r="A1754" s="110" t="s">
        <v>27</v>
      </c>
      <c r="B1754" s="110" t="s">
        <v>3115</v>
      </c>
      <c r="C1754" s="110" t="s">
        <v>28</v>
      </c>
      <c r="D1754" s="110" t="s">
        <v>30</v>
      </c>
      <c r="E1754" s="193" t="str">
        <f>+LEFT(Tabla1[[#This Row],[RutDV]],8)</f>
        <v>18179616</v>
      </c>
      <c r="F1754" s="193" t="str">
        <f>+RIGHT(Tabla1[[#This Row],[RutDV]],1)</f>
        <v>2</v>
      </c>
      <c r="G1754" s="110" t="s">
        <v>8568</v>
      </c>
      <c r="H1754" s="110" t="s">
        <v>8585</v>
      </c>
      <c r="I1754" s="111" t="str">
        <f>+TRIM(Tabla1[[#This Row],[Nombres]]&amp;" "&amp;Tabla1[[#This Row],[Apellidos]])</f>
        <v>CECILIA ANDREA ALFARO TORRES</v>
      </c>
      <c r="J1754" s="110" t="s">
        <v>8539</v>
      </c>
      <c r="K1754" s="110" t="s">
        <v>8540</v>
      </c>
      <c r="L1754" s="116" t="s">
        <v>2494</v>
      </c>
      <c r="M1754" s="116" t="s">
        <v>2499</v>
      </c>
      <c r="N1754" s="116" t="s">
        <v>3596</v>
      </c>
      <c r="O1754" s="110"/>
      <c r="P1754" s="109">
        <v>43939</v>
      </c>
      <c r="Q1754" s="109"/>
      <c r="R1754" s="133"/>
      <c r="S1754" s="133"/>
      <c r="T1754" s="133"/>
      <c r="U1754" s="133"/>
      <c r="V1754" s="109">
        <v>33882</v>
      </c>
      <c r="W1754" s="109" t="s">
        <v>5846</v>
      </c>
      <c r="X1754" s="110"/>
      <c r="Y1754" s="110" t="str">
        <f>+IFERROR(VLOOKUP(Tabla1[[#This Row],[Supervisor]],STAFF!E:H,4,0),"")</f>
        <v/>
      </c>
      <c r="Z1754" s="109">
        <v>43934</v>
      </c>
      <c r="AA1754" s="109">
        <v>43939</v>
      </c>
      <c r="AB1754" s="110"/>
      <c r="AC1754" s="109"/>
      <c r="AD1754" s="110" t="s">
        <v>8585</v>
      </c>
      <c r="AE1754" s="110" t="s">
        <v>8585</v>
      </c>
      <c r="AF1754" s="110">
        <v>19398</v>
      </c>
      <c r="AG1754" s="110" t="s">
        <v>8604</v>
      </c>
      <c r="AH1754" s="110"/>
      <c r="AI1754" s="110"/>
      <c r="AJ1754" s="110">
        <v>75</v>
      </c>
      <c r="AK1754" s="110" t="s">
        <v>5846</v>
      </c>
      <c r="AL1754" s="110" t="s">
        <v>709</v>
      </c>
      <c r="AM1754" s="110"/>
      <c r="AN1754" s="110" t="str">
        <f>+IF(AL1754=45,1,"")</f>
        <v/>
      </c>
      <c r="AO1754" s="109">
        <f ca="1">+TODAY()</f>
        <v>44256</v>
      </c>
      <c r="AP1754" s="111" t="str">
        <f>+IF(Tabla1[[#This Row],[Fecha Ingreso Plataforma]]="","",AO1754-AC1754)</f>
        <v/>
      </c>
      <c r="AQ1754" s="109"/>
      <c r="AR1754" s="112">
        <f>+IF(Tabla1[[#This Row],[Fecha Baja]]="","",VALUE(1&amp;"/"&amp;MONTH(Tabla1[[#This Row],[Fecha Baja]])&amp;"/"&amp;YEAR(Tabla1[[#This Row],[Fecha Baja]])))</f>
        <v>43922</v>
      </c>
      <c r="AS1754" s="112" t="str">
        <f>IF(Tabla1[[#This Row],[Fecha Ingreso Plataforma]]="","",VALUE(1&amp;"/"&amp;MONTH(Tabla1[[#This Row],[Fecha Ingreso Plataforma]])&amp;"/"&amp;YEAR(Tabla1[[#This Row],[Fecha Ingreso Plataforma]])))</f>
        <v/>
      </c>
      <c r="AT1754" s="111" t="str">
        <f>+IF(AND(Tabla1[[#This Row],[dias]]&gt;=135,Tabla1[[#This Row],[Estado]]="Vigente"),"Si","No")</f>
        <v>No</v>
      </c>
      <c r="AU1754" s="111" t="str">
        <f>+IF(COUNTIF('PLAN EMPLEADO'!I:I,Tabla1[[#This Row],[Mail]])=0,"No","Si")</f>
        <v>No</v>
      </c>
      <c r="AV1754" s="111" t="s">
        <v>709</v>
      </c>
      <c r="AW1754" s="194"/>
    </row>
    <row r="1755" spans="1:49" x14ac:dyDescent="0.2">
      <c r="A1755" s="110" t="s">
        <v>27</v>
      </c>
      <c r="B1755" s="110" t="s">
        <v>3115</v>
      </c>
      <c r="C1755" s="110" t="s">
        <v>28</v>
      </c>
      <c r="D1755" s="110" t="s">
        <v>30</v>
      </c>
      <c r="E1755" s="193" t="str">
        <f>+LEFT(Tabla1[[#This Row],[RutDV]],8)</f>
        <v>17721671</v>
      </c>
      <c r="F1755" s="193" t="str">
        <f>+RIGHT(Tabla1[[#This Row],[RutDV]],1)</f>
        <v>2</v>
      </c>
      <c r="G1755" s="110" t="s">
        <v>8577</v>
      </c>
      <c r="H1755" s="110" t="s">
        <v>8595</v>
      </c>
      <c r="I1755" s="111" t="str">
        <f>+TRIM(Tabla1[[#This Row],[Nombres]]&amp;" "&amp;Tabla1[[#This Row],[Apellidos]])</f>
        <v>JUAN JESUS PEÑA FIGUEROA</v>
      </c>
      <c r="J1755" s="110" t="s">
        <v>8555</v>
      </c>
      <c r="K1755" s="110" t="s">
        <v>8556</v>
      </c>
      <c r="L1755" s="116" t="s">
        <v>2494</v>
      </c>
      <c r="M1755" s="116" t="s">
        <v>2499</v>
      </c>
      <c r="N1755" s="116" t="s">
        <v>3112</v>
      </c>
      <c r="O1755" s="110"/>
      <c r="P1755" s="109">
        <v>43937</v>
      </c>
      <c r="Q1755" s="109"/>
      <c r="R1755" s="133"/>
      <c r="S1755" s="133"/>
      <c r="T1755" s="133"/>
      <c r="U1755" s="133"/>
      <c r="V1755" s="109">
        <v>33183</v>
      </c>
      <c r="W1755" s="109" t="s">
        <v>5846</v>
      </c>
      <c r="X1755" s="110"/>
      <c r="Y1755" s="110" t="str">
        <f>+IFERROR(VLOOKUP(Tabla1[[#This Row],[Supervisor]],STAFF!E:H,4,0),"")</f>
        <v/>
      </c>
      <c r="Z1755" s="109">
        <v>43934</v>
      </c>
      <c r="AA1755" s="109">
        <v>43939</v>
      </c>
      <c r="AB1755" s="110"/>
      <c r="AC1755" s="109"/>
      <c r="AD1755" s="110" t="s">
        <v>8595</v>
      </c>
      <c r="AE1755" s="110" t="s">
        <v>8595</v>
      </c>
      <c r="AF1755" s="110">
        <v>19294</v>
      </c>
      <c r="AG1755" s="110" t="s">
        <v>8614</v>
      </c>
      <c r="AH1755" s="110"/>
      <c r="AI1755" s="110"/>
      <c r="AJ1755" s="110">
        <v>75</v>
      </c>
      <c r="AK1755" s="110" t="s">
        <v>5846</v>
      </c>
      <c r="AL1755" s="110" t="s">
        <v>709</v>
      </c>
      <c r="AM1755" s="110"/>
      <c r="AN1755" s="110" t="str">
        <f>+IF(AL1755=45,1,"")</f>
        <v/>
      </c>
      <c r="AO1755" s="109">
        <f ca="1">+TODAY()</f>
        <v>44256</v>
      </c>
      <c r="AP1755" s="111" t="str">
        <f>+IF(Tabla1[[#This Row],[Fecha Ingreso Plataforma]]="","",AO1755-AC1755)</f>
        <v/>
      </c>
      <c r="AQ1755" s="109"/>
      <c r="AR1755" s="112">
        <f>+IF(Tabla1[[#This Row],[Fecha Baja]]="","",VALUE(1&amp;"/"&amp;MONTH(Tabla1[[#This Row],[Fecha Baja]])&amp;"/"&amp;YEAR(Tabla1[[#This Row],[Fecha Baja]])))</f>
        <v>43922</v>
      </c>
      <c r="AS1755" s="112" t="str">
        <f>IF(Tabla1[[#This Row],[Fecha Ingreso Plataforma]]="","",VALUE(1&amp;"/"&amp;MONTH(Tabla1[[#This Row],[Fecha Ingreso Plataforma]])&amp;"/"&amp;YEAR(Tabla1[[#This Row],[Fecha Ingreso Plataforma]])))</f>
        <v/>
      </c>
      <c r="AT1755" s="111" t="str">
        <f>+IF(AND(Tabla1[[#This Row],[dias]]&gt;=135,Tabla1[[#This Row],[Estado]]="Vigente"),"Si","No")</f>
        <v>No</v>
      </c>
      <c r="AU1755" s="111" t="str">
        <f>+IF(COUNTIF('PLAN EMPLEADO'!I:I,Tabla1[[#This Row],[Mail]])=0,"No","Si")</f>
        <v>No</v>
      </c>
      <c r="AV1755" s="111" t="s">
        <v>709</v>
      </c>
      <c r="AW1755" s="194"/>
    </row>
    <row r="1756" spans="1:49" x14ac:dyDescent="0.2">
      <c r="A1756" s="110" t="s">
        <v>27</v>
      </c>
      <c r="B1756" s="110" t="s">
        <v>3115</v>
      </c>
      <c r="C1756" s="110" t="s">
        <v>28</v>
      </c>
      <c r="D1756" s="110" t="s">
        <v>30</v>
      </c>
      <c r="E1756" s="193" t="str">
        <f>+LEFT(Tabla1[[#This Row],[RutDV]],8)</f>
        <v>16444261</v>
      </c>
      <c r="F1756" s="193" t="str">
        <f>+RIGHT(Tabla1[[#This Row],[RutDV]],1)</f>
        <v>6</v>
      </c>
      <c r="G1756" s="110" t="s">
        <v>8567</v>
      </c>
      <c r="H1756" s="110" t="s">
        <v>8584</v>
      </c>
      <c r="I1756" s="111" t="str">
        <f>+TRIM(Tabla1[[#This Row],[Nombres]]&amp;" "&amp;Tabla1[[#This Row],[Apellidos]])</f>
        <v>PAULINA DE LOS ANGELES GALLARDO COLLAO</v>
      </c>
      <c r="J1756" s="110" t="s">
        <v>1483</v>
      </c>
      <c r="K1756" s="110" t="s">
        <v>8538</v>
      </c>
      <c r="L1756" s="116" t="s">
        <v>2494</v>
      </c>
      <c r="M1756" s="116" t="s">
        <v>2499</v>
      </c>
      <c r="N1756" s="116" t="s">
        <v>3112</v>
      </c>
      <c r="O1756" s="110"/>
      <c r="P1756" s="109">
        <v>43938</v>
      </c>
      <c r="Q1756" s="109"/>
      <c r="R1756" s="133"/>
      <c r="S1756" s="133"/>
      <c r="T1756" s="133"/>
      <c r="U1756" s="133"/>
      <c r="V1756" s="109">
        <v>31904</v>
      </c>
      <c r="W1756" s="109" t="s">
        <v>5846</v>
      </c>
      <c r="X1756" s="110"/>
      <c r="Y1756" s="110" t="str">
        <f>+IFERROR(VLOOKUP(Tabla1[[#This Row],[Supervisor]],STAFF!E:H,4,0),"")</f>
        <v/>
      </c>
      <c r="Z1756" s="109">
        <v>43934</v>
      </c>
      <c r="AA1756" s="109">
        <v>43939</v>
      </c>
      <c r="AB1756" s="110"/>
      <c r="AC1756" s="109"/>
      <c r="AD1756" s="110" t="s">
        <v>8584</v>
      </c>
      <c r="AE1756" s="110" t="s">
        <v>8584</v>
      </c>
      <c r="AF1756" s="110">
        <v>19397</v>
      </c>
      <c r="AG1756" s="110" t="s">
        <v>8603</v>
      </c>
      <c r="AH1756" s="110"/>
      <c r="AI1756" s="110"/>
      <c r="AJ1756" s="110">
        <v>75</v>
      </c>
      <c r="AK1756" s="110" t="s">
        <v>5846</v>
      </c>
      <c r="AL1756" s="110" t="s">
        <v>709</v>
      </c>
      <c r="AM1756" s="110"/>
      <c r="AN1756" s="110" t="str">
        <f>+IF(AL1756=45,1,"")</f>
        <v/>
      </c>
      <c r="AO1756" s="109">
        <f ca="1">+TODAY()</f>
        <v>44256</v>
      </c>
      <c r="AP1756" s="111" t="str">
        <f>+IF(Tabla1[[#This Row],[Fecha Ingreso Plataforma]]="","",AO1756-AC1756)</f>
        <v/>
      </c>
      <c r="AQ1756" s="109"/>
      <c r="AR1756" s="112">
        <f>+IF(Tabla1[[#This Row],[Fecha Baja]]="","",VALUE(1&amp;"/"&amp;MONTH(Tabla1[[#This Row],[Fecha Baja]])&amp;"/"&amp;YEAR(Tabla1[[#This Row],[Fecha Baja]])))</f>
        <v>43922</v>
      </c>
      <c r="AS1756" s="112" t="str">
        <f>IF(Tabla1[[#This Row],[Fecha Ingreso Plataforma]]="","",VALUE(1&amp;"/"&amp;MONTH(Tabla1[[#This Row],[Fecha Ingreso Plataforma]])&amp;"/"&amp;YEAR(Tabla1[[#This Row],[Fecha Ingreso Plataforma]])))</f>
        <v/>
      </c>
      <c r="AT1756" s="111" t="str">
        <f>+IF(AND(Tabla1[[#This Row],[dias]]&gt;=135,Tabla1[[#This Row],[Estado]]="Vigente"),"Si","No")</f>
        <v>No</v>
      </c>
      <c r="AU1756" s="111" t="str">
        <f>+IF(COUNTIF('PLAN EMPLEADO'!I:I,Tabla1[[#This Row],[Mail]])=0,"No","Si")</f>
        <v>No</v>
      </c>
      <c r="AV1756" s="111" t="s">
        <v>709</v>
      </c>
      <c r="AW1756" s="194"/>
    </row>
    <row r="1757" spans="1:49" x14ac:dyDescent="0.2">
      <c r="A1757" s="169" t="s">
        <v>27</v>
      </c>
      <c r="B1757" s="169" t="s">
        <v>3115</v>
      </c>
      <c r="C1757" s="169" t="s">
        <v>28</v>
      </c>
      <c r="D1757" s="169" t="s">
        <v>30</v>
      </c>
      <c r="E1757" s="193" t="str">
        <f>+LEFT(Tabla1[[#This Row],[RutDV]],8)</f>
        <v>15052802</v>
      </c>
      <c r="F1757" s="193" t="str">
        <f>+RIGHT(Tabla1[[#This Row],[RutDV]],1)</f>
        <v>K</v>
      </c>
      <c r="G1757" s="169" t="s">
        <v>8668</v>
      </c>
      <c r="H1757" s="169" t="s">
        <v>8723</v>
      </c>
      <c r="I1757" s="170" t="str">
        <f>+TRIM(Tabla1[[#This Row],[Nombres]]&amp;" "&amp;Tabla1[[#This Row],[Apellidos]])</f>
        <v>DORIS HARLET OYANADER ALBORNOZ</v>
      </c>
      <c r="J1757" s="169" t="s">
        <v>8641</v>
      </c>
      <c r="K1757" s="169" t="s">
        <v>8642</v>
      </c>
      <c r="L1757" s="191" t="s">
        <v>2494</v>
      </c>
      <c r="M1757" s="191" t="s">
        <v>2499</v>
      </c>
      <c r="N1757" s="191" t="s">
        <v>3112</v>
      </c>
      <c r="O1757" s="169"/>
      <c r="P1757" s="171">
        <v>44024</v>
      </c>
      <c r="Q1757" s="171"/>
      <c r="R1757" s="172"/>
      <c r="S1757" s="172"/>
      <c r="T1757" s="172"/>
      <c r="U1757" s="172"/>
      <c r="V1757" s="171">
        <v>30311</v>
      </c>
      <c r="W1757" s="171" t="s">
        <v>5846</v>
      </c>
      <c r="Y1757" s="37" t="str">
        <f>+IFERROR(VLOOKUP(Tabla1[[#This Row],[Supervisor]],STAFF!E:H,4,0),"")</f>
        <v/>
      </c>
      <c r="Z1757" s="171">
        <v>44012</v>
      </c>
      <c r="AA1757" s="171">
        <v>44022</v>
      </c>
      <c r="AB1757" s="169"/>
      <c r="AC1757" s="171"/>
      <c r="AD1757" s="169" t="s">
        <v>8723</v>
      </c>
      <c r="AE1757" s="169" t="s">
        <v>8723</v>
      </c>
      <c r="AF1757" s="169">
        <v>19213</v>
      </c>
      <c r="AG1757" s="169" t="s">
        <v>8741</v>
      </c>
      <c r="AH1757" s="169"/>
      <c r="AI1757" s="169"/>
      <c r="AJ1757" s="169">
        <v>76</v>
      </c>
      <c r="AK1757" s="169" t="s">
        <v>5846</v>
      </c>
      <c r="AL1757" s="169" t="s">
        <v>709</v>
      </c>
      <c r="AM1757" s="169"/>
      <c r="AN1757" s="169" t="str">
        <f>+IF(AL1757=45,1,"")</f>
        <v/>
      </c>
      <c r="AO1757" s="171">
        <f ca="1">+TODAY()</f>
        <v>44256</v>
      </c>
      <c r="AP1757" s="170" t="str">
        <f>+IF(Tabla1[[#This Row],[Fecha Ingreso Plataforma]]="","",AO1757-AC1757)</f>
        <v/>
      </c>
      <c r="AQ1757" s="171"/>
      <c r="AR1757" s="173">
        <f>+IF(Tabla1[[#This Row],[Fecha Baja]]="","",VALUE(1&amp;"/"&amp;MONTH(Tabla1[[#This Row],[Fecha Baja]])&amp;"/"&amp;YEAR(Tabla1[[#This Row],[Fecha Baja]])))</f>
        <v>44013</v>
      </c>
      <c r="AS1757" s="173" t="str">
        <f>IF(Tabla1[[#This Row],[Fecha Ingreso Plataforma]]="","",VALUE(1&amp;"/"&amp;MONTH(Tabla1[[#This Row],[Fecha Ingreso Plataforma]])&amp;"/"&amp;YEAR(Tabla1[[#This Row],[Fecha Ingreso Plataforma]])))</f>
        <v/>
      </c>
      <c r="AT1757" s="170" t="str">
        <f>+IF(AND(Tabla1[[#This Row],[dias]]&gt;=135,Tabla1[[#This Row],[Estado]]="Vigente"),"Si","No")</f>
        <v>No</v>
      </c>
      <c r="AU1757" s="170" t="str">
        <f>+IF(COUNTIF('PLAN EMPLEADO'!I:I,Tabla1[[#This Row],[Mail]])=0,"No","Si")</f>
        <v>No</v>
      </c>
      <c r="AV1757" s="170" t="s">
        <v>709</v>
      </c>
      <c r="AW1757" s="194"/>
    </row>
    <row r="1758" spans="1:49" x14ac:dyDescent="0.2">
      <c r="A1758" s="169" t="s">
        <v>27</v>
      </c>
      <c r="B1758" s="169" t="s">
        <v>3115</v>
      </c>
      <c r="C1758" s="169" t="s">
        <v>28</v>
      </c>
      <c r="D1758" s="169" t="s">
        <v>30</v>
      </c>
      <c r="E1758" s="193" t="str">
        <f>+LEFT(Tabla1[[#This Row],[RutDV]],8)</f>
        <v>15285573</v>
      </c>
      <c r="F1758" s="193" t="str">
        <f>+RIGHT(Tabla1[[#This Row],[RutDV]],1)</f>
        <v>7</v>
      </c>
      <c r="G1758" s="169" t="s">
        <v>8667</v>
      </c>
      <c r="H1758" s="169" t="s">
        <v>8722</v>
      </c>
      <c r="I1758" s="170" t="str">
        <f>+TRIM(Tabla1[[#This Row],[Nombres]]&amp;" "&amp;Tabla1[[#This Row],[Apellidos]])</f>
        <v>GABRIELA DE LOURDES NITOR SANCHEZ</v>
      </c>
      <c r="J1758" s="169" t="s">
        <v>8639</v>
      </c>
      <c r="K1758" s="169" t="s">
        <v>8640</v>
      </c>
      <c r="L1758" s="191" t="s">
        <v>2494</v>
      </c>
      <c r="M1758" s="191" t="s">
        <v>2499</v>
      </c>
      <c r="N1758" s="191" t="s">
        <v>3112</v>
      </c>
      <c r="O1758" s="169"/>
      <c r="P1758" s="171">
        <v>44014</v>
      </c>
      <c r="Q1758" s="171"/>
      <c r="R1758" s="172"/>
      <c r="S1758" s="172"/>
      <c r="T1758" s="172"/>
      <c r="U1758" s="172"/>
      <c r="V1758" s="171">
        <v>30159</v>
      </c>
      <c r="W1758" s="171" t="s">
        <v>5846</v>
      </c>
      <c r="X1758" s="169"/>
      <c r="Y1758" s="169" t="str">
        <f>+IFERROR(VLOOKUP(Tabla1[[#This Row],[Supervisor]],STAFF!E:H,4,0),"")</f>
        <v/>
      </c>
      <c r="Z1758" s="171">
        <v>44012</v>
      </c>
      <c r="AA1758" s="171">
        <v>44022</v>
      </c>
      <c r="AB1758" s="169"/>
      <c r="AC1758" s="171"/>
      <c r="AD1758" s="169" t="s">
        <v>8722</v>
      </c>
      <c r="AE1758" s="169" t="s">
        <v>8722</v>
      </c>
      <c r="AF1758" s="169">
        <v>19206</v>
      </c>
      <c r="AG1758" s="169" t="s">
        <v>8740</v>
      </c>
      <c r="AH1758" s="169"/>
      <c r="AI1758" s="169"/>
      <c r="AJ1758" s="169">
        <v>76</v>
      </c>
      <c r="AK1758" s="169" t="s">
        <v>5846</v>
      </c>
      <c r="AL1758" s="169" t="s">
        <v>709</v>
      </c>
      <c r="AM1758" s="169"/>
      <c r="AN1758" s="169" t="str">
        <f>+IF(AL1758=45,1,"")</f>
        <v/>
      </c>
      <c r="AO1758" s="171">
        <f ca="1">+TODAY()</f>
        <v>44256</v>
      </c>
      <c r="AP1758" s="170" t="str">
        <f>+IF(Tabla1[[#This Row],[Fecha Ingreso Plataforma]]="","",AO1758-AC1758)</f>
        <v/>
      </c>
      <c r="AQ1758" s="171"/>
      <c r="AR1758" s="173">
        <f>+IF(Tabla1[[#This Row],[Fecha Baja]]="","",VALUE(1&amp;"/"&amp;MONTH(Tabla1[[#This Row],[Fecha Baja]])&amp;"/"&amp;YEAR(Tabla1[[#This Row],[Fecha Baja]])))</f>
        <v>44013</v>
      </c>
      <c r="AS1758" s="173" t="str">
        <f>IF(Tabla1[[#This Row],[Fecha Ingreso Plataforma]]="","",VALUE(1&amp;"/"&amp;MONTH(Tabla1[[#This Row],[Fecha Ingreso Plataforma]])&amp;"/"&amp;YEAR(Tabla1[[#This Row],[Fecha Ingreso Plataforma]])))</f>
        <v/>
      </c>
      <c r="AT1758" s="170" t="str">
        <f>+IF(AND(Tabla1[[#This Row],[dias]]&gt;=135,Tabla1[[#This Row],[Estado]]="Vigente"),"Si","No")</f>
        <v>No</v>
      </c>
      <c r="AU1758" s="170" t="str">
        <f>+IF(COUNTIF('PLAN EMPLEADO'!I:I,Tabla1[[#This Row],[Mail]])=0,"No","Si")</f>
        <v>No</v>
      </c>
      <c r="AV1758" s="170" t="s">
        <v>709</v>
      </c>
      <c r="AW1758" s="194"/>
    </row>
    <row r="1759" spans="1:49" x14ac:dyDescent="0.2">
      <c r="A1759" s="169" t="s">
        <v>27</v>
      </c>
      <c r="B1759" s="169" t="s">
        <v>3115</v>
      </c>
      <c r="C1759" s="169" t="s">
        <v>28</v>
      </c>
      <c r="D1759" s="169" t="s">
        <v>30</v>
      </c>
      <c r="E1759" s="193" t="str">
        <f>+LEFT(Tabla1[[#This Row],[RutDV]],8)</f>
        <v>16580153</v>
      </c>
      <c r="F1759" s="193" t="str">
        <f>+RIGHT(Tabla1[[#This Row],[RutDV]],1)</f>
        <v>9</v>
      </c>
      <c r="G1759" s="169" t="s">
        <v>8669</v>
      </c>
      <c r="H1759" s="169" t="s">
        <v>8724</v>
      </c>
      <c r="I1759" s="170" t="str">
        <f>+TRIM(Tabla1[[#This Row],[Nombres]]&amp;" "&amp;Tabla1[[#This Row],[Apellidos]])</f>
        <v>HELEN SOFIA MATURANA FIGUEROA</v>
      </c>
      <c r="J1759" s="169" t="s">
        <v>8643</v>
      </c>
      <c r="K1759" s="169" t="s">
        <v>8644</v>
      </c>
      <c r="L1759" s="191" t="s">
        <v>2494</v>
      </c>
      <c r="M1759" s="191" t="s">
        <v>2499</v>
      </c>
      <c r="N1759" s="191" t="s">
        <v>3112</v>
      </c>
      <c r="O1759" s="169"/>
      <c r="P1759" s="171">
        <v>44014</v>
      </c>
      <c r="Q1759" s="171"/>
      <c r="R1759" s="172"/>
      <c r="S1759" s="172"/>
      <c r="T1759" s="172"/>
      <c r="U1759" s="172"/>
      <c r="V1759" s="171">
        <v>31812</v>
      </c>
      <c r="W1759" s="171" t="s">
        <v>5846</v>
      </c>
      <c r="X1759" s="169"/>
      <c r="Y1759" s="169" t="str">
        <f>+IFERROR(VLOOKUP(Tabla1[[#This Row],[Supervisor]],STAFF!E:H,4,0),"")</f>
        <v/>
      </c>
      <c r="Z1759" s="171">
        <v>44012</v>
      </c>
      <c r="AA1759" s="171">
        <v>44022</v>
      </c>
      <c r="AB1759" s="169"/>
      <c r="AC1759" s="171"/>
      <c r="AD1759" s="169" t="s">
        <v>8724</v>
      </c>
      <c r="AE1759" s="169" t="s">
        <v>8724</v>
      </c>
      <c r="AF1759" s="169">
        <v>19222</v>
      </c>
      <c r="AG1759" s="169" t="s">
        <v>8742</v>
      </c>
      <c r="AH1759" s="169"/>
      <c r="AI1759" s="169"/>
      <c r="AJ1759" s="169">
        <v>76</v>
      </c>
      <c r="AK1759" s="169" t="s">
        <v>5846</v>
      </c>
      <c r="AL1759" s="169" t="s">
        <v>709</v>
      </c>
      <c r="AM1759" s="169"/>
      <c r="AN1759" s="169" t="str">
        <f>+IF(AL1759=45,1,"")</f>
        <v/>
      </c>
      <c r="AO1759" s="171">
        <f ca="1">+TODAY()</f>
        <v>44256</v>
      </c>
      <c r="AP1759" s="170" t="str">
        <f>+IF(Tabla1[[#This Row],[Fecha Ingreso Plataforma]]="","",AO1759-AC1759)</f>
        <v/>
      </c>
      <c r="AQ1759" s="171"/>
      <c r="AR1759" s="173">
        <f>+IF(Tabla1[[#This Row],[Fecha Baja]]="","",VALUE(1&amp;"/"&amp;MONTH(Tabla1[[#This Row],[Fecha Baja]])&amp;"/"&amp;YEAR(Tabla1[[#This Row],[Fecha Baja]])))</f>
        <v>44013</v>
      </c>
      <c r="AS1759" s="173" t="str">
        <f>IF(Tabla1[[#This Row],[Fecha Ingreso Plataforma]]="","",VALUE(1&amp;"/"&amp;MONTH(Tabla1[[#This Row],[Fecha Ingreso Plataforma]])&amp;"/"&amp;YEAR(Tabla1[[#This Row],[Fecha Ingreso Plataforma]])))</f>
        <v/>
      </c>
      <c r="AT1759" s="170" t="str">
        <f>+IF(AND(Tabla1[[#This Row],[dias]]&gt;=135,Tabla1[[#This Row],[Estado]]="Vigente"),"Si","No")</f>
        <v>No</v>
      </c>
      <c r="AU1759" s="170" t="str">
        <f>+IF(COUNTIF('PLAN EMPLEADO'!I:I,Tabla1[[#This Row],[Mail]])=0,"No","Si")</f>
        <v>No</v>
      </c>
      <c r="AV1759" s="170" t="s">
        <v>709</v>
      </c>
      <c r="AW1759" s="194"/>
    </row>
    <row r="1760" spans="1:49" x14ac:dyDescent="0.2">
      <c r="A1760" s="169" t="s">
        <v>27</v>
      </c>
      <c r="B1760" s="169" t="s">
        <v>3115</v>
      </c>
      <c r="C1760" s="169" t="s">
        <v>28</v>
      </c>
      <c r="D1760" s="169" t="s">
        <v>30</v>
      </c>
      <c r="E1760" s="193" t="str">
        <f>+LEFT(Tabla1[[#This Row],[RutDV]],8)</f>
        <v>19569550</v>
      </c>
      <c r="F1760" s="193" t="str">
        <f>+RIGHT(Tabla1[[#This Row],[RutDV]],1)</f>
        <v>4</v>
      </c>
      <c r="G1760" s="169" t="s">
        <v>8675</v>
      </c>
      <c r="H1760" s="169" t="s">
        <v>8730</v>
      </c>
      <c r="I1760" s="170" t="str">
        <f>+TRIM(Tabla1[[#This Row],[Nombres]]&amp;" "&amp;Tabla1[[#This Row],[Apellidos]])</f>
        <v>IGNACIO ANDRES MORENO ESPINOZA</v>
      </c>
      <c r="J1760" s="169" t="s">
        <v>2218</v>
      </c>
      <c r="K1760" s="169" t="s">
        <v>8654</v>
      </c>
      <c r="L1760" s="191" t="s">
        <v>2494</v>
      </c>
      <c r="M1760" s="191" t="s">
        <v>2499</v>
      </c>
      <c r="N1760" s="191" t="s">
        <v>3112</v>
      </c>
      <c r="O1760" s="169"/>
      <c r="P1760" s="171">
        <v>44012</v>
      </c>
      <c r="Q1760" s="171"/>
      <c r="R1760" s="172"/>
      <c r="S1760" s="172"/>
      <c r="T1760" s="172"/>
      <c r="U1760" s="172"/>
      <c r="V1760" s="171">
        <v>35333</v>
      </c>
      <c r="W1760" s="171" t="s">
        <v>5846</v>
      </c>
      <c r="X1760" s="169"/>
      <c r="Y1760" s="169" t="str">
        <f>+IFERROR(VLOOKUP(Tabla1[[#This Row],[Supervisor]],STAFF!E:H,4,0),"")</f>
        <v/>
      </c>
      <c r="Z1760" s="171">
        <v>44012</v>
      </c>
      <c r="AA1760" s="171">
        <v>44022</v>
      </c>
      <c r="AB1760" s="169"/>
      <c r="AC1760" s="171"/>
      <c r="AD1760" s="169" t="s">
        <v>8730</v>
      </c>
      <c r="AE1760" s="169" t="s">
        <v>8730</v>
      </c>
      <c r="AF1760" s="169">
        <v>19284</v>
      </c>
      <c r="AG1760" s="169" t="s">
        <v>8748</v>
      </c>
      <c r="AH1760" s="169"/>
      <c r="AI1760" s="169"/>
      <c r="AJ1760" s="169">
        <v>76</v>
      </c>
      <c r="AK1760" s="169" t="s">
        <v>5846</v>
      </c>
      <c r="AL1760" s="169" t="s">
        <v>709</v>
      </c>
      <c r="AM1760" s="169"/>
      <c r="AN1760" s="169" t="str">
        <f>+IF(AL1760=45,1,"")</f>
        <v/>
      </c>
      <c r="AO1760" s="171">
        <f ca="1">+TODAY()</f>
        <v>44256</v>
      </c>
      <c r="AP1760" s="170" t="str">
        <f>+IF(Tabla1[[#This Row],[Fecha Ingreso Plataforma]]="","",AO1760-AC1760)</f>
        <v/>
      </c>
      <c r="AQ1760" s="171"/>
      <c r="AR1760" s="173">
        <f>+IF(Tabla1[[#This Row],[Fecha Baja]]="","",VALUE(1&amp;"/"&amp;MONTH(Tabla1[[#This Row],[Fecha Baja]])&amp;"/"&amp;YEAR(Tabla1[[#This Row],[Fecha Baja]])))</f>
        <v>43983</v>
      </c>
      <c r="AS1760" s="173" t="str">
        <f>IF(Tabla1[[#This Row],[Fecha Ingreso Plataforma]]="","",VALUE(1&amp;"/"&amp;MONTH(Tabla1[[#This Row],[Fecha Ingreso Plataforma]])&amp;"/"&amp;YEAR(Tabla1[[#This Row],[Fecha Ingreso Plataforma]])))</f>
        <v/>
      </c>
      <c r="AT1760" s="170" t="str">
        <f>+IF(AND(Tabla1[[#This Row],[dias]]&gt;=135,Tabla1[[#This Row],[Estado]]="Vigente"),"Si","No")</f>
        <v>No</v>
      </c>
      <c r="AU1760" s="170" t="str">
        <f>+IF(COUNTIF('PLAN EMPLEADO'!I:I,Tabla1[[#This Row],[Mail]])=0,"No","Si")</f>
        <v>No</v>
      </c>
      <c r="AV1760" s="170" t="s">
        <v>709</v>
      </c>
      <c r="AW1760" s="194"/>
    </row>
    <row r="1761" spans="1:49" x14ac:dyDescent="0.2">
      <c r="A1761" s="169" t="s">
        <v>27</v>
      </c>
      <c r="B1761" s="169" t="s">
        <v>3115</v>
      </c>
      <c r="C1761" s="169" t="s">
        <v>28</v>
      </c>
      <c r="D1761" s="169" t="s">
        <v>30</v>
      </c>
      <c r="E1761" s="193" t="str">
        <f>+LEFT(Tabla1[[#This Row],[RutDV]],8)</f>
        <v>17.625.8</v>
      </c>
      <c r="F1761" s="193" t="str">
        <f>+RIGHT(Tabla1[[#This Row],[RutDV]],1)</f>
        <v>9</v>
      </c>
      <c r="G1761" s="169" t="s">
        <v>8673</v>
      </c>
      <c r="H1761" s="169" t="s">
        <v>8728</v>
      </c>
      <c r="I1761" s="170" t="str">
        <f>+TRIM(Tabla1[[#This Row],[Nombres]]&amp;" "&amp;Tabla1[[#This Row],[Apellidos]])</f>
        <v>JUAN FRANCISCO ALVAREZ VELASQUEZ</v>
      </c>
      <c r="J1761" s="169" t="s">
        <v>1591</v>
      </c>
      <c r="K1761" s="169" t="s">
        <v>8651</v>
      </c>
      <c r="L1761" s="191" t="s">
        <v>2494</v>
      </c>
      <c r="M1761" s="191" t="s">
        <v>2499</v>
      </c>
      <c r="N1761" s="191" t="s">
        <v>3112</v>
      </c>
      <c r="O1761" s="169"/>
      <c r="P1761" s="171">
        <v>44012</v>
      </c>
      <c r="Q1761" s="171"/>
      <c r="R1761" s="172"/>
      <c r="S1761" s="172"/>
      <c r="T1761" s="172"/>
      <c r="U1761" s="172"/>
      <c r="V1761" s="171">
        <v>33233</v>
      </c>
      <c r="W1761" s="171" t="s">
        <v>5846</v>
      </c>
      <c r="X1761" s="169"/>
      <c r="Y1761" s="169" t="str">
        <f>+IFERROR(VLOOKUP(Tabla1[[#This Row],[Supervisor]],STAFF!E:H,4,0),"")</f>
        <v/>
      </c>
      <c r="Z1761" s="171">
        <v>44012</v>
      </c>
      <c r="AA1761" s="171">
        <v>44022</v>
      </c>
      <c r="AB1761" s="169"/>
      <c r="AC1761" s="171"/>
      <c r="AD1761" s="169" t="s">
        <v>8728</v>
      </c>
      <c r="AE1761" s="169" t="s">
        <v>8728</v>
      </c>
      <c r="AF1761" s="169">
        <v>19130</v>
      </c>
      <c r="AG1761" s="169" t="s">
        <v>8746</v>
      </c>
      <c r="AH1761" s="169"/>
      <c r="AI1761" s="169"/>
      <c r="AJ1761" s="169">
        <v>76</v>
      </c>
      <c r="AK1761" s="169" t="s">
        <v>5846</v>
      </c>
      <c r="AL1761" s="169" t="s">
        <v>709</v>
      </c>
      <c r="AM1761" s="169"/>
      <c r="AN1761" s="169" t="str">
        <f>+IF(AL1761=45,1,"")</f>
        <v/>
      </c>
      <c r="AO1761" s="171">
        <f ca="1">+TODAY()</f>
        <v>44256</v>
      </c>
      <c r="AP1761" s="170" t="str">
        <f>+IF(Tabla1[[#This Row],[Fecha Ingreso Plataforma]]="","",AO1761-AC1761)</f>
        <v/>
      </c>
      <c r="AQ1761" s="171"/>
      <c r="AR1761" s="173">
        <f>+IF(Tabla1[[#This Row],[Fecha Baja]]="","",VALUE(1&amp;"/"&amp;MONTH(Tabla1[[#This Row],[Fecha Baja]])&amp;"/"&amp;YEAR(Tabla1[[#This Row],[Fecha Baja]])))</f>
        <v>43983</v>
      </c>
      <c r="AS1761" s="173" t="str">
        <f>IF(Tabla1[[#This Row],[Fecha Ingreso Plataforma]]="","",VALUE(1&amp;"/"&amp;MONTH(Tabla1[[#This Row],[Fecha Ingreso Plataforma]])&amp;"/"&amp;YEAR(Tabla1[[#This Row],[Fecha Ingreso Plataforma]])))</f>
        <v/>
      </c>
      <c r="AT1761" s="170" t="str">
        <f>+IF(AND(Tabla1[[#This Row],[dias]]&gt;=135,Tabla1[[#This Row],[Estado]]="Vigente"),"Si","No")</f>
        <v>No</v>
      </c>
      <c r="AU1761" s="170" t="str">
        <f>+IF(COUNTIF('PLAN EMPLEADO'!I:I,Tabla1[[#This Row],[Mail]])=0,"No","Si")</f>
        <v>No</v>
      </c>
      <c r="AV1761" s="170" t="s">
        <v>709</v>
      </c>
      <c r="AW1761" s="194"/>
    </row>
    <row r="1762" spans="1:49" x14ac:dyDescent="0.2">
      <c r="A1762" s="169" t="s">
        <v>27</v>
      </c>
      <c r="B1762" s="169" t="s">
        <v>3115</v>
      </c>
      <c r="C1762" s="169" t="s">
        <v>28</v>
      </c>
      <c r="D1762" s="169" t="s">
        <v>30</v>
      </c>
      <c r="E1762" s="193" t="str">
        <f>+LEFT(Tabla1[[#This Row],[RutDV]],8)</f>
        <v>15997689</v>
      </c>
      <c r="F1762" s="193" t="str">
        <f>+RIGHT(Tabla1[[#This Row],[RutDV]],1)</f>
        <v>0</v>
      </c>
      <c r="G1762" s="169" t="s">
        <v>8670</v>
      </c>
      <c r="H1762" s="169" t="s">
        <v>8725</v>
      </c>
      <c r="I1762" s="170" t="str">
        <f>+TRIM(Tabla1[[#This Row],[Nombres]]&amp;" "&amp;Tabla1[[#This Row],[Apellidos]])</f>
        <v>PAOLA FERNANDA LEYTON GALLEGUILLOS</v>
      </c>
      <c r="J1762" s="169" t="s">
        <v>8645</v>
      </c>
      <c r="K1762" s="169" t="s">
        <v>8646</v>
      </c>
      <c r="L1762" s="191" t="s">
        <v>2494</v>
      </c>
      <c r="M1762" s="191" t="s">
        <v>2499</v>
      </c>
      <c r="N1762" s="191" t="s">
        <v>3112</v>
      </c>
      <c r="O1762" s="169"/>
      <c r="P1762" s="171">
        <v>44020</v>
      </c>
      <c r="Q1762" s="171"/>
      <c r="R1762" s="172"/>
      <c r="S1762" s="172"/>
      <c r="T1762" s="172"/>
      <c r="U1762" s="172"/>
      <c r="V1762" s="171">
        <v>31852</v>
      </c>
      <c r="W1762" s="171" t="s">
        <v>5846</v>
      </c>
      <c r="X1762" s="169"/>
      <c r="Y1762" s="169" t="str">
        <f>+IFERROR(VLOOKUP(Tabla1[[#This Row],[Supervisor]],STAFF!E:H,4,0),"")</f>
        <v/>
      </c>
      <c r="Z1762" s="171">
        <v>44012</v>
      </c>
      <c r="AA1762" s="171">
        <v>44022</v>
      </c>
      <c r="AB1762" s="169"/>
      <c r="AC1762" s="171"/>
      <c r="AD1762" s="169" t="s">
        <v>8725</v>
      </c>
      <c r="AE1762" s="169" t="s">
        <v>8725</v>
      </c>
      <c r="AF1762" s="169">
        <v>19247</v>
      </c>
      <c r="AG1762" s="169" t="s">
        <v>8743</v>
      </c>
      <c r="AH1762" s="169"/>
      <c r="AI1762" s="169"/>
      <c r="AJ1762" s="169">
        <v>76</v>
      </c>
      <c r="AK1762" s="169" t="s">
        <v>5846</v>
      </c>
      <c r="AL1762" s="169" t="s">
        <v>709</v>
      </c>
      <c r="AM1762" s="169"/>
      <c r="AN1762" s="169" t="str">
        <f>+IF(AL1762=45,1,"")</f>
        <v/>
      </c>
      <c r="AO1762" s="171">
        <f ca="1">+TODAY()</f>
        <v>44256</v>
      </c>
      <c r="AP1762" s="170" t="str">
        <f>+IF(Tabla1[[#This Row],[Fecha Ingreso Plataforma]]="","",AO1762-AC1762)</f>
        <v/>
      </c>
      <c r="AQ1762" s="171"/>
      <c r="AR1762" s="173">
        <f>+IF(Tabla1[[#This Row],[Fecha Baja]]="","",VALUE(1&amp;"/"&amp;MONTH(Tabla1[[#This Row],[Fecha Baja]])&amp;"/"&amp;YEAR(Tabla1[[#This Row],[Fecha Baja]])))</f>
        <v>44013</v>
      </c>
      <c r="AS1762" s="173" t="str">
        <f>IF(Tabla1[[#This Row],[Fecha Ingreso Plataforma]]="","",VALUE(1&amp;"/"&amp;MONTH(Tabla1[[#This Row],[Fecha Ingreso Plataforma]])&amp;"/"&amp;YEAR(Tabla1[[#This Row],[Fecha Ingreso Plataforma]])))</f>
        <v/>
      </c>
      <c r="AT1762" s="170" t="str">
        <f>+IF(AND(Tabla1[[#This Row],[dias]]&gt;=135,Tabla1[[#This Row],[Estado]]="Vigente"),"Si","No")</f>
        <v>No</v>
      </c>
      <c r="AU1762" s="170" t="str">
        <f>+IF(COUNTIF('PLAN EMPLEADO'!I:I,Tabla1[[#This Row],[Mail]])=0,"No","Si")</f>
        <v>No</v>
      </c>
      <c r="AV1762" s="170" t="s">
        <v>709</v>
      </c>
      <c r="AW1762" s="194"/>
    </row>
    <row r="1763" spans="1:49" x14ac:dyDescent="0.2">
      <c r="A1763" s="178" t="s">
        <v>27</v>
      </c>
      <c r="B1763" s="178" t="s">
        <v>3115</v>
      </c>
      <c r="C1763" s="178" t="s">
        <v>28</v>
      </c>
      <c r="D1763" s="178" t="s">
        <v>30</v>
      </c>
      <c r="E1763" s="193" t="str">
        <f>+LEFT(Tabla1[[#This Row],[RutDV]],8)</f>
        <v>16974013</v>
      </c>
      <c r="F1763" s="193" t="str">
        <f>+RIGHT(Tabla1[[#This Row],[RutDV]],1)</f>
        <v>5</v>
      </c>
      <c r="G1763" s="178" t="s">
        <v>8708</v>
      </c>
      <c r="H1763" s="178" t="s">
        <v>8759</v>
      </c>
      <c r="I1763" s="179" t="str">
        <f>+TRIM(Tabla1[[#This Row],[Nombres]]&amp;" "&amp;Tabla1[[#This Row],[Apellidos]])</f>
        <v>ANA CRISTINA CORTES CASANGA</v>
      </c>
      <c r="J1763" s="178" t="s">
        <v>8686</v>
      </c>
      <c r="K1763" s="178" t="s">
        <v>8687</v>
      </c>
      <c r="L1763" s="193" t="s">
        <v>2494</v>
      </c>
      <c r="M1763" s="193" t="s">
        <v>2499</v>
      </c>
      <c r="N1763" s="193" t="s">
        <v>3112</v>
      </c>
      <c r="O1763" s="178"/>
      <c r="P1763" s="180">
        <v>44029</v>
      </c>
      <c r="Q1763" s="180"/>
      <c r="R1763" s="181"/>
      <c r="S1763" s="181"/>
      <c r="T1763" s="181"/>
      <c r="U1763" s="181"/>
      <c r="V1763" s="180">
        <v>32174</v>
      </c>
      <c r="W1763" s="180"/>
      <c r="X1763" s="178"/>
      <c r="Y1763" s="178" t="str">
        <f>+IFERROR(VLOOKUP(Tabla1[[#This Row],[Supervisor]],STAFF!E:H,4,0),"")</f>
        <v/>
      </c>
      <c r="Z1763" s="180">
        <v>44018</v>
      </c>
      <c r="AA1763" s="180">
        <v>44029</v>
      </c>
      <c r="AB1763" s="178"/>
      <c r="AC1763" s="180"/>
      <c r="AD1763" s="178" t="s">
        <v>8759</v>
      </c>
      <c r="AE1763" s="178" t="s">
        <v>8759</v>
      </c>
      <c r="AF1763" s="178">
        <v>19314</v>
      </c>
      <c r="AG1763" s="178" t="s">
        <v>8772</v>
      </c>
      <c r="AH1763" s="178"/>
      <c r="AI1763" s="178"/>
      <c r="AJ1763" s="178">
        <v>77</v>
      </c>
      <c r="AK1763" s="178" t="s">
        <v>8362</v>
      </c>
      <c r="AL1763" s="178" t="s">
        <v>709</v>
      </c>
      <c r="AM1763" s="193" t="s">
        <v>3519</v>
      </c>
      <c r="AN1763" s="178" t="str">
        <f>+IF(AL1763=45,1,"")</f>
        <v/>
      </c>
      <c r="AO1763" s="180">
        <f ca="1">+TODAY()</f>
        <v>44256</v>
      </c>
      <c r="AP1763" s="179" t="str">
        <f>+IF(Tabla1[[#This Row],[Fecha Ingreso Plataforma]]="","",AO1763-AC1763)</f>
        <v/>
      </c>
      <c r="AQ1763" s="180"/>
      <c r="AR1763" s="182">
        <f>+IF(Tabla1[[#This Row],[Fecha Baja]]="","",VALUE(1&amp;"/"&amp;MONTH(Tabla1[[#This Row],[Fecha Baja]])&amp;"/"&amp;YEAR(Tabla1[[#This Row],[Fecha Baja]])))</f>
        <v>44013</v>
      </c>
      <c r="AS1763" s="182" t="str">
        <f>IF(Tabla1[[#This Row],[Fecha Ingreso Plataforma]]="","",VALUE(1&amp;"/"&amp;MONTH(Tabla1[[#This Row],[Fecha Ingreso Plataforma]])&amp;"/"&amp;YEAR(Tabla1[[#This Row],[Fecha Ingreso Plataforma]])))</f>
        <v/>
      </c>
      <c r="AT1763" s="179" t="str">
        <f>+IF(AND(Tabla1[[#This Row],[dias]]&gt;=135,Tabla1[[#This Row],[Estado]]="Vigente"),"Si","No")</f>
        <v>No</v>
      </c>
      <c r="AU1763" s="179" t="str">
        <f>+IF(COUNTIF('PLAN EMPLEADO'!I:I,Tabla1[[#This Row],[Mail]])=0,"No","Si")</f>
        <v>No</v>
      </c>
      <c r="AV1763" s="179" t="s">
        <v>709</v>
      </c>
      <c r="AW1763" s="194"/>
    </row>
    <row r="1764" spans="1:49" x14ac:dyDescent="0.2">
      <c r="A1764" s="178" t="s">
        <v>27</v>
      </c>
      <c r="B1764" s="178" t="s">
        <v>3115</v>
      </c>
      <c r="C1764" s="178" t="s">
        <v>28</v>
      </c>
      <c r="D1764" s="178" t="s">
        <v>30</v>
      </c>
      <c r="E1764" s="193" t="str">
        <f>+LEFT(Tabla1[[#This Row],[RutDV]],8)</f>
        <v>19660954</v>
      </c>
      <c r="F1764" s="193" t="str">
        <f>+RIGHT(Tabla1[[#This Row],[RutDV]],1)</f>
        <v>7</v>
      </c>
      <c r="G1764" s="178" t="s">
        <v>8712</v>
      </c>
      <c r="H1764" s="178" t="s">
        <v>8763</v>
      </c>
      <c r="I1764" s="179" t="str">
        <f>+TRIM(Tabla1[[#This Row],[Nombres]]&amp;" "&amp;Tabla1[[#This Row],[Apellidos]])</f>
        <v>GONZALO IGNACIO RUBILAR RAMOS</v>
      </c>
      <c r="J1764" s="178" t="s">
        <v>1759</v>
      </c>
      <c r="K1764" s="178" t="s">
        <v>8694</v>
      </c>
      <c r="L1764" s="193" t="s">
        <v>2494</v>
      </c>
      <c r="M1764" s="193" t="s">
        <v>2499</v>
      </c>
      <c r="N1764" s="193" t="s">
        <v>3112</v>
      </c>
      <c r="O1764" s="178"/>
      <c r="P1764" s="180">
        <v>44029</v>
      </c>
      <c r="Q1764" s="180"/>
      <c r="R1764" s="181"/>
      <c r="S1764" s="181"/>
      <c r="T1764" s="181"/>
      <c r="U1764" s="181"/>
      <c r="V1764" s="180">
        <v>35676</v>
      </c>
      <c r="W1764" s="180"/>
      <c r="X1764" s="178"/>
      <c r="Y1764" s="178" t="str">
        <f>+IFERROR(VLOOKUP(Tabla1[[#This Row],[Supervisor]],STAFF!E:H,4,0),"")</f>
        <v/>
      </c>
      <c r="Z1764" s="180">
        <v>44018</v>
      </c>
      <c r="AA1764" s="180">
        <v>44029</v>
      </c>
      <c r="AB1764" s="178"/>
      <c r="AC1764" s="180"/>
      <c r="AD1764" s="178" t="s">
        <v>8763</v>
      </c>
      <c r="AE1764" s="178" t="s">
        <v>8763</v>
      </c>
      <c r="AF1764" s="178">
        <v>19328</v>
      </c>
      <c r="AG1764" s="178" t="s">
        <v>8776</v>
      </c>
      <c r="AH1764" s="178"/>
      <c r="AI1764" s="178"/>
      <c r="AJ1764" s="178">
        <v>77</v>
      </c>
      <c r="AK1764" s="178" t="s">
        <v>8362</v>
      </c>
      <c r="AL1764" s="178" t="s">
        <v>709</v>
      </c>
      <c r="AM1764" s="193" t="s">
        <v>3519</v>
      </c>
      <c r="AN1764" s="178" t="str">
        <f>+IF(AL1764=45,1,"")</f>
        <v/>
      </c>
      <c r="AO1764" s="180">
        <f ca="1">+TODAY()</f>
        <v>44256</v>
      </c>
      <c r="AP1764" s="179" t="str">
        <f>+IF(Tabla1[[#This Row],[Fecha Ingreso Plataforma]]="","",AO1764-AC1764)</f>
        <v/>
      </c>
      <c r="AQ1764" s="180"/>
      <c r="AR1764" s="182">
        <f>+IF(Tabla1[[#This Row],[Fecha Baja]]="","",VALUE(1&amp;"/"&amp;MONTH(Tabla1[[#This Row],[Fecha Baja]])&amp;"/"&amp;YEAR(Tabla1[[#This Row],[Fecha Baja]])))</f>
        <v>44013</v>
      </c>
      <c r="AS1764" s="182" t="str">
        <f>IF(Tabla1[[#This Row],[Fecha Ingreso Plataforma]]="","",VALUE(1&amp;"/"&amp;MONTH(Tabla1[[#This Row],[Fecha Ingreso Plataforma]])&amp;"/"&amp;YEAR(Tabla1[[#This Row],[Fecha Ingreso Plataforma]])))</f>
        <v/>
      </c>
      <c r="AT1764" s="179" t="str">
        <f>+IF(AND(Tabla1[[#This Row],[dias]]&gt;=135,Tabla1[[#This Row],[Estado]]="Vigente"),"Si","No")</f>
        <v>No</v>
      </c>
      <c r="AU1764" s="179" t="str">
        <f>+IF(COUNTIF('PLAN EMPLEADO'!I:I,Tabla1[[#This Row],[Mail]])=0,"No","Si")</f>
        <v>No</v>
      </c>
      <c r="AV1764" s="179" t="s">
        <v>709</v>
      </c>
      <c r="AW1764" s="194"/>
    </row>
    <row r="1765" spans="1:49" x14ac:dyDescent="0.2">
      <c r="A1765" s="178" t="s">
        <v>27</v>
      </c>
      <c r="B1765" s="178" t="s">
        <v>3115</v>
      </c>
      <c r="C1765" s="178" t="s">
        <v>28</v>
      </c>
      <c r="D1765" s="178" t="s">
        <v>30</v>
      </c>
      <c r="E1765" s="193" t="str">
        <f>+LEFT(Tabla1[[#This Row],[RutDV]],8)</f>
        <v>18293810</v>
      </c>
      <c r="F1765" s="193" t="str">
        <f>+RIGHT(Tabla1[[#This Row],[RutDV]],1)</f>
        <v>6</v>
      </c>
      <c r="G1765" s="178" t="s">
        <v>8710</v>
      </c>
      <c r="H1765" s="178" t="s">
        <v>8761</v>
      </c>
      <c r="I1765" s="179" t="str">
        <f>+TRIM(Tabla1[[#This Row],[Nombres]]&amp;" "&amp;Tabla1[[#This Row],[Apellidos]])</f>
        <v>JOSE MARIA BALLESTER GODOY</v>
      </c>
      <c r="J1765" s="178" t="s">
        <v>8690</v>
      </c>
      <c r="K1765" s="178" t="s">
        <v>8691</v>
      </c>
      <c r="L1765" s="193" t="s">
        <v>2494</v>
      </c>
      <c r="M1765" s="193" t="s">
        <v>2499</v>
      </c>
      <c r="N1765" s="193" t="s">
        <v>3112</v>
      </c>
      <c r="O1765" s="178"/>
      <c r="P1765" s="180">
        <v>44029</v>
      </c>
      <c r="Q1765" s="180"/>
      <c r="R1765" s="181"/>
      <c r="S1765" s="181"/>
      <c r="T1765" s="181"/>
      <c r="U1765" s="181"/>
      <c r="V1765" s="180">
        <v>33905</v>
      </c>
      <c r="W1765" s="180"/>
      <c r="X1765" s="178"/>
      <c r="Y1765" s="178" t="str">
        <f>+IFERROR(VLOOKUP(Tabla1[[#This Row],[Supervisor]],STAFF!E:H,4,0),"")</f>
        <v/>
      </c>
      <c r="Z1765" s="180">
        <v>44018</v>
      </c>
      <c r="AA1765" s="180">
        <v>44029</v>
      </c>
      <c r="AB1765" s="178"/>
      <c r="AC1765" s="180"/>
      <c r="AD1765" s="178" t="s">
        <v>8761</v>
      </c>
      <c r="AE1765" s="178" t="s">
        <v>8761</v>
      </c>
      <c r="AF1765" s="178">
        <v>19320</v>
      </c>
      <c r="AG1765" s="178" t="s">
        <v>8774</v>
      </c>
      <c r="AH1765" s="178"/>
      <c r="AI1765" s="178"/>
      <c r="AJ1765" s="178">
        <v>77</v>
      </c>
      <c r="AK1765" s="178" t="s">
        <v>8362</v>
      </c>
      <c r="AL1765" s="178" t="s">
        <v>709</v>
      </c>
      <c r="AM1765" s="193" t="s">
        <v>3519</v>
      </c>
      <c r="AN1765" s="178" t="str">
        <f>+IF(AL1765=45,1,"")</f>
        <v/>
      </c>
      <c r="AO1765" s="180">
        <f ca="1">+TODAY()</f>
        <v>44256</v>
      </c>
      <c r="AP1765" s="179" t="str">
        <f>+IF(Tabla1[[#This Row],[Fecha Ingreso Plataforma]]="","",AO1765-AC1765)</f>
        <v/>
      </c>
      <c r="AQ1765" s="180"/>
      <c r="AR1765" s="182">
        <f>+IF(Tabla1[[#This Row],[Fecha Baja]]="","",VALUE(1&amp;"/"&amp;MONTH(Tabla1[[#This Row],[Fecha Baja]])&amp;"/"&amp;YEAR(Tabla1[[#This Row],[Fecha Baja]])))</f>
        <v>44013</v>
      </c>
      <c r="AS1765" s="182" t="str">
        <f>IF(Tabla1[[#This Row],[Fecha Ingreso Plataforma]]="","",VALUE(1&amp;"/"&amp;MONTH(Tabla1[[#This Row],[Fecha Ingreso Plataforma]])&amp;"/"&amp;YEAR(Tabla1[[#This Row],[Fecha Ingreso Plataforma]])))</f>
        <v/>
      </c>
      <c r="AT1765" s="179" t="str">
        <f>+IF(AND(Tabla1[[#This Row],[dias]]&gt;=135,Tabla1[[#This Row],[Estado]]="Vigente"),"Si","No")</f>
        <v>No</v>
      </c>
      <c r="AU1765" s="179" t="str">
        <f>+IF(COUNTIF('PLAN EMPLEADO'!I:I,Tabla1[[#This Row],[Mail]])=0,"No","Si")</f>
        <v>No</v>
      </c>
      <c r="AV1765" s="179" t="s">
        <v>709</v>
      </c>
      <c r="AW1765" s="194"/>
    </row>
    <row r="1766" spans="1:49" x14ac:dyDescent="0.2">
      <c r="A1766" s="178" t="s">
        <v>27</v>
      </c>
      <c r="B1766" s="178" t="s">
        <v>3115</v>
      </c>
      <c r="C1766" s="178" t="s">
        <v>28</v>
      </c>
      <c r="D1766" s="178" t="s">
        <v>30</v>
      </c>
      <c r="E1766" s="193" t="str">
        <f>+LEFT(Tabla1[[#This Row],[RutDV]],8)</f>
        <v>18632203</v>
      </c>
      <c r="F1766" s="193" t="str">
        <f>+RIGHT(Tabla1[[#This Row],[RutDV]],1)</f>
        <v>7</v>
      </c>
      <c r="G1766" s="178" t="s">
        <v>8706</v>
      </c>
      <c r="H1766" s="178" t="s">
        <v>8757</v>
      </c>
      <c r="I1766" s="179" t="str">
        <f>+TRIM(Tabla1[[#This Row],[Nombres]]&amp;" "&amp;Tabla1[[#This Row],[Apellidos]])</f>
        <v>RODRIGO IGNACIO CARMONA ZEPEDA</v>
      </c>
      <c r="J1766" s="178" t="s">
        <v>4516</v>
      </c>
      <c r="K1766" s="178" t="s">
        <v>8683</v>
      </c>
      <c r="L1766" s="193" t="s">
        <v>2494</v>
      </c>
      <c r="M1766" s="193" t="s">
        <v>2499</v>
      </c>
      <c r="N1766" s="193" t="s">
        <v>3112</v>
      </c>
      <c r="O1766" s="178"/>
      <c r="P1766" s="180">
        <v>44029</v>
      </c>
      <c r="Q1766" s="180"/>
      <c r="R1766" s="181"/>
      <c r="S1766" s="181"/>
      <c r="T1766" s="181"/>
      <c r="U1766" s="181"/>
      <c r="V1766" s="180">
        <v>34281</v>
      </c>
      <c r="W1766" s="180"/>
      <c r="X1766" s="178"/>
      <c r="Y1766" s="178" t="str">
        <f>+IFERROR(VLOOKUP(Tabla1[[#This Row],[Supervisor]],STAFF!E:H,4,0),"")</f>
        <v/>
      </c>
      <c r="Z1766" s="180">
        <v>44018</v>
      </c>
      <c r="AA1766" s="180">
        <v>44029</v>
      </c>
      <c r="AB1766" s="178"/>
      <c r="AC1766" s="180"/>
      <c r="AD1766" s="178" t="s">
        <v>8757</v>
      </c>
      <c r="AE1766" s="178" t="s">
        <v>8757</v>
      </c>
      <c r="AF1766" s="178">
        <v>19297</v>
      </c>
      <c r="AG1766" s="178" t="s">
        <v>8770</v>
      </c>
      <c r="AH1766" s="178"/>
      <c r="AI1766" s="178"/>
      <c r="AJ1766" s="178">
        <v>77</v>
      </c>
      <c r="AK1766" s="178" t="s">
        <v>8362</v>
      </c>
      <c r="AL1766" s="178" t="s">
        <v>709</v>
      </c>
      <c r="AM1766" s="193" t="s">
        <v>3519</v>
      </c>
      <c r="AN1766" s="178" t="str">
        <f>+IF(AL1766=45,1,"")</f>
        <v/>
      </c>
      <c r="AO1766" s="180">
        <f ca="1">+TODAY()</f>
        <v>44256</v>
      </c>
      <c r="AP1766" s="179" t="str">
        <f>+IF(Tabla1[[#This Row],[Fecha Ingreso Plataforma]]="","",AO1766-AC1766)</f>
        <v/>
      </c>
      <c r="AQ1766" s="180"/>
      <c r="AR1766" s="182">
        <f>+IF(Tabla1[[#This Row],[Fecha Baja]]="","",VALUE(1&amp;"/"&amp;MONTH(Tabla1[[#This Row],[Fecha Baja]])&amp;"/"&amp;YEAR(Tabla1[[#This Row],[Fecha Baja]])))</f>
        <v>44013</v>
      </c>
      <c r="AS1766" s="182" t="str">
        <f>IF(Tabla1[[#This Row],[Fecha Ingreso Plataforma]]="","",VALUE(1&amp;"/"&amp;MONTH(Tabla1[[#This Row],[Fecha Ingreso Plataforma]])&amp;"/"&amp;YEAR(Tabla1[[#This Row],[Fecha Ingreso Plataforma]])))</f>
        <v/>
      </c>
      <c r="AT1766" s="179" t="str">
        <f>+IF(AND(Tabla1[[#This Row],[dias]]&gt;=135,Tabla1[[#This Row],[Estado]]="Vigente"),"Si","No")</f>
        <v>No</v>
      </c>
      <c r="AU1766" s="179" t="str">
        <f>+IF(COUNTIF('PLAN EMPLEADO'!I:I,Tabla1[[#This Row],[Mail]])=0,"No","Si")</f>
        <v>No</v>
      </c>
      <c r="AV1766" s="179" t="s">
        <v>709</v>
      </c>
      <c r="AW1766" s="194"/>
    </row>
    <row r="1767" spans="1:49" x14ac:dyDescent="0.2">
      <c r="A1767" s="178" t="s">
        <v>27</v>
      </c>
      <c r="B1767" s="178" t="s">
        <v>3115</v>
      </c>
      <c r="C1767" s="178" t="s">
        <v>28</v>
      </c>
      <c r="D1767" s="178" t="s">
        <v>30</v>
      </c>
      <c r="E1767" s="193" t="str">
        <f>+LEFT(Tabla1[[#This Row],[RutDV]],8)</f>
        <v>16059620</v>
      </c>
      <c r="F1767" s="193" t="str">
        <f>+RIGHT(Tabla1[[#This Row],[RutDV]],1)</f>
        <v>1</v>
      </c>
      <c r="G1767" s="178" t="s">
        <v>8716</v>
      </c>
      <c r="H1767" s="178" t="s">
        <v>8767</v>
      </c>
      <c r="I1767" s="179" t="str">
        <f>+TRIM(Tabla1[[#This Row],[Nombres]]&amp;" "&amp;Tabla1[[#This Row],[Apellidos]])</f>
        <v>VICTOR MANUEL NAVEA OPAZO</v>
      </c>
      <c r="J1767" s="178" t="s">
        <v>2411</v>
      </c>
      <c r="K1767" s="178" t="s">
        <v>8701</v>
      </c>
      <c r="L1767" s="193" t="s">
        <v>2494</v>
      </c>
      <c r="M1767" s="193" t="s">
        <v>2499</v>
      </c>
      <c r="N1767" s="193" t="s">
        <v>3112</v>
      </c>
      <c r="O1767" s="178"/>
      <c r="P1767" s="180">
        <v>44029</v>
      </c>
      <c r="Q1767" s="180"/>
      <c r="R1767" s="181"/>
      <c r="S1767" s="181"/>
      <c r="T1767" s="181"/>
      <c r="U1767" s="181"/>
      <c r="V1767" s="180">
        <v>31136</v>
      </c>
      <c r="W1767" s="180"/>
      <c r="X1767" s="178"/>
      <c r="Y1767" s="178" t="str">
        <f>+IFERROR(VLOOKUP(Tabla1[[#This Row],[Supervisor]],STAFF!E:H,4,0),"")</f>
        <v/>
      </c>
      <c r="Z1767" s="180">
        <v>44018</v>
      </c>
      <c r="AA1767" s="180">
        <v>44029</v>
      </c>
      <c r="AB1767" s="178"/>
      <c r="AC1767" s="180"/>
      <c r="AD1767" s="178" t="s">
        <v>8767</v>
      </c>
      <c r="AE1767" s="178" t="s">
        <v>8767</v>
      </c>
      <c r="AF1767" s="178">
        <v>19350</v>
      </c>
      <c r="AG1767" s="178" t="s">
        <v>8780</v>
      </c>
      <c r="AH1767" s="178"/>
      <c r="AI1767" s="178"/>
      <c r="AJ1767" s="178">
        <v>77</v>
      </c>
      <c r="AK1767" s="178" t="s">
        <v>8362</v>
      </c>
      <c r="AL1767" s="178" t="s">
        <v>709</v>
      </c>
      <c r="AM1767" s="193" t="s">
        <v>3519</v>
      </c>
      <c r="AN1767" s="178" t="str">
        <f>+IF(AL1767=45,1,"")</f>
        <v/>
      </c>
      <c r="AO1767" s="180">
        <f ca="1">+TODAY()</f>
        <v>44256</v>
      </c>
      <c r="AP1767" s="179" t="str">
        <f>+IF(Tabla1[[#This Row],[Fecha Ingreso Plataforma]]="","",AO1767-AC1767)</f>
        <v/>
      </c>
      <c r="AQ1767" s="180"/>
      <c r="AR1767" s="182">
        <f>+IF(Tabla1[[#This Row],[Fecha Baja]]="","",VALUE(1&amp;"/"&amp;MONTH(Tabla1[[#This Row],[Fecha Baja]])&amp;"/"&amp;YEAR(Tabla1[[#This Row],[Fecha Baja]])))</f>
        <v>44013</v>
      </c>
      <c r="AS1767" s="182" t="str">
        <f>IF(Tabla1[[#This Row],[Fecha Ingreso Plataforma]]="","",VALUE(1&amp;"/"&amp;MONTH(Tabla1[[#This Row],[Fecha Ingreso Plataforma]])&amp;"/"&amp;YEAR(Tabla1[[#This Row],[Fecha Ingreso Plataforma]])))</f>
        <v/>
      </c>
      <c r="AT1767" s="179" t="str">
        <f>+IF(AND(Tabla1[[#This Row],[dias]]&gt;=135,Tabla1[[#This Row],[Estado]]="Vigente"),"Si","No")</f>
        <v>No</v>
      </c>
      <c r="AU1767" s="179" t="str">
        <f>+IF(COUNTIF('PLAN EMPLEADO'!I:I,Tabla1[[#This Row],[Mail]])=0,"No","Si")</f>
        <v>No</v>
      </c>
      <c r="AV1767" s="179" t="s">
        <v>709</v>
      </c>
      <c r="AW1767" s="194"/>
    </row>
    <row r="1768" spans="1:49" x14ac:dyDescent="0.2">
      <c r="A1768" s="37" t="s">
        <v>27</v>
      </c>
      <c r="B1768" s="37" t="s">
        <v>3115</v>
      </c>
      <c r="C1768" s="37" t="s">
        <v>28</v>
      </c>
      <c r="D1768" s="37" t="s">
        <v>30</v>
      </c>
      <c r="E1768" s="193" t="str">
        <f>+LEFT(Tabla1[[#This Row],[RutDV]],8)</f>
        <v>18758263</v>
      </c>
      <c r="F1768" s="193" t="str">
        <f>+RIGHT(Tabla1[[#This Row],[RutDV]],1)</f>
        <v>6</v>
      </c>
      <c r="G1768" s="193" t="s">
        <v>8814</v>
      </c>
      <c r="H1768" s="193" t="s">
        <v>8834</v>
      </c>
      <c r="I1768" s="194" t="str">
        <f>+TRIM(Tabla1[[#This Row],[Nombres]]&amp;" "&amp;Tabla1[[#This Row],[Apellidos]])</f>
        <v>CONSTANZA BELEN CASTILLO ZEPEDA</v>
      </c>
      <c r="J1768" s="193" t="s">
        <v>3638</v>
      </c>
      <c r="K1768" s="193" t="s">
        <v>8783</v>
      </c>
      <c r="L1768" s="193" t="s">
        <v>2494</v>
      </c>
      <c r="M1768" s="193" t="s">
        <v>2499</v>
      </c>
      <c r="N1768" s="193" t="s">
        <v>3112</v>
      </c>
      <c r="O1768" s="193"/>
      <c r="P1768" s="195">
        <v>44035</v>
      </c>
      <c r="Q1768" s="195"/>
      <c r="R1768" s="196"/>
      <c r="S1768" s="196"/>
      <c r="T1768" s="196"/>
      <c r="U1768" s="196"/>
      <c r="V1768" s="195">
        <v>34551</v>
      </c>
      <c r="W1768" s="195" t="s">
        <v>5890</v>
      </c>
      <c r="X1768" s="193"/>
      <c r="Y1768" s="193" t="str">
        <f>+IFERROR(VLOOKUP(Tabla1[[#This Row],[Supervisor]],STAFF!E:H,4,0),"")</f>
        <v/>
      </c>
      <c r="Z1768" s="195">
        <v>44025</v>
      </c>
      <c r="AA1768" s="195">
        <v>44036</v>
      </c>
      <c r="AB1768" s="193"/>
      <c r="AC1768" s="195"/>
      <c r="AD1768" s="193" t="s">
        <v>8834</v>
      </c>
      <c r="AE1768" s="193" t="s">
        <v>8834</v>
      </c>
      <c r="AF1768" s="193">
        <v>19130</v>
      </c>
      <c r="AG1768" s="193" t="s">
        <v>8854</v>
      </c>
      <c r="AH1768" s="193"/>
      <c r="AI1768" s="193"/>
      <c r="AJ1768" s="193">
        <v>78</v>
      </c>
      <c r="AK1768" s="37" t="s">
        <v>5890</v>
      </c>
      <c r="AL1768" s="193" t="s">
        <v>709</v>
      </c>
      <c r="AM1768" s="193"/>
      <c r="AN1768" s="193" t="str">
        <f>+IF(AL1768=45,1,"")</f>
        <v/>
      </c>
      <c r="AO1768" s="195">
        <f ca="1">+TODAY()</f>
        <v>44256</v>
      </c>
      <c r="AP1768" s="194" t="str">
        <f>+IF(Tabla1[[#This Row],[Fecha Ingreso Plataforma]]="","",AO1768-AC1768)</f>
        <v/>
      </c>
      <c r="AQ1768" s="195"/>
      <c r="AR1768" s="197">
        <f>+IF(Tabla1[[#This Row],[Fecha Baja]]="","",VALUE(1&amp;"/"&amp;MONTH(Tabla1[[#This Row],[Fecha Baja]])&amp;"/"&amp;YEAR(Tabla1[[#This Row],[Fecha Baja]])))</f>
        <v>44013</v>
      </c>
      <c r="AS1768" s="197" t="str">
        <f>IF(Tabla1[[#This Row],[Fecha Ingreso Plataforma]]="","",VALUE(1&amp;"/"&amp;MONTH(Tabla1[[#This Row],[Fecha Ingreso Plataforma]])&amp;"/"&amp;YEAR(Tabla1[[#This Row],[Fecha Ingreso Plataforma]])))</f>
        <v/>
      </c>
      <c r="AT1768" s="194" t="str">
        <f>+IF(AND(Tabla1[[#This Row],[dias]]&gt;=135,Tabla1[[#This Row],[Estado]]="Vigente"),"Si","No")</f>
        <v>No</v>
      </c>
      <c r="AU1768" s="194" t="str">
        <f>+IF(COUNTIF('PLAN EMPLEADO'!I:I,Tabla1[[#This Row],[Mail]])=0,"No","Si")</f>
        <v>No</v>
      </c>
      <c r="AV1768" s="194" t="s">
        <v>709</v>
      </c>
      <c r="AW1768" s="194"/>
    </row>
    <row r="1769" spans="1:49" x14ac:dyDescent="0.2">
      <c r="A1769" s="37" t="s">
        <v>27</v>
      </c>
      <c r="B1769" s="37" t="s">
        <v>3115</v>
      </c>
      <c r="C1769" s="37" t="s">
        <v>28</v>
      </c>
      <c r="D1769" s="37" t="s">
        <v>30</v>
      </c>
      <c r="E1769" s="193" t="str">
        <f>+LEFT(Tabla1[[#This Row],[RutDV]],8)</f>
        <v>18924310</v>
      </c>
      <c r="F1769" s="193" t="str">
        <f>+RIGHT(Tabla1[[#This Row],[RutDV]],1)</f>
        <v>3</v>
      </c>
      <c r="G1769" s="193" t="s">
        <v>8822</v>
      </c>
      <c r="H1769" s="193" t="s">
        <v>8842</v>
      </c>
      <c r="I1769" s="194" t="str">
        <f>+TRIM(Tabla1[[#This Row],[Nombres]]&amp;" "&amp;Tabla1[[#This Row],[Apellidos]])</f>
        <v>DIEGO FELIPE BRICEÑO ROJAS</v>
      </c>
      <c r="J1769" s="193" t="s">
        <v>8797</v>
      </c>
      <c r="K1769" s="193" t="s">
        <v>8798</v>
      </c>
      <c r="L1769" s="193" t="s">
        <v>2494</v>
      </c>
      <c r="M1769" s="193" t="s">
        <v>2499</v>
      </c>
      <c r="N1769" s="193" t="s">
        <v>3112</v>
      </c>
      <c r="O1769" s="193"/>
      <c r="P1769" s="195">
        <v>44035</v>
      </c>
      <c r="Q1769" s="195"/>
      <c r="R1769" s="196"/>
      <c r="S1769" s="196"/>
      <c r="T1769" s="196"/>
      <c r="U1769" s="196"/>
      <c r="V1769" s="195">
        <v>34899</v>
      </c>
      <c r="W1769" s="195" t="s">
        <v>5890</v>
      </c>
      <c r="X1769" s="193"/>
      <c r="Y1769" s="193" t="str">
        <f>+IFERROR(VLOOKUP(Tabla1[[#This Row],[Supervisor]],STAFF!E:H,4,0),"")</f>
        <v/>
      </c>
      <c r="Z1769" s="195">
        <v>44025</v>
      </c>
      <c r="AA1769" s="195">
        <v>44036</v>
      </c>
      <c r="AB1769" s="193"/>
      <c r="AC1769" s="195"/>
      <c r="AD1769" s="193" t="s">
        <v>8842</v>
      </c>
      <c r="AE1769" s="193" t="s">
        <v>8842</v>
      </c>
      <c r="AF1769" s="193">
        <v>19371</v>
      </c>
      <c r="AG1769" s="193" t="s">
        <v>8862</v>
      </c>
      <c r="AH1769" s="193"/>
      <c r="AI1769" s="193"/>
      <c r="AJ1769" s="193">
        <v>78</v>
      </c>
      <c r="AK1769" s="37" t="s">
        <v>5890</v>
      </c>
      <c r="AL1769" s="193" t="s">
        <v>709</v>
      </c>
      <c r="AM1769" s="193"/>
      <c r="AN1769" s="193" t="str">
        <f>+IF(AL1769=45,1,"")</f>
        <v/>
      </c>
      <c r="AO1769" s="195">
        <f ca="1">+TODAY()</f>
        <v>44256</v>
      </c>
      <c r="AP1769" s="194" t="str">
        <f>+IF(Tabla1[[#This Row],[Fecha Ingreso Plataforma]]="","",AO1769-AC1769)</f>
        <v/>
      </c>
      <c r="AQ1769" s="195"/>
      <c r="AR1769" s="197">
        <f>+IF(Tabla1[[#This Row],[Fecha Baja]]="","",VALUE(1&amp;"/"&amp;MONTH(Tabla1[[#This Row],[Fecha Baja]])&amp;"/"&amp;YEAR(Tabla1[[#This Row],[Fecha Baja]])))</f>
        <v>44013</v>
      </c>
      <c r="AS1769" s="197" t="str">
        <f>IF(Tabla1[[#This Row],[Fecha Ingreso Plataforma]]="","",VALUE(1&amp;"/"&amp;MONTH(Tabla1[[#This Row],[Fecha Ingreso Plataforma]])&amp;"/"&amp;YEAR(Tabla1[[#This Row],[Fecha Ingreso Plataforma]])))</f>
        <v/>
      </c>
      <c r="AT1769" s="194" t="str">
        <f>+IF(AND(Tabla1[[#This Row],[dias]]&gt;=135,Tabla1[[#This Row],[Estado]]="Vigente"),"Si","No")</f>
        <v>No</v>
      </c>
      <c r="AU1769" s="194" t="str">
        <f>+IF(COUNTIF('PLAN EMPLEADO'!I:I,Tabla1[[#This Row],[Mail]])=0,"No","Si")</f>
        <v>No</v>
      </c>
      <c r="AV1769" s="194" t="s">
        <v>709</v>
      </c>
      <c r="AW1769" s="194"/>
    </row>
    <row r="1770" spans="1:49" x14ac:dyDescent="0.2">
      <c r="A1770" s="37" t="s">
        <v>27</v>
      </c>
      <c r="B1770" s="37" t="s">
        <v>3115</v>
      </c>
      <c r="C1770" s="37" t="s">
        <v>28</v>
      </c>
      <c r="D1770" s="37" t="s">
        <v>30</v>
      </c>
      <c r="E1770" s="193" t="str">
        <f>+LEFT(Tabla1[[#This Row],[RutDV]],8)</f>
        <v>15572615</v>
      </c>
      <c r="F1770" s="193" t="str">
        <f>+RIGHT(Tabla1[[#This Row],[RutDV]],1)</f>
        <v>6</v>
      </c>
      <c r="G1770" s="193" t="s">
        <v>8821</v>
      </c>
      <c r="H1770" s="193" t="s">
        <v>8841</v>
      </c>
      <c r="I1770" s="194" t="str">
        <f>+TRIM(Tabla1[[#This Row],[Nombres]]&amp;" "&amp;Tabla1[[#This Row],[Apellidos]])</f>
        <v>ELIZABETH CAROLINA JIMENEZ CORTES</v>
      </c>
      <c r="J1770" s="193" t="s">
        <v>8795</v>
      </c>
      <c r="K1770" s="193" t="s">
        <v>8796</v>
      </c>
      <c r="L1770" s="193" t="s">
        <v>2494</v>
      </c>
      <c r="M1770" s="193" t="s">
        <v>2499</v>
      </c>
      <c r="N1770" s="193" t="s">
        <v>3112</v>
      </c>
      <c r="O1770" s="193"/>
      <c r="P1770" s="195">
        <v>44035</v>
      </c>
      <c r="Q1770" s="195"/>
      <c r="R1770" s="196"/>
      <c r="S1770" s="196"/>
      <c r="T1770" s="196"/>
      <c r="U1770" s="196"/>
      <c r="V1770" s="195">
        <v>30611</v>
      </c>
      <c r="W1770" s="195" t="s">
        <v>5890</v>
      </c>
      <c r="X1770" s="193"/>
      <c r="Y1770" s="193" t="str">
        <f>+IFERROR(VLOOKUP(Tabla1[[#This Row],[Supervisor]],STAFF!E:H,4,0),"")</f>
        <v/>
      </c>
      <c r="Z1770" s="195">
        <v>44025</v>
      </c>
      <c r="AA1770" s="195">
        <v>44036</v>
      </c>
      <c r="AB1770" s="193"/>
      <c r="AC1770" s="195"/>
      <c r="AD1770" s="193" t="s">
        <v>8841</v>
      </c>
      <c r="AE1770" s="193" t="s">
        <v>8841</v>
      </c>
      <c r="AF1770" s="193">
        <v>19324</v>
      </c>
      <c r="AG1770" s="193" t="s">
        <v>8861</v>
      </c>
      <c r="AH1770" s="193"/>
      <c r="AI1770" s="193"/>
      <c r="AJ1770" s="193">
        <v>78</v>
      </c>
      <c r="AK1770" s="37" t="s">
        <v>5890</v>
      </c>
      <c r="AL1770" s="193" t="s">
        <v>709</v>
      </c>
      <c r="AM1770" s="193"/>
      <c r="AN1770" s="193" t="str">
        <f>+IF(AL1770=45,1,"")</f>
        <v/>
      </c>
      <c r="AO1770" s="195">
        <f ca="1">+TODAY()</f>
        <v>44256</v>
      </c>
      <c r="AP1770" s="194" t="str">
        <f>+IF(Tabla1[[#This Row],[Fecha Ingreso Plataforma]]="","",AO1770-AC1770)</f>
        <v/>
      </c>
      <c r="AQ1770" s="195"/>
      <c r="AR1770" s="197">
        <f>+IF(Tabla1[[#This Row],[Fecha Baja]]="","",VALUE(1&amp;"/"&amp;MONTH(Tabla1[[#This Row],[Fecha Baja]])&amp;"/"&amp;YEAR(Tabla1[[#This Row],[Fecha Baja]])))</f>
        <v>44013</v>
      </c>
      <c r="AS1770" s="197" t="str">
        <f>IF(Tabla1[[#This Row],[Fecha Ingreso Plataforma]]="","",VALUE(1&amp;"/"&amp;MONTH(Tabla1[[#This Row],[Fecha Ingreso Plataforma]])&amp;"/"&amp;YEAR(Tabla1[[#This Row],[Fecha Ingreso Plataforma]])))</f>
        <v/>
      </c>
      <c r="AT1770" s="194" t="str">
        <f>+IF(AND(Tabla1[[#This Row],[dias]]&gt;=135,Tabla1[[#This Row],[Estado]]="Vigente"),"Si","No")</f>
        <v>No</v>
      </c>
      <c r="AU1770" s="194" t="str">
        <f>+IF(COUNTIF('PLAN EMPLEADO'!I:I,Tabla1[[#This Row],[Mail]])=0,"No","Si")</f>
        <v>No</v>
      </c>
      <c r="AV1770" s="194" t="s">
        <v>709</v>
      </c>
      <c r="AW1770" s="194"/>
    </row>
    <row r="1771" spans="1:49" x14ac:dyDescent="0.2">
      <c r="A1771" s="37" t="s">
        <v>27</v>
      </c>
      <c r="B1771" s="37" t="s">
        <v>3115</v>
      </c>
      <c r="C1771" s="37" t="s">
        <v>28</v>
      </c>
      <c r="D1771" s="37" t="s">
        <v>30</v>
      </c>
      <c r="E1771" s="193" t="str">
        <f>+LEFT(Tabla1[[#This Row],[RutDV]],8)</f>
        <v>18924545</v>
      </c>
      <c r="F1771" s="193" t="str">
        <f>+RIGHT(Tabla1[[#This Row],[RutDV]],1)</f>
        <v>9</v>
      </c>
      <c r="G1771" s="193" t="s">
        <v>8815</v>
      </c>
      <c r="H1771" s="193" t="s">
        <v>8835</v>
      </c>
      <c r="I1771" s="194" t="str">
        <f>+TRIM(Tabla1[[#This Row],[Nombres]]&amp;" "&amp;Tabla1[[#This Row],[Apellidos]])</f>
        <v>FELIPE ANDRES ARANCIBIA VELIZ</v>
      </c>
      <c r="J1771" s="193" t="s">
        <v>1912</v>
      </c>
      <c r="K1771" s="193" t="s">
        <v>8784</v>
      </c>
      <c r="L1771" s="193" t="s">
        <v>2494</v>
      </c>
      <c r="M1771" s="193" t="s">
        <v>2499</v>
      </c>
      <c r="N1771" s="193" t="s">
        <v>3112</v>
      </c>
      <c r="O1771" s="193"/>
      <c r="P1771" s="195">
        <v>44027</v>
      </c>
      <c r="Q1771" s="195"/>
      <c r="R1771" s="196"/>
      <c r="S1771" s="196"/>
      <c r="T1771" s="196"/>
      <c r="U1771" s="196"/>
      <c r="V1771" s="195">
        <v>34933</v>
      </c>
      <c r="W1771" s="195" t="s">
        <v>5890</v>
      </c>
      <c r="X1771" s="193"/>
      <c r="Y1771" s="193" t="str">
        <f>+IFERROR(VLOOKUP(Tabla1[[#This Row],[Supervisor]],STAFF!E:H,4,0),"")</f>
        <v/>
      </c>
      <c r="Z1771" s="195">
        <v>44025</v>
      </c>
      <c r="AA1771" s="195">
        <v>44036</v>
      </c>
      <c r="AB1771" s="193"/>
      <c r="AC1771" s="195"/>
      <c r="AD1771" s="193" t="s">
        <v>8835</v>
      </c>
      <c r="AE1771" s="193" t="s">
        <v>8835</v>
      </c>
      <c r="AF1771" s="193">
        <v>19206</v>
      </c>
      <c r="AG1771" s="193" t="s">
        <v>8855</v>
      </c>
      <c r="AH1771" s="193"/>
      <c r="AI1771" s="193"/>
      <c r="AJ1771" s="193">
        <v>78</v>
      </c>
      <c r="AK1771" s="37" t="s">
        <v>5890</v>
      </c>
      <c r="AL1771" s="193" t="s">
        <v>709</v>
      </c>
      <c r="AM1771" s="193"/>
      <c r="AN1771" s="193" t="str">
        <f>+IF(AL1771=45,1,"")</f>
        <v/>
      </c>
      <c r="AO1771" s="195">
        <f ca="1">+TODAY()</f>
        <v>44256</v>
      </c>
      <c r="AP1771" s="194" t="str">
        <f>+IF(Tabla1[[#This Row],[Fecha Ingreso Plataforma]]="","",AO1771-AC1771)</f>
        <v/>
      </c>
      <c r="AQ1771" s="195"/>
      <c r="AR1771" s="197">
        <f>+IF(Tabla1[[#This Row],[Fecha Baja]]="","",VALUE(1&amp;"/"&amp;MONTH(Tabla1[[#This Row],[Fecha Baja]])&amp;"/"&amp;YEAR(Tabla1[[#This Row],[Fecha Baja]])))</f>
        <v>44013</v>
      </c>
      <c r="AS1771" s="197" t="str">
        <f>IF(Tabla1[[#This Row],[Fecha Ingreso Plataforma]]="","",VALUE(1&amp;"/"&amp;MONTH(Tabla1[[#This Row],[Fecha Ingreso Plataforma]])&amp;"/"&amp;YEAR(Tabla1[[#This Row],[Fecha Ingreso Plataforma]])))</f>
        <v/>
      </c>
      <c r="AT1771" s="194" t="str">
        <f>+IF(AND(Tabla1[[#This Row],[dias]]&gt;=135,Tabla1[[#This Row],[Estado]]="Vigente"),"Si","No")</f>
        <v>No</v>
      </c>
      <c r="AU1771" s="194" t="str">
        <f>+IF(COUNTIF('PLAN EMPLEADO'!I:I,Tabla1[[#This Row],[Mail]])=0,"No","Si")</f>
        <v>No</v>
      </c>
      <c r="AV1771" s="194" t="s">
        <v>709</v>
      </c>
      <c r="AW1771" s="194"/>
    </row>
    <row r="1772" spans="1:49" x14ac:dyDescent="0.2">
      <c r="A1772" s="37" t="s">
        <v>27</v>
      </c>
      <c r="B1772" s="37" t="s">
        <v>3115</v>
      </c>
      <c r="C1772" s="37" t="s">
        <v>28</v>
      </c>
      <c r="D1772" s="37" t="s">
        <v>30</v>
      </c>
      <c r="E1772" s="193" t="str">
        <f>+LEFT(Tabla1[[#This Row],[RutDV]],8)</f>
        <v>18178860</v>
      </c>
      <c r="F1772" s="193" t="str">
        <f>+RIGHT(Tabla1[[#This Row],[RutDV]],1)</f>
        <v>7</v>
      </c>
      <c r="G1772" s="193" t="s">
        <v>8825</v>
      </c>
      <c r="H1772" s="193" t="s">
        <v>8845</v>
      </c>
      <c r="I1772" s="194" t="str">
        <f>+TRIM(Tabla1[[#This Row],[Nombres]]&amp;" "&amp;Tabla1[[#This Row],[Apellidos]])</f>
        <v>RUBEN FELIPE ARAYA AGUILERA</v>
      </c>
      <c r="J1772" s="193" t="s">
        <v>8801</v>
      </c>
      <c r="K1772" s="193" t="s">
        <v>8115</v>
      </c>
      <c r="L1772" s="193" t="s">
        <v>2494</v>
      </c>
      <c r="M1772" s="193" t="s">
        <v>2499</v>
      </c>
      <c r="N1772" s="193" t="s">
        <v>3112</v>
      </c>
      <c r="O1772" s="193"/>
      <c r="P1772" s="195">
        <v>44032</v>
      </c>
      <c r="Q1772" s="195"/>
      <c r="R1772" s="196"/>
      <c r="S1772" s="196"/>
      <c r="T1772" s="196"/>
      <c r="U1772" s="196"/>
      <c r="V1772" s="195">
        <v>33806</v>
      </c>
      <c r="W1772" s="195" t="s">
        <v>5890</v>
      </c>
      <c r="X1772" s="193"/>
      <c r="Y1772" s="193" t="str">
        <f>+IFERROR(VLOOKUP(Tabla1[[#This Row],[Supervisor]],STAFF!E:H,4,0),"")</f>
        <v/>
      </c>
      <c r="Z1772" s="195">
        <v>44025</v>
      </c>
      <c r="AA1772" s="195">
        <v>44036</v>
      </c>
      <c r="AB1772" s="193"/>
      <c r="AC1772" s="195"/>
      <c r="AD1772" s="193" t="s">
        <v>8845</v>
      </c>
      <c r="AE1772" s="193" t="s">
        <v>8845</v>
      </c>
      <c r="AF1772" s="193">
        <v>19380</v>
      </c>
      <c r="AG1772" s="193" t="s">
        <v>8865</v>
      </c>
      <c r="AH1772" s="193"/>
      <c r="AI1772" s="193"/>
      <c r="AJ1772" s="193">
        <v>78</v>
      </c>
      <c r="AK1772" s="37" t="s">
        <v>5890</v>
      </c>
      <c r="AL1772" s="193" t="s">
        <v>709</v>
      </c>
      <c r="AM1772" s="193"/>
      <c r="AN1772" s="193" t="str">
        <f>+IF(AL1772=45,1,"")</f>
        <v/>
      </c>
      <c r="AO1772" s="195">
        <f ca="1">+TODAY()</f>
        <v>44256</v>
      </c>
      <c r="AP1772" s="194" t="str">
        <f>+IF(Tabla1[[#This Row],[Fecha Ingreso Plataforma]]="","",AO1772-AC1772)</f>
        <v/>
      </c>
      <c r="AQ1772" s="195"/>
      <c r="AR1772" s="197">
        <f>+IF(Tabla1[[#This Row],[Fecha Baja]]="","",VALUE(1&amp;"/"&amp;MONTH(Tabla1[[#This Row],[Fecha Baja]])&amp;"/"&amp;YEAR(Tabla1[[#This Row],[Fecha Baja]])))</f>
        <v>44013</v>
      </c>
      <c r="AS1772" s="197" t="str">
        <f>IF(Tabla1[[#This Row],[Fecha Ingreso Plataforma]]="","",VALUE(1&amp;"/"&amp;MONTH(Tabla1[[#This Row],[Fecha Ingreso Plataforma]])&amp;"/"&amp;YEAR(Tabla1[[#This Row],[Fecha Ingreso Plataforma]])))</f>
        <v/>
      </c>
      <c r="AT1772" s="194" t="str">
        <f>+IF(AND(Tabla1[[#This Row],[dias]]&gt;=135,Tabla1[[#This Row],[Estado]]="Vigente"),"Si","No")</f>
        <v>No</v>
      </c>
      <c r="AU1772" s="194" t="str">
        <f>+IF(COUNTIF('PLAN EMPLEADO'!I:I,Tabla1[[#This Row],[Mail]])=0,"No","Si")</f>
        <v>No</v>
      </c>
      <c r="AV1772" s="194" t="s">
        <v>709</v>
      </c>
      <c r="AW1772" s="194"/>
    </row>
    <row r="1773" spans="1:49" x14ac:dyDescent="0.2">
      <c r="A1773" s="37" t="s">
        <v>27</v>
      </c>
      <c r="B1773" s="37" t="s">
        <v>3115</v>
      </c>
      <c r="C1773" s="37" t="s">
        <v>28</v>
      </c>
      <c r="D1773" s="37" t="s">
        <v>30</v>
      </c>
      <c r="E1773" s="193" t="str">
        <f>+LEFT(Tabla1[[#This Row],[RutDV]],8)</f>
        <v>17847315</v>
      </c>
      <c r="F1773" s="193" t="str">
        <f>+RIGHT(Tabla1[[#This Row],[RutDV]],1)</f>
        <v>8</v>
      </c>
      <c r="G1773" s="193" t="s">
        <v>8883</v>
      </c>
      <c r="H1773" s="193" t="s">
        <v>9022</v>
      </c>
      <c r="I1773" s="194" t="str">
        <f>+TRIM(Tabla1[[#This Row],[Nombres]]&amp;" "&amp;Tabla1[[#This Row],[Apellidos]])</f>
        <v>DANIELA FERNANDA RODRIGUEZ CAMPOS</v>
      </c>
      <c r="J1773" s="193" t="s">
        <v>4015</v>
      </c>
      <c r="K1773" s="193" t="s">
        <v>8915</v>
      </c>
      <c r="L1773" s="193" t="s">
        <v>2494</v>
      </c>
      <c r="M1773" s="193" t="s">
        <v>2499</v>
      </c>
      <c r="N1773" s="193" t="s">
        <v>3112</v>
      </c>
      <c r="O1773" s="193"/>
      <c r="P1773" s="195">
        <v>44036</v>
      </c>
      <c r="Q1773" s="195"/>
      <c r="R1773" s="196"/>
      <c r="S1773" s="196"/>
      <c r="T1773" s="196"/>
      <c r="U1773" s="196"/>
      <c r="V1773" s="195">
        <v>32825</v>
      </c>
      <c r="W1773" s="195" t="s">
        <v>5846</v>
      </c>
      <c r="X1773" s="193"/>
      <c r="Y1773" s="193" t="str">
        <f>+IFERROR(VLOOKUP(Tabla1[[#This Row],[Supervisor]],STAFF!E:H,4,0),"")</f>
        <v/>
      </c>
      <c r="Z1773" s="195">
        <v>44032</v>
      </c>
      <c r="AA1773" s="195">
        <v>44042</v>
      </c>
      <c r="AB1773" s="193"/>
      <c r="AC1773" s="195"/>
      <c r="AD1773" s="193" t="s">
        <v>9022</v>
      </c>
      <c r="AE1773" s="193" t="s">
        <v>9022</v>
      </c>
      <c r="AF1773" s="193">
        <v>19394</v>
      </c>
      <c r="AG1773" s="193" t="s">
        <v>9046</v>
      </c>
      <c r="AH1773" s="193"/>
      <c r="AI1773" s="193"/>
      <c r="AJ1773" s="193">
        <v>79</v>
      </c>
      <c r="AK1773" s="193" t="s">
        <v>5846</v>
      </c>
      <c r="AL1773" s="193" t="s">
        <v>709</v>
      </c>
      <c r="AM1773" s="193"/>
      <c r="AN1773" s="193" t="str">
        <f>+IF(AL1773=45,1,"")</f>
        <v/>
      </c>
      <c r="AO1773" s="195">
        <f ca="1">+TODAY()</f>
        <v>44256</v>
      </c>
      <c r="AP1773" s="194" t="str">
        <f>+IF(Tabla1[[#This Row],[Fecha Ingreso Plataforma]]="","",AO1773-AC1773)</f>
        <v/>
      </c>
      <c r="AQ1773" s="195"/>
      <c r="AR1773" s="197">
        <f>+IF(Tabla1[[#This Row],[Fecha Baja]]="","",VALUE(1&amp;"/"&amp;MONTH(Tabla1[[#This Row],[Fecha Baja]])&amp;"/"&amp;YEAR(Tabla1[[#This Row],[Fecha Baja]])))</f>
        <v>44013</v>
      </c>
      <c r="AS1773" s="197" t="str">
        <f>IF(Tabla1[[#This Row],[Fecha Ingreso Plataforma]]="","",VALUE(1&amp;"/"&amp;MONTH(Tabla1[[#This Row],[Fecha Ingreso Plataforma]])&amp;"/"&amp;YEAR(Tabla1[[#This Row],[Fecha Ingreso Plataforma]])))</f>
        <v/>
      </c>
      <c r="AT1773" s="194" t="str">
        <f>+IF(AND(Tabla1[[#This Row],[dias]]&gt;=135,Tabla1[[#This Row],[Estado]]="Vigente"),"Si","No")</f>
        <v>No</v>
      </c>
      <c r="AU1773" s="194" t="str">
        <f>+IF(COUNTIF('PLAN EMPLEADO'!I:I,Tabla1[[#This Row],[Mail]])=0,"No","Si")</f>
        <v>No</v>
      </c>
      <c r="AV1773" s="194" t="s">
        <v>709</v>
      </c>
      <c r="AW1773" s="194"/>
    </row>
    <row r="1774" spans="1:49" x14ac:dyDescent="0.2">
      <c r="A1774" s="37" t="s">
        <v>27</v>
      </c>
      <c r="B1774" s="37" t="s">
        <v>3115</v>
      </c>
      <c r="C1774" s="37" t="s">
        <v>28</v>
      </c>
      <c r="D1774" s="37" t="s">
        <v>30</v>
      </c>
      <c r="E1774" s="193" t="str">
        <f>+LEFT(Tabla1[[#This Row],[RutDV]],8)</f>
        <v>15014593</v>
      </c>
      <c r="F1774" s="193" t="str">
        <f>+RIGHT(Tabla1[[#This Row],[RutDV]],1)</f>
        <v>7</v>
      </c>
      <c r="G1774" s="193" t="s">
        <v>8881</v>
      </c>
      <c r="H1774" s="193" t="s">
        <v>9020</v>
      </c>
      <c r="I1774" s="194" t="str">
        <f>+TRIM(Tabla1[[#This Row],[Nombres]]&amp;" "&amp;Tabla1[[#This Row],[Apellidos]])</f>
        <v>ELIANA CRISTINA ARAYA SOTO</v>
      </c>
      <c r="J1774" s="193" t="s">
        <v>8911</v>
      </c>
      <c r="K1774" s="193" t="s">
        <v>8912</v>
      </c>
      <c r="L1774" s="193" t="s">
        <v>2494</v>
      </c>
      <c r="M1774" s="193" t="s">
        <v>2499</v>
      </c>
      <c r="N1774" s="193" t="s">
        <v>3112</v>
      </c>
      <c r="O1774" s="193"/>
      <c r="P1774" s="195">
        <v>44040</v>
      </c>
      <c r="Q1774" s="195"/>
      <c r="R1774" s="196"/>
      <c r="S1774" s="196"/>
      <c r="T1774" s="196"/>
      <c r="U1774" s="196"/>
      <c r="V1774" s="195">
        <v>30149</v>
      </c>
      <c r="W1774" s="195" t="s">
        <v>5846</v>
      </c>
      <c r="X1774" s="193"/>
      <c r="Y1774" s="193" t="str">
        <f>+IFERROR(VLOOKUP(Tabla1[[#This Row],[Supervisor]],STAFF!E:H,4,0),"")</f>
        <v/>
      </c>
      <c r="Z1774" s="195">
        <v>44032</v>
      </c>
      <c r="AA1774" s="195">
        <v>44042</v>
      </c>
      <c r="AB1774" s="193"/>
      <c r="AC1774" s="195"/>
      <c r="AD1774" s="193" t="s">
        <v>9020</v>
      </c>
      <c r="AE1774" s="193" t="s">
        <v>9020</v>
      </c>
      <c r="AF1774" s="193">
        <v>19392</v>
      </c>
      <c r="AG1774" s="193" t="s">
        <v>9044</v>
      </c>
      <c r="AH1774" s="193"/>
      <c r="AI1774" s="193"/>
      <c r="AJ1774" s="193">
        <v>79</v>
      </c>
      <c r="AK1774" s="193" t="s">
        <v>5846</v>
      </c>
      <c r="AL1774" s="193" t="s">
        <v>709</v>
      </c>
      <c r="AM1774" s="193"/>
      <c r="AN1774" s="193" t="str">
        <f>+IF(AL1774=45,1,"")</f>
        <v/>
      </c>
      <c r="AO1774" s="195">
        <f ca="1">+TODAY()</f>
        <v>44256</v>
      </c>
      <c r="AP1774" s="194" t="str">
        <f>+IF(Tabla1[[#This Row],[Fecha Ingreso Plataforma]]="","",AO1774-AC1774)</f>
        <v/>
      </c>
      <c r="AQ1774" s="195"/>
      <c r="AR1774" s="197">
        <f>+IF(Tabla1[[#This Row],[Fecha Baja]]="","",VALUE(1&amp;"/"&amp;MONTH(Tabla1[[#This Row],[Fecha Baja]])&amp;"/"&amp;YEAR(Tabla1[[#This Row],[Fecha Baja]])))</f>
        <v>44013</v>
      </c>
      <c r="AS1774" s="197" t="str">
        <f>IF(Tabla1[[#This Row],[Fecha Ingreso Plataforma]]="","",VALUE(1&amp;"/"&amp;MONTH(Tabla1[[#This Row],[Fecha Ingreso Plataforma]])&amp;"/"&amp;YEAR(Tabla1[[#This Row],[Fecha Ingreso Plataforma]])))</f>
        <v/>
      </c>
      <c r="AT1774" s="194" t="str">
        <f>+IF(AND(Tabla1[[#This Row],[dias]]&gt;=135,Tabla1[[#This Row],[Estado]]="Vigente"),"Si","No")</f>
        <v>No</v>
      </c>
      <c r="AU1774" s="194" t="str">
        <f>+IF(COUNTIF('PLAN EMPLEADO'!I:I,Tabla1[[#This Row],[Mail]])=0,"No","Si")</f>
        <v>No</v>
      </c>
      <c r="AV1774" s="194" t="s">
        <v>709</v>
      </c>
      <c r="AW1774" s="194"/>
    </row>
    <row r="1775" spans="1:49" x14ac:dyDescent="0.2">
      <c r="A1775" s="37" t="s">
        <v>27</v>
      </c>
      <c r="B1775" s="37" t="s">
        <v>3115</v>
      </c>
      <c r="C1775" s="37" t="s">
        <v>28</v>
      </c>
      <c r="D1775" s="37" t="s">
        <v>30</v>
      </c>
      <c r="E1775" s="193" t="str">
        <f>+LEFT(Tabla1[[#This Row],[RutDV]],8)</f>
        <v>18632848</v>
      </c>
      <c r="F1775" s="193" t="str">
        <f>+RIGHT(Tabla1[[#This Row],[RutDV]],1)</f>
        <v>5</v>
      </c>
      <c r="G1775" s="193" t="s">
        <v>8886</v>
      </c>
      <c r="H1775" s="193" t="s">
        <v>9025</v>
      </c>
      <c r="I1775" s="194" t="str">
        <f>+TRIM(Tabla1[[#This Row],[Nombres]]&amp;" "&amp;Tabla1[[#This Row],[Apellidos]])</f>
        <v>JOSELINE ROMINA PARRA ARAYA</v>
      </c>
      <c r="J1775" s="193" t="s">
        <v>8919</v>
      </c>
      <c r="K1775" s="193" t="s">
        <v>8920</v>
      </c>
      <c r="L1775" s="193" t="s">
        <v>2494</v>
      </c>
      <c r="M1775" s="193" t="s">
        <v>2499</v>
      </c>
      <c r="N1775" s="193" t="s">
        <v>3112</v>
      </c>
      <c r="O1775" s="193"/>
      <c r="P1775" s="195">
        <v>44041</v>
      </c>
      <c r="Q1775" s="195"/>
      <c r="R1775" s="196"/>
      <c r="S1775" s="196"/>
      <c r="T1775" s="196"/>
      <c r="U1775" s="196"/>
      <c r="V1775" s="195">
        <v>34370</v>
      </c>
      <c r="W1775" s="195" t="s">
        <v>5846</v>
      </c>
      <c r="X1775" s="193"/>
      <c r="Y1775" s="193" t="str">
        <f>+IFERROR(VLOOKUP(Tabla1[[#This Row],[Supervisor]],STAFF!E:H,4,0),"")</f>
        <v/>
      </c>
      <c r="Z1775" s="195">
        <v>44032</v>
      </c>
      <c r="AA1775" s="195">
        <v>44042</v>
      </c>
      <c r="AB1775" s="193"/>
      <c r="AC1775" s="195"/>
      <c r="AD1775" s="193" t="s">
        <v>9025</v>
      </c>
      <c r="AE1775" s="193" t="s">
        <v>9025</v>
      </c>
      <c r="AF1775" s="193">
        <v>19398</v>
      </c>
      <c r="AG1775" s="193" t="s">
        <v>9049</v>
      </c>
      <c r="AH1775" s="193"/>
      <c r="AI1775" s="193"/>
      <c r="AJ1775" s="193">
        <v>79</v>
      </c>
      <c r="AK1775" s="193" t="s">
        <v>5846</v>
      </c>
      <c r="AL1775" s="193" t="s">
        <v>709</v>
      </c>
      <c r="AM1775" s="193"/>
      <c r="AN1775" s="193" t="str">
        <f>+IF(AL1775=45,1,"")</f>
        <v/>
      </c>
      <c r="AO1775" s="195">
        <f ca="1">+TODAY()</f>
        <v>44256</v>
      </c>
      <c r="AP1775" s="194" t="str">
        <f>+IF(Tabla1[[#This Row],[Fecha Ingreso Plataforma]]="","",AO1775-AC1775)</f>
        <v/>
      </c>
      <c r="AQ1775" s="195"/>
      <c r="AR1775" s="197">
        <f>+IF(Tabla1[[#This Row],[Fecha Baja]]="","",VALUE(1&amp;"/"&amp;MONTH(Tabla1[[#This Row],[Fecha Baja]])&amp;"/"&amp;YEAR(Tabla1[[#This Row],[Fecha Baja]])))</f>
        <v>44013</v>
      </c>
      <c r="AS1775" s="197" t="str">
        <f>IF(Tabla1[[#This Row],[Fecha Ingreso Plataforma]]="","",VALUE(1&amp;"/"&amp;MONTH(Tabla1[[#This Row],[Fecha Ingreso Plataforma]])&amp;"/"&amp;YEAR(Tabla1[[#This Row],[Fecha Ingreso Plataforma]])))</f>
        <v/>
      </c>
      <c r="AT1775" s="194" t="str">
        <f>+IF(AND(Tabla1[[#This Row],[dias]]&gt;=135,Tabla1[[#This Row],[Estado]]="Vigente"),"Si","No")</f>
        <v>No</v>
      </c>
      <c r="AU1775" s="194" t="str">
        <f>+IF(COUNTIF('PLAN EMPLEADO'!I:I,Tabla1[[#This Row],[Mail]])=0,"No","Si")</f>
        <v>No</v>
      </c>
      <c r="AV1775" s="194" t="s">
        <v>709</v>
      </c>
      <c r="AW1775" s="194"/>
    </row>
    <row r="1776" spans="1:49" x14ac:dyDescent="0.2">
      <c r="A1776" s="37" t="s">
        <v>27</v>
      </c>
      <c r="B1776" s="37" t="s">
        <v>3115</v>
      </c>
      <c r="C1776" s="37" t="s">
        <v>28</v>
      </c>
      <c r="D1776" s="37" t="s">
        <v>30</v>
      </c>
      <c r="E1776" s="193" t="str">
        <f>+LEFT(Tabla1[[#This Row],[RutDV]],8)</f>
        <v>16686805</v>
      </c>
      <c r="F1776" s="193" t="str">
        <f>+RIGHT(Tabla1[[#This Row],[RutDV]],1)</f>
        <v>K</v>
      </c>
      <c r="G1776" s="193" t="s">
        <v>8893</v>
      </c>
      <c r="H1776" s="193" t="s">
        <v>9031</v>
      </c>
      <c r="I1776" s="194" t="str">
        <f>+TRIM(Tabla1[[#This Row],[Nombres]]&amp;" "&amp;Tabla1[[#This Row],[Apellidos]])</f>
        <v>MARICEL ANDREA BONILLA GALVEZ</v>
      </c>
      <c r="J1776" s="193" t="s">
        <v>8932</v>
      </c>
      <c r="K1776" s="193" t="s">
        <v>8933</v>
      </c>
      <c r="L1776" s="193" t="s">
        <v>2494</v>
      </c>
      <c r="M1776" s="193" t="s">
        <v>2499</v>
      </c>
      <c r="N1776" s="193" t="s">
        <v>3112</v>
      </c>
      <c r="O1776" s="193"/>
      <c r="P1776" s="195">
        <v>44040</v>
      </c>
      <c r="Q1776" s="195"/>
      <c r="R1776" s="196"/>
      <c r="S1776" s="196"/>
      <c r="T1776" s="196"/>
      <c r="U1776" s="196"/>
      <c r="V1776" s="195">
        <v>31980</v>
      </c>
      <c r="W1776" s="195" t="s">
        <v>5846</v>
      </c>
      <c r="X1776" s="193"/>
      <c r="Y1776" s="193" t="str">
        <f>+IFERROR(VLOOKUP(Tabla1[[#This Row],[Supervisor]],STAFF!E:H,4,0),"")</f>
        <v/>
      </c>
      <c r="Z1776" s="195">
        <v>44032</v>
      </c>
      <c r="AA1776" s="195">
        <v>44042</v>
      </c>
      <c r="AB1776" s="193"/>
      <c r="AC1776" s="195"/>
      <c r="AD1776" s="193" t="s">
        <v>9031</v>
      </c>
      <c r="AE1776" s="193" t="s">
        <v>9031</v>
      </c>
      <c r="AF1776" s="193">
        <v>19314</v>
      </c>
      <c r="AG1776" s="193" t="s">
        <v>9055</v>
      </c>
      <c r="AH1776" s="193"/>
      <c r="AI1776" s="193"/>
      <c r="AJ1776" s="193">
        <v>79</v>
      </c>
      <c r="AK1776" s="193" t="s">
        <v>5846</v>
      </c>
      <c r="AL1776" s="193" t="s">
        <v>709</v>
      </c>
      <c r="AM1776" s="193"/>
      <c r="AN1776" s="193" t="str">
        <f>+IF(AL1776=45,1,"")</f>
        <v/>
      </c>
      <c r="AO1776" s="195">
        <f ca="1">+TODAY()</f>
        <v>44256</v>
      </c>
      <c r="AP1776" s="194" t="str">
        <f>+IF(Tabla1[[#This Row],[Fecha Ingreso Plataforma]]="","",AO1776-AC1776)</f>
        <v/>
      </c>
      <c r="AQ1776" s="195"/>
      <c r="AR1776" s="197">
        <f>+IF(Tabla1[[#This Row],[Fecha Baja]]="","",VALUE(1&amp;"/"&amp;MONTH(Tabla1[[#This Row],[Fecha Baja]])&amp;"/"&amp;YEAR(Tabla1[[#This Row],[Fecha Baja]])))</f>
        <v>44013</v>
      </c>
      <c r="AS1776" s="197" t="str">
        <f>IF(Tabla1[[#This Row],[Fecha Ingreso Plataforma]]="","",VALUE(1&amp;"/"&amp;MONTH(Tabla1[[#This Row],[Fecha Ingreso Plataforma]])&amp;"/"&amp;YEAR(Tabla1[[#This Row],[Fecha Ingreso Plataforma]])))</f>
        <v/>
      </c>
      <c r="AT1776" s="194" t="str">
        <f>+IF(AND(Tabla1[[#This Row],[dias]]&gt;=135,Tabla1[[#This Row],[Estado]]="Vigente"),"Si","No")</f>
        <v>No</v>
      </c>
      <c r="AU1776" s="194" t="str">
        <f>+IF(COUNTIF('PLAN EMPLEADO'!I:I,Tabla1[[#This Row],[Mail]])=0,"No","Si")</f>
        <v>No</v>
      </c>
      <c r="AV1776" s="194" t="s">
        <v>709</v>
      </c>
      <c r="AW1776" s="194"/>
    </row>
    <row r="1777" spans="1:49" x14ac:dyDescent="0.2">
      <c r="A1777" s="37" t="s">
        <v>27</v>
      </c>
      <c r="B1777" s="37" t="s">
        <v>3115</v>
      </c>
      <c r="C1777" s="37" t="s">
        <v>28</v>
      </c>
      <c r="D1777" s="37" t="s">
        <v>30</v>
      </c>
      <c r="E1777" s="193" t="str">
        <f>+LEFT(Tabla1[[#This Row],[RutDV]],8)</f>
        <v>17979296</v>
      </c>
      <c r="F1777" s="193" t="str">
        <f>+RIGHT(Tabla1[[#This Row],[RutDV]],1)</f>
        <v>6</v>
      </c>
      <c r="G1777" s="193" t="s">
        <v>8873</v>
      </c>
      <c r="H1777" s="193" t="s">
        <v>9012</v>
      </c>
      <c r="I1777" s="194" t="str">
        <f>+TRIM(Tabla1[[#This Row],[Nombres]]&amp;" "&amp;Tabla1[[#This Row],[Apellidos]])</f>
        <v>YOSELYN MARGOT SANTANDER CABELLO</v>
      </c>
      <c r="J1777" s="193" t="s">
        <v>8897</v>
      </c>
      <c r="K1777" s="193" t="s">
        <v>8898</v>
      </c>
      <c r="L1777" s="193" t="s">
        <v>2494</v>
      </c>
      <c r="M1777" s="193" t="s">
        <v>2499</v>
      </c>
      <c r="N1777" s="193" t="s">
        <v>3112</v>
      </c>
      <c r="O1777" s="193"/>
      <c r="P1777" s="195">
        <v>44041</v>
      </c>
      <c r="Q1777" s="195"/>
      <c r="R1777" s="196"/>
      <c r="S1777" s="196"/>
      <c r="T1777" s="196"/>
      <c r="U1777" s="196"/>
      <c r="V1777" s="195">
        <v>33463</v>
      </c>
      <c r="W1777" s="195" t="s">
        <v>5846</v>
      </c>
      <c r="X1777" s="193"/>
      <c r="Y1777" s="193" t="str">
        <f>+IFERROR(VLOOKUP(Tabla1[[#This Row],[Supervisor]],STAFF!E:H,4,0),"")</f>
        <v/>
      </c>
      <c r="Z1777" s="195">
        <v>44032</v>
      </c>
      <c r="AA1777" s="195">
        <v>44042</v>
      </c>
      <c r="AB1777" s="193"/>
      <c r="AC1777" s="195"/>
      <c r="AD1777" s="193" t="s">
        <v>9012</v>
      </c>
      <c r="AE1777" s="193" t="s">
        <v>9012</v>
      </c>
      <c r="AF1777" s="193">
        <v>19405</v>
      </c>
      <c r="AG1777" s="193" t="s">
        <v>9036</v>
      </c>
      <c r="AH1777" s="193"/>
      <c r="AI1777" s="193"/>
      <c r="AJ1777" s="193">
        <v>79</v>
      </c>
      <c r="AK1777" s="193" t="s">
        <v>5846</v>
      </c>
      <c r="AL1777" s="193" t="s">
        <v>709</v>
      </c>
      <c r="AM1777" s="193"/>
      <c r="AN1777" s="193" t="str">
        <f>+IF(AL1777=45,1,"")</f>
        <v/>
      </c>
      <c r="AO1777" s="195">
        <f ca="1">+TODAY()</f>
        <v>44256</v>
      </c>
      <c r="AP1777" s="194" t="str">
        <f>+IF(Tabla1[[#This Row],[Fecha Ingreso Plataforma]]="","",AO1777-AC1777)</f>
        <v/>
      </c>
      <c r="AQ1777" s="195"/>
      <c r="AR1777" s="197">
        <f>+IF(Tabla1[[#This Row],[Fecha Baja]]="","",VALUE(1&amp;"/"&amp;MONTH(Tabla1[[#This Row],[Fecha Baja]])&amp;"/"&amp;YEAR(Tabla1[[#This Row],[Fecha Baja]])))</f>
        <v>44013</v>
      </c>
      <c r="AS1777" s="197" t="str">
        <f>IF(Tabla1[[#This Row],[Fecha Ingreso Plataforma]]="","",VALUE(1&amp;"/"&amp;MONTH(Tabla1[[#This Row],[Fecha Ingreso Plataforma]])&amp;"/"&amp;YEAR(Tabla1[[#This Row],[Fecha Ingreso Plataforma]])))</f>
        <v/>
      </c>
      <c r="AT1777" s="194" t="str">
        <f>+IF(AND(Tabla1[[#This Row],[dias]]&gt;=135,Tabla1[[#This Row],[Estado]]="Vigente"),"Si","No")</f>
        <v>No</v>
      </c>
      <c r="AU1777" s="194" t="str">
        <f>+IF(COUNTIF('PLAN EMPLEADO'!I:I,Tabla1[[#This Row],[Mail]])=0,"No","Si")</f>
        <v>No</v>
      </c>
      <c r="AV1777" s="194" t="s">
        <v>709</v>
      </c>
      <c r="AW1777" s="194"/>
    </row>
    <row r="1778" spans="1:49" x14ac:dyDescent="0.2">
      <c r="A1778" s="193" t="s">
        <v>27</v>
      </c>
      <c r="B1778" s="193" t="s">
        <v>3115</v>
      </c>
      <c r="C1778" s="193" t="s">
        <v>28</v>
      </c>
      <c r="D1778" s="193" t="s">
        <v>30</v>
      </c>
      <c r="E1778" s="193" t="str">
        <f>+LEFT(Tabla1[[#This Row],[RutDV]],8)</f>
        <v>19040105</v>
      </c>
      <c r="F1778" s="193" t="str">
        <f>+RIGHT(Tabla1[[#This Row],[RutDV]],1)</f>
        <v>7</v>
      </c>
      <c r="G1778" s="193" t="s">
        <v>3274</v>
      </c>
      <c r="H1778" s="193" t="s">
        <v>9310</v>
      </c>
      <c r="I1778" s="194" t="str">
        <f>+TRIM(Tabla1[[#This Row],[Nombres]]&amp;" "&amp;Tabla1[[#This Row],[Apellidos]])</f>
        <v>BIANCA VALESKA ESPINDOLA NUÑEZ</v>
      </c>
      <c r="J1778" s="193" t="s">
        <v>3307</v>
      </c>
      <c r="K1778" s="193" t="s">
        <v>9081</v>
      </c>
      <c r="L1778" s="193" t="s">
        <v>2494</v>
      </c>
      <c r="M1778" s="193" t="s">
        <v>2499</v>
      </c>
      <c r="N1778" s="193" t="s">
        <v>3112</v>
      </c>
      <c r="O1778" s="193"/>
      <c r="P1778" s="195">
        <v>44043</v>
      </c>
      <c r="Q1778" s="195"/>
      <c r="R1778" s="196"/>
      <c r="S1778" s="196"/>
      <c r="T1778" s="196"/>
      <c r="U1778" s="196"/>
      <c r="V1778" s="195" t="s">
        <v>9115</v>
      </c>
      <c r="W1778" s="195" t="s">
        <v>8362</v>
      </c>
      <c r="X1778" s="193"/>
      <c r="Y1778" s="193" t="str">
        <f>+IFERROR(VLOOKUP(Tabla1[[#This Row],[Supervisor]],STAFF!E:H,4,0),"")</f>
        <v/>
      </c>
      <c r="Z1778" s="195">
        <v>44039</v>
      </c>
      <c r="AA1778" s="195">
        <v>44054</v>
      </c>
      <c r="AB1778" s="193"/>
      <c r="AC1778" s="195"/>
      <c r="AD1778" s="193" t="s">
        <v>9310</v>
      </c>
      <c r="AE1778" s="193" t="s">
        <v>9310</v>
      </c>
      <c r="AF1778" s="193">
        <v>19062</v>
      </c>
      <c r="AG1778" s="193" t="s">
        <v>9331</v>
      </c>
      <c r="AH1778" s="193"/>
      <c r="AI1778" s="193"/>
      <c r="AJ1778" s="193">
        <v>80</v>
      </c>
      <c r="AK1778" s="193" t="s">
        <v>8362</v>
      </c>
      <c r="AL1778" s="193" t="s">
        <v>709</v>
      </c>
      <c r="AM1778" s="193"/>
      <c r="AN1778" s="193" t="str">
        <f>+IF(AL1778=45,1,"")</f>
        <v/>
      </c>
      <c r="AO1778" s="195">
        <f ca="1">+TODAY()</f>
        <v>44256</v>
      </c>
      <c r="AP1778" s="194" t="str">
        <f>+IF(Tabla1[[#This Row],[Fecha Ingreso Plataforma]]="","",AO1778-AC1778)</f>
        <v/>
      </c>
      <c r="AQ1778" s="195"/>
      <c r="AR1778" s="197">
        <f>+IF(Tabla1[[#This Row],[Fecha Baja]]="","",VALUE(1&amp;"/"&amp;MONTH(Tabla1[[#This Row],[Fecha Baja]])&amp;"/"&amp;YEAR(Tabla1[[#This Row],[Fecha Baja]])))</f>
        <v>44013</v>
      </c>
      <c r="AS1778" s="197" t="str">
        <f>IF(Tabla1[[#This Row],[Fecha Ingreso Plataforma]]="","",VALUE(1&amp;"/"&amp;MONTH(Tabla1[[#This Row],[Fecha Ingreso Plataforma]])&amp;"/"&amp;YEAR(Tabla1[[#This Row],[Fecha Ingreso Plataforma]])))</f>
        <v/>
      </c>
      <c r="AT1778" s="194" t="str">
        <f>+IF(AND(Tabla1[[#This Row],[dias]]&gt;=135,Tabla1[[#This Row],[Estado]]="Vigente"),"Si","No")</f>
        <v>No</v>
      </c>
      <c r="AU1778" s="194" t="str">
        <f>+IF(COUNTIF('PLAN EMPLEADO'!I:I,Tabla1[[#This Row],[Mail]])=0,"No","Si")</f>
        <v>No</v>
      </c>
      <c r="AV1778" s="194" t="s">
        <v>709</v>
      </c>
      <c r="AW1778" s="194" t="s">
        <v>9010</v>
      </c>
    </row>
    <row r="1779" spans="1:49" x14ac:dyDescent="0.2">
      <c r="A1779" s="193" t="s">
        <v>27</v>
      </c>
      <c r="B1779" s="193" t="s">
        <v>3115</v>
      </c>
      <c r="C1779" s="193" t="s">
        <v>28</v>
      </c>
      <c r="D1779" s="193" t="s">
        <v>30</v>
      </c>
      <c r="E1779" s="193" t="str">
        <f>+LEFT(Tabla1[[#This Row],[RutDV]],8)</f>
        <v>19207147</v>
      </c>
      <c r="F1779" s="193" t="str">
        <f>+RIGHT(Tabla1[[#This Row],[RutDV]],1)</f>
        <v>K</v>
      </c>
      <c r="G1779" s="193" t="s">
        <v>9060</v>
      </c>
      <c r="H1779" s="193" t="s">
        <v>9311</v>
      </c>
      <c r="I1779" s="194" t="str">
        <f>+TRIM(Tabla1[[#This Row],[Nombres]]&amp;" "&amp;Tabla1[[#This Row],[Apellidos]])</f>
        <v>CARLA PATRICIA LARA ALUCEMA</v>
      </c>
      <c r="J1779" s="193" t="s">
        <v>9082</v>
      </c>
      <c r="K1779" s="193" t="s">
        <v>9083</v>
      </c>
      <c r="L1779" s="193" t="s">
        <v>2494</v>
      </c>
      <c r="M1779" s="193" t="s">
        <v>2499</v>
      </c>
      <c r="N1779" s="193" t="s">
        <v>3112</v>
      </c>
      <c r="O1779" s="193"/>
      <c r="P1779" s="195">
        <v>44047</v>
      </c>
      <c r="Q1779" s="195"/>
      <c r="R1779" s="196"/>
      <c r="S1779" s="196"/>
      <c r="T1779" s="196"/>
      <c r="U1779" s="196"/>
      <c r="V1779" s="195" t="s">
        <v>9116</v>
      </c>
      <c r="W1779" s="195" t="s">
        <v>8362</v>
      </c>
      <c r="X1779" s="193"/>
      <c r="Y1779" s="193" t="str">
        <f>+IFERROR(VLOOKUP(Tabla1[[#This Row],[Supervisor]],STAFF!E:H,4,0),"")</f>
        <v/>
      </c>
      <c r="Z1779" s="195">
        <v>44039</v>
      </c>
      <c r="AA1779" s="195">
        <v>44054</v>
      </c>
      <c r="AB1779" s="193"/>
      <c r="AC1779" s="195"/>
      <c r="AD1779" s="193" t="s">
        <v>9311</v>
      </c>
      <c r="AE1779" s="193" t="s">
        <v>9311</v>
      </c>
      <c r="AF1779" s="193">
        <v>19130</v>
      </c>
      <c r="AG1779" s="193" t="s">
        <v>9332</v>
      </c>
      <c r="AH1779" s="193"/>
      <c r="AI1779" s="193"/>
      <c r="AJ1779" s="193">
        <v>80</v>
      </c>
      <c r="AK1779" s="193" t="s">
        <v>8362</v>
      </c>
      <c r="AL1779" s="193" t="s">
        <v>709</v>
      </c>
      <c r="AM1779" s="193"/>
      <c r="AN1779" s="193" t="str">
        <f>+IF(AL1779=45,1,"")</f>
        <v/>
      </c>
      <c r="AO1779" s="195">
        <f ca="1">+TODAY()</f>
        <v>44256</v>
      </c>
      <c r="AP1779" s="194" t="str">
        <f>+IF(Tabla1[[#This Row],[Fecha Ingreso Plataforma]]="","",AO1779-AC1779)</f>
        <v/>
      </c>
      <c r="AQ1779" s="195"/>
      <c r="AR1779" s="197">
        <f>+IF(Tabla1[[#This Row],[Fecha Baja]]="","",VALUE(1&amp;"/"&amp;MONTH(Tabla1[[#This Row],[Fecha Baja]])&amp;"/"&amp;YEAR(Tabla1[[#This Row],[Fecha Baja]])))</f>
        <v>44044</v>
      </c>
      <c r="AS1779" s="197" t="str">
        <f>IF(Tabla1[[#This Row],[Fecha Ingreso Plataforma]]="","",VALUE(1&amp;"/"&amp;MONTH(Tabla1[[#This Row],[Fecha Ingreso Plataforma]])&amp;"/"&amp;YEAR(Tabla1[[#This Row],[Fecha Ingreso Plataforma]])))</f>
        <v/>
      </c>
      <c r="AT1779" s="194" t="str">
        <f>+IF(AND(Tabla1[[#This Row],[dias]]&gt;=135,Tabla1[[#This Row],[Estado]]="Vigente"),"Si","No")</f>
        <v>No</v>
      </c>
      <c r="AU1779" s="194" t="str">
        <f>+IF(COUNTIF('PLAN EMPLEADO'!I:I,Tabla1[[#This Row],[Mail]])=0,"No","Si")</f>
        <v>No</v>
      </c>
      <c r="AV1779" s="194" t="s">
        <v>709</v>
      </c>
      <c r="AW1779" s="194" t="s">
        <v>9010</v>
      </c>
    </row>
    <row r="1780" spans="1:49" x14ac:dyDescent="0.2">
      <c r="A1780" s="193" t="s">
        <v>27</v>
      </c>
      <c r="B1780" s="193" t="s">
        <v>3115</v>
      </c>
      <c r="C1780" s="193" t="s">
        <v>28</v>
      </c>
      <c r="D1780" s="193" t="s">
        <v>30</v>
      </c>
      <c r="E1780" s="193" t="str">
        <f>+LEFT(Tabla1[[#This Row],[RutDV]],8)</f>
        <v>18180040</v>
      </c>
      <c r="F1780" s="193" t="str">
        <f>+RIGHT(Tabla1[[#This Row],[RutDV]],1)</f>
        <v>2</v>
      </c>
      <c r="G1780" s="193" t="s">
        <v>9073</v>
      </c>
      <c r="H1780" s="193" t="s">
        <v>9324</v>
      </c>
      <c r="I1780" s="194" t="str">
        <f>+TRIM(Tabla1[[#This Row],[Nombres]]&amp;" "&amp;Tabla1[[#This Row],[Apellidos]])</f>
        <v>DIEGO ALEJANDRO LA PAZ GONZALEZ</v>
      </c>
      <c r="J1780" s="193" t="s">
        <v>9104</v>
      </c>
      <c r="K1780" s="193" t="s">
        <v>9105</v>
      </c>
      <c r="L1780" s="193" t="s">
        <v>2494</v>
      </c>
      <c r="M1780" s="193" t="s">
        <v>2499</v>
      </c>
      <c r="N1780" s="193" t="s">
        <v>3112</v>
      </c>
      <c r="O1780" s="193"/>
      <c r="P1780" s="195">
        <v>44041</v>
      </c>
      <c r="Q1780" s="195"/>
      <c r="R1780" s="196"/>
      <c r="S1780" s="196"/>
      <c r="T1780" s="196"/>
      <c r="U1780" s="196"/>
      <c r="V1780" s="195" t="s">
        <v>9128</v>
      </c>
      <c r="W1780" s="195" t="s">
        <v>8362</v>
      </c>
      <c r="X1780" s="193"/>
      <c r="Y1780" s="193" t="str">
        <f>+IFERROR(VLOOKUP(Tabla1[[#This Row],[Supervisor]],STAFF!E:H,4,0),"")</f>
        <v/>
      </c>
      <c r="Z1780" s="195">
        <v>44039</v>
      </c>
      <c r="AA1780" s="195">
        <v>44054</v>
      </c>
      <c r="AB1780" s="193"/>
      <c r="AC1780" s="195"/>
      <c r="AD1780" s="193" t="s">
        <v>9324</v>
      </c>
      <c r="AE1780" s="193" t="s">
        <v>9324</v>
      </c>
      <c r="AF1780" s="193">
        <v>19394</v>
      </c>
      <c r="AG1780" s="193" t="s">
        <v>9345</v>
      </c>
      <c r="AH1780" s="193"/>
      <c r="AI1780" s="193"/>
      <c r="AJ1780" s="193">
        <v>80</v>
      </c>
      <c r="AK1780" s="193" t="s">
        <v>8362</v>
      </c>
      <c r="AL1780" s="193" t="s">
        <v>709</v>
      </c>
      <c r="AM1780" s="193"/>
      <c r="AN1780" s="193" t="str">
        <f>+IF(AL1780=45,1,"")</f>
        <v/>
      </c>
      <c r="AO1780" s="195">
        <f ca="1">+TODAY()</f>
        <v>44256</v>
      </c>
      <c r="AP1780" s="194" t="str">
        <f>+IF(Tabla1[[#This Row],[Fecha Ingreso Plataforma]]="","",AO1780-AC1780)</f>
        <v/>
      </c>
      <c r="AQ1780" s="195"/>
      <c r="AR1780" s="197">
        <f>+IF(Tabla1[[#This Row],[Fecha Baja]]="","",VALUE(1&amp;"/"&amp;MONTH(Tabla1[[#This Row],[Fecha Baja]])&amp;"/"&amp;YEAR(Tabla1[[#This Row],[Fecha Baja]])))</f>
        <v>44013</v>
      </c>
      <c r="AS1780" s="197" t="str">
        <f>IF(Tabla1[[#This Row],[Fecha Ingreso Plataforma]]="","",VALUE(1&amp;"/"&amp;MONTH(Tabla1[[#This Row],[Fecha Ingreso Plataforma]])&amp;"/"&amp;YEAR(Tabla1[[#This Row],[Fecha Ingreso Plataforma]])))</f>
        <v/>
      </c>
      <c r="AT1780" s="194" t="str">
        <f>+IF(AND(Tabla1[[#This Row],[dias]]&gt;=135,Tabla1[[#This Row],[Estado]]="Vigente"),"Si","No")</f>
        <v>No</v>
      </c>
      <c r="AU1780" s="194" t="str">
        <f>+IF(COUNTIF('PLAN EMPLEADO'!I:I,Tabla1[[#This Row],[Mail]])=0,"No","Si")</f>
        <v>No</v>
      </c>
      <c r="AV1780" s="194" t="s">
        <v>709</v>
      </c>
      <c r="AW1780" s="194" t="s">
        <v>9010</v>
      </c>
    </row>
    <row r="1781" spans="1:49" x14ac:dyDescent="0.2">
      <c r="A1781" s="193" t="s">
        <v>27</v>
      </c>
      <c r="B1781" s="193" t="s">
        <v>3115</v>
      </c>
      <c r="C1781" s="193" t="s">
        <v>28</v>
      </c>
      <c r="D1781" s="193" t="s">
        <v>30</v>
      </c>
      <c r="E1781" s="193" t="str">
        <f>+LEFT(Tabla1[[#This Row],[RutDV]],8)</f>
        <v>19041071</v>
      </c>
      <c r="F1781" s="193" t="str">
        <f>+RIGHT(Tabla1[[#This Row],[RutDV]],1)</f>
        <v>4</v>
      </c>
      <c r="G1781" s="193" t="s">
        <v>9068</v>
      </c>
      <c r="H1781" s="193" t="s">
        <v>9319</v>
      </c>
      <c r="I1781" s="194" t="str">
        <f>+TRIM(Tabla1[[#This Row],[Nombres]]&amp;" "&amp;Tabla1[[#This Row],[Apellidos]])</f>
        <v>DANYA GISSELLE MOLINA ALVAREZ</v>
      </c>
      <c r="J1781" s="193" t="s">
        <v>9095</v>
      </c>
      <c r="K1781" s="193" t="s">
        <v>9096</v>
      </c>
      <c r="L1781" s="193" t="s">
        <v>2494</v>
      </c>
      <c r="M1781" s="193" t="s">
        <v>2499</v>
      </c>
      <c r="N1781" s="193" t="s">
        <v>3112</v>
      </c>
      <c r="O1781" s="193"/>
      <c r="P1781" s="195">
        <v>44042</v>
      </c>
      <c r="Q1781" s="195"/>
      <c r="R1781" s="196"/>
      <c r="S1781" s="196"/>
      <c r="T1781" s="196"/>
      <c r="U1781" s="196"/>
      <c r="V1781" s="195" t="s">
        <v>9123</v>
      </c>
      <c r="W1781" s="195" t="s">
        <v>8362</v>
      </c>
      <c r="X1781" s="193"/>
      <c r="Y1781" s="193" t="str">
        <f>+IFERROR(VLOOKUP(Tabla1[[#This Row],[Supervisor]],STAFF!E:H,4,0),"")</f>
        <v/>
      </c>
      <c r="Z1781" s="195">
        <v>44039</v>
      </c>
      <c r="AA1781" s="195">
        <v>44054</v>
      </c>
      <c r="AB1781" s="193"/>
      <c r="AC1781" s="195"/>
      <c r="AD1781" s="193" t="s">
        <v>9319</v>
      </c>
      <c r="AE1781" s="193" t="s">
        <v>9319</v>
      </c>
      <c r="AF1781" s="193">
        <v>19324</v>
      </c>
      <c r="AG1781" s="193" t="s">
        <v>9340</v>
      </c>
      <c r="AH1781" s="193"/>
      <c r="AI1781" s="193"/>
      <c r="AJ1781" s="193">
        <v>80</v>
      </c>
      <c r="AK1781" s="193" t="s">
        <v>8362</v>
      </c>
      <c r="AL1781" s="193" t="s">
        <v>709</v>
      </c>
      <c r="AM1781" s="193"/>
      <c r="AN1781" s="193" t="str">
        <f>+IF(AL1781=45,1,"")</f>
        <v/>
      </c>
      <c r="AO1781" s="195">
        <f ca="1">+TODAY()</f>
        <v>44256</v>
      </c>
      <c r="AP1781" s="194" t="str">
        <f>+IF(Tabla1[[#This Row],[Fecha Ingreso Plataforma]]="","",AO1781-AC1781)</f>
        <v/>
      </c>
      <c r="AQ1781" s="195"/>
      <c r="AR1781" s="197">
        <f>+IF(Tabla1[[#This Row],[Fecha Baja]]="","",VALUE(1&amp;"/"&amp;MONTH(Tabla1[[#This Row],[Fecha Baja]])&amp;"/"&amp;YEAR(Tabla1[[#This Row],[Fecha Baja]])))</f>
        <v>44013</v>
      </c>
      <c r="AS1781" s="197" t="str">
        <f>IF(Tabla1[[#This Row],[Fecha Ingreso Plataforma]]="","",VALUE(1&amp;"/"&amp;MONTH(Tabla1[[#This Row],[Fecha Ingreso Plataforma]])&amp;"/"&amp;YEAR(Tabla1[[#This Row],[Fecha Ingreso Plataforma]])))</f>
        <v/>
      </c>
      <c r="AT1781" s="194" t="str">
        <f>+IF(AND(Tabla1[[#This Row],[dias]]&gt;=135,Tabla1[[#This Row],[Estado]]="Vigente"),"Si","No")</f>
        <v>No</v>
      </c>
      <c r="AU1781" s="194" t="str">
        <f>+IF(COUNTIF('PLAN EMPLEADO'!I:I,Tabla1[[#This Row],[Mail]])=0,"No","Si")</f>
        <v>No</v>
      </c>
      <c r="AV1781" s="194" t="s">
        <v>709</v>
      </c>
      <c r="AW1781" s="194" t="s">
        <v>9010</v>
      </c>
    </row>
    <row r="1782" spans="1:49" x14ac:dyDescent="0.2">
      <c r="A1782" s="193" t="s">
        <v>27</v>
      </c>
      <c r="B1782" s="193" t="s">
        <v>3115</v>
      </c>
      <c r="C1782" s="193" t="s">
        <v>28</v>
      </c>
      <c r="D1782" s="193" t="s">
        <v>30</v>
      </c>
      <c r="E1782" s="193" t="str">
        <f>+LEFT(Tabla1[[#This Row],[RutDV]],8)</f>
        <v>20151481</v>
      </c>
      <c r="F1782" s="193" t="str">
        <f>+RIGHT(Tabla1[[#This Row],[RutDV]],1)</f>
        <v>9</v>
      </c>
      <c r="G1782" s="193" t="s">
        <v>9070</v>
      </c>
      <c r="H1782" s="193" t="s">
        <v>9321</v>
      </c>
      <c r="I1782" s="194" t="str">
        <f>+TRIM(Tabla1[[#This Row],[Nombres]]&amp;" "&amp;Tabla1[[#This Row],[Apellidos]])</f>
        <v>DIEGO IGNACIO ROJAS PIZARRO</v>
      </c>
      <c r="J1782" s="193" t="s">
        <v>5754</v>
      </c>
      <c r="K1782" s="193" t="s">
        <v>9099</v>
      </c>
      <c r="L1782" s="193" t="s">
        <v>2494</v>
      </c>
      <c r="M1782" s="193" t="s">
        <v>2499</v>
      </c>
      <c r="N1782" s="193" t="s">
        <v>3112</v>
      </c>
      <c r="O1782" s="193"/>
      <c r="P1782" s="195">
        <v>44041</v>
      </c>
      <c r="Q1782" s="195"/>
      <c r="R1782" s="196"/>
      <c r="S1782" s="196"/>
      <c r="T1782" s="196"/>
      <c r="U1782" s="196"/>
      <c r="V1782" s="195" t="s">
        <v>9125</v>
      </c>
      <c r="W1782" s="195" t="s">
        <v>8362</v>
      </c>
      <c r="X1782" s="193"/>
      <c r="Y1782" s="193" t="str">
        <f>+IFERROR(VLOOKUP(Tabla1[[#This Row],[Supervisor]],STAFF!E:H,4,0),"")</f>
        <v/>
      </c>
      <c r="Z1782" s="195">
        <v>44039</v>
      </c>
      <c r="AA1782" s="195">
        <v>44054</v>
      </c>
      <c r="AB1782" s="193"/>
      <c r="AC1782" s="195"/>
      <c r="AD1782" s="193" t="s">
        <v>9321</v>
      </c>
      <c r="AE1782" s="193" t="s">
        <v>9321</v>
      </c>
      <c r="AF1782" s="193">
        <v>19379</v>
      </c>
      <c r="AG1782" s="193" t="s">
        <v>9342</v>
      </c>
      <c r="AH1782" s="193"/>
      <c r="AI1782" s="193"/>
      <c r="AJ1782" s="193">
        <v>80</v>
      </c>
      <c r="AK1782" s="193" t="s">
        <v>8362</v>
      </c>
      <c r="AL1782" s="193" t="s">
        <v>709</v>
      </c>
      <c r="AM1782" s="193"/>
      <c r="AN1782" s="193" t="str">
        <f>+IF(AL1782=45,1,"")</f>
        <v/>
      </c>
      <c r="AO1782" s="195">
        <f ca="1">+TODAY()</f>
        <v>44256</v>
      </c>
      <c r="AP1782" s="194" t="str">
        <f>+IF(Tabla1[[#This Row],[Fecha Ingreso Plataforma]]="","",AO1782-AC1782)</f>
        <v/>
      </c>
      <c r="AQ1782" s="195"/>
      <c r="AR1782" s="197">
        <f>+IF(Tabla1[[#This Row],[Fecha Baja]]="","",VALUE(1&amp;"/"&amp;MONTH(Tabla1[[#This Row],[Fecha Baja]])&amp;"/"&amp;YEAR(Tabla1[[#This Row],[Fecha Baja]])))</f>
        <v>44013</v>
      </c>
      <c r="AS1782" s="197" t="str">
        <f>IF(Tabla1[[#This Row],[Fecha Ingreso Plataforma]]="","",VALUE(1&amp;"/"&amp;MONTH(Tabla1[[#This Row],[Fecha Ingreso Plataforma]])&amp;"/"&amp;YEAR(Tabla1[[#This Row],[Fecha Ingreso Plataforma]])))</f>
        <v/>
      </c>
      <c r="AT1782" s="194" t="str">
        <f>+IF(AND(Tabla1[[#This Row],[dias]]&gt;=135,Tabla1[[#This Row],[Estado]]="Vigente"),"Si","No")</f>
        <v>No</v>
      </c>
      <c r="AU1782" s="194" t="str">
        <f>+IF(COUNTIF('PLAN EMPLEADO'!I:I,Tabla1[[#This Row],[Mail]])=0,"No","Si")</f>
        <v>No</v>
      </c>
      <c r="AV1782" s="194" t="s">
        <v>709</v>
      </c>
      <c r="AW1782" s="194" t="s">
        <v>9010</v>
      </c>
    </row>
    <row r="1783" spans="1:49" x14ac:dyDescent="0.2">
      <c r="A1783" s="193" t="s">
        <v>27</v>
      </c>
      <c r="B1783" s="193" t="s">
        <v>3115</v>
      </c>
      <c r="C1783" s="193" t="s">
        <v>28</v>
      </c>
      <c r="D1783" s="193" t="s">
        <v>30</v>
      </c>
      <c r="E1783" s="193" t="str">
        <f>+LEFT(Tabla1[[#This Row],[RutDV]],8)</f>
        <v>19252434</v>
      </c>
      <c r="F1783" s="193" t="str">
        <f>+RIGHT(Tabla1[[#This Row],[RutDV]],1)</f>
        <v>2</v>
      </c>
      <c r="G1783" s="193" t="s">
        <v>9078</v>
      </c>
      <c r="H1783" s="193" t="s">
        <v>9329</v>
      </c>
      <c r="I1783" s="194" t="str">
        <f>+TRIM(Tabla1[[#This Row],[Nombres]]&amp;" "&amp;Tabla1[[#This Row],[Apellidos]])</f>
        <v>FELIPE IGNACIO CORRALES ZAMBRANO</v>
      </c>
      <c r="J1783" s="193" t="s">
        <v>1996</v>
      </c>
      <c r="K1783" s="193" t="s">
        <v>9113</v>
      </c>
      <c r="L1783" s="193" t="s">
        <v>2494</v>
      </c>
      <c r="M1783" s="193" t="s">
        <v>2499</v>
      </c>
      <c r="N1783" s="193" t="s">
        <v>3112</v>
      </c>
      <c r="O1783" s="193"/>
      <c r="P1783" s="195">
        <v>44053</v>
      </c>
      <c r="Q1783" s="195"/>
      <c r="R1783" s="196"/>
      <c r="S1783" s="196"/>
      <c r="T1783" s="196"/>
      <c r="U1783" s="196"/>
      <c r="V1783" s="195" t="s">
        <v>9133</v>
      </c>
      <c r="W1783" s="195" t="s">
        <v>8362</v>
      </c>
      <c r="X1783" s="193"/>
      <c r="Y1783" s="193" t="str">
        <f>+IFERROR(VLOOKUP(Tabla1[[#This Row],[Supervisor]],STAFF!E:H,4,0),"")</f>
        <v/>
      </c>
      <c r="Z1783" s="195">
        <v>44039</v>
      </c>
      <c r="AA1783" s="195">
        <v>44054</v>
      </c>
      <c r="AB1783" s="193"/>
      <c r="AC1783" s="195"/>
      <c r="AD1783" s="193" t="s">
        <v>9329</v>
      </c>
      <c r="AE1783" s="193" t="s">
        <v>9329</v>
      </c>
      <c r="AF1783" s="193">
        <v>19416</v>
      </c>
      <c r="AG1783" s="193" t="s">
        <v>9350</v>
      </c>
      <c r="AH1783" s="193"/>
      <c r="AI1783" s="193"/>
      <c r="AJ1783" s="193">
        <v>80</v>
      </c>
      <c r="AK1783" s="193" t="s">
        <v>8362</v>
      </c>
      <c r="AL1783" s="193">
        <v>45</v>
      </c>
      <c r="AM1783" s="193"/>
      <c r="AN1783" s="193">
        <f>+IF(AL1783=45,1,"")</f>
        <v>1</v>
      </c>
      <c r="AO1783" s="195">
        <f ca="1">+TODAY()</f>
        <v>44256</v>
      </c>
      <c r="AP1783" s="194" t="str">
        <f>+IF(Tabla1[[#This Row],[Fecha Ingreso Plataforma]]="","",AO1783-AC1783)</f>
        <v/>
      </c>
      <c r="AQ1783" s="195"/>
      <c r="AR1783" s="197">
        <f>+IF(Tabla1[[#This Row],[Fecha Baja]]="","",VALUE(1&amp;"/"&amp;MONTH(Tabla1[[#This Row],[Fecha Baja]])&amp;"/"&amp;YEAR(Tabla1[[#This Row],[Fecha Baja]])))</f>
        <v>44044</v>
      </c>
      <c r="AS1783" s="197" t="str">
        <f>IF(Tabla1[[#This Row],[Fecha Ingreso Plataforma]]="","",VALUE(1&amp;"/"&amp;MONTH(Tabla1[[#This Row],[Fecha Ingreso Plataforma]])&amp;"/"&amp;YEAR(Tabla1[[#This Row],[Fecha Ingreso Plataforma]])))</f>
        <v/>
      </c>
      <c r="AT1783" s="194" t="str">
        <f>+IF(AND(Tabla1[[#This Row],[dias]]&gt;=135,Tabla1[[#This Row],[Estado]]="Vigente"),"Si","No")</f>
        <v>No</v>
      </c>
      <c r="AU1783" s="194" t="str">
        <f>+IF(COUNTIF('PLAN EMPLEADO'!I:I,Tabla1[[#This Row],[Mail]])=0,"No","Si")</f>
        <v>No</v>
      </c>
      <c r="AV1783" s="194" t="s">
        <v>709</v>
      </c>
      <c r="AW1783" s="194" t="s">
        <v>9010</v>
      </c>
    </row>
    <row r="1784" spans="1:49" x14ac:dyDescent="0.2">
      <c r="A1784" s="193" t="s">
        <v>27</v>
      </c>
      <c r="B1784" s="193" t="s">
        <v>3115</v>
      </c>
      <c r="C1784" s="193" t="s">
        <v>28</v>
      </c>
      <c r="D1784" s="193" t="s">
        <v>30</v>
      </c>
      <c r="E1784" s="193" t="str">
        <f>+LEFT(Tabla1[[#This Row],[RutDV]],8)</f>
        <v>17434373</v>
      </c>
      <c r="F1784" s="193" t="str">
        <f>+RIGHT(Tabla1[[#This Row],[RutDV]],1)</f>
        <v>K</v>
      </c>
      <c r="G1784" s="193" t="s">
        <v>9076</v>
      </c>
      <c r="H1784" s="193" t="s">
        <v>9327</v>
      </c>
      <c r="I1784" s="194" t="str">
        <f>+TRIM(Tabla1[[#This Row],[Nombres]]&amp;" "&amp;Tabla1[[#This Row],[Apellidos]])</f>
        <v>FRANCISCO ORLANDO ANTEQUERA FERNANDEZ</v>
      </c>
      <c r="J1784" s="193" t="s">
        <v>1323</v>
      </c>
      <c r="K1784" s="193" t="s">
        <v>9110</v>
      </c>
      <c r="L1784" s="193" t="s">
        <v>2494</v>
      </c>
      <c r="M1784" s="193" t="s">
        <v>2499</v>
      </c>
      <c r="N1784" s="193" t="s">
        <v>3112</v>
      </c>
      <c r="O1784" s="193"/>
      <c r="P1784" s="195">
        <v>44048</v>
      </c>
      <c r="Q1784" s="195"/>
      <c r="R1784" s="196"/>
      <c r="S1784" s="196"/>
      <c r="T1784" s="196"/>
      <c r="U1784" s="196"/>
      <c r="V1784" s="195" t="s">
        <v>9131</v>
      </c>
      <c r="W1784" s="195" t="s">
        <v>8362</v>
      </c>
      <c r="X1784" s="193"/>
      <c r="Y1784" s="193" t="str">
        <f>+IFERROR(VLOOKUP(Tabla1[[#This Row],[Supervisor]],STAFF!E:H,4,0),"")</f>
        <v/>
      </c>
      <c r="Z1784" s="195">
        <v>44039</v>
      </c>
      <c r="AA1784" s="195">
        <v>44054</v>
      </c>
      <c r="AB1784" s="193"/>
      <c r="AC1784" s="195"/>
      <c r="AD1784" s="193" t="s">
        <v>9327</v>
      </c>
      <c r="AE1784" s="193" t="s">
        <v>9327</v>
      </c>
      <c r="AF1784" s="193">
        <v>19415</v>
      </c>
      <c r="AG1784" s="193" t="s">
        <v>9348</v>
      </c>
      <c r="AH1784" s="193"/>
      <c r="AI1784" s="193"/>
      <c r="AJ1784" s="193">
        <v>80</v>
      </c>
      <c r="AK1784" s="193" t="s">
        <v>8362</v>
      </c>
      <c r="AL1784" s="193" t="s">
        <v>709</v>
      </c>
      <c r="AM1784" s="193"/>
      <c r="AN1784" s="193" t="str">
        <f>+IF(AL1784=45,1,"")</f>
        <v/>
      </c>
      <c r="AO1784" s="195">
        <f ca="1">+TODAY()</f>
        <v>44256</v>
      </c>
      <c r="AP1784" s="194" t="str">
        <f>+IF(Tabla1[[#This Row],[Fecha Ingreso Plataforma]]="","",AO1784-AC1784)</f>
        <v/>
      </c>
      <c r="AQ1784" s="195"/>
      <c r="AR1784" s="197">
        <f>+IF(Tabla1[[#This Row],[Fecha Baja]]="","",VALUE(1&amp;"/"&amp;MONTH(Tabla1[[#This Row],[Fecha Baja]])&amp;"/"&amp;YEAR(Tabla1[[#This Row],[Fecha Baja]])))</f>
        <v>44044</v>
      </c>
      <c r="AS1784" s="197" t="str">
        <f>IF(Tabla1[[#This Row],[Fecha Ingreso Plataforma]]="","",VALUE(1&amp;"/"&amp;MONTH(Tabla1[[#This Row],[Fecha Ingreso Plataforma]])&amp;"/"&amp;YEAR(Tabla1[[#This Row],[Fecha Ingreso Plataforma]])))</f>
        <v/>
      </c>
      <c r="AT1784" s="194" t="str">
        <f>+IF(AND(Tabla1[[#This Row],[dias]]&gt;=135,Tabla1[[#This Row],[Estado]]="Vigente"),"Si","No")</f>
        <v>No</v>
      </c>
      <c r="AU1784" s="194" t="str">
        <f>+IF(COUNTIF('PLAN EMPLEADO'!I:I,Tabla1[[#This Row],[Mail]])=0,"No","Si")</f>
        <v>No</v>
      </c>
      <c r="AV1784" s="194" t="s">
        <v>709</v>
      </c>
      <c r="AW1784" s="194" t="s">
        <v>9010</v>
      </c>
    </row>
    <row r="1785" spans="1:49" x14ac:dyDescent="0.2">
      <c r="A1785" s="193" t="s">
        <v>27</v>
      </c>
      <c r="B1785" s="193" t="s">
        <v>3115</v>
      </c>
      <c r="C1785" s="193" t="s">
        <v>28</v>
      </c>
      <c r="D1785" s="193" t="s">
        <v>30</v>
      </c>
      <c r="E1785" s="193" t="str">
        <f>+LEFT(Tabla1[[#This Row],[RutDV]],8)</f>
        <v>16580272</v>
      </c>
      <c r="F1785" s="193" t="str">
        <f>+RIGHT(Tabla1[[#This Row],[RutDV]],1)</f>
        <v>1</v>
      </c>
      <c r="G1785" s="193" t="s">
        <v>9061</v>
      </c>
      <c r="H1785" s="193" t="s">
        <v>9312</v>
      </c>
      <c r="I1785" s="194" t="str">
        <f>+TRIM(Tabla1[[#This Row],[Nombres]]&amp;" "&amp;Tabla1[[#This Row],[Apellidos]])</f>
        <v>GIORGIO ANTONIO PASTEN SILVA</v>
      </c>
      <c r="J1785" s="193" t="s">
        <v>9084</v>
      </c>
      <c r="K1785" s="193" t="s">
        <v>9085</v>
      </c>
      <c r="L1785" s="193" t="s">
        <v>2494</v>
      </c>
      <c r="M1785" s="193" t="s">
        <v>2499</v>
      </c>
      <c r="N1785" s="193" t="s">
        <v>3112</v>
      </c>
      <c r="O1785" s="193"/>
      <c r="P1785" s="195">
        <v>44050</v>
      </c>
      <c r="Q1785" s="195"/>
      <c r="R1785" s="196"/>
      <c r="S1785" s="196"/>
      <c r="T1785" s="196"/>
      <c r="U1785" s="196"/>
      <c r="V1785" s="195" t="s">
        <v>9117</v>
      </c>
      <c r="W1785" s="195" t="s">
        <v>8362</v>
      </c>
      <c r="X1785" s="193"/>
      <c r="Y1785" s="193" t="str">
        <f>+IFERROR(VLOOKUP(Tabla1[[#This Row],[Supervisor]],STAFF!E:H,4,0),"")</f>
        <v/>
      </c>
      <c r="Z1785" s="195">
        <v>44039</v>
      </c>
      <c r="AA1785" s="195">
        <v>44054</v>
      </c>
      <c r="AB1785" s="193"/>
      <c r="AC1785" s="195"/>
      <c r="AD1785" s="193" t="s">
        <v>9312</v>
      </c>
      <c r="AE1785" s="193" t="s">
        <v>9312</v>
      </c>
      <c r="AF1785" s="193">
        <v>19144</v>
      </c>
      <c r="AG1785" s="193" t="s">
        <v>9333</v>
      </c>
      <c r="AH1785" s="193"/>
      <c r="AI1785" s="193"/>
      <c r="AJ1785" s="193">
        <v>80</v>
      </c>
      <c r="AK1785" s="193" t="s">
        <v>8362</v>
      </c>
      <c r="AL1785" s="193">
        <v>30</v>
      </c>
      <c r="AM1785" s="193"/>
      <c r="AN1785" s="193" t="str">
        <f>+IF(AL1785=45,1,"")</f>
        <v/>
      </c>
      <c r="AO1785" s="195">
        <f ca="1">+TODAY()</f>
        <v>44256</v>
      </c>
      <c r="AP1785" s="194" t="str">
        <f>+IF(Tabla1[[#This Row],[Fecha Ingreso Plataforma]]="","",AO1785-AC1785)</f>
        <v/>
      </c>
      <c r="AQ1785" s="195"/>
      <c r="AR1785" s="197">
        <f>+IF(Tabla1[[#This Row],[Fecha Baja]]="","",VALUE(1&amp;"/"&amp;MONTH(Tabla1[[#This Row],[Fecha Baja]])&amp;"/"&amp;YEAR(Tabla1[[#This Row],[Fecha Baja]])))</f>
        <v>44044</v>
      </c>
      <c r="AS1785" s="197" t="str">
        <f>IF(Tabla1[[#This Row],[Fecha Ingreso Plataforma]]="","",VALUE(1&amp;"/"&amp;MONTH(Tabla1[[#This Row],[Fecha Ingreso Plataforma]])&amp;"/"&amp;YEAR(Tabla1[[#This Row],[Fecha Ingreso Plataforma]])))</f>
        <v/>
      </c>
      <c r="AT1785" s="194" t="str">
        <f>+IF(AND(Tabla1[[#This Row],[dias]]&gt;=135,Tabla1[[#This Row],[Estado]]="Vigente"),"Si","No")</f>
        <v>No</v>
      </c>
      <c r="AU1785" s="194" t="str">
        <f>+IF(COUNTIF('PLAN EMPLEADO'!I:I,Tabla1[[#This Row],[Mail]])=0,"No","Si")</f>
        <v>No</v>
      </c>
      <c r="AV1785" s="194" t="s">
        <v>709</v>
      </c>
      <c r="AW1785" s="194" t="s">
        <v>9010</v>
      </c>
    </row>
    <row r="1786" spans="1:49" x14ac:dyDescent="0.2">
      <c r="A1786" s="193" t="s">
        <v>27</v>
      </c>
      <c r="B1786" s="193" t="s">
        <v>3115</v>
      </c>
      <c r="C1786" s="193" t="s">
        <v>28</v>
      </c>
      <c r="D1786" s="193" t="s">
        <v>30</v>
      </c>
      <c r="E1786" s="193" t="str">
        <f>+LEFT(Tabla1[[#This Row],[RutDV]],8)</f>
        <v>15593939</v>
      </c>
      <c r="F1786" s="193" t="str">
        <f>+RIGHT(Tabla1[[#This Row],[RutDV]],1)</f>
        <v>7</v>
      </c>
      <c r="G1786" s="193" t="s">
        <v>9063</v>
      </c>
      <c r="H1786" s="193" t="s">
        <v>9314</v>
      </c>
      <c r="I1786" s="194" t="str">
        <f>+TRIM(Tabla1[[#This Row],[Nombres]]&amp;" "&amp;Tabla1[[#This Row],[Apellidos]])</f>
        <v>GLORIA JEANNETTE MUÑOZ SAEZ</v>
      </c>
      <c r="J1786" s="193" t="s">
        <v>9088</v>
      </c>
      <c r="K1786" s="193" t="s">
        <v>9089</v>
      </c>
      <c r="L1786" s="193" t="s">
        <v>2494</v>
      </c>
      <c r="M1786" s="193" t="s">
        <v>2499</v>
      </c>
      <c r="N1786" s="193" t="s">
        <v>3112</v>
      </c>
      <c r="O1786" s="193"/>
      <c r="P1786" s="195">
        <v>44049</v>
      </c>
      <c r="Q1786" s="195"/>
      <c r="R1786" s="196"/>
      <c r="S1786" s="196"/>
      <c r="T1786" s="196"/>
      <c r="U1786" s="196"/>
      <c r="V1786" s="195" t="s">
        <v>9119</v>
      </c>
      <c r="W1786" s="195" t="s">
        <v>8362</v>
      </c>
      <c r="X1786" s="193"/>
      <c r="Y1786" s="193" t="str">
        <f>+IFERROR(VLOOKUP(Tabla1[[#This Row],[Supervisor]],STAFF!E:H,4,0),"")</f>
        <v/>
      </c>
      <c r="Z1786" s="195">
        <v>44039</v>
      </c>
      <c r="AA1786" s="195">
        <v>44054</v>
      </c>
      <c r="AB1786" s="193"/>
      <c r="AC1786" s="195"/>
      <c r="AD1786" s="193" t="s">
        <v>9314</v>
      </c>
      <c r="AE1786" s="193" t="s">
        <v>9314</v>
      </c>
      <c r="AF1786" s="193">
        <v>19208</v>
      </c>
      <c r="AG1786" s="193" t="s">
        <v>9335</v>
      </c>
      <c r="AH1786" s="193"/>
      <c r="AI1786" s="193"/>
      <c r="AJ1786" s="193">
        <v>80</v>
      </c>
      <c r="AK1786" s="193" t="s">
        <v>8362</v>
      </c>
      <c r="AL1786" s="193" t="s">
        <v>709</v>
      </c>
      <c r="AM1786" s="193"/>
      <c r="AN1786" s="193" t="str">
        <f>+IF(AL1786=45,1,"")</f>
        <v/>
      </c>
      <c r="AO1786" s="195">
        <f ca="1">+TODAY()</f>
        <v>44256</v>
      </c>
      <c r="AP1786" s="194" t="str">
        <f>+IF(Tabla1[[#This Row],[Fecha Ingreso Plataforma]]="","",AO1786-AC1786)</f>
        <v/>
      </c>
      <c r="AQ1786" s="195"/>
      <c r="AR1786" s="197">
        <f>+IF(Tabla1[[#This Row],[Fecha Baja]]="","",VALUE(1&amp;"/"&amp;MONTH(Tabla1[[#This Row],[Fecha Baja]])&amp;"/"&amp;YEAR(Tabla1[[#This Row],[Fecha Baja]])))</f>
        <v>44044</v>
      </c>
      <c r="AS1786" s="197" t="str">
        <f>IF(Tabla1[[#This Row],[Fecha Ingreso Plataforma]]="","",VALUE(1&amp;"/"&amp;MONTH(Tabla1[[#This Row],[Fecha Ingreso Plataforma]])&amp;"/"&amp;YEAR(Tabla1[[#This Row],[Fecha Ingreso Plataforma]])))</f>
        <v/>
      </c>
      <c r="AT1786" s="194" t="str">
        <f>+IF(AND(Tabla1[[#This Row],[dias]]&gt;=135,Tabla1[[#This Row],[Estado]]="Vigente"),"Si","No")</f>
        <v>No</v>
      </c>
      <c r="AU1786" s="194" t="str">
        <f>+IF(COUNTIF('PLAN EMPLEADO'!I:I,Tabla1[[#This Row],[Mail]])=0,"No","Si")</f>
        <v>No</v>
      </c>
      <c r="AV1786" s="194" t="s">
        <v>709</v>
      </c>
      <c r="AW1786" s="194" t="s">
        <v>9010</v>
      </c>
    </row>
    <row r="1787" spans="1:49" x14ac:dyDescent="0.2">
      <c r="A1787" s="193" t="s">
        <v>27</v>
      </c>
      <c r="B1787" s="193" t="s">
        <v>3115</v>
      </c>
      <c r="C1787" s="193" t="s">
        <v>28</v>
      </c>
      <c r="D1787" s="193" t="s">
        <v>30</v>
      </c>
      <c r="E1787" s="193" t="str">
        <f>+LEFT(Tabla1[[#This Row],[RutDV]],8)</f>
        <v>17452589</v>
      </c>
      <c r="F1787" s="193" t="str">
        <f>+RIGHT(Tabla1[[#This Row],[RutDV]],1)</f>
        <v>7</v>
      </c>
      <c r="G1787" s="193" t="s">
        <v>9075</v>
      </c>
      <c r="H1787" s="193" t="s">
        <v>9326</v>
      </c>
      <c r="I1787" s="194" t="str">
        <f>+TRIM(Tabla1[[#This Row],[Nombres]]&amp;" "&amp;Tabla1[[#This Row],[Apellidos]])</f>
        <v>MARIA EDITH CASTILLO ROJAS</v>
      </c>
      <c r="J1787" s="193" t="s">
        <v>9108</v>
      </c>
      <c r="K1787" s="193" t="s">
        <v>9109</v>
      </c>
      <c r="L1787" s="193" t="s">
        <v>2494</v>
      </c>
      <c r="M1787" s="193" t="s">
        <v>2499</v>
      </c>
      <c r="N1787" s="193" t="s">
        <v>3112</v>
      </c>
      <c r="O1787" s="193"/>
      <c r="P1787" s="195">
        <v>44048</v>
      </c>
      <c r="Q1787" s="195"/>
      <c r="R1787" s="196"/>
      <c r="S1787" s="196"/>
      <c r="T1787" s="196"/>
      <c r="U1787" s="196"/>
      <c r="V1787" s="195" t="s">
        <v>9130</v>
      </c>
      <c r="W1787" s="195" t="s">
        <v>8362</v>
      </c>
      <c r="X1787" s="193"/>
      <c r="Y1787" s="193" t="str">
        <f>+IFERROR(VLOOKUP(Tabla1[[#This Row],[Supervisor]],STAFF!E:H,4,0),"")</f>
        <v/>
      </c>
      <c r="Z1787" s="195">
        <v>44039</v>
      </c>
      <c r="AA1787" s="195">
        <v>44054</v>
      </c>
      <c r="AB1787" s="193"/>
      <c r="AC1787" s="195"/>
      <c r="AD1787" s="193" t="s">
        <v>9326</v>
      </c>
      <c r="AE1787" s="193" t="s">
        <v>9326</v>
      </c>
      <c r="AF1787" s="193">
        <v>19414</v>
      </c>
      <c r="AG1787" s="193" t="s">
        <v>9347</v>
      </c>
      <c r="AH1787" s="193"/>
      <c r="AI1787" s="193"/>
      <c r="AJ1787" s="193">
        <v>80</v>
      </c>
      <c r="AK1787" s="193" t="s">
        <v>8362</v>
      </c>
      <c r="AL1787" s="193" t="s">
        <v>709</v>
      </c>
      <c r="AM1787" s="193"/>
      <c r="AN1787" s="193" t="str">
        <f>+IF(AL1787=45,1,"")</f>
        <v/>
      </c>
      <c r="AO1787" s="195">
        <f ca="1">+TODAY()</f>
        <v>44256</v>
      </c>
      <c r="AP1787" s="194" t="str">
        <f>+IF(Tabla1[[#This Row],[Fecha Ingreso Plataforma]]="","",AO1787-AC1787)</f>
        <v/>
      </c>
      <c r="AQ1787" s="195"/>
      <c r="AR1787" s="197">
        <f>+IF(Tabla1[[#This Row],[Fecha Baja]]="","",VALUE(1&amp;"/"&amp;MONTH(Tabla1[[#This Row],[Fecha Baja]])&amp;"/"&amp;YEAR(Tabla1[[#This Row],[Fecha Baja]])))</f>
        <v>44044</v>
      </c>
      <c r="AS1787" s="197" t="str">
        <f>IF(Tabla1[[#This Row],[Fecha Ingreso Plataforma]]="","",VALUE(1&amp;"/"&amp;MONTH(Tabla1[[#This Row],[Fecha Ingreso Plataforma]])&amp;"/"&amp;YEAR(Tabla1[[#This Row],[Fecha Ingreso Plataforma]])))</f>
        <v/>
      </c>
      <c r="AT1787" s="194" t="str">
        <f>+IF(AND(Tabla1[[#This Row],[dias]]&gt;=135,Tabla1[[#This Row],[Estado]]="Vigente"),"Si","No")</f>
        <v>No</v>
      </c>
      <c r="AU1787" s="194" t="str">
        <f>+IF(COUNTIF('PLAN EMPLEADO'!I:I,Tabla1[[#This Row],[Mail]])=0,"No","Si")</f>
        <v>No</v>
      </c>
      <c r="AV1787" s="194" t="s">
        <v>709</v>
      </c>
      <c r="AW1787" s="194" t="s">
        <v>9010</v>
      </c>
    </row>
    <row r="1788" spans="1:49" x14ac:dyDescent="0.2">
      <c r="A1788" s="193" t="s">
        <v>27</v>
      </c>
      <c r="B1788" s="193" t="s">
        <v>3115</v>
      </c>
      <c r="C1788" s="193" t="s">
        <v>28</v>
      </c>
      <c r="D1788" s="193" t="s">
        <v>30</v>
      </c>
      <c r="E1788" s="193" t="str">
        <f>+LEFT(Tabla1[[#This Row],[RutDV]],8)</f>
        <v>16941124</v>
      </c>
      <c r="F1788" s="193" t="str">
        <f>+RIGHT(Tabla1[[#This Row],[RutDV]],1)</f>
        <v>7</v>
      </c>
      <c r="G1788" s="193" t="s">
        <v>9066</v>
      </c>
      <c r="H1788" s="193" t="s">
        <v>9317</v>
      </c>
      <c r="I1788" s="194" t="str">
        <f>+TRIM(Tabla1[[#This Row],[Nombres]]&amp;" "&amp;Tabla1[[#This Row],[Apellidos]])</f>
        <v>NICOLAS ANDRES CUARTAS YAÑEZ</v>
      </c>
      <c r="J1788" s="193" t="s">
        <v>4304</v>
      </c>
      <c r="K1788" s="193" t="s">
        <v>9093</v>
      </c>
      <c r="L1788" s="193" t="s">
        <v>2494</v>
      </c>
      <c r="M1788" s="193" t="s">
        <v>2499</v>
      </c>
      <c r="N1788" s="193" t="s">
        <v>3112</v>
      </c>
      <c r="O1788" s="193"/>
      <c r="P1788" s="195">
        <v>44053</v>
      </c>
      <c r="Q1788" s="195"/>
      <c r="R1788" s="196"/>
      <c r="S1788" s="196"/>
      <c r="T1788" s="196"/>
      <c r="U1788" s="196"/>
      <c r="V1788" s="195" t="s">
        <v>9121</v>
      </c>
      <c r="W1788" s="195" t="s">
        <v>8362</v>
      </c>
      <c r="X1788" s="193"/>
      <c r="Y1788" s="193" t="str">
        <f>+IFERROR(VLOOKUP(Tabla1[[#This Row],[Supervisor]],STAFF!E:H,4,0),"")</f>
        <v/>
      </c>
      <c r="Z1788" s="195">
        <v>44039</v>
      </c>
      <c r="AA1788" s="195">
        <v>44054</v>
      </c>
      <c r="AB1788" s="193"/>
      <c r="AC1788" s="195"/>
      <c r="AD1788" s="193" t="s">
        <v>9317</v>
      </c>
      <c r="AE1788" s="193" t="s">
        <v>9317</v>
      </c>
      <c r="AF1788" s="193">
        <v>19314</v>
      </c>
      <c r="AG1788" s="193" t="s">
        <v>9338</v>
      </c>
      <c r="AH1788" s="193"/>
      <c r="AI1788" s="193"/>
      <c r="AJ1788" s="193">
        <v>80</v>
      </c>
      <c r="AK1788" s="193" t="s">
        <v>8362</v>
      </c>
      <c r="AL1788" s="193">
        <v>30</v>
      </c>
      <c r="AM1788" s="193"/>
      <c r="AN1788" s="193" t="str">
        <f>+IF(AL1788=45,1,"")</f>
        <v/>
      </c>
      <c r="AO1788" s="195">
        <f ca="1">+TODAY()</f>
        <v>44256</v>
      </c>
      <c r="AP1788" s="194" t="str">
        <f>+IF(Tabla1[[#This Row],[Fecha Ingreso Plataforma]]="","",AO1788-AC1788)</f>
        <v/>
      </c>
      <c r="AQ1788" s="195"/>
      <c r="AR1788" s="197">
        <f>+IF(Tabla1[[#This Row],[Fecha Baja]]="","",VALUE(1&amp;"/"&amp;MONTH(Tabla1[[#This Row],[Fecha Baja]])&amp;"/"&amp;YEAR(Tabla1[[#This Row],[Fecha Baja]])))</f>
        <v>44044</v>
      </c>
      <c r="AS1788" s="197" t="str">
        <f>IF(Tabla1[[#This Row],[Fecha Ingreso Plataforma]]="","",VALUE(1&amp;"/"&amp;MONTH(Tabla1[[#This Row],[Fecha Ingreso Plataforma]])&amp;"/"&amp;YEAR(Tabla1[[#This Row],[Fecha Ingreso Plataforma]])))</f>
        <v/>
      </c>
      <c r="AT1788" s="194" t="str">
        <f>+IF(AND(Tabla1[[#This Row],[dias]]&gt;=135,Tabla1[[#This Row],[Estado]]="Vigente"),"Si","No")</f>
        <v>No</v>
      </c>
      <c r="AU1788" s="194" t="str">
        <f>+IF(COUNTIF('PLAN EMPLEADO'!I:I,Tabla1[[#This Row],[Mail]])=0,"No","Si")</f>
        <v>No</v>
      </c>
      <c r="AV1788" s="194" t="s">
        <v>709</v>
      </c>
      <c r="AW1788" s="194" t="s">
        <v>9010</v>
      </c>
    </row>
    <row r="1789" spans="1:49" x14ac:dyDescent="0.2">
      <c r="A1789" s="193" t="s">
        <v>27</v>
      </c>
      <c r="B1789" s="193" t="s">
        <v>3115</v>
      </c>
      <c r="C1789" s="193" t="s">
        <v>28</v>
      </c>
      <c r="D1789" s="193" t="s">
        <v>30</v>
      </c>
      <c r="E1789" s="193" t="str">
        <f>+LEFT(Tabla1[[#This Row],[RutDV]],8)</f>
        <v>19257200</v>
      </c>
      <c r="F1789" s="193" t="str">
        <f>+RIGHT(Tabla1[[#This Row],[RutDV]],1)</f>
        <v>2</v>
      </c>
      <c r="G1789" s="193" t="s">
        <v>9071</v>
      </c>
      <c r="H1789" s="193" t="s">
        <v>9322</v>
      </c>
      <c r="I1789" s="194" t="str">
        <f>+TRIM(Tabla1[[#This Row],[Nombres]]&amp;" "&amp;Tabla1[[#This Row],[Apellidos]])</f>
        <v>ROSE MERY ARDILES FLORES</v>
      </c>
      <c r="J1789" s="193" t="s">
        <v>9100</v>
      </c>
      <c r="K1789" s="193" t="s">
        <v>9101</v>
      </c>
      <c r="L1789" s="193" t="s">
        <v>2494</v>
      </c>
      <c r="M1789" s="193" t="s">
        <v>2499</v>
      </c>
      <c r="N1789" s="193" t="s">
        <v>3112</v>
      </c>
      <c r="O1789" s="193"/>
      <c r="P1789" s="195">
        <v>44042</v>
      </c>
      <c r="Q1789" s="195"/>
      <c r="R1789" s="196"/>
      <c r="S1789" s="196"/>
      <c r="T1789" s="196"/>
      <c r="U1789" s="196"/>
      <c r="V1789" s="195" t="s">
        <v>9126</v>
      </c>
      <c r="W1789" s="195" t="s">
        <v>8362</v>
      </c>
      <c r="X1789" s="193"/>
      <c r="Y1789" s="193" t="str">
        <f>+IFERROR(VLOOKUP(Tabla1[[#This Row],[Supervisor]],STAFF!E:H,4,0),"")</f>
        <v/>
      </c>
      <c r="Z1789" s="195">
        <v>44039</v>
      </c>
      <c r="AA1789" s="195">
        <v>44054</v>
      </c>
      <c r="AB1789" s="193"/>
      <c r="AC1789" s="195"/>
      <c r="AD1789" s="193" t="s">
        <v>9322</v>
      </c>
      <c r="AE1789" s="193" t="s">
        <v>9322</v>
      </c>
      <c r="AF1789" s="193">
        <v>19380</v>
      </c>
      <c r="AG1789" s="193" t="s">
        <v>9343</v>
      </c>
      <c r="AH1789" s="193"/>
      <c r="AI1789" s="193"/>
      <c r="AJ1789" s="193">
        <v>80</v>
      </c>
      <c r="AK1789" s="193" t="s">
        <v>8362</v>
      </c>
      <c r="AL1789" s="193">
        <v>45</v>
      </c>
      <c r="AM1789" s="193"/>
      <c r="AN1789" s="193">
        <f>+IF(AL1789=45,1,"")</f>
        <v>1</v>
      </c>
      <c r="AO1789" s="195">
        <f ca="1">+TODAY()</f>
        <v>44256</v>
      </c>
      <c r="AP1789" s="194" t="str">
        <f>+IF(Tabla1[[#This Row],[Fecha Ingreso Plataforma]]="","",AO1789-AC1789)</f>
        <v/>
      </c>
      <c r="AQ1789" s="195"/>
      <c r="AR1789" s="197">
        <f>+IF(Tabla1[[#This Row],[Fecha Baja]]="","",VALUE(1&amp;"/"&amp;MONTH(Tabla1[[#This Row],[Fecha Baja]])&amp;"/"&amp;YEAR(Tabla1[[#This Row],[Fecha Baja]])))</f>
        <v>44013</v>
      </c>
      <c r="AS1789" s="197" t="str">
        <f>IF(Tabla1[[#This Row],[Fecha Ingreso Plataforma]]="","",VALUE(1&amp;"/"&amp;MONTH(Tabla1[[#This Row],[Fecha Ingreso Plataforma]])&amp;"/"&amp;YEAR(Tabla1[[#This Row],[Fecha Ingreso Plataforma]])))</f>
        <v/>
      </c>
      <c r="AT1789" s="194" t="str">
        <f>+IF(AND(Tabla1[[#This Row],[dias]]&gt;=135,Tabla1[[#This Row],[Estado]]="Vigente"),"Si","No")</f>
        <v>No</v>
      </c>
      <c r="AU1789" s="194" t="str">
        <f>+IF(COUNTIF('PLAN EMPLEADO'!I:I,Tabla1[[#This Row],[Mail]])=0,"No","Si")</f>
        <v>No</v>
      </c>
      <c r="AV1789" s="194" t="s">
        <v>709</v>
      </c>
      <c r="AW1789" s="194" t="s">
        <v>9010</v>
      </c>
    </row>
    <row r="1790" spans="1:49" x14ac:dyDescent="0.2">
      <c r="A1790" s="193" t="s">
        <v>27</v>
      </c>
      <c r="B1790" s="193" t="s">
        <v>3115</v>
      </c>
      <c r="C1790" s="193" t="s">
        <v>28</v>
      </c>
      <c r="D1790" s="193" t="s">
        <v>30</v>
      </c>
      <c r="E1790" s="193" t="str">
        <f>+LEFT(Tabla1[[#This Row],[RutDV]],8)</f>
        <v>18217502</v>
      </c>
      <c r="F1790" s="193" t="str">
        <f>+RIGHT(Tabla1[[#This Row],[RutDV]],1)</f>
        <v>1</v>
      </c>
      <c r="G1790" s="193" t="s">
        <v>9065</v>
      </c>
      <c r="H1790" s="193" t="s">
        <v>9316</v>
      </c>
      <c r="I1790" s="194" t="str">
        <f>+TRIM(Tabla1[[#This Row],[Nombres]]&amp;" "&amp;Tabla1[[#This Row],[Apellidos]])</f>
        <v>TAMARA KATYHUCHCA ALVAREZ GARCIA</v>
      </c>
      <c r="J1790" s="193" t="s">
        <v>9091</v>
      </c>
      <c r="K1790" s="193" t="s">
        <v>9092</v>
      </c>
      <c r="L1790" s="193" t="s">
        <v>2494</v>
      </c>
      <c r="M1790" s="193" t="s">
        <v>2499</v>
      </c>
      <c r="N1790" s="193" t="s">
        <v>3112</v>
      </c>
      <c r="O1790" s="193"/>
      <c r="P1790" s="195">
        <v>44046</v>
      </c>
      <c r="Q1790" s="195"/>
      <c r="R1790" s="196"/>
      <c r="S1790" s="196"/>
      <c r="T1790" s="196"/>
      <c r="U1790" s="196"/>
      <c r="V1790" s="195" t="s">
        <v>9120</v>
      </c>
      <c r="W1790" s="195" t="s">
        <v>8362</v>
      </c>
      <c r="X1790" s="193"/>
      <c r="Y1790" s="193" t="str">
        <f>+IFERROR(VLOOKUP(Tabla1[[#This Row],[Supervisor]],STAFF!E:H,4,0),"")</f>
        <v/>
      </c>
      <c r="Z1790" s="195">
        <v>44039</v>
      </c>
      <c r="AA1790" s="195">
        <v>44054</v>
      </c>
      <c r="AB1790" s="193"/>
      <c r="AC1790" s="195"/>
      <c r="AD1790" s="193" t="s">
        <v>9316</v>
      </c>
      <c r="AE1790" s="193" t="s">
        <v>9316</v>
      </c>
      <c r="AF1790" s="193">
        <v>19294</v>
      </c>
      <c r="AG1790" s="193" t="s">
        <v>9337</v>
      </c>
      <c r="AH1790" s="193"/>
      <c r="AI1790" s="193"/>
      <c r="AJ1790" s="193">
        <v>80</v>
      </c>
      <c r="AK1790" s="193" t="s">
        <v>8362</v>
      </c>
      <c r="AL1790" s="193" t="s">
        <v>709</v>
      </c>
      <c r="AM1790" s="193"/>
      <c r="AN1790" s="193" t="str">
        <f>+IF(AL1790=45,1,"")</f>
        <v/>
      </c>
      <c r="AO1790" s="195">
        <f ca="1">+TODAY()</f>
        <v>44256</v>
      </c>
      <c r="AP1790" s="194" t="str">
        <f>+IF(Tabla1[[#This Row],[Fecha Ingreso Plataforma]]="","",AO1790-AC1790)</f>
        <v/>
      </c>
      <c r="AQ1790" s="195"/>
      <c r="AR1790" s="197">
        <f>+IF(Tabla1[[#This Row],[Fecha Baja]]="","",VALUE(1&amp;"/"&amp;MONTH(Tabla1[[#This Row],[Fecha Baja]])&amp;"/"&amp;YEAR(Tabla1[[#This Row],[Fecha Baja]])))</f>
        <v>44044</v>
      </c>
      <c r="AS1790" s="197" t="str">
        <f>IF(Tabla1[[#This Row],[Fecha Ingreso Plataforma]]="","",VALUE(1&amp;"/"&amp;MONTH(Tabla1[[#This Row],[Fecha Ingreso Plataforma]])&amp;"/"&amp;YEAR(Tabla1[[#This Row],[Fecha Ingreso Plataforma]])))</f>
        <v/>
      </c>
      <c r="AT1790" s="194" t="str">
        <f>+IF(AND(Tabla1[[#This Row],[dias]]&gt;=135,Tabla1[[#This Row],[Estado]]="Vigente"),"Si","No")</f>
        <v>No</v>
      </c>
      <c r="AU1790" s="194" t="str">
        <f>+IF(COUNTIF('PLAN EMPLEADO'!I:I,Tabla1[[#This Row],[Mail]])=0,"No","Si")</f>
        <v>No</v>
      </c>
      <c r="AV1790" s="194" t="s">
        <v>709</v>
      </c>
      <c r="AW1790" s="194" t="s">
        <v>9010</v>
      </c>
    </row>
    <row r="1791" spans="1:49" x14ac:dyDescent="0.2">
      <c r="A1791" s="193" t="s">
        <v>27</v>
      </c>
      <c r="B1791" s="193" t="s">
        <v>3115</v>
      </c>
      <c r="C1791" s="193" t="s">
        <v>28</v>
      </c>
      <c r="D1791" s="193" t="s">
        <v>30</v>
      </c>
      <c r="E1791" s="193" t="str">
        <f>+LEFT(Tabla1[[#This Row],[RutDV]],8)</f>
        <v>19267444</v>
      </c>
      <c r="F1791" s="193" t="str">
        <f>+RIGHT(Tabla1[[#This Row],[RutDV]],1)</f>
        <v>1</v>
      </c>
      <c r="G1791" s="193" t="s">
        <v>9069</v>
      </c>
      <c r="H1791" s="193" t="s">
        <v>9320</v>
      </c>
      <c r="I1791" s="194" t="str">
        <f>+TRIM(Tabla1[[#This Row],[Nombres]]&amp;" "&amp;Tabla1[[#This Row],[Apellidos]])</f>
        <v>VICTOR MARIO VELIZ MUÑOZ</v>
      </c>
      <c r="J1791" s="193" t="s">
        <v>9097</v>
      </c>
      <c r="K1791" s="193" t="s">
        <v>9098</v>
      </c>
      <c r="L1791" s="193" t="s">
        <v>2494</v>
      </c>
      <c r="M1791" s="193" t="s">
        <v>2499</v>
      </c>
      <c r="N1791" s="193" t="s">
        <v>3112</v>
      </c>
      <c r="O1791" s="193"/>
      <c r="P1791" s="195">
        <v>44043</v>
      </c>
      <c r="Q1791" s="195"/>
      <c r="R1791" s="196"/>
      <c r="S1791" s="196"/>
      <c r="T1791" s="196"/>
      <c r="U1791" s="196"/>
      <c r="V1791" s="195" t="s">
        <v>9124</v>
      </c>
      <c r="W1791" s="195" t="s">
        <v>8362</v>
      </c>
      <c r="X1791" s="193"/>
      <c r="Y1791" s="193" t="str">
        <f>+IFERROR(VLOOKUP(Tabla1[[#This Row],[Supervisor]],STAFF!E:H,4,0),"")</f>
        <v/>
      </c>
      <c r="Z1791" s="195">
        <v>44039</v>
      </c>
      <c r="AA1791" s="195">
        <v>44054</v>
      </c>
      <c r="AB1791" s="193"/>
      <c r="AC1791" s="195"/>
      <c r="AD1791" s="193" t="s">
        <v>9320</v>
      </c>
      <c r="AE1791" s="193" t="s">
        <v>9320</v>
      </c>
      <c r="AF1791" s="193">
        <v>19371</v>
      </c>
      <c r="AG1791" s="193" t="s">
        <v>9341</v>
      </c>
      <c r="AH1791" s="193"/>
      <c r="AI1791" s="193"/>
      <c r="AJ1791" s="193">
        <v>80</v>
      </c>
      <c r="AK1791" s="193" t="s">
        <v>8362</v>
      </c>
      <c r="AL1791" s="193" t="s">
        <v>709</v>
      </c>
      <c r="AM1791" s="193"/>
      <c r="AN1791" s="193" t="str">
        <f>+IF(AL1791=45,1,"")</f>
        <v/>
      </c>
      <c r="AO1791" s="195">
        <f ca="1">+TODAY()</f>
        <v>44256</v>
      </c>
      <c r="AP1791" s="194" t="str">
        <f>+IF(Tabla1[[#This Row],[Fecha Ingreso Plataforma]]="","",AO1791-AC1791)</f>
        <v/>
      </c>
      <c r="AQ1791" s="195"/>
      <c r="AR1791" s="197">
        <f>+IF(Tabla1[[#This Row],[Fecha Baja]]="","",VALUE(1&amp;"/"&amp;MONTH(Tabla1[[#This Row],[Fecha Baja]])&amp;"/"&amp;YEAR(Tabla1[[#This Row],[Fecha Baja]])))</f>
        <v>44013</v>
      </c>
      <c r="AS1791" s="197" t="str">
        <f>IF(Tabla1[[#This Row],[Fecha Ingreso Plataforma]]="","",VALUE(1&amp;"/"&amp;MONTH(Tabla1[[#This Row],[Fecha Ingreso Plataforma]])&amp;"/"&amp;YEAR(Tabla1[[#This Row],[Fecha Ingreso Plataforma]])))</f>
        <v/>
      </c>
      <c r="AT1791" s="194" t="str">
        <f>+IF(AND(Tabla1[[#This Row],[dias]]&gt;=135,Tabla1[[#This Row],[Estado]]="Vigente"),"Si","No")</f>
        <v>No</v>
      </c>
      <c r="AU1791" s="194" t="str">
        <f>+IF(COUNTIF('PLAN EMPLEADO'!I:I,Tabla1[[#This Row],[Mail]])=0,"No","Si")</f>
        <v>No</v>
      </c>
      <c r="AV1791" s="194" t="s">
        <v>709</v>
      </c>
      <c r="AW1791" s="194" t="s">
        <v>9010</v>
      </c>
    </row>
    <row r="1792" spans="1:49" x14ac:dyDescent="0.2">
      <c r="A1792" s="193" t="s">
        <v>27</v>
      </c>
      <c r="B1792" s="193" t="s">
        <v>3115</v>
      </c>
      <c r="C1792" s="193" t="s">
        <v>28</v>
      </c>
      <c r="D1792" s="193" t="s">
        <v>30</v>
      </c>
      <c r="E1792" s="193" t="str">
        <f>+LEFT(Tabla1[[#This Row],[RutDV]],8)</f>
        <v>25779400</v>
      </c>
      <c r="F1792" s="193" t="str">
        <f>+RIGHT(Tabla1[[#This Row],[RutDV]],1)</f>
        <v>8</v>
      </c>
      <c r="G1792" s="193" t="s">
        <v>8947</v>
      </c>
      <c r="H1792" s="193" t="s">
        <v>9142</v>
      </c>
      <c r="I1792" s="194" t="str">
        <f>+TRIM(Tabla1[[#This Row],[Nombres]]&amp;" "&amp;Tabla1[[#This Row],[Apellidos]])</f>
        <v>CLARIBEL DEL CARMEN GUEVARA GONZALEZ</v>
      </c>
      <c r="J1792" s="193" t="s">
        <v>8975</v>
      </c>
      <c r="K1792" s="193" t="s">
        <v>8976</v>
      </c>
      <c r="L1792" s="193" t="s">
        <v>2494</v>
      </c>
      <c r="M1792" s="193" t="s">
        <v>2499</v>
      </c>
      <c r="N1792" s="193" t="s">
        <v>3112</v>
      </c>
      <c r="O1792" s="193"/>
      <c r="P1792" s="195">
        <v>44039</v>
      </c>
      <c r="Q1792" s="195"/>
      <c r="R1792" s="196"/>
      <c r="S1792" s="196"/>
      <c r="T1792" s="196"/>
      <c r="U1792" s="196"/>
      <c r="V1792" s="195">
        <v>30613</v>
      </c>
      <c r="W1792" s="195" t="s">
        <v>7509</v>
      </c>
      <c r="X1792" s="193"/>
      <c r="Y1792" s="193" t="str">
        <f>+IFERROR(VLOOKUP(Tabla1[[#This Row],[Supervisor]],STAFF!E:H,4,0),"")</f>
        <v/>
      </c>
      <c r="Z1792" s="195">
        <v>44035</v>
      </c>
      <c r="AA1792" s="195">
        <v>44049</v>
      </c>
      <c r="AB1792" s="193"/>
      <c r="AC1792" s="195"/>
      <c r="AD1792" s="193" t="s">
        <v>9142</v>
      </c>
      <c r="AE1792" s="193" t="s">
        <v>9142</v>
      </c>
      <c r="AF1792" s="193">
        <v>19425</v>
      </c>
      <c r="AG1792" s="193" t="s">
        <v>9163</v>
      </c>
      <c r="AH1792" s="193"/>
      <c r="AI1792" s="193"/>
      <c r="AJ1792" s="193">
        <v>81</v>
      </c>
      <c r="AK1792" s="193" t="s">
        <v>7509</v>
      </c>
      <c r="AL1792" s="193" t="s">
        <v>709</v>
      </c>
      <c r="AM1792" s="193"/>
      <c r="AN1792" s="193" t="str">
        <f>+IF(AL1792=45,1,"")</f>
        <v/>
      </c>
      <c r="AO1792" s="195">
        <f ca="1">+TODAY()</f>
        <v>44256</v>
      </c>
      <c r="AP1792" s="194" t="str">
        <f>+IF(Tabla1[[#This Row],[Fecha Ingreso Plataforma]]="","",AO1792-AC1792)</f>
        <v/>
      </c>
      <c r="AQ1792" s="195"/>
      <c r="AR1792" s="197">
        <f>+IF(Tabla1[[#This Row],[Fecha Baja]]="","",VALUE(1&amp;"/"&amp;MONTH(Tabla1[[#This Row],[Fecha Baja]])&amp;"/"&amp;YEAR(Tabla1[[#This Row],[Fecha Baja]])))</f>
        <v>44013</v>
      </c>
      <c r="AS1792" s="197" t="str">
        <f>IF(Tabla1[[#This Row],[Fecha Ingreso Plataforma]]="","",VALUE(1&amp;"/"&amp;MONTH(Tabla1[[#This Row],[Fecha Ingreso Plataforma]])&amp;"/"&amp;YEAR(Tabla1[[#This Row],[Fecha Ingreso Plataforma]])))</f>
        <v/>
      </c>
      <c r="AT1792" s="194" t="str">
        <f>+IF(AND(Tabla1[[#This Row],[dias]]&gt;=135,Tabla1[[#This Row],[Estado]]="Vigente"),"Si","No")</f>
        <v>No</v>
      </c>
      <c r="AU1792" s="194" t="str">
        <f>+IF(COUNTIF('PLAN EMPLEADO'!I:I,Tabla1[[#This Row],[Mail]])=0,"No","Si")</f>
        <v>No</v>
      </c>
      <c r="AV1792" s="194" t="s">
        <v>709</v>
      </c>
      <c r="AW1792" s="194" t="s">
        <v>9006</v>
      </c>
    </row>
    <row r="1793" spans="1:49" x14ac:dyDescent="0.2">
      <c r="A1793" s="193" t="s">
        <v>27</v>
      </c>
      <c r="B1793" s="193" t="s">
        <v>3115</v>
      </c>
      <c r="C1793" s="193" t="s">
        <v>28</v>
      </c>
      <c r="D1793" s="193" t="s">
        <v>30</v>
      </c>
      <c r="E1793" s="193" t="str">
        <f>+LEFT(Tabla1[[#This Row],[RutDV]],8)</f>
        <v>26716223</v>
      </c>
      <c r="F1793" s="193" t="str">
        <f>+RIGHT(Tabla1[[#This Row],[RutDV]],1)</f>
        <v>9</v>
      </c>
      <c r="G1793" s="193" t="s">
        <v>8951</v>
      </c>
      <c r="H1793" s="193" t="s">
        <v>9146</v>
      </c>
      <c r="I1793" s="194" t="str">
        <f>+TRIM(Tabla1[[#This Row],[Nombres]]&amp;" "&amp;Tabla1[[#This Row],[Apellidos]])</f>
        <v>CLARA YAMEL JUÁREZ MOYANO</v>
      </c>
      <c r="J1793" s="193" t="s">
        <v>8983</v>
      </c>
      <c r="K1793" s="193" t="s">
        <v>8984</v>
      </c>
      <c r="L1793" s="193" t="s">
        <v>2494</v>
      </c>
      <c r="M1793" s="193" t="s">
        <v>2499</v>
      </c>
      <c r="N1793" s="193" t="s">
        <v>3112</v>
      </c>
      <c r="O1793" s="193"/>
      <c r="P1793" s="195">
        <v>44048</v>
      </c>
      <c r="Q1793" s="195"/>
      <c r="R1793" s="196"/>
      <c r="S1793" s="196"/>
      <c r="T1793" s="196"/>
      <c r="U1793" s="196"/>
      <c r="V1793" s="195">
        <v>33898</v>
      </c>
      <c r="W1793" s="195" t="s">
        <v>7509</v>
      </c>
      <c r="X1793" s="193"/>
      <c r="Y1793" s="193" t="str">
        <f>+IFERROR(VLOOKUP(Tabla1[[#This Row],[Supervisor]],STAFF!E:H,4,0),"")</f>
        <v/>
      </c>
      <c r="Z1793" s="195">
        <v>44035</v>
      </c>
      <c r="AA1793" s="195">
        <v>44049</v>
      </c>
      <c r="AB1793" s="193"/>
      <c r="AC1793" s="195"/>
      <c r="AD1793" s="193" t="s">
        <v>9146</v>
      </c>
      <c r="AE1793" s="193" t="s">
        <v>9146</v>
      </c>
      <c r="AF1793" s="193">
        <v>19429</v>
      </c>
      <c r="AG1793" s="193" t="s">
        <v>9167</v>
      </c>
      <c r="AH1793" s="193"/>
      <c r="AI1793" s="193"/>
      <c r="AJ1793" s="193">
        <v>81</v>
      </c>
      <c r="AK1793" s="193" t="s">
        <v>7509</v>
      </c>
      <c r="AL1793" s="193">
        <v>45</v>
      </c>
      <c r="AM1793" s="193"/>
      <c r="AN1793" s="193">
        <f>+IF(AL1793=45,1,"")</f>
        <v>1</v>
      </c>
      <c r="AO1793" s="195">
        <f ca="1">+TODAY()</f>
        <v>44256</v>
      </c>
      <c r="AP1793" s="194" t="str">
        <f>+IF(Tabla1[[#This Row],[Fecha Ingreso Plataforma]]="","",AO1793-AC1793)</f>
        <v/>
      </c>
      <c r="AQ1793" s="195"/>
      <c r="AR1793" s="197">
        <f>+IF(Tabla1[[#This Row],[Fecha Baja]]="","",VALUE(1&amp;"/"&amp;MONTH(Tabla1[[#This Row],[Fecha Baja]])&amp;"/"&amp;YEAR(Tabla1[[#This Row],[Fecha Baja]])))</f>
        <v>44044</v>
      </c>
      <c r="AS1793" s="197" t="str">
        <f>IF(Tabla1[[#This Row],[Fecha Ingreso Plataforma]]="","",VALUE(1&amp;"/"&amp;MONTH(Tabla1[[#This Row],[Fecha Ingreso Plataforma]])&amp;"/"&amp;YEAR(Tabla1[[#This Row],[Fecha Ingreso Plataforma]])))</f>
        <v/>
      </c>
      <c r="AT1793" s="194" t="str">
        <f>+IF(AND(Tabla1[[#This Row],[dias]]&gt;=135,Tabla1[[#This Row],[Estado]]="Vigente"),"Si","No")</f>
        <v>No</v>
      </c>
      <c r="AU1793" s="194" t="str">
        <f>+IF(COUNTIF('PLAN EMPLEADO'!I:I,Tabla1[[#This Row],[Mail]])=0,"No","Si")</f>
        <v>No</v>
      </c>
      <c r="AV1793" s="194" t="s">
        <v>709</v>
      </c>
      <c r="AW1793" s="194" t="s">
        <v>9007</v>
      </c>
    </row>
    <row r="1794" spans="1:49" x14ac:dyDescent="0.2">
      <c r="A1794" s="193" t="s">
        <v>27</v>
      </c>
      <c r="B1794" s="193" t="s">
        <v>3115</v>
      </c>
      <c r="C1794" s="193" t="s">
        <v>28</v>
      </c>
      <c r="D1794" s="193" t="s">
        <v>30</v>
      </c>
      <c r="E1794" s="193" t="str">
        <f>+LEFT(Tabla1[[#This Row],[RutDV]],8)</f>
        <v>26119033</v>
      </c>
      <c r="F1794" s="193" t="str">
        <f>+RIGHT(Tabla1[[#This Row],[RutDV]],1)</f>
        <v>8</v>
      </c>
      <c r="G1794" s="193" t="s">
        <v>8956</v>
      </c>
      <c r="H1794" s="193" t="s">
        <v>9151</v>
      </c>
      <c r="I1794" s="194" t="str">
        <f>+TRIM(Tabla1[[#This Row],[Nombres]]&amp;" "&amp;Tabla1[[#This Row],[Apellidos]])</f>
        <v>LUIS ANGEL BRICEÑO CARRERO</v>
      </c>
      <c r="J1794" s="193" t="s">
        <v>8993</v>
      </c>
      <c r="K1794" s="193" t="s">
        <v>8994</v>
      </c>
      <c r="L1794" s="193" t="s">
        <v>2494</v>
      </c>
      <c r="M1794" s="193" t="s">
        <v>2499</v>
      </c>
      <c r="N1794" s="193" t="s">
        <v>3112</v>
      </c>
      <c r="O1794" s="193"/>
      <c r="P1794" s="195">
        <v>44041</v>
      </c>
      <c r="Q1794" s="195"/>
      <c r="R1794" s="196"/>
      <c r="S1794" s="196"/>
      <c r="T1794" s="196"/>
      <c r="U1794" s="196"/>
      <c r="V1794" s="195">
        <v>32626</v>
      </c>
      <c r="W1794" s="195" t="s">
        <v>7509</v>
      </c>
      <c r="X1794" s="193"/>
      <c r="Y1794" s="193" t="str">
        <f>+IFERROR(VLOOKUP(Tabla1[[#This Row],[Supervisor]],STAFF!E:H,4,0),"")</f>
        <v/>
      </c>
      <c r="Z1794" s="195">
        <v>44035</v>
      </c>
      <c r="AA1794" s="195">
        <v>44049</v>
      </c>
      <c r="AB1794" s="193"/>
      <c r="AC1794" s="195"/>
      <c r="AD1794" s="193" t="s">
        <v>9151</v>
      </c>
      <c r="AE1794" s="193" t="s">
        <v>9151</v>
      </c>
      <c r="AF1794" s="193">
        <v>19434</v>
      </c>
      <c r="AG1794" s="193" t="s">
        <v>9172</v>
      </c>
      <c r="AH1794" s="193"/>
      <c r="AI1794" s="193"/>
      <c r="AJ1794" s="193">
        <v>81</v>
      </c>
      <c r="AK1794" s="193" t="s">
        <v>7509</v>
      </c>
      <c r="AL1794" s="193" t="s">
        <v>709</v>
      </c>
      <c r="AM1794" s="193"/>
      <c r="AN1794" s="193" t="str">
        <f>+IF(AL1794=45,1,"")</f>
        <v/>
      </c>
      <c r="AO1794" s="195">
        <f ca="1">+TODAY()</f>
        <v>44256</v>
      </c>
      <c r="AP1794" s="194" t="str">
        <f>+IF(Tabla1[[#This Row],[Fecha Ingreso Plataforma]]="","",AO1794-AC1794)</f>
        <v/>
      </c>
      <c r="AQ1794" s="195"/>
      <c r="AR1794" s="197">
        <f>+IF(Tabla1[[#This Row],[Fecha Baja]]="","",VALUE(1&amp;"/"&amp;MONTH(Tabla1[[#This Row],[Fecha Baja]])&amp;"/"&amp;YEAR(Tabla1[[#This Row],[Fecha Baja]])))</f>
        <v>44013</v>
      </c>
      <c r="AS1794" s="197" t="str">
        <f>IF(Tabla1[[#This Row],[Fecha Ingreso Plataforma]]="","",VALUE(1&amp;"/"&amp;MONTH(Tabla1[[#This Row],[Fecha Ingreso Plataforma]])&amp;"/"&amp;YEAR(Tabla1[[#This Row],[Fecha Ingreso Plataforma]])))</f>
        <v/>
      </c>
      <c r="AT1794" s="194" t="str">
        <f>+IF(AND(Tabla1[[#This Row],[dias]]&gt;=135,Tabla1[[#This Row],[Estado]]="Vigente"),"Si","No")</f>
        <v>No</v>
      </c>
      <c r="AU1794" s="194" t="str">
        <f>+IF(COUNTIF('PLAN EMPLEADO'!I:I,Tabla1[[#This Row],[Mail]])=0,"No","Si")</f>
        <v>No</v>
      </c>
      <c r="AV1794" s="194" t="s">
        <v>709</v>
      </c>
      <c r="AW1794" s="194" t="s">
        <v>9006</v>
      </c>
    </row>
    <row r="1795" spans="1:49" x14ac:dyDescent="0.2">
      <c r="A1795" s="193" t="s">
        <v>27</v>
      </c>
      <c r="B1795" s="193" t="s">
        <v>3115</v>
      </c>
      <c r="C1795" s="193" t="s">
        <v>28</v>
      </c>
      <c r="D1795" s="193" t="s">
        <v>30</v>
      </c>
      <c r="E1795" s="193" t="str">
        <f>+LEFT(Tabla1[[#This Row],[RutDV]],8)</f>
        <v>27038861</v>
      </c>
      <c r="F1795" s="193" t="str">
        <f>+RIGHT(Tabla1[[#This Row],[RutDV]],1)</f>
        <v>2</v>
      </c>
      <c r="G1795" s="193" t="s">
        <v>8953</v>
      </c>
      <c r="H1795" s="193" t="s">
        <v>9148</v>
      </c>
      <c r="I1795" s="194" t="str">
        <f>+TRIM(Tabla1[[#This Row],[Nombres]]&amp;" "&amp;Tabla1[[#This Row],[Apellidos]])</f>
        <v>MARIVIC DEL VALLE MONTILLA HERNANDEZ</v>
      </c>
      <c r="J1795" s="193" t="s">
        <v>8987</v>
      </c>
      <c r="K1795" s="193" t="s">
        <v>8988</v>
      </c>
      <c r="L1795" s="193" t="s">
        <v>2494</v>
      </c>
      <c r="M1795" s="193" t="s">
        <v>2499</v>
      </c>
      <c r="N1795" s="193" t="s">
        <v>3112</v>
      </c>
      <c r="O1795" s="193"/>
      <c r="P1795" s="195">
        <v>44036</v>
      </c>
      <c r="Q1795" s="195"/>
      <c r="R1795" s="196"/>
      <c r="S1795" s="196"/>
      <c r="T1795" s="196"/>
      <c r="U1795" s="196"/>
      <c r="V1795" s="195">
        <v>32689</v>
      </c>
      <c r="W1795" s="195" t="s">
        <v>7509</v>
      </c>
      <c r="X1795" s="193"/>
      <c r="Y1795" s="193" t="str">
        <f>+IFERROR(VLOOKUP(Tabla1[[#This Row],[Supervisor]],STAFF!E:H,4,0),"")</f>
        <v/>
      </c>
      <c r="Z1795" s="195">
        <v>44035</v>
      </c>
      <c r="AA1795" s="195">
        <v>44049</v>
      </c>
      <c r="AB1795" s="193"/>
      <c r="AC1795" s="195"/>
      <c r="AD1795" s="193" t="s">
        <v>9148</v>
      </c>
      <c r="AE1795" s="193" t="s">
        <v>9148</v>
      </c>
      <c r="AF1795" s="193">
        <v>19431</v>
      </c>
      <c r="AG1795" s="193" t="s">
        <v>9169</v>
      </c>
      <c r="AH1795" s="193"/>
      <c r="AI1795" s="193"/>
      <c r="AJ1795" s="193">
        <v>81</v>
      </c>
      <c r="AK1795" s="193" t="s">
        <v>7509</v>
      </c>
      <c r="AL1795" s="193" t="s">
        <v>709</v>
      </c>
      <c r="AM1795" s="193"/>
      <c r="AN1795" s="193" t="str">
        <f>+IF(AL1795=45,1,"")</f>
        <v/>
      </c>
      <c r="AO1795" s="195">
        <f ca="1">+TODAY()</f>
        <v>44256</v>
      </c>
      <c r="AP1795" s="194" t="str">
        <f>+IF(Tabla1[[#This Row],[Fecha Ingreso Plataforma]]="","",AO1795-AC1795)</f>
        <v/>
      </c>
      <c r="AQ1795" s="195"/>
      <c r="AR1795" s="197">
        <f>+IF(Tabla1[[#This Row],[Fecha Baja]]="","",VALUE(1&amp;"/"&amp;MONTH(Tabla1[[#This Row],[Fecha Baja]])&amp;"/"&amp;YEAR(Tabla1[[#This Row],[Fecha Baja]])))</f>
        <v>44013</v>
      </c>
      <c r="AS1795" s="197" t="str">
        <f>IF(Tabla1[[#This Row],[Fecha Ingreso Plataforma]]="","",VALUE(1&amp;"/"&amp;MONTH(Tabla1[[#This Row],[Fecha Ingreso Plataforma]])&amp;"/"&amp;YEAR(Tabla1[[#This Row],[Fecha Ingreso Plataforma]])))</f>
        <v/>
      </c>
      <c r="AT1795" s="194" t="str">
        <f>+IF(AND(Tabla1[[#This Row],[dias]]&gt;=135,Tabla1[[#This Row],[Estado]]="Vigente"),"Si","No")</f>
        <v>No</v>
      </c>
      <c r="AU1795" s="194" t="str">
        <f>+IF(COUNTIF('PLAN EMPLEADO'!I:I,Tabla1[[#This Row],[Mail]])=0,"No","Si")</f>
        <v>No</v>
      </c>
      <c r="AV1795" s="194" t="s">
        <v>709</v>
      </c>
      <c r="AW1795" s="194" t="s">
        <v>9006</v>
      </c>
    </row>
    <row r="1796" spans="1:49" x14ac:dyDescent="0.2">
      <c r="A1796" s="193" t="s">
        <v>27</v>
      </c>
      <c r="B1796" s="193" t="s">
        <v>3115</v>
      </c>
      <c r="C1796" s="193" t="s">
        <v>28</v>
      </c>
      <c r="D1796" s="193" t="s">
        <v>30</v>
      </c>
      <c r="E1796" s="193" t="str">
        <f>+LEFT(Tabla1[[#This Row],[RutDV]],8)</f>
        <v>26756744</v>
      </c>
      <c r="F1796" s="193" t="str">
        <f>+RIGHT(Tabla1[[#This Row],[RutDV]],1)</f>
        <v>1</v>
      </c>
      <c r="G1796" s="193" t="s">
        <v>8949</v>
      </c>
      <c r="H1796" s="193" t="s">
        <v>9144</v>
      </c>
      <c r="I1796" s="194" t="str">
        <f>+TRIM(Tabla1[[#This Row],[Nombres]]&amp;" "&amp;Tabla1[[#This Row],[Apellidos]])</f>
        <v>RONAL RODRÍGUEZ AGUDELO</v>
      </c>
      <c r="J1796" s="193" t="s">
        <v>8979</v>
      </c>
      <c r="K1796" s="193" t="s">
        <v>8980</v>
      </c>
      <c r="L1796" s="193" t="s">
        <v>2494</v>
      </c>
      <c r="M1796" s="193" t="s">
        <v>2499</v>
      </c>
      <c r="N1796" s="193" t="s">
        <v>3112</v>
      </c>
      <c r="O1796" s="193"/>
      <c r="P1796" s="195">
        <v>44036</v>
      </c>
      <c r="Q1796" s="195"/>
      <c r="R1796" s="196"/>
      <c r="S1796" s="196"/>
      <c r="T1796" s="196"/>
      <c r="U1796" s="196"/>
      <c r="V1796" s="195">
        <v>33124</v>
      </c>
      <c r="W1796" s="195" t="s">
        <v>7509</v>
      </c>
      <c r="X1796" s="193"/>
      <c r="Y1796" s="193" t="str">
        <f>+IFERROR(VLOOKUP(Tabla1[[#This Row],[Supervisor]],STAFF!E:H,4,0),"")</f>
        <v/>
      </c>
      <c r="Z1796" s="195">
        <v>44035</v>
      </c>
      <c r="AA1796" s="195">
        <v>44049</v>
      </c>
      <c r="AB1796" s="193"/>
      <c r="AC1796" s="195"/>
      <c r="AD1796" s="193" t="s">
        <v>9144</v>
      </c>
      <c r="AE1796" s="193" t="s">
        <v>9144</v>
      </c>
      <c r="AF1796" s="193">
        <v>19427</v>
      </c>
      <c r="AG1796" s="193" t="s">
        <v>9165</v>
      </c>
      <c r="AH1796" s="193"/>
      <c r="AI1796" s="193"/>
      <c r="AJ1796" s="193">
        <v>81</v>
      </c>
      <c r="AK1796" s="193" t="s">
        <v>7509</v>
      </c>
      <c r="AL1796" s="193" t="s">
        <v>709</v>
      </c>
      <c r="AM1796" s="193"/>
      <c r="AN1796" s="193" t="str">
        <f>+IF(AL1796=45,1,"")</f>
        <v/>
      </c>
      <c r="AO1796" s="195">
        <f ca="1">+TODAY()</f>
        <v>44256</v>
      </c>
      <c r="AP1796" s="194" t="str">
        <f>+IF(Tabla1[[#This Row],[Fecha Ingreso Plataforma]]="","",AO1796-AC1796)</f>
        <v/>
      </c>
      <c r="AQ1796" s="195"/>
      <c r="AR1796" s="197">
        <f>+IF(Tabla1[[#This Row],[Fecha Baja]]="","",VALUE(1&amp;"/"&amp;MONTH(Tabla1[[#This Row],[Fecha Baja]])&amp;"/"&amp;YEAR(Tabla1[[#This Row],[Fecha Baja]])))</f>
        <v>44013</v>
      </c>
      <c r="AS1796" s="197" t="str">
        <f>IF(Tabla1[[#This Row],[Fecha Ingreso Plataforma]]="","",VALUE(1&amp;"/"&amp;MONTH(Tabla1[[#This Row],[Fecha Ingreso Plataforma]])&amp;"/"&amp;YEAR(Tabla1[[#This Row],[Fecha Ingreso Plataforma]])))</f>
        <v/>
      </c>
      <c r="AT1796" s="194" t="str">
        <f>+IF(AND(Tabla1[[#This Row],[dias]]&gt;=135,Tabla1[[#This Row],[Estado]]="Vigente"),"Si","No")</f>
        <v>No</v>
      </c>
      <c r="AU1796" s="194" t="str">
        <f>+IF(COUNTIF('PLAN EMPLEADO'!I:I,Tabla1[[#This Row],[Mail]])=0,"No","Si")</f>
        <v>No</v>
      </c>
      <c r="AV1796" s="194" t="s">
        <v>709</v>
      </c>
      <c r="AW1796" s="194" t="s">
        <v>9006</v>
      </c>
    </row>
    <row r="1797" spans="1:49" x14ac:dyDescent="0.2">
      <c r="A1797" s="193" t="s">
        <v>27</v>
      </c>
      <c r="B1797" s="193" t="s">
        <v>3115</v>
      </c>
      <c r="C1797" s="193" t="s">
        <v>28</v>
      </c>
      <c r="D1797" s="193" t="s">
        <v>30</v>
      </c>
      <c r="E1797" s="193" t="str">
        <f>+LEFT(Tabla1[[#This Row],[RutDV]],8)</f>
        <v>16729197</v>
      </c>
      <c r="F1797" s="193" t="str">
        <f>+RIGHT(Tabla1[[#This Row],[RutDV]],1)</f>
        <v>K</v>
      </c>
      <c r="G1797" s="193" t="s">
        <v>8680</v>
      </c>
      <c r="H1797" s="193" t="s">
        <v>8735</v>
      </c>
      <c r="I1797" s="194" t="str">
        <f>+TRIM(Tabla1[[#This Row],[Nombres]]&amp;" "&amp;Tabla1[[#This Row],[Apellidos]])</f>
        <v>CANDELARIA BETSABET AHUMADA AVILA</v>
      </c>
      <c r="J1797" s="193" t="s">
        <v>8661</v>
      </c>
      <c r="K1797" s="193" t="s">
        <v>8662</v>
      </c>
      <c r="L1797" s="193" t="s">
        <v>2494</v>
      </c>
      <c r="M1797" s="193" t="s">
        <v>2499</v>
      </c>
      <c r="N1797" s="193" t="s">
        <v>3112</v>
      </c>
      <c r="O1797" s="193"/>
      <c r="P1797" s="195">
        <v>44057</v>
      </c>
      <c r="Q1797" s="195" t="s">
        <v>10898</v>
      </c>
      <c r="R1797" s="196"/>
      <c r="S1797" s="196"/>
      <c r="T1797" s="196"/>
      <c r="U1797" s="196"/>
      <c r="V1797" s="195">
        <v>32023</v>
      </c>
      <c r="W1797" s="195" t="s">
        <v>5890</v>
      </c>
      <c r="X1797" s="193"/>
      <c r="Y1797" s="193" t="str">
        <f>+IFERROR(VLOOKUP(Tabla1[[#This Row],[Supervisor]],STAFF!E:H,4,0),"")</f>
        <v/>
      </c>
      <c r="Z1797" s="195">
        <v>44046</v>
      </c>
      <c r="AA1797" s="195">
        <v>44062</v>
      </c>
      <c r="AB1797" s="193"/>
      <c r="AC1797" s="195"/>
      <c r="AD1797" s="193" t="s">
        <v>8735</v>
      </c>
      <c r="AE1797" s="193" t="s">
        <v>8735</v>
      </c>
      <c r="AF1797" s="193">
        <v>19398</v>
      </c>
      <c r="AG1797" s="193" t="s">
        <v>8753</v>
      </c>
      <c r="AH1797" s="193"/>
      <c r="AI1797" s="193"/>
      <c r="AJ1797" s="193">
        <v>82</v>
      </c>
      <c r="AK1797" s="193" t="s">
        <v>5890</v>
      </c>
      <c r="AL1797" s="193" t="s">
        <v>709</v>
      </c>
      <c r="AM1797" s="193"/>
      <c r="AN1797" s="193" t="str">
        <f>+IF(AL1797=45,1,"")</f>
        <v/>
      </c>
      <c r="AO1797" s="195">
        <f ca="1">+TODAY()</f>
        <v>44256</v>
      </c>
      <c r="AP1797" s="194" t="str">
        <f>+IF(Tabla1[[#This Row],[Fecha Ingreso Plataforma]]="","",AO1797-AC1797)</f>
        <v/>
      </c>
      <c r="AQ1797" s="195"/>
      <c r="AR1797" s="197">
        <f>+IF(Tabla1[[#This Row],[Fecha Baja]]="","",VALUE(1&amp;"/"&amp;MONTH(Tabla1[[#This Row],[Fecha Baja]])&amp;"/"&amp;YEAR(Tabla1[[#This Row],[Fecha Baja]])))</f>
        <v>44044</v>
      </c>
      <c r="AS1797" s="197" t="str">
        <f>IF(Tabla1[[#This Row],[Fecha Ingreso Plataforma]]="","",VALUE(1&amp;"/"&amp;MONTH(Tabla1[[#This Row],[Fecha Ingreso Plataforma]])&amp;"/"&amp;YEAR(Tabla1[[#This Row],[Fecha Ingreso Plataforma]])))</f>
        <v/>
      </c>
      <c r="AT1797" s="194" t="str">
        <f>+IF(AND(Tabla1[[#This Row],[dias]]&gt;=135,Tabla1[[#This Row],[Estado]]="Vigente"),"Si","No")</f>
        <v>No</v>
      </c>
      <c r="AU1797" s="194" t="str">
        <f>+IF(COUNTIF('PLAN EMPLEADO'!I:I,Tabla1[[#This Row],[Mail]])=0,"No","Si")</f>
        <v>No</v>
      </c>
      <c r="AV1797" s="194" t="s">
        <v>709</v>
      </c>
      <c r="AW1797" s="194" t="s">
        <v>9010</v>
      </c>
    </row>
    <row r="1798" spans="1:49" x14ac:dyDescent="0.2">
      <c r="A1798" s="193" t="s">
        <v>27</v>
      </c>
      <c r="B1798" s="193" t="s">
        <v>3115</v>
      </c>
      <c r="C1798" s="193" t="s">
        <v>28</v>
      </c>
      <c r="D1798" s="193" t="s">
        <v>30</v>
      </c>
      <c r="E1798" s="193" t="str">
        <f>+LEFT(Tabla1[[#This Row],[RutDV]],8)</f>
        <v>18633783</v>
      </c>
      <c r="F1798" s="193" t="str">
        <f>+RIGHT(Tabla1[[#This Row],[RutDV]],1)</f>
        <v>2</v>
      </c>
      <c r="G1798" s="193" t="s">
        <v>9239</v>
      </c>
      <c r="H1798" s="193" t="s">
        <v>9402</v>
      </c>
      <c r="I1798" s="194" t="str">
        <f>+TRIM(Tabla1[[#This Row],[Nombres]]&amp;" "&amp;Tabla1[[#This Row],[Apellidos]])</f>
        <v>CAMILA FERNANDA GALLEGUILLOS GALLEGUILLOS</v>
      </c>
      <c r="J1798" s="193" t="s">
        <v>2440</v>
      </c>
      <c r="K1798" s="193" t="s">
        <v>9285</v>
      </c>
      <c r="L1798" s="193" t="s">
        <v>2494</v>
      </c>
      <c r="M1798" s="193" t="s">
        <v>2499</v>
      </c>
      <c r="N1798" s="193" t="s">
        <v>3112</v>
      </c>
      <c r="O1798" s="193"/>
      <c r="P1798" s="195">
        <v>44060</v>
      </c>
      <c r="Q1798" s="195"/>
      <c r="R1798" s="196"/>
      <c r="S1798" s="196"/>
      <c r="T1798" s="196"/>
      <c r="U1798" s="196"/>
      <c r="V1798" s="195">
        <v>34529</v>
      </c>
      <c r="W1798" s="195" t="s">
        <v>5890</v>
      </c>
      <c r="X1798" s="193"/>
      <c r="Y1798" s="193" t="str">
        <f>+IFERROR(VLOOKUP(Tabla1[[#This Row],[Supervisor]],STAFF!E:H,4,0),"")</f>
        <v/>
      </c>
      <c r="Z1798" s="195">
        <v>44046</v>
      </c>
      <c r="AA1798" s="195">
        <v>44062</v>
      </c>
      <c r="AB1798" s="193"/>
      <c r="AC1798" s="195"/>
      <c r="AD1798" s="193" t="s">
        <v>9402</v>
      </c>
      <c r="AE1798" s="193" t="s">
        <v>9402</v>
      </c>
      <c r="AF1798" s="193">
        <v>19454</v>
      </c>
      <c r="AG1798" s="193" t="s">
        <v>9434</v>
      </c>
      <c r="AH1798" s="193"/>
      <c r="AI1798" s="193"/>
      <c r="AJ1798" s="193">
        <v>82</v>
      </c>
      <c r="AK1798" s="193" t="s">
        <v>5890</v>
      </c>
      <c r="AL1798" s="193">
        <v>45</v>
      </c>
      <c r="AM1798" s="193"/>
      <c r="AN1798" s="193">
        <f>+IF(AL1798=45,1,"")</f>
        <v>1</v>
      </c>
      <c r="AO1798" s="195">
        <f ca="1">+TODAY()</f>
        <v>44256</v>
      </c>
      <c r="AP1798" s="194" t="str">
        <f>+IF(Tabla1[[#This Row],[Fecha Ingreso Plataforma]]="","",AO1798-AC1798)</f>
        <v/>
      </c>
      <c r="AQ1798" s="195"/>
      <c r="AR1798" s="197">
        <f>+IF(Tabla1[[#This Row],[Fecha Baja]]="","",VALUE(1&amp;"/"&amp;MONTH(Tabla1[[#This Row],[Fecha Baja]])&amp;"/"&amp;YEAR(Tabla1[[#This Row],[Fecha Baja]])))</f>
        <v>44044</v>
      </c>
      <c r="AS1798" s="197" t="str">
        <f>IF(Tabla1[[#This Row],[Fecha Ingreso Plataforma]]="","",VALUE(1&amp;"/"&amp;MONTH(Tabla1[[#This Row],[Fecha Ingreso Plataforma]])&amp;"/"&amp;YEAR(Tabla1[[#This Row],[Fecha Ingreso Plataforma]])))</f>
        <v/>
      </c>
      <c r="AT1798" s="194" t="str">
        <f>+IF(AND(Tabla1[[#This Row],[dias]]&gt;=135,Tabla1[[#This Row],[Estado]]="Vigente"),"Si","No")</f>
        <v>No</v>
      </c>
      <c r="AU1798" s="194" t="str">
        <f>+IF(COUNTIF('PLAN EMPLEADO'!I:I,Tabla1[[#This Row],[Mail]])=0,"No","Si")</f>
        <v>No</v>
      </c>
      <c r="AV1798" s="194" t="s">
        <v>709</v>
      </c>
      <c r="AW1798" s="194" t="s">
        <v>9010</v>
      </c>
    </row>
    <row r="1799" spans="1:49" x14ac:dyDescent="0.2">
      <c r="A1799" s="193" t="s">
        <v>27</v>
      </c>
      <c r="B1799" s="193" t="s">
        <v>3115</v>
      </c>
      <c r="C1799" s="193" t="s">
        <v>28</v>
      </c>
      <c r="D1799" s="193" t="s">
        <v>30</v>
      </c>
      <c r="E1799" s="193" t="str">
        <f>+LEFT(Tabla1[[#This Row],[RutDV]],8)</f>
        <v>19349414</v>
      </c>
      <c r="F1799" s="193" t="str">
        <f>+RIGHT(Tabla1[[#This Row],[RutDV]],1)</f>
        <v>5</v>
      </c>
      <c r="G1799" s="193" t="s">
        <v>9237</v>
      </c>
      <c r="H1799" s="193" t="s">
        <v>9400</v>
      </c>
      <c r="I1799" s="194" t="str">
        <f>+TRIM(Tabla1[[#This Row],[Nombres]]&amp;" "&amp;Tabla1[[#This Row],[Apellidos]])</f>
        <v>CAMILA LISETTE MORALES RODRIGUEZ</v>
      </c>
      <c r="J1799" s="193" t="s">
        <v>9281</v>
      </c>
      <c r="K1799" s="193" t="s">
        <v>9282</v>
      </c>
      <c r="L1799" s="193" t="s">
        <v>2494</v>
      </c>
      <c r="M1799" s="193" t="s">
        <v>2499</v>
      </c>
      <c r="N1799" s="193" t="s">
        <v>3112</v>
      </c>
      <c r="O1799" s="193"/>
      <c r="P1799" s="195">
        <v>44048</v>
      </c>
      <c r="Q1799" s="195"/>
      <c r="R1799" s="196"/>
      <c r="S1799" s="196"/>
      <c r="T1799" s="196"/>
      <c r="U1799" s="196"/>
      <c r="V1799" s="195">
        <v>35355</v>
      </c>
      <c r="W1799" s="195" t="s">
        <v>5890</v>
      </c>
      <c r="X1799" s="193"/>
      <c r="Y1799" s="193" t="str">
        <f>+IFERROR(VLOOKUP(Tabla1[[#This Row],[Supervisor]],STAFF!E:H,4,0),"")</f>
        <v/>
      </c>
      <c r="Z1799" s="195">
        <v>44046</v>
      </c>
      <c r="AA1799" s="195">
        <v>44062</v>
      </c>
      <c r="AB1799" s="193"/>
      <c r="AC1799" s="195"/>
      <c r="AD1799" s="193" t="s">
        <v>9400</v>
      </c>
      <c r="AE1799" s="193" t="s">
        <v>9400</v>
      </c>
      <c r="AF1799" s="193">
        <v>19452</v>
      </c>
      <c r="AG1799" s="193" t="s">
        <v>9432</v>
      </c>
      <c r="AH1799" s="193"/>
      <c r="AI1799" s="193"/>
      <c r="AJ1799" s="193">
        <v>82</v>
      </c>
      <c r="AK1799" s="193" t="s">
        <v>5890</v>
      </c>
      <c r="AL1799" s="193" t="s">
        <v>709</v>
      </c>
      <c r="AM1799" s="193"/>
      <c r="AN1799" s="193" t="str">
        <f>+IF(AL1799=45,1,"")</f>
        <v/>
      </c>
      <c r="AO1799" s="195">
        <f ca="1">+TODAY()</f>
        <v>44256</v>
      </c>
      <c r="AP1799" s="194" t="str">
        <f>+IF(Tabla1[[#This Row],[Fecha Ingreso Plataforma]]="","",AO1799-AC1799)</f>
        <v/>
      </c>
      <c r="AQ1799" s="195"/>
      <c r="AR1799" s="197">
        <f>+IF(Tabla1[[#This Row],[Fecha Baja]]="","",VALUE(1&amp;"/"&amp;MONTH(Tabla1[[#This Row],[Fecha Baja]])&amp;"/"&amp;YEAR(Tabla1[[#This Row],[Fecha Baja]])))</f>
        <v>44044</v>
      </c>
      <c r="AS1799" s="197" t="str">
        <f>IF(Tabla1[[#This Row],[Fecha Ingreso Plataforma]]="","",VALUE(1&amp;"/"&amp;MONTH(Tabla1[[#This Row],[Fecha Ingreso Plataforma]])&amp;"/"&amp;YEAR(Tabla1[[#This Row],[Fecha Ingreso Plataforma]])))</f>
        <v/>
      </c>
      <c r="AT1799" s="194" t="str">
        <f>+IF(AND(Tabla1[[#This Row],[dias]]&gt;=135,Tabla1[[#This Row],[Estado]]="Vigente"),"Si","No")</f>
        <v>No</v>
      </c>
      <c r="AU1799" s="194" t="str">
        <f>+IF(COUNTIF('PLAN EMPLEADO'!I:I,Tabla1[[#This Row],[Mail]])=0,"No","Si")</f>
        <v>No</v>
      </c>
      <c r="AV1799" s="194" t="s">
        <v>709</v>
      </c>
      <c r="AW1799" s="194" t="s">
        <v>9010</v>
      </c>
    </row>
    <row r="1800" spans="1:49" x14ac:dyDescent="0.2">
      <c r="A1800" s="193" t="s">
        <v>27</v>
      </c>
      <c r="B1800" s="193" t="s">
        <v>3115</v>
      </c>
      <c r="C1800" s="193" t="s">
        <v>28</v>
      </c>
      <c r="D1800" s="193" t="s">
        <v>30</v>
      </c>
      <c r="E1800" s="193" t="str">
        <f>+LEFT(Tabla1[[#This Row],[RutDV]],8)</f>
        <v>19177688</v>
      </c>
      <c r="F1800" s="193" t="str">
        <f>+RIGHT(Tabla1[[#This Row],[RutDV]],1)</f>
        <v>7</v>
      </c>
      <c r="G1800" s="193" t="s">
        <v>9231</v>
      </c>
      <c r="H1800" s="193" t="s">
        <v>9394</v>
      </c>
      <c r="I1800" s="194" t="str">
        <f>+TRIM(Tabla1[[#This Row],[Nombres]]&amp;" "&amp;Tabla1[[#This Row],[Apellidos]])</f>
        <v>FRANCISCO JAVIER REJAS VIVANCO</v>
      </c>
      <c r="J1800" s="193" t="s">
        <v>1725</v>
      </c>
      <c r="K1800" s="193" t="s">
        <v>9271</v>
      </c>
      <c r="L1800" s="193" t="s">
        <v>2494</v>
      </c>
      <c r="M1800" s="193" t="s">
        <v>2499</v>
      </c>
      <c r="N1800" s="193" t="s">
        <v>3112</v>
      </c>
      <c r="O1800" s="193"/>
      <c r="P1800" s="195">
        <v>44048</v>
      </c>
      <c r="Q1800" s="195"/>
      <c r="R1800" s="196"/>
      <c r="S1800" s="196"/>
      <c r="T1800" s="196"/>
      <c r="U1800" s="196"/>
      <c r="V1800" s="195">
        <v>34913</v>
      </c>
      <c r="W1800" s="195" t="s">
        <v>5890</v>
      </c>
      <c r="X1800" s="193"/>
      <c r="Y1800" s="193" t="str">
        <f>+IFERROR(VLOOKUP(Tabla1[[#This Row],[Supervisor]],STAFF!E:H,4,0),"")</f>
        <v/>
      </c>
      <c r="Z1800" s="195">
        <v>44046</v>
      </c>
      <c r="AA1800" s="195">
        <v>44062</v>
      </c>
      <c r="AB1800" s="193"/>
      <c r="AC1800" s="195"/>
      <c r="AD1800" s="193" t="s">
        <v>9394</v>
      </c>
      <c r="AE1800" s="193" t="s">
        <v>9394</v>
      </c>
      <c r="AF1800" s="193">
        <v>19446</v>
      </c>
      <c r="AG1800" s="193" t="s">
        <v>9426</v>
      </c>
      <c r="AH1800" s="193"/>
      <c r="AI1800" s="193"/>
      <c r="AJ1800" s="193">
        <v>82</v>
      </c>
      <c r="AK1800" s="193" t="s">
        <v>5890</v>
      </c>
      <c r="AL1800" s="193" t="s">
        <v>709</v>
      </c>
      <c r="AM1800" s="193"/>
      <c r="AN1800" s="193" t="str">
        <f>+IF(AL1800=45,1,"")</f>
        <v/>
      </c>
      <c r="AO1800" s="195">
        <f ca="1">+TODAY()</f>
        <v>44256</v>
      </c>
      <c r="AP1800" s="194" t="str">
        <f>+IF(Tabla1[[#This Row],[Fecha Ingreso Plataforma]]="","",AO1800-AC1800)</f>
        <v/>
      </c>
      <c r="AQ1800" s="195"/>
      <c r="AR1800" s="197">
        <f>+IF(Tabla1[[#This Row],[Fecha Baja]]="","",VALUE(1&amp;"/"&amp;MONTH(Tabla1[[#This Row],[Fecha Baja]])&amp;"/"&amp;YEAR(Tabla1[[#This Row],[Fecha Baja]])))</f>
        <v>44044</v>
      </c>
      <c r="AS1800" s="197" t="str">
        <f>IF(Tabla1[[#This Row],[Fecha Ingreso Plataforma]]="","",VALUE(1&amp;"/"&amp;MONTH(Tabla1[[#This Row],[Fecha Ingreso Plataforma]])&amp;"/"&amp;YEAR(Tabla1[[#This Row],[Fecha Ingreso Plataforma]])))</f>
        <v/>
      </c>
      <c r="AT1800" s="194" t="str">
        <f>+IF(AND(Tabla1[[#This Row],[dias]]&gt;=135,Tabla1[[#This Row],[Estado]]="Vigente"),"Si","No")</f>
        <v>No</v>
      </c>
      <c r="AU1800" s="194" t="str">
        <f>+IF(COUNTIF('PLAN EMPLEADO'!I:I,Tabla1[[#This Row],[Mail]])=0,"No","Si")</f>
        <v>No</v>
      </c>
      <c r="AV1800" s="194" t="s">
        <v>709</v>
      </c>
      <c r="AW1800" s="194" t="s">
        <v>9010</v>
      </c>
    </row>
    <row r="1801" spans="1:49" x14ac:dyDescent="0.2">
      <c r="A1801" s="193" t="s">
        <v>27</v>
      </c>
      <c r="B1801" s="193" t="s">
        <v>3115</v>
      </c>
      <c r="C1801" s="193" t="s">
        <v>28</v>
      </c>
      <c r="D1801" s="193" t="s">
        <v>30</v>
      </c>
      <c r="E1801" s="193" t="str">
        <f>+LEFT(Tabla1[[#This Row],[RutDV]],8)</f>
        <v>17243191</v>
      </c>
      <c r="F1801" s="193" t="str">
        <f>+RIGHT(Tabla1[[#This Row],[RutDV]],1)</f>
        <v>7</v>
      </c>
      <c r="G1801" s="193" t="s">
        <v>9251</v>
      </c>
      <c r="H1801" s="193" t="s">
        <v>9414</v>
      </c>
      <c r="I1801" s="194" t="str">
        <f>+TRIM(Tabla1[[#This Row],[Nombres]]&amp;" "&amp;Tabla1[[#This Row],[Apellidos]])</f>
        <v>FRANCO PAOLO GUERRA FLORES</v>
      </c>
      <c r="J1801" s="193" t="s">
        <v>9305</v>
      </c>
      <c r="K1801" s="193" t="s">
        <v>9306</v>
      </c>
      <c r="L1801" s="193" t="s">
        <v>2494</v>
      </c>
      <c r="M1801" s="193" t="s">
        <v>2499</v>
      </c>
      <c r="N1801" s="193" t="s">
        <v>3112</v>
      </c>
      <c r="O1801" s="193"/>
      <c r="P1801" s="195">
        <v>44054</v>
      </c>
      <c r="Q1801" s="195"/>
      <c r="R1801" s="196"/>
      <c r="S1801" s="196"/>
      <c r="T1801" s="196"/>
      <c r="U1801" s="196"/>
      <c r="V1801" s="195">
        <v>32719</v>
      </c>
      <c r="W1801" s="195" t="s">
        <v>5890</v>
      </c>
      <c r="X1801" s="193"/>
      <c r="Y1801" s="193" t="str">
        <f>+IFERROR(VLOOKUP(Tabla1[[#This Row],[Supervisor]],STAFF!E:H,4,0),"")</f>
        <v/>
      </c>
      <c r="Z1801" s="195">
        <v>44046</v>
      </c>
      <c r="AA1801" s="195">
        <v>44062</v>
      </c>
      <c r="AB1801" s="193"/>
      <c r="AC1801" s="195"/>
      <c r="AD1801" s="193" t="s">
        <v>9414</v>
      </c>
      <c r="AE1801" s="193" t="s">
        <v>9414</v>
      </c>
      <c r="AF1801" s="193">
        <v>19431</v>
      </c>
      <c r="AG1801" s="193" t="s">
        <v>9446</v>
      </c>
      <c r="AH1801" s="193"/>
      <c r="AI1801" s="193"/>
      <c r="AJ1801" s="193">
        <v>82</v>
      </c>
      <c r="AK1801" s="193" t="s">
        <v>5890</v>
      </c>
      <c r="AL1801" s="193" t="s">
        <v>709</v>
      </c>
      <c r="AM1801" s="193"/>
      <c r="AN1801" s="193" t="str">
        <f>+IF(AL1801=45,1,"")</f>
        <v/>
      </c>
      <c r="AO1801" s="195">
        <f ca="1">+TODAY()</f>
        <v>44256</v>
      </c>
      <c r="AP1801" s="194" t="str">
        <f>+IF(Tabla1[[#This Row],[Fecha Ingreso Plataforma]]="","",AO1801-AC1801)</f>
        <v/>
      </c>
      <c r="AQ1801" s="195"/>
      <c r="AR1801" s="197">
        <f>+IF(Tabla1[[#This Row],[Fecha Baja]]="","",VALUE(1&amp;"/"&amp;MONTH(Tabla1[[#This Row],[Fecha Baja]])&amp;"/"&amp;YEAR(Tabla1[[#This Row],[Fecha Baja]])))</f>
        <v>44044</v>
      </c>
      <c r="AS1801" s="197" t="str">
        <f>IF(Tabla1[[#This Row],[Fecha Ingreso Plataforma]]="","",VALUE(1&amp;"/"&amp;MONTH(Tabla1[[#This Row],[Fecha Ingreso Plataforma]])&amp;"/"&amp;YEAR(Tabla1[[#This Row],[Fecha Ingreso Plataforma]])))</f>
        <v/>
      </c>
      <c r="AT1801" s="194" t="str">
        <f>+IF(AND(Tabla1[[#This Row],[dias]]&gt;=135,Tabla1[[#This Row],[Estado]]="Vigente"),"Si","No")</f>
        <v>No</v>
      </c>
      <c r="AU1801" s="194" t="str">
        <f>+IF(COUNTIF('PLAN EMPLEADO'!I:I,Tabla1[[#This Row],[Mail]])=0,"No","Si")</f>
        <v>No</v>
      </c>
      <c r="AV1801" s="194" t="s">
        <v>709</v>
      </c>
      <c r="AW1801" s="194" t="s">
        <v>9010</v>
      </c>
    </row>
    <row r="1802" spans="1:49" x14ac:dyDescent="0.2">
      <c r="A1802" s="193" t="s">
        <v>27</v>
      </c>
      <c r="B1802" s="193" t="s">
        <v>3115</v>
      </c>
      <c r="C1802" s="193" t="s">
        <v>28</v>
      </c>
      <c r="D1802" s="193" t="s">
        <v>30</v>
      </c>
      <c r="E1802" s="193" t="str">
        <f>+LEFT(Tabla1[[#This Row],[RutDV]],8)</f>
        <v>17036928</v>
      </c>
      <c r="F1802" s="193" t="str">
        <f>+RIGHT(Tabla1[[#This Row],[RutDV]],1)</f>
        <v>9</v>
      </c>
      <c r="G1802" s="193" t="s">
        <v>9242</v>
      </c>
      <c r="H1802" s="193" t="s">
        <v>9405</v>
      </c>
      <c r="I1802" s="194" t="str">
        <f>+TRIM(Tabla1[[#This Row],[Nombres]]&amp;" "&amp;Tabla1[[#This Row],[Apellidos]])</f>
        <v>GABRIELA INES JAÑA AVENDAÑO</v>
      </c>
      <c r="J1802" s="193" t="s">
        <v>9290</v>
      </c>
      <c r="K1802" s="193" t="s">
        <v>9291</v>
      </c>
      <c r="L1802" s="193" t="s">
        <v>2494</v>
      </c>
      <c r="M1802" s="193" t="s">
        <v>2499</v>
      </c>
      <c r="N1802" s="193" t="s">
        <v>3112</v>
      </c>
      <c r="O1802" s="193"/>
      <c r="P1802" s="195">
        <v>44050</v>
      </c>
      <c r="Q1802" s="195"/>
      <c r="R1802" s="196"/>
      <c r="S1802" s="196"/>
      <c r="T1802" s="196"/>
      <c r="U1802" s="196"/>
      <c r="V1802" s="195">
        <v>32536</v>
      </c>
      <c r="W1802" s="195" t="s">
        <v>5890</v>
      </c>
      <c r="X1802" s="193"/>
      <c r="Y1802" s="193" t="str">
        <f>+IFERROR(VLOOKUP(Tabla1[[#This Row],[Supervisor]],STAFF!E:H,4,0),"")</f>
        <v/>
      </c>
      <c r="Z1802" s="195">
        <v>44046</v>
      </c>
      <c r="AA1802" s="195">
        <v>44062</v>
      </c>
      <c r="AB1802" s="193"/>
      <c r="AC1802" s="195"/>
      <c r="AD1802" s="193" t="s">
        <v>9405</v>
      </c>
      <c r="AE1802" s="193" t="s">
        <v>9405</v>
      </c>
      <c r="AF1802" s="193">
        <v>19457</v>
      </c>
      <c r="AG1802" s="193" t="s">
        <v>9437</v>
      </c>
      <c r="AH1802" s="193"/>
      <c r="AI1802" s="193"/>
      <c r="AJ1802" s="193">
        <v>82</v>
      </c>
      <c r="AK1802" s="193" t="s">
        <v>5890</v>
      </c>
      <c r="AL1802" s="193" t="s">
        <v>709</v>
      </c>
      <c r="AM1802" s="193"/>
      <c r="AN1802" s="193" t="str">
        <f>+IF(AL1802=45,1,"")</f>
        <v/>
      </c>
      <c r="AO1802" s="195">
        <f ca="1">+TODAY()</f>
        <v>44256</v>
      </c>
      <c r="AP1802" s="194" t="str">
        <f>+IF(Tabla1[[#This Row],[Fecha Ingreso Plataforma]]="","",AO1802-AC1802)</f>
        <v/>
      </c>
      <c r="AQ1802" s="195"/>
      <c r="AR1802" s="197">
        <f>+IF(Tabla1[[#This Row],[Fecha Baja]]="","",VALUE(1&amp;"/"&amp;MONTH(Tabla1[[#This Row],[Fecha Baja]])&amp;"/"&amp;YEAR(Tabla1[[#This Row],[Fecha Baja]])))</f>
        <v>44044</v>
      </c>
      <c r="AS1802" s="197" t="str">
        <f>IF(Tabla1[[#This Row],[Fecha Ingreso Plataforma]]="","",VALUE(1&amp;"/"&amp;MONTH(Tabla1[[#This Row],[Fecha Ingreso Plataforma]])&amp;"/"&amp;YEAR(Tabla1[[#This Row],[Fecha Ingreso Plataforma]])))</f>
        <v/>
      </c>
      <c r="AT1802" s="194" t="str">
        <f>+IF(AND(Tabla1[[#This Row],[dias]]&gt;=135,Tabla1[[#This Row],[Estado]]="Vigente"),"Si","No")</f>
        <v>No</v>
      </c>
      <c r="AU1802" s="194" t="str">
        <f>+IF(COUNTIF('PLAN EMPLEADO'!I:I,Tabla1[[#This Row],[Mail]])=0,"No","Si")</f>
        <v>No</v>
      </c>
      <c r="AV1802" s="194" t="s">
        <v>709</v>
      </c>
      <c r="AW1802" s="194" t="s">
        <v>9010</v>
      </c>
    </row>
    <row r="1803" spans="1:49" x14ac:dyDescent="0.2">
      <c r="A1803" s="193" t="s">
        <v>27</v>
      </c>
      <c r="B1803" s="193" t="s">
        <v>3115</v>
      </c>
      <c r="C1803" s="193" t="s">
        <v>28</v>
      </c>
      <c r="D1803" s="193" t="s">
        <v>30</v>
      </c>
      <c r="E1803" s="193" t="str">
        <f>+LEFT(Tabla1[[#This Row],[RutDV]],8)</f>
        <v>18913466</v>
      </c>
      <c r="F1803" s="193" t="str">
        <f>+RIGHT(Tabla1[[#This Row],[RutDV]],1)</f>
        <v>5</v>
      </c>
      <c r="G1803" s="193" t="s">
        <v>9236</v>
      </c>
      <c r="H1803" s="193" t="s">
        <v>9399</v>
      </c>
      <c r="I1803" s="194" t="str">
        <f>+TRIM(Tabla1[[#This Row],[Nombres]]&amp;" "&amp;Tabla1[[#This Row],[Apellidos]])</f>
        <v>GIORGIO IGNACIO PALOPOLI OLIVIER</v>
      </c>
      <c r="J1803" s="193" t="s">
        <v>9279</v>
      </c>
      <c r="K1803" s="193" t="s">
        <v>9280</v>
      </c>
      <c r="L1803" s="193" t="s">
        <v>2494</v>
      </c>
      <c r="M1803" s="193" t="s">
        <v>2499</v>
      </c>
      <c r="N1803" s="193" t="s">
        <v>3112</v>
      </c>
      <c r="O1803" s="193"/>
      <c r="P1803" s="195">
        <v>44060</v>
      </c>
      <c r="Q1803" s="195"/>
      <c r="R1803" s="196"/>
      <c r="S1803" s="196"/>
      <c r="T1803" s="196"/>
      <c r="U1803" s="196"/>
      <c r="V1803" s="195">
        <v>32267</v>
      </c>
      <c r="W1803" s="195" t="s">
        <v>5890</v>
      </c>
      <c r="X1803" s="193"/>
      <c r="Y1803" s="193" t="str">
        <f>+IFERROR(VLOOKUP(Tabla1[[#This Row],[Supervisor]],STAFF!E:H,4,0),"")</f>
        <v/>
      </c>
      <c r="Z1803" s="195">
        <v>44046</v>
      </c>
      <c r="AA1803" s="195">
        <v>44062</v>
      </c>
      <c r="AB1803" s="193"/>
      <c r="AC1803" s="195"/>
      <c r="AD1803" s="193" t="s">
        <v>9399</v>
      </c>
      <c r="AE1803" s="193" t="s">
        <v>9399</v>
      </c>
      <c r="AF1803" s="193">
        <v>19451</v>
      </c>
      <c r="AG1803" s="193" t="s">
        <v>9431</v>
      </c>
      <c r="AH1803" s="193"/>
      <c r="AI1803" s="193"/>
      <c r="AJ1803" s="193">
        <v>82</v>
      </c>
      <c r="AK1803" s="193" t="s">
        <v>5890</v>
      </c>
      <c r="AL1803" s="193">
        <v>30</v>
      </c>
      <c r="AM1803" s="193"/>
      <c r="AN1803" s="193" t="str">
        <f>+IF(AL1803=45,1,"")</f>
        <v/>
      </c>
      <c r="AO1803" s="195">
        <f ca="1">+TODAY()</f>
        <v>44256</v>
      </c>
      <c r="AP1803" s="194" t="str">
        <f>+IF(Tabla1[[#This Row],[Fecha Ingreso Plataforma]]="","",AO1803-AC1803)</f>
        <v/>
      </c>
      <c r="AQ1803" s="195"/>
      <c r="AR1803" s="197">
        <f>+IF(Tabla1[[#This Row],[Fecha Baja]]="","",VALUE(1&amp;"/"&amp;MONTH(Tabla1[[#This Row],[Fecha Baja]])&amp;"/"&amp;YEAR(Tabla1[[#This Row],[Fecha Baja]])))</f>
        <v>44044</v>
      </c>
      <c r="AS1803" s="197" t="str">
        <f>IF(Tabla1[[#This Row],[Fecha Ingreso Plataforma]]="","",VALUE(1&amp;"/"&amp;MONTH(Tabla1[[#This Row],[Fecha Ingreso Plataforma]])&amp;"/"&amp;YEAR(Tabla1[[#This Row],[Fecha Ingreso Plataforma]])))</f>
        <v/>
      </c>
      <c r="AT1803" s="194" t="str">
        <f>+IF(AND(Tabla1[[#This Row],[dias]]&gt;=135,Tabla1[[#This Row],[Estado]]="Vigente"),"Si","No")</f>
        <v>No</v>
      </c>
      <c r="AU1803" s="194" t="str">
        <f>+IF(COUNTIF('PLAN EMPLEADO'!I:I,Tabla1[[#This Row],[Mail]])=0,"No","Si")</f>
        <v>No</v>
      </c>
      <c r="AV1803" s="194" t="s">
        <v>709</v>
      </c>
      <c r="AW1803" s="194" t="s">
        <v>9010</v>
      </c>
    </row>
    <row r="1804" spans="1:49" x14ac:dyDescent="0.2">
      <c r="A1804" s="193" t="s">
        <v>27</v>
      </c>
      <c r="B1804" s="193" t="s">
        <v>3115</v>
      </c>
      <c r="C1804" s="193" t="s">
        <v>28</v>
      </c>
      <c r="D1804" s="193" t="s">
        <v>30</v>
      </c>
      <c r="E1804" s="193" t="str">
        <f>+LEFT(Tabla1[[#This Row],[RutDV]],8)</f>
        <v>13425328</v>
      </c>
      <c r="F1804" s="193" t="str">
        <f>+RIGHT(Tabla1[[#This Row],[RutDV]],1)</f>
        <v>2</v>
      </c>
      <c r="G1804" s="193" t="s">
        <v>9716</v>
      </c>
      <c r="H1804" s="193" t="s">
        <v>9717</v>
      </c>
      <c r="I1804" s="194" t="str">
        <f>+TRIM(Tabla1[[#This Row],[Nombres]]&amp;" "&amp;Tabla1[[#This Row],[Apellidos]])</f>
        <v>HECTOR ENRIQUE BRAVO ARACENA</v>
      </c>
      <c r="J1804" s="193" t="s">
        <v>9714</v>
      </c>
      <c r="K1804" s="193" t="s">
        <v>9715</v>
      </c>
      <c r="L1804" s="193" t="s">
        <v>2494</v>
      </c>
      <c r="M1804" s="193" t="s">
        <v>2499</v>
      </c>
      <c r="N1804" s="193" t="s">
        <v>3112</v>
      </c>
      <c r="O1804" s="193"/>
      <c r="P1804" s="195">
        <v>44060</v>
      </c>
      <c r="Q1804" s="195"/>
      <c r="R1804" s="196"/>
      <c r="S1804" s="196"/>
      <c r="T1804" s="196"/>
      <c r="U1804" s="196"/>
      <c r="V1804" s="195">
        <v>28763</v>
      </c>
      <c r="W1804" s="195" t="s">
        <v>5890</v>
      </c>
      <c r="X1804" s="193"/>
      <c r="Y1804" s="193" t="str">
        <f>+IFERROR(VLOOKUP(Tabla1[[#This Row],[Supervisor]],STAFF!E:H,4,0),"")</f>
        <v/>
      </c>
      <c r="Z1804" s="195">
        <v>44046</v>
      </c>
      <c r="AA1804" s="195">
        <v>44062</v>
      </c>
      <c r="AB1804" s="193"/>
      <c r="AC1804" s="195"/>
      <c r="AD1804" s="193" t="s">
        <v>9717</v>
      </c>
      <c r="AE1804" s="193" t="s">
        <v>9717</v>
      </c>
      <c r="AF1804" s="193">
        <v>19494</v>
      </c>
      <c r="AG1804" s="193" t="s">
        <v>9718</v>
      </c>
      <c r="AH1804" s="193"/>
      <c r="AI1804" s="193"/>
      <c r="AJ1804" s="193">
        <v>82</v>
      </c>
      <c r="AK1804" s="193" t="s">
        <v>5890</v>
      </c>
      <c r="AL1804" s="193" t="s">
        <v>709</v>
      </c>
      <c r="AM1804" s="193"/>
      <c r="AN1804" s="193" t="str">
        <f>+IF(AL1804=45,1,"")</f>
        <v/>
      </c>
      <c r="AO1804" s="195">
        <f ca="1">+TODAY()</f>
        <v>44256</v>
      </c>
      <c r="AP1804" s="194" t="str">
        <f>+IF(Tabla1[[#This Row],[Fecha Ingreso Plataforma]]="","",AO1804-AC1804)</f>
        <v/>
      </c>
      <c r="AQ1804" s="195"/>
      <c r="AR1804" s="197">
        <f>+IF(Tabla1[[#This Row],[Fecha Baja]]="","",VALUE(1&amp;"/"&amp;MONTH(Tabla1[[#This Row],[Fecha Baja]])&amp;"/"&amp;YEAR(Tabla1[[#This Row],[Fecha Baja]])))</f>
        <v>44044</v>
      </c>
      <c r="AS1804" s="197" t="str">
        <f>IF(Tabla1[[#This Row],[Fecha Ingreso Plataforma]]="","",VALUE(1&amp;"/"&amp;MONTH(Tabla1[[#This Row],[Fecha Ingreso Plataforma]])&amp;"/"&amp;YEAR(Tabla1[[#This Row],[Fecha Ingreso Plataforma]])))</f>
        <v/>
      </c>
      <c r="AT1804" s="194" t="str">
        <f>+IF(AND(Tabla1[[#This Row],[dias]]&gt;=135,Tabla1[[#This Row],[Estado]]="Vigente"),"Si","No")</f>
        <v>No</v>
      </c>
      <c r="AU1804" s="194" t="str">
        <f>+IF(COUNTIF('PLAN EMPLEADO'!I:I,Tabla1[[#This Row],[Mail]])=0,"No","Si")</f>
        <v>No</v>
      </c>
      <c r="AV1804" s="194" t="s">
        <v>709</v>
      </c>
      <c r="AW1804" s="194" t="s">
        <v>9010</v>
      </c>
    </row>
    <row r="1805" spans="1:49" x14ac:dyDescent="0.2">
      <c r="A1805" s="193" t="s">
        <v>27</v>
      </c>
      <c r="B1805" s="193" t="s">
        <v>3115</v>
      </c>
      <c r="C1805" s="193" t="s">
        <v>28</v>
      </c>
      <c r="D1805" s="193" t="s">
        <v>30</v>
      </c>
      <c r="E1805" s="193" t="str">
        <f>+LEFT(Tabla1[[#This Row],[RutDV]],8)</f>
        <v>17452293</v>
      </c>
      <c r="F1805" s="193" t="str">
        <f>+RIGHT(Tabla1[[#This Row],[RutDV]],1)</f>
        <v>6</v>
      </c>
      <c r="G1805" s="193" t="s">
        <v>9247</v>
      </c>
      <c r="H1805" s="193" t="s">
        <v>9410</v>
      </c>
      <c r="I1805" s="194" t="str">
        <f>+TRIM(Tabla1[[#This Row],[Nombres]]&amp;" "&amp;Tabla1[[#This Row],[Apellidos]])</f>
        <v>JANIRE NATALIA JURE ALVEAR</v>
      </c>
      <c r="J1805" s="193" t="s">
        <v>9298</v>
      </c>
      <c r="K1805" s="193" t="s">
        <v>9299</v>
      </c>
      <c r="L1805" s="193" t="s">
        <v>2494</v>
      </c>
      <c r="M1805" s="193" t="s">
        <v>2499</v>
      </c>
      <c r="N1805" s="193" t="s">
        <v>3112</v>
      </c>
      <c r="O1805" s="193"/>
      <c r="P1805" s="195">
        <v>44055</v>
      </c>
      <c r="Q1805" s="195"/>
      <c r="R1805" s="196"/>
      <c r="S1805" s="196"/>
      <c r="T1805" s="196"/>
      <c r="U1805" s="196"/>
      <c r="V1805" s="195">
        <v>32909</v>
      </c>
      <c r="W1805" s="195" t="s">
        <v>5890</v>
      </c>
      <c r="X1805" s="193"/>
      <c r="Y1805" s="193" t="str">
        <f>+IFERROR(VLOOKUP(Tabla1[[#This Row],[Supervisor]],STAFF!E:H,4,0),"")</f>
        <v/>
      </c>
      <c r="Z1805" s="195">
        <v>44046</v>
      </c>
      <c r="AA1805" s="195">
        <v>44062</v>
      </c>
      <c r="AB1805" s="193"/>
      <c r="AC1805" s="195"/>
      <c r="AD1805" s="193" t="s">
        <v>9410</v>
      </c>
      <c r="AE1805" s="193" t="s">
        <v>9410</v>
      </c>
      <c r="AF1805" s="193">
        <v>19399</v>
      </c>
      <c r="AG1805" s="193" t="s">
        <v>9442</v>
      </c>
      <c r="AH1805" s="193"/>
      <c r="AI1805" s="193"/>
      <c r="AJ1805" s="193">
        <v>82</v>
      </c>
      <c r="AK1805" s="193" t="s">
        <v>5890</v>
      </c>
      <c r="AL1805" s="193" t="s">
        <v>709</v>
      </c>
      <c r="AM1805" s="193"/>
      <c r="AN1805" s="193" t="str">
        <f>+IF(AL1805=45,1,"")</f>
        <v/>
      </c>
      <c r="AO1805" s="195">
        <f ca="1">+TODAY()</f>
        <v>44256</v>
      </c>
      <c r="AP1805" s="194" t="str">
        <f>+IF(Tabla1[[#This Row],[Fecha Ingreso Plataforma]]="","",AO1805-AC1805)</f>
        <v/>
      </c>
      <c r="AQ1805" s="195"/>
      <c r="AR1805" s="197">
        <f>+IF(Tabla1[[#This Row],[Fecha Baja]]="","",VALUE(1&amp;"/"&amp;MONTH(Tabla1[[#This Row],[Fecha Baja]])&amp;"/"&amp;YEAR(Tabla1[[#This Row],[Fecha Baja]])))</f>
        <v>44044</v>
      </c>
      <c r="AS1805" s="197" t="str">
        <f>IF(Tabla1[[#This Row],[Fecha Ingreso Plataforma]]="","",VALUE(1&amp;"/"&amp;MONTH(Tabla1[[#This Row],[Fecha Ingreso Plataforma]])&amp;"/"&amp;YEAR(Tabla1[[#This Row],[Fecha Ingreso Plataforma]])))</f>
        <v/>
      </c>
      <c r="AT1805" s="194" t="str">
        <f>+IF(AND(Tabla1[[#This Row],[dias]]&gt;=135,Tabla1[[#This Row],[Estado]]="Vigente"),"Si","No")</f>
        <v>No</v>
      </c>
      <c r="AU1805" s="194" t="str">
        <f>+IF(COUNTIF('PLAN EMPLEADO'!I:I,Tabla1[[#This Row],[Mail]])=0,"No","Si")</f>
        <v>No</v>
      </c>
      <c r="AV1805" s="194" t="s">
        <v>709</v>
      </c>
      <c r="AW1805" s="194" t="s">
        <v>9010</v>
      </c>
    </row>
    <row r="1806" spans="1:49" x14ac:dyDescent="0.2">
      <c r="A1806" s="193" t="s">
        <v>27</v>
      </c>
      <c r="B1806" s="193" t="s">
        <v>3115</v>
      </c>
      <c r="C1806" s="193" t="s">
        <v>28</v>
      </c>
      <c r="D1806" s="193" t="s">
        <v>30</v>
      </c>
      <c r="E1806" s="193" t="str">
        <f>+LEFT(Tabla1[[#This Row],[RutDV]],8)</f>
        <v>18450613</v>
      </c>
      <c r="F1806" s="193" t="str">
        <f>+RIGHT(Tabla1[[#This Row],[RutDV]],1)</f>
        <v>0</v>
      </c>
      <c r="G1806" s="193" t="s">
        <v>9252</v>
      </c>
      <c r="H1806" s="193" t="s">
        <v>9415</v>
      </c>
      <c r="I1806" s="194" t="str">
        <f>+TRIM(Tabla1[[#This Row],[Nombres]]&amp;" "&amp;Tabla1[[#This Row],[Apellidos]])</f>
        <v>JOSE PABLO VILLANUEVA DIAZ</v>
      </c>
      <c r="J1806" s="193" t="s">
        <v>9307</v>
      </c>
      <c r="K1806" s="193" t="s">
        <v>9308</v>
      </c>
      <c r="L1806" s="193" t="s">
        <v>2494</v>
      </c>
      <c r="M1806" s="193" t="s">
        <v>2499</v>
      </c>
      <c r="N1806" s="193" t="s">
        <v>3112</v>
      </c>
      <c r="O1806" s="193"/>
      <c r="P1806" s="195">
        <v>44060</v>
      </c>
      <c r="Q1806" s="195"/>
      <c r="R1806" s="196"/>
      <c r="S1806" s="196"/>
      <c r="T1806" s="196"/>
      <c r="U1806" s="196"/>
      <c r="V1806" s="195">
        <v>34316</v>
      </c>
      <c r="W1806" s="195" t="s">
        <v>5890</v>
      </c>
      <c r="X1806" s="193"/>
      <c r="Y1806" s="193" t="str">
        <f>+IFERROR(VLOOKUP(Tabla1[[#This Row],[Supervisor]],STAFF!E:H,4,0),"")</f>
        <v/>
      </c>
      <c r="Z1806" s="195">
        <v>44046</v>
      </c>
      <c r="AA1806" s="195">
        <v>44062</v>
      </c>
      <c r="AB1806" s="193"/>
      <c r="AC1806" s="195"/>
      <c r="AD1806" s="193" t="s">
        <v>9415</v>
      </c>
      <c r="AE1806" s="193" t="s">
        <v>9415</v>
      </c>
      <c r="AF1806" s="193">
        <v>19434</v>
      </c>
      <c r="AG1806" s="193" t="s">
        <v>9447</v>
      </c>
      <c r="AH1806" s="193"/>
      <c r="AI1806" s="193"/>
      <c r="AJ1806" s="193">
        <v>82</v>
      </c>
      <c r="AK1806" s="193" t="s">
        <v>5890</v>
      </c>
      <c r="AL1806" s="193">
        <v>30</v>
      </c>
      <c r="AM1806" s="193"/>
      <c r="AN1806" s="193" t="str">
        <f>+IF(AL1806=45,1,"")</f>
        <v/>
      </c>
      <c r="AO1806" s="195">
        <f ca="1">+TODAY()</f>
        <v>44256</v>
      </c>
      <c r="AP1806" s="194" t="str">
        <f>+IF(Tabla1[[#This Row],[Fecha Ingreso Plataforma]]="","",AO1806-AC1806)</f>
        <v/>
      </c>
      <c r="AQ1806" s="195"/>
      <c r="AR1806" s="197">
        <f>+IF(Tabla1[[#This Row],[Fecha Baja]]="","",VALUE(1&amp;"/"&amp;MONTH(Tabla1[[#This Row],[Fecha Baja]])&amp;"/"&amp;YEAR(Tabla1[[#This Row],[Fecha Baja]])))</f>
        <v>44044</v>
      </c>
      <c r="AS1806" s="197" t="str">
        <f>IF(Tabla1[[#This Row],[Fecha Ingreso Plataforma]]="","",VALUE(1&amp;"/"&amp;MONTH(Tabla1[[#This Row],[Fecha Ingreso Plataforma]])&amp;"/"&amp;YEAR(Tabla1[[#This Row],[Fecha Ingreso Plataforma]])))</f>
        <v/>
      </c>
      <c r="AT1806" s="194" t="str">
        <f>+IF(AND(Tabla1[[#This Row],[dias]]&gt;=135,Tabla1[[#This Row],[Estado]]="Vigente"),"Si","No")</f>
        <v>No</v>
      </c>
      <c r="AU1806" s="194" t="str">
        <f>+IF(COUNTIF('PLAN EMPLEADO'!I:I,Tabla1[[#This Row],[Mail]])=0,"No","Si")</f>
        <v>No</v>
      </c>
      <c r="AV1806" s="194" t="s">
        <v>709</v>
      </c>
      <c r="AW1806" s="194" t="s">
        <v>9010</v>
      </c>
    </row>
    <row r="1807" spans="1:49" x14ac:dyDescent="0.2">
      <c r="A1807" s="193" t="s">
        <v>27</v>
      </c>
      <c r="B1807" s="193" t="s">
        <v>3115</v>
      </c>
      <c r="C1807" s="193" t="s">
        <v>28</v>
      </c>
      <c r="D1807" s="193" t="s">
        <v>30</v>
      </c>
      <c r="E1807" s="193" t="str">
        <f>+LEFT(Tabla1[[#This Row],[RutDV]],8)</f>
        <v>13761411</v>
      </c>
      <c r="F1807" s="193" t="str">
        <f>+RIGHT(Tabla1[[#This Row],[RutDV]],1)</f>
        <v>1</v>
      </c>
      <c r="G1807" s="193" t="s">
        <v>9224</v>
      </c>
      <c r="H1807" s="193" t="s">
        <v>9387</v>
      </c>
      <c r="I1807" s="194" t="str">
        <f>+TRIM(Tabla1[[#This Row],[Nombres]]&amp;" "&amp;Tabla1[[#This Row],[Apellidos]])</f>
        <v>LUISA GABRIELA ENCINA BAHAMONDES</v>
      </c>
      <c r="J1807" s="193" t="s">
        <v>9258</v>
      </c>
      <c r="K1807" s="193" t="s">
        <v>9259</v>
      </c>
      <c r="L1807" s="193" t="s">
        <v>2494</v>
      </c>
      <c r="M1807" s="193" t="s">
        <v>2499</v>
      </c>
      <c r="N1807" s="193" t="s">
        <v>3112</v>
      </c>
      <c r="O1807" s="193"/>
      <c r="P1807" s="195">
        <v>44051</v>
      </c>
      <c r="Q1807" s="195"/>
      <c r="R1807" s="196"/>
      <c r="S1807" s="196"/>
      <c r="T1807" s="196"/>
      <c r="U1807" s="196"/>
      <c r="V1807" s="195">
        <v>29307</v>
      </c>
      <c r="W1807" s="195" t="s">
        <v>5890</v>
      </c>
      <c r="X1807" s="193"/>
      <c r="Y1807" s="193" t="str">
        <f>+IFERROR(VLOOKUP(Tabla1[[#This Row],[Supervisor]],STAFF!E:H,4,0),"")</f>
        <v/>
      </c>
      <c r="Z1807" s="195">
        <v>44046</v>
      </c>
      <c r="AA1807" s="195">
        <v>44062</v>
      </c>
      <c r="AB1807" s="193"/>
      <c r="AC1807" s="195"/>
      <c r="AD1807" s="193" t="s">
        <v>9387</v>
      </c>
      <c r="AE1807" s="193" t="s">
        <v>9387</v>
      </c>
      <c r="AF1807" s="193">
        <v>19440</v>
      </c>
      <c r="AG1807" s="193" t="s">
        <v>9419</v>
      </c>
      <c r="AH1807" s="193"/>
      <c r="AI1807" s="193"/>
      <c r="AJ1807" s="193">
        <v>82</v>
      </c>
      <c r="AK1807" s="193" t="s">
        <v>5890</v>
      </c>
      <c r="AL1807" s="193" t="s">
        <v>709</v>
      </c>
      <c r="AM1807" s="193"/>
      <c r="AN1807" s="193" t="str">
        <f>+IF(AL1807=45,1,"")</f>
        <v/>
      </c>
      <c r="AO1807" s="195">
        <f ca="1">+TODAY()</f>
        <v>44256</v>
      </c>
      <c r="AP1807" s="194" t="str">
        <f>+IF(Tabla1[[#This Row],[Fecha Ingreso Plataforma]]="","",AO1807-AC1807)</f>
        <v/>
      </c>
      <c r="AQ1807" s="195"/>
      <c r="AR1807" s="197">
        <f>+IF(Tabla1[[#This Row],[Fecha Baja]]="","",VALUE(1&amp;"/"&amp;MONTH(Tabla1[[#This Row],[Fecha Baja]])&amp;"/"&amp;YEAR(Tabla1[[#This Row],[Fecha Baja]])))</f>
        <v>44044</v>
      </c>
      <c r="AS1807" s="197" t="str">
        <f>IF(Tabla1[[#This Row],[Fecha Ingreso Plataforma]]="","",VALUE(1&amp;"/"&amp;MONTH(Tabla1[[#This Row],[Fecha Ingreso Plataforma]])&amp;"/"&amp;YEAR(Tabla1[[#This Row],[Fecha Ingreso Plataforma]])))</f>
        <v/>
      </c>
      <c r="AT1807" s="194" t="str">
        <f>+IF(AND(Tabla1[[#This Row],[dias]]&gt;=135,Tabla1[[#This Row],[Estado]]="Vigente"),"Si","No")</f>
        <v>No</v>
      </c>
      <c r="AU1807" s="194" t="str">
        <f>+IF(COUNTIF('PLAN EMPLEADO'!I:I,Tabla1[[#This Row],[Mail]])=0,"No","Si")</f>
        <v>No</v>
      </c>
      <c r="AV1807" s="194" t="s">
        <v>709</v>
      </c>
      <c r="AW1807" s="194" t="s">
        <v>9010</v>
      </c>
    </row>
    <row r="1808" spans="1:49" x14ac:dyDescent="0.2">
      <c r="A1808" s="193" t="s">
        <v>27</v>
      </c>
      <c r="B1808" s="193" t="s">
        <v>3115</v>
      </c>
      <c r="C1808" s="193" t="s">
        <v>28</v>
      </c>
      <c r="D1808" s="193" t="s">
        <v>30</v>
      </c>
      <c r="E1808" s="193" t="str">
        <f>+LEFT(Tabla1[[#This Row],[RutDV]],8)</f>
        <v>18493725</v>
      </c>
      <c r="F1808" s="193" t="str">
        <f>+RIGHT(Tabla1[[#This Row],[RutDV]],1)</f>
        <v>5</v>
      </c>
      <c r="G1808" s="193" t="s">
        <v>9232</v>
      </c>
      <c r="H1808" s="193" t="s">
        <v>9395</v>
      </c>
      <c r="I1808" s="194" t="str">
        <f>+TRIM(Tabla1[[#This Row],[Nombres]]&amp;" "&amp;Tabla1[[#This Row],[Apellidos]])</f>
        <v>LUCAS MATIAS GALLARDO DROGUETT</v>
      </c>
      <c r="J1808" s="193" t="s">
        <v>9272</v>
      </c>
      <c r="K1808" s="193" t="s">
        <v>9273</v>
      </c>
      <c r="L1808" s="193" t="s">
        <v>2494</v>
      </c>
      <c r="M1808" s="193" t="s">
        <v>2499</v>
      </c>
      <c r="N1808" s="193" t="s">
        <v>3112</v>
      </c>
      <c r="O1808" s="193"/>
      <c r="P1808" s="195">
        <v>44054</v>
      </c>
      <c r="Q1808" s="195"/>
      <c r="R1808" s="196"/>
      <c r="S1808" s="196"/>
      <c r="T1808" s="196"/>
      <c r="U1808" s="196"/>
      <c r="V1808" s="195">
        <v>34055</v>
      </c>
      <c r="W1808" s="195" t="s">
        <v>5890</v>
      </c>
      <c r="X1808" s="193"/>
      <c r="Y1808" s="193" t="str">
        <f>+IFERROR(VLOOKUP(Tabla1[[#This Row],[Supervisor]],STAFF!E:H,4,0),"")</f>
        <v/>
      </c>
      <c r="Z1808" s="195">
        <v>44046</v>
      </c>
      <c r="AA1808" s="195">
        <v>44062</v>
      </c>
      <c r="AB1808" s="193"/>
      <c r="AC1808" s="195"/>
      <c r="AD1808" s="193" t="s">
        <v>9395</v>
      </c>
      <c r="AE1808" s="193" t="s">
        <v>9395</v>
      </c>
      <c r="AF1808" s="193">
        <v>19447</v>
      </c>
      <c r="AG1808" s="193" t="s">
        <v>9427</v>
      </c>
      <c r="AH1808" s="193"/>
      <c r="AI1808" s="193"/>
      <c r="AJ1808" s="193">
        <v>82</v>
      </c>
      <c r="AK1808" s="193" t="s">
        <v>5890</v>
      </c>
      <c r="AL1808" s="193" t="s">
        <v>709</v>
      </c>
      <c r="AM1808" s="193"/>
      <c r="AN1808" s="193" t="str">
        <f>+IF(AL1808=45,1,"")</f>
        <v/>
      </c>
      <c r="AO1808" s="195">
        <f ca="1">+TODAY()</f>
        <v>44256</v>
      </c>
      <c r="AP1808" s="194" t="str">
        <f>+IF(Tabla1[[#This Row],[Fecha Ingreso Plataforma]]="","",AO1808-AC1808)</f>
        <v/>
      </c>
      <c r="AQ1808" s="195"/>
      <c r="AR1808" s="197">
        <f>+IF(Tabla1[[#This Row],[Fecha Baja]]="","",VALUE(1&amp;"/"&amp;MONTH(Tabla1[[#This Row],[Fecha Baja]])&amp;"/"&amp;YEAR(Tabla1[[#This Row],[Fecha Baja]])))</f>
        <v>44044</v>
      </c>
      <c r="AS1808" s="197" t="str">
        <f>IF(Tabla1[[#This Row],[Fecha Ingreso Plataforma]]="","",VALUE(1&amp;"/"&amp;MONTH(Tabla1[[#This Row],[Fecha Ingreso Plataforma]])&amp;"/"&amp;YEAR(Tabla1[[#This Row],[Fecha Ingreso Plataforma]])))</f>
        <v/>
      </c>
      <c r="AT1808" s="194" t="str">
        <f>+IF(AND(Tabla1[[#This Row],[dias]]&gt;=135,Tabla1[[#This Row],[Estado]]="Vigente"),"Si","No")</f>
        <v>No</v>
      </c>
      <c r="AU1808" s="194" t="str">
        <f>+IF(COUNTIF('PLAN EMPLEADO'!I:I,Tabla1[[#This Row],[Mail]])=0,"No","Si")</f>
        <v>No</v>
      </c>
      <c r="AV1808" s="194" t="s">
        <v>709</v>
      </c>
      <c r="AW1808" s="194" t="s">
        <v>9010</v>
      </c>
    </row>
    <row r="1809" spans="1:49" x14ac:dyDescent="0.2">
      <c r="A1809" s="193" t="s">
        <v>27</v>
      </c>
      <c r="B1809" s="193" t="s">
        <v>3115</v>
      </c>
      <c r="C1809" s="193" t="s">
        <v>28</v>
      </c>
      <c r="D1809" s="193" t="s">
        <v>30</v>
      </c>
      <c r="E1809" s="193" t="str">
        <f>+LEFT(Tabla1[[#This Row],[RutDV]],8)</f>
        <v>19060605</v>
      </c>
      <c r="F1809" s="193" t="str">
        <f>+RIGHT(Tabla1[[#This Row],[RutDV]],1)</f>
        <v>8</v>
      </c>
      <c r="G1809" s="193" t="s">
        <v>9222</v>
      </c>
      <c r="H1809" s="193" t="s">
        <v>9385</v>
      </c>
      <c r="I1809" s="194" t="str">
        <f>+TRIM(Tabla1[[#This Row],[Nombres]]&amp;" "&amp;Tabla1[[#This Row],[Apellidos]])</f>
        <v>MIGUEL ANGEL ALARCON FLORES</v>
      </c>
      <c r="J1809" s="193" t="s">
        <v>1395</v>
      </c>
      <c r="K1809" s="193" t="s">
        <v>9255</v>
      </c>
      <c r="L1809" s="193" t="s">
        <v>2494</v>
      </c>
      <c r="M1809" s="193" t="s">
        <v>2499</v>
      </c>
      <c r="N1809" s="193" t="s">
        <v>3112</v>
      </c>
      <c r="O1809" s="193"/>
      <c r="P1809" s="195">
        <v>44054</v>
      </c>
      <c r="Q1809" s="195"/>
      <c r="R1809" s="196"/>
      <c r="S1809" s="196"/>
      <c r="T1809" s="196"/>
      <c r="U1809" s="196"/>
      <c r="V1809" s="195">
        <v>34716</v>
      </c>
      <c r="W1809" s="195" t="s">
        <v>5890</v>
      </c>
      <c r="X1809" s="193"/>
      <c r="Y1809" s="193" t="str">
        <f>+IFERROR(VLOOKUP(Tabla1[[#This Row],[Supervisor]],STAFF!E:H,4,0),"")</f>
        <v/>
      </c>
      <c r="Z1809" s="195">
        <v>44046</v>
      </c>
      <c r="AA1809" s="195">
        <v>44062</v>
      </c>
      <c r="AB1809" s="193"/>
      <c r="AC1809" s="195"/>
      <c r="AD1809" s="193" t="s">
        <v>9385</v>
      </c>
      <c r="AE1809" s="193" t="s">
        <v>9385</v>
      </c>
      <c r="AF1809" s="193">
        <v>19405</v>
      </c>
      <c r="AG1809" s="193" t="s">
        <v>9417</v>
      </c>
      <c r="AH1809" s="193"/>
      <c r="AI1809" s="193"/>
      <c r="AJ1809" s="193">
        <v>82</v>
      </c>
      <c r="AK1809" s="193" t="s">
        <v>5890</v>
      </c>
      <c r="AL1809" s="193" t="s">
        <v>709</v>
      </c>
      <c r="AM1809" s="193"/>
      <c r="AN1809" s="193" t="str">
        <f>+IF(AL1809=45,1,"")</f>
        <v/>
      </c>
      <c r="AO1809" s="195">
        <f ca="1">+TODAY()</f>
        <v>44256</v>
      </c>
      <c r="AP1809" s="194" t="str">
        <f>+IF(Tabla1[[#This Row],[Fecha Ingreso Plataforma]]="","",AO1809-AC1809)</f>
        <v/>
      </c>
      <c r="AQ1809" s="195"/>
      <c r="AR1809" s="197">
        <f>+IF(Tabla1[[#This Row],[Fecha Baja]]="","",VALUE(1&amp;"/"&amp;MONTH(Tabla1[[#This Row],[Fecha Baja]])&amp;"/"&amp;YEAR(Tabla1[[#This Row],[Fecha Baja]])))</f>
        <v>44044</v>
      </c>
      <c r="AS1809" s="197" t="str">
        <f>IF(Tabla1[[#This Row],[Fecha Ingreso Plataforma]]="","",VALUE(1&amp;"/"&amp;MONTH(Tabla1[[#This Row],[Fecha Ingreso Plataforma]])&amp;"/"&amp;YEAR(Tabla1[[#This Row],[Fecha Ingreso Plataforma]])))</f>
        <v/>
      </c>
      <c r="AT1809" s="194" t="str">
        <f>+IF(AND(Tabla1[[#This Row],[dias]]&gt;=135,Tabla1[[#This Row],[Estado]]="Vigente"),"Si","No")</f>
        <v>No</v>
      </c>
      <c r="AU1809" s="194" t="str">
        <f>+IF(COUNTIF('PLAN EMPLEADO'!I:I,Tabla1[[#This Row],[Mail]])=0,"No","Si")</f>
        <v>No</v>
      </c>
      <c r="AV1809" s="194" t="s">
        <v>709</v>
      </c>
      <c r="AW1809" s="194" t="s">
        <v>9010</v>
      </c>
    </row>
    <row r="1810" spans="1:49" x14ac:dyDescent="0.2">
      <c r="A1810" s="193" t="s">
        <v>27</v>
      </c>
      <c r="B1810" s="193" t="s">
        <v>3115</v>
      </c>
      <c r="C1810" s="193" t="s">
        <v>28</v>
      </c>
      <c r="D1810" s="193" t="s">
        <v>30</v>
      </c>
      <c r="E1810" s="193" t="str">
        <f>+LEFT(Tabla1[[#This Row],[RutDV]],8)</f>
        <v>20151739</v>
      </c>
      <c r="F1810" s="193" t="str">
        <f>+RIGHT(Tabla1[[#This Row],[RutDV]],1)</f>
        <v>7</v>
      </c>
      <c r="G1810" s="193" t="s">
        <v>9229</v>
      </c>
      <c r="H1810" s="193" t="s">
        <v>9392</v>
      </c>
      <c r="I1810" s="194" t="str">
        <f>+TRIM(Tabla1[[#This Row],[Nombres]]&amp;" "&amp;Tabla1[[#This Row],[Apellidos]])</f>
        <v>NICOLAS FRANCISCO ALEJANDRO VALENZUELA OGALDE</v>
      </c>
      <c r="J1810" s="193" t="s">
        <v>9268</v>
      </c>
      <c r="K1810" s="193" t="s">
        <v>9269</v>
      </c>
      <c r="L1810" s="193" t="s">
        <v>2494</v>
      </c>
      <c r="M1810" s="193" t="s">
        <v>2499</v>
      </c>
      <c r="N1810" s="193" t="s">
        <v>3112</v>
      </c>
      <c r="O1810" s="193"/>
      <c r="P1810" s="195">
        <v>44057</v>
      </c>
      <c r="Q1810" s="195"/>
      <c r="R1810" s="196"/>
      <c r="S1810" s="196"/>
      <c r="T1810" s="196"/>
      <c r="U1810" s="196"/>
      <c r="V1810" s="195">
        <v>36284</v>
      </c>
      <c r="W1810" s="195" t="s">
        <v>5890</v>
      </c>
      <c r="X1810" s="193"/>
      <c r="Y1810" s="193" t="str">
        <f>+IFERROR(VLOOKUP(Tabla1[[#This Row],[Supervisor]],STAFF!E:H,4,0),"")</f>
        <v/>
      </c>
      <c r="Z1810" s="195">
        <v>44046</v>
      </c>
      <c r="AA1810" s="195">
        <v>44062</v>
      </c>
      <c r="AB1810" s="193"/>
      <c r="AC1810" s="195"/>
      <c r="AD1810" s="193" t="s">
        <v>9392</v>
      </c>
      <c r="AE1810" s="193" t="s">
        <v>9392</v>
      </c>
      <c r="AF1810" s="193">
        <v>19445</v>
      </c>
      <c r="AG1810" s="193" t="s">
        <v>9424</v>
      </c>
      <c r="AH1810" s="193"/>
      <c r="AI1810" s="193"/>
      <c r="AJ1810" s="193">
        <v>82</v>
      </c>
      <c r="AK1810" s="193" t="s">
        <v>5890</v>
      </c>
      <c r="AL1810" s="193">
        <v>30</v>
      </c>
      <c r="AM1810" s="193"/>
      <c r="AN1810" s="193" t="str">
        <f>+IF(AL1810=45,1,"")</f>
        <v/>
      </c>
      <c r="AO1810" s="195">
        <f ca="1">+TODAY()</f>
        <v>44256</v>
      </c>
      <c r="AP1810" s="194" t="str">
        <f>+IF(Tabla1[[#This Row],[Fecha Ingreso Plataforma]]="","",AO1810-AC1810)</f>
        <v/>
      </c>
      <c r="AQ1810" s="195"/>
      <c r="AR1810" s="197">
        <f>+IF(Tabla1[[#This Row],[Fecha Baja]]="","",VALUE(1&amp;"/"&amp;MONTH(Tabla1[[#This Row],[Fecha Baja]])&amp;"/"&amp;YEAR(Tabla1[[#This Row],[Fecha Baja]])))</f>
        <v>44044</v>
      </c>
      <c r="AS1810" s="197" t="str">
        <f>IF(Tabla1[[#This Row],[Fecha Ingreso Plataforma]]="","",VALUE(1&amp;"/"&amp;MONTH(Tabla1[[#This Row],[Fecha Ingreso Plataforma]])&amp;"/"&amp;YEAR(Tabla1[[#This Row],[Fecha Ingreso Plataforma]])))</f>
        <v/>
      </c>
      <c r="AT1810" s="194" t="str">
        <f>+IF(AND(Tabla1[[#This Row],[dias]]&gt;=135,Tabla1[[#This Row],[Estado]]="Vigente"),"Si","No")</f>
        <v>No</v>
      </c>
      <c r="AU1810" s="194" t="str">
        <f>+IF(COUNTIF('PLAN EMPLEADO'!I:I,Tabla1[[#This Row],[Mail]])=0,"No","Si")</f>
        <v>No</v>
      </c>
      <c r="AV1810" s="194" t="s">
        <v>709</v>
      </c>
      <c r="AW1810" s="194" t="s">
        <v>9010</v>
      </c>
    </row>
    <row r="1811" spans="1:49" x14ac:dyDescent="0.2">
      <c r="A1811" s="193" t="s">
        <v>27</v>
      </c>
      <c r="B1811" s="193" t="s">
        <v>3115</v>
      </c>
      <c r="C1811" s="193" t="s">
        <v>28</v>
      </c>
      <c r="D1811" s="193" t="s">
        <v>30</v>
      </c>
      <c r="E1811" s="193" t="str">
        <f>+LEFT(Tabla1[[#This Row],[RutDV]],8)</f>
        <v>19348284</v>
      </c>
      <c r="F1811" s="193" t="str">
        <f>+RIGHT(Tabla1[[#This Row],[RutDV]],1)</f>
        <v>8</v>
      </c>
      <c r="G1811" s="193" t="s">
        <v>9235</v>
      </c>
      <c r="H1811" s="193" t="s">
        <v>9398</v>
      </c>
      <c r="I1811" s="194" t="str">
        <f>+TRIM(Tabla1[[#This Row],[Nombres]]&amp;" "&amp;Tabla1[[#This Row],[Apellidos]])</f>
        <v>POULETTE AYLEEN ITURRA TAPIA</v>
      </c>
      <c r="J1811" s="193" t="s">
        <v>9277</v>
      </c>
      <c r="K1811" s="193" t="s">
        <v>9278</v>
      </c>
      <c r="L1811" s="193" t="s">
        <v>2494</v>
      </c>
      <c r="M1811" s="193" t="s">
        <v>2499</v>
      </c>
      <c r="N1811" s="193" t="s">
        <v>3112</v>
      </c>
      <c r="O1811" s="193"/>
      <c r="P1811" s="195">
        <v>44056</v>
      </c>
      <c r="Q1811" s="195"/>
      <c r="R1811" s="196"/>
      <c r="S1811" s="196"/>
      <c r="T1811" s="196"/>
      <c r="U1811" s="196"/>
      <c r="V1811" s="195">
        <v>35198</v>
      </c>
      <c r="W1811" s="195" t="s">
        <v>5890</v>
      </c>
      <c r="X1811" s="193"/>
      <c r="Y1811" s="193" t="str">
        <f>+IFERROR(VLOOKUP(Tabla1[[#This Row],[Supervisor]],STAFF!E:H,4,0),"")</f>
        <v/>
      </c>
      <c r="Z1811" s="195">
        <v>44046</v>
      </c>
      <c r="AA1811" s="195">
        <v>44062</v>
      </c>
      <c r="AB1811" s="193"/>
      <c r="AC1811" s="195"/>
      <c r="AD1811" s="193" t="s">
        <v>9398</v>
      </c>
      <c r="AE1811" s="193" t="s">
        <v>9398</v>
      </c>
      <c r="AF1811" s="193">
        <v>19450</v>
      </c>
      <c r="AG1811" s="193" t="s">
        <v>9430</v>
      </c>
      <c r="AH1811" s="193"/>
      <c r="AI1811" s="193"/>
      <c r="AJ1811" s="193">
        <v>82</v>
      </c>
      <c r="AK1811" s="193" t="s">
        <v>5890</v>
      </c>
      <c r="AL1811" s="193" t="s">
        <v>709</v>
      </c>
      <c r="AM1811" s="193"/>
      <c r="AN1811" s="193" t="str">
        <f>+IF(AL1811=45,1,"")</f>
        <v/>
      </c>
      <c r="AO1811" s="195">
        <f ca="1">+TODAY()</f>
        <v>44256</v>
      </c>
      <c r="AP1811" s="194" t="str">
        <f>+IF(Tabla1[[#This Row],[Fecha Ingreso Plataforma]]="","",AO1811-AC1811)</f>
        <v/>
      </c>
      <c r="AQ1811" s="195"/>
      <c r="AR1811" s="197">
        <f>+IF(Tabla1[[#This Row],[Fecha Baja]]="","",VALUE(1&amp;"/"&amp;MONTH(Tabla1[[#This Row],[Fecha Baja]])&amp;"/"&amp;YEAR(Tabla1[[#This Row],[Fecha Baja]])))</f>
        <v>44044</v>
      </c>
      <c r="AS1811" s="197" t="str">
        <f>IF(Tabla1[[#This Row],[Fecha Ingreso Plataforma]]="","",VALUE(1&amp;"/"&amp;MONTH(Tabla1[[#This Row],[Fecha Ingreso Plataforma]])&amp;"/"&amp;YEAR(Tabla1[[#This Row],[Fecha Ingreso Plataforma]])))</f>
        <v/>
      </c>
      <c r="AT1811" s="194" t="str">
        <f>+IF(AND(Tabla1[[#This Row],[dias]]&gt;=135,Tabla1[[#This Row],[Estado]]="Vigente"),"Si","No")</f>
        <v>No</v>
      </c>
      <c r="AU1811" s="194" t="str">
        <f>+IF(COUNTIF('PLAN EMPLEADO'!I:I,Tabla1[[#This Row],[Mail]])=0,"No","Si")</f>
        <v>No</v>
      </c>
      <c r="AV1811" s="194" t="s">
        <v>709</v>
      </c>
      <c r="AW1811" s="194" t="s">
        <v>9010</v>
      </c>
    </row>
    <row r="1812" spans="1:49" x14ac:dyDescent="0.2">
      <c r="A1812" s="193" t="s">
        <v>27</v>
      </c>
      <c r="B1812" s="193" t="s">
        <v>3115</v>
      </c>
      <c r="C1812" s="193" t="s">
        <v>28</v>
      </c>
      <c r="D1812" s="193" t="s">
        <v>30</v>
      </c>
      <c r="E1812" s="193" t="str">
        <f>+LEFT(Tabla1[[#This Row],[RutDV]],8)</f>
        <v>15017510</v>
      </c>
      <c r="F1812" s="193" t="str">
        <f>+RIGHT(Tabla1[[#This Row],[RutDV]],1)</f>
        <v>0</v>
      </c>
      <c r="G1812" s="193" t="s">
        <v>9240</v>
      </c>
      <c r="H1812" s="193" t="s">
        <v>9403</v>
      </c>
      <c r="I1812" s="194" t="str">
        <f>+TRIM(Tabla1[[#This Row],[Nombres]]&amp;" "&amp;Tabla1[[#This Row],[Apellidos]])</f>
        <v>PRISCILLA DEL ROSARIO MILLA CARREÑO</v>
      </c>
      <c r="J1812" s="193" t="s">
        <v>9286</v>
      </c>
      <c r="K1812" s="193" t="s">
        <v>9287</v>
      </c>
      <c r="L1812" s="193" t="s">
        <v>2494</v>
      </c>
      <c r="M1812" s="193" t="s">
        <v>2499</v>
      </c>
      <c r="N1812" s="193" t="s">
        <v>3112</v>
      </c>
      <c r="O1812" s="193"/>
      <c r="P1812" s="195">
        <v>44060</v>
      </c>
      <c r="Q1812" s="195"/>
      <c r="R1812" s="196"/>
      <c r="S1812" s="196"/>
      <c r="T1812" s="196"/>
      <c r="U1812" s="196"/>
      <c r="V1812" s="195">
        <v>30191</v>
      </c>
      <c r="W1812" s="195" t="s">
        <v>5890</v>
      </c>
      <c r="X1812" s="193"/>
      <c r="Y1812" s="193" t="str">
        <f>+IFERROR(VLOOKUP(Tabla1[[#This Row],[Supervisor]],STAFF!E:H,4,0),"")</f>
        <v/>
      </c>
      <c r="Z1812" s="195">
        <v>44046</v>
      </c>
      <c r="AA1812" s="195">
        <v>44062</v>
      </c>
      <c r="AB1812" s="193"/>
      <c r="AC1812" s="195"/>
      <c r="AD1812" s="193" t="s">
        <v>9403</v>
      </c>
      <c r="AE1812" s="193" t="s">
        <v>9403</v>
      </c>
      <c r="AF1812" s="193">
        <v>19455</v>
      </c>
      <c r="AG1812" s="193" t="s">
        <v>9435</v>
      </c>
      <c r="AH1812" s="193"/>
      <c r="AI1812" s="193"/>
      <c r="AJ1812" s="193">
        <v>82</v>
      </c>
      <c r="AK1812" s="193" t="s">
        <v>5890</v>
      </c>
      <c r="AL1812" s="193">
        <v>45</v>
      </c>
      <c r="AM1812" s="193"/>
      <c r="AN1812" s="193">
        <f>+IF(AL1812=45,1,"")</f>
        <v>1</v>
      </c>
      <c r="AO1812" s="195">
        <f ca="1">+TODAY()</f>
        <v>44256</v>
      </c>
      <c r="AP1812" s="194" t="str">
        <f>+IF(Tabla1[[#This Row],[Fecha Ingreso Plataforma]]="","",AO1812-AC1812)</f>
        <v/>
      </c>
      <c r="AQ1812" s="195"/>
      <c r="AR1812" s="197">
        <f>+IF(Tabla1[[#This Row],[Fecha Baja]]="","",VALUE(1&amp;"/"&amp;MONTH(Tabla1[[#This Row],[Fecha Baja]])&amp;"/"&amp;YEAR(Tabla1[[#This Row],[Fecha Baja]])))</f>
        <v>44044</v>
      </c>
      <c r="AS1812" s="197" t="str">
        <f>IF(Tabla1[[#This Row],[Fecha Ingreso Plataforma]]="","",VALUE(1&amp;"/"&amp;MONTH(Tabla1[[#This Row],[Fecha Ingreso Plataforma]])&amp;"/"&amp;YEAR(Tabla1[[#This Row],[Fecha Ingreso Plataforma]])))</f>
        <v/>
      </c>
      <c r="AT1812" s="194" t="str">
        <f>+IF(AND(Tabla1[[#This Row],[dias]]&gt;=135,Tabla1[[#This Row],[Estado]]="Vigente"),"Si","No")</f>
        <v>No</v>
      </c>
      <c r="AU1812" s="194" t="str">
        <f>+IF(COUNTIF('PLAN EMPLEADO'!I:I,Tabla1[[#This Row],[Mail]])=0,"No","Si")</f>
        <v>No</v>
      </c>
      <c r="AV1812" s="194" t="s">
        <v>709</v>
      </c>
      <c r="AW1812" s="194" t="s">
        <v>9010</v>
      </c>
    </row>
    <row r="1813" spans="1:49" x14ac:dyDescent="0.2">
      <c r="A1813" s="193" t="s">
        <v>27</v>
      </c>
      <c r="B1813" s="193" t="s">
        <v>3115</v>
      </c>
      <c r="C1813" s="193" t="s">
        <v>28</v>
      </c>
      <c r="D1813" s="193" t="s">
        <v>30</v>
      </c>
      <c r="E1813" s="193" t="str">
        <f>+LEFT(Tabla1[[#This Row],[RutDV]],8)</f>
        <v>20627127</v>
      </c>
      <c r="F1813" s="193" t="str">
        <f>+RIGHT(Tabla1[[#This Row],[RutDV]],1)</f>
        <v>2</v>
      </c>
      <c r="G1813" s="193" t="s">
        <v>9228</v>
      </c>
      <c r="H1813" s="193" t="s">
        <v>9391</v>
      </c>
      <c r="I1813" s="194" t="str">
        <f>+TRIM(Tabla1[[#This Row],[Nombres]]&amp;" "&amp;Tabla1[[#This Row],[Apellidos]])</f>
        <v>SAMUEL LEONARDO HERNAN CERDA FIGUEROA</v>
      </c>
      <c r="J1813" s="193" t="s">
        <v>9266</v>
      </c>
      <c r="K1813" s="193" t="s">
        <v>9267</v>
      </c>
      <c r="L1813" s="193" t="s">
        <v>2494</v>
      </c>
      <c r="M1813" s="193" t="s">
        <v>2499</v>
      </c>
      <c r="N1813" s="193" t="s">
        <v>3112</v>
      </c>
      <c r="O1813" s="193"/>
      <c r="P1813" s="195">
        <v>44057</v>
      </c>
      <c r="Q1813" s="195"/>
      <c r="R1813" s="196"/>
      <c r="S1813" s="196"/>
      <c r="T1813" s="196"/>
      <c r="U1813" s="196"/>
      <c r="V1813" s="195">
        <v>36819</v>
      </c>
      <c r="W1813" s="195" t="s">
        <v>5890</v>
      </c>
      <c r="X1813" s="193"/>
      <c r="Y1813" s="193" t="str">
        <f>+IFERROR(VLOOKUP(Tabla1[[#This Row],[Supervisor]],STAFF!E:H,4,0),"")</f>
        <v/>
      </c>
      <c r="Z1813" s="195">
        <v>44046</v>
      </c>
      <c r="AA1813" s="195">
        <v>44062</v>
      </c>
      <c r="AB1813" s="193"/>
      <c r="AC1813" s="195"/>
      <c r="AD1813" s="193" t="s">
        <v>9391</v>
      </c>
      <c r="AE1813" s="193" t="s">
        <v>9391</v>
      </c>
      <c r="AF1813" s="193">
        <v>19444</v>
      </c>
      <c r="AG1813" s="193" t="s">
        <v>9423</v>
      </c>
      <c r="AH1813" s="193"/>
      <c r="AI1813" s="193"/>
      <c r="AJ1813" s="193">
        <v>82</v>
      </c>
      <c r="AK1813" s="193" t="s">
        <v>5890</v>
      </c>
      <c r="AL1813" s="193">
        <v>30</v>
      </c>
      <c r="AM1813" s="193"/>
      <c r="AN1813" s="193" t="str">
        <f>+IF(AL1813=45,1,"")</f>
        <v/>
      </c>
      <c r="AO1813" s="195">
        <f ca="1">+TODAY()</f>
        <v>44256</v>
      </c>
      <c r="AP1813" s="194" t="str">
        <f>+IF(Tabla1[[#This Row],[Fecha Ingreso Plataforma]]="","",AO1813-AC1813)</f>
        <v/>
      </c>
      <c r="AQ1813" s="195"/>
      <c r="AR1813" s="197">
        <f>+IF(Tabla1[[#This Row],[Fecha Baja]]="","",VALUE(1&amp;"/"&amp;MONTH(Tabla1[[#This Row],[Fecha Baja]])&amp;"/"&amp;YEAR(Tabla1[[#This Row],[Fecha Baja]])))</f>
        <v>44044</v>
      </c>
      <c r="AS1813" s="197" t="str">
        <f>IF(Tabla1[[#This Row],[Fecha Ingreso Plataforma]]="","",VALUE(1&amp;"/"&amp;MONTH(Tabla1[[#This Row],[Fecha Ingreso Plataforma]])&amp;"/"&amp;YEAR(Tabla1[[#This Row],[Fecha Ingreso Plataforma]])))</f>
        <v/>
      </c>
      <c r="AT1813" s="194" t="str">
        <f>+IF(AND(Tabla1[[#This Row],[dias]]&gt;=135,Tabla1[[#This Row],[Estado]]="Vigente"),"Si","No")</f>
        <v>No</v>
      </c>
      <c r="AU1813" s="194" t="str">
        <f>+IF(COUNTIF('PLAN EMPLEADO'!I:I,Tabla1[[#This Row],[Mail]])=0,"No","Si")</f>
        <v>No</v>
      </c>
      <c r="AV1813" s="194" t="s">
        <v>709</v>
      </c>
      <c r="AW1813" s="194" t="s">
        <v>9010</v>
      </c>
    </row>
    <row r="1814" spans="1:49" x14ac:dyDescent="0.2">
      <c r="A1814" s="193" t="s">
        <v>27</v>
      </c>
      <c r="B1814" s="193" t="s">
        <v>3115</v>
      </c>
      <c r="C1814" s="193" t="s">
        <v>28</v>
      </c>
      <c r="D1814" s="193" t="s">
        <v>30</v>
      </c>
      <c r="E1814" s="193" t="str">
        <f>+LEFT(Tabla1[[#This Row],[RutDV]],8)</f>
        <v>19661552</v>
      </c>
      <c r="F1814" s="193" t="str">
        <f>+RIGHT(Tabla1[[#This Row],[RutDV]],1)</f>
        <v>0</v>
      </c>
      <c r="G1814" s="193" t="s">
        <v>9238</v>
      </c>
      <c r="H1814" s="193" t="s">
        <v>9401</v>
      </c>
      <c r="I1814" s="194" t="str">
        <f>+TRIM(Tabla1[[#This Row],[Nombres]]&amp;" "&amp;Tabla1[[#This Row],[Apellidos]])</f>
        <v>VALESCA ANDREA ZEPEDA SANCHEZ</v>
      </c>
      <c r="J1814" s="193" t="s">
        <v>9283</v>
      </c>
      <c r="K1814" s="193" t="s">
        <v>9284</v>
      </c>
      <c r="L1814" s="193" t="s">
        <v>2494</v>
      </c>
      <c r="M1814" s="193" t="s">
        <v>2499</v>
      </c>
      <c r="N1814" s="193" t="s">
        <v>3112</v>
      </c>
      <c r="O1814" s="193"/>
      <c r="P1814" s="195">
        <v>44048</v>
      </c>
      <c r="Q1814" s="195"/>
      <c r="R1814" s="196"/>
      <c r="S1814" s="196"/>
      <c r="T1814" s="196"/>
      <c r="U1814" s="196"/>
      <c r="V1814" s="195">
        <v>35454</v>
      </c>
      <c r="W1814" s="195" t="s">
        <v>5890</v>
      </c>
      <c r="X1814" s="193"/>
      <c r="Y1814" s="193" t="str">
        <f>+IFERROR(VLOOKUP(Tabla1[[#This Row],[Supervisor]],STAFF!E:H,4,0),"")</f>
        <v/>
      </c>
      <c r="Z1814" s="195">
        <v>44046</v>
      </c>
      <c r="AA1814" s="195">
        <v>44062</v>
      </c>
      <c r="AB1814" s="193"/>
      <c r="AC1814" s="195"/>
      <c r="AD1814" s="193" t="s">
        <v>9401</v>
      </c>
      <c r="AE1814" s="193" t="s">
        <v>9401</v>
      </c>
      <c r="AF1814" s="193">
        <v>19453</v>
      </c>
      <c r="AG1814" s="193" t="s">
        <v>9433</v>
      </c>
      <c r="AH1814" s="193"/>
      <c r="AI1814" s="193"/>
      <c r="AJ1814" s="193">
        <v>82</v>
      </c>
      <c r="AK1814" s="193" t="s">
        <v>5890</v>
      </c>
      <c r="AL1814" s="193" t="s">
        <v>709</v>
      </c>
      <c r="AM1814" s="193"/>
      <c r="AN1814" s="193" t="str">
        <f>+IF(AL1814=45,1,"")</f>
        <v/>
      </c>
      <c r="AO1814" s="195">
        <f ca="1">+TODAY()</f>
        <v>44256</v>
      </c>
      <c r="AP1814" s="194" t="str">
        <f>+IF(Tabla1[[#This Row],[Fecha Ingreso Plataforma]]="","",AO1814-AC1814)</f>
        <v/>
      </c>
      <c r="AQ1814" s="195"/>
      <c r="AR1814" s="197">
        <f>+IF(Tabla1[[#This Row],[Fecha Baja]]="","",VALUE(1&amp;"/"&amp;MONTH(Tabla1[[#This Row],[Fecha Baja]])&amp;"/"&amp;YEAR(Tabla1[[#This Row],[Fecha Baja]])))</f>
        <v>44044</v>
      </c>
      <c r="AS1814" s="197" t="str">
        <f>IF(Tabla1[[#This Row],[Fecha Ingreso Plataforma]]="","",VALUE(1&amp;"/"&amp;MONTH(Tabla1[[#This Row],[Fecha Ingreso Plataforma]])&amp;"/"&amp;YEAR(Tabla1[[#This Row],[Fecha Ingreso Plataforma]])))</f>
        <v/>
      </c>
      <c r="AT1814" s="194" t="str">
        <f>+IF(AND(Tabla1[[#This Row],[dias]]&gt;=135,Tabla1[[#This Row],[Estado]]="Vigente"),"Si","No")</f>
        <v>No</v>
      </c>
      <c r="AU1814" s="194" t="str">
        <f>+IF(COUNTIF('PLAN EMPLEADO'!I:I,Tabla1[[#This Row],[Mail]])=0,"No","Si")</f>
        <v>No</v>
      </c>
      <c r="AV1814" s="194" t="s">
        <v>709</v>
      </c>
      <c r="AW1814" s="194" t="s">
        <v>9010</v>
      </c>
    </row>
    <row r="1815" spans="1:49" x14ac:dyDescent="0.2">
      <c r="A1815" s="193" t="s">
        <v>27</v>
      </c>
      <c r="B1815" s="193" t="s">
        <v>3115</v>
      </c>
      <c r="C1815" s="193" t="s">
        <v>28</v>
      </c>
      <c r="D1815" s="193" t="s">
        <v>30</v>
      </c>
      <c r="E1815" s="193" t="str">
        <f>+LEFT(Tabla1[[#This Row],[RutDV]],8)</f>
        <v>14107826</v>
      </c>
      <c r="F1815" s="193" t="str">
        <f>+RIGHT(Tabla1[[#This Row],[RutDV]],1)</f>
        <v>7</v>
      </c>
      <c r="G1815" s="193" t="s">
        <v>9234</v>
      </c>
      <c r="H1815" s="193" t="s">
        <v>9397</v>
      </c>
      <c r="I1815" s="194" t="str">
        <f>+TRIM(Tabla1[[#This Row],[Nombres]]&amp;" "&amp;Tabla1[[#This Row],[Apellidos]])</f>
        <v>VIVIANA PAMELA LOPEZ DIAZ</v>
      </c>
      <c r="J1815" s="193" t="s">
        <v>9275</v>
      </c>
      <c r="K1815" s="193" t="s">
        <v>9276</v>
      </c>
      <c r="L1815" s="193" t="s">
        <v>2494</v>
      </c>
      <c r="M1815" s="193" t="s">
        <v>2499</v>
      </c>
      <c r="N1815" s="193" t="s">
        <v>3112</v>
      </c>
      <c r="O1815" s="193"/>
      <c r="P1815" s="195">
        <v>44054</v>
      </c>
      <c r="Q1815" s="195"/>
      <c r="R1815" s="196"/>
      <c r="S1815" s="196"/>
      <c r="T1815" s="196"/>
      <c r="U1815" s="196"/>
      <c r="V1815" s="195">
        <v>29747</v>
      </c>
      <c r="W1815" s="195" t="s">
        <v>5890</v>
      </c>
      <c r="X1815" s="193"/>
      <c r="Y1815" s="193" t="str">
        <f>+IFERROR(VLOOKUP(Tabla1[[#This Row],[Supervisor]],STAFF!E:H,4,0),"")</f>
        <v/>
      </c>
      <c r="Z1815" s="195">
        <v>44046</v>
      </c>
      <c r="AA1815" s="195">
        <v>44062</v>
      </c>
      <c r="AB1815" s="193"/>
      <c r="AC1815" s="195"/>
      <c r="AD1815" s="193" t="s">
        <v>9397</v>
      </c>
      <c r="AE1815" s="193" t="s">
        <v>9397</v>
      </c>
      <c r="AF1815" s="193">
        <v>19449</v>
      </c>
      <c r="AG1815" s="193" t="s">
        <v>9429</v>
      </c>
      <c r="AH1815" s="193"/>
      <c r="AI1815" s="193"/>
      <c r="AJ1815" s="193">
        <v>82</v>
      </c>
      <c r="AK1815" s="193" t="s">
        <v>5890</v>
      </c>
      <c r="AL1815" s="193" t="s">
        <v>709</v>
      </c>
      <c r="AM1815" s="193"/>
      <c r="AN1815" s="193" t="str">
        <f>+IF(AL1815=45,1,"")</f>
        <v/>
      </c>
      <c r="AO1815" s="195">
        <f ca="1">+TODAY()</f>
        <v>44256</v>
      </c>
      <c r="AP1815" s="194" t="str">
        <f>+IF(Tabla1[[#This Row],[Fecha Ingreso Plataforma]]="","",AO1815-AC1815)</f>
        <v/>
      </c>
      <c r="AQ1815" s="195"/>
      <c r="AR1815" s="197">
        <f>+IF(Tabla1[[#This Row],[Fecha Baja]]="","",VALUE(1&amp;"/"&amp;MONTH(Tabla1[[#This Row],[Fecha Baja]])&amp;"/"&amp;YEAR(Tabla1[[#This Row],[Fecha Baja]])))</f>
        <v>44044</v>
      </c>
      <c r="AS1815" s="197" t="str">
        <f>IF(Tabla1[[#This Row],[Fecha Ingreso Plataforma]]="","",VALUE(1&amp;"/"&amp;MONTH(Tabla1[[#This Row],[Fecha Ingreso Plataforma]])&amp;"/"&amp;YEAR(Tabla1[[#This Row],[Fecha Ingreso Plataforma]])))</f>
        <v/>
      </c>
      <c r="AT1815" s="194" t="str">
        <f>+IF(AND(Tabla1[[#This Row],[dias]]&gt;=135,Tabla1[[#This Row],[Estado]]="Vigente"),"Si","No")</f>
        <v>No</v>
      </c>
      <c r="AU1815" s="194" t="str">
        <f>+IF(COUNTIF('PLAN EMPLEADO'!I:I,Tabla1[[#This Row],[Mail]])=0,"No","Si")</f>
        <v>No</v>
      </c>
      <c r="AV1815" s="194" t="s">
        <v>709</v>
      </c>
      <c r="AW1815" s="194" t="s">
        <v>9010</v>
      </c>
    </row>
    <row r="1816" spans="1:49" x14ac:dyDescent="0.2">
      <c r="A1816" s="193" t="s">
        <v>27</v>
      </c>
      <c r="B1816" s="193" t="s">
        <v>3115</v>
      </c>
      <c r="C1816" s="193" t="s">
        <v>28</v>
      </c>
      <c r="D1816" s="193" t="s">
        <v>30</v>
      </c>
      <c r="E1816" s="193" t="str">
        <f>+LEFT(Tabla1[[#This Row],[RutDV]],8)</f>
        <v>13645646</v>
      </c>
      <c r="F1816" s="193" t="str">
        <f>+RIGHT(Tabla1[[#This Row],[RutDV]],1)</f>
        <v>6</v>
      </c>
      <c r="G1816" s="193" t="s">
        <v>9223</v>
      </c>
      <c r="H1816" s="193" t="s">
        <v>9386</v>
      </c>
      <c r="I1816" s="194" t="str">
        <f>+TRIM(Tabla1[[#This Row],[Nombres]]&amp;" "&amp;Tabla1[[#This Row],[Apellidos]])</f>
        <v>YOSSELIN ALEJANDRA CASTILLO VILLAGRAN</v>
      </c>
      <c r="J1816" s="193" t="s">
        <v>9256</v>
      </c>
      <c r="K1816" s="193" t="s">
        <v>9257</v>
      </c>
      <c r="L1816" s="193" t="s">
        <v>2494</v>
      </c>
      <c r="M1816" s="193" t="s">
        <v>2499</v>
      </c>
      <c r="N1816" s="193" t="s">
        <v>3112</v>
      </c>
      <c r="O1816" s="193"/>
      <c r="P1816" s="195">
        <v>44048</v>
      </c>
      <c r="Q1816" s="195"/>
      <c r="R1816" s="196"/>
      <c r="S1816" s="196"/>
      <c r="T1816" s="196"/>
      <c r="U1816" s="196"/>
      <c r="V1816" s="195">
        <v>29139</v>
      </c>
      <c r="W1816" s="195" t="s">
        <v>5890</v>
      </c>
      <c r="X1816" s="193"/>
      <c r="Y1816" s="193" t="str">
        <f>+IFERROR(VLOOKUP(Tabla1[[#This Row],[Supervisor]],STAFF!E:H,4,0),"")</f>
        <v/>
      </c>
      <c r="Z1816" s="195">
        <v>44046</v>
      </c>
      <c r="AA1816" s="195">
        <v>44062</v>
      </c>
      <c r="AB1816" s="193"/>
      <c r="AC1816" s="195"/>
      <c r="AD1816" s="193" t="s">
        <v>9386</v>
      </c>
      <c r="AE1816" s="193" t="s">
        <v>9386</v>
      </c>
      <c r="AF1816" s="193">
        <v>19439</v>
      </c>
      <c r="AG1816" s="193" t="s">
        <v>9418</v>
      </c>
      <c r="AH1816" s="193"/>
      <c r="AI1816" s="193"/>
      <c r="AJ1816" s="193">
        <v>82</v>
      </c>
      <c r="AK1816" s="193" t="s">
        <v>5890</v>
      </c>
      <c r="AL1816" s="193" t="s">
        <v>709</v>
      </c>
      <c r="AM1816" s="193"/>
      <c r="AN1816" s="193" t="str">
        <f>+IF(AL1816=45,1,"")</f>
        <v/>
      </c>
      <c r="AO1816" s="195">
        <f ca="1">+TODAY()</f>
        <v>44256</v>
      </c>
      <c r="AP1816" s="194" t="str">
        <f>+IF(Tabla1[[#This Row],[Fecha Ingreso Plataforma]]="","",AO1816-AC1816)</f>
        <v/>
      </c>
      <c r="AQ1816" s="195"/>
      <c r="AR1816" s="197">
        <f>+IF(Tabla1[[#This Row],[Fecha Baja]]="","",VALUE(1&amp;"/"&amp;MONTH(Tabla1[[#This Row],[Fecha Baja]])&amp;"/"&amp;YEAR(Tabla1[[#This Row],[Fecha Baja]])))</f>
        <v>44044</v>
      </c>
      <c r="AS1816" s="197" t="str">
        <f>IF(Tabla1[[#This Row],[Fecha Ingreso Plataforma]]="","",VALUE(1&amp;"/"&amp;MONTH(Tabla1[[#This Row],[Fecha Ingreso Plataforma]])&amp;"/"&amp;YEAR(Tabla1[[#This Row],[Fecha Ingreso Plataforma]])))</f>
        <v/>
      </c>
      <c r="AT1816" s="194" t="str">
        <f>+IF(AND(Tabla1[[#This Row],[dias]]&gt;=135,Tabla1[[#This Row],[Estado]]="Vigente"),"Si","No")</f>
        <v>No</v>
      </c>
      <c r="AU1816" s="194" t="str">
        <f>+IF(COUNTIF('PLAN EMPLEADO'!I:I,Tabla1[[#This Row],[Mail]])=0,"No","Si")</f>
        <v>No</v>
      </c>
      <c r="AV1816" s="194" t="s">
        <v>709</v>
      </c>
      <c r="AW1816" s="194" t="s">
        <v>9010</v>
      </c>
    </row>
    <row r="1817" spans="1:49" x14ac:dyDescent="0.2">
      <c r="A1817" s="193" t="s">
        <v>27</v>
      </c>
      <c r="B1817" s="193" t="s">
        <v>3115</v>
      </c>
      <c r="C1817" s="193" t="s">
        <v>28</v>
      </c>
      <c r="D1817" s="193" t="s">
        <v>30</v>
      </c>
      <c r="E1817" s="193" t="str">
        <f>+LEFT(Tabla1[[#This Row],[RutDV]],8)</f>
        <v>18002640</v>
      </c>
      <c r="F1817" s="193" t="str">
        <f>+RIGHT(Tabla1[[#This Row],[RutDV]],1)</f>
        <v>1</v>
      </c>
      <c r="G1817" s="193" t="s">
        <v>9481</v>
      </c>
      <c r="H1817" s="193" t="s">
        <v>9752</v>
      </c>
      <c r="I1817" s="194" t="str">
        <f>+TRIM(Tabla1[[#This Row],[Nombres]]&amp;" "&amp;Tabla1[[#This Row],[Apellidos]])</f>
        <v>CONSTANZA CAROLINA MARZAL BUGUEÑO</v>
      </c>
      <c r="J1817" s="193" t="s">
        <v>9549</v>
      </c>
      <c r="K1817" s="193" t="s">
        <v>9550</v>
      </c>
      <c r="L1817" s="193" t="s">
        <v>2494</v>
      </c>
      <c r="M1817" s="193" t="s">
        <v>2499</v>
      </c>
      <c r="N1817" s="193" t="s">
        <v>3112</v>
      </c>
      <c r="O1817" s="193"/>
      <c r="P1817" s="195">
        <v>44060</v>
      </c>
      <c r="Q1817" s="195"/>
      <c r="R1817" s="196"/>
      <c r="S1817" s="196"/>
      <c r="T1817" s="196"/>
      <c r="U1817" s="196"/>
      <c r="V1817" s="195">
        <v>33614</v>
      </c>
      <c r="W1817" s="195" t="s">
        <v>5846</v>
      </c>
      <c r="X1817" s="193"/>
      <c r="Y1817" s="193" t="str">
        <f>+IFERROR(VLOOKUP(Tabla1[[#This Row],[Supervisor]],STAFF!E:H,4,0),"")</f>
        <v/>
      </c>
      <c r="Z1817" s="195">
        <v>44054</v>
      </c>
      <c r="AA1817" s="195"/>
      <c r="AB1817" s="193"/>
      <c r="AC1817" s="195"/>
      <c r="AD1817" s="193" t="s">
        <v>9752</v>
      </c>
      <c r="AE1817" s="193" t="s">
        <v>9752</v>
      </c>
      <c r="AF1817" s="193">
        <v>19490</v>
      </c>
      <c r="AG1817" s="193" t="s">
        <v>9788</v>
      </c>
      <c r="AH1817" s="193"/>
      <c r="AI1817" s="193"/>
      <c r="AJ1817" s="193">
        <v>83</v>
      </c>
      <c r="AK1817" s="193" t="s">
        <v>5846</v>
      </c>
      <c r="AL1817" s="193" t="s">
        <v>709</v>
      </c>
      <c r="AM1817" s="193"/>
      <c r="AN1817" s="193" t="str">
        <f>+IF(AL1817=45,1,"")</f>
        <v/>
      </c>
      <c r="AO1817" s="195">
        <f ca="1">+TODAY()</f>
        <v>44256</v>
      </c>
      <c r="AP1817" s="194" t="str">
        <f>+IF(Tabla1[[#This Row],[Fecha Ingreso Plataforma]]="","",AO1817-AC1817)</f>
        <v/>
      </c>
      <c r="AQ1817" s="195"/>
      <c r="AR1817" s="197">
        <f>+IF(Tabla1[[#This Row],[Fecha Baja]]="","",VALUE(1&amp;"/"&amp;MONTH(Tabla1[[#This Row],[Fecha Baja]])&amp;"/"&amp;YEAR(Tabla1[[#This Row],[Fecha Baja]])))</f>
        <v>44044</v>
      </c>
      <c r="AS1817" s="197" t="str">
        <f>IF(Tabla1[[#This Row],[Fecha Ingreso Plataforma]]="","",VALUE(1&amp;"/"&amp;MONTH(Tabla1[[#This Row],[Fecha Ingreso Plataforma]])&amp;"/"&amp;YEAR(Tabla1[[#This Row],[Fecha Ingreso Plataforma]])))</f>
        <v/>
      </c>
      <c r="AT1817" s="194" t="str">
        <f>+IF(AND(Tabla1[[#This Row],[dias]]&gt;=135,Tabla1[[#This Row],[Estado]]="Vigente"),"Si","No")</f>
        <v>No</v>
      </c>
      <c r="AU1817" s="194" t="str">
        <f>+IF(COUNTIF('PLAN EMPLEADO'!I:I,Tabla1[[#This Row],[Mail]])=0,"No","Si")</f>
        <v>No</v>
      </c>
      <c r="AV1817" s="194" t="s">
        <v>709</v>
      </c>
      <c r="AW1817" s="194" t="s">
        <v>9010</v>
      </c>
    </row>
    <row r="1818" spans="1:49" x14ac:dyDescent="0.2">
      <c r="A1818" s="193" t="s">
        <v>27</v>
      </c>
      <c r="B1818" s="193" t="s">
        <v>3115</v>
      </c>
      <c r="C1818" s="193" t="s">
        <v>28</v>
      </c>
      <c r="D1818" s="193" t="s">
        <v>30</v>
      </c>
      <c r="E1818" s="193" t="str">
        <f>+LEFT(Tabla1[[#This Row],[RutDV]],8)</f>
        <v>13425123</v>
      </c>
      <c r="F1818" s="193" t="str">
        <f>+RIGHT(Tabla1[[#This Row],[RutDV]],1)</f>
        <v>9</v>
      </c>
      <c r="G1818" s="193" t="s">
        <v>9480</v>
      </c>
      <c r="H1818" s="193" t="s">
        <v>9751</v>
      </c>
      <c r="I1818" s="194" t="str">
        <f>+TRIM(Tabla1[[#This Row],[Nombres]]&amp;" "&amp;Tabla1[[#This Row],[Apellidos]])</f>
        <v>CRISTIAN JOSE AGUILERA VILLAR</v>
      </c>
      <c r="J1818" s="193" t="s">
        <v>9547</v>
      </c>
      <c r="K1818" s="193" t="s">
        <v>9548</v>
      </c>
      <c r="L1818" s="193" t="s">
        <v>2494</v>
      </c>
      <c r="M1818" s="193" t="s">
        <v>2499</v>
      </c>
      <c r="N1818" s="193" t="s">
        <v>3112</v>
      </c>
      <c r="O1818" s="193"/>
      <c r="P1818" s="195">
        <v>44069</v>
      </c>
      <c r="Q1818" s="195"/>
      <c r="R1818" s="196"/>
      <c r="S1818" s="196"/>
      <c r="T1818" s="196"/>
      <c r="U1818" s="196"/>
      <c r="V1818" s="195">
        <v>28181</v>
      </c>
      <c r="W1818" s="195" t="s">
        <v>5846</v>
      </c>
      <c r="X1818" s="193"/>
      <c r="Y1818" s="193" t="str">
        <f>+IFERROR(VLOOKUP(Tabla1[[#This Row],[Supervisor]],STAFF!E:H,4,0),"")</f>
        <v/>
      </c>
      <c r="Z1818" s="195">
        <v>44054</v>
      </c>
      <c r="AA1818" s="195"/>
      <c r="AB1818" s="193"/>
      <c r="AC1818" s="195"/>
      <c r="AD1818" s="193" t="s">
        <v>9751</v>
      </c>
      <c r="AE1818" s="193" t="s">
        <v>9751</v>
      </c>
      <c r="AF1818" s="193">
        <v>19489</v>
      </c>
      <c r="AG1818" s="193" t="s">
        <v>9787</v>
      </c>
      <c r="AH1818" s="193"/>
      <c r="AI1818" s="193"/>
      <c r="AJ1818" s="193">
        <v>83</v>
      </c>
      <c r="AK1818" s="193" t="s">
        <v>5846</v>
      </c>
      <c r="AL1818" s="193" t="s">
        <v>709</v>
      </c>
      <c r="AM1818" s="193"/>
      <c r="AN1818" s="193" t="str">
        <f>+IF(AL1818=45,1,"")</f>
        <v/>
      </c>
      <c r="AO1818" s="195">
        <f ca="1">+TODAY()</f>
        <v>44256</v>
      </c>
      <c r="AP1818" s="194" t="str">
        <f>+IF(Tabla1[[#This Row],[Fecha Ingreso Plataforma]]="","",AO1818-AC1818)</f>
        <v/>
      </c>
      <c r="AQ1818" s="195"/>
      <c r="AR1818" s="197">
        <f>+IF(Tabla1[[#This Row],[Fecha Baja]]="","",VALUE(1&amp;"/"&amp;MONTH(Tabla1[[#This Row],[Fecha Baja]])&amp;"/"&amp;YEAR(Tabla1[[#This Row],[Fecha Baja]])))</f>
        <v>44044</v>
      </c>
      <c r="AS1818" s="197" t="str">
        <f>IF(Tabla1[[#This Row],[Fecha Ingreso Plataforma]]="","",VALUE(1&amp;"/"&amp;MONTH(Tabla1[[#This Row],[Fecha Ingreso Plataforma]])&amp;"/"&amp;YEAR(Tabla1[[#This Row],[Fecha Ingreso Plataforma]])))</f>
        <v/>
      </c>
      <c r="AT1818" s="194" t="str">
        <f>+IF(AND(Tabla1[[#This Row],[dias]]&gt;=135,Tabla1[[#This Row],[Estado]]="Vigente"),"Si","No")</f>
        <v>No</v>
      </c>
      <c r="AU1818" s="194" t="str">
        <f>+IF(COUNTIF('PLAN EMPLEADO'!I:I,Tabla1[[#This Row],[Mail]])=0,"No","Si")</f>
        <v>No</v>
      </c>
      <c r="AV1818" s="194" t="s">
        <v>709</v>
      </c>
      <c r="AW1818" s="194" t="s">
        <v>9010</v>
      </c>
    </row>
    <row r="1819" spans="1:49" x14ac:dyDescent="0.2">
      <c r="A1819" s="193" t="s">
        <v>27</v>
      </c>
      <c r="B1819" s="193" t="s">
        <v>3115</v>
      </c>
      <c r="C1819" s="193" t="s">
        <v>28</v>
      </c>
      <c r="D1819" s="193" t="s">
        <v>30</v>
      </c>
      <c r="E1819" s="193" t="str">
        <f>+LEFT(Tabla1[[#This Row],[RutDV]],8)</f>
        <v>18986317</v>
      </c>
      <c r="F1819" s="193" t="str">
        <f>+RIGHT(Tabla1[[#This Row],[RutDV]],1)</f>
        <v>9</v>
      </c>
      <c r="G1819" s="193" t="s">
        <v>9475</v>
      </c>
      <c r="H1819" s="193" t="s">
        <v>9746</v>
      </c>
      <c r="I1819" s="194" t="str">
        <f>+TRIM(Tabla1[[#This Row],[Nombres]]&amp;" "&amp;Tabla1[[#This Row],[Apellidos]])</f>
        <v>FRANCISCO IGNACIO MORGADO SAN FRANCISCO</v>
      </c>
      <c r="J1819" s="193" t="s">
        <v>9538</v>
      </c>
      <c r="K1819" s="193" t="s">
        <v>9539</v>
      </c>
      <c r="L1819" s="193" t="s">
        <v>2494</v>
      </c>
      <c r="M1819" s="193" t="s">
        <v>2499</v>
      </c>
      <c r="N1819" s="193" t="s">
        <v>3112</v>
      </c>
      <c r="O1819" s="193"/>
      <c r="P1819" s="195">
        <v>44062</v>
      </c>
      <c r="Q1819" s="195"/>
      <c r="R1819" s="196"/>
      <c r="S1819" s="196"/>
      <c r="T1819" s="196"/>
      <c r="U1819" s="196"/>
      <c r="V1819" s="195">
        <v>34975</v>
      </c>
      <c r="W1819" s="195" t="s">
        <v>5846</v>
      </c>
      <c r="X1819" s="193"/>
      <c r="Y1819" s="193" t="str">
        <f>+IFERROR(VLOOKUP(Tabla1[[#This Row],[Supervisor]],STAFF!E:H,4,0),"")</f>
        <v/>
      </c>
      <c r="Z1819" s="195">
        <v>44054</v>
      </c>
      <c r="AA1819" s="195"/>
      <c r="AB1819" s="193"/>
      <c r="AC1819" s="195"/>
      <c r="AD1819" s="193" t="s">
        <v>9746</v>
      </c>
      <c r="AE1819" s="193" t="s">
        <v>9746</v>
      </c>
      <c r="AF1819" s="193">
        <v>19484</v>
      </c>
      <c r="AG1819" s="193" t="s">
        <v>9782</v>
      </c>
      <c r="AH1819" s="193"/>
      <c r="AI1819" s="193"/>
      <c r="AJ1819" s="193">
        <v>83</v>
      </c>
      <c r="AK1819" s="193" t="s">
        <v>5846</v>
      </c>
      <c r="AL1819" s="193" t="s">
        <v>709</v>
      </c>
      <c r="AM1819" s="193"/>
      <c r="AN1819" s="193" t="str">
        <f>+IF(AL1819=45,1,"")</f>
        <v/>
      </c>
      <c r="AO1819" s="195">
        <f ca="1">+TODAY()</f>
        <v>44256</v>
      </c>
      <c r="AP1819" s="194" t="str">
        <f>+IF(Tabla1[[#This Row],[Fecha Ingreso Plataforma]]="","",AO1819-AC1819)</f>
        <v/>
      </c>
      <c r="AQ1819" s="195"/>
      <c r="AR1819" s="197">
        <f>+IF(Tabla1[[#This Row],[Fecha Baja]]="","",VALUE(1&amp;"/"&amp;MONTH(Tabla1[[#This Row],[Fecha Baja]])&amp;"/"&amp;YEAR(Tabla1[[#This Row],[Fecha Baja]])))</f>
        <v>44044</v>
      </c>
      <c r="AS1819" s="197" t="str">
        <f>IF(Tabla1[[#This Row],[Fecha Ingreso Plataforma]]="","",VALUE(1&amp;"/"&amp;MONTH(Tabla1[[#This Row],[Fecha Ingreso Plataforma]])&amp;"/"&amp;YEAR(Tabla1[[#This Row],[Fecha Ingreso Plataforma]])))</f>
        <v/>
      </c>
      <c r="AT1819" s="194" t="str">
        <f>+IF(AND(Tabla1[[#This Row],[dias]]&gt;=135,Tabla1[[#This Row],[Estado]]="Vigente"),"Si","No")</f>
        <v>No</v>
      </c>
      <c r="AU1819" s="194" t="str">
        <f>+IF(COUNTIF('PLAN EMPLEADO'!I:I,Tabla1[[#This Row],[Mail]])=0,"No","Si")</f>
        <v>No</v>
      </c>
      <c r="AV1819" s="194" t="s">
        <v>709</v>
      </c>
      <c r="AW1819" s="194" t="s">
        <v>9010</v>
      </c>
    </row>
    <row r="1820" spans="1:49" x14ac:dyDescent="0.2">
      <c r="A1820" s="193" t="s">
        <v>27</v>
      </c>
      <c r="B1820" s="193" t="s">
        <v>3115</v>
      </c>
      <c r="C1820" s="193" t="s">
        <v>28</v>
      </c>
      <c r="D1820" s="193" t="s">
        <v>30</v>
      </c>
      <c r="E1820" s="193" t="str">
        <f>+LEFT(Tabla1[[#This Row],[RutDV]],8)</f>
        <v>19520481</v>
      </c>
      <c r="F1820" s="193" t="str">
        <f>+RIGHT(Tabla1[[#This Row],[RutDV]],1)</f>
        <v>0</v>
      </c>
      <c r="G1820" s="193" t="s">
        <v>9474</v>
      </c>
      <c r="H1820" s="193" t="s">
        <v>9745</v>
      </c>
      <c r="I1820" s="194" t="str">
        <f>+TRIM(Tabla1[[#This Row],[Nombres]]&amp;" "&amp;Tabla1[[#This Row],[Apellidos]])</f>
        <v>GUSTAVO ADOLFO INOSTROZA MELLA</v>
      </c>
      <c r="J1820" s="193" t="s">
        <v>9536</v>
      </c>
      <c r="K1820" s="193" t="s">
        <v>9537</v>
      </c>
      <c r="L1820" s="193" t="s">
        <v>2494</v>
      </c>
      <c r="M1820" s="193" t="s">
        <v>2499</v>
      </c>
      <c r="N1820" s="193" t="s">
        <v>3112</v>
      </c>
      <c r="O1820" s="193"/>
      <c r="P1820" s="195">
        <v>44060</v>
      </c>
      <c r="Q1820" s="195"/>
      <c r="R1820" s="196"/>
      <c r="S1820" s="196"/>
      <c r="T1820" s="196"/>
      <c r="U1820" s="196"/>
      <c r="V1820" s="195">
        <v>33774</v>
      </c>
      <c r="W1820" s="195" t="s">
        <v>5846</v>
      </c>
      <c r="X1820" s="193"/>
      <c r="Y1820" s="193" t="str">
        <f>+IFERROR(VLOOKUP(Tabla1[[#This Row],[Supervisor]],STAFF!E:H,4,0),"")</f>
        <v/>
      </c>
      <c r="Z1820" s="195">
        <v>44054</v>
      </c>
      <c r="AA1820" s="195"/>
      <c r="AB1820" s="193"/>
      <c r="AC1820" s="195"/>
      <c r="AD1820" s="193" t="s">
        <v>9745</v>
      </c>
      <c r="AE1820" s="193" t="s">
        <v>9745</v>
      </c>
      <c r="AF1820" s="193">
        <v>19483</v>
      </c>
      <c r="AG1820" s="193" t="s">
        <v>9781</v>
      </c>
      <c r="AH1820" s="193"/>
      <c r="AI1820" s="193"/>
      <c r="AJ1820" s="193">
        <v>83</v>
      </c>
      <c r="AK1820" s="193" t="s">
        <v>5846</v>
      </c>
      <c r="AL1820" s="193" t="s">
        <v>709</v>
      </c>
      <c r="AM1820" s="193"/>
      <c r="AN1820" s="193" t="str">
        <f>+IF(AL1820=45,1,"")</f>
        <v/>
      </c>
      <c r="AO1820" s="195">
        <f ca="1">+TODAY()</f>
        <v>44256</v>
      </c>
      <c r="AP1820" s="194" t="str">
        <f>+IF(Tabla1[[#This Row],[Fecha Ingreso Plataforma]]="","",AO1820-AC1820)</f>
        <v/>
      </c>
      <c r="AQ1820" s="195"/>
      <c r="AR1820" s="197">
        <f>+IF(Tabla1[[#This Row],[Fecha Baja]]="","",VALUE(1&amp;"/"&amp;MONTH(Tabla1[[#This Row],[Fecha Baja]])&amp;"/"&amp;YEAR(Tabla1[[#This Row],[Fecha Baja]])))</f>
        <v>44044</v>
      </c>
      <c r="AS1820" s="197" t="str">
        <f>IF(Tabla1[[#This Row],[Fecha Ingreso Plataforma]]="","",VALUE(1&amp;"/"&amp;MONTH(Tabla1[[#This Row],[Fecha Ingreso Plataforma]])&amp;"/"&amp;YEAR(Tabla1[[#This Row],[Fecha Ingreso Plataforma]])))</f>
        <v/>
      </c>
      <c r="AT1820" s="194" t="str">
        <f>+IF(AND(Tabla1[[#This Row],[dias]]&gt;=135,Tabla1[[#This Row],[Estado]]="Vigente"),"Si","No")</f>
        <v>No</v>
      </c>
      <c r="AU1820" s="194" t="str">
        <f>+IF(COUNTIF('PLAN EMPLEADO'!I:I,Tabla1[[#This Row],[Mail]])=0,"No","Si")</f>
        <v>No</v>
      </c>
      <c r="AV1820" s="194" t="s">
        <v>709</v>
      </c>
      <c r="AW1820" s="194" t="s">
        <v>9010</v>
      </c>
    </row>
    <row r="1821" spans="1:49" x14ac:dyDescent="0.2">
      <c r="A1821" s="193" t="s">
        <v>27</v>
      </c>
      <c r="B1821" s="193" t="s">
        <v>3115</v>
      </c>
      <c r="C1821" s="193" t="s">
        <v>28</v>
      </c>
      <c r="D1821" s="193" t="s">
        <v>30</v>
      </c>
      <c r="E1821" s="193" t="str">
        <f>+LEFT(Tabla1[[#This Row],[RutDV]],8)</f>
        <v>18688574</v>
      </c>
      <c r="F1821" s="193" t="str">
        <f>+RIGHT(Tabla1[[#This Row],[RutDV]],1)</f>
        <v>0</v>
      </c>
      <c r="G1821" s="193" t="s">
        <v>9470</v>
      </c>
      <c r="H1821" s="193" t="s">
        <v>9741</v>
      </c>
      <c r="I1821" s="194" t="str">
        <f>+TRIM(Tabla1[[#This Row],[Nombres]]&amp;" "&amp;Tabla1[[#This Row],[Apellidos]])</f>
        <v>IGNACIO NICOLAS AQUEA ARAYA</v>
      </c>
      <c r="J1821" s="193" t="s">
        <v>9528</v>
      </c>
      <c r="K1821" s="193" t="s">
        <v>9529</v>
      </c>
      <c r="L1821" s="193" t="s">
        <v>2494</v>
      </c>
      <c r="M1821" s="193" t="s">
        <v>2499</v>
      </c>
      <c r="N1821" s="193" t="s">
        <v>3112</v>
      </c>
      <c r="O1821" s="193"/>
      <c r="P1821" s="195">
        <v>44062</v>
      </c>
      <c r="Q1821" s="195"/>
      <c r="R1821" s="196"/>
      <c r="S1821" s="196"/>
      <c r="T1821" s="196"/>
      <c r="U1821" s="196"/>
      <c r="V1821" s="195">
        <v>34407</v>
      </c>
      <c r="W1821" s="195" t="s">
        <v>5846</v>
      </c>
      <c r="X1821" s="193"/>
      <c r="Y1821" s="193" t="str">
        <f>+IFERROR(VLOOKUP(Tabla1[[#This Row],[Supervisor]],STAFF!E:H,4,0),"")</f>
        <v/>
      </c>
      <c r="Z1821" s="195">
        <v>44054</v>
      </c>
      <c r="AA1821" s="195"/>
      <c r="AB1821" s="193"/>
      <c r="AC1821" s="195"/>
      <c r="AD1821" s="193" t="s">
        <v>9741</v>
      </c>
      <c r="AE1821" s="193" t="s">
        <v>9741</v>
      </c>
      <c r="AF1821" s="193">
        <v>19479</v>
      </c>
      <c r="AG1821" s="193" t="s">
        <v>9777</v>
      </c>
      <c r="AH1821" s="193"/>
      <c r="AI1821" s="193"/>
      <c r="AJ1821" s="193">
        <v>83</v>
      </c>
      <c r="AK1821" s="193" t="s">
        <v>5846</v>
      </c>
      <c r="AL1821" s="193" t="s">
        <v>709</v>
      </c>
      <c r="AM1821" s="193"/>
      <c r="AN1821" s="193" t="str">
        <f>+IF(AL1821=45,1,"")</f>
        <v/>
      </c>
      <c r="AO1821" s="195">
        <f ca="1">+TODAY()</f>
        <v>44256</v>
      </c>
      <c r="AP1821" s="194" t="str">
        <f>+IF(Tabla1[[#This Row],[Fecha Ingreso Plataforma]]="","",AO1821-AC1821)</f>
        <v/>
      </c>
      <c r="AQ1821" s="195"/>
      <c r="AR1821" s="197">
        <f>+IF(Tabla1[[#This Row],[Fecha Baja]]="","",VALUE(1&amp;"/"&amp;MONTH(Tabla1[[#This Row],[Fecha Baja]])&amp;"/"&amp;YEAR(Tabla1[[#This Row],[Fecha Baja]])))</f>
        <v>44044</v>
      </c>
      <c r="AS1821" s="197" t="str">
        <f>IF(Tabla1[[#This Row],[Fecha Ingreso Plataforma]]="","",VALUE(1&amp;"/"&amp;MONTH(Tabla1[[#This Row],[Fecha Ingreso Plataforma]])&amp;"/"&amp;YEAR(Tabla1[[#This Row],[Fecha Ingreso Plataforma]])))</f>
        <v/>
      </c>
      <c r="AT1821" s="194" t="str">
        <f>+IF(AND(Tabla1[[#This Row],[dias]]&gt;=135,Tabla1[[#This Row],[Estado]]="Vigente"),"Si","No")</f>
        <v>No</v>
      </c>
      <c r="AU1821" s="194" t="str">
        <f>+IF(COUNTIF('PLAN EMPLEADO'!I:I,Tabla1[[#This Row],[Mail]])=0,"No","Si")</f>
        <v>No</v>
      </c>
      <c r="AV1821" s="194" t="s">
        <v>709</v>
      </c>
      <c r="AW1821" s="194" t="s">
        <v>9010</v>
      </c>
    </row>
    <row r="1822" spans="1:49" x14ac:dyDescent="0.2">
      <c r="A1822" s="193" t="s">
        <v>27</v>
      </c>
      <c r="B1822" s="193" t="s">
        <v>3115</v>
      </c>
      <c r="C1822" s="193" t="s">
        <v>28</v>
      </c>
      <c r="D1822" s="193" t="s">
        <v>30</v>
      </c>
      <c r="E1822" s="193" t="str">
        <f>+LEFT(Tabla1[[#This Row],[RutDV]],8)</f>
        <v>18003812</v>
      </c>
      <c r="F1822" s="193" t="str">
        <f>+RIGHT(Tabla1[[#This Row],[RutDV]],1)</f>
        <v>4</v>
      </c>
      <c r="G1822" s="193" t="s">
        <v>9473</v>
      </c>
      <c r="H1822" s="193" t="s">
        <v>9744</v>
      </c>
      <c r="I1822" s="194" t="str">
        <f>+TRIM(Tabla1[[#This Row],[Nombres]]&amp;" "&amp;Tabla1[[#This Row],[Apellidos]])</f>
        <v>JONATHAN EDUARDO SEGUEL PONCE</v>
      </c>
      <c r="J1822" s="193" t="s">
        <v>9534</v>
      </c>
      <c r="K1822" s="193" t="s">
        <v>9535</v>
      </c>
      <c r="L1822" s="193" t="s">
        <v>2494</v>
      </c>
      <c r="M1822" s="193" t="s">
        <v>2499</v>
      </c>
      <c r="N1822" s="193" t="s">
        <v>3112</v>
      </c>
      <c r="O1822" s="193"/>
      <c r="P1822" s="195">
        <v>44070</v>
      </c>
      <c r="Q1822" s="195"/>
      <c r="R1822" s="196"/>
      <c r="S1822" s="196"/>
      <c r="T1822" s="196"/>
      <c r="U1822" s="196"/>
      <c r="V1822" s="195">
        <v>33808</v>
      </c>
      <c r="W1822" s="195" t="s">
        <v>5846</v>
      </c>
      <c r="X1822" s="193"/>
      <c r="Y1822" s="193" t="str">
        <f>+IFERROR(VLOOKUP(Tabla1[[#This Row],[Supervisor]],STAFF!E:H,4,0),"")</f>
        <v/>
      </c>
      <c r="Z1822" s="195">
        <v>44054</v>
      </c>
      <c r="AA1822" s="195"/>
      <c r="AB1822" s="193"/>
      <c r="AC1822" s="195"/>
      <c r="AD1822" s="193" t="s">
        <v>9744</v>
      </c>
      <c r="AE1822" s="193" t="s">
        <v>9744</v>
      </c>
      <c r="AF1822" s="193">
        <v>19482</v>
      </c>
      <c r="AG1822" s="193" t="s">
        <v>9780</v>
      </c>
      <c r="AH1822" s="193"/>
      <c r="AI1822" s="193"/>
      <c r="AJ1822" s="193">
        <v>83</v>
      </c>
      <c r="AK1822" s="193" t="s">
        <v>5846</v>
      </c>
      <c r="AL1822" s="193" t="s">
        <v>709</v>
      </c>
      <c r="AM1822" s="193"/>
      <c r="AN1822" s="193" t="str">
        <f>+IF(AL1822=45,1,"")</f>
        <v/>
      </c>
      <c r="AO1822" s="195">
        <f ca="1">+TODAY()</f>
        <v>44256</v>
      </c>
      <c r="AP1822" s="194" t="str">
        <f>+IF(Tabla1[[#This Row],[Fecha Ingreso Plataforma]]="","",AO1822-AC1822)</f>
        <v/>
      </c>
      <c r="AQ1822" s="195"/>
      <c r="AR1822" s="197">
        <f>+IF(Tabla1[[#This Row],[Fecha Baja]]="","",VALUE(1&amp;"/"&amp;MONTH(Tabla1[[#This Row],[Fecha Baja]])&amp;"/"&amp;YEAR(Tabla1[[#This Row],[Fecha Baja]])))</f>
        <v>44044</v>
      </c>
      <c r="AS1822" s="197" t="str">
        <f>IF(Tabla1[[#This Row],[Fecha Ingreso Plataforma]]="","",VALUE(1&amp;"/"&amp;MONTH(Tabla1[[#This Row],[Fecha Ingreso Plataforma]])&amp;"/"&amp;YEAR(Tabla1[[#This Row],[Fecha Ingreso Plataforma]])))</f>
        <v/>
      </c>
      <c r="AT1822" s="194" t="str">
        <f>+IF(AND(Tabla1[[#This Row],[dias]]&gt;=135,Tabla1[[#This Row],[Estado]]="Vigente"),"Si","No")</f>
        <v>No</v>
      </c>
      <c r="AU1822" s="194" t="str">
        <f>+IF(COUNTIF('PLAN EMPLEADO'!I:I,Tabla1[[#This Row],[Mail]])=0,"No","Si")</f>
        <v>No</v>
      </c>
      <c r="AV1822" s="194" t="s">
        <v>709</v>
      </c>
      <c r="AW1822" s="194" t="s">
        <v>9010</v>
      </c>
    </row>
    <row r="1823" spans="1:49" x14ac:dyDescent="0.2">
      <c r="A1823" s="193" t="s">
        <v>27</v>
      </c>
      <c r="B1823" s="193" t="s">
        <v>3115</v>
      </c>
      <c r="C1823" s="193" t="s">
        <v>28</v>
      </c>
      <c r="D1823" s="193" t="s">
        <v>30</v>
      </c>
      <c r="E1823" s="193" t="str">
        <f>+LEFT(Tabla1[[#This Row],[RutDV]],8)</f>
        <v>18985310</v>
      </c>
      <c r="F1823" s="193" t="str">
        <f>+RIGHT(Tabla1[[#This Row],[RutDV]],1)</f>
        <v>6</v>
      </c>
      <c r="G1823" s="193" t="s">
        <v>9466</v>
      </c>
      <c r="H1823" s="193" t="s">
        <v>9737</v>
      </c>
      <c r="I1823" s="194" t="str">
        <f>+TRIM(Tabla1[[#This Row],[Nombres]]&amp;" "&amp;Tabla1[[#This Row],[Apellidos]])</f>
        <v>JOAQUIN IGNACIO OSSANDON GOMEZ</v>
      </c>
      <c r="J1823" s="193" t="s">
        <v>9521</v>
      </c>
      <c r="K1823" s="193" t="s">
        <v>9522</v>
      </c>
      <c r="L1823" s="193" t="s">
        <v>2494</v>
      </c>
      <c r="M1823" s="193" t="s">
        <v>2499</v>
      </c>
      <c r="N1823" s="193" t="s">
        <v>3112</v>
      </c>
      <c r="O1823" s="193"/>
      <c r="P1823" s="195">
        <v>44069</v>
      </c>
      <c r="Q1823" s="195"/>
      <c r="R1823" s="196"/>
      <c r="S1823" s="196"/>
      <c r="T1823" s="196"/>
      <c r="U1823" s="196"/>
      <c r="V1823" s="195">
        <v>34829</v>
      </c>
      <c r="W1823" s="195" t="s">
        <v>5846</v>
      </c>
      <c r="X1823" s="193"/>
      <c r="Y1823" s="193" t="str">
        <f>+IFERROR(VLOOKUP(Tabla1[[#This Row],[Supervisor]],STAFF!E:H,4,0),"")</f>
        <v/>
      </c>
      <c r="Z1823" s="195">
        <v>44054</v>
      </c>
      <c r="AA1823" s="195"/>
      <c r="AB1823" s="193"/>
      <c r="AC1823" s="195"/>
      <c r="AD1823" s="193" t="s">
        <v>9737</v>
      </c>
      <c r="AE1823" s="193" t="s">
        <v>9737</v>
      </c>
      <c r="AF1823" s="193">
        <v>19506</v>
      </c>
      <c r="AG1823" s="193" t="s">
        <v>9773</v>
      </c>
      <c r="AH1823" s="193"/>
      <c r="AI1823" s="193"/>
      <c r="AJ1823" s="193">
        <v>83</v>
      </c>
      <c r="AK1823" s="193" t="s">
        <v>5846</v>
      </c>
      <c r="AL1823" s="193" t="s">
        <v>709</v>
      </c>
      <c r="AM1823" s="193"/>
      <c r="AN1823" s="193" t="str">
        <f>+IF(AL1823=45,1,"")</f>
        <v/>
      </c>
      <c r="AO1823" s="195">
        <f ca="1">+TODAY()</f>
        <v>44256</v>
      </c>
      <c r="AP1823" s="194" t="str">
        <f>+IF(Tabla1[[#This Row],[Fecha Ingreso Plataforma]]="","",AO1823-AC1823)</f>
        <v/>
      </c>
      <c r="AQ1823" s="195"/>
      <c r="AR1823" s="197">
        <f>+IF(Tabla1[[#This Row],[Fecha Baja]]="","",VALUE(1&amp;"/"&amp;MONTH(Tabla1[[#This Row],[Fecha Baja]])&amp;"/"&amp;YEAR(Tabla1[[#This Row],[Fecha Baja]])))</f>
        <v>44044</v>
      </c>
      <c r="AS1823" s="197" t="str">
        <f>IF(Tabla1[[#This Row],[Fecha Ingreso Plataforma]]="","",VALUE(1&amp;"/"&amp;MONTH(Tabla1[[#This Row],[Fecha Ingreso Plataforma]])&amp;"/"&amp;YEAR(Tabla1[[#This Row],[Fecha Ingreso Plataforma]])))</f>
        <v/>
      </c>
      <c r="AT1823" s="194" t="str">
        <f>+IF(AND(Tabla1[[#This Row],[dias]]&gt;=135,Tabla1[[#This Row],[Estado]]="Vigente"),"Si","No")</f>
        <v>No</v>
      </c>
      <c r="AU1823" s="194" t="str">
        <f>+IF(COUNTIF('PLAN EMPLEADO'!I:I,Tabla1[[#This Row],[Mail]])=0,"No","Si")</f>
        <v>No</v>
      </c>
      <c r="AV1823" s="194" t="s">
        <v>709</v>
      </c>
      <c r="AW1823" s="194" t="s">
        <v>9010</v>
      </c>
    </row>
    <row r="1824" spans="1:49" x14ac:dyDescent="0.2">
      <c r="A1824" s="193" t="s">
        <v>27</v>
      </c>
      <c r="B1824" s="193" t="s">
        <v>3115</v>
      </c>
      <c r="C1824" s="193" t="s">
        <v>28</v>
      </c>
      <c r="D1824" s="193" t="s">
        <v>30</v>
      </c>
      <c r="E1824" s="193" t="str">
        <f>+LEFT(Tabla1[[#This Row],[RutDV]],8)</f>
        <v>18317162</v>
      </c>
      <c r="F1824" s="193" t="str">
        <f>+RIGHT(Tabla1[[#This Row],[RutDV]],1)</f>
        <v>3</v>
      </c>
      <c r="G1824" s="193" t="s">
        <v>9469</v>
      </c>
      <c r="H1824" s="193" t="s">
        <v>9740</v>
      </c>
      <c r="I1824" s="194" t="str">
        <f>+TRIM(Tabla1[[#This Row],[Nombres]]&amp;" "&amp;Tabla1[[#This Row],[Apellidos]])</f>
        <v>JUAN PABLO MARTINEZ SANTUS</v>
      </c>
      <c r="J1824" s="193" t="s">
        <v>9526</v>
      </c>
      <c r="K1824" s="193" t="s">
        <v>9527</v>
      </c>
      <c r="L1824" s="193" t="s">
        <v>2494</v>
      </c>
      <c r="M1824" s="193" t="s">
        <v>2499</v>
      </c>
      <c r="N1824" s="193" t="s">
        <v>3112</v>
      </c>
      <c r="O1824" s="193"/>
      <c r="P1824" s="195">
        <v>44060</v>
      </c>
      <c r="Q1824" s="195"/>
      <c r="R1824" s="196"/>
      <c r="S1824" s="196"/>
      <c r="T1824" s="196"/>
      <c r="U1824" s="196"/>
      <c r="V1824" s="195">
        <v>33995</v>
      </c>
      <c r="W1824" s="195" t="s">
        <v>5846</v>
      </c>
      <c r="X1824" s="193"/>
      <c r="Y1824" s="193" t="str">
        <f>+IFERROR(VLOOKUP(Tabla1[[#This Row],[Supervisor]],STAFF!E:H,4,0),"")</f>
        <v/>
      </c>
      <c r="Z1824" s="195">
        <v>44054</v>
      </c>
      <c r="AA1824" s="195"/>
      <c r="AB1824" s="193"/>
      <c r="AC1824" s="195"/>
      <c r="AD1824" s="193" t="s">
        <v>9740</v>
      </c>
      <c r="AE1824" s="193" t="s">
        <v>9740</v>
      </c>
      <c r="AF1824" s="193">
        <v>19267</v>
      </c>
      <c r="AG1824" s="193" t="s">
        <v>9776</v>
      </c>
      <c r="AH1824" s="193"/>
      <c r="AI1824" s="193"/>
      <c r="AJ1824" s="193">
        <v>83</v>
      </c>
      <c r="AK1824" s="193" t="s">
        <v>5846</v>
      </c>
      <c r="AL1824" s="193" t="s">
        <v>709</v>
      </c>
      <c r="AM1824" s="193"/>
      <c r="AN1824" s="193" t="str">
        <f>+IF(AL1824=45,1,"")</f>
        <v/>
      </c>
      <c r="AO1824" s="195">
        <f ca="1">+TODAY()</f>
        <v>44256</v>
      </c>
      <c r="AP1824" s="194" t="str">
        <f>+IF(Tabla1[[#This Row],[Fecha Ingreso Plataforma]]="","",AO1824-AC1824)</f>
        <v/>
      </c>
      <c r="AQ1824" s="195"/>
      <c r="AR1824" s="197">
        <f>+IF(Tabla1[[#This Row],[Fecha Baja]]="","",VALUE(1&amp;"/"&amp;MONTH(Tabla1[[#This Row],[Fecha Baja]])&amp;"/"&amp;YEAR(Tabla1[[#This Row],[Fecha Baja]])))</f>
        <v>44044</v>
      </c>
      <c r="AS1824" s="197" t="str">
        <f>IF(Tabla1[[#This Row],[Fecha Ingreso Plataforma]]="","",VALUE(1&amp;"/"&amp;MONTH(Tabla1[[#This Row],[Fecha Ingreso Plataforma]])&amp;"/"&amp;YEAR(Tabla1[[#This Row],[Fecha Ingreso Plataforma]])))</f>
        <v/>
      </c>
      <c r="AT1824" s="194" t="str">
        <f>+IF(AND(Tabla1[[#This Row],[dias]]&gt;=135,Tabla1[[#This Row],[Estado]]="Vigente"),"Si","No")</f>
        <v>No</v>
      </c>
      <c r="AU1824" s="194" t="str">
        <f>+IF(COUNTIF('PLAN EMPLEADO'!I:I,Tabla1[[#This Row],[Mail]])=0,"No","Si")</f>
        <v>No</v>
      </c>
      <c r="AV1824" s="194" t="s">
        <v>709</v>
      </c>
      <c r="AW1824" s="194" t="s">
        <v>9010</v>
      </c>
    </row>
    <row r="1825" spans="1:49" x14ac:dyDescent="0.2">
      <c r="A1825" s="193" t="s">
        <v>27</v>
      </c>
      <c r="B1825" s="193" t="s">
        <v>3115</v>
      </c>
      <c r="C1825" s="193" t="s">
        <v>28</v>
      </c>
      <c r="D1825" s="193" t="s">
        <v>30</v>
      </c>
      <c r="E1825" s="193" t="str">
        <f>+LEFT(Tabla1[[#This Row],[RutDV]],8)</f>
        <v>18627655</v>
      </c>
      <c r="F1825" s="193" t="str">
        <f>+RIGHT(Tabla1[[#This Row],[RutDV]],1)</f>
        <v>8</v>
      </c>
      <c r="G1825" s="193" t="s">
        <v>9462</v>
      </c>
      <c r="H1825" s="193" t="s">
        <v>9733</v>
      </c>
      <c r="I1825" s="194" t="str">
        <f>+TRIM(Tabla1[[#This Row],[Nombres]]&amp;" "&amp;Tabla1[[#This Row],[Apellidos]])</f>
        <v>KATIUSCA CHANTAL ITURRA PEREZ</v>
      </c>
      <c r="J1825" s="193" t="s">
        <v>9513</v>
      </c>
      <c r="K1825" s="193" t="s">
        <v>9514</v>
      </c>
      <c r="L1825" s="193" t="s">
        <v>2494</v>
      </c>
      <c r="M1825" s="193" t="s">
        <v>2499</v>
      </c>
      <c r="N1825" s="193" t="s">
        <v>3112</v>
      </c>
      <c r="O1825" s="193"/>
      <c r="P1825" s="195">
        <v>44060</v>
      </c>
      <c r="Q1825" s="195"/>
      <c r="R1825" s="196"/>
      <c r="S1825" s="196"/>
      <c r="T1825" s="196"/>
      <c r="U1825" s="196"/>
      <c r="V1825" s="195">
        <v>34372</v>
      </c>
      <c r="W1825" s="195" t="s">
        <v>5846</v>
      </c>
      <c r="X1825" s="193"/>
      <c r="Y1825" s="193" t="str">
        <f>+IFERROR(VLOOKUP(Tabla1[[#This Row],[Supervisor]],STAFF!E:H,4,0),"")</f>
        <v/>
      </c>
      <c r="Z1825" s="195">
        <v>44054</v>
      </c>
      <c r="AA1825" s="195"/>
      <c r="AB1825" s="193"/>
      <c r="AC1825" s="195"/>
      <c r="AD1825" s="193" t="s">
        <v>9733</v>
      </c>
      <c r="AE1825" s="193" t="s">
        <v>9733</v>
      </c>
      <c r="AF1825" s="193">
        <v>19502</v>
      </c>
      <c r="AG1825" s="193" t="s">
        <v>9769</v>
      </c>
      <c r="AH1825" s="193"/>
      <c r="AI1825" s="193"/>
      <c r="AJ1825" s="193">
        <v>83</v>
      </c>
      <c r="AK1825" s="193" t="s">
        <v>5846</v>
      </c>
      <c r="AL1825" s="193" t="s">
        <v>709</v>
      </c>
      <c r="AM1825" s="193"/>
      <c r="AN1825" s="193" t="str">
        <f>+IF(AL1825=45,1,"")</f>
        <v/>
      </c>
      <c r="AO1825" s="195">
        <f ca="1">+TODAY()</f>
        <v>44256</v>
      </c>
      <c r="AP1825" s="194" t="str">
        <f>+IF(Tabla1[[#This Row],[Fecha Ingreso Plataforma]]="","",AO1825-AC1825)</f>
        <v/>
      </c>
      <c r="AQ1825" s="195"/>
      <c r="AR1825" s="197">
        <f>+IF(Tabla1[[#This Row],[Fecha Baja]]="","",VALUE(1&amp;"/"&amp;MONTH(Tabla1[[#This Row],[Fecha Baja]])&amp;"/"&amp;YEAR(Tabla1[[#This Row],[Fecha Baja]])))</f>
        <v>44044</v>
      </c>
      <c r="AS1825" s="197" t="str">
        <f>IF(Tabla1[[#This Row],[Fecha Ingreso Plataforma]]="","",VALUE(1&amp;"/"&amp;MONTH(Tabla1[[#This Row],[Fecha Ingreso Plataforma]])&amp;"/"&amp;YEAR(Tabla1[[#This Row],[Fecha Ingreso Plataforma]])))</f>
        <v/>
      </c>
      <c r="AT1825" s="194" t="str">
        <f>+IF(AND(Tabla1[[#This Row],[dias]]&gt;=135,Tabla1[[#This Row],[Estado]]="Vigente"),"Si","No")</f>
        <v>No</v>
      </c>
      <c r="AU1825" s="194" t="str">
        <f>+IF(COUNTIF('PLAN EMPLEADO'!I:I,Tabla1[[#This Row],[Mail]])=0,"No","Si")</f>
        <v>No</v>
      </c>
      <c r="AV1825" s="194" t="s">
        <v>709</v>
      </c>
      <c r="AW1825" s="194" t="s">
        <v>9010</v>
      </c>
    </row>
    <row r="1826" spans="1:49" x14ac:dyDescent="0.2">
      <c r="A1826" s="193" t="s">
        <v>27</v>
      </c>
      <c r="B1826" s="193" t="s">
        <v>3115</v>
      </c>
      <c r="C1826" s="193" t="s">
        <v>28</v>
      </c>
      <c r="D1826" s="193" t="s">
        <v>30</v>
      </c>
      <c r="E1826" s="193" t="str">
        <f>+LEFT(Tabla1[[#This Row],[RutDV]],8)</f>
        <v>18353652</v>
      </c>
      <c r="F1826" s="193" t="str">
        <f>+RIGHT(Tabla1[[#This Row],[RutDV]],1)</f>
        <v>4</v>
      </c>
      <c r="G1826" s="193" t="s">
        <v>9471</v>
      </c>
      <c r="H1826" s="193" t="s">
        <v>9742</v>
      </c>
      <c r="I1826" s="194" t="str">
        <f>+TRIM(Tabla1[[#This Row],[Nombres]]&amp;" "&amp;Tabla1[[#This Row],[Apellidos]])</f>
        <v>LUIS JOSE ANTONIO TORREJON FLORES</v>
      </c>
      <c r="J1826" s="193" t="s">
        <v>9530</v>
      </c>
      <c r="K1826" s="193" t="s">
        <v>9531</v>
      </c>
      <c r="L1826" s="193" t="s">
        <v>2494</v>
      </c>
      <c r="M1826" s="193" t="s">
        <v>2499</v>
      </c>
      <c r="N1826" s="193" t="s">
        <v>3112</v>
      </c>
      <c r="O1826" s="193"/>
      <c r="P1826" s="195">
        <v>44062</v>
      </c>
      <c r="Q1826" s="195"/>
      <c r="R1826" s="196"/>
      <c r="S1826" s="196"/>
      <c r="T1826" s="196"/>
      <c r="U1826" s="196"/>
      <c r="V1826" s="195">
        <v>34161</v>
      </c>
      <c r="W1826" s="195" t="s">
        <v>5846</v>
      </c>
      <c r="X1826" s="193"/>
      <c r="Y1826" s="193" t="str">
        <f>+IFERROR(VLOOKUP(Tabla1[[#This Row],[Supervisor]],STAFF!E:H,4,0),"")</f>
        <v/>
      </c>
      <c r="Z1826" s="195">
        <v>44054</v>
      </c>
      <c r="AA1826" s="195"/>
      <c r="AB1826" s="193"/>
      <c r="AC1826" s="195"/>
      <c r="AD1826" s="193" t="s">
        <v>9742</v>
      </c>
      <c r="AE1826" s="193" t="s">
        <v>9742</v>
      </c>
      <c r="AF1826" s="193">
        <v>19480</v>
      </c>
      <c r="AG1826" s="193" t="s">
        <v>9778</v>
      </c>
      <c r="AH1826" s="193"/>
      <c r="AI1826" s="193"/>
      <c r="AJ1826" s="193">
        <v>83</v>
      </c>
      <c r="AK1826" s="193" t="s">
        <v>5846</v>
      </c>
      <c r="AL1826" s="193" t="s">
        <v>709</v>
      </c>
      <c r="AM1826" s="193"/>
      <c r="AN1826" s="193" t="str">
        <f>+IF(AL1826=45,1,"")</f>
        <v/>
      </c>
      <c r="AO1826" s="195">
        <f ca="1">+TODAY()</f>
        <v>44256</v>
      </c>
      <c r="AP1826" s="194" t="str">
        <f>+IF(Tabla1[[#This Row],[Fecha Ingreso Plataforma]]="","",AO1826-AC1826)</f>
        <v/>
      </c>
      <c r="AQ1826" s="195"/>
      <c r="AR1826" s="197">
        <f>+IF(Tabla1[[#This Row],[Fecha Baja]]="","",VALUE(1&amp;"/"&amp;MONTH(Tabla1[[#This Row],[Fecha Baja]])&amp;"/"&amp;YEAR(Tabla1[[#This Row],[Fecha Baja]])))</f>
        <v>44044</v>
      </c>
      <c r="AS1826" s="197" t="str">
        <f>IF(Tabla1[[#This Row],[Fecha Ingreso Plataforma]]="","",VALUE(1&amp;"/"&amp;MONTH(Tabla1[[#This Row],[Fecha Ingreso Plataforma]])&amp;"/"&amp;YEAR(Tabla1[[#This Row],[Fecha Ingreso Plataforma]])))</f>
        <v/>
      </c>
      <c r="AT1826" s="194" t="str">
        <f>+IF(AND(Tabla1[[#This Row],[dias]]&gt;=135,Tabla1[[#This Row],[Estado]]="Vigente"),"Si","No")</f>
        <v>No</v>
      </c>
      <c r="AU1826" s="194" t="str">
        <f>+IF(COUNTIF('PLAN EMPLEADO'!I:I,Tabla1[[#This Row],[Mail]])=0,"No","Si")</f>
        <v>No</v>
      </c>
      <c r="AV1826" s="194" t="s">
        <v>709</v>
      </c>
      <c r="AW1826" s="194" t="s">
        <v>9010</v>
      </c>
    </row>
    <row r="1827" spans="1:49" x14ac:dyDescent="0.2">
      <c r="A1827" s="193" t="s">
        <v>27</v>
      </c>
      <c r="B1827" s="193" t="s">
        <v>3115</v>
      </c>
      <c r="C1827" s="193" t="s">
        <v>28</v>
      </c>
      <c r="D1827" s="193" t="s">
        <v>30</v>
      </c>
      <c r="E1827" s="193" t="str">
        <f>+LEFT(Tabla1[[#This Row],[RutDV]],8)</f>
        <v>19125603</v>
      </c>
      <c r="F1827" s="193" t="str">
        <f>+RIGHT(Tabla1[[#This Row],[RutDV]],1)</f>
        <v>4</v>
      </c>
      <c r="G1827" s="193" t="s">
        <v>9459</v>
      </c>
      <c r="H1827" s="193" t="s">
        <v>9730</v>
      </c>
      <c r="I1827" s="201" t="str">
        <f>+TRIM(Tabla1[[#This Row],[Nombres]]&amp;" "&amp;Tabla1[[#This Row],[Apellidos]])</f>
        <v>MARIA CONSTANZA INES ORTIZ ESPOZ</v>
      </c>
      <c r="J1827" s="193" t="s">
        <v>9507</v>
      </c>
      <c r="K1827" s="193" t="s">
        <v>9508</v>
      </c>
      <c r="L1827" s="193" t="s">
        <v>2494</v>
      </c>
      <c r="M1827" s="193" t="s">
        <v>2499</v>
      </c>
      <c r="N1827" s="193" t="s">
        <v>3112</v>
      </c>
      <c r="O1827" s="193"/>
      <c r="P1827" s="195">
        <v>44072</v>
      </c>
      <c r="Q1827" s="195"/>
      <c r="R1827" s="196"/>
      <c r="S1827" s="196"/>
      <c r="T1827" s="196"/>
      <c r="U1827" s="196"/>
      <c r="V1827" s="195">
        <v>35011</v>
      </c>
      <c r="W1827" s="195" t="s">
        <v>5846</v>
      </c>
      <c r="X1827" s="193"/>
      <c r="Y1827" s="193" t="str">
        <f>+IFERROR(VLOOKUP(Tabla1[[#This Row],[Supervisor]],STAFF!E:H,4,0),"")</f>
        <v/>
      </c>
      <c r="Z1827" s="195">
        <v>44054</v>
      </c>
      <c r="AA1827" s="195"/>
      <c r="AB1827" s="193"/>
      <c r="AC1827" s="195"/>
      <c r="AD1827" s="193" t="s">
        <v>9730</v>
      </c>
      <c r="AE1827" s="193" t="s">
        <v>9730</v>
      </c>
      <c r="AF1827" s="193">
        <v>19499</v>
      </c>
      <c r="AG1827" s="193" t="s">
        <v>2931</v>
      </c>
      <c r="AH1827" s="193"/>
      <c r="AI1827" s="193"/>
      <c r="AJ1827" s="193">
        <v>83</v>
      </c>
      <c r="AK1827" s="193" t="s">
        <v>5846</v>
      </c>
      <c r="AL1827" s="193" t="s">
        <v>709</v>
      </c>
      <c r="AM1827" s="193"/>
      <c r="AN1827" s="193" t="str">
        <f>+IF(AL1827=45,1,"")</f>
        <v/>
      </c>
      <c r="AO1827" s="195">
        <f ca="1">+TODAY()</f>
        <v>44256</v>
      </c>
      <c r="AP1827" s="194" t="str">
        <f>+IF(Tabla1[[#This Row],[Fecha Ingreso Plataforma]]="","",AO1827-AC1827)</f>
        <v/>
      </c>
      <c r="AQ1827" s="195"/>
      <c r="AR1827" s="197">
        <f>+IF(Tabla1[[#This Row],[Fecha Baja]]="","",VALUE(1&amp;"/"&amp;MONTH(Tabla1[[#This Row],[Fecha Baja]])&amp;"/"&amp;YEAR(Tabla1[[#This Row],[Fecha Baja]])))</f>
        <v>44044</v>
      </c>
      <c r="AS1827" s="197" t="str">
        <f>IF(Tabla1[[#This Row],[Fecha Ingreso Plataforma]]="","",VALUE(1&amp;"/"&amp;MONTH(Tabla1[[#This Row],[Fecha Ingreso Plataforma]])&amp;"/"&amp;YEAR(Tabla1[[#This Row],[Fecha Ingreso Plataforma]])))</f>
        <v/>
      </c>
      <c r="AT1827" s="194" t="str">
        <f>+IF(AND(Tabla1[[#This Row],[dias]]&gt;=135,Tabla1[[#This Row],[Estado]]="Vigente"),"Si","No")</f>
        <v>No</v>
      </c>
      <c r="AU1827" s="194" t="str">
        <f>+IF(COUNTIF('PLAN EMPLEADO'!I:I,Tabla1[[#This Row],[Mail]])=0,"No","Si")</f>
        <v>No</v>
      </c>
      <c r="AV1827" s="194" t="s">
        <v>709</v>
      </c>
      <c r="AW1827" s="194" t="s">
        <v>9010</v>
      </c>
    </row>
    <row r="1828" spans="1:49" x14ac:dyDescent="0.2">
      <c r="A1828" s="193" t="s">
        <v>27</v>
      </c>
      <c r="B1828" s="193" t="s">
        <v>3115</v>
      </c>
      <c r="C1828" s="193" t="s">
        <v>28</v>
      </c>
      <c r="D1828" s="193" t="s">
        <v>30</v>
      </c>
      <c r="E1828" s="193" t="str">
        <f>+LEFT(Tabla1[[#This Row],[RutDV]],8)</f>
        <v>16264786</v>
      </c>
      <c r="F1828" s="193" t="str">
        <f>+RIGHT(Tabla1[[#This Row],[RutDV]],1)</f>
        <v>5</v>
      </c>
      <c r="G1828" s="193" t="s">
        <v>9482</v>
      </c>
      <c r="H1828" s="193" t="s">
        <v>9753</v>
      </c>
      <c r="I1828" s="194" t="str">
        <f>+TRIM(Tabla1[[#This Row],[Nombres]]&amp;" "&amp;Tabla1[[#This Row],[Apellidos]])</f>
        <v>MARIA JOSE CATALAN PEÑA</v>
      </c>
      <c r="J1828" s="193" t="s">
        <v>9551</v>
      </c>
      <c r="K1828" s="193" t="s">
        <v>9552</v>
      </c>
      <c r="L1828" s="193" t="s">
        <v>2494</v>
      </c>
      <c r="M1828" s="193" t="s">
        <v>2499</v>
      </c>
      <c r="N1828" s="193" t="s">
        <v>3112</v>
      </c>
      <c r="O1828" s="193"/>
      <c r="P1828" s="195">
        <v>44070</v>
      </c>
      <c r="Q1828" s="195"/>
      <c r="R1828" s="196"/>
      <c r="S1828" s="196"/>
      <c r="T1828" s="196"/>
      <c r="U1828" s="196"/>
      <c r="V1828" s="195">
        <v>31362</v>
      </c>
      <c r="W1828" s="195" t="s">
        <v>5846</v>
      </c>
      <c r="X1828" s="193"/>
      <c r="Y1828" s="193" t="str">
        <f>+IFERROR(VLOOKUP(Tabla1[[#This Row],[Supervisor]],STAFF!E:H,4,0),"")</f>
        <v/>
      </c>
      <c r="Z1828" s="195">
        <v>44054</v>
      </c>
      <c r="AA1828" s="195"/>
      <c r="AB1828" s="193"/>
      <c r="AC1828" s="195"/>
      <c r="AD1828" s="193" t="s">
        <v>9753</v>
      </c>
      <c r="AE1828" s="193" t="s">
        <v>9753</v>
      </c>
      <c r="AF1828" s="193">
        <v>19491</v>
      </c>
      <c r="AG1828" s="193" t="s">
        <v>9789</v>
      </c>
      <c r="AH1828" s="193"/>
      <c r="AI1828" s="193"/>
      <c r="AJ1828" s="193">
        <v>83</v>
      </c>
      <c r="AK1828" s="193" t="s">
        <v>5846</v>
      </c>
      <c r="AL1828" s="193" t="s">
        <v>709</v>
      </c>
      <c r="AM1828" s="193"/>
      <c r="AN1828" s="193" t="str">
        <f>+IF(AL1828=45,1,"")</f>
        <v/>
      </c>
      <c r="AO1828" s="195">
        <f ca="1">+TODAY()</f>
        <v>44256</v>
      </c>
      <c r="AP1828" s="194" t="str">
        <f>+IF(Tabla1[[#This Row],[Fecha Ingreso Plataforma]]="","",AO1828-AC1828)</f>
        <v/>
      </c>
      <c r="AQ1828" s="195"/>
      <c r="AR1828" s="197">
        <f>+IF(Tabla1[[#This Row],[Fecha Baja]]="","",VALUE(1&amp;"/"&amp;MONTH(Tabla1[[#This Row],[Fecha Baja]])&amp;"/"&amp;YEAR(Tabla1[[#This Row],[Fecha Baja]])))</f>
        <v>44044</v>
      </c>
      <c r="AS1828" s="197" t="str">
        <f>IF(Tabla1[[#This Row],[Fecha Ingreso Plataforma]]="","",VALUE(1&amp;"/"&amp;MONTH(Tabla1[[#This Row],[Fecha Ingreso Plataforma]])&amp;"/"&amp;YEAR(Tabla1[[#This Row],[Fecha Ingreso Plataforma]])))</f>
        <v/>
      </c>
      <c r="AT1828" s="194" t="str">
        <f>+IF(AND(Tabla1[[#This Row],[dias]]&gt;=135,Tabla1[[#This Row],[Estado]]="Vigente"),"Si","No")</f>
        <v>No</v>
      </c>
      <c r="AU1828" s="194" t="str">
        <f>+IF(COUNTIF('PLAN EMPLEADO'!I:I,Tabla1[[#This Row],[Mail]])=0,"No","Si")</f>
        <v>No</v>
      </c>
      <c r="AV1828" s="194" t="s">
        <v>709</v>
      </c>
      <c r="AW1828" s="194" t="s">
        <v>9010</v>
      </c>
    </row>
    <row r="1829" spans="1:49" x14ac:dyDescent="0.2">
      <c r="A1829" s="193" t="s">
        <v>27</v>
      </c>
      <c r="B1829" s="193" t="s">
        <v>3115</v>
      </c>
      <c r="C1829" s="193" t="s">
        <v>28</v>
      </c>
      <c r="D1829" s="193" t="s">
        <v>30</v>
      </c>
      <c r="E1829" s="193" t="str">
        <f>+LEFT(Tabla1[[#This Row],[RutDV]],8)</f>
        <v>17625180</v>
      </c>
      <c r="F1829" s="193" t="str">
        <f>+RIGHT(Tabla1[[#This Row],[RutDV]],1)</f>
        <v>8</v>
      </c>
      <c r="G1829" s="193" t="s">
        <v>9454</v>
      </c>
      <c r="H1829" s="193" t="s">
        <v>9725</v>
      </c>
      <c r="I1829" s="194" t="str">
        <f>+TRIM(Tabla1[[#This Row],[Nombres]]&amp;" "&amp;Tabla1[[#This Row],[Apellidos]])</f>
        <v>PIA BELEN GONZALEZ CARDENAS</v>
      </c>
      <c r="J1829" s="193" t="s">
        <v>9497</v>
      </c>
      <c r="K1829" s="193" t="s">
        <v>9498</v>
      </c>
      <c r="L1829" s="193" t="s">
        <v>2494</v>
      </c>
      <c r="M1829" s="193" t="s">
        <v>2499</v>
      </c>
      <c r="N1829" s="193" t="s">
        <v>3112</v>
      </c>
      <c r="O1829" s="193"/>
      <c r="P1829" s="195">
        <v>44067</v>
      </c>
      <c r="Q1829" s="195"/>
      <c r="R1829" s="196"/>
      <c r="S1829" s="196"/>
      <c r="T1829" s="196"/>
      <c r="U1829" s="196"/>
      <c r="V1829" s="195">
        <v>33124</v>
      </c>
      <c r="W1829" s="195" t="s">
        <v>5846</v>
      </c>
      <c r="X1829" s="193"/>
      <c r="Y1829" s="193" t="str">
        <f>+IFERROR(VLOOKUP(Tabla1[[#This Row],[Supervisor]],STAFF!E:H,4,0),"")</f>
        <v/>
      </c>
      <c r="Z1829" s="195">
        <v>44054</v>
      </c>
      <c r="AA1829" s="195"/>
      <c r="AB1829" s="193"/>
      <c r="AC1829" s="195"/>
      <c r="AD1829" s="193" t="s">
        <v>9725</v>
      </c>
      <c r="AE1829" s="193" t="s">
        <v>9725</v>
      </c>
      <c r="AF1829" s="193">
        <v>19414</v>
      </c>
      <c r="AG1829" s="193" t="s">
        <v>9762</v>
      </c>
      <c r="AH1829" s="193"/>
      <c r="AI1829" s="193"/>
      <c r="AJ1829" s="193">
        <v>83</v>
      </c>
      <c r="AK1829" s="193" t="s">
        <v>5846</v>
      </c>
      <c r="AL1829" s="193" t="s">
        <v>709</v>
      </c>
      <c r="AM1829" s="193"/>
      <c r="AN1829" s="193" t="str">
        <f>+IF(AL1829=45,1,"")</f>
        <v/>
      </c>
      <c r="AO1829" s="195">
        <f ca="1">+TODAY()</f>
        <v>44256</v>
      </c>
      <c r="AP1829" s="194" t="str">
        <f>+IF(Tabla1[[#This Row],[Fecha Ingreso Plataforma]]="","",AO1829-AC1829)</f>
        <v/>
      </c>
      <c r="AQ1829" s="195"/>
      <c r="AR1829" s="197">
        <f>+IF(Tabla1[[#This Row],[Fecha Baja]]="","",VALUE(1&amp;"/"&amp;MONTH(Tabla1[[#This Row],[Fecha Baja]])&amp;"/"&amp;YEAR(Tabla1[[#This Row],[Fecha Baja]])))</f>
        <v>44044</v>
      </c>
      <c r="AS1829" s="197" t="str">
        <f>IF(Tabla1[[#This Row],[Fecha Ingreso Plataforma]]="","",VALUE(1&amp;"/"&amp;MONTH(Tabla1[[#This Row],[Fecha Ingreso Plataforma]])&amp;"/"&amp;YEAR(Tabla1[[#This Row],[Fecha Ingreso Plataforma]])))</f>
        <v/>
      </c>
      <c r="AT1829" s="194" t="str">
        <f>+IF(AND(Tabla1[[#This Row],[dias]]&gt;=135,Tabla1[[#This Row],[Estado]]="Vigente"),"Si","No")</f>
        <v>No</v>
      </c>
      <c r="AU1829" s="194" t="str">
        <f>+IF(COUNTIF('PLAN EMPLEADO'!I:I,Tabla1[[#This Row],[Mail]])=0,"No","Si")</f>
        <v>No</v>
      </c>
      <c r="AV1829" s="194" t="s">
        <v>709</v>
      </c>
      <c r="AW1829" s="194" t="s">
        <v>9010</v>
      </c>
    </row>
    <row r="1830" spans="1:49" x14ac:dyDescent="0.2">
      <c r="A1830" s="193" t="s">
        <v>27</v>
      </c>
      <c r="B1830" s="193" t="s">
        <v>3115</v>
      </c>
      <c r="C1830" s="193" t="s">
        <v>28</v>
      </c>
      <c r="D1830" s="193" t="s">
        <v>30</v>
      </c>
      <c r="E1830" s="193" t="str">
        <f>+LEFT(Tabla1[[#This Row],[RutDV]],8)</f>
        <v>19303102</v>
      </c>
      <c r="F1830" s="193" t="str">
        <f>+RIGHT(Tabla1[[#This Row],[RutDV]],1)</f>
        <v>1</v>
      </c>
      <c r="G1830" s="193" t="s">
        <v>9479</v>
      </c>
      <c r="H1830" s="193" t="s">
        <v>9750</v>
      </c>
      <c r="I1830" s="201" t="str">
        <f>+TRIM(Tabla1[[#This Row],[Nombres]]&amp;" "&amp;Tabla1[[#This Row],[Apellidos]])</f>
        <v>SEBASTIAN PATRICIO CASTRO FLORES</v>
      </c>
      <c r="J1830" s="193" t="s">
        <v>9546</v>
      </c>
      <c r="K1830" s="193" t="s">
        <v>4251</v>
      </c>
      <c r="L1830" s="193" t="s">
        <v>2494</v>
      </c>
      <c r="M1830" s="193" t="s">
        <v>2499</v>
      </c>
      <c r="N1830" s="193" t="s">
        <v>3112</v>
      </c>
      <c r="O1830" s="193"/>
      <c r="P1830" s="195">
        <v>44072</v>
      </c>
      <c r="Q1830" s="195"/>
      <c r="R1830" s="196"/>
      <c r="S1830" s="196"/>
      <c r="T1830" s="196"/>
      <c r="U1830" s="196"/>
      <c r="V1830" s="195">
        <v>35399</v>
      </c>
      <c r="W1830" s="195" t="s">
        <v>5846</v>
      </c>
      <c r="X1830" s="193"/>
      <c r="Y1830" s="193" t="str">
        <f>+IFERROR(VLOOKUP(Tabla1[[#This Row],[Supervisor]],STAFF!E:H,4,0),"")</f>
        <v/>
      </c>
      <c r="Z1830" s="195">
        <v>44054</v>
      </c>
      <c r="AA1830" s="195"/>
      <c r="AB1830" s="193"/>
      <c r="AC1830" s="195"/>
      <c r="AD1830" s="193" t="s">
        <v>9750</v>
      </c>
      <c r="AE1830" s="193" t="s">
        <v>9750</v>
      </c>
      <c r="AF1830" s="193">
        <v>19488</v>
      </c>
      <c r="AG1830" s="193" t="s">
        <v>9786</v>
      </c>
      <c r="AH1830" s="193"/>
      <c r="AI1830" s="193"/>
      <c r="AJ1830" s="193">
        <v>83</v>
      </c>
      <c r="AK1830" s="193" t="s">
        <v>5846</v>
      </c>
      <c r="AL1830" s="193" t="s">
        <v>709</v>
      </c>
      <c r="AM1830" s="193"/>
      <c r="AN1830" s="193" t="str">
        <f>+IF(AL1830=45,1,"")</f>
        <v/>
      </c>
      <c r="AO1830" s="195">
        <f ca="1">+TODAY()</f>
        <v>44256</v>
      </c>
      <c r="AP1830" s="194" t="str">
        <f>+IF(Tabla1[[#This Row],[Fecha Ingreso Plataforma]]="","",AO1830-AC1830)</f>
        <v/>
      </c>
      <c r="AQ1830" s="195"/>
      <c r="AR1830" s="197">
        <f>+IF(Tabla1[[#This Row],[Fecha Baja]]="","",VALUE(1&amp;"/"&amp;MONTH(Tabla1[[#This Row],[Fecha Baja]])&amp;"/"&amp;YEAR(Tabla1[[#This Row],[Fecha Baja]])))</f>
        <v>44044</v>
      </c>
      <c r="AS1830" s="197" t="str">
        <f>IF(Tabla1[[#This Row],[Fecha Ingreso Plataforma]]="","",VALUE(1&amp;"/"&amp;MONTH(Tabla1[[#This Row],[Fecha Ingreso Plataforma]])&amp;"/"&amp;YEAR(Tabla1[[#This Row],[Fecha Ingreso Plataforma]])))</f>
        <v/>
      </c>
      <c r="AT1830" s="194" t="str">
        <f>+IF(AND(Tabla1[[#This Row],[dias]]&gt;=135,Tabla1[[#This Row],[Estado]]="Vigente"),"Si","No")</f>
        <v>No</v>
      </c>
      <c r="AU1830" s="194" t="str">
        <f>+IF(COUNTIF('PLAN EMPLEADO'!I:I,Tabla1[[#This Row],[Mail]])=0,"No","Si")</f>
        <v>No</v>
      </c>
      <c r="AV1830" s="194" t="s">
        <v>709</v>
      </c>
      <c r="AW1830" s="194" t="s">
        <v>9010</v>
      </c>
    </row>
    <row r="1831" spans="1:49" x14ac:dyDescent="0.2">
      <c r="A1831" s="193" t="s">
        <v>27</v>
      </c>
      <c r="B1831" s="193" t="s">
        <v>3115</v>
      </c>
      <c r="C1831" s="193" t="s">
        <v>28</v>
      </c>
      <c r="D1831" s="193" t="s">
        <v>30</v>
      </c>
      <c r="E1831" s="193" t="str">
        <f>+LEFT(Tabla1[[#This Row],[RutDV]],8)</f>
        <v>17163272</v>
      </c>
      <c r="F1831" s="193" t="str">
        <f>+RIGHT(Tabla1[[#This Row],[RutDV]],1)</f>
        <v>2</v>
      </c>
      <c r="G1831" s="193" t="s">
        <v>9458</v>
      </c>
      <c r="H1831" s="193" t="s">
        <v>9729</v>
      </c>
      <c r="I1831" s="194" t="str">
        <f>+TRIM(Tabla1[[#This Row],[Nombres]]&amp;" "&amp;Tabla1[[#This Row],[Apellidos]])</f>
        <v>TABATA LIZBETH ZAMORANO IBARRA</v>
      </c>
      <c r="J1831" s="193" t="s">
        <v>9505</v>
      </c>
      <c r="K1831" s="193" t="s">
        <v>9506</v>
      </c>
      <c r="L1831" s="193" t="s">
        <v>2494</v>
      </c>
      <c r="M1831" s="193" t="s">
        <v>2499</v>
      </c>
      <c r="N1831" s="193" t="s">
        <v>3112</v>
      </c>
      <c r="O1831" s="193"/>
      <c r="P1831" s="195">
        <v>44070</v>
      </c>
      <c r="Q1831" s="195"/>
      <c r="R1831" s="196"/>
      <c r="S1831" s="196"/>
      <c r="T1831" s="196"/>
      <c r="U1831" s="196"/>
      <c r="V1831" s="195">
        <v>32784</v>
      </c>
      <c r="W1831" s="195" t="s">
        <v>5846</v>
      </c>
      <c r="X1831" s="193"/>
      <c r="Y1831" s="193" t="str">
        <f>+IFERROR(VLOOKUP(Tabla1[[#This Row],[Supervisor]],STAFF!E:H,4,0),"")</f>
        <v/>
      </c>
      <c r="Z1831" s="195">
        <v>44054</v>
      </c>
      <c r="AA1831" s="195"/>
      <c r="AB1831" s="193"/>
      <c r="AC1831" s="195"/>
      <c r="AD1831" s="193" t="s">
        <v>9729</v>
      </c>
      <c r="AE1831" s="193" t="s">
        <v>9729</v>
      </c>
      <c r="AF1831" s="193">
        <v>19498</v>
      </c>
      <c r="AG1831" s="193" t="s">
        <v>9766</v>
      </c>
      <c r="AH1831" s="193"/>
      <c r="AI1831" s="193"/>
      <c r="AJ1831" s="193">
        <v>83</v>
      </c>
      <c r="AK1831" s="193" t="s">
        <v>5846</v>
      </c>
      <c r="AL1831" s="193" t="s">
        <v>709</v>
      </c>
      <c r="AM1831" s="193"/>
      <c r="AN1831" s="193" t="str">
        <f>+IF(AL1831=45,1,"")</f>
        <v/>
      </c>
      <c r="AO1831" s="195">
        <f ca="1">+TODAY()</f>
        <v>44256</v>
      </c>
      <c r="AP1831" s="194" t="str">
        <f>+IF(Tabla1[[#This Row],[Fecha Ingreso Plataforma]]="","",AO1831-AC1831)</f>
        <v/>
      </c>
      <c r="AQ1831" s="195"/>
      <c r="AR1831" s="197">
        <f>+IF(Tabla1[[#This Row],[Fecha Baja]]="","",VALUE(1&amp;"/"&amp;MONTH(Tabla1[[#This Row],[Fecha Baja]])&amp;"/"&amp;YEAR(Tabla1[[#This Row],[Fecha Baja]])))</f>
        <v>44044</v>
      </c>
      <c r="AS1831" s="197" t="str">
        <f>IF(Tabla1[[#This Row],[Fecha Ingreso Plataforma]]="","",VALUE(1&amp;"/"&amp;MONTH(Tabla1[[#This Row],[Fecha Ingreso Plataforma]])&amp;"/"&amp;YEAR(Tabla1[[#This Row],[Fecha Ingreso Plataforma]])))</f>
        <v/>
      </c>
      <c r="AT1831" s="194" t="str">
        <f>+IF(AND(Tabla1[[#This Row],[dias]]&gt;=135,Tabla1[[#This Row],[Estado]]="Vigente"),"Si","No")</f>
        <v>No</v>
      </c>
      <c r="AU1831" s="194" t="str">
        <f>+IF(COUNTIF('PLAN EMPLEADO'!I:I,Tabla1[[#This Row],[Mail]])=0,"No","Si")</f>
        <v>No</v>
      </c>
      <c r="AV1831" s="194" t="s">
        <v>709</v>
      </c>
      <c r="AW1831" s="194" t="s">
        <v>9010</v>
      </c>
    </row>
    <row r="1832" spans="1:49" x14ac:dyDescent="0.2">
      <c r="A1832" s="193" t="s">
        <v>27</v>
      </c>
      <c r="B1832" s="193" t="s">
        <v>3115</v>
      </c>
      <c r="C1832" s="193" t="s">
        <v>28</v>
      </c>
      <c r="D1832" s="193" t="s">
        <v>30</v>
      </c>
      <c r="E1832" s="193" t="str">
        <f>+LEFT(Tabla1[[#This Row],[RutDV]],8)</f>
        <v>18003453</v>
      </c>
      <c r="F1832" s="193" t="str">
        <f>+RIGHT(Tabla1[[#This Row],[RutDV]],1)</f>
        <v>6</v>
      </c>
      <c r="G1832" s="193" t="s">
        <v>9477</v>
      </c>
      <c r="H1832" s="193" t="s">
        <v>9748</v>
      </c>
      <c r="I1832" s="194" t="str">
        <f>+TRIM(Tabla1[[#This Row],[Nombres]]&amp;" "&amp;Tabla1[[#This Row],[Apellidos]])</f>
        <v>YANIRA ANDREA MARIN RIVERA</v>
      </c>
      <c r="J1832" s="193" t="s">
        <v>9542</v>
      </c>
      <c r="K1832" s="193" t="s">
        <v>9543</v>
      </c>
      <c r="L1832" s="193" t="s">
        <v>2494</v>
      </c>
      <c r="M1832" s="193" t="s">
        <v>2499</v>
      </c>
      <c r="N1832" s="193" t="s">
        <v>3112</v>
      </c>
      <c r="O1832" s="193"/>
      <c r="P1832" s="195">
        <v>44060</v>
      </c>
      <c r="Q1832" s="195"/>
      <c r="R1832" s="196"/>
      <c r="S1832" s="196"/>
      <c r="T1832" s="196"/>
      <c r="U1832" s="196"/>
      <c r="V1832" s="195">
        <v>33749</v>
      </c>
      <c r="W1832" s="195" t="s">
        <v>5846</v>
      </c>
      <c r="X1832" s="193"/>
      <c r="Y1832" s="193" t="str">
        <f>+IFERROR(VLOOKUP(Tabla1[[#This Row],[Supervisor]],STAFF!E:H,4,0),"")</f>
        <v/>
      </c>
      <c r="Z1832" s="195">
        <v>44054</v>
      </c>
      <c r="AA1832" s="195"/>
      <c r="AB1832" s="193"/>
      <c r="AC1832" s="195"/>
      <c r="AD1832" s="193" t="s">
        <v>9748</v>
      </c>
      <c r="AE1832" s="193" t="s">
        <v>9748</v>
      </c>
      <c r="AF1832" s="193">
        <v>19486</v>
      </c>
      <c r="AG1832" s="193" t="s">
        <v>9784</v>
      </c>
      <c r="AH1832" s="193"/>
      <c r="AI1832" s="193"/>
      <c r="AJ1832" s="193">
        <v>83</v>
      </c>
      <c r="AK1832" s="193" t="s">
        <v>5846</v>
      </c>
      <c r="AL1832" s="193" t="s">
        <v>709</v>
      </c>
      <c r="AM1832" s="193"/>
      <c r="AN1832" s="193" t="str">
        <f>+IF(AL1832=45,1,"")</f>
        <v/>
      </c>
      <c r="AO1832" s="195">
        <f ca="1">+TODAY()</f>
        <v>44256</v>
      </c>
      <c r="AP1832" s="194" t="str">
        <f>+IF(Tabla1[[#This Row],[Fecha Ingreso Plataforma]]="","",AO1832-AC1832)</f>
        <v/>
      </c>
      <c r="AQ1832" s="195"/>
      <c r="AR1832" s="197">
        <f>+IF(Tabla1[[#This Row],[Fecha Baja]]="","",VALUE(1&amp;"/"&amp;MONTH(Tabla1[[#This Row],[Fecha Baja]])&amp;"/"&amp;YEAR(Tabla1[[#This Row],[Fecha Baja]])))</f>
        <v>44044</v>
      </c>
      <c r="AS1832" s="197" t="str">
        <f>IF(Tabla1[[#This Row],[Fecha Ingreso Plataforma]]="","",VALUE(1&amp;"/"&amp;MONTH(Tabla1[[#This Row],[Fecha Ingreso Plataforma]])&amp;"/"&amp;YEAR(Tabla1[[#This Row],[Fecha Ingreso Plataforma]])))</f>
        <v/>
      </c>
      <c r="AT1832" s="194" t="str">
        <f>+IF(AND(Tabla1[[#This Row],[dias]]&gt;=135,Tabla1[[#This Row],[Estado]]="Vigente"),"Si","No")</f>
        <v>No</v>
      </c>
      <c r="AU1832" s="194" t="str">
        <f>+IF(COUNTIF('PLAN EMPLEADO'!I:I,Tabla1[[#This Row],[Mail]])=0,"No","Si")</f>
        <v>No</v>
      </c>
      <c r="AV1832" s="194" t="s">
        <v>709</v>
      </c>
      <c r="AW1832" s="194" t="s">
        <v>9010</v>
      </c>
    </row>
    <row r="1833" spans="1:49" x14ac:dyDescent="0.2">
      <c r="A1833" s="193" t="s">
        <v>27</v>
      </c>
      <c r="B1833" s="193" t="s">
        <v>3115</v>
      </c>
      <c r="C1833" s="193" t="s">
        <v>28</v>
      </c>
      <c r="D1833" s="193" t="s">
        <v>30</v>
      </c>
      <c r="E1833" s="193" t="str">
        <f>+LEFT(Tabla1[[#This Row],[RutDV]],8)</f>
        <v>17934325</v>
      </c>
      <c r="F1833" s="193" t="str">
        <f>+RIGHT(Tabla1[[#This Row],[RutDV]],1)</f>
        <v>8</v>
      </c>
      <c r="G1833" s="193" t="s">
        <v>9463</v>
      </c>
      <c r="H1833" s="193" t="s">
        <v>9734</v>
      </c>
      <c r="I1833" s="194" t="str">
        <f>+TRIM(Tabla1[[#This Row],[Nombres]]&amp;" "&amp;Tabla1[[#This Row],[Apellidos]])</f>
        <v>YARELA ROCIO VELIZ ASTORGA</v>
      </c>
      <c r="J1833" s="193" t="s">
        <v>9515</v>
      </c>
      <c r="K1833" s="193" t="s">
        <v>9516</v>
      </c>
      <c r="L1833" s="193" t="s">
        <v>2494</v>
      </c>
      <c r="M1833" s="193" t="s">
        <v>2499</v>
      </c>
      <c r="N1833" s="193" t="s">
        <v>3112</v>
      </c>
      <c r="O1833" s="193"/>
      <c r="P1833" s="195">
        <v>44070</v>
      </c>
      <c r="Q1833" s="195"/>
      <c r="R1833" s="196"/>
      <c r="S1833" s="196"/>
      <c r="T1833" s="196"/>
      <c r="U1833" s="196"/>
      <c r="V1833" s="195">
        <v>33600</v>
      </c>
      <c r="W1833" s="195" t="s">
        <v>5846</v>
      </c>
      <c r="X1833" s="193"/>
      <c r="Y1833" s="193" t="str">
        <f>+IFERROR(VLOOKUP(Tabla1[[#This Row],[Supervisor]],STAFF!E:H,4,0),"")</f>
        <v/>
      </c>
      <c r="Z1833" s="195">
        <v>44054</v>
      </c>
      <c r="AA1833" s="195"/>
      <c r="AB1833" s="193"/>
      <c r="AC1833" s="195"/>
      <c r="AD1833" s="193" t="s">
        <v>9734</v>
      </c>
      <c r="AE1833" s="193" t="s">
        <v>9734</v>
      </c>
      <c r="AF1833" s="193">
        <v>19503</v>
      </c>
      <c r="AG1833" s="193" t="s">
        <v>9770</v>
      </c>
      <c r="AH1833" s="193"/>
      <c r="AI1833" s="193"/>
      <c r="AJ1833" s="193">
        <v>83</v>
      </c>
      <c r="AK1833" s="193" t="s">
        <v>5846</v>
      </c>
      <c r="AL1833" s="193" t="s">
        <v>709</v>
      </c>
      <c r="AM1833" s="193"/>
      <c r="AN1833" s="193" t="str">
        <f>+IF(AL1833=45,1,"")</f>
        <v/>
      </c>
      <c r="AO1833" s="195">
        <f ca="1">+TODAY()</f>
        <v>44256</v>
      </c>
      <c r="AP1833" s="194" t="str">
        <f>+IF(Tabla1[[#This Row],[Fecha Ingreso Plataforma]]="","",AO1833-AC1833)</f>
        <v/>
      </c>
      <c r="AQ1833" s="195"/>
      <c r="AR1833" s="197">
        <f>+IF(Tabla1[[#This Row],[Fecha Baja]]="","",VALUE(1&amp;"/"&amp;MONTH(Tabla1[[#This Row],[Fecha Baja]])&amp;"/"&amp;YEAR(Tabla1[[#This Row],[Fecha Baja]])))</f>
        <v>44044</v>
      </c>
      <c r="AS1833" s="197" t="str">
        <f>IF(Tabla1[[#This Row],[Fecha Ingreso Plataforma]]="","",VALUE(1&amp;"/"&amp;MONTH(Tabla1[[#This Row],[Fecha Ingreso Plataforma]])&amp;"/"&amp;YEAR(Tabla1[[#This Row],[Fecha Ingreso Plataforma]])))</f>
        <v/>
      </c>
      <c r="AT1833" s="194" t="str">
        <f>+IF(AND(Tabla1[[#This Row],[dias]]&gt;=135,Tabla1[[#This Row],[Estado]]="Vigente"),"Si","No")</f>
        <v>No</v>
      </c>
      <c r="AU1833" s="194" t="str">
        <f>+IF(COUNTIF('PLAN EMPLEADO'!I:I,Tabla1[[#This Row],[Mail]])=0,"No","Si")</f>
        <v>No</v>
      </c>
      <c r="AV1833" s="194" t="s">
        <v>709</v>
      </c>
      <c r="AW1833" s="194" t="s">
        <v>9010</v>
      </c>
    </row>
    <row r="1834" spans="1:49" x14ac:dyDescent="0.2">
      <c r="A1834" s="193" t="s">
        <v>27</v>
      </c>
      <c r="B1834" s="193" t="s">
        <v>3115</v>
      </c>
      <c r="C1834" s="193" t="s">
        <v>28</v>
      </c>
      <c r="D1834" s="193" t="s">
        <v>30</v>
      </c>
      <c r="E1834" s="193" t="str">
        <f>+LEFT(Tabla1[[#This Row],[RutDV]],8)</f>
        <v>18749969</v>
      </c>
      <c r="F1834" s="193" t="str">
        <f>+RIGHT(Tabla1[[#This Row],[RutDV]],1)</f>
        <v>0</v>
      </c>
      <c r="G1834" s="193" t="s">
        <v>9652</v>
      </c>
      <c r="H1834" s="193" t="s">
        <v>9965</v>
      </c>
      <c r="I1834" s="194" t="str">
        <f>+TRIM(Tabla1[[#This Row],[Nombres]]&amp;" "&amp;Tabla1[[#This Row],[Apellidos]])</f>
        <v>ALEXANDRA ELIZABETH FERREIRA DUARTE</v>
      </c>
      <c r="J1834" s="193" t="s">
        <v>9673</v>
      </c>
      <c r="K1834" s="193" t="s">
        <v>9674</v>
      </c>
      <c r="L1834" s="193" t="s">
        <v>2494</v>
      </c>
      <c r="M1834" s="193" t="s">
        <v>2499</v>
      </c>
      <c r="N1834" s="193" t="s">
        <v>3112</v>
      </c>
      <c r="O1834" s="193"/>
      <c r="P1834" s="195">
        <v>44064</v>
      </c>
      <c r="Q1834" s="195"/>
      <c r="R1834" s="196"/>
      <c r="S1834" s="196"/>
      <c r="T1834" s="196"/>
      <c r="U1834" s="196"/>
      <c r="V1834" s="195" t="s">
        <v>9129</v>
      </c>
      <c r="W1834" s="195" t="s">
        <v>8362</v>
      </c>
      <c r="X1834" s="193"/>
      <c r="Y1834" s="193" t="str">
        <f>+IFERROR(VLOOKUP(Tabla1[[#This Row],[Supervisor]],STAFF!E:H,4,0),"")</f>
        <v/>
      </c>
      <c r="Z1834" s="195">
        <v>44060</v>
      </c>
      <c r="AA1834" s="195"/>
      <c r="AB1834" s="193"/>
      <c r="AC1834" s="195"/>
      <c r="AD1834" s="193" t="s">
        <v>9965</v>
      </c>
      <c r="AE1834" s="193" t="s">
        <v>9965</v>
      </c>
      <c r="AF1834" s="193">
        <v>19087</v>
      </c>
      <c r="AG1834" s="193" t="s">
        <v>9983</v>
      </c>
      <c r="AH1834" s="193"/>
      <c r="AI1834" s="193"/>
      <c r="AJ1834" s="193">
        <v>84</v>
      </c>
      <c r="AK1834" s="193" t="s">
        <v>8362</v>
      </c>
      <c r="AL1834" s="193" t="s">
        <v>709</v>
      </c>
      <c r="AM1834" s="193"/>
      <c r="AN1834" s="193" t="str">
        <f>+IF(AL1834=45,1,"")</f>
        <v/>
      </c>
      <c r="AO1834" s="195">
        <f ca="1">+TODAY()</f>
        <v>44256</v>
      </c>
      <c r="AP1834" s="194" t="str">
        <f>+IF(Tabla1[[#This Row],[Fecha Ingreso Plataforma]]="","",AO1834-AC1834)</f>
        <v/>
      </c>
      <c r="AQ1834" s="195"/>
      <c r="AR1834" s="197">
        <f>+IF(Tabla1[[#This Row],[Fecha Baja]]="","",VALUE(1&amp;"/"&amp;MONTH(Tabla1[[#This Row],[Fecha Baja]])&amp;"/"&amp;YEAR(Tabla1[[#This Row],[Fecha Baja]])))</f>
        <v>44044</v>
      </c>
      <c r="AS1834" s="197" t="str">
        <f>IF(Tabla1[[#This Row],[Fecha Ingreso Plataforma]]="","",VALUE(1&amp;"/"&amp;MONTH(Tabla1[[#This Row],[Fecha Ingreso Plataforma]])&amp;"/"&amp;YEAR(Tabla1[[#This Row],[Fecha Ingreso Plataforma]])))</f>
        <v/>
      </c>
      <c r="AT1834" s="194" t="str">
        <f>+IF(AND(Tabla1[[#This Row],[dias]]&gt;=135,Tabla1[[#This Row],[Estado]]="Vigente"),"Si","No")</f>
        <v>No</v>
      </c>
      <c r="AU1834" s="194" t="str">
        <f>+IF(COUNTIF('PLAN EMPLEADO'!I:I,Tabla1[[#This Row],[Mail]])=0,"No","Si")</f>
        <v>No</v>
      </c>
      <c r="AV1834" s="194" t="s">
        <v>709</v>
      </c>
      <c r="AW1834" s="194" t="s">
        <v>9010</v>
      </c>
    </row>
    <row r="1835" spans="1:49" x14ac:dyDescent="0.2">
      <c r="A1835" s="193" t="s">
        <v>27</v>
      </c>
      <c r="B1835" s="193" t="s">
        <v>3115</v>
      </c>
      <c r="C1835" s="193" t="s">
        <v>28</v>
      </c>
      <c r="D1835" s="193" t="s">
        <v>30</v>
      </c>
      <c r="E1835" s="193" t="str">
        <f>+LEFT(Tabla1[[#This Row],[RutDV]],8)</f>
        <v>17625977</v>
      </c>
      <c r="F1835" s="193" t="str">
        <f>+RIGHT(Tabla1[[#This Row],[RutDV]],1)</f>
        <v>9</v>
      </c>
      <c r="G1835" s="193" t="s">
        <v>9659</v>
      </c>
      <c r="H1835" s="193" t="s">
        <v>9972</v>
      </c>
      <c r="I1835" s="194" t="str">
        <f>+TRIM(Tabla1[[#This Row],[Nombres]]&amp;" "&amp;Tabla1[[#This Row],[Apellidos]])</f>
        <v>CLAUDIA CAMILA RABUCO MUNDACA</v>
      </c>
      <c r="J1835" s="193" t="s">
        <v>9686</v>
      </c>
      <c r="K1835" s="193" t="s">
        <v>9687</v>
      </c>
      <c r="L1835" s="193" t="s">
        <v>2494</v>
      </c>
      <c r="M1835" s="193" t="s">
        <v>2499</v>
      </c>
      <c r="N1835" s="193" t="s">
        <v>3112</v>
      </c>
      <c r="O1835" s="193"/>
      <c r="P1835" s="195">
        <v>44069</v>
      </c>
      <c r="Q1835" s="195"/>
      <c r="R1835" s="196"/>
      <c r="S1835" s="196"/>
      <c r="T1835" s="196"/>
      <c r="U1835" s="196"/>
      <c r="V1835" s="195" t="s">
        <v>9707</v>
      </c>
      <c r="W1835" s="195" t="s">
        <v>8362</v>
      </c>
      <c r="X1835" s="193"/>
      <c r="Y1835" s="193" t="str">
        <f>+IFERROR(VLOOKUP(Tabla1[[#This Row],[Supervisor]],STAFF!E:H,4,0),"")</f>
        <v/>
      </c>
      <c r="Z1835" s="195">
        <v>44060</v>
      </c>
      <c r="AA1835" s="195"/>
      <c r="AB1835" s="193"/>
      <c r="AC1835" s="195"/>
      <c r="AD1835" s="193" t="s">
        <v>9972</v>
      </c>
      <c r="AE1835" s="193" t="s">
        <v>9972</v>
      </c>
      <c r="AF1835" s="193">
        <v>19294</v>
      </c>
      <c r="AG1835" s="193" t="s">
        <v>9990</v>
      </c>
      <c r="AH1835" s="193"/>
      <c r="AI1835" s="193"/>
      <c r="AJ1835" s="193">
        <v>84</v>
      </c>
      <c r="AK1835" s="193" t="s">
        <v>8362</v>
      </c>
      <c r="AL1835" s="193" t="s">
        <v>709</v>
      </c>
      <c r="AM1835" s="193"/>
      <c r="AN1835" s="193" t="str">
        <f>+IF(AL1835=45,1,"")</f>
        <v/>
      </c>
      <c r="AO1835" s="195">
        <f ca="1">+TODAY()</f>
        <v>44256</v>
      </c>
      <c r="AP1835" s="194" t="str">
        <f>+IF(Tabla1[[#This Row],[Fecha Ingreso Plataforma]]="","",AO1835-AC1835)</f>
        <v/>
      </c>
      <c r="AQ1835" s="195"/>
      <c r="AR1835" s="197">
        <f>+IF(Tabla1[[#This Row],[Fecha Baja]]="","",VALUE(1&amp;"/"&amp;MONTH(Tabla1[[#This Row],[Fecha Baja]])&amp;"/"&amp;YEAR(Tabla1[[#This Row],[Fecha Baja]])))</f>
        <v>44044</v>
      </c>
      <c r="AS1835" s="197" t="str">
        <f>IF(Tabla1[[#This Row],[Fecha Ingreso Plataforma]]="","",VALUE(1&amp;"/"&amp;MONTH(Tabla1[[#This Row],[Fecha Ingreso Plataforma]])&amp;"/"&amp;YEAR(Tabla1[[#This Row],[Fecha Ingreso Plataforma]])))</f>
        <v/>
      </c>
      <c r="AT1835" s="194" t="str">
        <f>+IF(AND(Tabla1[[#This Row],[dias]]&gt;=135,Tabla1[[#This Row],[Estado]]="Vigente"),"Si","No")</f>
        <v>No</v>
      </c>
      <c r="AU1835" s="194" t="str">
        <f>+IF(COUNTIF('PLAN EMPLEADO'!I:I,Tabla1[[#This Row],[Mail]])=0,"No","Si")</f>
        <v>No</v>
      </c>
      <c r="AV1835" s="194" t="s">
        <v>709</v>
      </c>
      <c r="AW1835" s="194" t="s">
        <v>9010</v>
      </c>
    </row>
    <row r="1836" spans="1:49" x14ac:dyDescent="0.2">
      <c r="A1836" s="193" t="s">
        <v>27</v>
      </c>
      <c r="B1836" s="193" t="s">
        <v>3115</v>
      </c>
      <c r="C1836" s="193" t="s">
        <v>28</v>
      </c>
      <c r="D1836" s="193" t="s">
        <v>30</v>
      </c>
      <c r="E1836" s="193" t="str">
        <f>+LEFT(Tabla1[[#This Row],[RutDV]],8)</f>
        <v>19207298</v>
      </c>
      <c r="F1836" s="193" t="str">
        <f>+RIGHT(Tabla1[[#This Row],[RutDV]],1)</f>
        <v>0</v>
      </c>
      <c r="G1836" s="193" t="s">
        <v>9651</v>
      </c>
      <c r="H1836" s="193" t="s">
        <v>9964</v>
      </c>
      <c r="I1836" s="194" t="str">
        <f>+TRIM(Tabla1[[#This Row],[Nombres]]&amp;" "&amp;Tabla1[[#This Row],[Apellidos]])</f>
        <v>DANAE AMORY BOUTTORE PASTEN</v>
      </c>
      <c r="J1836" s="193" t="s">
        <v>9671</v>
      </c>
      <c r="K1836" s="193" t="s">
        <v>9672</v>
      </c>
      <c r="L1836" s="193" t="s">
        <v>2494</v>
      </c>
      <c r="M1836" s="193" t="s">
        <v>2499</v>
      </c>
      <c r="N1836" s="193" t="s">
        <v>3112</v>
      </c>
      <c r="O1836" s="193"/>
      <c r="P1836" s="195">
        <v>44075</v>
      </c>
      <c r="Q1836" s="195"/>
      <c r="R1836" s="196"/>
      <c r="S1836" s="196"/>
      <c r="T1836" s="196"/>
      <c r="U1836" s="196"/>
      <c r="V1836" s="195" t="s">
        <v>9700</v>
      </c>
      <c r="W1836" s="195" t="s">
        <v>8362</v>
      </c>
      <c r="X1836" s="193"/>
      <c r="Y1836" s="193" t="str">
        <f>+IFERROR(VLOOKUP(Tabla1[[#This Row],[Supervisor]],STAFF!E:H,4,0),"")</f>
        <v/>
      </c>
      <c r="Z1836" s="195">
        <v>44060</v>
      </c>
      <c r="AA1836" s="195"/>
      <c r="AB1836" s="193"/>
      <c r="AC1836" s="195"/>
      <c r="AD1836" s="193" t="s">
        <v>9964</v>
      </c>
      <c r="AE1836" s="193" t="s">
        <v>9964</v>
      </c>
      <c r="AF1836" s="193">
        <v>19062</v>
      </c>
      <c r="AG1836" s="193" t="s">
        <v>9982</v>
      </c>
      <c r="AH1836" s="193"/>
      <c r="AI1836" s="193"/>
      <c r="AJ1836" s="193">
        <v>84</v>
      </c>
      <c r="AK1836" s="193" t="s">
        <v>8362</v>
      </c>
      <c r="AL1836" s="193" t="s">
        <v>709</v>
      </c>
      <c r="AM1836" s="193"/>
      <c r="AN1836" s="193" t="str">
        <f>+IF(AL1836=45,1,"")</f>
        <v/>
      </c>
      <c r="AO1836" s="195">
        <f ca="1">+TODAY()</f>
        <v>44256</v>
      </c>
      <c r="AP1836" s="194" t="str">
        <f>+IF(Tabla1[[#This Row],[Fecha Ingreso Plataforma]]="","",AO1836-AC1836)</f>
        <v/>
      </c>
      <c r="AQ1836" s="195"/>
      <c r="AR1836" s="197">
        <f>+IF(Tabla1[[#This Row],[Fecha Baja]]="","",VALUE(1&amp;"/"&amp;MONTH(Tabla1[[#This Row],[Fecha Baja]])&amp;"/"&amp;YEAR(Tabla1[[#This Row],[Fecha Baja]])))</f>
        <v>44075</v>
      </c>
      <c r="AS1836" s="197" t="str">
        <f>IF(Tabla1[[#This Row],[Fecha Ingreso Plataforma]]="","",VALUE(1&amp;"/"&amp;MONTH(Tabla1[[#This Row],[Fecha Ingreso Plataforma]])&amp;"/"&amp;YEAR(Tabla1[[#This Row],[Fecha Ingreso Plataforma]])))</f>
        <v/>
      </c>
      <c r="AT1836" s="194" t="str">
        <f>+IF(AND(Tabla1[[#This Row],[dias]]&gt;=135,Tabla1[[#This Row],[Estado]]="Vigente"),"Si","No")</f>
        <v>No</v>
      </c>
      <c r="AU1836" s="194" t="str">
        <f>+IF(COUNTIF('PLAN EMPLEADO'!I:I,Tabla1[[#This Row],[Mail]])=0,"No","Si")</f>
        <v>No</v>
      </c>
      <c r="AV1836" s="194" t="s">
        <v>709</v>
      </c>
      <c r="AW1836" s="194" t="s">
        <v>9010</v>
      </c>
    </row>
    <row r="1837" spans="1:49" x14ac:dyDescent="0.2">
      <c r="A1837" s="193" t="s">
        <v>27</v>
      </c>
      <c r="B1837" s="193" t="s">
        <v>3115</v>
      </c>
      <c r="C1837" s="193" t="s">
        <v>28</v>
      </c>
      <c r="D1837" s="193" t="s">
        <v>30</v>
      </c>
      <c r="E1837" s="193" t="str">
        <f>+LEFT(Tabla1[[#This Row],[RutDV]],8)</f>
        <v>16803381</v>
      </c>
      <c r="F1837" s="193" t="str">
        <f>+RIGHT(Tabla1[[#This Row],[RutDV]],1)</f>
        <v>8</v>
      </c>
      <c r="G1837" s="193" t="s">
        <v>9655</v>
      </c>
      <c r="H1837" s="193" t="s">
        <v>9968</v>
      </c>
      <c r="I1837" s="194" t="str">
        <f>+TRIM(Tabla1[[#This Row],[Nombres]]&amp;" "&amp;Tabla1[[#This Row],[Apellidos]])</f>
        <v>JAVIER IGNACIO GUZMAN SALDIAS</v>
      </c>
      <c r="J1837" s="193" t="s">
        <v>9679</v>
      </c>
      <c r="K1837" s="193" t="s">
        <v>9680</v>
      </c>
      <c r="L1837" s="193" t="s">
        <v>2494</v>
      </c>
      <c r="M1837" s="193" t="s">
        <v>2499</v>
      </c>
      <c r="N1837" s="193" t="s">
        <v>3112</v>
      </c>
      <c r="O1837" s="193"/>
      <c r="P1837" s="195">
        <v>44075</v>
      </c>
      <c r="Q1837" s="195"/>
      <c r="R1837" s="196"/>
      <c r="S1837" s="196"/>
      <c r="T1837" s="196"/>
      <c r="U1837" s="196"/>
      <c r="V1837" s="195" t="s">
        <v>9703</v>
      </c>
      <c r="W1837" s="195" t="s">
        <v>8362</v>
      </c>
      <c r="X1837" s="193"/>
      <c r="Y1837" s="193" t="str">
        <f>+IFERROR(VLOOKUP(Tabla1[[#This Row],[Supervisor]],STAFF!E:H,4,0),"")</f>
        <v/>
      </c>
      <c r="Z1837" s="195">
        <v>44060</v>
      </c>
      <c r="AA1837" s="195"/>
      <c r="AB1837" s="193"/>
      <c r="AC1837" s="195"/>
      <c r="AD1837" s="193" t="s">
        <v>9968</v>
      </c>
      <c r="AE1837" s="193" t="s">
        <v>9968</v>
      </c>
      <c r="AF1837" s="193">
        <v>19138</v>
      </c>
      <c r="AG1837" s="193" t="s">
        <v>9986</v>
      </c>
      <c r="AH1837" s="193"/>
      <c r="AI1837" s="193"/>
      <c r="AJ1837" s="193">
        <v>84</v>
      </c>
      <c r="AK1837" s="193" t="s">
        <v>8362</v>
      </c>
      <c r="AL1837" s="193" t="s">
        <v>709</v>
      </c>
      <c r="AM1837" s="193"/>
      <c r="AN1837" s="193" t="str">
        <f>+IF(AL1837=45,1,"")</f>
        <v/>
      </c>
      <c r="AO1837" s="195">
        <f ca="1">+TODAY()</f>
        <v>44256</v>
      </c>
      <c r="AP1837" s="194" t="str">
        <f>+IF(Tabla1[[#This Row],[Fecha Ingreso Plataforma]]="","",AO1837-AC1837)</f>
        <v/>
      </c>
      <c r="AQ1837" s="195"/>
      <c r="AR1837" s="197">
        <f>+IF(Tabla1[[#This Row],[Fecha Baja]]="","",VALUE(1&amp;"/"&amp;MONTH(Tabla1[[#This Row],[Fecha Baja]])&amp;"/"&amp;YEAR(Tabla1[[#This Row],[Fecha Baja]])))</f>
        <v>44075</v>
      </c>
      <c r="AS1837" s="197" t="str">
        <f>IF(Tabla1[[#This Row],[Fecha Ingreso Plataforma]]="","",VALUE(1&amp;"/"&amp;MONTH(Tabla1[[#This Row],[Fecha Ingreso Plataforma]])&amp;"/"&amp;YEAR(Tabla1[[#This Row],[Fecha Ingreso Plataforma]])))</f>
        <v/>
      </c>
      <c r="AT1837" s="194" t="str">
        <f>+IF(AND(Tabla1[[#This Row],[dias]]&gt;=135,Tabla1[[#This Row],[Estado]]="Vigente"),"Si","No")</f>
        <v>No</v>
      </c>
      <c r="AU1837" s="194" t="str">
        <f>+IF(COUNTIF('PLAN EMPLEADO'!I:I,Tabla1[[#This Row],[Mail]])=0,"No","Si")</f>
        <v>No</v>
      </c>
      <c r="AV1837" s="194" t="s">
        <v>709</v>
      </c>
      <c r="AW1837" s="194" t="s">
        <v>9010</v>
      </c>
    </row>
    <row r="1838" spans="1:49" x14ac:dyDescent="0.2">
      <c r="A1838" s="193" t="s">
        <v>27</v>
      </c>
      <c r="B1838" s="193" t="s">
        <v>3115</v>
      </c>
      <c r="C1838" s="193" t="s">
        <v>28</v>
      </c>
      <c r="D1838" s="193" t="s">
        <v>30</v>
      </c>
      <c r="E1838" s="193" t="str">
        <f>+LEFT(Tabla1[[#This Row],[RutDV]],8)</f>
        <v>18755680</v>
      </c>
      <c r="F1838" s="193" t="str">
        <f>+RIGHT(Tabla1[[#This Row],[RutDV]],1)</f>
        <v>5</v>
      </c>
      <c r="G1838" s="193" t="s">
        <v>9663</v>
      </c>
      <c r="H1838" s="193" t="s">
        <v>9976</v>
      </c>
      <c r="I1838" s="194" t="str">
        <f>+TRIM(Tabla1[[#This Row],[Nombres]]&amp;" "&amp;Tabla1[[#This Row],[Apellidos]])</f>
        <v>JOCELYN ROXANA GONZALEZ SOTO</v>
      </c>
      <c r="J1838" s="193" t="s">
        <v>9693</v>
      </c>
      <c r="K1838" s="193" t="s">
        <v>9694</v>
      </c>
      <c r="L1838" s="193" t="s">
        <v>2494</v>
      </c>
      <c r="M1838" s="193" t="s">
        <v>2499</v>
      </c>
      <c r="N1838" s="193" t="s">
        <v>3112</v>
      </c>
      <c r="O1838" s="193"/>
      <c r="P1838" s="195">
        <v>44062</v>
      </c>
      <c r="Q1838" s="195"/>
      <c r="R1838" s="196"/>
      <c r="S1838" s="196"/>
      <c r="T1838" s="196"/>
      <c r="U1838" s="196"/>
      <c r="V1838" s="195" t="s">
        <v>9711</v>
      </c>
      <c r="W1838" s="195" t="s">
        <v>8362</v>
      </c>
      <c r="X1838" s="193"/>
      <c r="Y1838" s="193" t="str">
        <f>+IFERROR(VLOOKUP(Tabla1[[#This Row],[Supervisor]],STAFF!E:H,4,0),"")</f>
        <v/>
      </c>
      <c r="Z1838" s="195">
        <v>44060</v>
      </c>
      <c r="AA1838" s="195"/>
      <c r="AB1838" s="193"/>
      <c r="AC1838" s="195"/>
      <c r="AD1838" s="193" t="s">
        <v>9976</v>
      </c>
      <c r="AE1838" s="193" t="s">
        <v>9976</v>
      </c>
      <c r="AF1838" s="193">
        <v>19511</v>
      </c>
      <c r="AG1838" s="193" t="s">
        <v>9993</v>
      </c>
      <c r="AH1838" s="193"/>
      <c r="AI1838" s="193"/>
      <c r="AJ1838" s="193">
        <v>84</v>
      </c>
      <c r="AK1838" s="193" t="s">
        <v>8362</v>
      </c>
      <c r="AL1838" s="193" t="s">
        <v>709</v>
      </c>
      <c r="AM1838" s="193"/>
      <c r="AN1838" s="193" t="str">
        <f>+IF(AL1838=45,1,"")</f>
        <v/>
      </c>
      <c r="AO1838" s="195">
        <f ca="1">+TODAY()</f>
        <v>44256</v>
      </c>
      <c r="AP1838" s="194" t="str">
        <f>+IF(Tabla1[[#This Row],[Fecha Ingreso Plataforma]]="","",AO1838-AC1838)</f>
        <v/>
      </c>
      <c r="AQ1838" s="195"/>
      <c r="AR1838" s="197">
        <f>+IF(Tabla1[[#This Row],[Fecha Baja]]="","",VALUE(1&amp;"/"&amp;MONTH(Tabla1[[#This Row],[Fecha Baja]])&amp;"/"&amp;YEAR(Tabla1[[#This Row],[Fecha Baja]])))</f>
        <v>44044</v>
      </c>
      <c r="AS1838" s="197" t="str">
        <f>IF(Tabla1[[#This Row],[Fecha Ingreso Plataforma]]="","",VALUE(1&amp;"/"&amp;MONTH(Tabla1[[#This Row],[Fecha Ingreso Plataforma]])&amp;"/"&amp;YEAR(Tabla1[[#This Row],[Fecha Ingreso Plataforma]])))</f>
        <v/>
      </c>
      <c r="AT1838" s="194" t="str">
        <f>+IF(AND(Tabla1[[#This Row],[dias]]&gt;=135,Tabla1[[#This Row],[Estado]]="Vigente"),"Si","No")</f>
        <v>No</v>
      </c>
      <c r="AU1838" s="194" t="str">
        <f>+IF(COUNTIF('PLAN EMPLEADO'!I:I,Tabla1[[#This Row],[Mail]])=0,"No","Si")</f>
        <v>No</v>
      </c>
      <c r="AV1838" s="194" t="s">
        <v>709</v>
      </c>
      <c r="AW1838" s="194" t="s">
        <v>9010</v>
      </c>
    </row>
    <row r="1839" spans="1:49" x14ac:dyDescent="0.2">
      <c r="A1839" s="193" t="s">
        <v>27</v>
      </c>
      <c r="B1839" s="193" t="s">
        <v>3115</v>
      </c>
      <c r="C1839" s="193" t="s">
        <v>28</v>
      </c>
      <c r="D1839" s="193" t="s">
        <v>30</v>
      </c>
      <c r="E1839" s="193" t="str">
        <f>+LEFT(Tabla1[[#This Row],[RutDV]],8)</f>
        <v>16183201</v>
      </c>
      <c r="F1839" s="193" t="str">
        <f>+RIGHT(Tabla1[[#This Row],[RutDV]],1)</f>
        <v>4</v>
      </c>
      <c r="G1839" s="193" t="s">
        <v>9648</v>
      </c>
      <c r="H1839" s="193" t="s">
        <v>9961</v>
      </c>
      <c r="I1839" s="194" t="str">
        <f>+TRIM(Tabla1[[#This Row],[Nombres]]&amp;" "&amp;Tabla1[[#This Row],[Apellidos]])</f>
        <v>KAREN ALEJANDRA ALVAREZ MANTEROLA</v>
      </c>
      <c r="J1839" s="193" t="s">
        <v>9666</v>
      </c>
      <c r="K1839" s="193" t="s">
        <v>9667</v>
      </c>
      <c r="L1839" s="193" t="s">
        <v>2494</v>
      </c>
      <c r="M1839" s="193" t="s">
        <v>2499</v>
      </c>
      <c r="N1839" s="193" t="s">
        <v>3112</v>
      </c>
      <c r="O1839" s="193"/>
      <c r="P1839" s="195">
        <v>44063</v>
      </c>
      <c r="Q1839" s="195"/>
      <c r="R1839" s="196"/>
      <c r="S1839" s="196"/>
      <c r="T1839" s="196"/>
      <c r="U1839" s="196"/>
      <c r="V1839" s="195" t="s">
        <v>9697</v>
      </c>
      <c r="W1839" s="195" t="s">
        <v>8362</v>
      </c>
      <c r="X1839" s="193"/>
      <c r="Y1839" s="193" t="str">
        <f>+IFERROR(VLOOKUP(Tabla1[[#This Row],[Supervisor]],STAFF!E:H,4,0),"")</f>
        <v/>
      </c>
      <c r="Z1839" s="195">
        <v>44060</v>
      </c>
      <c r="AA1839" s="195"/>
      <c r="AB1839" s="193"/>
      <c r="AC1839" s="195"/>
      <c r="AD1839" s="193" t="s">
        <v>9961</v>
      </c>
      <c r="AE1839" s="193" t="s">
        <v>9961</v>
      </c>
      <c r="AF1839" s="193">
        <v>19454</v>
      </c>
      <c r="AG1839" s="193" t="s">
        <v>9979</v>
      </c>
      <c r="AH1839" s="193"/>
      <c r="AI1839" s="193"/>
      <c r="AJ1839" s="193">
        <v>84</v>
      </c>
      <c r="AK1839" s="193" t="s">
        <v>8362</v>
      </c>
      <c r="AL1839" s="193" t="s">
        <v>709</v>
      </c>
      <c r="AM1839" s="193"/>
      <c r="AN1839" s="193" t="str">
        <f>+IF(AL1839=45,1,"")</f>
        <v/>
      </c>
      <c r="AO1839" s="195">
        <f ca="1">+TODAY()</f>
        <v>44256</v>
      </c>
      <c r="AP1839" s="194" t="str">
        <f>+IF(Tabla1[[#This Row],[Fecha Ingreso Plataforma]]="","",AO1839-AC1839)</f>
        <v/>
      </c>
      <c r="AQ1839" s="195"/>
      <c r="AR1839" s="197">
        <f>+IF(Tabla1[[#This Row],[Fecha Baja]]="","",VALUE(1&amp;"/"&amp;MONTH(Tabla1[[#This Row],[Fecha Baja]])&amp;"/"&amp;YEAR(Tabla1[[#This Row],[Fecha Baja]])))</f>
        <v>44044</v>
      </c>
      <c r="AS1839" s="197" t="str">
        <f>IF(Tabla1[[#This Row],[Fecha Ingreso Plataforma]]="","",VALUE(1&amp;"/"&amp;MONTH(Tabla1[[#This Row],[Fecha Ingreso Plataforma]])&amp;"/"&amp;YEAR(Tabla1[[#This Row],[Fecha Ingreso Plataforma]])))</f>
        <v/>
      </c>
      <c r="AT1839" s="194" t="str">
        <f>+IF(AND(Tabla1[[#This Row],[dias]]&gt;=135,Tabla1[[#This Row],[Estado]]="Vigente"),"Si","No")</f>
        <v>No</v>
      </c>
      <c r="AU1839" s="194" t="str">
        <f>+IF(COUNTIF('PLAN EMPLEADO'!I:I,Tabla1[[#This Row],[Mail]])=0,"No","Si")</f>
        <v>No</v>
      </c>
      <c r="AV1839" s="194" t="s">
        <v>709</v>
      </c>
      <c r="AW1839" s="194" t="s">
        <v>9010</v>
      </c>
    </row>
    <row r="1840" spans="1:49" x14ac:dyDescent="0.2">
      <c r="A1840" s="193" t="s">
        <v>27</v>
      </c>
      <c r="B1840" s="193" t="s">
        <v>3115</v>
      </c>
      <c r="C1840" s="193" t="s">
        <v>28</v>
      </c>
      <c r="D1840" s="193" t="s">
        <v>30</v>
      </c>
      <c r="E1840" s="193" t="str">
        <f>+LEFT(Tabla1[[#This Row],[RutDV]],8)</f>
        <v>17390865</v>
      </c>
      <c r="F1840" s="193" t="str">
        <f>+RIGHT(Tabla1[[#This Row],[RutDV]],1)</f>
        <v>2</v>
      </c>
      <c r="G1840" s="193" t="s">
        <v>9665</v>
      </c>
      <c r="H1840" s="193" t="s">
        <v>9978</v>
      </c>
      <c r="I1840" s="194" t="str">
        <f>+TRIM(Tabla1[[#This Row],[Nombres]]&amp;" "&amp;Tabla1[[#This Row],[Apellidos]])</f>
        <v>NICOLE ANDREA CARO ACEVEDO</v>
      </c>
      <c r="J1840" s="193" t="s">
        <v>9555</v>
      </c>
      <c r="K1840" s="193" t="s">
        <v>9696</v>
      </c>
      <c r="L1840" s="193" t="s">
        <v>2494</v>
      </c>
      <c r="M1840" s="193" t="s">
        <v>2499</v>
      </c>
      <c r="N1840" s="193" t="s">
        <v>3112</v>
      </c>
      <c r="O1840" s="193"/>
      <c r="P1840" s="195">
        <v>44064</v>
      </c>
      <c r="Q1840" s="195"/>
      <c r="R1840" s="196"/>
      <c r="S1840" s="196"/>
      <c r="T1840" s="196"/>
      <c r="U1840" s="196"/>
      <c r="V1840" s="195" t="s">
        <v>9713</v>
      </c>
      <c r="W1840" s="195" t="s">
        <v>8362</v>
      </c>
      <c r="X1840" s="193"/>
      <c r="Y1840" s="193" t="str">
        <f>+IFERROR(VLOOKUP(Tabla1[[#This Row],[Supervisor]],STAFF!E:H,4,0),"")</f>
        <v/>
      </c>
      <c r="Z1840" s="195">
        <v>44060</v>
      </c>
      <c r="AA1840" s="195"/>
      <c r="AB1840" s="193"/>
      <c r="AC1840" s="195"/>
      <c r="AD1840" s="193" t="s">
        <v>9978</v>
      </c>
      <c r="AE1840" s="193" t="s">
        <v>9978</v>
      </c>
      <c r="AF1840" s="193">
        <v>19513</v>
      </c>
      <c r="AG1840" s="193" t="s">
        <v>9995</v>
      </c>
      <c r="AH1840" s="193"/>
      <c r="AI1840" s="193"/>
      <c r="AJ1840" s="193">
        <v>84</v>
      </c>
      <c r="AK1840" s="193" t="s">
        <v>8362</v>
      </c>
      <c r="AL1840" s="193" t="s">
        <v>709</v>
      </c>
      <c r="AM1840" s="193"/>
      <c r="AN1840" s="193" t="str">
        <f>+IF(AL1840=45,1,"")</f>
        <v/>
      </c>
      <c r="AO1840" s="195">
        <f ca="1">+TODAY()</f>
        <v>44256</v>
      </c>
      <c r="AP1840" s="194" t="str">
        <f>+IF(Tabla1[[#This Row],[Fecha Ingreso Plataforma]]="","",AO1840-AC1840)</f>
        <v/>
      </c>
      <c r="AQ1840" s="195"/>
      <c r="AR1840" s="197">
        <f>+IF(Tabla1[[#This Row],[Fecha Baja]]="","",VALUE(1&amp;"/"&amp;MONTH(Tabla1[[#This Row],[Fecha Baja]])&amp;"/"&amp;YEAR(Tabla1[[#This Row],[Fecha Baja]])))</f>
        <v>44044</v>
      </c>
      <c r="AS1840" s="197" t="str">
        <f>IF(Tabla1[[#This Row],[Fecha Ingreso Plataforma]]="","",VALUE(1&amp;"/"&amp;MONTH(Tabla1[[#This Row],[Fecha Ingreso Plataforma]])&amp;"/"&amp;YEAR(Tabla1[[#This Row],[Fecha Ingreso Plataforma]])))</f>
        <v/>
      </c>
      <c r="AT1840" s="194" t="str">
        <f>+IF(AND(Tabla1[[#This Row],[dias]]&gt;=135,Tabla1[[#This Row],[Estado]]="Vigente"),"Si","No")</f>
        <v>No</v>
      </c>
      <c r="AU1840" s="194" t="str">
        <f>+IF(COUNTIF('PLAN EMPLEADO'!I:I,Tabla1[[#This Row],[Mail]])=0,"No","Si")</f>
        <v>No</v>
      </c>
      <c r="AV1840" s="194" t="s">
        <v>709</v>
      </c>
      <c r="AW1840" s="194" t="s">
        <v>9010</v>
      </c>
    </row>
    <row r="1841" spans="1:49" x14ac:dyDescent="0.2">
      <c r="A1841" s="193" t="s">
        <v>27</v>
      </c>
      <c r="B1841" s="193" t="s">
        <v>3115</v>
      </c>
      <c r="C1841" s="193" t="s">
        <v>28</v>
      </c>
      <c r="D1841" s="193" t="s">
        <v>30</v>
      </c>
      <c r="E1841" s="193" t="str">
        <f>+LEFT(Tabla1[[#This Row],[RutDV]],8)</f>
        <v>18645477</v>
      </c>
      <c r="F1841" s="193" t="str">
        <f>+RIGHT(Tabla1[[#This Row],[RutDV]],1)</f>
        <v>4</v>
      </c>
      <c r="G1841" s="193" t="s">
        <v>9650</v>
      </c>
      <c r="H1841" s="193" t="s">
        <v>9963</v>
      </c>
      <c r="I1841" s="194" t="str">
        <f>+TRIM(Tabla1[[#This Row],[Nombres]]&amp;" "&amp;Tabla1[[#This Row],[Apellidos]])</f>
        <v>NICOLE ANDREA MARTINEZ ALVARADO</v>
      </c>
      <c r="J1841" s="193" t="s">
        <v>9555</v>
      </c>
      <c r="K1841" s="193" t="s">
        <v>9670</v>
      </c>
      <c r="L1841" s="193" t="s">
        <v>2494</v>
      </c>
      <c r="M1841" s="193" t="s">
        <v>2499</v>
      </c>
      <c r="N1841" s="193" t="s">
        <v>3112</v>
      </c>
      <c r="O1841" s="193"/>
      <c r="P1841" s="195">
        <v>44062</v>
      </c>
      <c r="Q1841" s="195"/>
      <c r="R1841" s="196"/>
      <c r="S1841" s="196"/>
      <c r="T1841" s="196"/>
      <c r="U1841" s="196"/>
      <c r="V1841" s="195" t="s">
        <v>9699</v>
      </c>
      <c r="W1841" s="195" t="s">
        <v>8362</v>
      </c>
      <c r="X1841" s="193"/>
      <c r="Y1841" s="193" t="str">
        <f>+IFERROR(VLOOKUP(Tabla1[[#This Row],[Supervisor]],STAFF!E:H,4,0),"")</f>
        <v/>
      </c>
      <c r="Z1841" s="195">
        <v>44060</v>
      </c>
      <c r="AA1841" s="195"/>
      <c r="AB1841" s="193"/>
      <c r="AC1841" s="195"/>
      <c r="AD1841" s="193" t="s">
        <v>9963</v>
      </c>
      <c r="AE1841" s="193" t="s">
        <v>9963</v>
      </c>
      <c r="AF1841" s="193">
        <v>19455</v>
      </c>
      <c r="AG1841" s="193" t="s">
        <v>9981</v>
      </c>
      <c r="AH1841" s="193"/>
      <c r="AI1841" s="193"/>
      <c r="AJ1841" s="193">
        <v>84</v>
      </c>
      <c r="AK1841" s="193" t="s">
        <v>8362</v>
      </c>
      <c r="AL1841" s="193" t="s">
        <v>709</v>
      </c>
      <c r="AM1841" s="193"/>
      <c r="AN1841" s="193" t="str">
        <f>+IF(AL1841=45,1,"")</f>
        <v/>
      </c>
      <c r="AO1841" s="195">
        <f ca="1">+TODAY()</f>
        <v>44256</v>
      </c>
      <c r="AP1841" s="194" t="str">
        <f>+IF(Tabla1[[#This Row],[Fecha Ingreso Plataforma]]="","",AO1841-AC1841)</f>
        <v/>
      </c>
      <c r="AQ1841" s="195"/>
      <c r="AR1841" s="197">
        <f>+IF(Tabla1[[#This Row],[Fecha Baja]]="","",VALUE(1&amp;"/"&amp;MONTH(Tabla1[[#This Row],[Fecha Baja]])&amp;"/"&amp;YEAR(Tabla1[[#This Row],[Fecha Baja]])))</f>
        <v>44044</v>
      </c>
      <c r="AS1841" s="197" t="str">
        <f>IF(Tabla1[[#This Row],[Fecha Ingreso Plataforma]]="","",VALUE(1&amp;"/"&amp;MONTH(Tabla1[[#This Row],[Fecha Ingreso Plataforma]])&amp;"/"&amp;YEAR(Tabla1[[#This Row],[Fecha Ingreso Plataforma]])))</f>
        <v/>
      </c>
      <c r="AT1841" s="194" t="str">
        <f>+IF(AND(Tabla1[[#This Row],[dias]]&gt;=135,Tabla1[[#This Row],[Estado]]="Vigente"),"Si","No")</f>
        <v>No</v>
      </c>
      <c r="AU1841" s="194" t="str">
        <f>+IF(COUNTIF('PLAN EMPLEADO'!I:I,Tabla1[[#This Row],[Mail]])=0,"No","Si")</f>
        <v>No</v>
      </c>
      <c r="AV1841" s="194" t="s">
        <v>709</v>
      </c>
      <c r="AW1841" s="194" t="s">
        <v>9010</v>
      </c>
    </row>
    <row r="1842" spans="1:49" x14ac:dyDescent="0.2">
      <c r="A1842" s="193" t="s">
        <v>27</v>
      </c>
      <c r="B1842" s="193" t="s">
        <v>3115</v>
      </c>
      <c r="C1842" s="193" t="s">
        <v>28</v>
      </c>
      <c r="D1842" s="193" t="s">
        <v>30</v>
      </c>
      <c r="E1842" s="193" t="str">
        <f>+LEFT(Tabla1[[#This Row],[RutDV]],8)</f>
        <v>20127355</v>
      </c>
      <c r="F1842" s="193" t="str">
        <f>+RIGHT(Tabla1[[#This Row],[RutDV]],1)</f>
        <v>2</v>
      </c>
      <c r="G1842" s="193" t="s">
        <v>9658</v>
      </c>
      <c r="H1842" s="193" t="s">
        <v>9971</v>
      </c>
      <c r="I1842" s="194" t="str">
        <f>+TRIM(Tabla1[[#This Row],[Nombres]]&amp;" "&amp;Tabla1[[#This Row],[Apellidos]])</f>
        <v>VICTORIA ANGELICA VELASQUEZ PEREZ</v>
      </c>
      <c r="J1842" s="193" t="s">
        <v>9684</v>
      </c>
      <c r="K1842" s="193" t="s">
        <v>9685</v>
      </c>
      <c r="L1842" s="193" t="s">
        <v>2494</v>
      </c>
      <c r="M1842" s="193" t="s">
        <v>2499</v>
      </c>
      <c r="N1842" s="193" t="s">
        <v>3112</v>
      </c>
      <c r="O1842" s="193"/>
      <c r="P1842" s="195">
        <v>44065</v>
      </c>
      <c r="Q1842" s="195"/>
      <c r="R1842" s="196"/>
      <c r="S1842" s="196"/>
      <c r="T1842" s="196"/>
      <c r="U1842" s="196"/>
      <c r="V1842" s="195" t="s">
        <v>9706</v>
      </c>
      <c r="W1842" s="195" t="s">
        <v>8362</v>
      </c>
      <c r="X1842" s="193"/>
      <c r="Y1842" s="193" t="str">
        <f>+IFERROR(VLOOKUP(Tabla1[[#This Row],[Supervisor]],STAFF!E:H,4,0),"")</f>
        <v/>
      </c>
      <c r="Z1842" s="195">
        <v>44060</v>
      </c>
      <c r="AA1842" s="195"/>
      <c r="AB1842" s="193"/>
      <c r="AC1842" s="195"/>
      <c r="AD1842" s="193" t="s">
        <v>9971</v>
      </c>
      <c r="AE1842" s="193" t="s">
        <v>9971</v>
      </c>
      <c r="AF1842" s="193">
        <v>19233</v>
      </c>
      <c r="AG1842" s="193" t="s">
        <v>9989</v>
      </c>
      <c r="AH1842" s="193"/>
      <c r="AI1842" s="193"/>
      <c r="AJ1842" s="193">
        <v>84</v>
      </c>
      <c r="AK1842" s="193" t="s">
        <v>8362</v>
      </c>
      <c r="AL1842" s="193" t="s">
        <v>709</v>
      </c>
      <c r="AM1842" s="193"/>
      <c r="AN1842" s="193" t="str">
        <f>+IF(AL1842=45,1,"")</f>
        <v/>
      </c>
      <c r="AO1842" s="195">
        <f ca="1">+TODAY()</f>
        <v>44256</v>
      </c>
      <c r="AP1842" s="194" t="str">
        <f>+IF(Tabla1[[#This Row],[Fecha Ingreso Plataforma]]="","",AO1842-AC1842)</f>
        <v/>
      </c>
      <c r="AQ1842" s="195"/>
      <c r="AR1842" s="197">
        <f>+IF(Tabla1[[#This Row],[Fecha Baja]]="","",VALUE(1&amp;"/"&amp;MONTH(Tabla1[[#This Row],[Fecha Baja]])&amp;"/"&amp;YEAR(Tabla1[[#This Row],[Fecha Baja]])))</f>
        <v>44044</v>
      </c>
      <c r="AS1842" s="197" t="str">
        <f>IF(Tabla1[[#This Row],[Fecha Ingreso Plataforma]]="","",VALUE(1&amp;"/"&amp;MONTH(Tabla1[[#This Row],[Fecha Ingreso Plataforma]])&amp;"/"&amp;YEAR(Tabla1[[#This Row],[Fecha Ingreso Plataforma]])))</f>
        <v/>
      </c>
      <c r="AT1842" s="194" t="str">
        <f>+IF(AND(Tabla1[[#This Row],[dias]]&gt;=135,Tabla1[[#This Row],[Estado]]="Vigente"),"Si","No")</f>
        <v>No</v>
      </c>
      <c r="AU1842" s="194" t="str">
        <f>+IF(COUNTIF('PLAN EMPLEADO'!I:I,Tabla1[[#This Row],[Mail]])=0,"No","Si")</f>
        <v>No</v>
      </c>
      <c r="AV1842" s="194" t="s">
        <v>709</v>
      </c>
      <c r="AW1842" s="194" t="s">
        <v>9010</v>
      </c>
    </row>
    <row r="1843" spans="1:49" x14ac:dyDescent="0.2">
      <c r="A1843" s="193" t="s">
        <v>27</v>
      </c>
      <c r="B1843" s="193" t="s">
        <v>3115</v>
      </c>
      <c r="C1843" s="193" t="s">
        <v>28</v>
      </c>
      <c r="D1843" s="193" t="s">
        <v>30</v>
      </c>
      <c r="E1843" s="193" t="str">
        <f>+LEFT(Tabla1[[#This Row],[RutDV]],8)</f>
        <v>18984678</v>
      </c>
      <c r="F1843" s="193" t="str">
        <f>+RIGHT(Tabla1[[#This Row],[RutDV]],1)</f>
        <v>9</v>
      </c>
      <c r="G1843" s="193" t="s">
        <v>9662</v>
      </c>
      <c r="H1843" s="193" t="s">
        <v>9975</v>
      </c>
      <c r="I1843" s="194" t="str">
        <f>+TRIM(Tabla1[[#This Row],[Nombres]]&amp;" "&amp;Tabla1[[#This Row],[Apellidos]])</f>
        <v>VALERIA SARAY CORTES SALAS</v>
      </c>
      <c r="J1843" s="193" t="s">
        <v>9691</v>
      </c>
      <c r="K1843" s="193" t="s">
        <v>9692</v>
      </c>
      <c r="L1843" s="193" t="s">
        <v>2494</v>
      </c>
      <c r="M1843" s="193" t="s">
        <v>2499</v>
      </c>
      <c r="N1843" s="193" t="s">
        <v>3112</v>
      </c>
      <c r="O1843" s="193"/>
      <c r="P1843" s="195">
        <v>44075</v>
      </c>
      <c r="Q1843" s="195"/>
      <c r="R1843" s="196"/>
      <c r="S1843" s="196"/>
      <c r="T1843" s="196"/>
      <c r="U1843" s="196"/>
      <c r="V1843" s="195" t="s">
        <v>9710</v>
      </c>
      <c r="W1843" s="195" t="s">
        <v>8362</v>
      </c>
      <c r="X1843" s="193"/>
      <c r="Y1843" s="193" t="str">
        <f>+IFERROR(VLOOKUP(Tabla1[[#This Row],[Supervisor]],STAFF!E:H,4,0),"")</f>
        <v/>
      </c>
      <c r="Z1843" s="195">
        <v>44060</v>
      </c>
      <c r="AA1843" s="195"/>
      <c r="AB1843" s="193"/>
      <c r="AC1843" s="195"/>
      <c r="AD1843" s="193" t="s">
        <v>9975</v>
      </c>
      <c r="AE1843" s="193" t="s">
        <v>9975</v>
      </c>
      <c r="AF1843" s="193">
        <v>19510</v>
      </c>
      <c r="AG1843" s="193" t="s">
        <v>3041</v>
      </c>
      <c r="AH1843" s="193"/>
      <c r="AI1843" s="193"/>
      <c r="AJ1843" s="193">
        <v>84</v>
      </c>
      <c r="AK1843" s="193" t="s">
        <v>8362</v>
      </c>
      <c r="AL1843" s="193" t="s">
        <v>709</v>
      </c>
      <c r="AM1843" s="193"/>
      <c r="AN1843" s="193" t="str">
        <f>+IF(AL1843=45,1,"")</f>
        <v/>
      </c>
      <c r="AO1843" s="195">
        <f ca="1">+TODAY()</f>
        <v>44256</v>
      </c>
      <c r="AP1843" s="194" t="str">
        <f>+IF(Tabla1[[#This Row],[Fecha Ingreso Plataforma]]="","",AO1843-AC1843)</f>
        <v/>
      </c>
      <c r="AQ1843" s="195"/>
      <c r="AR1843" s="197">
        <f>+IF(Tabla1[[#This Row],[Fecha Baja]]="","",VALUE(1&amp;"/"&amp;MONTH(Tabla1[[#This Row],[Fecha Baja]])&amp;"/"&amp;YEAR(Tabla1[[#This Row],[Fecha Baja]])))</f>
        <v>44075</v>
      </c>
      <c r="AS1843" s="197" t="str">
        <f>IF(Tabla1[[#This Row],[Fecha Ingreso Plataforma]]="","",VALUE(1&amp;"/"&amp;MONTH(Tabla1[[#This Row],[Fecha Ingreso Plataforma]])&amp;"/"&amp;YEAR(Tabla1[[#This Row],[Fecha Ingreso Plataforma]])))</f>
        <v/>
      </c>
      <c r="AT1843" s="194" t="str">
        <f>+IF(AND(Tabla1[[#This Row],[dias]]&gt;=135,Tabla1[[#This Row],[Estado]]="Vigente"),"Si","No")</f>
        <v>No</v>
      </c>
      <c r="AU1843" s="194" t="str">
        <f>+IF(COUNTIF('PLAN EMPLEADO'!I:I,Tabla1[[#This Row],[Mail]])=0,"No","Si")</f>
        <v>No</v>
      </c>
      <c r="AV1843" s="194" t="s">
        <v>709</v>
      </c>
      <c r="AW1843" s="194" t="s">
        <v>9010</v>
      </c>
    </row>
    <row r="1844" spans="1:49" x14ac:dyDescent="0.2">
      <c r="A1844" s="37" t="s">
        <v>27</v>
      </c>
      <c r="B1844" s="37" t="s">
        <v>3115</v>
      </c>
      <c r="C1844" s="37" t="s">
        <v>28</v>
      </c>
      <c r="D1844" s="37" t="s">
        <v>30</v>
      </c>
      <c r="E1844" s="193" t="str">
        <f>+LEFT(Tabla1[[#This Row],[RutDV]],8)</f>
        <v>20864293</v>
      </c>
      <c r="F1844" s="193" t="str">
        <f>+RIGHT(Tabla1[[#This Row],[RutDV]],1)</f>
        <v>6</v>
      </c>
      <c r="G1844" s="193" t="s">
        <v>9907</v>
      </c>
      <c r="H1844" s="193" t="s">
        <v>10003</v>
      </c>
      <c r="I1844" s="194" t="str">
        <f>+TRIM(Tabla1[[#This Row],[Nombres]]&amp;" "&amp;Tabla1[[#This Row],[Apellidos]])</f>
        <v>ALEXANDER ALFREDO ACOSTA DIAZ</v>
      </c>
      <c r="J1844" s="193" t="s">
        <v>9855</v>
      </c>
      <c r="K1844" s="193" t="s">
        <v>9856</v>
      </c>
      <c r="L1844" s="193" t="s">
        <v>2494</v>
      </c>
      <c r="M1844" s="193" t="s">
        <v>2499</v>
      </c>
      <c r="N1844" s="193" t="s">
        <v>3112</v>
      </c>
      <c r="O1844" s="193"/>
      <c r="P1844" s="195">
        <v>44078</v>
      </c>
      <c r="Q1844" s="195"/>
      <c r="R1844" s="196"/>
      <c r="S1844" s="196"/>
      <c r="T1844" s="196"/>
      <c r="U1844" s="196"/>
      <c r="V1844" s="195" t="s">
        <v>9938</v>
      </c>
      <c r="W1844" s="195" t="s">
        <v>5890</v>
      </c>
      <c r="X1844" s="193"/>
      <c r="Y1844" s="193" t="str">
        <f>+IFERROR(VLOOKUP(Tabla1[[#This Row],[Supervisor]],STAFF!E:H,4,0),"")</f>
        <v/>
      </c>
      <c r="Z1844" s="195">
        <v>44067</v>
      </c>
      <c r="AA1844" s="195"/>
      <c r="AB1844" s="193"/>
      <c r="AC1844" s="195"/>
      <c r="AD1844" s="193" t="s">
        <v>10003</v>
      </c>
      <c r="AE1844" s="193" t="s">
        <v>10003</v>
      </c>
      <c r="AF1844" s="193"/>
      <c r="AG1844" s="193" t="s">
        <v>10034</v>
      </c>
      <c r="AH1844" s="193"/>
      <c r="AI1844" s="193"/>
      <c r="AJ1844" s="193">
        <v>85</v>
      </c>
      <c r="AK1844" s="37" t="s">
        <v>5890</v>
      </c>
      <c r="AL1844" s="193" t="s">
        <v>709</v>
      </c>
      <c r="AM1844" s="193"/>
      <c r="AN1844" s="193" t="str">
        <f>+IF(AL1844=45,1,"")</f>
        <v/>
      </c>
      <c r="AO1844" s="195">
        <f ca="1">+TODAY()</f>
        <v>44256</v>
      </c>
      <c r="AP1844" s="194" t="str">
        <f>+IF(Tabla1[[#This Row],[Fecha Ingreso Plataforma]]="","",AO1844-AC1844)</f>
        <v/>
      </c>
      <c r="AQ1844" s="195"/>
      <c r="AR1844" s="197">
        <f>+IF(Tabla1[[#This Row],[Fecha Baja]]="","",VALUE(1&amp;"/"&amp;MONTH(Tabla1[[#This Row],[Fecha Baja]])&amp;"/"&amp;YEAR(Tabla1[[#This Row],[Fecha Baja]])))</f>
        <v>44075</v>
      </c>
      <c r="AS1844" s="197" t="str">
        <f>IF(Tabla1[[#This Row],[Fecha Ingreso Plataforma]]="","",VALUE(1&amp;"/"&amp;MONTH(Tabla1[[#This Row],[Fecha Ingreso Plataforma]])&amp;"/"&amp;YEAR(Tabla1[[#This Row],[Fecha Ingreso Plataforma]])))</f>
        <v/>
      </c>
      <c r="AT1844" s="194" t="str">
        <f>+IF(AND(Tabla1[[#This Row],[dias]]&gt;=135,Tabla1[[#This Row],[Estado]]="Vigente"),"Si","No")</f>
        <v>No</v>
      </c>
      <c r="AU1844" s="194" t="str">
        <f>+IF(COUNTIF('PLAN EMPLEADO'!I:I,Tabla1[[#This Row],[Mail]])=0,"No","Si")</f>
        <v>No</v>
      </c>
      <c r="AV1844" s="194" t="s">
        <v>709</v>
      </c>
      <c r="AW1844" s="194" t="s">
        <v>9010</v>
      </c>
    </row>
    <row r="1845" spans="1:49" x14ac:dyDescent="0.2">
      <c r="A1845" s="37" t="s">
        <v>27</v>
      </c>
      <c r="B1845" s="37" t="s">
        <v>3115</v>
      </c>
      <c r="C1845" s="37" t="s">
        <v>28</v>
      </c>
      <c r="D1845" s="37" t="s">
        <v>30</v>
      </c>
      <c r="E1845" s="193" t="str">
        <f>+LEFT(Tabla1[[#This Row],[RutDV]],8)</f>
        <v>18201971</v>
      </c>
      <c r="F1845" s="193" t="str">
        <f>+RIGHT(Tabla1[[#This Row],[RutDV]],1)</f>
        <v>2</v>
      </c>
      <c r="G1845" s="193" t="s">
        <v>9913</v>
      </c>
      <c r="H1845" s="193" t="s">
        <v>10009</v>
      </c>
      <c r="I1845" s="194" t="str">
        <f>+TRIM(Tabla1[[#This Row],[Nombres]]&amp;" "&amp;Tabla1[[#This Row],[Apellidos]])</f>
        <v>ALEJANDRO ALFONSO ALTAMIRANO URBINA</v>
      </c>
      <c r="J1845" s="193" t="s">
        <v>9866</v>
      </c>
      <c r="K1845" s="193" t="s">
        <v>9867</v>
      </c>
      <c r="L1845" s="193" t="s">
        <v>2494</v>
      </c>
      <c r="M1845" s="193" t="s">
        <v>2499</v>
      </c>
      <c r="N1845" s="193" t="s">
        <v>3112</v>
      </c>
      <c r="O1845" s="193"/>
      <c r="P1845" s="195">
        <v>44072</v>
      </c>
      <c r="Q1845" s="195"/>
      <c r="R1845" s="196"/>
      <c r="S1845" s="196"/>
      <c r="T1845" s="196"/>
      <c r="U1845" s="196"/>
      <c r="V1845" s="195" t="s">
        <v>9944</v>
      </c>
      <c r="W1845" s="195" t="s">
        <v>5890</v>
      </c>
      <c r="X1845" s="193"/>
      <c r="Y1845" s="193" t="str">
        <f>+IFERROR(VLOOKUP(Tabla1[[#This Row],[Supervisor]],STAFF!E:H,4,0),"")</f>
        <v/>
      </c>
      <c r="Z1845" s="195">
        <v>44067</v>
      </c>
      <c r="AA1845" s="195"/>
      <c r="AB1845" s="193"/>
      <c r="AC1845" s="195"/>
      <c r="AD1845" s="193" t="s">
        <v>10009</v>
      </c>
      <c r="AE1845" s="193" t="s">
        <v>10009</v>
      </c>
      <c r="AF1845" s="193"/>
      <c r="AG1845" s="193" t="s">
        <v>10040</v>
      </c>
      <c r="AH1845" s="193"/>
      <c r="AI1845" s="193"/>
      <c r="AJ1845" s="193">
        <v>85</v>
      </c>
      <c r="AK1845" s="37" t="s">
        <v>5890</v>
      </c>
      <c r="AL1845" s="193" t="s">
        <v>709</v>
      </c>
      <c r="AM1845" s="193"/>
      <c r="AN1845" s="193" t="str">
        <f>+IF(AL1845=45,1,"")</f>
        <v/>
      </c>
      <c r="AO1845" s="195">
        <f ca="1">+TODAY()</f>
        <v>44256</v>
      </c>
      <c r="AP1845" s="194" t="str">
        <f>+IF(Tabla1[[#This Row],[Fecha Ingreso Plataforma]]="","",AO1845-AC1845)</f>
        <v/>
      </c>
      <c r="AQ1845" s="195"/>
      <c r="AR1845" s="197">
        <f>+IF(Tabla1[[#This Row],[Fecha Baja]]="","",VALUE(1&amp;"/"&amp;MONTH(Tabla1[[#This Row],[Fecha Baja]])&amp;"/"&amp;YEAR(Tabla1[[#This Row],[Fecha Baja]])))</f>
        <v>44044</v>
      </c>
      <c r="AS1845" s="197" t="str">
        <f>IF(Tabla1[[#This Row],[Fecha Ingreso Plataforma]]="","",VALUE(1&amp;"/"&amp;MONTH(Tabla1[[#This Row],[Fecha Ingreso Plataforma]])&amp;"/"&amp;YEAR(Tabla1[[#This Row],[Fecha Ingreso Plataforma]])))</f>
        <v/>
      </c>
      <c r="AT1845" s="194" t="str">
        <f>+IF(AND(Tabla1[[#This Row],[dias]]&gt;=135,Tabla1[[#This Row],[Estado]]="Vigente"),"Si","No")</f>
        <v>No</v>
      </c>
      <c r="AU1845" s="194" t="str">
        <f>+IF(COUNTIF('PLAN EMPLEADO'!I:I,Tabla1[[#This Row],[Mail]])=0,"No","Si")</f>
        <v>No</v>
      </c>
      <c r="AV1845" s="194" t="s">
        <v>709</v>
      </c>
      <c r="AW1845" s="194" t="s">
        <v>9010</v>
      </c>
    </row>
    <row r="1846" spans="1:49" x14ac:dyDescent="0.2">
      <c r="A1846" s="37" t="s">
        <v>27</v>
      </c>
      <c r="B1846" s="37" t="s">
        <v>3115</v>
      </c>
      <c r="C1846" s="37" t="s">
        <v>28</v>
      </c>
      <c r="D1846" s="37" t="s">
        <v>30</v>
      </c>
      <c r="E1846" s="193" t="str">
        <f>+LEFT(Tabla1[[#This Row],[RutDV]],8)</f>
        <v>19295987</v>
      </c>
      <c r="F1846" s="193" t="str">
        <f>+RIGHT(Tabla1[[#This Row],[RutDV]],1)</f>
        <v>K</v>
      </c>
      <c r="G1846" s="193" t="s">
        <v>9914</v>
      </c>
      <c r="H1846" s="193" t="s">
        <v>10010</v>
      </c>
      <c r="I1846" s="194" t="str">
        <f>+TRIM(Tabla1[[#This Row],[Nombres]]&amp;" "&amp;Tabla1[[#This Row],[Apellidos]])</f>
        <v>ANITA ALDANA LUMINALDA TRIGO RIVADENEIRA</v>
      </c>
      <c r="J1846" s="193" t="s">
        <v>9868</v>
      </c>
      <c r="K1846" s="193" t="s">
        <v>9869</v>
      </c>
      <c r="L1846" s="193" t="s">
        <v>2494</v>
      </c>
      <c r="M1846" s="193" t="s">
        <v>2499</v>
      </c>
      <c r="N1846" s="193" t="s">
        <v>3112</v>
      </c>
      <c r="O1846" s="193"/>
      <c r="P1846" s="195">
        <v>44078</v>
      </c>
      <c r="Q1846" s="195"/>
      <c r="R1846" s="196"/>
      <c r="S1846" s="196"/>
      <c r="T1846" s="196"/>
      <c r="U1846" s="196"/>
      <c r="V1846" s="195" t="s">
        <v>9126</v>
      </c>
      <c r="W1846" s="195" t="s">
        <v>5890</v>
      </c>
      <c r="X1846" s="193"/>
      <c r="Y1846" s="193" t="str">
        <f>+IFERROR(VLOOKUP(Tabla1[[#This Row],[Supervisor]],STAFF!E:H,4,0),"")</f>
        <v/>
      </c>
      <c r="Z1846" s="195">
        <v>44067</v>
      </c>
      <c r="AA1846" s="195"/>
      <c r="AB1846" s="193"/>
      <c r="AC1846" s="195"/>
      <c r="AD1846" s="193" t="s">
        <v>10010</v>
      </c>
      <c r="AE1846" s="193" t="s">
        <v>10010</v>
      </c>
      <c r="AF1846" s="193"/>
      <c r="AG1846" s="193" t="s">
        <v>10041</v>
      </c>
      <c r="AH1846" s="193"/>
      <c r="AI1846" s="193"/>
      <c r="AJ1846" s="193">
        <v>85</v>
      </c>
      <c r="AK1846" s="37" t="s">
        <v>5890</v>
      </c>
      <c r="AL1846" s="193" t="s">
        <v>709</v>
      </c>
      <c r="AM1846" s="193"/>
      <c r="AN1846" s="193" t="str">
        <f>+IF(AL1846=45,1,"")</f>
        <v/>
      </c>
      <c r="AO1846" s="195">
        <f ca="1">+TODAY()</f>
        <v>44256</v>
      </c>
      <c r="AP1846" s="194" t="str">
        <f>+IF(Tabla1[[#This Row],[Fecha Ingreso Plataforma]]="","",AO1846-AC1846)</f>
        <v/>
      </c>
      <c r="AQ1846" s="195"/>
      <c r="AR1846" s="197">
        <f>+IF(Tabla1[[#This Row],[Fecha Baja]]="","",VALUE(1&amp;"/"&amp;MONTH(Tabla1[[#This Row],[Fecha Baja]])&amp;"/"&amp;YEAR(Tabla1[[#This Row],[Fecha Baja]])))</f>
        <v>44075</v>
      </c>
      <c r="AS1846" s="197" t="str">
        <f>IF(Tabla1[[#This Row],[Fecha Ingreso Plataforma]]="","",VALUE(1&amp;"/"&amp;MONTH(Tabla1[[#This Row],[Fecha Ingreso Plataforma]])&amp;"/"&amp;YEAR(Tabla1[[#This Row],[Fecha Ingreso Plataforma]])))</f>
        <v/>
      </c>
      <c r="AT1846" s="194" t="str">
        <f>+IF(AND(Tabla1[[#This Row],[dias]]&gt;=135,Tabla1[[#This Row],[Estado]]="Vigente"),"Si","No")</f>
        <v>No</v>
      </c>
      <c r="AU1846" s="194" t="str">
        <f>+IF(COUNTIF('PLAN EMPLEADO'!I:I,Tabla1[[#This Row],[Mail]])=0,"No","Si")</f>
        <v>No</v>
      </c>
      <c r="AV1846" s="194" t="s">
        <v>709</v>
      </c>
      <c r="AW1846" s="194" t="s">
        <v>9010</v>
      </c>
    </row>
    <row r="1847" spans="1:49" x14ac:dyDescent="0.2">
      <c r="A1847" s="37" t="s">
        <v>27</v>
      </c>
      <c r="B1847" s="37" t="s">
        <v>3115</v>
      </c>
      <c r="C1847" s="37" t="s">
        <v>28</v>
      </c>
      <c r="D1847" s="37" t="s">
        <v>30</v>
      </c>
      <c r="E1847" s="193" t="str">
        <f>+LEFT(Tabla1[[#This Row],[RutDV]],8)</f>
        <v>18631921</v>
      </c>
      <c r="F1847" s="193" t="str">
        <f>+RIGHT(Tabla1[[#This Row],[RutDV]],1)</f>
        <v>4</v>
      </c>
      <c r="G1847" s="193" t="s">
        <v>9921</v>
      </c>
      <c r="H1847" s="193" t="s">
        <v>10017</v>
      </c>
      <c r="I1847" s="194" t="str">
        <f>+TRIM(Tabla1[[#This Row],[Nombres]]&amp;" "&amp;Tabla1[[#This Row],[Apellidos]])</f>
        <v>ALEJANDRA VALENTINA GAJARDO GONZALEZ</v>
      </c>
      <c r="J1847" s="193" t="s">
        <v>9881</v>
      </c>
      <c r="K1847" s="193" t="s">
        <v>9882</v>
      </c>
      <c r="L1847" s="193" t="s">
        <v>2494</v>
      </c>
      <c r="M1847" s="193" t="s">
        <v>2499</v>
      </c>
      <c r="N1847" s="193" t="s">
        <v>3112</v>
      </c>
      <c r="O1847" s="193"/>
      <c r="P1847" s="195">
        <v>44072</v>
      </c>
      <c r="Q1847" s="195"/>
      <c r="R1847" s="196"/>
      <c r="S1847" s="196"/>
      <c r="T1847" s="196"/>
      <c r="U1847" s="196"/>
      <c r="V1847" s="195" t="s">
        <v>9951</v>
      </c>
      <c r="W1847" s="195" t="s">
        <v>5890</v>
      </c>
      <c r="X1847" s="193"/>
      <c r="Y1847" s="193" t="str">
        <f>+IFERROR(VLOOKUP(Tabla1[[#This Row],[Supervisor]],STAFF!E:H,4,0),"")</f>
        <v/>
      </c>
      <c r="Z1847" s="195">
        <v>44067</v>
      </c>
      <c r="AA1847" s="195"/>
      <c r="AB1847" s="193"/>
      <c r="AC1847" s="195"/>
      <c r="AD1847" s="193" t="s">
        <v>10017</v>
      </c>
      <c r="AE1847" s="193" t="s">
        <v>10017</v>
      </c>
      <c r="AF1847" s="193">
        <v>19475</v>
      </c>
      <c r="AG1847" s="193" t="s">
        <v>10048</v>
      </c>
      <c r="AH1847" s="193"/>
      <c r="AI1847" s="193"/>
      <c r="AJ1847" s="193">
        <v>85</v>
      </c>
      <c r="AK1847" s="37" t="s">
        <v>5890</v>
      </c>
      <c r="AL1847" s="193" t="s">
        <v>709</v>
      </c>
      <c r="AM1847" s="193"/>
      <c r="AN1847" s="193" t="str">
        <f>+IF(AL1847=45,1,"")</f>
        <v/>
      </c>
      <c r="AO1847" s="195">
        <f ca="1">+TODAY()</f>
        <v>44256</v>
      </c>
      <c r="AP1847" s="194" t="str">
        <f>+IF(Tabla1[[#This Row],[Fecha Ingreso Plataforma]]="","",AO1847-AC1847)</f>
        <v/>
      </c>
      <c r="AQ1847" s="195"/>
      <c r="AR1847" s="197">
        <f>+IF(Tabla1[[#This Row],[Fecha Baja]]="","",VALUE(1&amp;"/"&amp;MONTH(Tabla1[[#This Row],[Fecha Baja]])&amp;"/"&amp;YEAR(Tabla1[[#This Row],[Fecha Baja]])))</f>
        <v>44044</v>
      </c>
      <c r="AS1847" s="197" t="str">
        <f>IF(Tabla1[[#This Row],[Fecha Ingreso Plataforma]]="","",VALUE(1&amp;"/"&amp;MONTH(Tabla1[[#This Row],[Fecha Ingreso Plataforma]])&amp;"/"&amp;YEAR(Tabla1[[#This Row],[Fecha Ingreso Plataforma]])))</f>
        <v/>
      </c>
      <c r="AT1847" s="194" t="str">
        <f>+IF(AND(Tabla1[[#This Row],[dias]]&gt;=135,Tabla1[[#This Row],[Estado]]="Vigente"),"Si","No")</f>
        <v>No</v>
      </c>
      <c r="AU1847" s="194" t="str">
        <f>+IF(COUNTIF('PLAN EMPLEADO'!I:I,Tabla1[[#This Row],[Mail]])=0,"No","Si")</f>
        <v>No</v>
      </c>
      <c r="AV1847" s="194" t="s">
        <v>709</v>
      </c>
      <c r="AW1847" s="194" t="s">
        <v>9010</v>
      </c>
    </row>
    <row r="1848" spans="1:49" x14ac:dyDescent="0.2">
      <c r="A1848" s="37" t="s">
        <v>27</v>
      </c>
      <c r="B1848" s="37" t="s">
        <v>3115</v>
      </c>
      <c r="C1848" s="37" t="s">
        <v>28</v>
      </c>
      <c r="D1848" s="37" t="s">
        <v>30</v>
      </c>
      <c r="E1848" s="193" t="str">
        <f>+LEFT(Tabla1[[#This Row],[RutDV]],8)</f>
        <v>21892364</v>
      </c>
      <c r="F1848" s="193" t="str">
        <f>+RIGHT(Tabla1[[#This Row],[RutDV]],1)</f>
        <v>K</v>
      </c>
      <c r="G1848" s="193" t="s">
        <v>9919</v>
      </c>
      <c r="H1848" s="193" t="s">
        <v>10015</v>
      </c>
      <c r="I1848" s="194" t="str">
        <f>+TRIM(Tabla1[[#This Row],[Nombres]]&amp;" "&amp;Tabla1[[#This Row],[Apellidos]])</f>
        <v>BASTIAN GABRIEL GAETE CALLEJAS</v>
      </c>
      <c r="J1848" s="193" t="s">
        <v>9877</v>
      </c>
      <c r="K1848" s="193" t="s">
        <v>9878</v>
      </c>
      <c r="L1848" s="193" t="s">
        <v>2494</v>
      </c>
      <c r="M1848" s="193" t="s">
        <v>2499</v>
      </c>
      <c r="N1848" s="193" t="s">
        <v>3112</v>
      </c>
      <c r="O1848" s="193"/>
      <c r="P1848" s="195">
        <v>44075</v>
      </c>
      <c r="Q1848" s="195"/>
      <c r="R1848" s="196"/>
      <c r="S1848" s="196"/>
      <c r="T1848" s="196"/>
      <c r="U1848" s="196"/>
      <c r="V1848" s="195" t="s">
        <v>9949</v>
      </c>
      <c r="W1848" s="195" t="s">
        <v>5890</v>
      </c>
      <c r="X1848" s="193"/>
      <c r="Y1848" s="193" t="str">
        <f>+IFERROR(VLOOKUP(Tabla1[[#This Row],[Supervisor]],STAFF!E:H,4,0),"")</f>
        <v/>
      </c>
      <c r="Z1848" s="195">
        <v>44067</v>
      </c>
      <c r="AA1848" s="195"/>
      <c r="AB1848" s="193"/>
      <c r="AC1848" s="195"/>
      <c r="AD1848" s="193" t="s">
        <v>10015</v>
      </c>
      <c r="AE1848" s="193" t="s">
        <v>10015</v>
      </c>
      <c r="AF1848" s="193">
        <v>19468</v>
      </c>
      <c r="AG1848" s="193" t="s">
        <v>10046</v>
      </c>
      <c r="AH1848" s="193"/>
      <c r="AI1848" s="193"/>
      <c r="AJ1848" s="193">
        <v>85</v>
      </c>
      <c r="AK1848" s="37" t="s">
        <v>5890</v>
      </c>
      <c r="AL1848" s="193" t="s">
        <v>709</v>
      </c>
      <c r="AM1848" s="193"/>
      <c r="AN1848" s="193" t="str">
        <f>+IF(AL1848=45,1,"")</f>
        <v/>
      </c>
      <c r="AO1848" s="195">
        <f ca="1">+TODAY()</f>
        <v>44256</v>
      </c>
      <c r="AP1848" s="194" t="str">
        <f>+IF(Tabla1[[#This Row],[Fecha Ingreso Plataforma]]="","",AO1848-AC1848)</f>
        <v/>
      </c>
      <c r="AQ1848" s="195"/>
      <c r="AR1848" s="197">
        <f>+IF(Tabla1[[#This Row],[Fecha Baja]]="","",VALUE(1&amp;"/"&amp;MONTH(Tabla1[[#This Row],[Fecha Baja]])&amp;"/"&amp;YEAR(Tabla1[[#This Row],[Fecha Baja]])))</f>
        <v>44075</v>
      </c>
      <c r="AS1848" s="197" t="str">
        <f>IF(Tabla1[[#This Row],[Fecha Ingreso Plataforma]]="","",VALUE(1&amp;"/"&amp;MONTH(Tabla1[[#This Row],[Fecha Ingreso Plataforma]])&amp;"/"&amp;YEAR(Tabla1[[#This Row],[Fecha Ingreso Plataforma]])))</f>
        <v/>
      </c>
      <c r="AT1848" s="194" t="str">
        <f>+IF(AND(Tabla1[[#This Row],[dias]]&gt;=135,Tabla1[[#This Row],[Estado]]="Vigente"),"Si","No")</f>
        <v>No</v>
      </c>
      <c r="AU1848" s="194" t="str">
        <f>+IF(COUNTIF('PLAN EMPLEADO'!I:I,Tabla1[[#This Row],[Mail]])=0,"No","Si")</f>
        <v>No</v>
      </c>
      <c r="AV1848" s="194" t="s">
        <v>709</v>
      </c>
      <c r="AW1848" s="194" t="s">
        <v>9010</v>
      </c>
    </row>
    <row r="1849" spans="1:49" x14ac:dyDescent="0.2">
      <c r="A1849" s="37" t="s">
        <v>27</v>
      </c>
      <c r="B1849" s="37" t="s">
        <v>3115</v>
      </c>
      <c r="C1849" s="37" t="s">
        <v>28</v>
      </c>
      <c r="D1849" s="37" t="s">
        <v>30</v>
      </c>
      <c r="E1849" s="193" t="str">
        <f>+LEFT(Tabla1[[#This Row],[RutDV]],8)</f>
        <v>19539390</v>
      </c>
      <c r="F1849" s="193" t="str">
        <f>+RIGHT(Tabla1[[#This Row],[RutDV]],1)</f>
        <v>7</v>
      </c>
      <c r="G1849" s="193" t="s">
        <v>9925</v>
      </c>
      <c r="H1849" s="193" t="s">
        <v>10021</v>
      </c>
      <c r="I1849" s="194" t="str">
        <f>+TRIM(Tabla1[[#This Row],[Nombres]]&amp;" "&amp;Tabla1[[#This Row],[Apellidos]])</f>
        <v>CRISTOPHER BRANDON ANDRADE ASTABURUAGA</v>
      </c>
      <c r="J1849" s="193" t="s">
        <v>9889</v>
      </c>
      <c r="K1849" s="193" t="s">
        <v>9890</v>
      </c>
      <c r="L1849" s="193" t="s">
        <v>2494</v>
      </c>
      <c r="M1849" s="193" t="s">
        <v>2499</v>
      </c>
      <c r="N1849" s="193" t="s">
        <v>3112</v>
      </c>
      <c r="O1849" s="193"/>
      <c r="P1849" s="195">
        <v>44078</v>
      </c>
      <c r="Q1849" s="195"/>
      <c r="R1849" s="196"/>
      <c r="S1849" s="196"/>
      <c r="T1849" s="196"/>
      <c r="U1849" s="196"/>
      <c r="V1849" s="195" t="s">
        <v>9955</v>
      </c>
      <c r="W1849" s="195" t="s">
        <v>5890</v>
      </c>
      <c r="X1849" s="193"/>
      <c r="Y1849" s="193" t="str">
        <f>+IFERROR(VLOOKUP(Tabla1[[#This Row],[Supervisor]],STAFF!E:H,4,0),"")</f>
        <v/>
      </c>
      <c r="Z1849" s="195">
        <v>44067</v>
      </c>
      <c r="AA1849" s="195"/>
      <c r="AB1849" s="193"/>
      <c r="AC1849" s="195"/>
      <c r="AD1849" s="193" t="s">
        <v>10021</v>
      </c>
      <c r="AE1849" s="193" t="s">
        <v>10021</v>
      </c>
      <c r="AF1849" s="193">
        <v>19515</v>
      </c>
      <c r="AG1849" s="193" t="s">
        <v>10052</v>
      </c>
      <c r="AH1849" s="193"/>
      <c r="AI1849" s="193"/>
      <c r="AJ1849" s="193">
        <v>85</v>
      </c>
      <c r="AK1849" s="37" t="s">
        <v>5890</v>
      </c>
      <c r="AL1849" s="193" t="s">
        <v>709</v>
      </c>
      <c r="AM1849" s="193"/>
      <c r="AN1849" s="193" t="str">
        <f>+IF(AL1849=45,1,"")</f>
        <v/>
      </c>
      <c r="AO1849" s="195">
        <f ca="1">+TODAY()</f>
        <v>44256</v>
      </c>
      <c r="AP1849" s="194" t="str">
        <f>+IF(Tabla1[[#This Row],[Fecha Ingreso Plataforma]]="","",AO1849-AC1849)</f>
        <v/>
      </c>
      <c r="AQ1849" s="195"/>
      <c r="AR1849" s="197">
        <f>+IF(Tabla1[[#This Row],[Fecha Baja]]="","",VALUE(1&amp;"/"&amp;MONTH(Tabla1[[#This Row],[Fecha Baja]])&amp;"/"&amp;YEAR(Tabla1[[#This Row],[Fecha Baja]])))</f>
        <v>44075</v>
      </c>
      <c r="AS1849" s="197" t="str">
        <f>IF(Tabla1[[#This Row],[Fecha Ingreso Plataforma]]="","",VALUE(1&amp;"/"&amp;MONTH(Tabla1[[#This Row],[Fecha Ingreso Plataforma]])&amp;"/"&amp;YEAR(Tabla1[[#This Row],[Fecha Ingreso Plataforma]])))</f>
        <v/>
      </c>
      <c r="AT1849" s="194" t="str">
        <f>+IF(AND(Tabla1[[#This Row],[dias]]&gt;=135,Tabla1[[#This Row],[Estado]]="Vigente"),"Si","No")</f>
        <v>No</v>
      </c>
      <c r="AU1849" s="194" t="str">
        <f>+IF(COUNTIF('PLAN EMPLEADO'!I:I,Tabla1[[#This Row],[Mail]])=0,"No","Si")</f>
        <v>No</v>
      </c>
      <c r="AV1849" s="194" t="s">
        <v>709</v>
      </c>
      <c r="AW1849" s="194" t="s">
        <v>9010</v>
      </c>
    </row>
    <row r="1850" spans="1:49" x14ac:dyDescent="0.2">
      <c r="A1850" s="37" t="s">
        <v>27</v>
      </c>
      <c r="B1850" s="37" t="s">
        <v>3115</v>
      </c>
      <c r="C1850" s="37" t="s">
        <v>28</v>
      </c>
      <c r="D1850" s="37" t="s">
        <v>30</v>
      </c>
      <c r="E1850" s="193" t="str">
        <f>+LEFT(Tabla1[[#This Row],[RutDV]],8)</f>
        <v>19771128</v>
      </c>
      <c r="F1850" s="193" t="str">
        <f>+RIGHT(Tabla1[[#This Row],[RutDV]],1)</f>
        <v>0</v>
      </c>
      <c r="G1850" s="193" t="s">
        <v>9927</v>
      </c>
      <c r="H1850" s="193" t="s">
        <v>10023</v>
      </c>
      <c r="I1850" s="194" t="str">
        <f>+TRIM(Tabla1[[#This Row],[Nombres]]&amp;" "&amp;Tabla1[[#This Row],[Apellidos]])</f>
        <v>CRISTOBAL ENRIQUE ARQUEROS CASTILLO</v>
      </c>
      <c r="J1850" s="193" t="s">
        <v>9893</v>
      </c>
      <c r="K1850" s="193" t="s">
        <v>9894</v>
      </c>
      <c r="L1850" s="193" t="s">
        <v>2494</v>
      </c>
      <c r="M1850" s="193" t="s">
        <v>2499</v>
      </c>
      <c r="N1850" s="193" t="s">
        <v>3112</v>
      </c>
      <c r="O1850" s="193"/>
      <c r="P1850" s="195">
        <v>44078</v>
      </c>
      <c r="Q1850" s="195"/>
      <c r="R1850" s="196"/>
      <c r="S1850" s="196"/>
      <c r="T1850" s="196"/>
      <c r="U1850" s="196"/>
      <c r="V1850" s="195" t="s">
        <v>9957</v>
      </c>
      <c r="W1850" s="195" t="s">
        <v>5890</v>
      </c>
      <c r="X1850" s="193"/>
      <c r="Y1850" s="193" t="str">
        <f>+IFERROR(VLOOKUP(Tabla1[[#This Row],[Supervisor]],STAFF!E:H,4,0),"")</f>
        <v/>
      </c>
      <c r="Z1850" s="195">
        <v>44067</v>
      </c>
      <c r="AA1850" s="195"/>
      <c r="AB1850" s="193"/>
      <c r="AC1850" s="195"/>
      <c r="AD1850" s="193" t="s">
        <v>10023</v>
      </c>
      <c r="AE1850" s="193" t="s">
        <v>10023</v>
      </c>
      <c r="AF1850" s="193">
        <v>19516</v>
      </c>
      <c r="AG1850" s="193" t="s">
        <v>10054</v>
      </c>
      <c r="AH1850" s="193"/>
      <c r="AI1850" s="193"/>
      <c r="AJ1850" s="193">
        <v>85</v>
      </c>
      <c r="AK1850" s="37" t="s">
        <v>5890</v>
      </c>
      <c r="AL1850" s="193" t="s">
        <v>709</v>
      </c>
      <c r="AM1850" s="193"/>
      <c r="AN1850" s="193" t="str">
        <f>+IF(AL1850=45,1,"")</f>
        <v/>
      </c>
      <c r="AO1850" s="195">
        <f ca="1">+TODAY()</f>
        <v>44256</v>
      </c>
      <c r="AP1850" s="194" t="str">
        <f>+IF(Tabla1[[#This Row],[Fecha Ingreso Plataforma]]="","",AO1850-AC1850)</f>
        <v/>
      </c>
      <c r="AQ1850" s="195"/>
      <c r="AR1850" s="197">
        <f>+IF(Tabla1[[#This Row],[Fecha Baja]]="","",VALUE(1&amp;"/"&amp;MONTH(Tabla1[[#This Row],[Fecha Baja]])&amp;"/"&amp;YEAR(Tabla1[[#This Row],[Fecha Baja]])))</f>
        <v>44075</v>
      </c>
      <c r="AS1850" s="197" t="str">
        <f>IF(Tabla1[[#This Row],[Fecha Ingreso Plataforma]]="","",VALUE(1&amp;"/"&amp;MONTH(Tabla1[[#This Row],[Fecha Ingreso Plataforma]])&amp;"/"&amp;YEAR(Tabla1[[#This Row],[Fecha Ingreso Plataforma]])))</f>
        <v/>
      </c>
      <c r="AT1850" s="194" t="str">
        <f>+IF(AND(Tabla1[[#This Row],[dias]]&gt;=135,Tabla1[[#This Row],[Estado]]="Vigente"),"Si","No")</f>
        <v>No</v>
      </c>
      <c r="AU1850" s="194" t="str">
        <f>+IF(COUNTIF('PLAN EMPLEADO'!I:I,Tabla1[[#This Row],[Mail]])=0,"No","Si")</f>
        <v>No</v>
      </c>
      <c r="AV1850" s="194" t="s">
        <v>709</v>
      </c>
      <c r="AW1850" s="194" t="s">
        <v>9010</v>
      </c>
    </row>
    <row r="1851" spans="1:49" x14ac:dyDescent="0.2">
      <c r="A1851" s="37" t="s">
        <v>27</v>
      </c>
      <c r="B1851" s="37" t="s">
        <v>3115</v>
      </c>
      <c r="C1851" s="37" t="s">
        <v>28</v>
      </c>
      <c r="D1851" s="37" t="s">
        <v>30</v>
      </c>
      <c r="E1851" s="193" t="str">
        <f>+LEFT(Tabla1[[#This Row],[RutDV]],8)</f>
        <v>18450515</v>
      </c>
      <c r="F1851" s="193" t="str">
        <f>+RIGHT(Tabla1[[#This Row],[RutDV]],1)</f>
        <v>0</v>
      </c>
      <c r="G1851" s="193" t="s">
        <v>9905</v>
      </c>
      <c r="H1851" s="193" t="s">
        <v>10001</v>
      </c>
      <c r="I1851" s="194" t="str">
        <f>+TRIM(Tabla1[[#This Row],[Nombres]]&amp;" "&amp;Tabla1[[#This Row],[Apellidos]])</f>
        <v>CRISTOBAL GABRIEL TAPIA MORAGA</v>
      </c>
      <c r="J1851" s="193" t="s">
        <v>9851</v>
      </c>
      <c r="K1851" s="193" t="s">
        <v>9852</v>
      </c>
      <c r="L1851" s="193" t="s">
        <v>2494</v>
      </c>
      <c r="M1851" s="193" t="s">
        <v>2499</v>
      </c>
      <c r="N1851" s="193" t="s">
        <v>3112</v>
      </c>
      <c r="O1851" s="193"/>
      <c r="P1851" s="195">
        <v>44072</v>
      </c>
      <c r="Q1851" s="195"/>
      <c r="R1851" s="196"/>
      <c r="S1851" s="196"/>
      <c r="T1851" s="196"/>
      <c r="U1851" s="196"/>
      <c r="V1851" s="195" t="s">
        <v>9936</v>
      </c>
      <c r="W1851" s="195" t="s">
        <v>5890</v>
      </c>
      <c r="X1851" s="193"/>
      <c r="Y1851" s="193" t="str">
        <f>+IFERROR(VLOOKUP(Tabla1[[#This Row],[Supervisor]],STAFF!E:H,4,0),"")</f>
        <v/>
      </c>
      <c r="Z1851" s="195">
        <v>44067</v>
      </c>
      <c r="AA1851" s="195"/>
      <c r="AB1851" s="193"/>
      <c r="AC1851" s="195"/>
      <c r="AD1851" s="193" t="s">
        <v>10001</v>
      </c>
      <c r="AE1851" s="193" t="s">
        <v>10001</v>
      </c>
      <c r="AF1851" s="193"/>
      <c r="AG1851" s="193" t="s">
        <v>10032</v>
      </c>
      <c r="AH1851" s="193"/>
      <c r="AI1851" s="193"/>
      <c r="AJ1851" s="193">
        <v>85</v>
      </c>
      <c r="AK1851" s="37" t="s">
        <v>5890</v>
      </c>
      <c r="AL1851" s="193" t="s">
        <v>709</v>
      </c>
      <c r="AM1851" s="193"/>
      <c r="AN1851" s="193" t="str">
        <f>+IF(AL1851=45,1,"")</f>
        <v/>
      </c>
      <c r="AO1851" s="195">
        <f ca="1">+TODAY()</f>
        <v>44256</v>
      </c>
      <c r="AP1851" s="194" t="str">
        <f>+IF(Tabla1[[#This Row],[Fecha Ingreso Plataforma]]="","",AO1851-AC1851)</f>
        <v/>
      </c>
      <c r="AQ1851" s="195"/>
      <c r="AR1851" s="197">
        <f>+IF(Tabla1[[#This Row],[Fecha Baja]]="","",VALUE(1&amp;"/"&amp;MONTH(Tabla1[[#This Row],[Fecha Baja]])&amp;"/"&amp;YEAR(Tabla1[[#This Row],[Fecha Baja]])))</f>
        <v>44044</v>
      </c>
      <c r="AS1851" s="197" t="str">
        <f>IF(Tabla1[[#This Row],[Fecha Ingreso Plataforma]]="","",VALUE(1&amp;"/"&amp;MONTH(Tabla1[[#This Row],[Fecha Ingreso Plataforma]])&amp;"/"&amp;YEAR(Tabla1[[#This Row],[Fecha Ingreso Plataforma]])))</f>
        <v/>
      </c>
      <c r="AT1851" s="194" t="str">
        <f>+IF(AND(Tabla1[[#This Row],[dias]]&gt;=135,Tabla1[[#This Row],[Estado]]="Vigente"),"Si","No")</f>
        <v>No</v>
      </c>
      <c r="AU1851" s="194" t="str">
        <f>+IF(COUNTIF('PLAN EMPLEADO'!I:I,Tabla1[[#This Row],[Mail]])=0,"No","Si")</f>
        <v>No</v>
      </c>
      <c r="AV1851" s="194" t="s">
        <v>709</v>
      </c>
      <c r="AW1851" s="194" t="s">
        <v>9010</v>
      </c>
    </row>
    <row r="1852" spans="1:49" x14ac:dyDescent="0.2">
      <c r="A1852" s="37" t="s">
        <v>27</v>
      </c>
      <c r="B1852" s="37" t="s">
        <v>3115</v>
      </c>
      <c r="C1852" s="37" t="s">
        <v>28</v>
      </c>
      <c r="D1852" s="37" t="s">
        <v>30</v>
      </c>
      <c r="E1852" s="193" t="str">
        <f>+LEFT(Tabla1[[#This Row],[RutDV]],8)</f>
        <v>17770612</v>
      </c>
      <c r="F1852" s="193" t="str">
        <f>+RIGHT(Tabla1[[#This Row],[RutDV]],1)</f>
        <v>4</v>
      </c>
      <c r="G1852" s="193" t="s">
        <v>9918</v>
      </c>
      <c r="H1852" s="193" t="s">
        <v>10014</v>
      </c>
      <c r="I1852" s="194" t="str">
        <f>+TRIM(Tabla1[[#This Row],[Nombres]]&amp;" "&amp;Tabla1[[#This Row],[Apellidos]])</f>
        <v>DAVID PIERRE ANDRES GUICHARROUSSE QUIJADA</v>
      </c>
      <c r="J1852" s="193" t="s">
        <v>9875</v>
      </c>
      <c r="K1852" s="193" t="s">
        <v>9876</v>
      </c>
      <c r="L1852" s="193" t="s">
        <v>2494</v>
      </c>
      <c r="M1852" s="193" t="s">
        <v>2499</v>
      </c>
      <c r="N1852" s="193" t="s">
        <v>3112</v>
      </c>
      <c r="O1852" s="193"/>
      <c r="P1852" s="195">
        <v>44078</v>
      </c>
      <c r="Q1852" s="195"/>
      <c r="R1852" s="196"/>
      <c r="S1852" s="196"/>
      <c r="T1852" s="196"/>
      <c r="U1852" s="196"/>
      <c r="V1852" s="195" t="s">
        <v>9948</v>
      </c>
      <c r="W1852" s="195" t="s">
        <v>5890</v>
      </c>
      <c r="X1852" s="193"/>
      <c r="Y1852" s="193" t="str">
        <f>+IFERROR(VLOOKUP(Tabla1[[#This Row],[Supervisor]],STAFF!E:H,4,0),"")</f>
        <v/>
      </c>
      <c r="Z1852" s="195">
        <v>44067</v>
      </c>
      <c r="AA1852" s="195"/>
      <c r="AB1852" s="193"/>
      <c r="AC1852" s="195"/>
      <c r="AD1852" s="193" t="s">
        <v>10014</v>
      </c>
      <c r="AE1852" s="193" t="s">
        <v>10014</v>
      </c>
      <c r="AF1852" s="193">
        <v>19464</v>
      </c>
      <c r="AG1852" s="193" t="s">
        <v>10045</v>
      </c>
      <c r="AH1852" s="193"/>
      <c r="AI1852" s="193"/>
      <c r="AJ1852" s="193">
        <v>85</v>
      </c>
      <c r="AK1852" s="37" t="s">
        <v>5890</v>
      </c>
      <c r="AL1852" s="193" t="s">
        <v>709</v>
      </c>
      <c r="AM1852" s="193"/>
      <c r="AN1852" s="193" t="str">
        <f>+IF(AL1852=45,1,"")</f>
        <v/>
      </c>
      <c r="AO1852" s="195">
        <f ca="1">+TODAY()</f>
        <v>44256</v>
      </c>
      <c r="AP1852" s="194" t="str">
        <f>+IF(Tabla1[[#This Row],[Fecha Ingreso Plataforma]]="","",AO1852-AC1852)</f>
        <v/>
      </c>
      <c r="AQ1852" s="195"/>
      <c r="AR1852" s="197">
        <f>+IF(Tabla1[[#This Row],[Fecha Baja]]="","",VALUE(1&amp;"/"&amp;MONTH(Tabla1[[#This Row],[Fecha Baja]])&amp;"/"&amp;YEAR(Tabla1[[#This Row],[Fecha Baja]])))</f>
        <v>44075</v>
      </c>
      <c r="AS1852" s="197" t="str">
        <f>IF(Tabla1[[#This Row],[Fecha Ingreso Plataforma]]="","",VALUE(1&amp;"/"&amp;MONTH(Tabla1[[#This Row],[Fecha Ingreso Plataforma]])&amp;"/"&amp;YEAR(Tabla1[[#This Row],[Fecha Ingreso Plataforma]])))</f>
        <v/>
      </c>
      <c r="AT1852" s="194" t="str">
        <f>+IF(AND(Tabla1[[#This Row],[dias]]&gt;=135,Tabla1[[#This Row],[Estado]]="Vigente"),"Si","No")</f>
        <v>No</v>
      </c>
      <c r="AU1852" s="194" t="str">
        <f>+IF(COUNTIF('PLAN EMPLEADO'!I:I,Tabla1[[#This Row],[Mail]])=0,"No","Si")</f>
        <v>No</v>
      </c>
      <c r="AV1852" s="194" t="s">
        <v>709</v>
      </c>
      <c r="AW1852" s="194" t="s">
        <v>9010</v>
      </c>
    </row>
    <row r="1853" spans="1:49" x14ac:dyDescent="0.2">
      <c r="A1853" s="37" t="s">
        <v>27</v>
      </c>
      <c r="B1853" s="37" t="s">
        <v>3115</v>
      </c>
      <c r="C1853" s="37" t="s">
        <v>28</v>
      </c>
      <c r="D1853" s="37" t="s">
        <v>30</v>
      </c>
      <c r="E1853" s="193" t="str">
        <f>+LEFT(Tabla1[[#This Row],[RutDV]],8)</f>
        <v>14115112</v>
      </c>
      <c r="F1853" s="193" t="str">
        <f>+RIGHT(Tabla1[[#This Row],[RutDV]],1)</f>
        <v>6</v>
      </c>
      <c r="G1853" s="193" t="s">
        <v>9915</v>
      </c>
      <c r="H1853" s="193" t="s">
        <v>10011</v>
      </c>
      <c r="I1853" s="194" t="str">
        <f>+TRIM(Tabla1[[#This Row],[Nombres]]&amp;" "&amp;Tabla1[[#This Row],[Apellidos]])</f>
        <v>EDGARDO JOSE RAMOS OLIVARES</v>
      </c>
      <c r="J1853" s="193" t="s">
        <v>9870</v>
      </c>
      <c r="K1853" s="193" t="s">
        <v>9871</v>
      </c>
      <c r="L1853" s="193" t="s">
        <v>2494</v>
      </c>
      <c r="M1853" s="193" t="s">
        <v>2499</v>
      </c>
      <c r="N1853" s="193" t="s">
        <v>3112</v>
      </c>
      <c r="O1853" s="193"/>
      <c r="P1853" s="195">
        <v>44074</v>
      </c>
      <c r="Q1853" s="195"/>
      <c r="R1853" s="196"/>
      <c r="S1853" s="196"/>
      <c r="T1853" s="196"/>
      <c r="U1853" s="196"/>
      <c r="V1853" s="195" t="s">
        <v>9945</v>
      </c>
      <c r="W1853" s="195" t="s">
        <v>5890</v>
      </c>
      <c r="X1853" s="193"/>
      <c r="Y1853" s="193" t="str">
        <f>+IFERROR(VLOOKUP(Tabla1[[#This Row],[Supervisor]],STAFF!E:H,4,0),"")</f>
        <v/>
      </c>
      <c r="Z1853" s="195">
        <v>44067</v>
      </c>
      <c r="AA1853" s="195"/>
      <c r="AB1853" s="193"/>
      <c r="AC1853" s="195"/>
      <c r="AD1853" s="193" t="s">
        <v>10011</v>
      </c>
      <c r="AE1853" s="193" t="s">
        <v>10011</v>
      </c>
      <c r="AF1853" s="193"/>
      <c r="AG1853" s="193" t="s">
        <v>10042</v>
      </c>
      <c r="AH1853" s="193"/>
      <c r="AI1853" s="193"/>
      <c r="AJ1853" s="193">
        <v>85</v>
      </c>
      <c r="AK1853" s="37" t="s">
        <v>5890</v>
      </c>
      <c r="AL1853" s="193" t="s">
        <v>709</v>
      </c>
      <c r="AM1853" s="193"/>
      <c r="AN1853" s="193" t="str">
        <f>+IF(AL1853=45,1,"")</f>
        <v/>
      </c>
      <c r="AO1853" s="195">
        <f ca="1">+TODAY()</f>
        <v>44256</v>
      </c>
      <c r="AP1853" s="194" t="str">
        <f>+IF(Tabla1[[#This Row],[Fecha Ingreso Plataforma]]="","",AO1853-AC1853)</f>
        <v/>
      </c>
      <c r="AQ1853" s="195"/>
      <c r="AR1853" s="197">
        <f>+IF(Tabla1[[#This Row],[Fecha Baja]]="","",VALUE(1&amp;"/"&amp;MONTH(Tabla1[[#This Row],[Fecha Baja]])&amp;"/"&amp;YEAR(Tabla1[[#This Row],[Fecha Baja]])))</f>
        <v>44044</v>
      </c>
      <c r="AS1853" s="197" t="str">
        <f>IF(Tabla1[[#This Row],[Fecha Ingreso Plataforma]]="","",VALUE(1&amp;"/"&amp;MONTH(Tabla1[[#This Row],[Fecha Ingreso Plataforma]])&amp;"/"&amp;YEAR(Tabla1[[#This Row],[Fecha Ingreso Plataforma]])))</f>
        <v/>
      </c>
      <c r="AT1853" s="194" t="str">
        <f>+IF(AND(Tabla1[[#This Row],[dias]]&gt;=135,Tabla1[[#This Row],[Estado]]="Vigente"),"Si","No")</f>
        <v>No</v>
      </c>
      <c r="AU1853" s="194" t="str">
        <f>+IF(COUNTIF('PLAN EMPLEADO'!I:I,Tabla1[[#This Row],[Mail]])=0,"No","Si")</f>
        <v>No</v>
      </c>
      <c r="AV1853" s="194" t="s">
        <v>709</v>
      </c>
      <c r="AW1853" s="194" t="s">
        <v>9010</v>
      </c>
    </row>
    <row r="1854" spans="1:49" x14ac:dyDescent="0.2">
      <c r="A1854" s="37" t="s">
        <v>27</v>
      </c>
      <c r="B1854" s="37" t="s">
        <v>3115</v>
      </c>
      <c r="C1854" s="37" t="s">
        <v>28</v>
      </c>
      <c r="D1854" s="37" t="s">
        <v>30</v>
      </c>
      <c r="E1854" s="193" t="str">
        <f>+LEFT(Tabla1[[#This Row],[RutDV]],8)</f>
        <v>18074509</v>
      </c>
      <c r="F1854" s="193" t="str">
        <f>+RIGHT(Tabla1[[#This Row],[RutDV]],1)</f>
        <v>2</v>
      </c>
      <c r="G1854" s="193" t="s">
        <v>9903</v>
      </c>
      <c r="H1854" s="193" t="s">
        <v>9999</v>
      </c>
      <c r="I1854" s="194" t="str">
        <f>+TRIM(Tabla1[[#This Row],[Nombres]]&amp;" "&amp;Tabla1[[#This Row],[Apellidos]])</f>
        <v>EVELYN LUCERO CARVAJAL CONTRERAS</v>
      </c>
      <c r="J1854" s="193" t="s">
        <v>9847</v>
      </c>
      <c r="K1854" s="193" t="s">
        <v>9848</v>
      </c>
      <c r="L1854" s="193" t="s">
        <v>2494</v>
      </c>
      <c r="M1854" s="193" t="s">
        <v>2499</v>
      </c>
      <c r="N1854" s="193" t="s">
        <v>3112</v>
      </c>
      <c r="O1854" s="193"/>
      <c r="P1854" s="195">
        <v>44078</v>
      </c>
      <c r="Q1854" s="195"/>
      <c r="R1854" s="196"/>
      <c r="S1854" s="196"/>
      <c r="T1854" s="196"/>
      <c r="U1854" s="196"/>
      <c r="V1854" s="195" t="s">
        <v>9934</v>
      </c>
      <c r="W1854" s="195" t="s">
        <v>5890</v>
      </c>
      <c r="X1854" s="193"/>
      <c r="Y1854" s="193" t="str">
        <f>+IFERROR(VLOOKUP(Tabla1[[#This Row],[Supervisor]],STAFF!E:H,4,0),"")</f>
        <v/>
      </c>
      <c r="Z1854" s="195">
        <v>44067</v>
      </c>
      <c r="AA1854" s="195"/>
      <c r="AB1854" s="193"/>
      <c r="AC1854" s="195"/>
      <c r="AD1854" s="193" t="s">
        <v>9999</v>
      </c>
      <c r="AE1854" s="193" t="s">
        <v>9999</v>
      </c>
      <c r="AF1854" s="193"/>
      <c r="AG1854" s="193" t="s">
        <v>10030</v>
      </c>
      <c r="AH1854" s="193"/>
      <c r="AI1854" s="193"/>
      <c r="AJ1854" s="193">
        <v>85</v>
      </c>
      <c r="AK1854" s="37" t="s">
        <v>5890</v>
      </c>
      <c r="AL1854" s="193" t="s">
        <v>709</v>
      </c>
      <c r="AM1854" s="193"/>
      <c r="AN1854" s="193" t="str">
        <f>+IF(AL1854=45,1,"")</f>
        <v/>
      </c>
      <c r="AO1854" s="195">
        <f ca="1">+TODAY()</f>
        <v>44256</v>
      </c>
      <c r="AP1854" s="194" t="str">
        <f>+IF(Tabla1[[#This Row],[Fecha Ingreso Plataforma]]="","",AO1854-AC1854)</f>
        <v/>
      </c>
      <c r="AQ1854" s="195"/>
      <c r="AR1854" s="197">
        <f>+IF(Tabla1[[#This Row],[Fecha Baja]]="","",VALUE(1&amp;"/"&amp;MONTH(Tabla1[[#This Row],[Fecha Baja]])&amp;"/"&amp;YEAR(Tabla1[[#This Row],[Fecha Baja]])))</f>
        <v>44075</v>
      </c>
      <c r="AS1854" s="197" t="str">
        <f>IF(Tabla1[[#This Row],[Fecha Ingreso Plataforma]]="","",VALUE(1&amp;"/"&amp;MONTH(Tabla1[[#This Row],[Fecha Ingreso Plataforma]])&amp;"/"&amp;YEAR(Tabla1[[#This Row],[Fecha Ingreso Plataforma]])))</f>
        <v/>
      </c>
      <c r="AT1854" s="194" t="str">
        <f>+IF(AND(Tabla1[[#This Row],[dias]]&gt;=135,Tabla1[[#This Row],[Estado]]="Vigente"),"Si","No")</f>
        <v>No</v>
      </c>
      <c r="AU1854" s="194" t="str">
        <f>+IF(COUNTIF('PLAN EMPLEADO'!I:I,Tabla1[[#This Row],[Mail]])=0,"No","Si")</f>
        <v>No</v>
      </c>
      <c r="AV1854" s="194" t="s">
        <v>709</v>
      </c>
      <c r="AW1854" s="194" t="s">
        <v>9010</v>
      </c>
    </row>
    <row r="1855" spans="1:49" x14ac:dyDescent="0.2">
      <c r="A1855" s="37" t="s">
        <v>27</v>
      </c>
      <c r="B1855" s="37" t="s">
        <v>3115</v>
      </c>
      <c r="C1855" s="37" t="s">
        <v>28</v>
      </c>
      <c r="D1855" s="37" t="s">
        <v>30</v>
      </c>
      <c r="E1855" s="193" t="str">
        <f>+LEFT(Tabla1[[#This Row],[RutDV]],8)</f>
        <v>15909163</v>
      </c>
      <c r="F1855" s="193" t="str">
        <f>+RIGHT(Tabla1[[#This Row],[RutDV]],1)</f>
        <v>5</v>
      </c>
      <c r="G1855" s="193" t="s">
        <v>9926</v>
      </c>
      <c r="H1855" s="193" t="s">
        <v>10022</v>
      </c>
      <c r="I1855" s="194" t="str">
        <f>+TRIM(Tabla1[[#This Row],[Nombres]]&amp;" "&amp;Tabla1[[#This Row],[Apellidos]])</f>
        <v>FRANCISCO ANIBAL SOTO MOLINA</v>
      </c>
      <c r="J1855" s="193" t="s">
        <v>9891</v>
      </c>
      <c r="K1855" s="193" t="s">
        <v>9892</v>
      </c>
      <c r="L1855" s="193" t="s">
        <v>2494</v>
      </c>
      <c r="M1855" s="193" t="s">
        <v>2499</v>
      </c>
      <c r="N1855" s="193" t="s">
        <v>3112</v>
      </c>
      <c r="O1855" s="193"/>
      <c r="P1855" s="195">
        <v>44078</v>
      </c>
      <c r="Q1855" s="195"/>
      <c r="R1855" s="196"/>
      <c r="S1855" s="196"/>
      <c r="T1855" s="196"/>
      <c r="U1855" s="196"/>
      <c r="V1855" s="195" t="s">
        <v>9956</v>
      </c>
      <c r="W1855" s="195" t="s">
        <v>5890</v>
      </c>
      <c r="X1855" s="193"/>
      <c r="Y1855" s="193" t="str">
        <f>+IFERROR(VLOOKUP(Tabla1[[#This Row],[Supervisor]],STAFF!E:H,4,0),"")</f>
        <v/>
      </c>
      <c r="Z1855" s="195">
        <v>44067</v>
      </c>
      <c r="AA1855" s="195"/>
      <c r="AB1855" s="193"/>
      <c r="AC1855" s="195"/>
      <c r="AD1855" s="193" t="s">
        <v>10022</v>
      </c>
      <c r="AE1855" s="193" t="s">
        <v>10022</v>
      </c>
      <c r="AF1855" s="193">
        <v>19519</v>
      </c>
      <c r="AG1855" s="193" t="s">
        <v>10053</v>
      </c>
      <c r="AH1855" s="193"/>
      <c r="AI1855" s="193"/>
      <c r="AJ1855" s="193">
        <v>85</v>
      </c>
      <c r="AK1855" s="37" t="s">
        <v>5890</v>
      </c>
      <c r="AL1855" s="193" t="s">
        <v>709</v>
      </c>
      <c r="AM1855" s="193"/>
      <c r="AN1855" s="193" t="str">
        <f>+IF(AL1855=45,1,"")</f>
        <v/>
      </c>
      <c r="AO1855" s="195">
        <f ca="1">+TODAY()</f>
        <v>44256</v>
      </c>
      <c r="AP1855" s="194" t="str">
        <f>+IF(Tabla1[[#This Row],[Fecha Ingreso Plataforma]]="","",AO1855-AC1855)</f>
        <v/>
      </c>
      <c r="AQ1855" s="195"/>
      <c r="AR1855" s="197">
        <f>+IF(Tabla1[[#This Row],[Fecha Baja]]="","",VALUE(1&amp;"/"&amp;MONTH(Tabla1[[#This Row],[Fecha Baja]])&amp;"/"&amp;YEAR(Tabla1[[#This Row],[Fecha Baja]])))</f>
        <v>44075</v>
      </c>
      <c r="AS1855" s="197" t="str">
        <f>IF(Tabla1[[#This Row],[Fecha Ingreso Plataforma]]="","",VALUE(1&amp;"/"&amp;MONTH(Tabla1[[#This Row],[Fecha Ingreso Plataforma]])&amp;"/"&amp;YEAR(Tabla1[[#This Row],[Fecha Ingreso Plataforma]])))</f>
        <v/>
      </c>
      <c r="AT1855" s="194" t="str">
        <f>+IF(AND(Tabla1[[#This Row],[dias]]&gt;=135,Tabla1[[#This Row],[Estado]]="Vigente"),"Si","No")</f>
        <v>No</v>
      </c>
      <c r="AU1855" s="194" t="str">
        <f>+IF(COUNTIF('PLAN EMPLEADO'!I:I,Tabla1[[#This Row],[Mail]])=0,"No","Si")</f>
        <v>No</v>
      </c>
      <c r="AV1855" s="194" t="s">
        <v>709</v>
      </c>
      <c r="AW1855" s="194" t="s">
        <v>9010</v>
      </c>
    </row>
    <row r="1856" spans="1:49" x14ac:dyDescent="0.2">
      <c r="A1856" s="37" t="s">
        <v>27</v>
      </c>
      <c r="B1856" s="37" t="s">
        <v>3115</v>
      </c>
      <c r="C1856" s="37" t="s">
        <v>28</v>
      </c>
      <c r="D1856" s="37" t="s">
        <v>30</v>
      </c>
      <c r="E1856" s="193" t="str">
        <f>+LEFT(Tabla1[[#This Row],[RutDV]],8)</f>
        <v>17055360</v>
      </c>
      <c r="F1856" s="193" t="str">
        <f>+RIGHT(Tabla1[[#This Row],[RutDV]],1)</f>
        <v>8</v>
      </c>
      <c r="G1856" s="193" t="s">
        <v>9910</v>
      </c>
      <c r="H1856" s="193" t="s">
        <v>10006</v>
      </c>
      <c r="I1856" s="194" t="str">
        <f>+TRIM(Tabla1[[#This Row],[Nombres]]&amp;" "&amp;Tabla1[[#This Row],[Apellidos]])</f>
        <v>FRANCISCO ELIAS RIVEROS CARVAJAL</v>
      </c>
      <c r="J1856" s="193" t="s">
        <v>9860</v>
      </c>
      <c r="K1856" s="193" t="s">
        <v>9861</v>
      </c>
      <c r="L1856" s="193" t="s">
        <v>2494</v>
      </c>
      <c r="M1856" s="193" t="s">
        <v>2499</v>
      </c>
      <c r="N1856" s="193" t="s">
        <v>3112</v>
      </c>
      <c r="O1856" s="193"/>
      <c r="P1856" s="195">
        <v>44078</v>
      </c>
      <c r="Q1856" s="195"/>
      <c r="R1856" s="196"/>
      <c r="S1856" s="196"/>
      <c r="T1856" s="196"/>
      <c r="U1856" s="196"/>
      <c r="V1856" s="195" t="s">
        <v>9941</v>
      </c>
      <c r="W1856" s="195" t="s">
        <v>5890</v>
      </c>
      <c r="X1856" s="193"/>
      <c r="Y1856" s="193" t="str">
        <f>+IFERROR(VLOOKUP(Tabla1[[#This Row],[Supervisor]],STAFF!E:H,4,0),"")</f>
        <v/>
      </c>
      <c r="Z1856" s="195">
        <v>44067</v>
      </c>
      <c r="AA1856" s="195"/>
      <c r="AB1856" s="193"/>
      <c r="AC1856" s="195"/>
      <c r="AD1856" s="193" t="s">
        <v>10006</v>
      </c>
      <c r="AE1856" s="193" t="s">
        <v>10006</v>
      </c>
      <c r="AF1856" s="193"/>
      <c r="AG1856" s="193" t="s">
        <v>10037</v>
      </c>
      <c r="AH1856" s="193"/>
      <c r="AI1856" s="193"/>
      <c r="AJ1856" s="193">
        <v>85</v>
      </c>
      <c r="AK1856" s="37" t="s">
        <v>5890</v>
      </c>
      <c r="AL1856" s="193" t="s">
        <v>709</v>
      </c>
      <c r="AM1856" s="193"/>
      <c r="AN1856" s="193" t="str">
        <f>+IF(AL1856=45,1,"")</f>
        <v/>
      </c>
      <c r="AO1856" s="195">
        <f ca="1">+TODAY()</f>
        <v>44256</v>
      </c>
      <c r="AP1856" s="194" t="str">
        <f>+IF(Tabla1[[#This Row],[Fecha Ingreso Plataforma]]="","",AO1856-AC1856)</f>
        <v/>
      </c>
      <c r="AQ1856" s="195"/>
      <c r="AR1856" s="197">
        <f>+IF(Tabla1[[#This Row],[Fecha Baja]]="","",VALUE(1&amp;"/"&amp;MONTH(Tabla1[[#This Row],[Fecha Baja]])&amp;"/"&amp;YEAR(Tabla1[[#This Row],[Fecha Baja]])))</f>
        <v>44075</v>
      </c>
      <c r="AS1856" s="197" t="str">
        <f>IF(Tabla1[[#This Row],[Fecha Ingreso Plataforma]]="","",VALUE(1&amp;"/"&amp;MONTH(Tabla1[[#This Row],[Fecha Ingreso Plataforma]])&amp;"/"&amp;YEAR(Tabla1[[#This Row],[Fecha Ingreso Plataforma]])))</f>
        <v/>
      </c>
      <c r="AT1856" s="194" t="str">
        <f>+IF(AND(Tabla1[[#This Row],[dias]]&gt;=135,Tabla1[[#This Row],[Estado]]="Vigente"),"Si","No")</f>
        <v>No</v>
      </c>
      <c r="AU1856" s="194" t="str">
        <f>+IF(COUNTIF('PLAN EMPLEADO'!I:I,Tabla1[[#This Row],[Mail]])=0,"No","Si")</f>
        <v>No</v>
      </c>
      <c r="AV1856" s="194" t="s">
        <v>709</v>
      </c>
      <c r="AW1856" s="194" t="s">
        <v>9010</v>
      </c>
    </row>
    <row r="1857" spans="1:49" x14ac:dyDescent="0.2">
      <c r="A1857" s="37" t="s">
        <v>27</v>
      </c>
      <c r="B1857" s="37" t="s">
        <v>3115</v>
      </c>
      <c r="C1857" s="37" t="s">
        <v>28</v>
      </c>
      <c r="D1857" s="37" t="s">
        <v>30</v>
      </c>
      <c r="E1857" s="193" t="str">
        <f>+LEFT(Tabla1[[#This Row],[RutDV]],8)</f>
        <v>19660953</v>
      </c>
      <c r="F1857" s="193" t="str">
        <f>+RIGHT(Tabla1[[#This Row],[RutDV]],1)</f>
        <v>9</v>
      </c>
      <c r="G1857" s="193" t="s">
        <v>9922</v>
      </c>
      <c r="H1857" s="193" t="s">
        <v>10018</v>
      </c>
      <c r="I1857" s="194" t="str">
        <f>+TRIM(Tabla1[[#This Row],[Nombres]]&amp;" "&amp;Tabla1[[#This Row],[Apellidos]])</f>
        <v>GARY ALLAN VILLALOBOS VALENZUELA</v>
      </c>
      <c r="J1857" s="193" t="s">
        <v>9883</v>
      </c>
      <c r="K1857" s="193" t="s">
        <v>9884</v>
      </c>
      <c r="L1857" s="193" t="s">
        <v>2494</v>
      </c>
      <c r="M1857" s="193" t="s">
        <v>2499</v>
      </c>
      <c r="N1857" s="193" t="s">
        <v>3112</v>
      </c>
      <c r="O1857" s="193"/>
      <c r="P1857" s="195">
        <v>44078</v>
      </c>
      <c r="Q1857" s="195"/>
      <c r="R1857" s="196"/>
      <c r="S1857" s="196"/>
      <c r="T1857" s="196"/>
      <c r="U1857" s="196"/>
      <c r="V1857" s="195" t="s">
        <v>9952</v>
      </c>
      <c r="W1857" s="195" t="s">
        <v>5890</v>
      </c>
      <c r="X1857" s="193"/>
      <c r="Y1857" s="193" t="str">
        <f>+IFERROR(VLOOKUP(Tabla1[[#This Row],[Supervisor]],STAFF!E:H,4,0),"")</f>
        <v/>
      </c>
      <c r="Z1857" s="195">
        <v>44067</v>
      </c>
      <c r="AA1857" s="195"/>
      <c r="AB1857" s="193"/>
      <c r="AC1857" s="195"/>
      <c r="AD1857" s="193" t="s">
        <v>10018</v>
      </c>
      <c r="AE1857" s="193" t="s">
        <v>10018</v>
      </c>
      <c r="AF1857" s="193">
        <v>19476</v>
      </c>
      <c r="AG1857" s="193" t="s">
        <v>10049</v>
      </c>
      <c r="AH1857" s="193"/>
      <c r="AI1857" s="193"/>
      <c r="AJ1857" s="193">
        <v>85</v>
      </c>
      <c r="AK1857" s="37" t="s">
        <v>5890</v>
      </c>
      <c r="AL1857" s="193" t="s">
        <v>709</v>
      </c>
      <c r="AM1857" s="193"/>
      <c r="AN1857" s="193" t="str">
        <f>+IF(AL1857=45,1,"")</f>
        <v/>
      </c>
      <c r="AO1857" s="195">
        <f ca="1">+TODAY()</f>
        <v>44256</v>
      </c>
      <c r="AP1857" s="194" t="str">
        <f>+IF(Tabla1[[#This Row],[Fecha Ingreso Plataforma]]="","",AO1857-AC1857)</f>
        <v/>
      </c>
      <c r="AQ1857" s="195"/>
      <c r="AR1857" s="197">
        <f>+IF(Tabla1[[#This Row],[Fecha Baja]]="","",VALUE(1&amp;"/"&amp;MONTH(Tabla1[[#This Row],[Fecha Baja]])&amp;"/"&amp;YEAR(Tabla1[[#This Row],[Fecha Baja]])))</f>
        <v>44075</v>
      </c>
      <c r="AS1857" s="197" t="str">
        <f>IF(Tabla1[[#This Row],[Fecha Ingreso Plataforma]]="","",VALUE(1&amp;"/"&amp;MONTH(Tabla1[[#This Row],[Fecha Ingreso Plataforma]])&amp;"/"&amp;YEAR(Tabla1[[#This Row],[Fecha Ingreso Plataforma]])))</f>
        <v/>
      </c>
      <c r="AT1857" s="194" t="str">
        <f>+IF(AND(Tabla1[[#This Row],[dias]]&gt;=135,Tabla1[[#This Row],[Estado]]="Vigente"),"Si","No")</f>
        <v>No</v>
      </c>
      <c r="AU1857" s="194" t="str">
        <f>+IF(COUNTIF('PLAN EMPLEADO'!I:I,Tabla1[[#This Row],[Mail]])=0,"No","Si")</f>
        <v>No</v>
      </c>
      <c r="AV1857" s="194" t="s">
        <v>709</v>
      </c>
      <c r="AW1857" s="194" t="s">
        <v>9010</v>
      </c>
    </row>
    <row r="1858" spans="1:49" x14ac:dyDescent="0.2">
      <c r="A1858" s="37" t="s">
        <v>27</v>
      </c>
      <c r="B1858" s="37" t="s">
        <v>3115</v>
      </c>
      <c r="C1858" s="37" t="s">
        <v>28</v>
      </c>
      <c r="D1858" s="37" t="s">
        <v>30</v>
      </c>
      <c r="E1858" s="193" t="str">
        <f>+LEFT(Tabla1[[#This Row],[RutDV]],8)</f>
        <v>18092512</v>
      </c>
      <c r="F1858" s="193" t="str">
        <f>+RIGHT(Tabla1[[#This Row],[RutDV]],1)</f>
        <v>0</v>
      </c>
      <c r="G1858" s="193" t="s">
        <v>9912</v>
      </c>
      <c r="H1858" s="193" t="s">
        <v>10008</v>
      </c>
      <c r="I1858" s="194" t="str">
        <f>+TRIM(Tabla1[[#This Row],[Nombres]]&amp;" "&amp;Tabla1[[#This Row],[Apellidos]])</f>
        <v>JESSICA PAOLA QUEZADA FUENTES</v>
      </c>
      <c r="J1858" s="193" t="s">
        <v>9864</v>
      </c>
      <c r="K1858" s="193" t="s">
        <v>9865</v>
      </c>
      <c r="L1858" s="193" t="s">
        <v>2494</v>
      </c>
      <c r="M1858" s="193" t="s">
        <v>2499</v>
      </c>
      <c r="N1858" s="193" t="s">
        <v>3112</v>
      </c>
      <c r="O1858" s="193"/>
      <c r="P1858" s="195">
        <v>44078</v>
      </c>
      <c r="Q1858" s="195"/>
      <c r="R1858" s="196"/>
      <c r="S1858" s="196"/>
      <c r="T1858" s="196"/>
      <c r="U1858" s="196"/>
      <c r="V1858" s="195" t="s">
        <v>9943</v>
      </c>
      <c r="W1858" s="195" t="s">
        <v>5890</v>
      </c>
      <c r="X1858" s="193"/>
      <c r="Y1858" s="193" t="str">
        <f>+IFERROR(VLOOKUP(Tabla1[[#This Row],[Supervisor]],STAFF!E:H,4,0),"")</f>
        <v/>
      </c>
      <c r="Z1858" s="195">
        <v>44067</v>
      </c>
      <c r="AA1858" s="195"/>
      <c r="AB1858" s="193"/>
      <c r="AC1858" s="195"/>
      <c r="AD1858" s="193" t="s">
        <v>10008</v>
      </c>
      <c r="AE1858" s="193" t="s">
        <v>10008</v>
      </c>
      <c r="AF1858" s="193"/>
      <c r="AG1858" s="193" t="s">
        <v>10039</v>
      </c>
      <c r="AH1858" s="193"/>
      <c r="AI1858" s="193"/>
      <c r="AJ1858" s="193">
        <v>85</v>
      </c>
      <c r="AK1858" s="37" t="s">
        <v>5890</v>
      </c>
      <c r="AL1858" s="193" t="s">
        <v>709</v>
      </c>
      <c r="AM1858" s="193"/>
      <c r="AN1858" s="193" t="str">
        <f>+IF(AL1858=45,1,"")</f>
        <v/>
      </c>
      <c r="AO1858" s="195">
        <f ca="1">+TODAY()</f>
        <v>44256</v>
      </c>
      <c r="AP1858" s="194" t="str">
        <f>+IF(Tabla1[[#This Row],[Fecha Ingreso Plataforma]]="","",AO1858-AC1858)</f>
        <v/>
      </c>
      <c r="AQ1858" s="195"/>
      <c r="AR1858" s="197">
        <f>+IF(Tabla1[[#This Row],[Fecha Baja]]="","",VALUE(1&amp;"/"&amp;MONTH(Tabla1[[#This Row],[Fecha Baja]])&amp;"/"&amp;YEAR(Tabla1[[#This Row],[Fecha Baja]])))</f>
        <v>44075</v>
      </c>
      <c r="AS1858" s="197" t="str">
        <f>IF(Tabla1[[#This Row],[Fecha Ingreso Plataforma]]="","",VALUE(1&amp;"/"&amp;MONTH(Tabla1[[#This Row],[Fecha Ingreso Plataforma]])&amp;"/"&amp;YEAR(Tabla1[[#This Row],[Fecha Ingreso Plataforma]])))</f>
        <v/>
      </c>
      <c r="AT1858" s="194" t="str">
        <f>+IF(AND(Tabla1[[#This Row],[dias]]&gt;=135,Tabla1[[#This Row],[Estado]]="Vigente"),"Si","No")</f>
        <v>No</v>
      </c>
      <c r="AU1858" s="194" t="str">
        <f>+IF(COUNTIF('PLAN EMPLEADO'!I:I,Tabla1[[#This Row],[Mail]])=0,"No","Si")</f>
        <v>No</v>
      </c>
      <c r="AV1858" s="194" t="s">
        <v>709</v>
      </c>
      <c r="AW1858" s="194" t="s">
        <v>9010</v>
      </c>
    </row>
    <row r="1859" spans="1:49" x14ac:dyDescent="0.2">
      <c r="A1859" s="37" t="s">
        <v>27</v>
      </c>
      <c r="B1859" s="37" t="s">
        <v>3115</v>
      </c>
      <c r="C1859" s="37" t="s">
        <v>28</v>
      </c>
      <c r="D1859" s="37" t="s">
        <v>30</v>
      </c>
      <c r="E1859" s="193" t="str">
        <f>+LEFT(Tabla1[[#This Row],[RutDV]],8)</f>
        <v>17308905</v>
      </c>
      <c r="F1859" s="193" t="str">
        <f>+RIGHT(Tabla1[[#This Row],[RutDV]],1)</f>
        <v>8</v>
      </c>
      <c r="G1859" s="193" t="s">
        <v>9904</v>
      </c>
      <c r="H1859" s="193" t="s">
        <v>10000</v>
      </c>
      <c r="I1859" s="194" t="str">
        <f>+TRIM(Tabla1[[#This Row],[Nombres]]&amp;" "&amp;Tabla1[[#This Row],[Apellidos]])</f>
        <v>KATHERINE ISABELLA NINOSKA PERALTA JOFRE</v>
      </c>
      <c r="J1859" s="193" t="s">
        <v>9849</v>
      </c>
      <c r="K1859" s="193" t="s">
        <v>9850</v>
      </c>
      <c r="L1859" s="193" t="s">
        <v>2494</v>
      </c>
      <c r="M1859" s="193" t="s">
        <v>2499</v>
      </c>
      <c r="N1859" s="193" t="s">
        <v>3112</v>
      </c>
      <c r="O1859" s="193"/>
      <c r="P1859" s="195">
        <v>44074</v>
      </c>
      <c r="Q1859" s="195"/>
      <c r="R1859" s="196"/>
      <c r="S1859" s="196"/>
      <c r="T1859" s="196"/>
      <c r="U1859" s="196"/>
      <c r="V1859" s="195" t="s">
        <v>9935</v>
      </c>
      <c r="W1859" s="195" t="s">
        <v>5890</v>
      </c>
      <c r="X1859" s="193"/>
      <c r="Y1859" s="193" t="str">
        <f>+IFERROR(VLOOKUP(Tabla1[[#This Row],[Supervisor]],STAFF!E:H,4,0),"")</f>
        <v/>
      </c>
      <c r="Z1859" s="195">
        <v>44067</v>
      </c>
      <c r="AA1859" s="195"/>
      <c r="AB1859" s="193"/>
      <c r="AC1859" s="195"/>
      <c r="AD1859" s="193" t="s">
        <v>10000</v>
      </c>
      <c r="AE1859" s="193" t="s">
        <v>10000</v>
      </c>
      <c r="AF1859" s="193"/>
      <c r="AG1859" s="193" t="s">
        <v>10031</v>
      </c>
      <c r="AH1859" s="193"/>
      <c r="AI1859" s="193"/>
      <c r="AJ1859" s="193">
        <v>85</v>
      </c>
      <c r="AK1859" s="37" t="s">
        <v>5890</v>
      </c>
      <c r="AL1859" s="193" t="s">
        <v>709</v>
      </c>
      <c r="AM1859" s="193"/>
      <c r="AN1859" s="193" t="str">
        <f>+IF(AL1859=45,1,"")</f>
        <v/>
      </c>
      <c r="AO1859" s="195">
        <f ca="1">+TODAY()</f>
        <v>44256</v>
      </c>
      <c r="AP1859" s="194" t="str">
        <f>+IF(Tabla1[[#This Row],[Fecha Ingreso Plataforma]]="","",AO1859-AC1859)</f>
        <v/>
      </c>
      <c r="AQ1859" s="195"/>
      <c r="AR1859" s="197">
        <f>+IF(Tabla1[[#This Row],[Fecha Baja]]="","",VALUE(1&amp;"/"&amp;MONTH(Tabla1[[#This Row],[Fecha Baja]])&amp;"/"&amp;YEAR(Tabla1[[#This Row],[Fecha Baja]])))</f>
        <v>44044</v>
      </c>
      <c r="AS1859" s="197" t="str">
        <f>IF(Tabla1[[#This Row],[Fecha Ingreso Plataforma]]="","",VALUE(1&amp;"/"&amp;MONTH(Tabla1[[#This Row],[Fecha Ingreso Plataforma]])&amp;"/"&amp;YEAR(Tabla1[[#This Row],[Fecha Ingreso Plataforma]])))</f>
        <v/>
      </c>
      <c r="AT1859" s="194" t="str">
        <f>+IF(AND(Tabla1[[#This Row],[dias]]&gt;=135,Tabla1[[#This Row],[Estado]]="Vigente"),"Si","No")</f>
        <v>No</v>
      </c>
      <c r="AU1859" s="194" t="str">
        <f>+IF(COUNTIF('PLAN EMPLEADO'!I:I,Tabla1[[#This Row],[Mail]])=0,"No","Si")</f>
        <v>No</v>
      </c>
      <c r="AV1859" s="194" t="s">
        <v>709</v>
      </c>
      <c r="AW1859" s="194" t="s">
        <v>9010</v>
      </c>
    </row>
    <row r="1860" spans="1:49" x14ac:dyDescent="0.2">
      <c r="A1860" s="37" t="s">
        <v>27</v>
      </c>
      <c r="B1860" s="37" t="s">
        <v>3115</v>
      </c>
      <c r="C1860" s="37" t="s">
        <v>28</v>
      </c>
      <c r="D1860" s="37" t="s">
        <v>30</v>
      </c>
      <c r="E1860" s="193" t="str">
        <f>+LEFT(Tabla1[[#This Row],[RutDV]],8)</f>
        <v>20346954</v>
      </c>
      <c r="F1860" s="193" t="str">
        <f>+RIGHT(Tabla1[[#This Row],[RutDV]],1)</f>
        <v>3</v>
      </c>
      <c r="G1860" s="193" t="s">
        <v>9908</v>
      </c>
      <c r="H1860" s="193" t="s">
        <v>10004</v>
      </c>
      <c r="I1860" s="194" t="str">
        <f>+TRIM(Tabla1[[#This Row],[Nombres]]&amp;" "&amp;Tabla1[[#This Row],[Apellidos]])</f>
        <v>MARIA JOSE RIQUELME MONROY</v>
      </c>
      <c r="J1860" s="193" t="s">
        <v>9551</v>
      </c>
      <c r="K1860" s="193" t="s">
        <v>9857</v>
      </c>
      <c r="L1860" s="193" t="s">
        <v>2494</v>
      </c>
      <c r="M1860" s="193" t="s">
        <v>2499</v>
      </c>
      <c r="N1860" s="193" t="s">
        <v>3112</v>
      </c>
      <c r="O1860" s="193"/>
      <c r="P1860" s="195">
        <v>44081</v>
      </c>
      <c r="Q1860" s="195"/>
      <c r="R1860" s="196"/>
      <c r="S1860" s="196"/>
      <c r="T1860" s="196"/>
      <c r="U1860" s="196"/>
      <c r="V1860" s="195" t="s">
        <v>9939</v>
      </c>
      <c r="W1860" s="195" t="s">
        <v>5890</v>
      </c>
      <c r="X1860" s="193"/>
      <c r="Y1860" s="193" t="str">
        <f>+IFERROR(VLOOKUP(Tabla1[[#This Row],[Supervisor]],STAFF!E:H,4,0),"")</f>
        <v/>
      </c>
      <c r="Z1860" s="195">
        <v>44067</v>
      </c>
      <c r="AA1860" s="195"/>
      <c r="AB1860" s="193"/>
      <c r="AC1860" s="195"/>
      <c r="AD1860" s="193" t="s">
        <v>10004</v>
      </c>
      <c r="AE1860" s="193" t="s">
        <v>10004</v>
      </c>
      <c r="AF1860" s="193"/>
      <c r="AG1860" s="193" t="s">
        <v>10035</v>
      </c>
      <c r="AH1860" s="193"/>
      <c r="AI1860" s="193"/>
      <c r="AJ1860" s="193">
        <v>85</v>
      </c>
      <c r="AK1860" s="37" t="s">
        <v>5890</v>
      </c>
      <c r="AL1860" s="193" t="s">
        <v>709</v>
      </c>
      <c r="AM1860" s="193"/>
      <c r="AN1860" s="193" t="str">
        <f>+IF(AL1860=45,1,"")</f>
        <v/>
      </c>
      <c r="AO1860" s="195">
        <f ca="1">+TODAY()</f>
        <v>44256</v>
      </c>
      <c r="AP1860" s="194" t="str">
        <f>+IF(Tabla1[[#This Row],[Fecha Ingreso Plataforma]]="","",AO1860-AC1860)</f>
        <v/>
      </c>
      <c r="AQ1860" s="195"/>
      <c r="AR1860" s="197">
        <f>+IF(Tabla1[[#This Row],[Fecha Baja]]="","",VALUE(1&amp;"/"&amp;MONTH(Tabla1[[#This Row],[Fecha Baja]])&amp;"/"&amp;YEAR(Tabla1[[#This Row],[Fecha Baja]])))</f>
        <v>44075</v>
      </c>
      <c r="AS1860" s="197" t="str">
        <f>IF(Tabla1[[#This Row],[Fecha Ingreso Plataforma]]="","",VALUE(1&amp;"/"&amp;MONTH(Tabla1[[#This Row],[Fecha Ingreso Plataforma]])&amp;"/"&amp;YEAR(Tabla1[[#This Row],[Fecha Ingreso Plataforma]])))</f>
        <v/>
      </c>
      <c r="AT1860" s="194" t="str">
        <f>+IF(AND(Tabla1[[#This Row],[dias]]&gt;=135,Tabla1[[#This Row],[Estado]]="Vigente"),"Si","No")</f>
        <v>No</v>
      </c>
      <c r="AU1860" s="194" t="str">
        <f>+IF(COUNTIF('PLAN EMPLEADO'!I:I,Tabla1[[#This Row],[Mail]])=0,"No","Si")</f>
        <v>No</v>
      </c>
      <c r="AV1860" s="194" t="s">
        <v>709</v>
      </c>
      <c r="AW1860" s="194" t="s">
        <v>9010</v>
      </c>
    </row>
    <row r="1861" spans="1:49" x14ac:dyDescent="0.2">
      <c r="A1861" s="37" t="s">
        <v>27</v>
      </c>
      <c r="B1861" s="37" t="s">
        <v>3115</v>
      </c>
      <c r="C1861" s="37" t="s">
        <v>28</v>
      </c>
      <c r="D1861" s="37" t="s">
        <v>30</v>
      </c>
      <c r="E1861" s="193" t="str">
        <f>+LEFT(Tabla1[[#This Row],[RutDV]],8)</f>
        <v>18003402</v>
      </c>
      <c r="F1861" s="193" t="str">
        <f>+RIGHT(Tabla1[[#This Row],[RutDV]],1)</f>
        <v>1</v>
      </c>
      <c r="G1861" s="193" t="s">
        <v>9917</v>
      </c>
      <c r="H1861" s="193" t="s">
        <v>10013</v>
      </c>
      <c r="I1861" s="194" t="str">
        <f>+TRIM(Tabla1[[#This Row],[Nombres]]&amp;" "&amp;Tabla1[[#This Row],[Apellidos]])</f>
        <v>MARINA SOLEDAD MARQUEZ RAMOS</v>
      </c>
      <c r="J1861" s="193" t="s">
        <v>9873</v>
      </c>
      <c r="K1861" s="193" t="s">
        <v>9874</v>
      </c>
      <c r="L1861" s="193" t="s">
        <v>2494</v>
      </c>
      <c r="M1861" s="193" t="s">
        <v>2499</v>
      </c>
      <c r="N1861" s="193" t="s">
        <v>3112</v>
      </c>
      <c r="O1861" s="193"/>
      <c r="P1861" s="195">
        <v>44078</v>
      </c>
      <c r="Q1861" s="195"/>
      <c r="R1861" s="196"/>
      <c r="S1861" s="196"/>
      <c r="T1861" s="196"/>
      <c r="U1861" s="196"/>
      <c r="V1861" s="195" t="s">
        <v>9947</v>
      </c>
      <c r="W1861" s="195" t="s">
        <v>5890</v>
      </c>
      <c r="X1861" s="193"/>
      <c r="Y1861" s="193" t="str">
        <f>+IFERROR(VLOOKUP(Tabla1[[#This Row],[Supervisor]],STAFF!E:H,4,0),"")</f>
        <v/>
      </c>
      <c r="Z1861" s="195">
        <v>44067</v>
      </c>
      <c r="AA1861" s="195"/>
      <c r="AB1861" s="193"/>
      <c r="AC1861" s="195"/>
      <c r="AD1861" s="193" t="s">
        <v>10013</v>
      </c>
      <c r="AE1861" s="193" t="s">
        <v>10013</v>
      </c>
      <c r="AF1861" s="193">
        <v>19460</v>
      </c>
      <c r="AG1861" s="193" t="s">
        <v>10044</v>
      </c>
      <c r="AH1861" s="193"/>
      <c r="AI1861" s="193"/>
      <c r="AJ1861" s="193">
        <v>85</v>
      </c>
      <c r="AK1861" s="37" t="s">
        <v>5890</v>
      </c>
      <c r="AL1861" s="193" t="s">
        <v>709</v>
      </c>
      <c r="AM1861" s="193"/>
      <c r="AN1861" s="193" t="str">
        <f>+IF(AL1861=45,1,"")</f>
        <v/>
      </c>
      <c r="AO1861" s="195">
        <f ca="1">+TODAY()</f>
        <v>44256</v>
      </c>
      <c r="AP1861" s="194" t="str">
        <f>+IF(Tabla1[[#This Row],[Fecha Ingreso Plataforma]]="","",AO1861-AC1861)</f>
        <v/>
      </c>
      <c r="AQ1861" s="195"/>
      <c r="AR1861" s="197">
        <f>+IF(Tabla1[[#This Row],[Fecha Baja]]="","",VALUE(1&amp;"/"&amp;MONTH(Tabla1[[#This Row],[Fecha Baja]])&amp;"/"&amp;YEAR(Tabla1[[#This Row],[Fecha Baja]])))</f>
        <v>44075</v>
      </c>
      <c r="AS1861" s="197" t="str">
        <f>IF(Tabla1[[#This Row],[Fecha Ingreso Plataforma]]="","",VALUE(1&amp;"/"&amp;MONTH(Tabla1[[#This Row],[Fecha Ingreso Plataforma]])&amp;"/"&amp;YEAR(Tabla1[[#This Row],[Fecha Ingreso Plataforma]])))</f>
        <v/>
      </c>
      <c r="AT1861" s="194" t="str">
        <f>+IF(AND(Tabla1[[#This Row],[dias]]&gt;=135,Tabla1[[#This Row],[Estado]]="Vigente"),"Si","No")</f>
        <v>No</v>
      </c>
      <c r="AU1861" s="194" t="str">
        <f>+IF(COUNTIF('PLAN EMPLEADO'!I:I,Tabla1[[#This Row],[Mail]])=0,"No","Si")</f>
        <v>No</v>
      </c>
      <c r="AV1861" s="194" t="s">
        <v>709</v>
      </c>
      <c r="AW1861" s="194" t="s">
        <v>9010</v>
      </c>
    </row>
    <row r="1862" spans="1:49" x14ac:dyDescent="0.2">
      <c r="A1862" s="37" t="s">
        <v>27</v>
      </c>
      <c r="B1862" s="37" t="s">
        <v>3115</v>
      </c>
      <c r="C1862" s="37" t="s">
        <v>28</v>
      </c>
      <c r="D1862" s="37" t="s">
        <v>30</v>
      </c>
      <c r="E1862" s="193" t="str">
        <f>+LEFT(Tabla1[[#This Row],[RutDV]],8)</f>
        <v>14319371</v>
      </c>
      <c r="F1862" s="193" t="str">
        <f>+RIGHT(Tabla1[[#This Row],[RutDV]],1)</f>
        <v>3</v>
      </c>
      <c r="G1862" s="193" t="s">
        <v>9906</v>
      </c>
      <c r="H1862" s="193" t="s">
        <v>10002</v>
      </c>
      <c r="I1862" s="194" t="str">
        <f>+TRIM(Tabla1[[#This Row],[Nombres]]&amp;" "&amp;Tabla1[[#This Row],[Apellidos]])</f>
        <v>OSCAR MAURICIO SALINAS SEPULVEDA</v>
      </c>
      <c r="J1862" s="193" t="s">
        <v>9853</v>
      </c>
      <c r="K1862" s="193" t="s">
        <v>9854</v>
      </c>
      <c r="L1862" s="193" t="s">
        <v>2494</v>
      </c>
      <c r="M1862" s="193" t="s">
        <v>2499</v>
      </c>
      <c r="N1862" s="193" t="s">
        <v>3112</v>
      </c>
      <c r="O1862" s="193"/>
      <c r="P1862" s="195">
        <v>44078</v>
      </c>
      <c r="Q1862" s="195"/>
      <c r="R1862" s="196"/>
      <c r="S1862" s="196"/>
      <c r="T1862" s="196"/>
      <c r="U1862" s="196"/>
      <c r="V1862" s="195" t="s">
        <v>9937</v>
      </c>
      <c r="W1862" s="195" t="s">
        <v>5890</v>
      </c>
      <c r="X1862" s="193"/>
      <c r="Y1862" s="193" t="str">
        <f>+IFERROR(VLOOKUP(Tabla1[[#This Row],[Supervisor]],STAFF!E:H,4,0),"")</f>
        <v/>
      </c>
      <c r="Z1862" s="195">
        <v>44067</v>
      </c>
      <c r="AA1862" s="195"/>
      <c r="AB1862" s="193"/>
      <c r="AC1862" s="195"/>
      <c r="AD1862" s="193" t="s">
        <v>10002</v>
      </c>
      <c r="AE1862" s="193" t="s">
        <v>10002</v>
      </c>
      <c r="AF1862" s="193"/>
      <c r="AG1862" s="193" t="s">
        <v>10033</v>
      </c>
      <c r="AH1862" s="193"/>
      <c r="AI1862" s="193"/>
      <c r="AJ1862" s="193">
        <v>85</v>
      </c>
      <c r="AK1862" s="37" t="s">
        <v>5890</v>
      </c>
      <c r="AL1862" s="193" t="s">
        <v>709</v>
      </c>
      <c r="AM1862" s="193"/>
      <c r="AN1862" s="193" t="str">
        <f>+IF(AL1862=45,1,"")</f>
        <v/>
      </c>
      <c r="AO1862" s="195">
        <f ca="1">+TODAY()</f>
        <v>44256</v>
      </c>
      <c r="AP1862" s="194" t="str">
        <f>+IF(Tabla1[[#This Row],[Fecha Ingreso Plataforma]]="","",AO1862-AC1862)</f>
        <v/>
      </c>
      <c r="AQ1862" s="195"/>
      <c r="AR1862" s="197">
        <f>+IF(Tabla1[[#This Row],[Fecha Baja]]="","",VALUE(1&amp;"/"&amp;MONTH(Tabla1[[#This Row],[Fecha Baja]])&amp;"/"&amp;YEAR(Tabla1[[#This Row],[Fecha Baja]])))</f>
        <v>44075</v>
      </c>
      <c r="AS1862" s="197" t="str">
        <f>IF(Tabla1[[#This Row],[Fecha Ingreso Plataforma]]="","",VALUE(1&amp;"/"&amp;MONTH(Tabla1[[#This Row],[Fecha Ingreso Plataforma]])&amp;"/"&amp;YEAR(Tabla1[[#This Row],[Fecha Ingreso Plataforma]])))</f>
        <v/>
      </c>
      <c r="AT1862" s="194" t="str">
        <f>+IF(AND(Tabla1[[#This Row],[dias]]&gt;=135,Tabla1[[#This Row],[Estado]]="Vigente"),"Si","No")</f>
        <v>No</v>
      </c>
      <c r="AU1862" s="194" t="str">
        <f>+IF(COUNTIF('PLAN EMPLEADO'!I:I,Tabla1[[#This Row],[Mail]])=0,"No","Si")</f>
        <v>No</v>
      </c>
      <c r="AV1862" s="194" t="s">
        <v>709</v>
      </c>
      <c r="AW1862" s="194" t="s">
        <v>9010</v>
      </c>
    </row>
    <row r="1863" spans="1:49" x14ac:dyDescent="0.2">
      <c r="A1863" s="37" t="s">
        <v>27</v>
      </c>
      <c r="B1863" s="37" t="s">
        <v>3115</v>
      </c>
      <c r="C1863" s="37" t="s">
        <v>28</v>
      </c>
      <c r="D1863" s="37" t="s">
        <v>30</v>
      </c>
      <c r="E1863" s="193" t="str">
        <f>+LEFT(Tabla1[[#This Row],[RutDV]],8)</f>
        <v>18494562</v>
      </c>
      <c r="F1863" s="193" t="str">
        <f>+RIGHT(Tabla1[[#This Row],[RutDV]],1)</f>
        <v>2</v>
      </c>
      <c r="G1863" s="193" t="s">
        <v>9900</v>
      </c>
      <c r="H1863" s="193" t="s">
        <v>9996</v>
      </c>
      <c r="I1863" s="194" t="str">
        <f>+TRIM(Tabla1[[#This Row],[Nombres]]&amp;" "&amp;Tabla1[[#This Row],[Apellidos]])</f>
        <v>PABLO IGNACIO ARAYA PASTEN</v>
      </c>
      <c r="J1863" s="193" t="s">
        <v>9841</v>
      </c>
      <c r="K1863" s="193" t="s">
        <v>9842</v>
      </c>
      <c r="L1863" s="193" t="s">
        <v>2494</v>
      </c>
      <c r="M1863" s="193" t="s">
        <v>2499</v>
      </c>
      <c r="N1863" s="193" t="s">
        <v>3112</v>
      </c>
      <c r="O1863" s="193"/>
      <c r="P1863" s="195">
        <v>44075</v>
      </c>
      <c r="Q1863" s="195"/>
      <c r="R1863" s="196"/>
      <c r="S1863" s="196"/>
      <c r="T1863" s="196"/>
      <c r="U1863" s="196"/>
      <c r="V1863" s="195" t="s">
        <v>9931</v>
      </c>
      <c r="W1863" s="195" t="s">
        <v>5890</v>
      </c>
      <c r="X1863" s="193"/>
      <c r="Y1863" s="193" t="str">
        <f>+IFERROR(VLOOKUP(Tabla1[[#This Row],[Supervisor]],STAFF!E:H,4,0),"")</f>
        <v/>
      </c>
      <c r="Z1863" s="195">
        <v>44067</v>
      </c>
      <c r="AA1863" s="195"/>
      <c r="AB1863" s="193"/>
      <c r="AC1863" s="195"/>
      <c r="AD1863" s="193" t="s">
        <v>9996</v>
      </c>
      <c r="AE1863" s="193" t="s">
        <v>9996</v>
      </c>
      <c r="AF1863" s="193">
        <v>19277</v>
      </c>
      <c r="AG1863" s="193" t="s">
        <v>10027</v>
      </c>
      <c r="AH1863" s="193"/>
      <c r="AI1863" s="193"/>
      <c r="AJ1863" s="193">
        <v>85</v>
      </c>
      <c r="AK1863" s="37" t="s">
        <v>5890</v>
      </c>
      <c r="AL1863" s="193" t="s">
        <v>709</v>
      </c>
      <c r="AM1863" s="193"/>
      <c r="AN1863" s="193" t="str">
        <f>+IF(AL1863=45,1,"")</f>
        <v/>
      </c>
      <c r="AO1863" s="195">
        <f ca="1">+TODAY()</f>
        <v>44256</v>
      </c>
      <c r="AP1863" s="194" t="str">
        <f>+IF(Tabla1[[#This Row],[Fecha Ingreso Plataforma]]="","",AO1863-AC1863)</f>
        <v/>
      </c>
      <c r="AQ1863" s="195"/>
      <c r="AR1863" s="197">
        <f>+IF(Tabla1[[#This Row],[Fecha Baja]]="","",VALUE(1&amp;"/"&amp;MONTH(Tabla1[[#This Row],[Fecha Baja]])&amp;"/"&amp;YEAR(Tabla1[[#This Row],[Fecha Baja]])))</f>
        <v>44075</v>
      </c>
      <c r="AS1863" s="197" t="str">
        <f>IF(Tabla1[[#This Row],[Fecha Ingreso Plataforma]]="","",VALUE(1&amp;"/"&amp;MONTH(Tabla1[[#This Row],[Fecha Ingreso Plataforma]])&amp;"/"&amp;YEAR(Tabla1[[#This Row],[Fecha Ingreso Plataforma]])))</f>
        <v/>
      </c>
      <c r="AT1863" s="194" t="str">
        <f>+IF(AND(Tabla1[[#This Row],[dias]]&gt;=135,Tabla1[[#This Row],[Estado]]="Vigente"),"Si","No")</f>
        <v>No</v>
      </c>
      <c r="AU1863" s="194" t="str">
        <f>+IF(COUNTIF('PLAN EMPLEADO'!I:I,Tabla1[[#This Row],[Mail]])=0,"No","Si")</f>
        <v>No</v>
      </c>
      <c r="AV1863" s="194" t="s">
        <v>709</v>
      </c>
      <c r="AW1863" s="194" t="s">
        <v>9010</v>
      </c>
    </row>
    <row r="1864" spans="1:49" x14ac:dyDescent="0.2">
      <c r="A1864" s="37" t="s">
        <v>27</v>
      </c>
      <c r="B1864" s="37" t="s">
        <v>3115</v>
      </c>
      <c r="C1864" s="37" t="s">
        <v>28</v>
      </c>
      <c r="D1864" s="37" t="s">
        <v>30</v>
      </c>
      <c r="E1864" s="193" t="str">
        <f>+LEFT(Tabla1[[#This Row],[RutDV]],8)</f>
        <v>15572899</v>
      </c>
      <c r="F1864" s="193" t="str">
        <f>+RIGHT(Tabla1[[#This Row],[RutDV]],1)</f>
        <v>K</v>
      </c>
      <c r="G1864" s="193" t="s">
        <v>9911</v>
      </c>
      <c r="H1864" s="193" t="s">
        <v>10007</v>
      </c>
      <c r="I1864" s="194" t="str">
        <f>+TRIM(Tabla1[[#This Row],[Nombres]]&amp;" "&amp;Tabla1[[#This Row],[Apellidos]])</f>
        <v>PABLO MARCELO ROBLES ROBLES</v>
      </c>
      <c r="J1864" s="193" t="s">
        <v>9862</v>
      </c>
      <c r="K1864" s="193" t="s">
        <v>9863</v>
      </c>
      <c r="L1864" s="193" t="s">
        <v>2494</v>
      </c>
      <c r="M1864" s="193" t="s">
        <v>2499</v>
      </c>
      <c r="N1864" s="193" t="s">
        <v>3112</v>
      </c>
      <c r="O1864" s="193"/>
      <c r="P1864" s="195">
        <v>44078</v>
      </c>
      <c r="Q1864" s="195"/>
      <c r="R1864" s="196"/>
      <c r="S1864" s="196"/>
      <c r="T1864" s="196"/>
      <c r="U1864" s="196"/>
      <c r="V1864" s="195" t="s">
        <v>9942</v>
      </c>
      <c r="W1864" s="195" t="s">
        <v>5890</v>
      </c>
      <c r="X1864" s="193"/>
      <c r="Y1864" s="193" t="str">
        <f>+IFERROR(VLOOKUP(Tabla1[[#This Row],[Supervisor]],STAFF!E:H,4,0),"")</f>
        <v/>
      </c>
      <c r="Z1864" s="195">
        <v>44067</v>
      </c>
      <c r="AA1864" s="195"/>
      <c r="AB1864" s="193"/>
      <c r="AC1864" s="195"/>
      <c r="AD1864" s="193" t="s">
        <v>10007</v>
      </c>
      <c r="AE1864" s="193" t="s">
        <v>10007</v>
      </c>
      <c r="AF1864" s="193"/>
      <c r="AG1864" s="193" t="s">
        <v>10038</v>
      </c>
      <c r="AH1864" s="193"/>
      <c r="AI1864" s="193"/>
      <c r="AJ1864" s="193">
        <v>85</v>
      </c>
      <c r="AK1864" s="37" t="s">
        <v>5890</v>
      </c>
      <c r="AL1864" s="193" t="s">
        <v>709</v>
      </c>
      <c r="AM1864" s="193"/>
      <c r="AN1864" s="193" t="str">
        <f>+IF(AL1864=45,1,"")</f>
        <v/>
      </c>
      <c r="AO1864" s="195">
        <f ca="1">+TODAY()</f>
        <v>44256</v>
      </c>
      <c r="AP1864" s="194" t="str">
        <f>+IF(Tabla1[[#This Row],[Fecha Ingreso Plataforma]]="","",AO1864-AC1864)</f>
        <v/>
      </c>
      <c r="AQ1864" s="195"/>
      <c r="AR1864" s="197">
        <f>+IF(Tabla1[[#This Row],[Fecha Baja]]="","",VALUE(1&amp;"/"&amp;MONTH(Tabla1[[#This Row],[Fecha Baja]])&amp;"/"&amp;YEAR(Tabla1[[#This Row],[Fecha Baja]])))</f>
        <v>44075</v>
      </c>
      <c r="AS1864" s="197" t="str">
        <f>IF(Tabla1[[#This Row],[Fecha Ingreso Plataforma]]="","",VALUE(1&amp;"/"&amp;MONTH(Tabla1[[#This Row],[Fecha Ingreso Plataforma]])&amp;"/"&amp;YEAR(Tabla1[[#This Row],[Fecha Ingreso Plataforma]])))</f>
        <v/>
      </c>
      <c r="AT1864" s="194" t="str">
        <f>+IF(AND(Tabla1[[#This Row],[dias]]&gt;=135,Tabla1[[#This Row],[Estado]]="Vigente"),"Si","No")</f>
        <v>No</v>
      </c>
      <c r="AU1864" s="194" t="str">
        <f>+IF(COUNTIF('PLAN EMPLEADO'!I:I,Tabla1[[#This Row],[Mail]])=0,"No","Si")</f>
        <v>No</v>
      </c>
      <c r="AV1864" s="194" t="s">
        <v>709</v>
      </c>
      <c r="AW1864" s="194" t="s">
        <v>9010</v>
      </c>
    </row>
    <row r="1865" spans="1:49" x14ac:dyDescent="0.2">
      <c r="A1865" s="193" t="s">
        <v>27</v>
      </c>
      <c r="B1865" s="193" t="s">
        <v>3115</v>
      </c>
      <c r="C1865" s="193" t="s">
        <v>28</v>
      </c>
      <c r="D1865" s="193" t="s">
        <v>30</v>
      </c>
      <c r="E1865" s="193" t="str">
        <f>+LEFT(Tabla1[[#This Row],[RutDV]],8)</f>
        <v>18494794</v>
      </c>
      <c r="F1865" s="193" t="str">
        <f>+RIGHT(Tabla1[[#This Row],[RutDV]],1)</f>
        <v>3</v>
      </c>
      <c r="G1865" s="193" t="s">
        <v>10069</v>
      </c>
      <c r="H1865" s="193" t="s">
        <v>10158</v>
      </c>
      <c r="I1865" s="194" t="str">
        <f>+TRIM(Tabla1[[#This Row],[Nombres]]&amp;" "&amp;Tabla1[[#This Row],[Apellidos]])</f>
        <v>CLAUDIA PAULINA LARRAGUIBEL RIVERA</v>
      </c>
      <c r="J1865" s="193" t="s">
        <v>10103</v>
      </c>
      <c r="K1865" s="193" t="s">
        <v>10104</v>
      </c>
      <c r="L1865" s="193" t="s">
        <v>2494</v>
      </c>
      <c r="M1865" s="193" t="s">
        <v>2499</v>
      </c>
      <c r="N1865" s="193" t="s">
        <v>3112</v>
      </c>
      <c r="O1865" s="193"/>
      <c r="P1865" s="195">
        <v>44088</v>
      </c>
      <c r="Q1865" s="195"/>
      <c r="R1865" s="196"/>
      <c r="S1865" s="196"/>
      <c r="T1865" s="196"/>
      <c r="U1865" s="196"/>
      <c r="V1865" s="195" t="s">
        <v>10135</v>
      </c>
      <c r="W1865" s="195" t="s">
        <v>5846</v>
      </c>
      <c r="X1865" s="193"/>
      <c r="Y1865" s="193" t="str">
        <f>+IFERROR(VLOOKUP(Tabla1[[#This Row],[Supervisor]],STAFF!E:H,4,0),"")</f>
        <v/>
      </c>
      <c r="Z1865" s="195">
        <v>44075</v>
      </c>
      <c r="AA1865" s="195"/>
      <c r="AB1865" s="193"/>
      <c r="AC1865" s="195"/>
      <c r="AD1865" s="193" t="s">
        <v>10158</v>
      </c>
      <c r="AE1865" s="193" t="s">
        <v>10158</v>
      </c>
      <c r="AF1865" s="193">
        <v>19447</v>
      </c>
      <c r="AG1865" s="193" t="s">
        <v>10180</v>
      </c>
      <c r="AH1865" s="193"/>
      <c r="AI1865" s="193"/>
      <c r="AJ1865" s="193">
        <v>86</v>
      </c>
      <c r="AK1865" s="193" t="s">
        <v>5846</v>
      </c>
      <c r="AL1865" s="193" t="s">
        <v>709</v>
      </c>
      <c r="AM1865" s="193"/>
      <c r="AN1865" s="193" t="str">
        <f>+IF(AL1865=45,1,"")</f>
        <v/>
      </c>
      <c r="AO1865" s="195">
        <f ca="1">+TODAY()</f>
        <v>44256</v>
      </c>
      <c r="AP1865" s="194" t="str">
        <f>+IF(Tabla1[[#This Row],[Fecha Ingreso Plataforma]]="","",AO1865-AC1865)</f>
        <v/>
      </c>
      <c r="AQ1865" s="195"/>
      <c r="AR1865" s="197">
        <f>+IF(Tabla1[[#This Row],[Fecha Baja]]="","",VALUE(1&amp;"/"&amp;MONTH(Tabla1[[#This Row],[Fecha Baja]])&amp;"/"&amp;YEAR(Tabla1[[#This Row],[Fecha Baja]])))</f>
        <v>44075</v>
      </c>
      <c r="AS1865" s="197" t="str">
        <f>IF(Tabla1[[#This Row],[Fecha Ingreso Plataforma]]="","",VALUE(1&amp;"/"&amp;MONTH(Tabla1[[#This Row],[Fecha Ingreso Plataforma]])&amp;"/"&amp;YEAR(Tabla1[[#This Row],[Fecha Ingreso Plataforma]])))</f>
        <v/>
      </c>
      <c r="AT1865" s="194" t="str">
        <f>+IF(AND(Tabla1[[#This Row],[dias]]&gt;=135,Tabla1[[#This Row],[Estado]]="Vigente"),"Si","No")</f>
        <v>No</v>
      </c>
      <c r="AU1865" s="194" t="str">
        <f>+IF(COUNTIF('PLAN EMPLEADO'!I:I,Tabla1[[#This Row],[Mail]])=0,"No","Si")</f>
        <v>No</v>
      </c>
      <c r="AV1865" s="194" t="s">
        <v>709</v>
      </c>
      <c r="AW1865" s="194" t="s">
        <v>9010</v>
      </c>
    </row>
    <row r="1866" spans="1:49" x14ac:dyDescent="0.2">
      <c r="A1866" s="193" t="s">
        <v>27</v>
      </c>
      <c r="B1866" s="193" t="s">
        <v>3115</v>
      </c>
      <c r="C1866" s="193" t="s">
        <v>28</v>
      </c>
      <c r="D1866" s="193" t="s">
        <v>30</v>
      </c>
      <c r="E1866" s="193" t="str">
        <f>+LEFT(Tabla1[[#This Row],[RutDV]],8)</f>
        <v>20228797</v>
      </c>
      <c r="F1866" s="193" t="str">
        <f>+RIGHT(Tabla1[[#This Row],[RutDV]],1)</f>
        <v>2</v>
      </c>
      <c r="G1866" s="193" t="s">
        <v>10059</v>
      </c>
      <c r="H1866" s="193" t="s">
        <v>10149</v>
      </c>
      <c r="I1866" s="194" t="str">
        <f>+TRIM(Tabla1[[#This Row],[Nombres]]&amp;" "&amp;Tabla1[[#This Row],[Apellidos]])</f>
        <v>GIANFRANCO STEFANO CARACCIOLO RIVERA</v>
      </c>
      <c r="J1866" s="193" t="s">
        <v>10081</v>
      </c>
      <c r="K1866" s="193" t="s">
        <v>10082</v>
      </c>
      <c r="L1866" s="193" t="s">
        <v>2494</v>
      </c>
      <c r="M1866" s="193" t="s">
        <v>2499</v>
      </c>
      <c r="N1866" s="193" t="s">
        <v>3112</v>
      </c>
      <c r="O1866" s="193"/>
      <c r="P1866" s="195">
        <v>44088</v>
      </c>
      <c r="Q1866" s="195"/>
      <c r="R1866" s="196"/>
      <c r="S1866" s="196"/>
      <c r="T1866" s="196"/>
      <c r="U1866" s="196"/>
      <c r="V1866" s="195" t="s">
        <v>10124</v>
      </c>
      <c r="W1866" s="195" t="s">
        <v>5846</v>
      </c>
      <c r="X1866" s="193"/>
      <c r="Y1866" s="193" t="str">
        <f>+IFERROR(VLOOKUP(Tabla1[[#This Row],[Supervisor]],STAFF!E:H,4,0),"")</f>
        <v/>
      </c>
      <c r="Z1866" s="195">
        <v>44075</v>
      </c>
      <c r="AA1866" s="195"/>
      <c r="AB1866" s="193"/>
      <c r="AC1866" s="195"/>
      <c r="AD1866" s="193" t="s">
        <v>10149</v>
      </c>
      <c r="AE1866" s="193" t="s">
        <v>10149</v>
      </c>
      <c r="AF1866" s="193">
        <v>19307</v>
      </c>
      <c r="AG1866" s="193" t="s">
        <v>10170</v>
      </c>
      <c r="AH1866" s="193"/>
      <c r="AI1866" s="193"/>
      <c r="AJ1866" s="193">
        <v>86</v>
      </c>
      <c r="AK1866" s="193" t="s">
        <v>5846</v>
      </c>
      <c r="AL1866" s="193" t="s">
        <v>709</v>
      </c>
      <c r="AM1866" s="193"/>
      <c r="AN1866" s="193" t="str">
        <f>+IF(AL1866=45,1,"")</f>
        <v/>
      </c>
      <c r="AO1866" s="195">
        <f ca="1">+TODAY()</f>
        <v>44256</v>
      </c>
      <c r="AP1866" s="194" t="str">
        <f>+IF(Tabla1[[#This Row],[Fecha Ingreso Plataforma]]="","",AO1866-AC1866)</f>
        <v/>
      </c>
      <c r="AQ1866" s="195"/>
      <c r="AR1866" s="197">
        <f>+IF(Tabla1[[#This Row],[Fecha Baja]]="","",VALUE(1&amp;"/"&amp;MONTH(Tabla1[[#This Row],[Fecha Baja]])&amp;"/"&amp;YEAR(Tabla1[[#This Row],[Fecha Baja]])))</f>
        <v>44075</v>
      </c>
      <c r="AS1866" s="197" t="str">
        <f>IF(Tabla1[[#This Row],[Fecha Ingreso Plataforma]]="","",VALUE(1&amp;"/"&amp;MONTH(Tabla1[[#This Row],[Fecha Ingreso Plataforma]])&amp;"/"&amp;YEAR(Tabla1[[#This Row],[Fecha Ingreso Plataforma]])))</f>
        <v/>
      </c>
      <c r="AT1866" s="194" t="str">
        <f>+IF(AND(Tabla1[[#This Row],[dias]]&gt;=135,Tabla1[[#This Row],[Estado]]="Vigente"),"Si","No")</f>
        <v>No</v>
      </c>
      <c r="AU1866" s="194" t="str">
        <f>+IF(COUNTIF('PLAN EMPLEADO'!I:I,Tabla1[[#This Row],[Mail]])=0,"No","Si")</f>
        <v>No</v>
      </c>
      <c r="AV1866" s="194" t="s">
        <v>709</v>
      </c>
      <c r="AW1866" s="194" t="s">
        <v>9010</v>
      </c>
    </row>
    <row r="1867" spans="1:49" x14ac:dyDescent="0.2">
      <c r="A1867" s="193" t="s">
        <v>27</v>
      </c>
      <c r="B1867" s="193" t="s">
        <v>3115</v>
      </c>
      <c r="C1867" s="193" t="s">
        <v>28</v>
      </c>
      <c r="D1867" s="193" t="s">
        <v>30</v>
      </c>
      <c r="E1867" s="193" t="str">
        <f>+LEFT(Tabla1[[#This Row],[RutDV]],8)</f>
        <v>18477638</v>
      </c>
      <c r="F1867" s="193" t="str">
        <f>+RIGHT(Tabla1[[#This Row],[RutDV]],1)</f>
        <v>3</v>
      </c>
      <c r="G1867" s="193" t="s">
        <v>10072</v>
      </c>
      <c r="H1867" s="193" t="s">
        <v>10161</v>
      </c>
      <c r="I1867" s="194" t="str">
        <f>+TRIM(Tabla1[[#This Row],[Nombres]]&amp;" "&amp;Tabla1[[#This Row],[Apellidos]])</f>
        <v>JUAN MANUEL RIVERA URIBE</v>
      </c>
      <c r="J1867" s="193" t="s">
        <v>10109</v>
      </c>
      <c r="K1867" s="193" t="s">
        <v>10110</v>
      </c>
      <c r="L1867" s="193" t="s">
        <v>2494</v>
      </c>
      <c r="M1867" s="193" t="s">
        <v>2499</v>
      </c>
      <c r="N1867" s="193" t="s">
        <v>3112</v>
      </c>
      <c r="O1867" s="193"/>
      <c r="P1867" s="195">
        <v>44088</v>
      </c>
      <c r="Q1867" s="195"/>
      <c r="R1867" s="196"/>
      <c r="S1867" s="196"/>
      <c r="T1867" s="196"/>
      <c r="U1867" s="196"/>
      <c r="V1867" s="195" t="s">
        <v>9625</v>
      </c>
      <c r="W1867" s="195" t="s">
        <v>5846</v>
      </c>
      <c r="X1867" s="193"/>
      <c r="Y1867" s="193" t="str">
        <f>+IFERROR(VLOOKUP(Tabla1[[#This Row],[Supervisor]],STAFF!E:H,4,0),"")</f>
        <v/>
      </c>
      <c r="Z1867" s="195">
        <v>44075</v>
      </c>
      <c r="AA1867" s="195"/>
      <c r="AB1867" s="193"/>
      <c r="AC1867" s="195"/>
      <c r="AD1867" s="193" t="s">
        <v>10161</v>
      </c>
      <c r="AE1867" s="193" t="s">
        <v>10161</v>
      </c>
      <c r="AF1867" s="193">
        <v>19419</v>
      </c>
      <c r="AG1867" s="193" t="s">
        <v>10183</v>
      </c>
      <c r="AH1867" s="193"/>
      <c r="AI1867" s="193"/>
      <c r="AJ1867" s="193">
        <v>86</v>
      </c>
      <c r="AK1867" s="193" t="s">
        <v>5846</v>
      </c>
      <c r="AL1867" s="193" t="s">
        <v>709</v>
      </c>
      <c r="AM1867" s="193"/>
      <c r="AN1867" s="193" t="str">
        <f>+IF(AL1867=45,1,"")</f>
        <v/>
      </c>
      <c r="AO1867" s="195">
        <f ca="1">+TODAY()</f>
        <v>44256</v>
      </c>
      <c r="AP1867" s="194" t="str">
        <f>+IF(Tabla1[[#This Row],[Fecha Ingreso Plataforma]]="","",AO1867-AC1867)</f>
        <v/>
      </c>
      <c r="AQ1867" s="195"/>
      <c r="AR1867" s="197">
        <f>+IF(Tabla1[[#This Row],[Fecha Baja]]="","",VALUE(1&amp;"/"&amp;MONTH(Tabla1[[#This Row],[Fecha Baja]])&amp;"/"&amp;YEAR(Tabla1[[#This Row],[Fecha Baja]])))</f>
        <v>44075</v>
      </c>
      <c r="AS1867" s="197" t="str">
        <f>IF(Tabla1[[#This Row],[Fecha Ingreso Plataforma]]="","",VALUE(1&amp;"/"&amp;MONTH(Tabla1[[#This Row],[Fecha Ingreso Plataforma]])&amp;"/"&amp;YEAR(Tabla1[[#This Row],[Fecha Ingreso Plataforma]])))</f>
        <v/>
      </c>
      <c r="AT1867" s="194" t="str">
        <f>+IF(AND(Tabla1[[#This Row],[dias]]&gt;=135,Tabla1[[#This Row],[Estado]]="Vigente"),"Si","No")</f>
        <v>No</v>
      </c>
      <c r="AU1867" s="194" t="str">
        <f>+IF(COUNTIF('PLAN EMPLEADO'!I:I,Tabla1[[#This Row],[Mail]])=0,"No","Si")</f>
        <v>No</v>
      </c>
      <c r="AV1867" s="194" t="s">
        <v>709</v>
      </c>
      <c r="AW1867" s="194" t="s">
        <v>9010</v>
      </c>
    </row>
    <row r="1868" spans="1:49" x14ac:dyDescent="0.2">
      <c r="A1868" s="193" t="s">
        <v>27</v>
      </c>
      <c r="B1868" s="193" t="s">
        <v>3115</v>
      </c>
      <c r="C1868" s="193" t="s">
        <v>28</v>
      </c>
      <c r="D1868" s="193" t="s">
        <v>30</v>
      </c>
      <c r="E1868" s="193" t="str">
        <f>+LEFT(Tabla1[[#This Row],[RutDV]],8)</f>
        <v>20092663</v>
      </c>
      <c r="F1868" s="193" t="str">
        <f>+RIGHT(Tabla1[[#This Row],[RutDV]],1)</f>
        <v>3</v>
      </c>
      <c r="G1868" s="193" t="s">
        <v>10060</v>
      </c>
      <c r="H1868" s="193" t="s">
        <v>10150</v>
      </c>
      <c r="I1868" s="194" t="str">
        <f>+TRIM(Tabla1[[#This Row],[Nombres]]&amp;" "&amp;Tabla1[[#This Row],[Apellidos]])</f>
        <v>KATHARINNA AYLINN VALDIVIA PEREZ</v>
      </c>
      <c r="J1868" s="193" t="s">
        <v>10083</v>
      </c>
      <c r="K1868" s="193" t="s">
        <v>10084</v>
      </c>
      <c r="L1868" s="193" t="s">
        <v>2494</v>
      </c>
      <c r="M1868" s="193" t="s">
        <v>2499</v>
      </c>
      <c r="N1868" s="193" t="s">
        <v>3596</v>
      </c>
      <c r="O1868" s="193"/>
      <c r="P1868" s="195">
        <v>44088</v>
      </c>
      <c r="Q1868" s="195"/>
      <c r="R1868" s="196"/>
      <c r="S1868" s="196"/>
      <c r="T1868" s="196"/>
      <c r="U1868" s="196"/>
      <c r="V1868" s="195" t="s">
        <v>10125</v>
      </c>
      <c r="W1868" s="195" t="s">
        <v>5846</v>
      </c>
      <c r="X1868" s="193"/>
      <c r="Y1868" s="193" t="str">
        <f>+IFERROR(VLOOKUP(Tabla1[[#This Row],[Supervisor]],STAFF!E:H,4,0),"")</f>
        <v/>
      </c>
      <c r="Z1868" s="195">
        <v>44075</v>
      </c>
      <c r="AA1868" s="195"/>
      <c r="AB1868" s="193"/>
      <c r="AC1868" s="195"/>
      <c r="AD1868" s="193" t="s">
        <v>10150</v>
      </c>
      <c r="AE1868" s="193" t="s">
        <v>10150</v>
      </c>
      <c r="AF1868" s="193">
        <v>19277</v>
      </c>
      <c r="AG1868" s="193" t="s">
        <v>10171</v>
      </c>
      <c r="AH1868" s="193"/>
      <c r="AI1868" s="193"/>
      <c r="AJ1868" s="193">
        <v>86</v>
      </c>
      <c r="AK1868" s="193" t="s">
        <v>5846</v>
      </c>
      <c r="AL1868" s="193" t="s">
        <v>709</v>
      </c>
      <c r="AM1868" s="193"/>
      <c r="AN1868" s="193" t="str">
        <f>+IF(AL1868=45,1,"")</f>
        <v/>
      </c>
      <c r="AO1868" s="195">
        <f ca="1">+TODAY()</f>
        <v>44256</v>
      </c>
      <c r="AP1868" s="194" t="str">
        <f>+IF(Tabla1[[#This Row],[Fecha Ingreso Plataforma]]="","",AO1868-AC1868)</f>
        <v/>
      </c>
      <c r="AQ1868" s="195"/>
      <c r="AR1868" s="197">
        <f>+IF(Tabla1[[#This Row],[Fecha Baja]]="","",VALUE(1&amp;"/"&amp;MONTH(Tabla1[[#This Row],[Fecha Baja]])&amp;"/"&amp;YEAR(Tabla1[[#This Row],[Fecha Baja]])))</f>
        <v>44075</v>
      </c>
      <c r="AS1868" s="197" t="str">
        <f>IF(Tabla1[[#This Row],[Fecha Ingreso Plataforma]]="","",VALUE(1&amp;"/"&amp;MONTH(Tabla1[[#This Row],[Fecha Ingreso Plataforma]])&amp;"/"&amp;YEAR(Tabla1[[#This Row],[Fecha Ingreso Plataforma]])))</f>
        <v/>
      </c>
      <c r="AT1868" s="194" t="str">
        <f>+IF(AND(Tabla1[[#This Row],[dias]]&gt;=135,Tabla1[[#This Row],[Estado]]="Vigente"),"Si","No")</f>
        <v>No</v>
      </c>
      <c r="AU1868" s="194" t="str">
        <f>+IF(COUNTIF('PLAN EMPLEADO'!I:I,Tabla1[[#This Row],[Mail]])=0,"No","Si")</f>
        <v>No</v>
      </c>
      <c r="AV1868" s="194" t="s">
        <v>709</v>
      </c>
      <c r="AW1868" s="194" t="s">
        <v>9010</v>
      </c>
    </row>
    <row r="1869" spans="1:49" x14ac:dyDescent="0.2">
      <c r="A1869" s="193" t="s">
        <v>27</v>
      </c>
      <c r="B1869" s="193" t="s">
        <v>3115</v>
      </c>
      <c r="C1869" s="193" t="s">
        <v>28</v>
      </c>
      <c r="D1869" s="193" t="s">
        <v>30</v>
      </c>
      <c r="E1869" s="193" t="str">
        <f>+LEFT(Tabla1[[#This Row],[RutDV]],8)</f>
        <v>19499159</v>
      </c>
      <c r="F1869" s="193" t="str">
        <f>+RIGHT(Tabla1[[#This Row],[RutDV]],1)</f>
        <v>2</v>
      </c>
      <c r="G1869" s="193" t="s">
        <v>8872</v>
      </c>
      <c r="H1869" s="193" t="s">
        <v>9011</v>
      </c>
      <c r="I1869" s="194" t="str">
        <f>+TRIM(Tabla1[[#This Row],[Nombres]]&amp;" "&amp;Tabla1[[#This Row],[Apellidos]])</f>
        <v>MARIO ANDRES PINO MIRANDA</v>
      </c>
      <c r="J1869" s="193" t="s">
        <v>10087</v>
      </c>
      <c r="K1869" s="193" t="s">
        <v>10088</v>
      </c>
      <c r="L1869" s="193" t="s">
        <v>2494</v>
      </c>
      <c r="M1869" s="193" t="s">
        <v>2499</v>
      </c>
      <c r="N1869" s="193" t="s">
        <v>3112</v>
      </c>
      <c r="O1869" s="193"/>
      <c r="P1869" s="195">
        <v>44088</v>
      </c>
      <c r="Q1869" s="195"/>
      <c r="R1869" s="196"/>
      <c r="S1869" s="196"/>
      <c r="T1869" s="196"/>
      <c r="U1869" s="196"/>
      <c r="V1869" s="195" t="s">
        <v>10127</v>
      </c>
      <c r="W1869" s="195" t="s">
        <v>5846</v>
      </c>
      <c r="X1869" s="193"/>
      <c r="Y1869" s="193" t="str">
        <f>+IFERROR(VLOOKUP(Tabla1[[#This Row],[Supervisor]],STAFF!E:H,4,0),"")</f>
        <v/>
      </c>
      <c r="Z1869" s="195">
        <v>44075</v>
      </c>
      <c r="AA1869" s="195"/>
      <c r="AB1869" s="193"/>
      <c r="AC1869" s="195"/>
      <c r="AD1869" s="193" t="s">
        <v>9011</v>
      </c>
      <c r="AE1869" s="193" t="s">
        <v>9011</v>
      </c>
      <c r="AF1869" s="193">
        <v>19483</v>
      </c>
      <c r="AG1869" s="193" t="s">
        <v>9035</v>
      </c>
      <c r="AH1869" s="193"/>
      <c r="AI1869" s="193"/>
      <c r="AJ1869" s="193">
        <v>86</v>
      </c>
      <c r="AK1869" s="193" t="s">
        <v>5846</v>
      </c>
      <c r="AL1869" s="193" t="s">
        <v>709</v>
      </c>
      <c r="AM1869" s="193"/>
      <c r="AN1869" s="193" t="str">
        <f>+IF(AL1869=45,1,"")</f>
        <v/>
      </c>
      <c r="AO1869" s="195">
        <f ca="1">+TODAY()</f>
        <v>44256</v>
      </c>
      <c r="AP1869" s="194" t="str">
        <f>+IF(Tabla1[[#This Row],[Fecha Ingreso Plataforma]]="","",AO1869-AC1869)</f>
        <v/>
      </c>
      <c r="AQ1869" s="195"/>
      <c r="AR1869" s="197">
        <f>+IF(Tabla1[[#This Row],[Fecha Baja]]="","",VALUE(1&amp;"/"&amp;MONTH(Tabla1[[#This Row],[Fecha Baja]])&amp;"/"&amp;YEAR(Tabla1[[#This Row],[Fecha Baja]])))</f>
        <v>44075</v>
      </c>
      <c r="AS1869" s="197" t="str">
        <f>IF(Tabla1[[#This Row],[Fecha Ingreso Plataforma]]="","",VALUE(1&amp;"/"&amp;MONTH(Tabla1[[#This Row],[Fecha Ingreso Plataforma]])&amp;"/"&amp;YEAR(Tabla1[[#This Row],[Fecha Ingreso Plataforma]])))</f>
        <v/>
      </c>
      <c r="AT1869" s="194" t="str">
        <f>+IF(AND(Tabla1[[#This Row],[dias]]&gt;=135,Tabla1[[#This Row],[Estado]]="Vigente"),"Si","No")</f>
        <v>No</v>
      </c>
      <c r="AU1869" s="194" t="str">
        <f>+IF(COUNTIF('PLAN EMPLEADO'!I:I,Tabla1[[#This Row],[Mail]])=0,"No","Si")</f>
        <v>No</v>
      </c>
      <c r="AV1869" s="194" t="s">
        <v>709</v>
      </c>
      <c r="AW1869" s="194" t="s">
        <v>9010</v>
      </c>
    </row>
    <row r="1870" spans="1:49" x14ac:dyDescent="0.2">
      <c r="A1870" s="193" t="s">
        <v>27</v>
      </c>
      <c r="B1870" s="193" t="s">
        <v>3115</v>
      </c>
      <c r="C1870" s="193" t="s">
        <v>28</v>
      </c>
      <c r="D1870" s="193" t="s">
        <v>30</v>
      </c>
      <c r="E1870" s="193" t="str">
        <f>+LEFT(Tabla1[[#This Row],[RutDV]],8)</f>
        <v>19949869</v>
      </c>
      <c r="F1870" s="193" t="str">
        <f>+RIGHT(Tabla1[[#This Row],[RutDV]],1)</f>
        <v>K</v>
      </c>
      <c r="G1870" s="193" t="s">
        <v>10061</v>
      </c>
      <c r="H1870" s="193" t="s">
        <v>10151</v>
      </c>
      <c r="I1870" s="194" t="str">
        <f>+TRIM(Tabla1[[#This Row],[Nombres]]&amp;" "&amp;Tabla1[[#This Row],[Apellidos]])</f>
        <v>MATIAS RODRIGO ARANCIBIA ALVAREZ</v>
      </c>
      <c r="J1870" s="193" t="s">
        <v>10085</v>
      </c>
      <c r="K1870" s="193" t="s">
        <v>10086</v>
      </c>
      <c r="L1870" s="193" t="s">
        <v>2494</v>
      </c>
      <c r="M1870" s="193" t="s">
        <v>2499</v>
      </c>
      <c r="N1870" s="193" t="s">
        <v>3112</v>
      </c>
      <c r="O1870" s="193"/>
      <c r="P1870" s="195">
        <v>44088</v>
      </c>
      <c r="Q1870" s="195"/>
      <c r="R1870" s="196"/>
      <c r="S1870" s="196"/>
      <c r="T1870" s="196"/>
      <c r="U1870" s="196"/>
      <c r="V1870" s="195" t="s">
        <v>10126</v>
      </c>
      <c r="W1870" s="195" t="s">
        <v>5846</v>
      </c>
      <c r="X1870" s="193"/>
      <c r="Y1870" s="193" t="str">
        <f>+IFERROR(VLOOKUP(Tabla1[[#This Row],[Supervisor]],STAFF!E:H,4,0),"")</f>
        <v/>
      </c>
      <c r="Z1870" s="195">
        <v>44075</v>
      </c>
      <c r="AA1870" s="195"/>
      <c r="AB1870" s="193"/>
      <c r="AC1870" s="195"/>
      <c r="AD1870" s="193" t="s">
        <v>10151</v>
      </c>
      <c r="AE1870" s="193" t="s">
        <v>10151</v>
      </c>
      <c r="AF1870" s="193">
        <v>19341</v>
      </c>
      <c r="AG1870" s="193" t="s">
        <v>10172</v>
      </c>
      <c r="AH1870" s="193"/>
      <c r="AI1870" s="193"/>
      <c r="AJ1870" s="193">
        <v>86</v>
      </c>
      <c r="AK1870" s="193" t="s">
        <v>5846</v>
      </c>
      <c r="AL1870" s="193" t="s">
        <v>709</v>
      </c>
      <c r="AM1870" s="193"/>
      <c r="AN1870" s="193" t="str">
        <f>+IF(AL1870=45,1,"")</f>
        <v/>
      </c>
      <c r="AO1870" s="195">
        <f ca="1">+TODAY()</f>
        <v>44256</v>
      </c>
      <c r="AP1870" s="194" t="str">
        <f>+IF(Tabla1[[#This Row],[Fecha Ingreso Plataforma]]="","",AO1870-AC1870)</f>
        <v/>
      </c>
      <c r="AQ1870" s="195"/>
      <c r="AR1870" s="197">
        <f>+IF(Tabla1[[#This Row],[Fecha Baja]]="","",VALUE(1&amp;"/"&amp;MONTH(Tabla1[[#This Row],[Fecha Baja]])&amp;"/"&amp;YEAR(Tabla1[[#This Row],[Fecha Baja]])))</f>
        <v>44075</v>
      </c>
      <c r="AS1870" s="197" t="str">
        <f>IF(Tabla1[[#This Row],[Fecha Ingreso Plataforma]]="","",VALUE(1&amp;"/"&amp;MONTH(Tabla1[[#This Row],[Fecha Ingreso Plataforma]])&amp;"/"&amp;YEAR(Tabla1[[#This Row],[Fecha Ingreso Plataforma]])))</f>
        <v/>
      </c>
      <c r="AT1870" s="194" t="str">
        <f>+IF(AND(Tabla1[[#This Row],[dias]]&gt;=135,Tabla1[[#This Row],[Estado]]="Vigente"),"Si","No")</f>
        <v>No</v>
      </c>
      <c r="AU1870" s="194" t="str">
        <f>+IF(COUNTIF('PLAN EMPLEADO'!I:I,Tabla1[[#This Row],[Mail]])=0,"No","Si")</f>
        <v>No</v>
      </c>
      <c r="AV1870" s="194" t="s">
        <v>709</v>
      </c>
      <c r="AW1870" s="194" t="s">
        <v>9010</v>
      </c>
    </row>
    <row r="1871" spans="1:49" x14ac:dyDescent="0.2">
      <c r="A1871" s="193" t="s">
        <v>27</v>
      </c>
      <c r="B1871" s="193" t="s">
        <v>3115</v>
      </c>
      <c r="C1871" s="193" t="s">
        <v>28</v>
      </c>
      <c r="D1871" s="193" t="s">
        <v>30</v>
      </c>
      <c r="E1871" s="193" t="str">
        <f>+LEFT(Tabla1[[#This Row],[RutDV]],8)</f>
        <v>19164919</v>
      </c>
      <c r="F1871" s="193" t="str">
        <f>+RIGHT(Tabla1[[#This Row],[RutDV]],1)</f>
        <v>2</v>
      </c>
      <c r="G1871" s="193" t="s">
        <v>10065</v>
      </c>
      <c r="H1871" s="193" t="s">
        <v>10154</v>
      </c>
      <c r="I1871" s="194" t="str">
        <f>+TRIM(Tabla1[[#This Row],[Nombres]]&amp;" "&amp;Tabla1[[#This Row],[Apellidos]])</f>
        <v>NICOLE CATALINA HERNANDEZ BENITEZ</v>
      </c>
      <c r="J1871" s="193" t="s">
        <v>10095</v>
      </c>
      <c r="K1871" s="193" t="s">
        <v>10096</v>
      </c>
      <c r="L1871" s="193" t="s">
        <v>2494</v>
      </c>
      <c r="M1871" s="193" t="s">
        <v>2499</v>
      </c>
      <c r="N1871" s="193" t="s">
        <v>3112</v>
      </c>
      <c r="O1871" s="193"/>
      <c r="P1871" s="195">
        <v>44088</v>
      </c>
      <c r="Q1871" s="195"/>
      <c r="R1871" s="196"/>
      <c r="S1871" s="196"/>
      <c r="T1871" s="196"/>
      <c r="U1871" s="196"/>
      <c r="V1871" s="195" t="s">
        <v>10131</v>
      </c>
      <c r="W1871" s="195" t="s">
        <v>5846</v>
      </c>
      <c r="X1871" s="193"/>
      <c r="Y1871" s="193" t="str">
        <f>+IFERROR(VLOOKUP(Tabla1[[#This Row],[Supervisor]],STAFF!E:H,4,0),"")</f>
        <v/>
      </c>
      <c r="Z1871" s="195">
        <v>44075</v>
      </c>
      <c r="AA1871" s="195"/>
      <c r="AB1871" s="193"/>
      <c r="AC1871" s="195"/>
      <c r="AD1871" s="193" t="s">
        <v>10154</v>
      </c>
      <c r="AE1871" s="193" t="s">
        <v>10154</v>
      </c>
      <c r="AF1871" s="193">
        <v>19455</v>
      </c>
      <c r="AG1871" s="193" t="s">
        <v>10176</v>
      </c>
      <c r="AH1871" s="193"/>
      <c r="AI1871" s="193"/>
      <c r="AJ1871" s="193">
        <v>86</v>
      </c>
      <c r="AK1871" s="193" t="s">
        <v>5846</v>
      </c>
      <c r="AL1871" s="193" t="s">
        <v>709</v>
      </c>
      <c r="AM1871" s="193"/>
      <c r="AN1871" s="193" t="str">
        <f>+IF(AL1871=45,1,"")</f>
        <v/>
      </c>
      <c r="AO1871" s="195">
        <f ca="1">+TODAY()</f>
        <v>44256</v>
      </c>
      <c r="AP1871" s="194" t="str">
        <f>+IF(Tabla1[[#This Row],[Fecha Ingreso Plataforma]]="","",AO1871-AC1871)</f>
        <v/>
      </c>
      <c r="AQ1871" s="195"/>
      <c r="AR1871" s="197">
        <f>+IF(Tabla1[[#This Row],[Fecha Baja]]="","",VALUE(1&amp;"/"&amp;MONTH(Tabla1[[#This Row],[Fecha Baja]])&amp;"/"&amp;YEAR(Tabla1[[#This Row],[Fecha Baja]])))</f>
        <v>44075</v>
      </c>
      <c r="AS1871" s="197" t="str">
        <f>IF(Tabla1[[#This Row],[Fecha Ingreso Plataforma]]="","",VALUE(1&amp;"/"&amp;MONTH(Tabla1[[#This Row],[Fecha Ingreso Plataforma]])&amp;"/"&amp;YEAR(Tabla1[[#This Row],[Fecha Ingreso Plataforma]])))</f>
        <v/>
      </c>
      <c r="AT1871" s="194" t="str">
        <f>+IF(AND(Tabla1[[#This Row],[dias]]&gt;=135,Tabla1[[#This Row],[Estado]]="Vigente"),"Si","No")</f>
        <v>No</v>
      </c>
      <c r="AU1871" s="194" t="str">
        <f>+IF(COUNTIF('PLAN EMPLEADO'!I:I,Tabla1[[#This Row],[Mail]])=0,"No","Si")</f>
        <v>No</v>
      </c>
      <c r="AV1871" s="194" t="s">
        <v>709</v>
      </c>
      <c r="AW1871" s="194" t="s">
        <v>9010</v>
      </c>
    </row>
    <row r="1872" spans="1:49" x14ac:dyDescent="0.2">
      <c r="A1872" s="193" t="s">
        <v>27</v>
      </c>
      <c r="B1872" s="193" t="s">
        <v>3115</v>
      </c>
      <c r="C1872" s="193" t="s">
        <v>28</v>
      </c>
      <c r="D1872" s="193" t="s">
        <v>30</v>
      </c>
      <c r="E1872" s="193" t="str">
        <f>+LEFT(Tabla1[[#This Row],[RutDV]],8)</f>
        <v>19460600</v>
      </c>
      <c r="F1872" s="193" t="str">
        <f>+RIGHT(Tabla1[[#This Row],[RutDV]],1)</f>
        <v>1</v>
      </c>
      <c r="G1872" s="193" t="s">
        <v>10066</v>
      </c>
      <c r="H1872" s="193" t="s">
        <v>10155</v>
      </c>
      <c r="I1872" s="194" t="str">
        <f>+TRIM(Tabla1[[#This Row],[Nombres]]&amp;" "&amp;Tabla1[[#This Row],[Apellidos]])</f>
        <v>OMAR NICOLAS FERNANDEZ ARCOS</v>
      </c>
      <c r="J1872" s="193" t="s">
        <v>10097</v>
      </c>
      <c r="K1872" s="193" t="s">
        <v>10098</v>
      </c>
      <c r="L1872" s="193" t="s">
        <v>2494</v>
      </c>
      <c r="M1872" s="193" t="s">
        <v>2499</v>
      </c>
      <c r="N1872" s="193" t="s">
        <v>3112</v>
      </c>
      <c r="O1872" s="193"/>
      <c r="P1872" s="195">
        <v>44088</v>
      </c>
      <c r="Q1872" s="195"/>
      <c r="R1872" s="196"/>
      <c r="S1872" s="196"/>
      <c r="T1872" s="196"/>
      <c r="U1872" s="196"/>
      <c r="V1872" s="195" t="s">
        <v>10132</v>
      </c>
      <c r="W1872" s="195" t="s">
        <v>5846</v>
      </c>
      <c r="X1872" s="193"/>
      <c r="Y1872" s="193" t="str">
        <f>+IFERROR(VLOOKUP(Tabla1[[#This Row],[Supervisor]],STAFF!E:H,4,0),"")</f>
        <v/>
      </c>
      <c r="Z1872" s="195">
        <v>44075</v>
      </c>
      <c r="AA1872" s="195"/>
      <c r="AB1872" s="193"/>
      <c r="AC1872" s="195"/>
      <c r="AD1872" s="193" t="s">
        <v>10155</v>
      </c>
      <c r="AE1872" s="193" t="s">
        <v>10155</v>
      </c>
      <c r="AF1872" s="193">
        <v>19031</v>
      </c>
      <c r="AG1872" s="193" t="s">
        <v>10177</v>
      </c>
      <c r="AH1872" s="193"/>
      <c r="AI1872" s="193"/>
      <c r="AJ1872" s="193">
        <v>86</v>
      </c>
      <c r="AK1872" s="193" t="s">
        <v>5846</v>
      </c>
      <c r="AL1872" s="193" t="s">
        <v>709</v>
      </c>
      <c r="AM1872" s="193"/>
      <c r="AN1872" s="193" t="str">
        <f>+IF(AL1872=45,1,"")</f>
        <v/>
      </c>
      <c r="AO1872" s="195">
        <f ca="1">+TODAY()</f>
        <v>44256</v>
      </c>
      <c r="AP1872" s="194" t="str">
        <f>+IF(Tabla1[[#This Row],[Fecha Ingreso Plataforma]]="","",AO1872-AC1872)</f>
        <v/>
      </c>
      <c r="AQ1872" s="195"/>
      <c r="AR1872" s="197">
        <f>+IF(Tabla1[[#This Row],[Fecha Baja]]="","",VALUE(1&amp;"/"&amp;MONTH(Tabla1[[#This Row],[Fecha Baja]])&amp;"/"&amp;YEAR(Tabla1[[#This Row],[Fecha Baja]])))</f>
        <v>44075</v>
      </c>
      <c r="AS1872" s="197" t="str">
        <f>IF(Tabla1[[#This Row],[Fecha Ingreso Plataforma]]="","",VALUE(1&amp;"/"&amp;MONTH(Tabla1[[#This Row],[Fecha Ingreso Plataforma]])&amp;"/"&amp;YEAR(Tabla1[[#This Row],[Fecha Ingreso Plataforma]])))</f>
        <v/>
      </c>
      <c r="AT1872" s="194" t="str">
        <f>+IF(AND(Tabla1[[#This Row],[dias]]&gt;=135,Tabla1[[#This Row],[Estado]]="Vigente"),"Si","No")</f>
        <v>No</v>
      </c>
      <c r="AU1872" s="194" t="str">
        <f>+IF(COUNTIF('PLAN EMPLEADO'!I:I,Tabla1[[#This Row],[Mail]])=0,"No","Si")</f>
        <v>No</v>
      </c>
      <c r="AV1872" s="194" t="s">
        <v>709</v>
      </c>
      <c r="AW1872" s="194" t="s">
        <v>9010</v>
      </c>
    </row>
    <row r="1873" spans="1:49" x14ac:dyDescent="0.2">
      <c r="A1873" s="193" t="s">
        <v>27</v>
      </c>
      <c r="B1873" s="193" t="s">
        <v>3115</v>
      </c>
      <c r="C1873" s="193" t="s">
        <v>28</v>
      </c>
      <c r="D1873" s="193" t="s">
        <v>30</v>
      </c>
      <c r="E1873" s="193" t="str">
        <f>+LEFT(Tabla1[[#This Row],[RutDV]],8)</f>
        <v>19770515</v>
      </c>
      <c r="F1873" s="193" t="str">
        <f>+RIGHT(Tabla1[[#This Row],[RutDV]],1)</f>
        <v>9</v>
      </c>
      <c r="G1873" s="193" t="s">
        <v>10070</v>
      </c>
      <c r="H1873" s="193" t="s">
        <v>10159</v>
      </c>
      <c r="I1873" s="194" t="str">
        <f>+TRIM(Tabla1[[#This Row],[Nombres]]&amp;" "&amp;Tabla1[[#This Row],[Apellidos]])</f>
        <v>VAITIARE ANDREA RAMIREZ THOMPSON</v>
      </c>
      <c r="J1873" s="193" t="s">
        <v>10105</v>
      </c>
      <c r="K1873" s="193" t="s">
        <v>10106</v>
      </c>
      <c r="L1873" s="193" t="s">
        <v>2494</v>
      </c>
      <c r="M1873" s="193" t="s">
        <v>2499</v>
      </c>
      <c r="N1873" s="193" t="s">
        <v>3112</v>
      </c>
      <c r="O1873" s="193"/>
      <c r="P1873" s="195">
        <v>44088</v>
      </c>
      <c r="Q1873" s="195"/>
      <c r="R1873" s="196"/>
      <c r="S1873" s="196"/>
      <c r="T1873" s="196"/>
      <c r="U1873" s="196"/>
      <c r="V1873" s="195" t="s">
        <v>10136</v>
      </c>
      <c r="W1873" s="195" t="s">
        <v>5846</v>
      </c>
      <c r="X1873" s="193"/>
      <c r="Y1873" s="193" t="str">
        <f>+IFERROR(VLOOKUP(Tabla1[[#This Row],[Supervisor]],STAFF!E:H,4,0),"")</f>
        <v/>
      </c>
      <c r="Z1873" s="195">
        <v>44075</v>
      </c>
      <c r="AA1873" s="195"/>
      <c r="AB1873" s="193"/>
      <c r="AC1873" s="195"/>
      <c r="AD1873" s="193" t="s">
        <v>10159</v>
      </c>
      <c r="AE1873" s="193" t="s">
        <v>10159</v>
      </c>
      <c r="AF1873" s="193">
        <v>19445</v>
      </c>
      <c r="AG1873" s="193" t="s">
        <v>10181</v>
      </c>
      <c r="AH1873" s="193"/>
      <c r="AI1873" s="193"/>
      <c r="AJ1873" s="193">
        <v>86</v>
      </c>
      <c r="AK1873" s="193" t="s">
        <v>5846</v>
      </c>
      <c r="AL1873" s="193">
        <v>45</v>
      </c>
      <c r="AM1873" s="193"/>
      <c r="AN1873" s="193">
        <f>+IF(AL1873=45,1,"")</f>
        <v>1</v>
      </c>
      <c r="AO1873" s="195">
        <f ca="1">+TODAY()</f>
        <v>44256</v>
      </c>
      <c r="AP1873" s="194" t="str">
        <f>+IF(Tabla1[[#This Row],[Fecha Ingreso Plataforma]]="","",AO1873-AC1873)</f>
        <v/>
      </c>
      <c r="AQ1873" s="195"/>
      <c r="AR1873" s="197">
        <f>+IF(Tabla1[[#This Row],[Fecha Baja]]="","",VALUE(1&amp;"/"&amp;MONTH(Tabla1[[#This Row],[Fecha Baja]])&amp;"/"&amp;YEAR(Tabla1[[#This Row],[Fecha Baja]])))</f>
        <v>44075</v>
      </c>
      <c r="AS1873" s="197" t="str">
        <f>IF(Tabla1[[#This Row],[Fecha Ingreso Plataforma]]="","",VALUE(1&amp;"/"&amp;MONTH(Tabla1[[#This Row],[Fecha Ingreso Plataforma]])&amp;"/"&amp;YEAR(Tabla1[[#This Row],[Fecha Ingreso Plataforma]])))</f>
        <v/>
      </c>
      <c r="AT1873" s="194" t="str">
        <f>+IF(AND(Tabla1[[#This Row],[dias]]&gt;=135,Tabla1[[#This Row],[Estado]]="Vigente"),"Si","No")</f>
        <v>No</v>
      </c>
      <c r="AU1873" s="194" t="str">
        <f>+IF(COUNTIF('PLAN EMPLEADO'!I:I,Tabla1[[#This Row],[Mail]])=0,"No","Si")</f>
        <v>No</v>
      </c>
      <c r="AV1873" s="194" t="s">
        <v>709</v>
      </c>
      <c r="AW1873" s="194" t="s">
        <v>9010</v>
      </c>
    </row>
    <row r="1874" spans="1:49" x14ac:dyDescent="0.2">
      <c r="A1874" s="37" t="s">
        <v>27</v>
      </c>
      <c r="B1874" s="37" t="s">
        <v>3115</v>
      </c>
      <c r="C1874" s="37" t="s">
        <v>28</v>
      </c>
      <c r="D1874" s="37" t="s">
        <v>30</v>
      </c>
      <c r="E1874" s="193" t="str">
        <f>+LEFT(Tabla1[[#This Row],[RutDV]],8)</f>
        <v>19467745</v>
      </c>
      <c r="F1874" s="193" t="str">
        <f>+RIGHT(Tabla1[[#This Row],[RutDV]],1)</f>
        <v>6</v>
      </c>
      <c r="G1874" s="193" t="s">
        <v>10195</v>
      </c>
      <c r="H1874" s="193" t="s">
        <v>10310</v>
      </c>
      <c r="I1874" s="194" t="str">
        <f>+TRIM(Tabla1[[#This Row],[Nombres]]&amp;" "&amp;Tabla1[[#This Row],[Apellidos]])</f>
        <v>DANNERY CRISTINA BARRAZA GALLARDO</v>
      </c>
      <c r="J1874" s="193" t="s">
        <v>10228</v>
      </c>
      <c r="K1874" s="193" t="s">
        <v>10229</v>
      </c>
      <c r="L1874" s="193" t="s">
        <v>2494</v>
      </c>
      <c r="M1874" s="193" t="s">
        <v>2499</v>
      </c>
      <c r="N1874" s="193" t="s">
        <v>3112</v>
      </c>
      <c r="O1874" s="193"/>
      <c r="P1874" s="195">
        <v>44090</v>
      </c>
      <c r="Q1874" s="195"/>
      <c r="R1874" s="196"/>
      <c r="S1874" s="196"/>
      <c r="T1874" s="196"/>
      <c r="U1874" s="196"/>
      <c r="V1874" s="195" t="s">
        <v>10278</v>
      </c>
      <c r="W1874" s="195" t="s">
        <v>8362</v>
      </c>
      <c r="X1874" s="193"/>
      <c r="Y1874" s="193" t="str">
        <f>+IFERROR(VLOOKUP(Tabla1[[#This Row],[Supervisor]],STAFF!E:H,4,0),"")</f>
        <v/>
      </c>
      <c r="Z1874" s="195">
        <v>44081</v>
      </c>
      <c r="AA1874" s="195"/>
      <c r="AB1874" s="193"/>
      <c r="AC1874" s="195"/>
      <c r="AD1874" s="193" t="s">
        <v>10310</v>
      </c>
      <c r="AE1874" s="193" t="s">
        <v>10310</v>
      </c>
      <c r="AF1874" s="193">
        <v>19381</v>
      </c>
      <c r="AG1874" s="193" t="s">
        <v>10338</v>
      </c>
      <c r="AH1874" s="193"/>
      <c r="AI1874" s="193"/>
      <c r="AJ1874" s="193">
        <v>87</v>
      </c>
      <c r="AK1874" s="193" t="s">
        <v>8362</v>
      </c>
      <c r="AL1874" s="193" t="s">
        <v>709</v>
      </c>
      <c r="AM1874" s="193"/>
      <c r="AN1874" s="193" t="str">
        <f>+IF(AL1874=45,1,"")</f>
        <v/>
      </c>
      <c r="AO1874" s="195">
        <f ca="1">+TODAY()</f>
        <v>44256</v>
      </c>
      <c r="AP1874" s="194" t="str">
        <f>+IF(Tabla1[[#This Row],[Fecha Ingreso Plataforma]]="","",AO1874-AC1874)</f>
        <v/>
      </c>
      <c r="AQ1874" s="195"/>
      <c r="AR1874" s="197">
        <f>+IF(Tabla1[[#This Row],[Fecha Baja]]="","",VALUE(1&amp;"/"&amp;MONTH(Tabla1[[#This Row],[Fecha Baja]])&amp;"/"&amp;YEAR(Tabla1[[#This Row],[Fecha Baja]])))</f>
        <v>44075</v>
      </c>
      <c r="AS1874" s="197" t="str">
        <f>IF(Tabla1[[#This Row],[Fecha Ingreso Plataforma]]="","",VALUE(1&amp;"/"&amp;MONTH(Tabla1[[#This Row],[Fecha Ingreso Plataforma]])&amp;"/"&amp;YEAR(Tabla1[[#This Row],[Fecha Ingreso Plataforma]])))</f>
        <v/>
      </c>
      <c r="AT1874" s="194" t="str">
        <f>+IF(AND(Tabla1[[#This Row],[dias]]&gt;=135,Tabla1[[#This Row],[Estado]]="Vigente"),"Si","No")</f>
        <v>No</v>
      </c>
      <c r="AU1874" s="194" t="str">
        <f>+IF(COUNTIF('PLAN EMPLEADO'!I:I,Tabla1[[#This Row],[Mail]])=0,"No","Si")</f>
        <v>No</v>
      </c>
      <c r="AV1874" s="194" t="s">
        <v>709</v>
      </c>
      <c r="AW1874" s="194" t="s">
        <v>9010</v>
      </c>
    </row>
    <row r="1875" spans="1:49" x14ac:dyDescent="0.2">
      <c r="A1875" s="37" t="s">
        <v>27</v>
      </c>
      <c r="B1875" s="37" t="s">
        <v>3115</v>
      </c>
      <c r="C1875" s="37" t="s">
        <v>28</v>
      </c>
      <c r="D1875" s="37" t="s">
        <v>30</v>
      </c>
      <c r="E1875" s="193" t="str">
        <f>+LEFT(Tabla1[[#This Row],[RutDV]],8)</f>
        <v>16687142</v>
      </c>
      <c r="F1875" s="193" t="str">
        <f>+RIGHT(Tabla1[[#This Row],[RutDV]],1)</f>
        <v>5</v>
      </c>
      <c r="G1875" s="193" t="s">
        <v>10199</v>
      </c>
      <c r="H1875" s="193" t="s">
        <v>10314</v>
      </c>
      <c r="I1875" s="194" t="str">
        <f>+TRIM(Tabla1[[#This Row],[Nombres]]&amp;" "&amp;Tabla1[[#This Row],[Apellidos]])</f>
        <v>ENZO HAMETT FARIAS FLORES</v>
      </c>
      <c r="J1875" s="193" t="s">
        <v>10236</v>
      </c>
      <c r="K1875" s="193" t="s">
        <v>10237</v>
      </c>
      <c r="L1875" s="193" t="s">
        <v>2494</v>
      </c>
      <c r="M1875" s="193" t="s">
        <v>2499</v>
      </c>
      <c r="N1875" s="193" t="s">
        <v>3112</v>
      </c>
      <c r="O1875" s="193"/>
      <c r="P1875" s="195">
        <v>44090</v>
      </c>
      <c r="Q1875" s="195"/>
      <c r="R1875" s="196"/>
      <c r="S1875" s="196"/>
      <c r="T1875" s="196"/>
      <c r="U1875" s="196"/>
      <c r="V1875" s="195" t="s">
        <v>10282</v>
      </c>
      <c r="W1875" s="195" t="s">
        <v>8362</v>
      </c>
      <c r="X1875" s="193"/>
      <c r="Y1875" s="193" t="str">
        <f>+IFERROR(VLOOKUP(Tabla1[[#This Row],[Supervisor]],STAFF!E:H,4,0),"")</f>
        <v/>
      </c>
      <c r="Z1875" s="195">
        <v>44081</v>
      </c>
      <c r="AA1875" s="195"/>
      <c r="AB1875" s="193"/>
      <c r="AC1875" s="195"/>
      <c r="AD1875" s="193" t="s">
        <v>10314</v>
      </c>
      <c r="AE1875" s="193" t="s">
        <v>10314</v>
      </c>
      <c r="AF1875" s="193">
        <v>19392</v>
      </c>
      <c r="AG1875" s="193" t="s">
        <v>10342</v>
      </c>
      <c r="AH1875" s="193"/>
      <c r="AI1875" s="193"/>
      <c r="AJ1875" s="193">
        <v>87</v>
      </c>
      <c r="AK1875" s="193" t="s">
        <v>8362</v>
      </c>
      <c r="AL1875" s="193" t="s">
        <v>709</v>
      </c>
      <c r="AM1875" s="193"/>
      <c r="AN1875" s="193" t="str">
        <f>+IF(AL1875=45,1,"")</f>
        <v/>
      </c>
      <c r="AO1875" s="195">
        <f ca="1">+TODAY()</f>
        <v>44256</v>
      </c>
      <c r="AP1875" s="194" t="str">
        <f>+IF(Tabla1[[#This Row],[Fecha Ingreso Plataforma]]="","",AO1875-AC1875)</f>
        <v/>
      </c>
      <c r="AQ1875" s="195"/>
      <c r="AR1875" s="197">
        <f>+IF(Tabla1[[#This Row],[Fecha Baja]]="","",VALUE(1&amp;"/"&amp;MONTH(Tabla1[[#This Row],[Fecha Baja]])&amp;"/"&amp;YEAR(Tabla1[[#This Row],[Fecha Baja]])))</f>
        <v>44075</v>
      </c>
      <c r="AS1875" s="197" t="str">
        <f>IF(Tabla1[[#This Row],[Fecha Ingreso Plataforma]]="","",VALUE(1&amp;"/"&amp;MONTH(Tabla1[[#This Row],[Fecha Ingreso Plataforma]])&amp;"/"&amp;YEAR(Tabla1[[#This Row],[Fecha Ingreso Plataforma]])))</f>
        <v/>
      </c>
      <c r="AT1875" s="194" t="str">
        <f>+IF(AND(Tabla1[[#This Row],[dias]]&gt;=135,Tabla1[[#This Row],[Estado]]="Vigente"),"Si","No")</f>
        <v>No</v>
      </c>
      <c r="AU1875" s="194" t="str">
        <f>+IF(COUNTIF('PLAN EMPLEADO'!I:I,Tabla1[[#This Row],[Mail]])=0,"No","Si")</f>
        <v>No</v>
      </c>
      <c r="AV1875" s="194" t="s">
        <v>709</v>
      </c>
      <c r="AW1875" s="194" t="s">
        <v>9010</v>
      </c>
    </row>
    <row r="1876" spans="1:49" x14ac:dyDescent="0.2">
      <c r="A1876" s="37" t="s">
        <v>27</v>
      </c>
      <c r="B1876" s="37" t="s">
        <v>3115</v>
      </c>
      <c r="C1876" s="37" t="s">
        <v>28</v>
      </c>
      <c r="D1876" s="37" t="s">
        <v>30</v>
      </c>
      <c r="E1876" s="193" t="str">
        <f>+LEFT(Tabla1[[#This Row],[RutDV]],8)</f>
        <v>19964235</v>
      </c>
      <c r="F1876" s="193" t="str">
        <f>+RIGHT(Tabla1[[#This Row],[RutDV]],1)</f>
        <v>9</v>
      </c>
      <c r="G1876" s="193" t="s">
        <v>10202</v>
      </c>
      <c r="H1876" s="193" t="s">
        <v>10317</v>
      </c>
      <c r="I1876" s="194" t="str">
        <f>+TRIM(Tabla1[[#This Row],[Nombres]]&amp;" "&amp;Tabla1[[#This Row],[Apellidos]])</f>
        <v>EDGARD IGNACIO OCARANZA OCHOA</v>
      </c>
      <c r="J1876" s="193" t="s">
        <v>10242</v>
      </c>
      <c r="K1876" s="193" t="s">
        <v>10243</v>
      </c>
      <c r="L1876" s="193" t="s">
        <v>2494</v>
      </c>
      <c r="M1876" s="193" t="s">
        <v>2499</v>
      </c>
      <c r="N1876" s="193" t="s">
        <v>3112</v>
      </c>
      <c r="O1876" s="193"/>
      <c r="P1876" s="195">
        <v>44090</v>
      </c>
      <c r="Q1876" s="195"/>
      <c r="R1876" s="196"/>
      <c r="S1876" s="196"/>
      <c r="T1876" s="196"/>
      <c r="U1876" s="196"/>
      <c r="V1876" s="195" t="s">
        <v>10285</v>
      </c>
      <c r="W1876" s="195" t="s">
        <v>8362</v>
      </c>
      <c r="X1876" s="193"/>
      <c r="Y1876" s="193" t="str">
        <f>+IFERROR(VLOOKUP(Tabla1[[#This Row],[Supervisor]],STAFF!E:H,4,0),"")</f>
        <v/>
      </c>
      <c r="Z1876" s="195">
        <v>44081</v>
      </c>
      <c r="AA1876" s="195"/>
      <c r="AB1876" s="193"/>
      <c r="AC1876" s="195"/>
      <c r="AD1876" s="193" t="s">
        <v>10317</v>
      </c>
      <c r="AE1876" s="193" t="s">
        <v>10317</v>
      </c>
      <c r="AF1876" s="193">
        <v>19416</v>
      </c>
      <c r="AG1876" s="193" t="s">
        <v>10345</v>
      </c>
      <c r="AH1876" s="193"/>
      <c r="AI1876" s="193"/>
      <c r="AJ1876" s="193">
        <v>87</v>
      </c>
      <c r="AK1876" s="193" t="s">
        <v>8362</v>
      </c>
      <c r="AL1876" s="193" t="s">
        <v>709</v>
      </c>
      <c r="AM1876" s="193"/>
      <c r="AN1876" s="193" t="str">
        <f>+IF(AL1876=45,1,"")</f>
        <v/>
      </c>
      <c r="AO1876" s="195">
        <f ca="1">+TODAY()</f>
        <v>44256</v>
      </c>
      <c r="AP1876" s="194" t="str">
        <f>+IF(Tabla1[[#This Row],[Fecha Ingreso Plataforma]]="","",AO1876-AC1876)</f>
        <v/>
      </c>
      <c r="AQ1876" s="195"/>
      <c r="AR1876" s="197">
        <f>+IF(Tabla1[[#This Row],[Fecha Baja]]="","",VALUE(1&amp;"/"&amp;MONTH(Tabla1[[#This Row],[Fecha Baja]])&amp;"/"&amp;YEAR(Tabla1[[#This Row],[Fecha Baja]])))</f>
        <v>44075</v>
      </c>
      <c r="AS1876" s="197" t="str">
        <f>IF(Tabla1[[#This Row],[Fecha Ingreso Plataforma]]="","",VALUE(1&amp;"/"&amp;MONTH(Tabla1[[#This Row],[Fecha Ingreso Plataforma]])&amp;"/"&amp;YEAR(Tabla1[[#This Row],[Fecha Ingreso Plataforma]])))</f>
        <v/>
      </c>
      <c r="AT1876" s="194" t="str">
        <f>+IF(AND(Tabla1[[#This Row],[dias]]&gt;=135,Tabla1[[#This Row],[Estado]]="Vigente"),"Si","No")</f>
        <v>No</v>
      </c>
      <c r="AU1876" s="194" t="str">
        <f>+IF(COUNTIF('PLAN EMPLEADO'!I:I,Tabla1[[#This Row],[Mail]])=0,"No","Si")</f>
        <v>No</v>
      </c>
      <c r="AV1876" s="194" t="s">
        <v>709</v>
      </c>
      <c r="AW1876" s="194" t="s">
        <v>9010</v>
      </c>
    </row>
    <row r="1877" spans="1:49" x14ac:dyDescent="0.2">
      <c r="A1877" s="193" t="s">
        <v>27</v>
      </c>
      <c r="B1877" s="193" t="s">
        <v>3115</v>
      </c>
      <c r="C1877" s="193" t="s">
        <v>28</v>
      </c>
      <c r="D1877" s="193" t="s">
        <v>30</v>
      </c>
      <c r="E1877" s="193" t="str">
        <f>+LEFT(Tabla1[[#This Row],[RutDV]],8)</f>
        <v>19551874</v>
      </c>
      <c r="F1877" s="193" t="str">
        <f>+RIGHT(Tabla1[[#This Row],[RutDV]],1)</f>
        <v>2</v>
      </c>
      <c r="G1877" s="193" t="s">
        <v>10301</v>
      </c>
      <c r="H1877" s="193" t="s">
        <v>10332</v>
      </c>
      <c r="I1877" s="194" t="str">
        <f>+TRIM(Tabla1[[#This Row],[Nombres]]&amp;" "&amp;Tabla1[[#This Row],[Apellidos]])</f>
        <v>FERNANDA BELEN ZEPEDA ALCAIDE</v>
      </c>
      <c r="J1877" s="193" t="s">
        <v>10302</v>
      </c>
      <c r="K1877" s="193" t="s">
        <v>10303</v>
      </c>
      <c r="L1877" s="193" t="s">
        <v>2494</v>
      </c>
      <c r="M1877" s="193" t="s">
        <v>2499</v>
      </c>
      <c r="N1877" s="193" t="s">
        <v>3112</v>
      </c>
      <c r="O1877" s="193"/>
      <c r="P1877" s="195">
        <v>44090</v>
      </c>
      <c r="Q1877" s="195"/>
      <c r="R1877" s="196"/>
      <c r="S1877" s="196"/>
      <c r="T1877" s="196"/>
      <c r="U1877" s="196"/>
      <c r="V1877" s="195">
        <v>35493</v>
      </c>
      <c r="W1877" s="195" t="s">
        <v>8362</v>
      </c>
      <c r="X1877" s="193"/>
      <c r="Y1877" s="193" t="str">
        <f>+IFERROR(VLOOKUP(Tabla1[[#This Row],[Supervisor]],STAFF!E:H,4,0),"")</f>
        <v/>
      </c>
      <c r="Z1877" s="195">
        <v>44081</v>
      </c>
      <c r="AA1877" s="195"/>
      <c r="AB1877" s="193"/>
      <c r="AC1877" s="195"/>
      <c r="AD1877" s="193" t="s">
        <v>10332</v>
      </c>
      <c r="AE1877" s="193" t="s">
        <v>10332</v>
      </c>
      <c r="AF1877" s="193">
        <v>19507</v>
      </c>
      <c r="AG1877" s="193" t="s">
        <v>10360</v>
      </c>
      <c r="AH1877" s="193"/>
      <c r="AI1877" s="193"/>
      <c r="AJ1877" s="193">
        <v>87</v>
      </c>
      <c r="AK1877" s="193" t="s">
        <v>8362</v>
      </c>
      <c r="AL1877" s="193" t="s">
        <v>709</v>
      </c>
      <c r="AM1877" s="193"/>
      <c r="AN1877" s="193" t="str">
        <f>+IF(AL1877=45,1,"")</f>
        <v/>
      </c>
      <c r="AO1877" s="195">
        <f ca="1">+TODAY()</f>
        <v>44256</v>
      </c>
      <c r="AP1877" s="194" t="str">
        <f>+IF(Tabla1[[#This Row],[Fecha Ingreso Plataforma]]="","",AO1877-AC1877)</f>
        <v/>
      </c>
      <c r="AQ1877" s="195"/>
      <c r="AR1877" s="197">
        <f>+IF(Tabla1[[#This Row],[Fecha Baja]]="","",VALUE(1&amp;"/"&amp;MONTH(Tabla1[[#This Row],[Fecha Baja]])&amp;"/"&amp;YEAR(Tabla1[[#This Row],[Fecha Baja]])))</f>
        <v>44075</v>
      </c>
      <c r="AS1877" s="197" t="str">
        <f>IF(Tabla1[[#This Row],[Fecha Ingreso Plataforma]]="","",VALUE(1&amp;"/"&amp;MONTH(Tabla1[[#This Row],[Fecha Ingreso Plataforma]])&amp;"/"&amp;YEAR(Tabla1[[#This Row],[Fecha Ingreso Plataforma]])))</f>
        <v/>
      </c>
      <c r="AT1877" s="194" t="str">
        <f>+IF(AND(Tabla1[[#This Row],[dias]]&gt;=135,Tabla1[[#This Row],[Estado]]="Vigente"),"Si","No")</f>
        <v>No</v>
      </c>
      <c r="AU1877" s="194" t="str">
        <f>+IF(COUNTIF('PLAN EMPLEADO'!I:I,Tabla1[[#This Row],[Mail]])=0,"No","Si")</f>
        <v>No</v>
      </c>
      <c r="AV1877" s="194" t="s">
        <v>709</v>
      </c>
      <c r="AW1877" s="194" t="s">
        <v>9010</v>
      </c>
    </row>
    <row r="1878" spans="1:49" x14ac:dyDescent="0.2">
      <c r="A1878" s="37" t="s">
        <v>27</v>
      </c>
      <c r="B1878" s="37" t="s">
        <v>3115</v>
      </c>
      <c r="C1878" s="37" t="s">
        <v>28</v>
      </c>
      <c r="D1878" s="37" t="s">
        <v>30</v>
      </c>
      <c r="E1878" s="193" t="str">
        <f>+LEFT(Tabla1[[#This Row],[RutDV]],8)</f>
        <v>19256925</v>
      </c>
      <c r="F1878" s="193" t="str">
        <f>+RIGHT(Tabla1[[#This Row],[RutDV]],1)</f>
        <v>7</v>
      </c>
      <c r="G1878" s="193" t="s">
        <v>10213</v>
      </c>
      <c r="H1878" s="193" t="s">
        <v>10327</v>
      </c>
      <c r="I1878" s="194" t="str">
        <f>+TRIM(Tabla1[[#This Row],[Nombres]]&amp;" "&amp;Tabla1[[#This Row],[Apellidos]])</f>
        <v>JUAN GUILLERMO EGAÑA FAJARDO</v>
      </c>
      <c r="J1878" s="193" t="s">
        <v>10263</v>
      </c>
      <c r="K1878" s="193" t="s">
        <v>10264</v>
      </c>
      <c r="L1878" s="193" t="s">
        <v>2494</v>
      </c>
      <c r="M1878" s="193" t="s">
        <v>2499</v>
      </c>
      <c r="N1878" s="193" t="s">
        <v>3112</v>
      </c>
      <c r="O1878" s="193"/>
      <c r="P1878" s="195">
        <v>44090</v>
      </c>
      <c r="Q1878" s="195"/>
      <c r="R1878" s="196"/>
      <c r="S1878" s="196"/>
      <c r="T1878" s="196"/>
      <c r="U1878" s="196"/>
      <c r="V1878" s="195" t="s">
        <v>10296</v>
      </c>
      <c r="W1878" s="195" t="s">
        <v>8362</v>
      </c>
      <c r="X1878" s="193"/>
      <c r="Y1878" s="193" t="str">
        <f>+IFERROR(VLOOKUP(Tabla1[[#This Row],[Supervisor]],STAFF!E:H,4,0),"")</f>
        <v/>
      </c>
      <c r="Z1878" s="195">
        <v>44081</v>
      </c>
      <c r="AA1878" s="195"/>
      <c r="AB1878" s="193"/>
      <c r="AC1878" s="195"/>
      <c r="AD1878" s="193" t="s">
        <v>10327</v>
      </c>
      <c r="AE1878" s="193" t="s">
        <v>10327</v>
      </c>
      <c r="AF1878" s="193">
        <v>19491</v>
      </c>
      <c r="AG1878" s="193" t="s">
        <v>10355</v>
      </c>
      <c r="AH1878" s="193"/>
      <c r="AI1878" s="193"/>
      <c r="AJ1878" s="193">
        <v>87</v>
      </c>
      <c r="AK1878" s="193" t="s">
        <v>8362</v>
      </c>
      <c r="AL1878" s="193" t="s">
        <v>709</v>
      </c>
      <c r="AM1878" s="193"/>
      <c r="AN1878" s="193" t="str">
        <f>+IF(AL1878=45,1,"")</f>
        <v/>
      </c>
      <c r="AO1878" s="195">
        <f ca="1">+TODAY()</f>
        <v>44256</v>
      </c>
      <c r="AP1878" s="194" t="str">
        <f>+IF(Tabla1[[#This Row],[Fecha Ingreso Plataforma]]="","",AO1878-AC1878)</f>
        <v/>
      </c>
      <c r="AQ1878" s="195"/>
      <c r="AR1878" s="197">
        <f>+IF(Tabla1[[#This Row],[Fecha Baja]]="","",VALUE(1&amp;"/"&amp;MONTH(Tabla1[[#This Row],[Fecha Baja]])&amp;"/"&amp;YEAR(Tabla1[[#This Row],[Fecha Baja]])))</f>
        <v>44075</v>
      </c>
      <c r="AS1878" s="197" t="str">
        <f>IF(Tabla1[[#This Row],[Fecha Ingreso Plataforma]]="","",VALUE(1&amp;"/"&amp;MONTH(Tabla1[[#This Row],[Fecha Ingreso Plataforma]])&amp;"/"&amp;YEAR(Tabla1[[#This Row],[Fecha Ingreso Plataforma]])))</f>
        <v/>
      </c>
      <c r="AT1878" s="194" t="str">
        <f>+IF(AND(Tabla1[[#This Row],[dias]]&gt;=135,Tabla1[[#This Row],[Estado]]="Vigente"),"Si","No")</f>
        <v>No</v>
      </c>
      <c r="AU1878" s="194" t="str">
        <f>+IF(COUNTIF('PLAN EMPLEADO'!I:I,Tabla1[[#This Row],[Mail]])=0,"No","Si")</f>
        <v>No</v>
      </c>
      <c r="AV1878" s="194" t="s">
        <v>709</v>
      </c>
      <c r="AW1878" s="194" t="s">
        <v>9010</v>
      </c>
    </row>
    <row r="1879" spans="1:49" x14ac:dyDescent="0.2">
      <c r="A1879" s="37" t="s">
        <v>27</v>
      </c>
      <c r="B1879" s="37" t="s">
        <v>3115</v>
      </c>
      <c r="C1879" s="37" t="s">
        <v>28</v>
      </c>
      <c r="D1879" s="37" t="s">
        <v>30</v>
      </c>
      <c r="E1879" s="193" t="str">
        <f>+LEFT(Tabla1[[#This Row],[RutDV]],8)</f>
        <v>17452625</v>
      </c>
      <c r="F1879" s="193" t="str">
        <f>+RIGHT(Tabla1[[#This Row],[RutDV]],1)</f>
        <v>7</v>
      </c>
      <c r="G1879" s="193" t="s">
        <v>10205</v>
      </c>
      <c r="H1879" s="193" t="s">
        <v>10320</v>
      </c>
      <c r="I1879" s="194" t="str">
        <f>+TRIM(Tabla1[[#This Row],[Nombres]]&amp;" "&amp;Tabla1[[#This Row],[Apellidos]])</f>
        <v>MARIA EUGENIA ALFARO ROJAS</v>
      </c>
      <c r="J1879" s="193" t="s">
        <v>10248</v>
      </c>
      <c r="K1879" s="193" t="s">
        <v>1454</v>
      </c>
      <c r="L1879" s="193" t="s">
        <v>2494</v>
      </c>
      <c r="M1879" s="193" t="s">
        <v>2499</v>
      </c>
      <c r="N1879" s="193" t="s">
        <v>3112</v>
      </c>
      <c r="O1879" s="193"/>
      <c r="P1879" s="195">
        <v>44090</v>
      </c>
      <c r="Q1879" s="195"/>
      <c r="R1879" s="196"/>
      <c r="S1879" s="196"/>
      <c r="T1879" s="196"/>
      <c r="U1879" s="196"/>
      <c r="V1879" s="195" t="s">
        <v>10288</v>
      </c>
      <c r="W1879" s="195" t="s">
        <v>8362</v>
      </c>
      <c r="X1879" s="193"/>
      <c r="Y1879" s="193" t="str">
        <f>+IFERROR(VLOOKUP(Tabla1[[#This Row],[Supervisor]],STAFF!E:H,4,0),"")</f>
        <v/>
      </c>
      <c r="Z1879" s="195">
        <v>44081</v>
      </c>
      <c r="AA1879" s="195"/>
      <c r="AB1879" s="193"/>
      <c r="AC1879" s="195"/>
      <c r="AD1879" s="193" t="s">
        <v>10320</v>
      </c>
      <c r="AE1879" s="193" t="s">
        <v>10320</v>
      </c>
      <c r="AF1879" s="193">
        <v>19468</v>
      </c>
      <c r="AG1879" s="193" t="s">
        <v>10348</v>
      </c>
      <c r="AH1879" s="193"/>
      <c r="AI1879" s="193"/>
      <c r="AJ1879" s="193">
        <v>87</v>
      </c>
      <c r="AK1879" s="193" t="s">
        <v>8362</v>
      </c>
      <c r="AL1879" s="193" t="s">
        <v>709</v>
      </c>
      <c r="AM1879" s="193"/>
      <c r="AN1879" s="193" t="str">
        <f>+IF(AL1879=45,1,"")</f>
        <v/>
      </c>
      <c r="AO1879" s="195">
        <f ca="1">+TODAY()</f>
        <v>44256</v>
      </c>
      <c r="AP1879" s="194" t="str">
        <f>+IF(Tabla1[[#This Row],[Fecha Ingreso Plataforma]]="","",AO1879-AC1879)</f>
        <v/>
      </c>
      <c r="AQ1879" s="195"/>
      <c r="AR1879" s="197">
        <f>+IF(Tabla1[[#This Row],[Fecha Baja]]="","",VALUE(1&amp;"/"&amp;MONTH(Tabla1[[#This Row],[Fecha Baja]])&amp;"/"&amp;YEAR(Tabla1[[#This Row],[Fecha Baja]])))</f>
        <v>44075</v>
      </c>
      <c r="AS1879" s="197" t="str">
        <f>IF(Tabla1[[#This Row],[Fecha Ingreso Plataforma]]="","",VALUE(1&amp;"/"&amp;MONTH(Tabla1[[#This Row],[Fecha Ingreso Plataforma]])&amp;"/"&amp;YEAR(Tabla1[[#This Row],[Fecha Ingreso Plataforma]])))</f>
        <v/>
      </c>
      <c r="AT1879" s="194" t="str">
        <f>+IF(AND(Tabla1[[#This Row],[dias]]&gt;=135,Tabla1[[#This Row],[Estado]]="Vigente"),"Si","No")</f>
        <v>No</v>
      </c>
      <c r="AU1879" s="194" t="str">
        <f>+IF(COUNTIF('PLAN EMPLEADO'!I:I,Tabla1[[#This Row],[Mail]])=0,"No","Si")</f>
        <v>No</v>
      </c>
      <c r="AV1879" s="194" t="s">
        <v>709</v>
      </c>
      <c r="AW1879" s="194" t="s">
        <v>9010</v>
      </c>
    </row>
    <row r="1880" spans="1:49" x14ac:dyDescent="0.2">
      <c r="A1880" s="37" t="s">
        <v>27</v>
      </c>
      <c r="B1880" s="37" t="s">
        <v>3115</v>
      </c>
      <c r="C1880" s="37" t="s">
        <v>28</v>
      </c>
      <c r="D1880" s="37" t="s">
        <v>30</v>
      </c>
      <c r="E1880" s="193" t="str">
        <f>+LEFT(Tabla1[[#This Row],[RutDV]],8)</f>
        <v>17999144</v>
      </c>
      <c r="F1880" s="193" t="str">
        <f>+RIGHT(Tabla1[[#This Row],[RutDV]],1)</f>
        <v>6</v>
      </c>
      <c r="G1880" s="193" t="s">
        <v>10209</v>
      </c>
      <c r="H1880" s="193" t="s">
        <v>10323</v>
      </c>
      <c r="I1880" s="194" t="str">
        <f>+TRIM(Tabla1[[#This Row],[Nombres]]&amp;" "&amp;Tabla1[[#This Row],[Apellidos]])</f>
        <v>MARCO NICOLAS DE LA PUENTE URQUIETA</v>
      </c>
      <c r="J1880" s="193" t="s">
        <v>10255</v>
      </c>
      <c r="K1880" s="193" t="s">
        <v>10256</v>
      </c>
      <c r="L1880" s="193" t="s">
        <v>2494</v>
      </c>
      <c r="M1880" s="193" t="s">
        <v>2499</v>
      </c>
      <c r="N1880" s="193" t="s">
        <v>3112</v>
      </c>
      <c r="O1880" s="193"/>
      <c r="P1880" s="195">
        <v>44090</v>
      </c>
      <c r="Q1880" s="195"/>
      <c r="R1880" s="196"/>
      <c r="S1880" s="196"/>
      <c r="T1880" s="196"/>
      <c r="U1880" s="196"/>
      <c r="V1880" s="195" t="s">
        <v>10292</v>
      </c>
      <c r="W1880" s="195" t="s">
        <v>8362</v>
      </c>
      <c r="X1880" s="193"/>
      <c r="Y1880" s="193" t="str">
        <f>+IFERROR(VLOOKUP(Tabla1[[#This Row],[Supervisor]],STAFF!E:H,4,0),"")</f>
        <v/>
      </c>
      <c r="Z1880" s="195">
        <v>44081</v>
      </c>
      <c r="AA1880" s="195"/>
      <c r="AB1880" s="193"/>
      <c r="AC1880" s="195"/>
      <c r="AD1880" s="193" t="s">
        <v>10323</v>
      </c>
      <c r="AE1880" s="193" t="s">
        <v>10323</v>
      </c>
      <c r="AF1880" s="193">
        <v>19486</v>
      </c>
      <c r="AG1880" s="193" t="s">
        <v>10351</v>
      </c>
      <c r="AH1880" s="193"/>
      <c r="AI1880" s="193"/>
      <c r="AJ1880" s="193">
        <v>87</v>
      </c>
      <c r="AK1880" s="193" t="s">
        <v>8362</v>
      </c>
      <c r="AL1880" s="193" t="s">
        <v>709</v>
      </c>
      <c r="AM1880" s="193"/>
      <c r="AN1880" s="193" t="str">
        <f>+IF(AL1880=45,1,"")</f>
        <v/>
      </c>
      <c r="AO1880" s="195">
        <f ca="1">+TODAY()</f>
        <v>44256</v>
      </c>
      <c r="AP1880" s="194" t="str">
        <f>+IF(Tabla1[[#This Row],[Fecha Ingreso Plataforma]]="","",AO1880-AC1880)</f>
        <v/>
      </c>
      <c r="AQ1880" s="195"/>
      <c r="AR1880" s="197">
        <f>+IF(Tabla1[[#This Row],[Fecha Baja]]="","",VALUE(1&amp;"/"&amp;MONTH(Tabla1[[#This Row],[Fecha Baja]])&amp;"/"&amp;YEAR(Tabla1[[#This Row],[Fecha Baja]])))</f>
        <v>44075</v>
      </c>
      <c r="AS1880" s="197" t="str">
        <f>IF(Tabla1[[#This Row],[Fecha Ingreso Plataforma]]="","",VALUE(1&amp;"/"&amp;MONTH(Tabla1[[#This Row],[Fecha Ingreso Plataforma]])&amp;"/"&amp;YEAR(Tabla1[[#This Row],[Fecha Ingreso Plataforma]])))</f>
        <v/>
      </c>
      <c r="AT1880" s="194" t="str">
        <f>+IF(AND(Tabla1[[#This Row],[dias]]&gt;=135,Tabla1[[#This Row],[Estado]]="Vigente"),"Si","No")</f>
        <v>No</v>
      </c>
      <c r="AU1880" s="194" t="str">
        <f>+IF(COUNTIF('PLAN EMPLEADO'!I:I,Tabla1[[#This Row],[Mail]])=0,"No","Si")</f>
        <v>No</v>
      </c>
      <c r="AV1880" s="194" t="s">
        <v>709</v>
      </c>
      <c r="AW1880" s="194" t="s">
        <v>9010</v>
      </c>
    </row>
    <row r="1881" spans="1:49" x14ac:dyDescent="0.2">
      <c r="A1881" s="37" t="s">
        <v>27</v>
      </c>
      <c r="B1881" s="37" t="s">
        <v>3115</v>
      </c>
      <c r="C1881" s="37" t="s">
        <v>28</v>
      </c>
      <c r="D1881" s="37" t="s">
        <v>30</v>
      </c>
      <c r="E1881" s="193" t="str">
        <f>+LEFT(Tabla1[[#This Row],[RutDV]],8)</f>
        <v>19770298</v>
      </c>
      <c r="F1881" s="193" t="str">
        <f>+RIGHT(Tabla1[[#This Row],[RutDV]],1)</f>
        <v>2</v>
      </c>
      <c r="G1881" s="193" t="s">
        <v>10203</v>
      </c>
      <c r="H1881" s="193" t="s">
        <v>10318</v>
      </c>
      <c r="I1881" s="194" t="str">
        <f>+TRIM(Tabla1[[#This Row],[Nombres]]&amp;" "&amp;Tabla1[[#This Row],[Apellidos]])</f>
        <v>NEVENKA BELEN MILLA TORRES</v>
      </c>
      <c r="J1881" s="193" t="s">
        <v>10244</v>
      </c>
      <c r="K1881" s="193" t="s">
        <v>10245</v>
      </c>
      <c r="L1881" s="193" t="s">
        <v>2494</v>
      </c>
      <c r="M1881" s="193" t="s">
        <v>2499</v>
      </c>
      <c r="N1881" s="193" t="s">
        <v>3596</v>
      </c>
      <c r="O1881" s="193"/>
      <c r="P1881" s="195">
        <v>44091</v>
      </c>
      <c r="Q1881" s="195"/>
      <c r="R1881" s="196"/>
      <c r="S1881" s="196"/>
      <c r="T1881" s="196"/>
      <c r="U1881" s="196"/>
      <c r="V1881" s="195" t="s">
        <v>10286</v>
      </c>
      <c r="W1881" s="195" t="s">
        <v>8362</v>
      </c>
      <c r="X1881" s="193"/>
      <c r="Y1881" s="193" t="str">
        <f>+IFERROR(VLOOKUP(Tabla1[[#This Row],[Supervisor]],STAFF!E:H,4,0),"")</f>
        <v/>
      </c>
      <c r="Z1881" s="195">
        <v>44081</v>
      </c>
      <c r="AA1881" s="195"/>
      <c r="AB1881" s="193"/>
      <c r="AC1881" s="195"/>
      <c r="AD1881" s="193" t="s">
        <v>10318</v>
      </c>
      <c r="AE1881" s="193" t="s">
        <v>10318</v>
      </c>
      <c r="AF1881" s="193">
        <v>19459</v>
      </c>
      <c r="AG1881" s="193" t="s">
        <v>10346</v>
      </c>
      <c r="AH1881" s="193"/>
      <c r="AI1881" s="193"/>
      <c r="AJ1881" s="193">
        <v>87</v>
      </c>
      <c r="AK1881" s="193" t="s">
        <v>8362</v>
      </c>
      <c r="AL1881" s="193" t="s">
        <v>709</v>
      </c>
      <c r="AM1881" s="193"/>
      <c r="AN1881" s="193" t="str">
        <f>+IF(AL1881=45,1,"")</f>
        <v/>
      </c>
      <c r="AO1881" s="195">
        <f ca="1">+TODAY()</f>
        <v>44256</v>
      </c>
      <c r="AP1881" s="194" t="str">
        <f>+IF(Tabla1[[#This Row],[Fecha Ingreso Plataforma]]="","",AO1881-AC1881)</f>
        <v/>
      </c>
      <c r="AQ1881" s="195"/>
      <c r="AR1881" s="197">
        <f>+IF(Tabla1[[#This Row],[Fecha Baja]]="","",VALUE(1&amp;"/"&amp;MONTH(Tabla1[[#This Row],[Fecha Baja]])&amp;"/"&amp;YEAR(Tabla1[[#This Row],[Fecha Baja]])))</f>
        <v>44075</v>
      </c>
      <c r="AS1881" s="197" t="str">
        <f>IF(Tabla1[[#This Row],[Fecha Ingreso Plataforma]]="","",VALUE(1&amp;"/"&amp;MONTH(Tabla1[[#This Row],[Fecha Ingreso Plataforma]])&amp;"/"&amp;YEAR(Tabla1[[#This Row],[Fecha Ingreso Plataforma]])))</f>
        <v/>
      </c>
      <c r="AT1881" s="194" t="str">
        <f>+IF(AND(Tabla1[[#This Row],[dias]]&gt;=135,Tabla1[[#This Row],[Estado]]="Vigente"),"Si","No")</f>
        <v>No</v>
      </c>
      <c r="AU1881" s="194" t="str">
        <f>+IF(COUNTIF('PLAN EMPLEADO'!I:I,Tabla1[[#This Row],[Mail]])=0,"No","Si")</f>
        <v>No</v>
      </c>
      <c r="AV1881" s="194" t="s">
        <v>709</v>
      </c>
      <c r="AW1881" s="194" t="s">
        <v>9010</v>
      </c>
    </row>
    <row r="1882" spans="1:49" x14ac:dyDescent="0.2">
      <c r="A1882" s="37" t="s">
        <v>27</v>
      </c>
      <c r="B1882" s="37" t="s">
        <v>3115</v>
      </c>
      <c r="C1882" s="37" t="s">
        <v>28</v>
      </c>
      <c r="D1882" s="37" t="s">
        <v>30</v>
      </c>
      <c r="E1882" s="193" t="str">
        <f>+LEFT(Tabla1[[#This Row],[RutDV]],8)</f>
        <v>18495260</v>
      </c>
      <c r="F1882" s="193" t="str">
        <f>+RIGHT(Tabla1[[#This Row],[RutDV]],1)</f>
        <v>2</v>
      </c>
      <c r="G1882" s="193" t="s">
        <v>10191</v>
      </c>
      <c r="H1882" s="193" t="s">
        <v>10306</v>
      </c>
      <c r="I1882" s="194" t="str">
        <f>+TRIM(Tabla1[[#This Row],[Nombres]]&amp;" "&amp;Tabla1[[#This Row],[Apellidos]])</f>
        <v>ORLANDO JAVIER DIAZ MARCIAL</v>
      </c>
      <c r="J1882" s="193" t="s">
        <v>10220</v>
      </c>
      <c r="K1882" s="193" t="s">
        <v>10221</v>
      </c>
      <c r="L1882" s="193" t="s">
        <v>2494</v>
      </c>
      <c r="M1882" s="193" t="s">
        <v>2499</v>
      </c>
      <c r="N1882" s="193" t="s">
        <v>3112</v>
      </c>
      <c r="O1882" s="193"/>
      <c r="P1882" s="195">
        <v>44090</v>
      </c>
      <c r="Q1882" s="195"/>
      <c r="R1882" s="196"/>
      <c r="S1882" s="196"/>
      <c r="T1882" s="196"/>
      <c r="U1882" s="196"/>
      <c r="V1882" s="195" t="s">
        <v>10274</v>
      </c>
      <c r="W1882" s="195" t="s">
        <v>8362</v>
      </c>
      <c r="X1882" s="193"/>
      <c r="Y1882" s="193" t="str">
        <f>+IFERROR(VLOOKUP(Tabla1[[#This Row],[Supervisor]],STAFF!E:H,4,0),"")</f>
        <v/>
      </c>
      <c r="Z1882" s="195">
        <v>44081</v>
      </c>
      <c r="AA1882" s="195"/>
      <c r="AB1882" s="193"/>
      <c r="AC1882" s="195"/>
      <c r="AD1882" s="193" t="s">
        <v>10306</v>
      </c>
      <c r="AE1882" s="193" t="s">
        <v>10306</v>
      </c>
      <c r="AF1882" s="193">
        <v>19443</v>
      </c>
      <c r="AG1882" s="193" t="s">
        <v>10334</v>
      </c>
      <c r="AH1882" s="193"/>
      <c r="AI1882" s="193"/>
      <c r="AJ1882" s="193">
        <v>87</v>
      </c>
      <c r="AK1882" s="193" t="s">
        <v>8362</v>
      </c>
      <c r="AL1882" s="193" t="s">
        <v>709</v>
      </c>
      <c r="AM1882" s="193"/>
      <c r="AN1882" s="193" t="str">
        <f>+IF(AL1882=45,1,"")</f>
        <v/>
      </c>
      <c r="AO1882" s="195">
        <f ca="1">+TODAY()</f>
        <v>44256</v>
      </c>
      <c r="AP1882" s="194" t="str">
        <f>+IF(Tabla1[[#This Row],[Fecha Ingreso Plataforma]]="","",AO1882-AC1882)</f>
        <v/>
      </c>
      <c r="AQ1882" s="195"/>
      <c r="AR1882" s="197">
        <f>+IF(Tabla1[[#This Row],[Fecha Baja]]="","",VALUE(1&amp;"/"&amp;MONTH(Tabla1[[#This Row],[Fecha Baja]])&amp;"/"&amp;YEAR(Tabla1[[#This Row],[Fecha Baja]])))</f>
        <v>44075</v>
      </c>
      <c r="AS1882" s="197" t="str">
        <f>IF(Tabla1[[#This Row],[Fecha Ingreso Plataforma]]="","",VALUE(1&amp;"/"&amp;MONTH(Tabla1[[#This Row],[Fecha Ingreso Plataforma]])&amp;"/"&amp;YEAR(Tabla1[[#This Row],[Fecha Ingreso Plataforma]])))</f>
        <v/>
      </c>
      <c r="AT1882" s="194" t="str">
        <f>+IF(AND(Tabla1[[#This Row],[dias]]&gt;=135,Tabla1[[#This Row],[Estado]]="Vigente"),"Si","No")</f>
        <v>No</v>
      </c>
      <c r="AU1882" s="194" t="str">
        <f>+IF(COUNTIF('PLAN EMPLEADO'!I:I,Tabla1[[#This Row],[Mail]])=0,"No","Si")</f>
        <v>No</v>
      </c>
      <c r="AV1882" s="194" t="s">
        <v>709</v>
      </c>
      <c r="AW1882" s="194" t="s">
        <v>9010</v>
      </c>
    </row>
    <row r="1883" spans="1:49" x14ac:dyDescent="0.2">
      <c r="A1883" s="37" t="s">
        <v>27</v>
      </c>
      <c r="B1883" s="37" t="s">
        <v>3115</v>
      </c>
      <c r="C1883" s="37" t="s">
        <v>28</v>
      </c>
      <c r="D1883" s="37" t="s">
        <v>30</v>
      </c>
      <c r="E1883" s="193" t="str">
        <f>+LEFT(Tabla1[[#This Row],[RutDV]],8)</f>
        <v>15574963</v>
      </c>
      <c r="F1883" s="193" t="str">
        <f>+RIGHT(Tabla1[[#This Row],[RutDV]],1)</f>
        <v>6</v>
      </c>
      <c r="G1883" s="193" t="s">
        <v>10212</v>
      </c>
      <c r="H1883" s="193" t="s">
        <v>10326</v>
      </c>
      <c r="I1883" s="194" t="str">
        <f>+TRIM(Tabla1[[#This Row],[Nombres]]&amp;" "&amp;Tabla1[[#This Row],[Apellidos]])</f>
        <v>PAMELA SOLEDAD PIZARRO MENESES</v>
      </c>
      <c r="J1883" s="193" t="s">
        <v>10261</v>
      </c>
      <c r="K1883" s="193" t="s">
        <v>10262</v>
      </c>
      <c r="L1883" s="193" t="s">
        <v>2494</v>
      </c>
      <c r="M1883" s="193" t="s">
        <v>2499</v>
      </c>
      <c r="N1883" s="193" t="s">
        <v>3112</v>
      </c>
      <c r="O1883" s="193"/>
      <c r="P1883" s="195">
        <v>44090</v>
      </c>
      <c r="Q1883" s="195"/>
      <c r="R1883" s="196"/>
      <c r="S1883" s="196"/>
      <c r="T1883" s="196"/>
      <c r="U1883" s="196"/>
      <c r="V1883" s="195" t="s">
        <v>10295</v>
      </c>
      <c r="W1883" s="195" t="s">
        <v>8362</v>
      </c>
      <c r="X1883" s="193"/>
      <c r="Y1883" s="193" t="str">
        <f>+IFERROR(VLOOKUP(Tabla1[[#This Row],[Supervisor]],STAFF!E:H,4,0),"")</f>
        <v/>
      </c>
      <c r="Z1883" s="195">
        <v>44081</v>
      </c>
      <c r="AA1883" s="195"/>
      <c r="AB1883" s="193"/>
      <c r="AC1883" s="195"/>
      <c r="AD1883" s="193" t="s">
        <v>10326</v>
      </c>
      <c r="AE1883" s="193" t="s">
        <v>10326</v>
      </c>
      <c r="AF1883" s="193">
        <v>19490</v>
      </c>
      <c r="AG1883" s="193" t="s">
        <v>10354</v>
      </c>
      <c r="AH1883" s="193"/>
      <c r="AI1883" s="193"/>
      <c r="AJ1883" s="193">
        <v>87</v>
      </c>
      <c r="AK1883" s="193" t="s">
        <v>8362</v>
      </c>
      <c r="AL1883" s="193" t="s">
        <v>709</v>
      </c>
      <c r="AM1883" s="193"/>
      <c r="AN1883" s="193" t="str">
        <f>+IF(AL1883=45,1,"")</f>
        <v/>
      </c>
      <c r="AO1883" s="195">
        <f ca="1">+TODAY()</f>
        <v>44256</v>
      </c>
      <c r="AP1883" s="194" t="str">
        <f>+IF(Tabla1[[#This Row],[Fecha Ingreso Plataforma]]="","",AO1883-AC1883)</f>
        <v/>
      </c>
      <c r="AQ1883" s="195"/>
      <c r="AR1883" s="197">
        <f>+IF(Tabla1[[#This Row],[Fecha Baja]]="","",VALUE(1&amp;"/"&amp;MONTH(Tabla1[[#This Row],[Fecha Baja]])&amp;"/"&amp;YEAR(Tabla1[[#This Row],[Fecha Baja]])))</f>
        <v>44075</v>
      </c>
      <c r="AS1883" s="197" t="str">
        <f>IF(Tabla1[[#This Row],[Fecha Ingreso Plataforma]]="","",VALUE(1&amp;"/"&amp;MONTH(Tabla1[[#This Row],[Fecha Ingreso Plataforma]])&amp;"/"&amp;YEAR(Tabla1[[#This Row],[Fecha Ingreso Plataforma]])))</f>
        <v/>
      </c>
      <c r="AT1883" s="194" t="str">
        <f>+IF(AND(Tabla1[[#This Row],[dias]]&gt;=135,Tabla1[[#This Row],[Estado]]="Vigente"),"Si","No")</f>
        <v>No</v>
      </c>
      <c r="AU1883" s="194" t="str">
        <f>+IF(COUNTIF('PLAN EMPLEADO'!I:I,Tabla1[[#This Row],[Mail]])=0,"No","Si")</f>
        <v>No</v>
      </c>
      <c r="AV1883" s="194" t="s">
        <v>709</v>
      </c>
      <c r="AW1883" s="194" t="s">
        <v>9010</v>
      </c>
    </row>
    <row r="1884" spans="1:49" x14ac:dyDescent="0.2">
      <c r="A1884" s="37" t="s">
        <v>27</v>
      </c>
      <c r="B1884" s="37" t="s">
        <v>3115</v>
      </c>
      <c r="C1884" s="37" t="s">
        <v>28</v>
      </c>
      <c r="D1884" s="37" t="s">
        <v>30</v>
      </c>
      <c r="E1884" s="193" t="str">
        <f>+LEFT(Tabla1[[#This Row],[RutDV]],8)</f>
        <v>16785362</v>
      </c>
      <c r="F1884" s="193" t="str">
        <f>+RIGHT(Tabla1[[#This Row],[RutDV]],1)</f>
        <v>5</v>
      </c>
      <c r="G1884" s="193" t="s">
        <v>10214</v>
      </c>
      <c r="H1884" s="193" t="s">
        <v>10328</v>
      </c>
      <c r="I1884" s="194" t="str">
        <f>+TRIM(Tabla1[[#This Row],[Nombres]]&amp;" "&amp;Tabla1[[#This Row],[Apellidos]])</f>
        <v>YEPXENIA ANDREA FIGUEROA BAEZ</v>
      </c>
      <c r="J1884" s="193" t="s">
        <v>10265</v>
      </c>
      <c r="K1884" s="193" t="s">
        <v>10266</v>
      </c>
      <c r="L1884" s="193" t="s">
        <v>2494</v>
      </c>
      <c r="M1884" s="193" t="s">
        <v>2499</v>
      </c>
      <c r="N1884" s="193" t="s">
        <v>3112</v>
      </c>
      <c r="O1884" s="193"/>
      <c r="P1884" s="195">
        <v>44090</v>
      </c>
      <c r="Q1884" s="195"/>
      <c r="R1884" s="196"/>
      <c r="S1884" s="196"/>
      <c r="T1884" s="196"/>
      <c r="U1884" s="196"/>
      <c r="V1884" s="195" t="s">
        <v>10297</v>
      </c>
      <c r="W1884" s="195" t="s">
        <v>8362</v>
      </c>
      <c r="X1884" s="193"/>
      <c r="Y1884" s="193" t="str">
        <f>+IFERROR(VLOOKUP(Tabla1[[#This Row],[Supervisor]],STAFF!E:H,4,0),"")</f>
        <v/>
      </c>
      <c r="Z1884" s="195">
        <v>44081</v>
      </c>
      <c r="AA1884" s="195"/>
      <c r="AB1884" s="193"/>
      <c r="AC1884" s="195"/>
      <c r="AD1884" s="193" t="s">
        <v>10328</v>
      </c>
      <c r="AE1884" s="193" t="s">
        <v>10328</v>
      </c>
      <c r="AF1884" s="193">
        <v>19493</v>
      </c>
      <c r="AG1884" s="193" t="s">
        <v>10356</v>
      </c>
      <c r="AH1884" s="193"/>
      <c r="AI1884" s="193"/>
      <c r="AJ1884" s="193">
        <v>87</v>
      </c>
      <c r="AK1884" s="193" t="s">
        <v>8362</v>
      </c>
      <c r="AL1884" s="193" t="s">
        <v>709</v>
      </c>
      <c r="AM1884" s="193"/>
      <c r="AN1884" s="193" t="str">
        <f>+IF(AL1884=45,1,"")</f>
        <v/>
      </c>
      <c r="AO1884" s="195">
        <f ca="1">+TODAY()</f>
        <v>44256</v>
      </c>
      <c r="AP1884" s="194" t="str">
        <f>+IF(Tabla1[[#This Row],[Fecha Ingreso Plataforma]]="","",AO1884-AC1884)</f>
        <v/>
      </c>
      <c r="AQ1884" s="195"/>
      <c r="AR1884" s="197">
        <f>+IF(Tabla1[[#This Row],[Fecha Baja]]="","",VALUE(1&amp;"/"&amp;MONTH(Tabla1[[#This Row],[Fecha Baja]])&amp;"/"&amp;YEAR(Tabla1[[#This Row],[Fecha Baja]])))</f>
        <v>44075</v>
      </c>
      <c r="AS1884" s="197" t="str">
        <f>IF(Tabla1[[#This Row],[Fecha Ingreso Plataforma]]="","",VALUE(1&amp;"/"&amp;MONTH(Tabla1[[#This Row],[Fecha Ingreso Plataforma]])&amp;"/"&amp;YEAR(Tabla1[[#This Row],[Fecha Ingreso Plataforma]])))</f>
        <v/>
      </c>
      <c r="AT1884" s="194" t="str">
        <f>+IF(AND(Tabla1[[#This Row],[dias]]&gt;=135,Tabla1[[#This Row],[Estado]]="Vigente"),"Si","No")</f>
        <v>No</v>
      </c>
      <c r="AU1884" s="194" t="str">
        <f>+IF(COUNTIF('PLAN EMPLEADO'!I:I,Tabla1[[#This Row],[Mail]])=0,"No","Si")</f>
        <v>No</v>
      </c>
      <c r="AV1884" s="194" t="s">
        <v>709</v>
      </c>
      <c r="AW1884" s="194" t="s">
        <v>9010</v>
      </c>
    </row>
    <row r="1885" spans="1:49" x14ac:dyDescent="0.2">
      <c r="A1885" s="37" t="s">
        <v>27</v>
      </c>
      <c r="B1885" s="37" t="s">
        <v>3115</v>
      </c>
      <c r="C1885" s="37" t="s">
        <v>28</v>
      </c>
      <c r="D1885" s="37" t="s">
        <v>30</v>
      </c>
      <c r="E1885" s="193" t="str">
        <f>+LEFT(Tabla1[[#This Row],[RutDV]],8)</f>
        <v>19712052</v>
      </c>
      <c r="F1885" s="193" t="str">
        <f>+RIGHT(Tabla1[[#This Row],[RutDV]],1)</f>
        <v>5</v>
      </c>
      <c r="G1885" s="193" t="s">
        <v>10190</v>
      </c>
      <c r="H1885" s="193" t="s">
        <v>10305</v>
      </c>
      <c r="I1885" s="194" t="str">
        <f>+TRIM(Tabla1[[#This Row],[Nombres]]&amp;" "&amp;Tabla1[[#This Row],[Apellidos]])</f>
        <v>YULIZA JAVIERA SILVA ALVAREZ</v>
      </c>
      <c r="J1885" s="193" t="s">
        <v>10218</v>
      </c>
      <c r="K1885" s="193" t="s">
        <v>10219</v>
      </c>
      <c r="L1885" s="193" t="s">
        <v>2494</v>
      </c>
      <c r="M1885" s="193" t="s">
        <v>2499</v>
      </c>
      <c r="N1885" s="193" t="s">
        <v>3112</v>
      </c>
      <c r="O1885" s="193"/>
      <c r="P1885" s="195">
        <v>44090</v>
      </c>
      <c r="Q1885" s="195"/>
      <c r="R1885" s="196"/>
      <c r="S1885" s="196"/>
      <c r="T1885" s="196"/>
      <c r="U1885" s="196"/>
      <c r="V1885" s="195" t="s">
        <v>10273</v>
      </c>
      <c r="W1885" s="195" t="s">
        <v>8362</v>
      </c>
      <c r="X1885" s="193"/>
      <c r="Y1885" s="193" t="str">
        <f>+IFERROR(VLOOKUP(Tabla1[[#This Row],[Supervisor]],STAFF!E:H,4,0),"")</f>
        <v/>
      </c>
      <c r="Z1885" s="195">
        <v>44081</v>
      </c>
      <c r="AA1885" s="195"/>
      <c r="AB1885" s="193"/>
      <c r="AC1885" s="195"/>
      <c r="AD1885" s="193" t="s">
        <v>10305</v>
      </c>
      <c r="AE1885" s="193" t="s">
        <v>10305</v>
      </c>
      <c r="AF1885" s="193">
        <v>19439</v>
      </c>
      <c r="AG1885" s="193" t="s">
        <v>10333</v>
      </c>
      <c r="AH1885" s="193"/>
      <c r="AI1885" s="193"/>
      <c r="AJ1885" s="193">
        <v>87</v>
      </c>
      <c r="AK1885" s="193" t="s">
        <v>8362</v>
      </c>
      <c r="AL1885" s="193" t="s">
        <v>709</v>
      </c>
      <c r="AM1885" s="193"/>
      <c r="AN1885" s="193" t="str">
        <f>+IF(AL1885=45,1,"")</f>
        <v/>
      </c>
      <c r="AO1885" s="195">
        <f ca="1">+TODAY()</f>
        <v>44256</v>
      </c>
      <c r="AP1885" s="194" t="str">
        <f>+IF(Tabla1[[#This Row],[Fecha Ingreso Plataforma]]="","",AO1885-AC1885)</f>
        <v/>
      </c>
      <c r="AQ1885" s="195"/>
      <c r="AR1885" s="197">
        <f>+IF(Tabla1[[#This Row],[Fecha Baja]]="","",VALUE(1&amp;"/"&amp;MONTH(Tabla1[[#This Row],[Fecha Baja]])&amp;"/"&amp;YEAR(Tabla1[[#This Row],[Fecha Baja]])))</f>
        <v>44075</v>
      </c>
      <c r="AS1885" s="197" t="str">
        <f>IF(Tabla1[[#This Row],[Fecha Ingreso Plataforma]]="","",VALUE(1&amp;"/"&amp;MONTH(Tabla1[[#This Row],[Fecha Ingreso Plataforma]])&amp;"/"&amp;YEAR(Tabla1[[#This Row],[Fecha Ingreso Plataforma]])))</f>
        <v/>
      </c>
      <c r="AT1885" s="194" t="str">
        <f>+IF(AND(Tabla1[[#This Row],[dias]]&gt;=135,Tabla1[[#This Row],[Estado]]="Vigente"),"Si","No")</f>
        <v>No</v>
      </c>
      <c r="AU1885" s="194" t="str">
        <f>+IF(COUNTIF('PLAN EMPLEADO'!I:I,Tabla1[[#This Row],[Mail]])=0,"No","Si")</f>
        <v>No</v>
      </c>
      <c r="AV1885" s="194" t="s">
        <v>709</v>
      </c>
      <c r="AW1885" s="194" t="s">
        <v>9010</v>
      </c>
    </row>
    <row r="1886" spans="1:49" x14ac:dyDescent="0.2">
      <c r="A1886" s="193" t="s">
        <v>27</v>
      </c>
      <c r="B1886" s="193" t="s">
        <v>3115</v>
      </c>
      <c r="C1886" s="193" t="s">
        <v>28</v>
      </c>
      <c r="D1886" s="193" t="s">
        <v>30</v>
      </c>
      <c r="E1886" s="193" t="str">
        <f>+LEFT(Tabla1[[#This Row],[RutDV]],8)</f>
        <v>18324645</v>
      </c>
      <c r="F1886" s="193" t="str">
        <f>+RIGHT(Tabla1[[#This Row],[RutDV]],1)</f>
        <v>3</v>
      </c>
      <c r="G1886" s="193" t="s">
        <v>10367</v>
      </c>
      <c r="H1886" s="193" t="s">
        <v>10413</v>
      </c>
      <c r="I1886" s="194" t="str">
        <f>+TRIM(Tabla1[[#This Row],[Nombres]]&amp;" "&amp;Tabla1[[#This Row],[Apellidos]])</f>
        <v>CAMILA CONSTANZA IBARBE PAEZ</v>
      </c>
      <c r="J1886" s="193" t="s">
        <v>10382</v>
      </c>
      <c r="K1886" s="193" t="s">
        <v>10383</v>
      </c>
      <c r="L1886" s="193" t="s">
        <v>2494</v>
      </c>
      <c r="M1886" s="193" t="s">
        <v>2499</v>
      </c>
      <c r="N1886" s="193" t="s">
        <v>3112</v>
      </c>
      <c r="O1886" s="193"/>
      <c r="P1886" s="195">
        <v>44113</v>
      </c>
      <c r="Q1886" s="195"/>
      <c r="R1886" s="196"/>
      <c r="S1886" s="196"/>
      <c r="T1886" s="196"/>
      <c r="U1886" s="196"/>
      <c r="V1886" s="195" t="s">
        <v>10400</v>
      </c>
      <c r="W1886" s="195" t="s">
        <v>10407</v>
      </c>
      <c r="X1886" s="193"/>
      <c r="Y1886" s="193" t="str">
        <f>+IFERROR(VLOOKUP(Tabla1[[#This Row],[Supervisor]],STAFF!E:H,4,0),"")</f>
        <v/>
      </c>
      <c r="Z1886" s="195">
        <v>44096</v>
      </c>
      <c r="AA1886" s="195"/>
      <c r="AB1886" s="193"/>
      <c r="AC1886" s="195"/>
      <c r="AD1886" s="193" t="s">
        <v>10413</v>
      </c>
      <c r="AE1886" s="193" t="s">
        <v>10413</v>
      </c>
      <c r="AF1886" s="193">
        <v>19264</v>
      </c>
      <c r="AG1886" s="193" t="s">
        <v>10424</v>
      </c>
      <c r="AH1886" s="193"/>
      <c r="AI1886" s="193"/>
      <c r="AJ1886" s="193">
        <v>88</v>
      </c>
      <c r="AK1886" s="193" t="s">
        <v>10407</v>
      </c>
      <c r="AL1886" s="193" t="s">
        <v>709</v>
      </c>
      <c r="AM1886" s="193"/>
      <c r="AN1886" s="193" t="str">
        <f>+IF(AL1886=45,1,"")</f>
        <v/>
      </c>
      <c r="AO1886" s="195">
        <f ca="1">+TODAY()</f>
        <v>44256</v>
      </c>
      <c r="AP1886" s="194" t="str">
        <f>+IF(Tabla1[[#This Row],[Fecha Ingreso Plataforma]]="","",AO1886-AC1886)</f>
        <v/>
      </c>
      <c r="AQ1886" s="195"/>
      <c r="AR1886" s="197">
        <f>+IF(Tabla1[[#This Row],[Fecha Baja]]="","",VALUE(1&amp;"/"&amp;MONTH(Tabla1[[#This Row],[Fecha Baja]])&amp;"/"&amp;YEAR(Tabla1[[#This Row],[Fecha Baja]])))</f>
        <v>44105</v>
      </c>
      <c r="AS1886" s="197" t="str">
        <f>IF(Tabla1[[#This Row],[Fecha Ingreso Plataforma]]="","",VALUE(1&amp;"/"&amp;MONTH(Tabla1[[#This Row],[Fecha Ingreso Plataforma]])&amp;"/"&amp;YEAR(Tabla1[[#This Row],[Fecha Ingreso Plataforma]])))</f>
        <v/>
      </c>
      <c r="AT1886" s="194" t="str">
        <f>+IF(AND(Tabla1[[#This Row],[dias]]&gt;=135,Tabla1[[#This Row],[Estado]]="Vigente"),"Si","No")</f>
        <v>No</v>
      </c>
      <c r="AU1886" s="194" t="str">
        <f>+IF(COUNTIF('PLAN EMPLEADO'!I:I,Tabla1[[#This Row],[Mail]])=0,"No","Si")</f>
        <v>No</v>
      </c>
      <c r="AV1886" s="194" t="s">
        <v>709</v>
      </c>
      <c r="AW1886" s="194"/>
    </row>
    <row r="1887" spans="1:49" x14ac:dyDescent="0.2">
      <c r="A1887" s="193" t="s">
        <v>27</v>
      </c>
      <c r="B1887" s="193" t="s">
        <v>3115</v>
      </c>
      <c r="C1887" s="193" t="s">
        <v>28</v>
      </c>
      <c r="D1887" s="193" t="s">
        <v>30</v>
      </c>
      <c r="E1887" s="193" t="str">
        <f>+LEFT(Tabla1[[#This Row],[RutDV]],8)</f>
        <v>18313695</v>
      </c>
      <c r="F1887" s="193" t="str">
        <f>+RIGHT(Tabla1[[#This Row],[RutDV]],1)</f>
        <v>K</v>
      </c>
      <c r="G1887" s="193" t="s">
        <v>10363</v>
      </c>
      <c r="H1887" s="193" t="s">
        <v>10409</v>
      </c>
      <c r="I1887" s="194" t="str">
        <f>+TRIM(Tabla1[[#This Row],[Nombres]]&amp;" "&amp;Tabla1[[#This Row],[Apellidos]])</f>
        <v>MACARENA ALEJANDRA VIDAL DONOSO</v>
      </c>
      <c r="J1887" s="193" t="s">
        <v>10374</v>
      </c>
      <c r="K1887" s="193" t="s">
        <v>10375</v>
      </c>
      <c r="L1887" s="193" t="s">
        <v>2494</v>
      </c>
      <c r="M1887" s="193" t="s">
        <v>2499</v>
      </c>
      <c r="N1887" s="193" t="s">
        <v>3596</v>
      </c>
      <c r="O1887" s="193"/>
      <c r="P1887" s="195">
        <v>44113</v>
      </c>
      <c r="Q1887" s="195"/>
      <c r="R1887" s="196"/>
      <c r="S1887" s="196"/>
      <c r="T1887" s="196"/>
      <c r="U1887" s="196"/>
      <c r="V1887" s="195" t="s">
        <v>10396</v>
      </c>
      <c r="W1887" s="195" t="s">
        <v>10407</v>
      </c>
      <c r="X1887" s="193"/>
      <c r="Y1887" s="193" t="str">
        <f>+IFERROR(VLOOKUP(Tabla1[[#This Row],[Supervisor]],STAFF!E:H,4,0),"")</f>
        <v/>
      </c>
      <c r="Z1887" s="195">
        <v>44096</v>
      </c>
      <c r="AA1887" s="195"/>
      <c r="AB1887" s="193"/>
      <c r="AC1887" s="195"/>
      <c r="AD1887" s="193" t="s">
        <v>10409</v>
      </c>
      <c r="AE1887" s="193" t="s">
        <v>10409</v>
      </c>
      <c r="AF1887" s="193">
        <v>19031</v>
      </c>
      <c r="AG1887" s="193" t="s">
        <v>10420</v>
      </c>
      <c r="AH1887" s="193"/>
      <c r="AI1887" s="193"/>
      <c r="AJ1887" s="193">
        <v>88</v>
      </c>
      <c r="AK1887" s="193" t="s">
        <v>10407</v>
      </c>
      <c r="AL1887" s="193" t="s">
        <v>709</v>
      </c>
      <c r="AM1887" s="193"/>
      <c r="AN1887" s="193" t="str">
        <f>+IF(AL1887=45,1,"")</f>
        <v/>
      </c>
      <c r="AO1887" s="195">
        <f ca="1">+TODAY()</f>
        <v>44256</v>
      </c>
      <c r="AP1887" s="194" t="str">
        <f>+IF(Tabla1[[#This Row],[Fecha Ingreso Plataforma]]="","",AO1887-AC1887)</f>
        <v/>
      </c>
      <c r="AQ1887" s="195"/>
      <c r="AR1887" s="197">
        <f>+IF(Tabla1[[#This Row],[Fecha Baja]]="","",VALUE(1&amp;"/"&amp;MONTH(Tabla1[[#This Row],[Fecha Baja]])&amp;"/"&amp;YEAR(Tabla1[[#This Row],[Fecha Baja]])))</f>
        <v>44105</v>
      </c>
      <c r="AS1887" s="197" t="str">
        <f>IF(Tabla1[[#This Row],[Fecha Ingreso Plataforma]]="","",VALUE(1&amp;"/"&amp;MONTH(Tabla1[[#This Row],[Fecha Ingreso Plataforma]])&amp;"/"&amp;YEAR(Tabla1[[#This Row],[Fecha Ingreso Plataforma]])))</f>
        <v/>
      </c>
      <c r="AT1887" s="194" t="str">
        <f>+IF(AND(Tabla1[[#This Row],[dias]]&gt;=135,Tabla1[[#This Row],[Estado]]="Vigente"),"Si","No")</f>
        <v>No</v>
      </c>
      <c r="AU1887" s="194" t="str">
        <f>+IF(COUNTIF('PLAN EMPLEADO'!I:I,Tabla1[[#This Row],[Mail]])=0,"No","Si")</f>
        <v>No</v>
      </c>
      <c r="AV1887" s="194" t="s">
        <v>709</v>
      </c>
      <c r="AW1887" s="194"/>
    </row>
    <row r="1888" spans="1:49" x14ac:dyDescent="0.2">
      <c r="A1888" s="193" t="s">
        <v>27</v>
      </c>
      <c r="B1888" s="193" t="s">
        <v>3115</v>
      </c>
      <c r="C1888" s="193" t="s">
        <v>28</v>
      </c>
      <c r="D1888" s="193" t="s">
        <v>30</v>
      </c>
      <c r="E1888" s="193" t="str">
        <f>+LEFT(Tabla1[[#This Row],[RutDV]],8)</f>
        <v>18520356</v>
      </c>
      <c r="F1888" s="193" t="str">
        <f>+RIGHT(Tabla1[[#This Row],[RutDV]],1)</f>
        <v>5</v>
      </c>
      <c r="G1888" s="193" t="s">
        <v>10368</v>
      </c>
      <c r="H1888" s="193" t="s">
        <v>10414</v>
      </c>
      <c r="I1888" s="194" t="str">
        <f>+TRIM(Tabla1[[#This Row],[Nombres]]&amp;" "&amp;Tabla1[[#This Row],[Apellidos]])</f>
        <v>MACARENA ELISA DIAZ TAPIA</v>
      </c>
      <c r="J1888" s="193" t="s">
        <v>10384</v>
      </c>
      <c r="K1888" s="193" t="s">
        <v>10385</v>
      </c>
      <c r="L1888" s="193" t="s">
        <v>2494</v>
      </c>
      <c r="M1888" s="193" t="s">
        <v>2499</v>
      </c>
      <c r="N1888" s="193" t="s">
        <v>3112</v>
      </c>
      <c r="O1888" s="193"/>
      <c r="P1888" s="195">
        <v>44113</v>
      </c>
      <c r="Q1888" s="195"/>
      <c r="R1888" s="196"/>
      <c r="S1888" s="196"/>
      <c r="T1888" s="196"/>
      <c r="U1888" s="196"/>
      <c r="V1888" s="195" t="s">
        <v>10401</v>
      </c>
      <c r="W1888" s="195" t="s">
        <v>10407</v>
      </c>
      <c r="X1888" s="193"/>
      <c r="Y1888" s="193" t="str">
        <f>+IFERROR(VLOOKUP(Tabla1[[#This Row],[Supervisor]],STAFF!E:H,4,0),"")</f>
        <v/>
      </c>
      <c r="Z1888" s="195">
        <v>44096</v>
      </c>
      <c r="AA1888" s="195"/>
      <c r="AB1888" s="193"/>
      <c r="AC1888" s="195"/>
      <c r="AD1888" s="193" t="s">
        <v>10414</v>
      </c>
      <c r="AE1888" s="193" t="s">
        <v>10414</v>
      </c>
      <c r="AF1888" s="193">
        <v>19267</v>
      </c>
      <c r="AG1888" s="193" t="s">
        <v>10425</v>
      </c>
      <c r="AH1888" s="193"/>
      <c r="AI1888" s="193"/>
      <c r="AJ1888" s="193">
        <v>88</v>
      </c>
      <c r="AK1888" s="193" t="s">
        <v>10407</v>
      </c>
      <c r="AL1888" s="193" t="s">
        <v>709</v>
      </c>
      <c r="AM1888" s="193"/>
      <c r="AN1888" s="193" t="str">
        <f>+IF(AL1888=45,1,"")</f>
        <v/>
      </c>
      <c r="AO1888" s="195">
        <f ca="1">+TODAY()</f>
        <v>44256</v>
      </c>
      <c r="AP1888" s="194" t="str">
        <f>+IF(Tabla1[[#This Row],[Fecha Ingreso Plataforma]]="","",AO1888-AC1888)</f>
        <v/>
      </c>
      <c r="AQ1888" s="195"/>
      <c r="AR1888" s="197">
        <f>+IF(Tabla1[[#This Row],[Fecha Baja]]="","",VALUE(1&amp;"/"&amp;MONTH(Tabla1[[#This Row],[Fecha Baja]])&amp;"/"&amp;YEAR(Tabla1[[#This Row],[Fecha Baja]])))</f>
        <v>44105</v>
      </c>
      <c r="AS1888" s="197" t="str">
        <f>IF(Tabla1[[#This Row],[Fecha Ingreso Plataforma]]="","",VALUE(1&amp;"/"&amp;MONTH(Tabla1[[#This Row],[Fecha Ingreso Plataforma]])&amp;"/"&amp;YEAR(Tabla1[[#This Row],[Fecha Ingreso Plataforma]])))</f>
        <v/>
      </c>
      <c r="AT1888" s="194" t="str">
        <f>+IF(AND(Tabla1[[#This Row],[dias]]&gt;=135,Tabla1[[#This Row],[Estado]]="Vigente"),"Si","No")</f>
        <v>No</v>
      </c>
      <c r="AU1888" s="194" t="str">
        <f>+IF(COUNTIF('PLAN EMPLEADO'!I:I,Tabla1[[#This Row],[Mail]])=0,"No","Si")</f>
        <v>No</v>
      </c>
      <c r="AV1888" s="194" t="s">
        <v>709</v>
      </c>
      <c r="AW1888" s="194"/>
    </row>
    <row r="1889" spans="1:49" x14ac:dyDescent="0.2">
      <c r="A1889" s="193" t="s">
        <v>27</v>
      </c>
      <c r="B1889" s="193" t="s">
        <v>3115</v>
      </c>
      <c r="C1889" s="193" t="s">
        <v>28</v>
      </c>
      <c r="D1889" s="193" t="s">
        <v>30</v>
      </c>
      <c r="E1889" s="193" t="str">
        <f>+LEFT(Tabla1[[#This Row],[RutDV]],8)</f>
        <v>18823549</v>
      </c>
      <c r="F1889" s="193" t="str">
        <f>+RIGHT(Tabla1[[#This Row],[RutDV]],1)</f>
        <v>2</v>
      </c>
      <c r="G1889" s="193" t="s">
        <v>10369</v>
      </c>
      <c r="H1889" s="193" t="s">
        <v>10415</v>
      </c>
      <c r="I1889" s="194" t="str">
        <f>+TRIM(Tabla1[[#This Row],[Nombres]]&amp;" "&amp;Tabla1[[#This Row],[Apellidos]])</f>
        <v>NATALIA SOLEDAD JULIO CONTRERAS</v>
      </c>
      <c r="J1889" s="193" t="s">
        <v>10386</v>
      </c>
      <c r="K1889" s="193" t="s">
        <v>10112</v>
      </c>
      <c r="L1889" s="193" t="s">
        <v>2494</v>
      </c>
      <c r="M1889" s="193" t="s">
        <v>2499</v>
      </c>
      <c r="N1889" s="193" t="s">
        <v>3112</v>
      </c>
      <c r="O1889" s="193"/>
      <c r="P1889" s="195">
        <v>44113</v>
      </c>
      <c r="Q1889" s="195"/>
      <c r="R1889" s="196"/>
      <c r="S1889" s="196"/>
      <c r="T1889" s="196"/>
      <c r="U1889" s="196"/>
      <c r="V1889" s="195" t="s">
        <v>10402</v>
      </c>
      <c r="W1889" s="195" t="s">
        <v>10407</v>
      </c>
      <c r="X1889" s="193"/>
      <c r="Y1889" s="193" t="str">
        <f>+IFERROR(VLOOKUP(Tabla1[[#This Row],[Supervisor]],STAFF!E:H,4,0),"")</f>
        <v/>
      </c>
      <c r="Z1889" s="195">
        <v>44096</v>
      </c>
      <c r="AA1889" s="195"/>
      <c r="AB1889" s="193"/>
      <c r="AC1889" s="195"/>
      <c r="AD1889" s="193" t="s">
        <v>10415</v>
      </c>
      <c r="AE1889" s="193" t="s">
        <v>10415</v>
      </c>
      <c r="AF1889" s="193">
        <v>19277</v>
      </c>
      <c r="AG1889" s="193" t="s">
        <v>10426</v>
      </c>
      <c r="AH1889" s="193"/>
      <c r="AI1889" s="193"/>
      <c r="AJ1889" s="193">
        <v>88</v>
      </c>
      <c r="AK1889" s="193" t="s">
        <v>10407</v>
      </c>
      <c r="AL1889" s="193" t="s">
        <v>709</v>
      </c>
      <c r="AM1889" s="193"/>
      <c r="AN1889" s="193" t="str">
        <f>+IF(AL1889=45,1,"")</f>
        <v/>
      </c>
      <c r="AO1889" s="195">
        <f ca="1">+TODAY()</f>
        <v>44256</v>
      </c>
      <c r="AP1889" s="194" t="str">
        <f>+IF(Tabla1[[#This Row],[Fecha Ingreso Plataforma]]="","",AO1889-AC1889)</f>
        <v/>
      </c>
      <c r="AQ1889" s="195"/>
      <c r="AR1889" s="197">
        <f>+IF(Tabla1[[#This Row],[Fecha Baja]]="","",VALUE(1&amp;"/"&amp;MONTH(Tabla1[[#This Row],[Fecha Baja]])&amp;"/"&amp;YEAR(Tabla1[[#This Row],[Fecha Baja]])))</f>
        <v>44105</v>
      </c>
      <c r="AS1889" s="197" t="str">
        <f>IF(Tabla1[[#This Row],[Fecha Ingreso Plataforma]]="","",VALUE(1&amp;"/"&amp;MONTH(Tabla1[[#This Row],[Fecha Ingreso Plataforma]])&amp;"/"&amp;YEAR(Tabla1[[#This Row],[Fecha Ingreso Plataforma]])))</f>
        <v/>
      </c>
      <c r="AT1889" s="194" t="str">
        <f>+IF(AND(Tabla1[[#This Row],[dias]]&gt;=135,Tabla1[[#This Row],[Estado]]="Vigente"),"Si","No")</f>
        <v>No</v>
      </c>
      <c r="AU1889" s="194" t="str">
        <f>+IF(COUNTIF('PLAN EMPLEADO'!I:I,Tabla1[[#This Row],[Mail]])=0,"No","Si")</f>
        <v>No</v>
      </c>
      <c r="AV1889" s="194" t="s">
        <v>709</v>
      </c>
      <c r="AW1889" s="194"/>
    </row>
    <row r="1890" spans="1:49" x14ac:dyDescent="0.2">
      <c r="A1890" s="193" t="s">
        <v>27</v>
      </c>
      <c r="B1890" s="193" t="s">
        <v>3115</v>
      </c>
      <c r="C1890" s="193" t="s">
        <v>28</v>
      </c>
      <c r="D1890" s="193" t="s">
        <v>30</v>
      </c>
      <c r="E1890" s="193" t="str">
        <f>+LEFT(Tabla1[[#This Row],[RutDV]],8)</f>
        <v>20798276</v>
      </c>
      <c r="F1890" s="193" t="str">
        <f>+RIGHT(Tabla1[[#This Row],[RutDV]],1)</f>
        <v>8</v>
      </c>
      <c r="G1890" s="193" t="s">
        <v>10364</v>
      </c>
      <c r="H1890" s="193" t="s">
        <v>10410</v>
      </c>
      <c r="I1890" s="194" t="str">
        <f>+TRIM(Tabla1[[#This Row],[Nombres]]&amp;" "&amp;Tabla1[[#This Row],[Apellidos]])</f>
        <v>OSVALDO ANDRES BARRAZA MAYA</v>
      </c>
      <c r="J1890" s="193" t="s">
        <v>10376</v>
      </c>
      <c r="K1890" s="193" t="s">
        <v>10377</v>
      </c>
      <c r="L1890" s="193" t="s">
        <v>2494</v>
      </c>
      <c r="M1890" s="193" t="s">
        <v>2499</v>
      </c>
      <c r="N1890" s="193" t="s">
        <v>3112</v>
      </c>
      <c r="O1890" s="193"/>
      <c r="P1890" s="195">
        <v>44113</v>
      </c>
      <c r="Q1890" s="195"/>
      <c r="R1890" s="196"/>
      <c r="S1890" s="196"/>
      <c r="T1890" s="196"/>
      <c r="U1890" s="196"/>
      <c r="V1890" s="195" t="s">
        <v>10397</v>
      </c>
      <c r="W1890" s="195" t="s">
        <v>10407</v>
      </c>
      <c r="X1890" s="193"/>
      <c r="Y1890" s="193" t="str">
        <f>+IFERROR(VLOOKUP(Tabla1[[#This Row],[Supervisor]],STAFF!E:H,4,0),"")</f>
        <v/>
      </c>
      <c r="Z1890" s="195">
        <v>44096</v>
      </c>
      <c r="AA1890" s="195"/>
      <c r="AB1890" s="193"/>
      <c r="AC1890" s="195"/>
      <c r="AD1890" s="193" t="s">
        <v>10410</v>
      </c>
      <c r="AE1890" s="193" t="s">
        <v>10410</v>
      </c>
      <c r="AF1890" s="193">
        <v>19144</v>
      </c>
      <c r="AG1890" s="193" t="s">
        <v>10421</v>
      </c>
      <c r="AH1890" s="193"/>
      <c r="AI1890" s="193"/>
      <c r="AJ1890" s="193">
        <v>88</v>
      </c>
      <c r="AK1890" s="193" t="s">
        <v>10407</v>
      </c>
      <c r="AL1890" s="193" t="s">
        <v>709</v>
      </c>
      <c r="AM1890" s="193"/>
      <c r="AN1890" s="193" t="str">
        <f>+IF(AL1890=45,1,"")</f>
        <v/>
      </c>
      <c r="AO1890" s="195">
        <f ca="1">+TODAY()</f>
        <v>44256</v>
      </c>
      <c r="AP1890" s="194" t="str">
        <f>+IF(Tabla1[[#This Row],[Fecha Ingreso Plataforma]]="","",AO1890-AC1890)</f>
        <v/>
      </c>
      <c r="AQ1890" s="195"/>
      <c r="AR1890" s="197">
        <f>+IF(Tabla1[[#This Row],[Fecha Baja]]="","",VALUE(1&amp;"/"&amp;MONTH(Tabla1[[#This Row],[Fecha Baja]])&amp;"/"&amp;YEAR(Tabla1[[#This Row],[Fecha Baja]])))</f>
        <v>44105</v>
      </c>
      <c r="AS1890" s="197" t="str">
        <f>IF(Tabla1[[#This Row],[Fecha Ingreso Plataforma]]="","",VALUE(1&amp;"/"&amp;MONTH(Tabla1[[#This Row],[Fecha Ingreso Plataforma]])&amp;"/"&amp;YEAR(Tabla1[[#This Row],[Fecha Ingreso Plataforma]])))</f>
        <v/>
      </c>
      <c r="AT1890" s="194" t="str">
        <f>+IF(AND(Tabla1[[#This Row],[dias]]&gt;=135,Tabla1[[#This Row],[Estado]]="Vigente"),"Si","No")</f>
        <v>No</v>
      </c>
      <c r="AU1890" s="194" t="str">
        <f>+IF(COUNTIF('PLAN EMPLEADO'!I:I,Tabla1[[#This Row],[Mail]])=0,"No","Si")</f>
        <v>No</v>
      </c>
      <c r="AV1890" s="194" t="s">
        <v>709</v>
      </c>
      <c r="AW1890" s="194"/>
    </row>
    <row r="1891" spans="1:49" x14ac:dyDescent="0.2">
      <c r="A1891" s="193" t="s">
        <v>27</v>
      </c>
      <c r="B1891" s="193" t="s">
        <v>3115</v>
      </c>
      <c r="C1891" s="193" t="s">
        <v>28</v>
      </c>
      <c r="D1891" s="193" t="s">
        <v>30</v>
      </c>
      <c r="E1891" s="193" t="str">
        <f>+LEFT(Tabla1[[#This Row],[RutDV]],8)</f>
        <v>18003896</v>
      </c>
      <c r="F1891" s="193" t="str">
        <f>+RIGHT(Tabla1[[#This Row],[RutDV]],1)</f>
        <v>5</v>
      </c>
      <c r="G1891" s="193" t="s">
        <v>10366</v>
      </c>
      <c r="H1891" s="193" t="s">
        <v>10412</v>
      </c>
      <c r="I1891" s="194" t="str">
        <f>+TRIM(Tabla1[[#This Row],[Nombres]]&amp;" "&amp;Tabla1[[#This Row],[Apellidos]])</f>
        <v>PAULINA MELISSA CUELLO CORTES</v>
      </c>
      <c r="J1891" s="193" t="s">
        <v>10380</v>
      </c>
      <c r="K1891" s="193" t="s">
        <v>10381</v>
      </c>
      <c r="L1891" s="193" t="s">
        <v>2494</v>
      </c>
      <c r="M1891" s="193" t="s">
        <v>2499</v>
      </c>
      <c r="N1891" s="193" t="s">
        <v>3112</v>
      </c>
      <c r="O1891" s="193"/>
      <c r="P1891" s="195">
        <v>44113</v>
      </c>
      <c r="Q1891" s="195"/>
      <c r="R1891" s="196"/>
      <c r="S1891" s="196"/>
      <c r="T1891" s="196"/>
      <c r="U1891" s="196"/>
      <c r="V1891" s="195" t="s">
        <v>10399</v>
      </c>
      <c r="W1891" s="195" t="s">
        <v>10407</v>
      </c>
      <c r="X1891" s="193"/>
      <c r="Y1891" s="193" t="str">
        <f>+IFERROR(VLOOKUP(Tabla1[[#This Row],[Supervisor]],STAFF!E:H,4,0),"")</f>
        <v/>
      </c>
      <c r="Z1891" s="195">
        <v>44096</v>
      </c>
      <c r="AA1891" s="195"/>
      <c r="AB1891" s="193"/>
      <c r="AC1891" s="195"/>
      <c r="AD1891" s="193" t="s">
        <v>10412</v>
      </c>
      <c r="AE1891" s="193" t="s">
        <v>10412</v>
      </c>
      <c r="AF1891" s="193">
        <v>19233</v>
      </c>
      <c r="AG1891" s="193" t="s">
        <v>10423</v>
      </c>
      <c r="AH1891" s="193"/>
      <c r="AI1891" s="193"/>
      <c r="AJ1891" s="193">
        <v>88</v>
      </c>
      <c r="AK1891" s="193" t="s">
        <v>10407</v>
      </c>
      <c r="AL1891" s="193" t="s">
        <v>709</v>
      </c>
      <c r="AM1891" s="193"/>
      <c r="AN1891" s="193" t="str">
        <f>+IF(AL1891=45,1,"")</f>
        <v/>
      </c>
      <c r="AO1891" s="195">
        <f ca="1">+TODAY()</f>
        <v>44256</v>
      </c>
      <c r="AP1891" s="194" t="str">
        <f>+IF(Tabla1[[#This Row],[Fecha Ingreso Plataforma]]="","",AO1891-AC1891)</f>
        <v/>
      </c>
      <c r="AQ1891" s="195"/>
      <c r="AR1891" s="197">
        <f>+IF(Tabla1[[#This Row],[Fecha Baja]]="","",VALUE(1&amp;"/"&amp;MONTH(Tabla1[[#This Row],[Fecha Baja]])&amp;"/"&amp;YEAR(Tabla1[[#This Row],[Fecha Baja]])))</f>
        <v>44105</v>
      </c>
      <c r="AS1891" s="197" t="str">
        <f>IF(Tabla1[[#This Row],[Fecha Ingreso Plataforma]]="","",VALUE(1&amp;"/"&amp;MONTH(Tabla1[[#This Row],[Fecha Ingreso Plataforma]])&amp;"/"&amp;YEAR(Tabla1[[#This Row],[Fecha Ingreso Plataforma]])))</f>
        <v/>
      </c>
      <c r="AT1891" s="194" t="str">
        <f>+IF(AND(Tabla1[[#This Row],[dias]]&gt;=135,Tabla1[[#This Row],[Estado]]="Vigente"),"Si","No")</f>
        <v>No</v>
      </c>
      <c r="AU1891" s="194" t="str">
        <f>+IF(COUNTIF('PLAN EMPLEADO'!I:I,Tabla1[[#This Row],[Mail]])=0,"No","Si")</f>
        <v>No</v>
      </c>
      <c r="AV1891" s="194" t="s">
        <v>709</v>
      </c>
      <c r="AW1891" s="194"/>
    </row>
    <row r="1892" spans="1:49" x14ac:dyDescent="0.2">
      <c r="A1892" s="193" t="s">
        <v>27</v>
      </c>
      <c r="B1892" s="193" t="s">
        <v>3115</v>
      </c>
      <c r="C1892" s="193" t="s">
        <v>28</v>
      </c>
      <c r="D1892" s="193" t="s">
        <v>30</v>
      </c>
      <c r="E1892" s="193" t="str">
        <f>+LEFT(Tabla1[[#This Row],[RutDV]],8)</f>
        <v>19662305</v>
      </c>
      <c r="F1892" s="193" t="str">
        <f>+RIGHT(Tabla1[[#This Row],[RutDV]],1)</f>
        <v>1</v>
      </c>
      <c r="G1892" s="193" t="s">
        <v>10365</v>
      </c>
      <c r="H1892" s="193" t="s">
        <v>10411</v>
      </c>
      <c r="I1892" s="194" t="str">
        <f>+TRIM(Tabla1[[#This Row],[Nombres]]&amp;" "&amp;Tabla1[[#This Row],[Apellidos]])</f>
        <v>ROMINA BERLINDA ANGEL GARCIA</v>
      </c>
      <c r="J1892" s="193" t="s">
        <v>10378</v>
      </c>
      <c r="K1892" s="193" t="s">
        <v>10379</v>
      </c>
      <c r="L1892" s="193" t="s">
        <v>2494</v>
      </c>
      <c r="M1892" s="193" t="s">
        <v>2499</v>
      </c>
      <c r="N1892" s="193" t="s">
        <v>3112</v>
      </c>
      <c r="O1892" s="193"/>
      <c r="P1892" s="195">
        <v>44113</v>
      </c>
      <c r="Q1892" s="195"/>
      <c r="R1892" s="196"/>
      <c r="S1892" s="196"/>
      <c r="T1892" s="196"/>
      <c r="U1892" s="196"/>
      <c r="V1892" s="195" t="s">
        <v>10398</v>
      </c>
      <c r="W1892" s="195" t="s">
        <v>10407</v>
      </c>
      <c r="X1892" s="193"/>
      <c r="Y1892" s="193" t="str">
        <f>+IFERROR(VLOOKUP(Tabla1[[#This Row],[Supervisor]],STAFF!E:H,4,0),"")</f>
        <v/>
      </c>
      <c r="Z1892" s="195">
        <v>44096</v>
      </c>
      <c r="AA1892" s="195"/>
      <c r="AB1892" s="193"/>
      <c r="AC1892" s="195"/>
      <c r="AD1892" s="193" t="s">
        <v>10411</v>
      </c>
      <c r="AE1892" s="193" t="s">
        <v>10411</v>
      </c>
      <c r="AF1892" s="193">
        <v>19181</v>
      </c>
      <c r="AG1892" s="193" t="s">
        <v>10422</v>
      </c>
      <c r="AH1892" s="193"/>
      <c r="AI1892" s="193"/>
      <c r="AJ1892" s="193">
        <v>88</v>
      </c>
      <c r="AK1892" s="193" t="s">
        <v>10407</v>
      </c>
      <c r="AL1892" s="193" t="s">
        <v>709</v>
      </c>
      <c r="AM1892" s="193"/>
      <c r="AN1892" s="193" t="str">
        <f>+IF(AL1892=45,1,"")</f>
        <v/>
      </c>
      <c r="AO1892" s="195">
        <f ca="1">+TODAY()</f>
        <v>44256</v>
      </c>
      <c r="AP1892" s="194" t="str">
        <f>+IF(Tabla1[[#This Row],[Fecha Ingreso Plataforma]]="","",AO1892-AC1892)</f>
        <v/>
      </c>
      <c r="AQ1892" s="195"/>
      <c r="AR1892" s="197">
        <f>+IF(Tabla1[[#This Row],[Fecha Baja]]="","",VALUE(1&amp;"/"&amp;MONTH(Tabla1[[#This Row],[Fecha Baja]])&amp;"/"&amp;YEAR(Tabla1[[#This Row],[Fecha Baja]])))</f>
        <v>44105</v>
      </c>
      <c r="AS1892" s="197" t="str">
        <f>IF(Tabla1[[#This Row],[Fecha Ingreso Plataforma]]="","",VALUE(1&amp;"/"&amp;MONTH(Tabla1[[#This Row],[Fecha Ingreso Plataforma]])&amp;"/"&amp;YEAR(Tabla1[[#This Row],[Fecha Ingreso Plataforma]])))</f>
        <v/>
      </c>
      <c r="AT1892" s="194" t="str">
        <f>+IF(AND(Tabla1[[#This Row],[dias]]&gt;=135,Tabla1[[#This Row],[Estado]]="Vigente"),"Si","No")</f>
        <v>No</v>
      </c>
      <c r="AU1892" s="194" t="str">
        <f>+IF(COUNTIF('PLAN EMPLEADO'!I:I,Tabla1[[#This Row],[Mail]])=0,"No","Si")</f>
        <v>No</v>
      </c>
      <c r="AV1892" s="194" t="s">
        <v>709</v>
      </c>
      <c r="AW1892" s="194"/>
    </row>
    <row r="1893" spans="1:49" x14ac:dyDescent="0.2">
      <c r="A1893" s="193" t="s">
        <v>27</v>
      </c>
      <c r="B1893" s="193" t="s">
        <v>3115</v>
      </c>
      <c r="C1893" s="193" t="s">
        <v>28</v>
      </c>
      <c r="D1893" s="193" t="s">
        <v>30</v>
      </c>
      <c r="E1893" s="193" t="str">
        <f>+LEFT(Tabla1[[#This Row],[RutDV]],8)</f>
        <v>20117836</v>
      </c>
      <c r="F1893" s="193" t="str">
        <f>+RIGHT(Tabla1[[#This Row],[RutDV]],1)</f>
        <v>3</v>
      </c>
      <c r="G1893" s="193" t="s">
        <v>10445</v>
      </c>
      <c r="H1893" s="193" t="s">
        <v>10506</v>
      </c>
      <c r="I1893" s="194" t="str">
        <f>+TRIM(Tabla1[[#This Row],[Nombres]]&amp;" "&amp;Tabla1[[#This Row],[Apellidos]])</f>
        <v>CONSTANZA FRANCISCA VARELA ARAYA</v>
      </c>
      <c r="J1893" s="193" t="s">
        <v>10469</v>
      </c>
      <c r="K1893" s="193" t="s">
        <v>10470</v>
      </c>
      <c r="L1893" s="193" t="s">
        <v>2494</v>
      </c>
      <c r="M1893" s="193" t="s">
        <v>2499</v>
      </c>
      <c r="N1893" s="193" t="s">
        <v>3112</v>
      </c>
      <c r="O1893" s="193"/>
      <c r="P1893" s="195">
        <v>44127</v>
      </c>
      <c r="Q1893" s="195"/>
      <c r="R1893" s="196"/>
      <c r="S1893" s="196"/>
      <c r="T1893" s="196"/>
      <c r="U1893" s="196"/>
      <c r="V1893" s="195" t="s">
        <v>10488</v>
      </c>
      <c r="W1893" s="195" t="s">
        <v>10493</v>
      </c>
      <c r="X1893" s="193"/>
      <c r="Y1893" s="193" t="str">
        <f>+IFERROR(VLOOKUP(Tabla1[[#This Row],[Supervisor]],STAFF!E:H,4,0),"")</f>
        <v/>
      </c>
      <c r="Z1893" s="195">
        <v>44109</v>
      </c>
      <c r="AA1893" s="195"/>
      <c r="AB1893" s="193"/>
      <c r="AC1893" s="195"/>
      <c r="AD1893" s="193" t="s">
        <v>10506</v>
      </c>
      <c r="AE1893" s="193" t="s">
        <v>10506</v>
      </c>
      <c r="AF1893" s="193">
        <v>19324</v>
      </c>
      <c r="AG1893" s="193" t="s">
        <v>10521</v>
      </c>
      <c r="AH1893" s="193"/>
      <c r="AI1893" s="193"/>
      <c r="AJ1893" s="193">
        <v>89</v>
      </c>
      <c r="AK1893" s="193" t="s">
        <v>10493</v>
      </c>
      <c r="AL1893" s="193" t="s">
        <v>709</v>
      </c>
      <c r="AM1893" s="193"/>
      <c r="AN1893" s="193" t="str">
        <f>+IF(AL1893=45,1,"")</f>
        <v/>
      </c>
      <c r="AO1893" s="195">
        <f ca="1">+TODAY()</f>
        <v>44256</v>
      </c>
      <c r="AP1893" s="194" t="str">
        <f>+IF(Tabla1[[#This Row],[Fecha Ingreso Plataforma]]="","",AO1893-AC1893)</f>
        <v/>
      </c>
      <c r="AQ1893" s="195"/>
      <c r="AR1893" s="197">
        <f>+IF(Tabla1[[#This Row],[Fecha Baja]]="","",VALUE(1&amp;"/"&amp;MONTH(Tabla1[[#This Row],[Fecha Baja]])&amp;"/"&amp;YEAR(Tabla1[[#This Row],[Fecha Baja]])))</f>
        <v>44105</v>
      </c>
      <c r="AS1893" s="197" t="str">
        <f>IF(Tabla1[[#This Row],[Fecha Ingreso Plataforma]]="","",VALUE(1&amp;"/"&amp;MONTH(Tabla1[[#This Row],[Fecha Ingreso Plataforma]])&amp;"/"&amp;YEAR(Tabla1[[#This Row],[Fecha Ingreso Plataforma]])))</f>
        <v/>
      </c>
      <c r="AT1893" s="194" t="str">
        <f>+IF(AND(Tabla1[[#This Row],[dias]]&gt;=135,Tabla1[[#This Row],[Estado]]="Vigente"),"Si","No")</f>
        <v>No</v>
      </c>
      <c r="AU1893" s="194" t="str">
        <f>+IF(COUNTIF('PLAN EMPLEADO'!I:I,Tabla1[[#This Row],[Mail]])=0,"No","Si")</f>
        <v>No</v>
      </c>
      <c r="AV1893" s="194" t="s">
        <v>709</v>
      </c>
      <c r="AW1893" s="194" t="s">
        <v>9010</v>
      </c>
    </row>
    <row r="1894" spans="1:49" x14ac:dyDescent="0.2">
      <c r="A1894" s="193" t="s">
        <v>27</v>
      </c>
      <c r="B1894" s="193" t="s">
        <v>3115</v>
      </c>
      <c r="C1894" s="193" t="s">
        <v>28</v>
      </c>
      <c r="D1894" s="193" t="s">
        <v>30</v>
      </c>
      <c r="E1894" s="193" t="str">
        <f>+LEFT(Tabla1[[#This Row],[RutDV]],8)</f>
        <v>19256546</v>
      </c>
      <c r="F1894" s="193" t="str">
        <f>+RIGHT(Tabla1[[#This Row],[RutDV]],1)</f>
        <v>4</v>
      </c>
      <c r="G1894" s="193" t="s">
        <v>10446</v>
      </c>
      <c r="H1894" s="193" t="s">
        <v>10507</v>
      </c>
      <c r="I1894" s="194" t="str">
        <f>+TRIM(Tabla1[[#This Row],[Nombres]]&amp;" "&amp;Tabla1[[#This Row],[Apellidos]])</f>
        <v>DIEGO FRANCISCO PEREIRA CASTRO</v>
      </c>
      <c r="J1894" s="193" t="s">
        <v>10471</v>
      </c>
      <c r="K1894" s="193" t="s">
        <v>10472</v>
      </c>
      <c r="L1894" s="193" t="s">
        <v>2494</v>
      </c>
      <c r="M1894" s="193" t="s">
        <v>2499</v>
      </c>
      <c r="N1894" s="193" t="s">
        <v>3112</v>
      </c>
      <c r="O1894" s="193"/>
      <c r="P1894" s="195">
        <v>44127</v>
      </c>
      <c r="Q1894" s="195"/>
      <c r="R1894" s="196"/>
      <c r="S1894" s="196"/>
      <c r="T1894" s="196"/>
      <c r="U1894" s="196"/>
      <c r="V1894" s="195" t="s">
        <v>10489</v>
      </c>
      <c r="W1894" s="195" t="s">
        <v>10493</v>
      </c>
      <c r="X1894" s="193"/>
      <c r="Y1894" s="193" t="str">
        <f>+IFERROR(VLOOKUP(Tabla1[[#This Row],[Supervisor]],STAFF!E:H,4,0),"")</f>
        <v/>
      </c>
      <c r="Z1894" s="195">
        <v>44109</v>
      </c>
      <c r="AA1894" s="195"/>
      <c r="AB1894" s="193"/>
      <c r="AC1894" s="195"/>
      <c r="AD1894" s="193" t="s">
        <v>10507</v>
      </c>
      <c r="AE1894" s="193" t="s">
        <v>10507</v>
      </c>
      <c r="AF1894" s="193">
        <v>19341</v>
      </c>
      <c r="AG1894" s="193" t="s">
        <v>10522</v>
      </c>
      <c r="AH1894" s="193"/>
      <c r="AI1894" s="193"/>
      <c r="AJ1894" s="193">
        <v>89</v>
      </c>
      <c r="AK1894" s="193" t="s">
        <v>10493</v>
      </c>
      <c r="AL1894" s="193" t="s">
        <v>709</v>
      </c>
      <c r="AM1894" s="193"/>
      <c r="AN1894" s="193" t="str">
        <f>+IF(AL1894=45,1,"")</f>
        <v/>
      </c>
      <c r="AO1894" s="195">
        <f ca="1">+TODAY()</f>
        <v>44256</v>
      </c>
      <c r="AP1894" s="194" t="str">
        <f>+IF(Tabla1[[#This Row],[Fecha Ingreso Plataforma]]="","",AO1894-AC1894)</f>
        <v/>
      </c>
      <c r="AQ1894" s="195"/>
      <c r="AR1894" s="197">
        <f>+IF(Tabla1[[#This Row],[Fecha Baja]]="","",VALUE(1&amp;"/"&amp;MONTH(Tabla1[[#This Row],[Fecha Baja]])&amp;"/"&amp;YEAR(Tabla1[[#This Row],[Fecha Baja]])))</f>
        <v>44105</v>
      </c>
      <c r="AS1894" s="197" t="str">
        <f>IF(Tabla1[[#This Row],[Fecha Ingreso Plataforma]]="","",VALUE(1&amp;"/"&amp;MONTH(Tabla1[[#This Row],[Fecha Ingreso Plataforma]])&amp;"/"&amp;YEAR(Tabla1[[#This Row],[Fecha Ingreso Plataforma]])))</f>
        <v/>
      </c>
      <c r="AT1894" s="194" t="str">
        <f>+IF(AND(Tabla1[[#This Row],[dias]]&gt;=135,Tabla1[[#This Row],[Estado]]="Vigente"),"Si","No")</f>
        <v>No</v>
      </c>
      <c r="AU1894" s="194" t="str">
        <f>+IF(COUNTIF('PLAN EMPLEADO'!I:I,Tabla1[[#This Row],[Mail]])=0,"No","Si")</f>
        <v>No</v>
      </c>
      <c r="AV1894" s="194" t="s">
        <v>709</v>
      </c>
      <c r="AW1894" s="194" t="s">
        <v>9010</v>
      </c>
    </row>
    <row r="1895" spans="1:49" x14ac:dyDescent="0.2">
      <c r="A1895" s="193" t="s">
        <v>27</v>
      </c>
      <c r="B1895" s="193" t="s">
        <v>3115</v>
      </c>
      <c r="C1895" s="193" t="s">
        <v>28</v>
      </c>
      <c r="D1895" s="193" t="s">
        <v>30</v>
      </c>
      <c r="E1895" s="193" t="str">
        <f>+LEFT(Tabla1[[#This Row],[RutDV]],8)</f>
        <v>17794825</v>
      </c>
      <c r="F1895" s="193" t="str">
        <f>+RIGHT(Tabla1[[#This Row],[RutDV]],1)</f>
        <v>K</v>
      </c>
      <c r="G1895" s="193" t="s">
        <v>10444</v>
      </c>
      <c r="H1895" s="193" t="s">
        <v>10505</v>
      </c>
      <c r="I1895" s="194" t="str">
        <f>+TRIM(Tabla1[[#This Row],[Nombres]]&amp;" "&amp;Tabla1[[#This Row],[Apellidos]])</f>
        <v>JOAQUIN FELIPE GUERRA ROLDAN</v>
      </c>
      <c r="J1895" s="193" t="s">
        <v>10467</v>
      </c>
      <c r="K1895" s="193" t="s">
        <v>10468</v>
      </c>
      <c r="L1895" s="193" t="s">
        <v>2494</v>
      </c>
      <c r="M1895" s="193" t="s">
        <v>2499</v>
      </c>
      <c r="N1895" s="193" t="s">
        <v>3112</v>
      </c>
      <c r="O1895" s="193"/>
      <c r="P1895" s="195">
        <v>44127</v>
      </c>
      <c r="Q1895" s="195"/>
      <c r="R1895" s="196"/>
      <c r="S1895" s="196"/>
      <c r="T1895" s="196"/>
      <c r="U1895" s="196"/>
      <c r="V1895" s="195" t="s">
        <v>10487</v>
      </c>
      <c r="W1895" s="195" t="s">
        <v>10493</v>
      </c>
      <c r="X1895" s="193"/>
      <c r="Y1895" s="193" t="str">
        <f>+IFERROR(VLOOKUP(Tabla1[[#This Row],[Supervisor]],STAFF!E:H,4,0),"")</f>
        <v/>
      </c>
      <c r="Z1895" s="195">
        <v>44109</v>
      </c>
      <c r="AA1895" s="195"/>
      <c r="AB1895" s="193"/>
      <c r="AC1895" s="195"/>
      <c r="AD1895" s="193" t="s">
        <v>10505</v>
      </c>
      <c r="AE1895" s="193" t="s">
        <v>10505</v>
      </c>
      <c r="AF1895" s="193">
        <v>19261</v>
      </c>
      <c r="AG1895" s="193" t="s">
        <v>10520</v>
      </c>
      <c r="AH1895" s="193"/>
      <c r="AI1895" s="193"/>
      <c r="AJ1895" s="193">
        <v>89</v>
      </c>
      <c r="AK1895" s="193" t="s">
        <v>10493</v>
      </c>
      <c r="AL1895" s="193" t="s">
        <v>709</v>
      </c>
      <c r="AM1895" s="193"/>
      <c r="AN1895" s="193" t="str">
        <f>+IF(AL1895=45,1,"")</f>
        <v/>
      </c>
      <c r="AO1895" s="195">
        <f ca="1">+TODAY()</f>
        <v>44256</v>
      </c>
      <c r="AP1895" s="194" t="str">
        <f>+IF(Tabla1[[#This Row],[Fecha Ingreso Plataforma]]="","",AO1895-AC1895)</f>
        <v/>
      </c>
      <c r="AQ1895" s="195"/>
      <c r="AR1895" s="197">
        <f>+IF(Tabla1[[#This Row],[Fecha Baja]]="","",VALUE(1&amp;"/"&amp;MONTH(Tabla1[[#This Row],[Fecha Baja]])&amp;"/"&amp;YEAR(Tabla1[[#This Row],[Fecha Baja]])))</f>
        <v>44105</v>
      </c>
      <c r="AS1895" s="197" t="str">
        <f>IF(Tabla1[[#This Row],[Fecha Ingreso Plataforma]]="","",VALUE(1&amp;"/"&amp;MONTH(Tabla1[[#This Row],[Fecha Ingreso Plataforma]])&amp;"/"&amp;YEAR(Tabla1[[#This Row],[Fecha Ingreso Plataforma]])))</f>
        <v/>
      </c>
      <c r="AT1895" s="194" t="str">
        <f>+IF(AND(Tabla1[[#This Row],[dias]]&gt;=135,Tabla1[[#This Row],[Estado]]="Vigente"),"Si","No")</f>
        <v>No</v>
      </c>
      <c r="AU1895" s="194" t="str">
        <f>+IF(COUNTIF('PLAN EMPLEADO'!I:I,Tabla1[[#This Row],[Mail]])=0,"No","Si")</f>
        <v>No</v>
      </c>
      <c r="AV1895" s="194" t="s">
        <v>709</v>
      </c>
      <c r="AW1895" s="194" t="s">
        <v>9010</v>
      </c>
    </row>
    <row r="1896" spans="1:49" x14ac:dyDescent="0.2">
      <c r="A1896" s="193" t="s">
        <v>27</v>
      </c>
      <c r="B1896" s="193" t="s">
        <v>3115</v>
      </c>
      <c r="C1896" s="193" t="s">
        <v>28</v>
      </c>
      <c r="D1896" s="193" t="s">
        <v>30</v>
      </c>
      <c r="E1896" s="193" t="str">
        <f>+LEFT(Tabla1[[#This Row],[RutDV]],8)</f>
        <v>20054407</v>
      </c>
      <c r="F1896" s="193" t="str">
        <f>+RIGHT(Tabla1[[#This Row],[RutDV]],1)</f>
        <v>2</v>
      </c>
      <c r="G1896" s="193" t="s">
        <v>10449</v>
      </c>
      <c r="H1896" s="193" t="s">
        <v>10509</v>
      </c>
      <c r="I1896" s="194" t="str">
        <f>+TRIM(Tabla1[[#This Row],[Nombres]]&amp;" "&amp;Tabla1[[#This Row],[Apellidos]])</f>
        <v>KEVIN CARTER VERDUGO</v>
      </c>
      <c r="J1896" s="193" t="s">
        <v>10475</v>
      </c>
      <c r="K1896" s="193" t="s">
        <v>10476</v>
      </c>
      <c r="L1896" s="193" t="s">
        <v>2494</v>
      </c>
      <c r="M1896" s="193" t="s">
        <v>2499</v>
      </c>
      <c r="N1896" s="193" t="s">
        <v>3112</v>
      </c>
      <c r="O1896" s="193"/>
      <c r="P1896" s="195">
        <v>44127</v>
      </c>
      <c r="Q1896" s="195"/>
      <c r="R1896" s="196"/>
      <c r="S1896" s="196"/>
      <c r="T1896" s="196"/>
      <c r="U1896" s="196"/>
      <c r="V1896" s="195" t="s">
        <v>10491</v>
      </c>
      <c r="W1896" s="195" t="s">
        <v>10493</v>
      </c>
      <c r="X1896" s="193"/>
      <c r="Y1896" s="193" t="str">
        <f>+IFERROR(VLOOKUP(Tabla1[[#This Row],[Supervisor]],STAFF!E:H,4,0),"")</f>
        <v/>
      </c>
      <c r="Z1896" s="195">
        <v>44109</v>
      </c>
      <c r="AA1896" s="195"/>
      <c r="AB1896" s="193"/>
      <c r="AC1896" s="195"/>
      <c r="AD1896" s="193" t="s">
        <v>10509</v>
      </c>
      <c r="AE1896" s="193" t="s">
        <v>10509</v>
      </c>
      <c r="AF1896" s="193">
        <v>19350</v>
      </c>
      <c r="AG1896" s="193" t="s">
        <v>10524</v>
      </c>
      <c r="AH1896" s="193"/>
      <c r="AI1896" s="193"/>
      <c r="AJ1896" s="193">
        <v>89</v>
      </c>
      <c r="AK1896" s="193" t="s">
        <v>10493</v>
      </c>
      <c r="AL1896" s="193" t="s">
        <v>709</v>
      </c>
      <c r="AM1896" s="193"/>
      <c r="AN1896" s="193" t="str">
        <f>+IF(AL1896=45,1,"")</f>
        <v/>
      </c>
      <c r="AO1896" s="195">
        <f ca="1">+TODAY()</f>
        <v>44256</v>
      </c>
      <c r="AP1896" s="194" t="str">
        <f>+IF(Tabla1[[#This Row],[Fecha Ingreso Plataforma]]="","",AO1896-AC1896)</f>
        <v/>
      </c>
      <c r="AQ1896" s="195"/>
      <c r="AR1896" s="197">
        <f>+IF(Tabla1[[#This Row],[Fecha Baja]]="","",VALUE(1&amp;"/"&amp;MONTH(Tabla1[[#This Row],[Fecha Baja]])&amp;"/"&amp;YEAR(Tabla1[[#This Row],[Fecha Baja]])))</f>
        <v>44105</v>
      </c>
      <c r="AS1896" s="197" t="str">
        <f>IF(Tabla1[[#This Row],[Fecha Ingreso Plataforma]]="","",VALUE(1&amp;"/"&amp;MONTH(Tabla1[[#This Row],[Fecha Ingreso Plataforma]])&amp;"/"&amp;YEAR(Tabla1[[#This Row],[Fecha Ingreso Plataforma]])))</f>
        <v/>
      </c>
      <c r="AT1896" s="194" t="str">
        <f>+IF(AND(Tabla1[[#This Row],[dias]]&gt;=135,Tabla1[[#This Row],[Estado]]="Vigente"),"Si","No")</f>
        <v>No</v>
      </c>
      <c r="AU1896" s="194" t="str">
        <f>+IF(COUNTIF('PLAN EMPLEADO'!I:I,Tabla1[[#This Row],[Mail]])=0,"No","Si")</f>
        <v>No</v>
      </c>
      <c r="AV1896" s="194" t="s">
        <v>709</v>
      </c>
      <c r="AW1896" s="194" t="s">
        <v>9010</v>
      </c>
    </row>
    <row r="1897" spans="1:49" x14ac:dyDescent="0.2">
      <c r="A1897" s="193" t="s">
        <v>27</v>
      </c>
      <c r="B1897" s="193" t="s">
        <v>3115</v>
      </c>
      <c r="C1897" s="193" t="s">
        <v>28</v>
      </c>
      <c r="D1897" s="193" t="s">
        <v>30</v>
      </c>
      <c r="E1897" s="193" t="str">
        <f>+LEFT(Tabla1[[#This Row],[RutDV]],8)</f>
        <v>18752282</v>
      </c>
      <c r="F1897" s="193" t="str">
        <f>+RIGHT(Tabla1[[#This Row],[RutDV]],1)</f>
        <v>K</v>
      </c>
      <c r="G1897" s="193" t="s">
        <v>10443</v>
      </c>
      <c r="H1897" s="193" t="s">
        <v>10504</v>
      </c>
      <c r="I1897" s="194" t="str">
        <f>+TRIM(Tabla1[[#This Row],[Nombres]]&amp;" "&amp;Tabla1[[#This Row],[Apellidos]])</f>
        <v>NICOLAS IGNACIO AROSTICA VIDAURRE</v>
      </c>
      <c r="J1897" s="193" t="s">
        <v>10465</v>
      </c>
      <c r="K1897" s="193" t="s">
        <v>10466</v>
      </c>
      <c r="L1897" s="193" t="s">
        <v>2494</v>
      </c>
      <c r="M1897" s="193" t="s">
        <v>2499</v>
      </c>
      <c r="N1897" s="193" t="s">
        <v>3112</v>
      </c>
      <c r="O1897" s="193"/>
      <c r="P1897" s="195">
        <v>44127</v>
      </c>
      <c r="Q1897" s="195"/>
      <c r="R1897" s="196"/>
      <c r="S1897" s="196"/>
      <c r="T1897" s="196"/>
      <c r="U1897" s="196"/>
      <c r="V1897" s="195" t="s">
        <v>10486</v>
      </c>
      <c r="W1897" s="195" t="s">
        <v>10493</v>
      </c>
      <c r="X1897" s="193"/>
      <c r="Y1897" s="193" t="str">
        <f>+IFERROR(VLOOKUP(Tabla1[[#This Row],[Supervisor]],STAFF!E:H,4,0),"")</f>
        <v/>
      </c>
      <c r="Z1897" s="195">
        <v>44109</v>
      </c>
      <c r="AA1897" s="195"/>
      <c r="AB1897" s="193"/>
      <c r="AC1897" s="195"/>
      <c r="AD1897" s="193" t="s">
        <v>10504</v>
      </c>
      <c r="AE1897" s="193" t="s">
        <v>10504</v>
      </c>
      <c r="AF1897" s="193">
        <v>19222</v>
      </c>
      <c r="AG1897" s="193" t="s">
        <v>10519</v>
      </c>
      <c r="AH1897" s="193"/>
      <c r="AI1897" s="193"/>
      <c r="AJ1897" s="193">
        <v>89</v>
      </c>
      <c r="AK1897" s="193" t="s">
        <v>10493</v>
      </c>
      <c r="AL1897" s="193" t="s">
        <v>709</v>
      </c>
      <c r="AM1897" s="193"/>
      <c r="AN1897" s="193" t="str">
        <f>+IF(AL1897=45,1,"")</f>
        <v/>
      </c>
      <c r="AO1897" s="195">
        <f ca="1">+TODAY()</f>
        <v>44256</v>
      </c>
      <c r="AP1897" s="194" t="str">
        <f>+IF(Tabla1[[#This Row],[Fecha Ingreso Plataforma]]="","",AO1897-AC1897)</f>
        <v/>
      </c>
      <c r="AQ1897" s="195"/>
      <c r="AR1897" s="197">
        <f>+IF(Tabla1[[#This Row],[Fecha Baja]]="","",VALUE(1&amp;"/"&amp;MONTH(Tabla1[[#This Row],[Fecha Baja]])&amp;"/"&amp;YEAR(Tabla1[[#This Row],[Fecha Baja]])))</f>
        <v>44105</v>
      </c>
      <c r="AS1897" s="197" t="str">
        <f>IF(Tabla1[[#This Row],[Fecha Ingreso Plataforma]]="","",VALUE(1&amp;"/"&amp;MONTH(Tabla1[[#This Row],[Fecha Ingreso Plataforma]])&amp;"/"&amp;YEAR(Tabla1[[#This Row],[Fecha Ingreso Plataforma]])))</f>
        <v/>
      </c>
      <c r="AT1897" s="194" t="str">
        <f>+IF(AND(Tabla1[[#This Row],[dias]]&gt;=135,Tabla1[[#This Row],[Estado]]="Vigente"),"Si","No")</f>
        <v>No</v>
      </c>
      <c r="AU1897" s="194" t="str">
        <f>+IF(COUNTIF('PLAN EMPLEADO'!I:I,Tabla1[[#This Row],[Mail]])=0,"No","Si")</f>
        <v>No</v>
      </c>
      <c r="AV1897" s="194" t="s">
        <v>709</v>
      </c>
      <c r="AW1897" s="194" t="s">
        <v>9010</v>
      </c>
    </row>
    <row r="1898" spans="1:49" x14ac:dyDescent="0.2">
      <c r="A1898" s="193" t="s">
        <v>27</v>
      </c>
      <c r="B1898" s="193" t="s">
        <v>3115</v>
      </c>
      <c r="C1898" s="193" t="s">
        <v>28</v>
      </c>
      <c r="D1898" s="193" t="s">
        <v>30</v>
      </c>
      <c r="E1898" s="193" t="str">
        <f>+LEFT(Tabla1[[#This Row],[RutDV]],8)</f>
        <v>17293661</v>
      </c>
      <c r="F1898" s="193" t="str">
        <f>+RIGHT(Tabla1[[#This Row],[RutDV]],1)</f>
        <v>K</v>
      </c>
      <c r="G1898" s="193" t="s">
        <v>10438</v>
      </c>
      <c r="H1898" s="193" t="s">
        <v>10499</v>
      </c>
      <c r="I1898" s="194" t="str">
        <f>+TRIM(Tabla1[[#This Row],[Nombres]]&amp;" "&amp;Tabla1[[#This Row],[Apellidos]])</f>
        <v>ROBERTO CARLOS ROJAS SAAVEDRA</v>
      </c>
      <c r="J1898" s="193" t="s">
        <v>10456</v>
      </c>
      <c r="K1898" s="193" t="s">
        <v>1895</v>
      </c>
      <c r="L1898" s="193" t="s">
        <v>2494</v>
      </c>
      <c r="M1898" s="193" t="s">
        <v>2499</v>
      </c>
      <c r="N1898" s="193" t="s">
        <v>3112</v>
      </c>
      <c r="O1898" s="193"/>
      <c r="P1898" s="195">
        <v>44127</v>
      </c>
      <c r="Q1898" s="195"/>
      <c r="R1898" s="196"/>
      <c r="S1898" s="196"/>
      <c r="T1898" s="196"/>
      <c r="U1898" s="196"/>
      <c r="V1898" s="195" t="s">
        <v>10481</v>
      </c>
      <c r="W1898" s="195" t="s">
        <v>10493</v>
      </c>
      <c r="X1898" s="193"/>
      <c r="Y1898" s="193" t="str">
        <f>+IFERROR(VLOOKUP(Tabla1[[#This Row],[Supervisor]],STAFF!E:H,4,0),"")</f>
        <v/>
      </c>
      <c r="Z1898" s="195">
        <v>44109</v>
      </c>
      <c r="AA1898" s="195"/>
      <c r="AB1898" s="193"/>
      <c r="AC1898" s="195"/>
      <c r="AD1898" s="193" t="s">
        <v>10499</v>
      </c>
      <c r="AE1898" s="193" t="s">
        <v>10499</v>
      </c>
      <c r="AF1898" s="193">
        <v>19340</v>
      </c>
      <c r="AG1898" s="193" t="s">
        <v>10514</v>
      </c>
      <c r="AH1898" s="193"/>
      <c r="AI1898" s="193"/>
      <c r="AJ1898" s="193">
        <v>89</v>
      </c>
      <c r="AK1898" s="193" t="s">
        <v>10493</v>
      </c>
      <c r="AL1898" s="193" t="s">
        <v>709</v>
      </c>
      <c r="AM1898" s="193"/>
      <c r="AN1898" s="193" t="str">
        <f>+IF(AL1898=45,1,"")</f>
        <v/>
      </c>
      <c r="AO1898" s="195">
        <f ca="1">+TODAY()</f>
        <v>44256</v>
      </c>
      <c r="AP1898" s="194" t="str">
        <f>+IF(Tabla1[[#This Row],[Fecha Ingreso Plataforma]]="","",AO1898-AC1898)</f>
        <v/>
      </c>
      <c r="AQ1898" s="195"/>
      <c r="AR1898" s="197">
        <f>+IF(Tabla1[[#This Row],[Fecha Baja]]="","",VALUE(1&amp;"/"&amp;MONTH(Tabla1[[#This Row],[Fecha Baja]])&amp;"/"&amp;YEAR(Tabla1[[#This Row],[Fecha Baja]])))</f>
        <v>44105</v>
      </c>
      <c r="AS1898" s="197" t="str">
        <f>IF(Tabla1[[#This Row],[Fecha Ingreso Plataforma]]="","",VALUE(1&amp;"/"&amp;MONTH(Tabla1[[#This Row],[Fecha Ingreso Plataforma]])&amp;"/"&amp;YEAR(Tabla1[[#This Row],[Fecha Ingreso Plataforma]])))</f>
        <v/>
      </c>
      <c r="AT1898" s="194" t="str">
        <f>+IF(AND(Tabla1[[#This Row],[dias]]&gt;=135,Tabla1[[#This Row],[Estado]]="Vigente"),"Si","No")</f>
        <v>No</v>
      </c>
      <c r="AU1898" s="194" t="str">
        <f>+IF(COUNTIF('PLAN EMPLEADO'!I:I,Tabla1[[#This Row],[Mail]])=0,"No","Si")</f>
        <v>No</v>
      </c>
      <c r="AV1898" s="194" t="s">
        <v>709</v>
      </c>
      <c r="AW1898" s="194" t="s">
        <v>9010</v>
      </c>
    </row>
    <row r="1899" spans="1:49" x14ac:dyDescent="0.2">
      <c r="A1899" s="193" t="s">
        <v>27</v>
      </c>
      <c r="B1899" s="193" t="s">
        <v>3115</v>
      </c>
      <c r="C1899" s="193" t="s">
        <v>28</v>
      </c>
      <c r="D1899" s="193" t="s">
        <v>30</v>
      </c>
      <c r="E1899" s="193" t="str">
        <f>+LEFT(Tabla1[[#This Row],[RutDV]],8)</f>
        <v>19350285</v>
      </c>
      <c r="F1899" s="193" t="str">
        <f>+RIGHT(Tabla1[[#This Row],[RutDV]],1)</f>
        <v>7</v>
      </c>
      <c r="G1899" s="193" t="s">
        <v>10535</v>
      </c>
      <c r="H1899" s="193" t="s">
        <v>10661</v>
      </c>
      <c r="I1899" s="194" t="str">
        <f>+TRIM(Tabla1[[#This Row],[Nombres]]&amp;" "&amp;Tabla1[[#This Row],[Apellidos]])</f>
        <v>CARLOS ALBERTO MORGADO QUIROGA</v>
      </c>
      <c r="J1899" s="193" t="s">
        <v>10562</v>
      </c>
      <c r="K1899" s="193" t="s">
        <v>10563</v>
      </c>
      <c r="L1899" s="193" t="s">
        <v>2494</v>
      </c>
      <c r="M1899" s="193" t="s">
        <v>2499</v>
      </c>
      <c r="N1899" s="193" t="s">
        <v>3596</v>
      </c>
      <c r="O1899" s="193"/>
      <c r="P1899" s="195">
        <v>44141</v>
      </c>
      <c r="Q1899" s="195"/>
      <c r="R1899" s="196"/>
      <c r="S1899" s="196"/>
      <c r="T1899" s="196"/>
      <c r="U1899" s="196"/>
      <c r="V1899" s="195" t="s">
        <v>10589</v>
      </c>
      <c r="W1899" s="195" t="s">
        <v>10407</v>
      </c>
      <c r="X1899" s="193"/>
      <c r="Y1899" s="193" t="str">
        <f>+IFERROR(VLOOKUP(Tabla1[[#This Row],[Supervisor]],STAFF!E:H,4,0),"")</f>
        <v/>
      </c>
      <c r="Z1899" s="195">
        <v>44123</v>
      </c>
      <c r="AA1899" s="195"/>
      <c r="AB1899" s="193"/>
      <c r="AC1899" s="195"/>
      <c r="AD1899" s="193" t="s">
        <v>10661</v>
      </c>
      <c r="AE1899" s="193" t="s">
        <v>10661</v>
      </c>
      <c r="AF1899" s="193">
        <v>19233</v>
      </c>
      <c r="AG1899" s="193" t="s">
        <v>10680</v>
      </c>
      <c r="AH1899" s="193"/>
      <c r="AI1899" s="193"/>
      <c r="AJ1899" s="193">
        <v>90</v>
      </c>
      <c r="AK1899" s="193" t="s">
        <v>10407</v>
      </c>
      <c r="AL1899" s="193" t="s">
        <v>709</v>
      </c>
      <c r="AM1899" s="193"/>
      <c r="AN1899" s="193" t="str">
        <f>+IF(AL1899=45,1,"")</f>
        <v/>
      </c>
      <c r="AO1899" s="195">
        <f ca="1">+TODAY()</f>
        <v>44256</v>
      </c>
      <c r="AP1899" s="194" t="str">
        <f>+IF(Tabla1[[#This Row],[Fecha Ingreso Plataforma]]="","",AO1899-AC1899)</f>
        <v/>
      </c>
      <c r="AQ1899" s="195"/>
      <c r="AR1899" s="197">
        <f>+IF(Tabla1[[#This Row],[Fecha Baja]]="","",VALUE(1&amp;"/"&amp;MONTH(Tabla1[[#This Row],[Fecha Baja]])&amp;"/"&amp;YEAR(Tabla1[[#This Row],[Fecha Baja]])))</f>
        <v>44136</v>
      </c>
      <c r="AS1899" s="197" t="str">
        <f>IF(Tabla1[[#This Row],[Fecha Ingreso Plataforma]]="","",VALUE(1&amp;"/"&amp;MONTH(Tabla1[[#This Row],[Fecha Ingreso Plataforma]])&amp;"/"&amp;YEAR(Tabla1[[#This Row],[Fecha Ingreso Plataforma]])))</f>
        <v/>
      </c>
      <c r="AT1899" s="194" t="str">
        <f>+IF(AND(Tabla1[[#This Row],[dias]]&gt;=135,Tabla1[[#This Row],[Estado]]="Vigente"),"Si","No")</f>
        <v>No</v>
      </c>
      <c r="AU1899" s="194" t="str">
        <f>+IF(COUNTIF('PLAN EMPLEADO'!I:I,Tabla1[[#This Row],[Mail]])=0,"No","Si")</f>
        <v>No</v>
      </c>
      <c r="AV1899" s="194" t="s">
        <v>709</v>
      </c>
      <c r="AW1899" s="194" t="s">
        <v>9010</v>
      </c>
    </row>
    <row r="1900" spans="1:49" x14ac:dyDescent="0.2">
      <c r="A1900" s="193" t="s">
        <v>27</v>
      </c>
      <c r="B1900" s="193" t="s">
        <v>3115</v>
      </c>
      <c r="C1900" s="193" t="s">
        <v>28</v>
      </c>
      <c r="D1900" s="193" t="s">
        <v>30</v>
      </c>
      <c r="E1900" s="193" t="str">
        <f>+LEFT(Tabla1[[#This Row],[RutDV]],8)</f>
        <v>20406050</v>
      </c>
      <c r="F1900" s="193" t="str">
        <f>+RIGHT(Tabla1[[#This Row],[RutDV]],1)</f>
        <v>9</v>
      </c>
      <c r="G1900" s="193" t="s">
        <v>10540</v>
      </c>
      <c r="H1900" s="193" t="s">
        <v>10666</v>
      </c>
      <c r="I1900" s="194" t="str">
        <f>+TRIM(Tabla1[[#This Row],[Nombres]]&amp;" "&amp;Tabla1[[#This Row],[Apellidos]])</f>
        <v>DANIELA PILAR ANDREA RIVERA GALARCE</v>
      </c>
      <c r="J1900" s="193" t="s">
        <v>10571</v>
      </c>
      <c r="K1900" s="193" t="s">
        <v>10572</v>
      </c>
      <c r="L1900" s="193" t="s">
        <v>2494</v>
      </c>
      <c r="M1900" s="193" t="s">
        <v>2499</v>
      </c>
      <c r="N1900" s="193" t="s">
        <v>3112</v>
      </c>
      <c r="O1900" s="193"/>
      <c r="P1900" s="195">
        <v>44141</v>
      </c>
      <c r="Q1900" s="195"/>
      <c r="R1900" s="196"/>
      <c r="S1900" s="196"/>
      <c r="T1900" s="196"/>
      <c r="U1900" s="196"/>
      <c r="V1900" s="195" t="s">
        <v>10594</v>
      </c>
      <c r="W1900" s="195" t="s">
        <v>10407</v>
      </c>
      <c r="X1900" s="193"/>
      <c r="Y1900" s="193" t="str">
        <f>+IFERROR(VLOOKUP(Tabla1[[#This Row],[Supervisor]],STAFF!E:H,4,0),"")</f>
        <v/>
      </c>
      <c r="Z1900" s="195">
        <v>44123</v>
      </c>
      <c r="AA1900" s="195"/>
      <c r="AB1900" s="193"/>
      <c r="AC1900" s="195"/>
      <c r="AD1900" s="193" t="s">
        <v>10666</v>
      </c>
      <c r="AE1900" s="193" t="s">
        <v>10666</v>
      </c>
      <c r="AF1900" s="193">
        <v>19384</v>
      </c>
      <c r="AG1900" s="193" t="s">
        <v>10685</v>
      </c>
      <c r="AH1900" s="193"/>
      <c r="AI1900" s="193"/>
      <c r="AJ1900" s="193">
        <v>90</v>
      </c>
      <c r="AK1900" s="193" t="s">
        <v>10407</v>
      </c>
      <c r="AL1900" s="193" t="s">
        <v>709</v>
      </c>
      <c r="AM1900" s="193"/>
      <c r="AN1900" s="193" t="str">
        <f>+IF(AL1900=45,1,"")</f>
        <v/>
      </c>
      <c r="AO1900" s="195">
        <f ca="1">+TODAY()</f>
        <v>44256</v>
      </c>
      <c r="AP1900" s="194" t="str">
        <f>+IF(Tabla1[[#This Row],[Fecha Ingreso Plataforma]]="","",AO1900-AC1900)</f>
        <v/>
      </c>
      <c r="AQ1900" s="195"/>
      <c r="AR1900" s="197">
        <f>+IF(Tabla1[[#This Row],[Fecha Baja]]="","",VALUE(1&amp;"/"&amp;MONTH(Tabla1[[#This Row],[Fecha Baja]])&amp;"/"&amp;YEAR(Tabla1[[#This Row],[Fecha Baja]])))</f>
        <v>44136</v>
      </c>
      <c r="AS1900" s="197" t="str">
        <f>IF(Tabla1[[#This Row],[Fecha Ingreso Plataforma]]="","",VALUE(1&amp;"/"&amp;MONTH(Tabla1[[#This Row],[Fecha Ingreso Plataforma]])&amp;"/"&amp;YEAR(Tabla1[[#This Row],[Fecha Ingreso Plataforma]])))</f>
        <v/>
      </c>
      <c r="AT1900" s="194" t="str">
        <f>+IF(AND(Tabla1[[#This Row],[dias]]&gt;=135,Tabla1[[#This Row],[Estado]]="Vigente"),"Si","No")</f>
        <v>No</v>
      </c>
      <c r="AU1900" s="194" t="str">
        <f>+IF(COUNTIF('PLAN EMPLEADO'!I:I,Tabla1[[#This Row],[Mail]])=0,"No","Si")</f>
        <v>No</v>
      </c>
      <c r="AV1900" s="194" t="s">
        <v>709</v>
      </c>
      <c r="AW1900" s="194" t="s">
        <v>9010</v>
      </c>
    </row>
    <row r="1901" spans="1:49" x14ac:dyDescent="0.2">
      <c r="A1901" s="193" t="s">
        <v>27</v>
      </c>
      <c r="B1901" s="193" t="s">
        <v>3115</v>
      </c>
      <c r="C1901" s="193" t="s">
        <v>28</v>
      </c>
      <c r="D1901" s="193" t="s">
        <v>30</v>
      </c>
      <c r="E1901" s="193" t="str">
        <f>+LEFT(Tabla1[[#This Row],[RutDV]],8)</f>
        <v>18502116</v>
      </c>
      <c r="F1901" s="193" t="str">
        <f>+RIGHT(Tabla1[[#This Row],[RutDV]],1)</f>
        <v>5</v>
      </c>
      <c r="G1901" s="193" t="s">
        <v>10530</v>
      </c>
      <c r="H1901" s="193" t="s">
        <v>10656</v>
      </c>
      <c r="I1901" s="194" t="str">
        <f>+TRIM(Tabla1[[#This Row],[Nombres]]&amp;" "&amp;Tabla1[[#This Row],[Apellidos]])</f>
        <v>FRANCISCO ANTONIO VARAS GALLOSO</v>
      </c>
      <c r="J1901" s="193" t="s">
        <v>10552</v>
      </c>
      <c r="K1901" s="193" t="s">
        <v>10553</v>
      </c>
      <c r="L1901" s="193" t="s">
        <v>2494</v>
      </c>
      <c r="M1901" s="193" t="s">
        <v>2499</v>
      </c>
      <c r="N1901" s="193" t="s">
        <v>3112</v>
      </c>
      <c r="O1901" s="193"/>
      <c r="P1901" s="195">
        <v>44141</v>
      </c>
      <c r="Q1901" s="195"/>
      <c r="R1901" s="196"/>
      <c r="S1901" s="196"/>
      <c r="T1901" s="196"/>
      <c r="U1901" s="196"/>
      <c r="V1901" s="195" t="s">
        <v>10584</v>
      </c>
      <c r="W1901" s="195" t="s">
        <v>10407</v>
      </c>
      <c r="X1901" s="193"/>
      <c r="Y1901" s="193" t="str">
        <f>+IFERROR(VLOOKUP(Tabla1[[#This Row],[Supervisor]],STAFF!E:H,4,0),"")</f>
        <v/>
      </c>
      <c r="Z1901" s="195">
        <v>44123</v>
      </c>
      <c r="AA1901" s="195"/>
      <c r="AB1901" s="193"/>
      <c r="AC1901" s="195"/>
      <c r="AD1901" s="193" t="s">
        <v>10656</v>
      </c>
      <c r="AE1901" s="193" t="s">
        <v>10656</v>
      </c>
      <c r="AF1901" s="193">
        <v>19355</v>
      </c>
      <c r="AG1901" s="193" t="s">
        <v>10675</v>
      </c>
      <c r="AH1901" s="193"/>
      <c r="AI1901" s="193"/>
      <c r="AJ1901" s="193">
        <v>90</v>
      </c>
      <c r="AK1901" s="193" t="s">
        <v>10407</v>
      </c>
      <c r="AL1901" s="193" t="s">
        <v>709</v>
      </c>
      <c r="AM1901" s="193"/>
      <c r="AN1901" s="193" t="str">
        <f>+IF(AL1901=45,1,"")</f>
        <v/>
      </c>
      <c r="AO1901" s="195">
        <f ca="1">+TODAY()</f>
        <v>44256</v>
      </c>
      <c r="AP1901" s="194" t="str">
        <f>+IF(Tabla1[[#This Row],[Fecha Ingreso Plataforma]]="","",AO1901-AC1901)</f>
        <v/>
      </c>
      <c r="AQ1901" s="195"/>
      <c r="AR1901" s="197">
        <f>+IF(Tabla1[[#This Row],[Fecha Baja]]="","",VALUE(1&amp;"/"&amp;MONTH(Tabla1[[#This Row],[Fecha Baja]])&amp;"/"&amp;YEAR(Tabla1[[#This Row],[Fecha Baja]])))</f>
        <v>44136</v>
      </c>
      <c r="AS1901" s="197" t="str">
        <f>IF(Tabla1[[#This Row],[Fecha Ingreso Plataforma]]="","",VALUE(1&amp;"/"&amp;MONTH(Tabla1[[#This Row],[Fecha Ingreso Plataforma]])&amp;"/"&amp;YEAR(Tabla1[[#This Row],[Fecha Ingreso Plataforma]])))</f>
        <v/>
      </c>
      <c r="AT1901" s="194" t="str">
        <f>+IF(AND(Tabla1[[#This Row],[dias]]&gt;=135,Tabla1[[#This Row],[Estado]]="Vigente"),"Si","No")</f>
        <v>No</v>
      </c>
      <c r="AU1901" s="194" t="str">
        <f>+IF(COUNTIF('PLAN EMPLEADO'!I:I,Tabla1[[#This Row],[Mail]])=0,"No","Si")</f>
        <v>No</v>
      </c>
      <c r="AV1901" s="194" t="s">
        <v>709</v>
      </c>
      <c r="AW1901" s="194" t="s">
        <v>9010</v>
      </c>
    </row>
    <row r="1902" spans="1:49" x14ac:dyDescent="0.2">
      <c r="A1902" s="193" t="s">
        <v>27</v>
      </c>
      <c r="B1902" s="193" t="s">
        <v>3115</v>
      </c>
      <c r="C1902" s="193" t="s">
        <v>28</v>
      </c>
      <c r="D1902" s="193" t="s">
        <v>30</v>
      </c>
      <c r="E1902" s="193" t="str">
        <f>+LEFT(Tabla1[[#This Row],[RutDV]],8)</f>
        <v>17625938</v>
      </c>
      <c r="F1902" s="193" t="str">
        <f>+RIGHT(Tabla1[[#This Row],[RutDV]],1)</f>
        <v>8</v>
      </c>
      <c r="G1902" s="193" t="s">
        <v>10544</v>
      </c>
      <c r="H1902" s="193" t="s">
        <v>10670</v>
      </c>
      <c r="I1902" s="194" t="str">
        <f>+TRIM(Tabla1[[#This Row],[Nombres]]&amp;" "&amp;Tabla1[[#This Row],[Apellidos]])</f>
        <v>JUAN CARLOS MOLINA HENRIQUEZ</v>
      </c>
      <c r="J1902" s="193" t="s">
        <v>10578</v>
      </c>
      <c r="K1902" s="193" t="s">
        <v>10579</v>
      </c>
      <c r="L1902" s="193" t="s">
        <v>2494</v>
      </c>
      <c r="M1902" s="193" t="s">
        <v>2499</v>
      </c>
      <c r="N1902" s="193" t="s">
        <v>3112</v>
      </c>
      <c r="O1902" s="193"/>
      <c r="P1902" s="195">
        <v>44141</v>
      </c>
      <c r="Q1902" s="195"/>
      <c r="R1902" s="196"/>
      <c r="S1902" s="196"/>
      <c r="T1902" s="196"/>
      <c r="U1902" s="196"/>
      <c r="V1902" s="195" t="s">
        <v>10598</v>
      </c>
      <c r="W1902" s="195" t="s">
        <v>10407</v>
      </c>
      <c r="X1902" s="193"/>
      <c r="Y1902" s="193" t="str">
        <f>+IFERROR(VLOOKUP(Tabla1[[#This Row],[Supervisor]],STAFF!E:H,4,0),"")</f>
        <v/>
      </c>
      <c r="Z1902" s="195">
        <v>44123</v>
      </c>
      <c r="AA1902" s="195"/>
      <c r="AB1902" s="193"/>
      <c r="AC1902" s="195"/>
      <c r="AD1902" s="193" t="s">
        <v>10670</v>
      </c>
      <c r="AE1902" s="193" t="s">
        <v>10670</v>
      </c>
      <c r="AF1902" s="193">
        <v>19031</v>
      </c>
      <c r="AG1902" s="193" t="s">
        <v>10689</v>
      </c>
      <c r="AH1902" s="193"/>
      <c r="AI1902" s="193"/>
      <c r="AJ1902" s="193">
        <v>90</v>
      </c>
      <c r="AK1902" s="193" t="s">
        <v>10407</v>
      </c>
      <c r="AL1902" s="193" t="s">
        <v>709</v>
      </c>
      <c r="AM1902" s="193"/>
      <c r="AN1902" s="193" t="str">
        <f>+IF(AL1902=45,1,"")</f>
        <v/>
      </c>
      <c r="AO1902" s="195">
        <f ca="1">+TODAY()</f>
        <v>44256</v>
      </c>
      <c r="AP1902" s="194" t="str">
        <f>+IF(Tabla1[[#This Row],[Fecha Ingreso Plataforma]]="","",AO1902-AC1902)</f>
        <v/>
      </c>
      <c r="AQ1902" s="195"/>
      <c r="AR1902" s="197">
        <f>+IF(Tabla1[[#This Row],[Fecha Baja]]="","",VALUE(1&amp;"/"&amp;MONTH(Tabla1[[#This Row],[Fecha Baja]])&amp;"/"&amp;YEAR(Tabla1[[#This Row],[Fecha Baja]])))</f>
        <v>44136</v>
      </c>
      <c r="AS1902" s="197" t="str">
        <f>IF(Tabla1[[#This Row],[Fecha Ingreso Plataforma]]="","",VALUE(1&amp;"/"&amp;MONTH(Tabla1[[#This Row],[Fecha Ingreso Plataforma]])&amp;"/"&amp;YEAR(Tabla1[[#This Row],[Fecha Ingreso Plataforma]])))</f>
        <v/>
      </c>
      <c r="AT1902" s="194" t="str">
        <f>+IF(AND(Tabla1[[#This Row],[dias]]&gt;=135,Tabla1[[#This Row],[Estado]]="Vigente"),"Si","No")</f>
        <v>No</v>
      </c>
      <c r="AU1902" s="194" t="str">
        <f>+IF(COUNTIF('PLAN EMPLEADO'!I:I,Tabla1[[#This Row],[Mail]])=0,"No","Si")</f>
        <v>No</v>
      </c>
      <c r="AV1902" s="194" t="s">
        <v>709</v>
      </c>
      <c r="AW1902" s="194" t="s">
        <v>9010</v>
      </c>
    </row>
    <row r="1903" spans="1:49" x14ac:dyDescent="0.2">
      <c r="A1903" s="193" t="s">
        <v>27</v>
      </c>
      <c r="B1903" s="193" t="s">
        <v>3115</v>
      </c>
      <c r="C1903" s="193" t="s">
        <v>28</v>
      </c>
      <c r="D1903" s="193" t="s">
        <v>30</v>
      </c>
      <c r="E1903" s="193" t="str">
        <f>+LEFT(Tabla1[[#This Row],[RutDV]],8)</f>
        <v>19282551</v>
      </c>
      <c r="F1903" s="193" t="str">
        <f>+RIGHT(Tabla1[[#This Row],[RutDV]],1)</f>
        <v>2</v>
      </c>
      <c r="G1903" s="193" t="s">
        <v>10539</v>
      </c>
      <c r="H1903" s="193" t="s">
        <v>10665</v>
      </c>
      <c r="I1903" s="194" t="str">
        <f>+TRIM(Tabla1[[#This Row],[Nombres]]&amp;" "&amp;Tabla1[[#This Row],[Apellidos]])</f>
        <v>JOSE DAVID MONTESINO GOMEZ</v>
      </c>
      <c r="J1903" s="193" t="s">
        <v>9579</v>
      </c>
      <c r="K1903" s="193" t="s">
        <v>10570</v>
      </c>
      <c r="L1903" s="193" t="s">
        <v>2494</v>
      </c>
      <c r="M1903" s="193" t="s">
        <v>2499</v>
      </c>
      <c r="N1903" s="193" t="s">
        <v>3112</v>
      </c>
      <c r="O1903" s="193"/>
      <c r="P1903" s="195">
        <v>44141</v>
      </c>
      <c r="Q1903" s="195"/>
      <c r="R1903" s="196"/>
      <c r="S1903" s="196"/>
      <c r="T1903" s="196"/>
      <c r="U1903" s="196"/>
      <c r="V1903" s="195" t="s">
        <v>10593</v>
      </c>
      <c r="W1903" s="195" t="s">
        <v>10407</v>
      </c>
      <c r="X1903" s="193"/>
      <c r="Y1903" s="193" t="str">
        <f>+IFERROR(VLOOKUP(Tabla1[[#This Row],[Supervisor]],STAFF!E:H,4,0),"")</f>
        <v/>
      </c>
      <c r="Z1903" s="195">
        <v>44123</v>
      </c>
      <c r="AA1903" s="195"/>
      <c r="AB1903" s="193"/>
      <c r="AC1903" s="195"/>
      <c r="AD1903" s="193" t="s">
        <v>10665</v>
      </c>
      <c r="AE1903" s="193" t="s">
        <v>10665</v>
      </c>
      <c r="AF1903" s="193">
        <v>19390</v>
      </c>
      <c r="AG1903" s="193" t="s">
        <v>10684</v>
      </c>
      <c r="AH1903" s="193"/>
      <c r="AI1903" s="193"/>
      <c r="AJ1903" s="193">
        <v>90</v>
      </c>
      <c r="AK1903" s="193" t="s">
        <v>10407</v>
      </c>
      <c r="AL1903" s="193" t="s">
        <v>709</v>
      </c>
      <c r="AM1903" s="193"/>
      <c r="AN1903" s="193" t="str">
        <f>+IF(AL1903=45,1,"")</f>
        <v/>
      </c>
      <c r="AO1903" s="195">
        <f ca="1">+TODAY()</f>
        <v>44256</v>
      </c>
      <c r="AP1903" s="194" t="str">
        <f>+IF(Tabla1[[#This Row],[Fecha Ingreso Plataforma]]="","",AO1903-AC1903)</f>
        <v/>
      </c>
      <c r="AQ1903" s="195"/>
      <c r="AR1903" s="197">
        <f>+IF(Tabla1[[#This Row],[Fecha Baja]]="","",VALUE(1&amp;"/"&amp;MONTH(Tabla1[[#This Row],[Fecha Baja]])&amp;"/"&amp;YEAR(Tabla1[[#This Row],[Fecha Baja]])))</f>
        <v>44136</v>
      </c>
      <c r="AS1903" s="197" t="str">
        <f>IF(Tabla1[[#This Row],[Fecha Ingreso Plataforma]]="","",VALUE(1&amp;"/"&amp;MONTH(Tabla1[[#This Row],[Fecha Ingreso Plataforma]])&amp;"/"&amp;YEAR(Tabla1[[#This Row],[Fecha Ingreso Plataforma]])))</f>
        <v/>
      </c>
      <c r="AT1903" s="194" t="str">
        <f>+IF(AND(Tabla1[[#This Row],[dias]]&gt;=135,Tabla1[[#This Row],[Estado]]="Vigente"),"Si","No")</f>
        <v>No</v>
      </c>
      <c r="AU1903" s="194" t="str">
        <f>+IF(COUNTIF('PLAN EMPLEADO'!I:I,Tabla1[[#This Row],[Mail]])=0,"No","Si")</f>
        <v>No</v>
      </c>
      <c r="AV1903" s="194" t="s">
        <v>709</v>
      </c>
      <c r="AW1903" s="194" t="s">
        <v>9010</v>
      </c>
    </row>
    <row r="1904" spans="1:49" x14ac:dyDescent="0.2">
      <c r="A1904" s="193" t="s">
        <v>27</v>
      </c>
      <c r="B1904" s="193" t="s">
        <v>3115</v>
      </c>
      <c r="C1904" s="193" t="s">
        <v>28</v>
      </c>
      <c r="D1904" s="193" t="s">
        <v>30</v>
      </c>
      <c r="E1904" s="193" t="str">
        <f>+LEFT(Tabla1[[#This Row],[RutDV]],8)</f>
        <v>18357400</v>
      </c>
      <c r="F1904" s="193" t="str">
        <f>+RIGHT(Tabla1[[#This Row],[RutDV]],1)</f>
        <v>0</v>
      </c>
      <c r="G1904" s="193" t="s">
        <v>10529</v>
      </c>
      <c r="H1904" s="193" t="s">
        <v>10655</v>
      </c>
      <c r="I1904" s="194" t="str">
        <f>+TRIM(Tabla1[[#This Row],[Nombres]]&amp;" "&amp;Tabla1[[#This Row],[Apellidos]])</f>
        <v>PATRICIO ANTONIO CRIADO SILVA</v>
      </c>
      <c r="J1904" s="193" t="s">
        <v>10550</v>
      </c>
      <c r="K1904" s="193" t="s">
        <v>10551</v>
      </c>
      <c r="L1904" s="193" t="s">
        <v>2494</v>
      </c>
      <c r="M1904" s="193" t="s">
        <v>2499</v>
      </c>
      <c r="N1904" s="193" t="s">
        <v>3112</v>
      </c>
      <c r="O1904" s="193"/>
      <c r="P1904" s="195">
        <v>44141</v>
      </c>
      <c r="Q1904" s="195"/>
      <c r="R1904" s="196"/>
      <c r="S1904" s="196"/>
      <c r="T1904" s="196"/>
      <c r="U1904" s="196"/>
      <c r="V1904" s="195" t="s">
        <v>9128</v>
      </c>
      <c r="W1904" s="195" t="s">
        <v>10407</v>
      </c>
      <c r="X1904" s="193"/>
      <c r="Y1904" s="193" t="str">
        <f>+IFERROR(VLOOKUP(Tabla1[[#This Row],[Supervisor]],STAFF!E:H,4,0),"")</f>
        <v/>
      </c>
      <c r="Z1904" s="195">
        <v>44123</v>
      </c>
      <c r="AA1904" s="195"/>
      <c r="AB1904" s="193"/>
      <c r="AC1904" s="195"/>
      <c r="AD1904" s="193" t="s">
        <v>10655</v>
      </c>
      <c r="AE1904" s="193" t="s">
        <v>10655</v>
      </c>
      <c r="AF1904" s="193">
        <v>19327</v>
      </c>
      <c r="AG1904" s="193" t="s">
        <v>10674</v>
      </c>
      <c r="AH1904" s="193"/>
      <c r="AI1904" s="193"/>
      <c r="AJ1904" s="193">
        <v>90</v>
      </c>
      <c r="AK1904" s="193" t="s">
        <v>10407</v>
      </c>
      <c r="AL1904" s="193" t="s">
        <v>709</v>
      </c>
      <c r="AM1904" s="193"/>
      <c r="AN1904" s="193" t="str">
        <f>+IF(AL1904=45,1,"")</f>
        <v/>
      </c>
      <c r="AO1904" s="195">
        <f ca="1">+TODAY()</f>
        <v>44256</v>
      </c>
      <c r="AP1904" s="194" t="str">
        <f>+IF(Tabla1[[#This Row],[Fecha Ingreso Plataforma]]="","",AO1904-AC1904)</f>
        <v/>
      </c>
      <c r="AQ1904" s="195"/>
      <c r="AR1904" s="197">
        <f>+IF(Tabla1[[#This Row],[Fecha Baja]]="","",VALUE(1&amp;"/"&amp;MONTH(Tabla1[[#This Row],[Fecha Baja]])&amp;"/"&amp;YEAR(Tabla1[[#This Row],[Fecha Baja]])))</f>
        <v>44136</v>
      </c>
      <c r="AS1904" s="197" t="str">
        <f>IF(Tabla1[[#This Row],[Fecha Ingreso Plataforma]]="","",VALUE(1&amp;"/"&amp;MONTH(Tabla1[[#This Row],[Fecha Ingreso Plataforma]])&amp;"/"&amp;YEAR(Tabla1[[#This Row],[Fecha Ingreso Plataforma]])))</f>
        <v/>
      </c>
      <c r="AT1904" s="194" t="str">
        <f>+IF(AND(Tabla1[[#This Row],[dias]]&gt;=135,Tabla1[[#This Row],[Estado]]="Vigente"),"Si","No")</f>
        <v>No</v>
      </c>
      <c r="AU1904" s="194" t="str">
        <f>+IF(COUNTIF('PLAN EMPLEADO'!I:I,Tabla1[[#This Row],[Mail]])=0,"No","Si")</f>
        <v>No</v>
      </c>
      <c r="AV1904" s="194" t="s">
        <v>709</v>
      </c>
      <c r="AW1904" s="194" t="s">
        <v>9010</v>
      </c>
    </row>
    <row r="1905" spans="1:49" x14ac:dyDescent="0.2">
      <c r="A1905" s="193" t="s">
        <v>27</v>
      </c>
      <c r="B1905" s="193" t="s">
        <v>3115</v>
      </c>
      <c r="C1905" s="193" t="s">
        <v>28</v>
      </c>
      <c r="D1905" s="193" t="s">
        <v>30</v>
      </c>
      <c r="E1905" s="193" t="str">
        <f>+LEFT(Tabla1[[#This Row],[RutDV]],8)</f>
        <v>16800544</v>
      </c>
      <c r="F1905" s="193" t="str">
        <f>+RIGHT(Tabla1[[#This Row],[RutDV]],1)</f>
        <v>K</v>
      </c>
      <c r="G1905" s="193" t="s">
        <v>10538</v>
      </c>
      <c r="H1905" s="193" t="s">
        <v>10664</v>
      </c>
      <c r="I1905" s="194" t="str">
        <f>+TRIM(Tabla1[[#This Row],[Nombres]]&amp;" "&amp;Tabla1[[#This Row],[Apellidos]])</f>
        <v>SAMANTHA CECILIA HERNANDEZ FLORES</v>
      </c>
      <c r="J1905" s="193" t="s">
        <v>10568</v>
      </c>
      <c r="K1905" s="193" t="s">
        <v>10569</v>
      </c>
      <c r="L1905" s="193" t="s">
        <v>2494</v>
      </c>
      <c r="M1905" s="193" t="s">
        <v>2499</v>
      </c>
      <c r="N1905" s="193" t="s">
        <v>3596</v>
      </c>
      <c r="O1905" s="193"/>
      <c r="P1905" s="195">
        <v>44141</v>
      </c>
      <c r="Q1905" s="195"/>
      <c r="R1905" s="196"/>
      <c r="S1905" s="196"/>
      <c r="T1905" s="196"/>
      <c r="U1905" s="196"/>
      <c r="V1905" s="195" t="s">
        <v>10592</v>
      </c>
      <c r="W1905" s="195" t="s">
        <v>10407</v>
      </c>
      <c r="X1905" s="193"/>
      <c r="Y1905" s="193" t="str">
        <f>+IFERROR(VLOOKUP(Tabla1[[#This Row],[Supervisor]],STAFF!E:H,4,0),"")</f>
        <v/>
      </c>
      <c r="Z1905" s="195">
        <v>44123</v>
      </c>
      <c r="AA1905" s="195"/>
      <c r="AB1905" s="193"/>
      <c r="AC1905" s="195"/>
      <c r="AD1905" s="193" t="s">
        <v>10664</v>
      </c>
      <c r="AE1905" s="193" t="s">
        <v>10664</v>
      </c>
      <c r="AF1905" s="193">
        <v>19381</v>
      </c>
      <c r="AG1905" s="193" t="s">
        <v>10683</v>
      </c>
      <c r="AH1905" s="193"/>
      <c r="AI1905" s="193"/>
      <c r="AJ1905" s="193">
        <v>90</v>
      </c>
      <c r="AK1905" s="193" t="s">
        <v>10407</v>
      </c>
      <c r="AL1905" s="193" t="s">
        <v>709</v>
      </c>
      <c r="AM1905" s="193"/>
      <c r="AN1905" s="193" t="str">
        <f>+IF(AL1905=45,1,"")</f>
        <v/>
      </c>
      <c r="AO1905" s="195">
        <f ca="1">+TODAY()</f>
        <v>44256</v>
      </c>
      <c r="AP1905" s="194" t="str">
        <f>+IF(Tabla1[[#This Row],[Fecha Ingreso Plataforma]]="","",AO1905-AC1905)</f>
        <v/>
      </c>
      <c r="AQ1905" s="195"/>
      <c r="AR1905" s="197">
        <f>+IF(Tabla1[[#This Row],[Fecha Baja]]="","",VALUE(1&amp;"/"&amp;MONTH(Tabla1[[#This Row],[Fecha Baja]])&amp;"/"&amp;YEAR(Tabla1[[#This Row],[Fecha Baja]])))</f>
        <v>44136</v>
      </c>
      <c r="AS1905" s="197" t="str">
        <f>IF(Tabla1[[#This Row],[Fecha Ingreso Plataforma]]="","",VALUE(1&amp;"/"&amp;MONTH(Tabla1[[#This Row],[Fecha Ingreso Plataforma]])&amp;"/"&amp;YEAR(Tabla1[[#This Row],[Fecha Ingreso Plataforma]])))</f>
        <v/>
      </c>
      <c r="AT1905" s="194" t="str">
        <f>+IF(AND(Tabla1[[#This Row],[dias]]&gt;=135,Tabla1[[#This Row],[Estado]]="Vigente"),"Si","No")</f>
        <v>No</v>
      </c>
      <c r="AU1905" s="194" t="str">
        <f>+IF(COUNTIF('PLAN EMPLEADO'!I:I,Tabla1[[#This Row],[Mail]])=0,"No","Si")</f>
        <v>No</v>
      </c>
      <c r="AV1905" s="194" t="s">
        <v>709</v>
      </c>
      <c r="AW1905" s="194" t="s">
        <v>9010</v>
      </c>
    </row>
    <row r="1906" spans="1:49" x14ac:dyDescent="0.2">
      <c r="A1906" s="193" t="s">
        <v>27</v>
      </c>
      <c r="B1906" s="193" t="s">
        <v>3115</v>
      </c>
      <c r="C1906" s="193" t="s">
        <v>28</v>
      </c>
      <c r="D1906" s="193" t="s">
        <v>30</v>
      </c>
      <c r="E1906" s="193" t="str">
        <f>+LEFT(Tabla1[[#This Row],[RutDV]],8)</f>
        <v>18986309</v>
      </c>
      <c r="F1906" s="193" t="str">
        <f>+RIGHT(Tabla1[[#This Row],[RutDV]],1)</f>
        <v>8</v>
      </c>
      <c r="G1906" s="193" t="s">
        <v>10605</v>
      </c>
      <c r="H1906" s="193" t="s">
        <v>11143</v>
      </c>
      <c r="I1906" s="194" t="str">
        <f>+TRIM(Tabla1[[#This Row],[Nombres]]&amp;" "&amp;Tabla1[[#This Row],[Apellidos]])</f>
        <v>BRENDALY YASNARA ZAPATA GALVEZ</v>
      </c>
      <c r="J1906" s="193" t="s">
        <v>10621</v>
      </c>
      <c r="K1906" s="193" t="s">
        <v>10622</v>
      </c>
      <c r="L1906" s="193" t="s">
        <v>2494</v>
      </c>
      <c r="M1906" s="193" t="s">
        <v>2499</v>
      </c>
      <c r="N1906" s="193" t="s">
        <v>3112</v>
      </c>
      <c r="O1906" s="193"/>
      <c r="P1906" s="195">
        <v>44148</v>
      </c>
      <c r="Q1906" s="195"/>
      <c r="R1906" s="196"/>
      <c r="S1906" s="196"/>
      <c r="T1906" s="196"/>
      <c r="U1906" s="196"/>
      <c r="V1906" s="195" t="s">
        <v>10643</v>
      </c>
      <c r="W1906" s="195" t="s">
        <v>5890</v>
      </c>
      <c r="X1906" s="193"/>
      <c r="Y1906" s="193" t="str">
        <f>+IFERROR(VLOOKUP(Tabla1[[#This Row],[Supervisor]],STAFF!E:H,4,0),"")</f>
        <v/>
      </c>
      <c r="Z1906" s="195">
        <v>44130</v>
      </c>
      <c r="AA1906" s="195"/>
      <c r="AB1906" s="193"/>
      <c r="AC1906" s="195"/>
      <c r="AD1906" s="37" t="s">
        <v>10903</v>
      </c>
      <c r="AE1906" s="37" t="s">
        <v>10903</v>
      </c>
      <c r="AF1906" s="193"/>
      <c r="AG1906" s="193" t="s">
        <v>10886</v>
      </c>
      <c r="AH1906" s="193"/>
      <c r="AI1906" s="193"/>
      <c r="AJ1906" s="193">
        <v>91</v>
      </c>
      <c r="AK1906" s="193" t="s">
        <v>5890</v>
      </c>
      <c r="AL1906" s="193" t="s">
        <v>709</v>
      </c>
      <c r="AM1906" s="193"/>
      <c r="AN1906" s="193" t="str">
        <f>+IF(AL1906=45,1,"")</f>
        <v/>
      </c>
      <c r="AO1906" s="195">
        <f ca="1">+TODAY()</f>
        <v>44256</v>
      </c>
      <c r="AP1906" s="194" t="str">
        <f>+IF(Tabla1[[#This Row],[Fecha Ingreso Plataforma]]="","",AO1906-AC1906)</f>
        <v/>
      </c>
      <c r="AQ1906" s="195"/>
      <c r="AR1906" s="197">
        <f>+IF(Tabla1[[#This Row],[Fecha Baja]]="","",VALUE(1&amp;"/"&amp;MONTH(Tabla1[[#This Row],[Fecha Baja]])&amp;"/"&amp;YEAR(Tabla1[[#This Row],[Fecha Baja]])))</f>
        <v>44136</v>
      </c>
      <c r="AS1906" s="197" t="str">
        <f>IF(Tabla1[[#This Row],[Fecha Ingreso Plataforma]]="","",VALUE(1&amp;"/"&amp;MONTH(Tabla1[[#This Row],[Fecha Ingreso Plataforma]])&amp;"/"&amp;YEAR(Tabla1[[#This Row],[Fecha Ingreso Plataforma]])))</f>
        <v/>
      </c>
      <c r="AT1906" s="194" t="str">
        <f>+IF(AND(Tabla1[[#This Row],[dias]]&gt;=135,Tabla1[[#This Row],[Estado]]="Vigente"),"Si","No")</f>
        <v>No</v>
      </c>
      <c r="AU1906" s="194" t="str">
        <f>+IF(COUNTIF('PLAN EMPLEADO'!I:I,Tabla1[[#This Row],[Mail]])=0,"No","Si")</f>
        <v>No</v>
      </c>
      <c r="AV1906" s="194" t="s">
        <v>709</v>
      </c>
      <c r="AW1906" s="194" t="s">
        <v>9010</v>
      </c>
    </row>
    <row r="1907" spans="1:49" x14ac:dyDescent="0.2">
      <c r="A1907" s="193" t="s">
        <v>27</v>
      </c>
      <c r="B1907" s="193" t="s">
        <v>3115</v>
      </c>
      <c r="C1907" s="193" t="s">
        <v>28</v>
      </c>
      <c r="D1907" s="193" t="s">
        <v>30</v>
      </c>
      <c r="E1907" s="193" t="str">
        <f>+LEFT(Tabla1[[#This Row],[RutDV]],8)</f>
        <v>20005925</v>
      </c>
      <c r="F1907" s="193" t="str">
        <f>+RIGHT(Tabla1[[#This Row],[RutDV]],1)</f>
        <v>5</v>
      </c>
      <c r="G1907" s="193" t="s">
        <v>10610</v>
      </c>
      <c r="H1907" s="193" t="s">
        <v>11146</v>
      </c>
      <c r="I1907" s="194" t="str">
        <f>+TRIM(Tabla1[[#This Row],[Nombres]]&amp;" "&amp;Tabla1[[#This Row],[Apellidos]])</f>
        <v>CLAUDIA ANDREA DIAZ GONZALEZ</v>
      </c>
      <c r="J1907" s="193" t="s">
        <v>10107</v>
      </c>
      <c r="K1907" s="193" t="s">
        <v>10632</v>
      </c>
      <c r="L1907" s="193" t="s">
        <v>2494</v>
      </c>
      <c r="M1907" s="193" t="s">
        <v>2499</v>
      </c>
      <c r="N1907" s="193" t="s">
        <v>3112</v>
      </c>
      <c r="O1907" s="193"/>
      <c r="P1907" s="195">
        <v>44148</v>
      </c>
      <c r="Q1907" s="195"/>
      <c r="R1907" s="196"/>
      <c r="S1907" s="196"/>
      <c r="T1907" s="196"/>
      <c r="U1907" s="196"/>
      <c r="V1907" s="195" t="s">
        <v>10649</v>
      </c>
      <c r="W1907" s="195" t="s">
        <v>5890</v>
      </c>
      <c r="X1907" s="193"/>
      <c r="Y1907" s="193" t="str">
        <f>+IFERROR(VLOOKUP(Tabla1[[#This Row],[Supervisor]],STAFF!E:H,4,0),"")</f>
        <v/>
      </c>
      <c r="Z1907" s="195">
        <v>44130</v>
      </c>
      <c r="AA1907" s="195"/>
      <c r="AB1907" s="193"/>
      <c r="AC1907" s="195"/>
      <c r="AD1907" s="37" t="s">
        <v>10909</v>
      </c>
      <c r="AE1907" s="37" t="s">
        <v>10909</v>
      </c>
      <c r="AF1907" s="193"/>
      <c r="AG1907" s="193" t="s">
        <v>10891</v>
      </c>
      <c r="AH1907" s="193"/>
      <c r="AI1907" s="193"/>
      <c r="AJ1907" s="193">
        <v>91</v>
      </c>
      <c r="AK1907" s="193" t="s">
        <v>5890</v>
      </c>
      <c r="AL1907" s="193" t="s">
        <v>709</v>
      </c>
      <c r="AM1907" s="193"/>
      <c r="AN1907" s="193" t="str">
        <f>+IF(AL1907=45,1,"")</f>
        <v/>
      </c>
      <c r="AO1907" s="195">
        <f ca="1">+TODAY()</f>
        <v>44256</v>
      </c>
      <c r="AP1907" s="194" t="str">
        <f>+IF(Tabla1[[#This Row],[Fecha Ingreso Plataforma]]="","",AO1907-AC1907)</f>
        <v/>
      </c>
      <c r="AQ1907" s="195"/>
      <c r="AR1907" s="197">
        <f>+IF(Tabla1[[#This Row],[Fecha Baja]]="","",VALUE(1&amp;"/"&amp;MONTH(Tabla1[[#This Row],[Fecha Baja]])&amp;"/"&amp;YEAR(Tabla1[[#This Row],[Fecha Baja]])))</f>
        <v>44136</v>
      </c>
      <c r="AS1907" s="197" t="str">
        <f>IF(Tabla1[[#This Row],[Fecha Ingreso Plataforma]]="","",VALUE(1&amp;"/"&amp;MONTH(Tabla1[[#This Row],[Fecha Ingreso Plataforma]])&amp;"/"&amp;YEAR(Tabla1[[#This Row],[Fecha Ingreso Plataforma]])))</f>
        <v/>
      </c>
      <c r="AT1907" s="194" t="str">
        <f>+IF(AND(Tabla1[[#This Row],[dias]]&gt;=135,Tabla1[[#This Row],[Estado]]="Vigente"),"Si","No")</f>
        <v>No</v>
      </c>
      <c r="AU1907" s="194" t="str">
        <f>+IF(COUNTIF('PLAN EMPLEADO'!I:I,Tabla1[[#This Row],[Mail]])=0,"No","Si")</f>
        <v>No</v>
      </c>
      <c r="AV1907" s="194" t="s">
        <v>709</v>
      </c>
      <c r="AW1907" s="194" t="s">
        <v>9010</v>
      </c>
    </row>
    <row r="1908" spans="1:49" x14ac:dyDescent="0.2">
      <c r="A1908" s="193" t="s">
        <v>27</v>
      </c>
      <c r="B1908" s="193" t="s">
        <v>3115</v>
      </c>
      <c r="C1908" s="193" t="s">
        <v>28</v>
      </c>
      <c r="D1908" s="193" t="s">
        <v>30</v>
      </c>
      <c r="E1908" s="193" t="str">
        <f>+LEFT(Tabla1[[#This Row],[RutDV]],8)</f>
        <v>19352896</v>
      </c>
      <c r="F1908" s="193" t="str">
        <f>+RIGHT(Tabla1[[#This Row],[RutDV]],1)</f>
        <v>1</v>
      </c>
      <c r="G1908" s="193" t="s">
        <v>10601</v>
      </c>
      <c r="H1908" s="193" t="s">
        <v>11141</v>
      </c>
      <c r="I1908" s="194" t="str">
        <f>+TRIM(Tabla1[[#This Row],[Nombres]]&amp;" "&amp;Tabla1[[#This Row],[Apellidos]])</f>
        <v>JUAN ALEJANDRO ALEGRIA GALLEGUILLOS</v>
      </c>
      <c r="J1908" s="193" t="s">
        <v>10614</v>
      </c>
      <c r="K1908" s="193" t="s">
        <v>10615</v>
      </c>
      <c r="L1908" s="193" t="s">
        <v>2494</v>
      </c>
      <c r="M1908" s="193" t="s">
        <v>2499</v>
      </c>
      <c r="N1908" s="193" t="s">
        <v>3112</v>
      </c>
      <c r="O1908" s="193"/>
      <c r="P1908" s="195">
        <v>44148</v>
      </c>
      <c r="Q1908" s="195"/>
      <c r="R1908" s="196"/>
      <c r="S1908" s="196"/>
      <c r="T1908" s="196"/>
      <c r="U1908" s="196"/>
      <c r="V1908" s="195" t="s">
        <v>10639</v>
      </c>
      <c r="W1908" s="195" t="s">
        <v>5890</v>
      </c>
      <c r="X1908" s="193"/>
      <c r="Y1908" s="193" t="str">
        <f>+IFERROR(VLOOKUP(Tabla1[[#This Row],[Supervisor]],STAFF!E:H,4,0),"")</f>
        <v/>
      </c>
      <c r="Z1908" s="195">
        <v>44130</v>
      </c>
      <c r="AA1908" s="195"/>
      <c r="AB1908" s="193"/>
      <c r="AC1908" s="195"/>
      <c r="AD1908" s="37" t="s">
        <v>10899</v>
      </c>
      <c r="AE1908" s="37" t="s">
        <v>10899</v>
      </c>
      <c r="AF1908" s="193"/>
      <c r="AG1908" s="193" t="s">
        <v>10882</v>
      </c>
      <c r="AH1908" s="193"/>
      <c r="AI1908" s="193"/>
      <c r="AJ1908" s="193">
        <v>91</v>
      </c>
      <c r="AK1908" s="193" t="s">
        <v>5890</v>
      </c>
      <c r="AL1908" s="193" t="s">
        <v>709</v>
      </c>
      <c r="AM1908" s="193"/>
      <c r="AN1908" s="193" t="str">
        <f>+IF(AL1908=45,1,"")</f>
        <v/>
      </c>
      <c r="AO1908" s="195">
        <f ca="1">+TODAY()</f>
        <v>44256</v>
      </c>
      <c r="AP1908" s="194" t="str">
        <f>+IF(Tabla1[[#This Row],[Fecha Ingreso Plataforma]]="","",AO1908-AC1908)</f>
        <v/>
      </c>
      <c r="AQ1908" s="195"/>
      <c r="AR1908" s="197">
        <f>+IF(Tabla1[[#This Row],[Fecha Baja]]="","",VALUE(1&amp;"/"&amp;MONTH(Tabla1[[#This Row],[Fecha Baja]])&amp;"/"&amp;YEAR(Tabla1[[#This Row],[Fecha Baja]])))</f>
        <v>44136</v>
      </c>
      <c r="AS1908" s="197" t="str">
        <f>IF(Tabla1[[#This Row],[Fecha Ingreso Plataforma]]="","",VALUE(1&amp;"/"&amp;MONTH(Tabla1[[#This Row],[Fecha Ingreso Plataforma]])&amp;"/"&amp;YEAR(Tabla1[[#This Row],[Fecha Ingreso Plataforma]])))</f>
        <v/>
      </c>
      <c r="AT1908" s="194" t="str">
        <f>+IF(AND(Tabla1[[#This Row],[dias]]&gt;=135,Tabla1[[#This Row],[Estado]]="Vigente"),"Si","No")</f>
        <v>No</v>
      </c>
      <c r="AU1908" s="194" t="str">
        <f>+IF(COUNTIF('PLAN EMPLEADO'!I:I,Tabla1[[#This Row],[Mail]])=0,"No","Si")</f>
        <v>No</v>
      </c>
      <c r="AV1908" s="194" t="s">
        <v>709</v>
      </c>
      <c r="AW1908" s="194" t="s">
        <v>9010</v>
      </c>
    </row>
    <row r="1909" spans="1:49" x14ac:dyDescent="0.2">
      <c r="A1909" s="193" t="s">
        <v>27</v>
      </c>
      <c r="B1909" s="193" t="s">
        <v>3115</v>
      </c>
      <c r="C1909" s="193" t="s">
        <v>28</v>
      </c>
      <c r="D1909" s="193" t="s">
        <v>30</v>
      </c>
      <c r="E1909" s="193" t="str">
        <f>+LEFT(Tabla1[[#This Row],[RutDV]],8)</f>
        <v>20456800</v>
      </c>
      <c r="F1909" s="193" t="str">
        <f>+RIGHT(Tabla1[[#This Row],[RutDV]],1)</f>
        <v>6</v>
      </c>
      <c r="G1909" s="193" t="s">
        <v>10607</v>
      </c>
      <c r="H1909" s="193" t="s">
        <v>11144</v>
      </c>
      <c r="I1909" s="194" t="str">
        <f>+TRIM(Tabla1[[#This Row],[Nombres]]&amp;" "&amp;Tabla1[[#This Row],[Apellidos]])</f>
        <v>JAVIERA KATHERINNE CAMPOS CAMPOS</v>
      </c>
      <c r="J1909" s="193" t="s">
        <v>10625</v>
      </c>
      <c r="K1909" s="193" t="s">
        <v>10626</v>
      </c>
      <c r="L1909" s="193" t="s">
        <v>2494</v>
      </c>
      <c r="M1909" s="193" t="s">
        <v>2499</v>
      </c>
      <c r="N1909" s="193" t="s">
        <v>3112</v>
      </c>
      <c r="O1909" s="193"/>
      <c r="P1909" s="195">
        <v>44148</v>
      </c>
      <c r="Q1909" s="195"/>
      <c r="R1909" s="196"/>
      <c r="S1909" s="196"/>
      <c r="T1909" s="196"/>
      <c r="U1909" s="196"/>
      <c r="V1909" s="195" t="s">
        <v>10645</v>
      </c>
      <c r="W1909" s="195" t="s">
        <v>5890</v>
      </c>
      <c r="X1909" s="193"/>
      <c r="Y1909" s="193" t="str">
        <f>+IFERROR(VLOOKUP(Tabla1[[#This Row],[Supervisor]],STAFF!E:H,4,0),"")</f>
        <v/>
      </c>
      <c r="Z1909" s="195">
        <v>44130</v>
      </c>
      <c r="AA1909" s="195"/>
      <c r="AB1909" s="193"/>
      <c r="AC1909" s="195"/>
      <c r="AD1909" s="37" t="s">
        <v>10905</v>
      </c>
      <c r="AE1909" s="37" t="s">
        <v>10905</v>
      </c>
      <c r="AF1909" s="193"/>
      <c r="AG1909" s="193" t="s">
        <v>10888</v>
      </c>
      <c r="AH1909" s="193"/>
      <c r="AI1909" s="193"/>
      <c r="AJ1909" s="193">
        <v>91</v>
      </c>
      <c r="AK1909" s="193" t="s">
        <v>5890</v>
      </c>
      <c r="AL1909" s="193" t="s">
        <v>709</v>
      </c>
      <c r="AM1909" s="193"/>
      <c r="AN1909" s="193" t="str">
        <f>+IF(AL1909=45,1,"")</f>
        <v/>
      </c>
      <c r="AO1909" s="195">
        <f ca="1">+TODAY()</f>
        <v>44256</v>
      </c>
      <c r="AP1909" s="194" t="str">
        <f>+IF(Tabla1[[#This Row],[Fecha Ingreso Plataforma]]="","",AO1909-AC1909)</f>
        <v/>
      </c>
      <c r="AQ1909" s="195"/>
      <c r="AR1909" s="197">
        <f>+IF(Tabla1[[#This Row],[Fecha Baja]]="","",VALUE(1&amp;"/"&amp;MONTH(Tabla1[[#This Row],[Fecha Baja]])&amp;"/"&amp;YEAR(Tabla1[[#This Row],[Fecha Baja]])))</f>
        <v>44136</v>
      </c>
      <c r="AS1909" s="197" t="str">
        <f>IF(Tabla1[[#This Row],[Fecha Ingreso Plataforma]]="","",VALUE(1&amp;"/"&amp;MONTH(Tabla1[[#This Row],[Fecha Ingreso Plataforma]])&amp;"/"&amp;YEAR(Tabla1[[#This Row],[Fecha Ingreso Plataforma]])))</f>
        <v/>
      </c>
      <c r="AT1909" s="194" t="str">
        <f>+IF(AND(Tabla1[[#This Row],[dias]]&gt;=135,Tabla1[[#This Row],[Estado]]="Vigente"),"Si","No")</f>
        <v>No</v>
      </c>
      <c r="AU1909" s="194" t="str">
        <f>+IF(COUNTIF('PLAN EMPLEADO'!I:I,Tabla1[[#This Row],[Mail]])=0,"No","Si")</f>
        <v>No</v>
      </c>
      <c r="AV1909" s="194" t="s">
        <v>709</v>
      </c>
      <c r="AW1909" s="194" t="s">
        <v>9010</v>
      </c>
    </row>
    <row r="1910" spans="1:49" x14ac:dyDescent="0.2">
      <c r="A1910" s="193" t="s">
        <v>27</v>
      </c>
      <c r="B1910" s="193" t="s">
        <v>3115</v>
      </c>
      <c r="C1910" s="193" t="s">
        <v>28</v>
      </c>
      <c r="D1910" s="193" t="s">
        <v>30</v>
      </c>
      <c r="E1910" s="193" t="str">
        <f>+LEFT(Tabla1[[#This Row],[RutDV]],8)</f>
        <v>19864403</v>
      </c>
      <c r="F1910" s="193" t="str">
        <f>+RIGHT(Tabla1[[#This Row],[RutDV]],1)</f>
        <v>K</v>
      </c>
      <c r="G1910" s="193" t="s">
        <v>10608</v>
      </c>
      <c r="H1910" s="193" t="s">
        <v>11145</v>
      </c>
      <c r="I1910" s="194" t="str">
        <f>+TRIM(Tabla1[[#This Row],[Nombres]]&amp;" "&amp;Tabla1[[#This Row],[Apellidos]])</f>
        <v>JESHUA SIDDHARTA GONZALEZ CARDENAS</v>
      </c>
      <c r="J1910" s="193" t="s">
        <v>10627</v>
      </c>
      <c r="K1910" s="193" t="s">
        <v>9498</v>
      </c>
      <c r="L1910" s="193" t="s">
        <v>2494</v>
      </c>
      <c r="M1910" s="193" t="s">
        <v>2499</v>
      </c>
      <c r="N1910" s="193" t="s">
        <v>3112</v>
      </c>
      <c r="O1910" s="193"/>
      <c r="P1910" s="195">
        <v>44148</v>
      </c>
      <c r="Q1910" s="195"/>
      <c r="R1910" s="196"/>
      <c r="S1910" s="196"/>
      <c r="T1910" s="196"/>
      <c r="U1910" s="196"/>
      <c r="V1910" s="195" t="s">
        <v>10646</v>
      </c>
      <c r="W1910" s="195" t="s">
        <v>5890</v>
      </c>
      <c r="X1910" s="193"/>
      <c r="Y1910" s="193" t="str">
        <f>+IFERROR(VLOOKUP(Tabla1[[#This Row],[Supervisor]],STAFF!E:H,4,0),"")</f>
        <v/>
      </c>
      <c r="Z1910" s="195">
        <v>44130</v>
      </c>
      <c r="AA1910" s="195"/>
      <c r="AB1910" s="193"/>
      <c r="AC1910" s="195"/>
      <c r="AD1910" s="37" t="s">
        <v>10906</v>
      </c>
      <c r="AE1910" s="37" t="s">
        <v>10906</v>
      </c>
      <c r="AF1910" s="193"/>
      <c r="AG1910" s="193" t="s">
        <v>10889</v>
      </c>
      <c r="AH1910" s="193"/>
      <c r="AI1910" s="193"/>
      <c r="AJ1910" s="193">
        <v>91</v>
      </c>
      <c r="AK1910" s="193" t="s">
        <v>5890</v>
      </c>
      <c r="AL1910" s="193" t="s">
        <v>709</v>
      </c>
      <c r="AM1910" s="193"/>
      <c r="AN1910" s="193" t="str">
        <f>+IF(AL1910=45,1,"")</f>
        <v/>
      </c>
      <c r="AO1910" s="195">
        <f ca="1">+TODAY()</f>
        <v>44256</v>
      </c>
      <c r="AP1910" s="194" t="str">
        <f>+IF(Tabla1[[#This Row],[Fecha Ingreso Plataforma]]="","",AO1910-AC1910)</f>
        <v/>
      </c>
      <c r="AQ1910" s="195"/>
      <c r="AR1910" s="197">
        <f>+IF(Tabla1[[#This Row],[Fecha Baja]]="","",VALUE(1&amp;"/"&amp;MONTH(Tabla1[[#This Row],[Fecha Baja]])&amp;"/"&amp;YEAR(Tabla1[[#This Row],[Fecha Baja]])))</f>
        <v>44136</v>
      </c>
      <c r="AS1910" s="197" t="str">
        <f>IF(Tabla1[[#This Row],[Fecha Ingreso Plataforma]]="","",VALUE(1&amp;"/"&amp;MONTH(Tabla1[[#This Row],[Fecha Ingreso Plataforma]])&amp;"/"&amp;YEAR(Tabla1[[#This Row],[Fecha Ingreso Plataforma]])))</f>
        <v/>
      </c>
      <c r="AT1910" s="194" t="str">
        <f>+IF(AND(Tabla1[[#This Row],[dias]]&gt;=135,Tabla1[[#This Row],[Estado]]="Vigente"),"Si","No")</f>
        <v>No</v>
      </c>
      <c r="AU1910" s="194" t="str">
        <f>+IF(COUNTIF('PLAN EMPLEADO'!I:I,Tabla1[[#This Row],[Mail]])=0,"No","Si")</f>
        <v>No</v>
      </c>
      <c r="AV1910" s="194" t="s">
        <v>709</v>
      </c>
      <c r="AW1910" s="194" t="s">
        <v>9010</v>
      </c>
    </row>
    <row r="1911" spans="1:49" x14ac:dyDescent="0.2">
      <c r="A1911" s="193" t="s">
        <v>27</v>
      </c>
      <c r="B1911" s="193" t="s">
        <v>3115</v>
      </c>
      <c r="C1911" s="193" t="s">
        <v>28</v>
      </c>
      <c r="D1911" s="193" t="s">
        <v>30</v>
      </c>
      <c r="E1911" s="193" t="str">
        <f>+LEFT(Tabla1[[#This Row],[RutDV]],8)</f>
        <v>19296183</v>
      </c>
      <c r="F1911" s="193" t="str">
        <f>+RIGHT(Tabla1[[#This Row],[RutDV]],1)</f>
        <v>1</v>
      </c>
      <c r="G1911" s="193" t="s">
        <v>10603</v>
      </c>
      <c r="H1911" s="193" t="s">
        <v>11142</v>
      </c>
      <c r="I1911" s="194" t="str">
        <f>+TRIM(Tabla1[[#This Row],[Nombres]]&amp;" "&amp;Tabla1[[#This Row],[Apellidos]])</f>
        <v>NATALIA SOLEDAD BARRERA VALERO</v>
      </c>
      <c r="J1911" s="193" t="s">
        <v>10386</v>
      </c>
      <c r="K1911" s="193" t="s">
        <v>10618</v>
      </c>
      <c r="L1911" s="193" t="s">
        <v>2494</v>
      </c>
      <c r="M1911" s="193" t="s">
        <v>2499</v>
      </c>
      <c r="N1911" s="193" t="s">
        <v>3112</v>
      </c>
      <c r="O1911" s="193"/>
      <c r="P1911" s="195">
        <v>44148</v>
      </c>
      <c r="Q1911" s="195"/>
      <c r="R1911" s="196"/>
      <c r="S1911" s="196"/>
      <c r="T1911" s="196"/>
      <c r="U1911" s="196"/>
      <c r="V1911" s="195" t="s">
        <v>10641</v>
      </c>
      <c r="W1911" s="195" t="s">
        <v>5890</v>
      </c>
      <c r="X1911" s="193"/>
      <c r="Y1911" s="193" t="str">
        <f>+IFERROR(VLOOKUP(Tabla1[[#This Row],[Supervisor]],STAFF!E:H,4,0),"")</f>
        <v/>
      </c>
      <c r="Z1911" s="195">
        <v>44130</v>
      </c>
      <c r="AA1911" s="195"/>
      <c r="AB1911" s="193"/>
      <c r="AC1911" s="195"/>
      <c r="AD1911" s="37" t="s">
        <v>10901</v>
      </c>
      <c r="AE1911" s="37" t="s">
        <v>10901</v>
      </c>
      <c r="AF1911" s="193"/>
      <c r="AG1911" s="193" t="s">
        <v>10884</v>
      </c>
      <c r="AH1911" s="193"/>
      <c r="AI1911" s="193"/>
      <c r="AJ1911" s="193">
        <v>91</v>
      </c>
      <c r="AK1911" s="193" t="s">
        <v>5890</v>
      </c>
      <c r="AL1911" s="193" t="s">
        <v>709</v>
      </c>
      <c r="AM1911" s="193"/>
      <c r="AN1911" s="193" t="str">
        <f>+IF(AL1911=45,1,"")</f>
        <v/>
      </c>
      <c r="AO1911" s="195">
        <f ca="1">+TODAY()</f>
        <v>44256</v>
      </c>
      <c r="AP1911" s="194" t="str">
        <f>+IF(Tabla1[[#This Row],[Fecha Ingreso Plataforma]]="","",AO1911-AC1911)</f>
        <v/>
      </c>
      <c r="AQ1911" s="195"/>
      <c r="AR1911" s="197">
        <f>+IF(Tabla1[[#This Row],[Fecha Baja]]="","",VALUE(1&amp;"/"&amp;MONTH(Tabla1[[#This Row],[Fecha Baja]])&amp;"/"&amp;YEAR(Tabla1[[#This Row],[Fecha Baja]])))</f>
        <v>44136</v>
      </c>
      <c r="AS1911" s="197" t="str">
        <f>IF(Tabla1[[#This Row],[Fecha Ingreso Plataforma]]="","",VALUE(1&amp;"/"&amp;MONTH(Tabla1[[#This Row],[Fecha Ingreso Plataforma]])&amp;"/"&amp;YEAR(Tabla1[[#This Row],[Fecha Ingreso Plataforma]])))</f>
        <v/>
      </c>
      <c r="AT1911" s="194" t="str">
        <f>+IF(AND(Tabla1[[#This Row],[dias]]&gt;=135,Tabla1[[#This Row],[Estado]]="Vigente"),"Si","No")</f>
        <v>No</v>
      </c>
      <c r="AU1911" s="194" t="str">
        <f>+IF(COUNTIF('PLAN EMPLEADO'!I:I,Tabla1[[#This Row],[Mail]])=0,"No","Si")</f>
        <v>No</v>
      </c>
      <c r="AV1911" s="194" t="s">
        <v>709</v>
      </c>
      <c r="AW1911" s="194" t="s">
        <v>9010</v>
      </c>
    </row>
    <row r="1912" spans="1:49" x14ac:dyDescent="0.2">
      <c r="A1912" s="193" t="s">
        <v>27</v>
      </c>
      <c r="B1912" s="193" t="s">
        <v>3115</v>
      </c>
      <c r="C1912" s="193" t="s">
        <v>28</v>
      </c>
      <c r="D1912" s="193" t="s">
        <v>30</v>
      </c>
      <c r="E1912" s="193" t="str">
        <f>+LEFT(Tabla1[[#This Row],[RutDV]],8)</f>
        <v>20798008</v>
      </c>
      <c r="F1912" s="193" t="str">
        <f>+RIGHT(Tabla1[[#This Row],[RutDV]],1)</f>
        <v>0</v>
      </c>
      <c r="G1912" s="193" t="s">
        <v>10613</v>
      </c>
      <c r="H1912" s="193" t="s">
        <v>11147</v>
      </c>
      <c r="I1912" s="194" t="str">
        <f>+TRIM(Tabla1[[#This Row],[Nombres]]&amp;" "&amp;Tabla1[[#This Row],[Apellidos]])</f>
        <v>ROCIO DE LOURDES HENRIQUEZ CARMONA</v>
      </c>
      <c r="J1912" s="193" t="s">
        <v>10637</v>
      </c>
      <c r="K1912" s="193" t="s">
        <v>10638</v>
      </c>
      <c r="L1912" s="193" t="s">
        <v>2494</v>
      </c>
      <c r="M1912" s="193" t="s">
        <v>2499</v>
      </c>
      <c r="N1912" s="193" t="s">
        <v>3112</v>
      </c>
      <c r="O1912" s="193"/>
      <c r="P1912" s="195">
        <v>44148</v>
      </c>
      <c r="Q1912" s="195"/>
      <c r="R1912" s="196"/>
      <c r="S1912" s="196"/>
      <c r="T1912" s="196"/>
      <c r="U1912" s="196"/>
      <c r="V1912" s="195" t="s">
        <v>10652</v>
      </c>
      <c r="W1912" s="195" t="s">
        <v>5890</v>
      </c>
      <c r="X1912" s="193"/>
      <c r="Y1912" s="193" t="str">
        <f>+IFERROR(VLOOKUP(Tabla1[[#This Row],[Supervisor]],STAFF!E:H,4,0),"")</f>
        <v/>
      </c>
      <c r="Z1912" s="195">
        <v>44130</v>
      </c>
      <c r="AA1912" s="195"/>
      <c r="AB1912" s="193"/>
      <c r="AC1912" s="195"/>
      <c r="AD1912" s="37" t="s">
        <v>10912</v>
      </c>
      <c r="AE1912" s="37" t="s">
        <v>10912</v>
      </c>
      <c r="AF1912" s="193"/>
      <c r="AG1912" s="193" t="s">
        <v>10894</v>
      </c>
      <c r="AH1912" s="193"/>
      <c r="AI1912" s="193"/>
      <c r="AJ1912" s="193">
        <v>91</v>
      </c>
      <c r="AK1912" s="193" t="s">
        <v>5890</v>
      </c>
      <c r="AL1912" s="193" t="s">
        <v>709</v>
      </c>
      <c r="AM1912" s="193"/>
      <c r="AN1912" s="193" t="str">
        <f>+IF(AL1912=45,1,"")</f>
        <v/>
      </c>
      <c r="AO1912" s="195">
        <f ca="1">+TODAY()</f>
        <v>44256</v>
      </c>
      <c r="AP1912" s="194" t="str">
        <f>+IF(Tabla1[[#This Row],[Fecha Ingreso Plataforma]]="","",AO1912-AC1912)</f>
        <v/>
      </c>
      <c r="AQ1912" s="195"/>
      <c r="AR1912" s="197">
        <f>+IF(Tabla1[[#This Row],[Fecha Baja]]="","",VALUE(1&amp;"/"&amp;MONTH(Tabla1[[#This Row],[Fecha Baja]])&amp;"/"&amp;YEAR(Tabla1[[#This Row],[Fecha Baja]])))</f>
        <v>44136</v>
      </c>
      <c r="AS1912" s="197" t="str">
        <f>IF(Tabla1[[#This Row],[Fecha Ingreso Plataforma]]="","",VALUE(1&amp;"/"&amp;MONTH(Tabla1[[#This Row],[Fecha Ingreso Plataforma]])&amp;"/"&amp;YEAR(Tabla1[[#This Row],[Fecha Ingreso Plataforma]])))</f>
        <v/>
      </c>
      <c r="AT1912" s="194" t="str">
        <f>+IF(AND(Tabla1[[#This Row],[dias]]&gt;=135,Tabla1[[#This Row],[Estado]]="Vigente"),"Si","No")</f>
        <v>No</v>
      </c>
      <c r="AU1912" s="194" t="str">
        <f>+IF(COUNTIF('PLAN EMPLEADO'!I:I,Tabla1[[#This Row],[Mail]])=0,"No","Si")</f>
        <v>No</v>
      </c>
      <c r="AV1912" s="194" t="s">
        <v>709</v>
      </c>
      <c r="AW1912" s="194" t="s">
        <v>9010</v>
      </c>
    </row>
    <row r="1913" spans="1:49" x14ac:dyDescent="0.2">
      <c r="A1913" s="37" t="s">
        <v>27</v>
      </c>
      <c r="B1913" s="37" t="s">
        <v>3115</v>
      </c>
      <c r="C1913" s="37" t="s">
        <v>28</v>
      </c>
      <c r="D1913" s="37" t="s">
        <v>30</v>
      </c>
      <c r="E1913" s="193" t="str">
        <f>+LEFT(Tabla1[[#This Row],[RutDV]],8)</f>
        <v>19450750</v>
      </c>
      <c r="F1913" s="193" t="str">
        <f>+RIGHT(Tabla1[[#This Row],[RutDV]],1)</f>
        <v>K</v>
      </c>
      <c r="G1913" s="193" t="s">
        <v>10721</v>
      </c>
      <c r="H1913" s="193" t="s">
        <v>11132</v>
      </c>
      <c r="I1913" s="194" t="str">
        <f>+TRIM(Tabla1[[#This Row],[Nombres]]&amp;" "&amp;Tabla1[[#This Row],[Apellidos]])</f>
        <v>ALBA ROSARIO RODRIGUEZ NUÑEZ</v>
      </c>
      <c r="J1913" s="193" t="s">
        <v>10766</v>
      </c>
      <c r="K1913" s="193" t="s">
        <v>10767</v>
      </c>
      <c r="L1913" s="193" t="s">
        <v>2494</v>
      </c>
      <c r="M1913" s="193" t="s">
        <v>2499</v>
      </c>
      <c r="N1913" s="193" t="s">
        <v>3112</v>
      </c>
      <c r="O1913" s="193"/>
      <c r="P1913" s="195">
        <v>44165</v>
      </c>
      <c r="Q1913" s="195"/>
      <c r="R1913" s="196"/>
      <c r="S1913" s="196"/>
      <c r="T1913" s="196"/>
      <c r="U1913" s="196"/>
      <c r="V1913" s="195" t="s">
        <v>10793</v>
      </c>
      <c r="W1913" s="195" t="s">
        <v>8362</v>
      </c>
      <c r="X1913" s="193"/>
      <c r="Y1913" s="193" t="str">
        <f>+IFERROR(VLOOKUP(Tabla1[[#This Row],[Supervisor]],STAFF!E:H,4,0),"")</f>
        <v/>
      </c>
      <c r="Z1913" s="195">
        <v>44144</v>
      </c>
      <c r="AA1913" s="195"/>
      <c r="AB1913" s="193"/>
      <c r="AC1913" s="195"/>
      <c r="AD1913" s="193" t="s">
        <v>11132</v>
      </c>
      <c r="AE1913" s="193" t="s">
        <v>11132</v>
      </c>
      <c r="AF1913" s="193">
        <v>19031</v>
      </c>
      <c r="AG1913" s="193" t="s">
        <v>11107</v>
      </c>
      <c r="AH1913" s="193"/>
      <c r="AI1913" s="193"/>
      <c r="AJ1913" s="193">
        <v>92</v>
      </c>
      <c r="AK1913" s="193" t="s">
        <v>8362</v>
      </c>
      <c r="AL1913" s="193" t="s">
        <v>709</v>
      </c>
      <c r="AM1913" s="193"/>
      <c r="AN1913" s="193" t="str">
        <f>+IF(AL1913=45,1,"")</f>
        <v/>
      </c>
      <c r="AO1913" s="195">
        <f ca="1">+TODAY()</f>
        <v>44256</v>
      </c>
      <c r="AP1913" s="194" t="str">
        <f>+IF(Tabla1[[#This Row],[Fecha Ingreso Plataforma]]="","",AO1913-AC1913)</f>
        <v/>
      </c>
      <c r="AQ1913" s="195"/>
      <c r="AR1913" s="197">
        <f>+IF(Tabla1[[#This Row],[Fecha Baja]]="","",VALUE(1&amp;"/"&amp;MONTH(Tabla1[[#This Row],[Fecha Baja]])&amp;"/"&amp;YEAR(Tabla1[[#This Row],[Fecha Baja]])))</f>
        <v>44136</v>
      </c>
      <c r="AS1913" s="197" t="str">
        <f>IF(Tabla1[[#This Row],[Fecha Ingreso Plataforma]]="","",VALUE(1&amp;"/"&amp;MONTH(Tabla1[[#This Row],[Fecha Ingreso Plataforma]])&amp;"/"&amp;YEAR(Tabla1[[#This Row],[Fecha Ingreso Plataforma]])))</f>
        <v/>
      </c>
      <c r="AT1913" s="194" t="str">
        <f>+IF(AND(Tabla1[[#This Row],[dias]]&gt;=135,Tabla1[[#This Row],[Estado]]="Vigente"),"Si","No")</f>
        <v>No</v>
      </c>
      <c r="AU1913" s="194" t="str">
        <f>+IF(COUNTIF('PLAN EMPLEADO'!I:I,Tabla1[[#This Row],[Mail]])=0,"No","Si")</f>
        <v>No</v>
      </c>
      <c r="AV1913" s="194" t="s">
        <v>709</v>
      </c>
      <c r="AW1913" s="194" t="s">
        <v>9010</v>
      </c>
    </row>
    <row r="1914" spans="1:49" x14ac:dyDescent="0.2">
      <c r="A1914" s="37" t="s">
        <v>27</v>
      </c>
      <c r="B1914" s="37" t="s">
        <v>3115</v>
      </c>
      <c r="C1914" s="37" t="s">
        <v>28</v>
      </c>
      <c r="D1914" s="37" t="s">
        <v>30</v>
      </c>
      <c r="E1914" s="193" t="str">
        <f>+LEFT(Tabla1[[#This Row],[RutDV]],8)</f>
        <v>19257918</v>
      </c>
      <c r="F1914" s="193" t="str">
        <f>+RIGHT(Tabla1[[#This Row],[RutDV]],1)</f>
        <v>K</v>
      </c>
      <c r="G1914" s="193" t="s">
        <v>10701</v>
      </c>
      <c r="H1914" s="193" t="s">
        <v>11112</v>
      </c>
      <c r="I1914" s="194" t="str">
        <f>+TRIM(Tabla1[[#This Row],[Nombres]]&amp;" "&amp;Tabla1[[#This Row],[Apellidos]])</f>
        <v>AYLEEN SCARLETTE CAIMANQUE NARRIAS</v>
      </c>
      <c r="J1914" s="193" t="s">
        <v>10731</v>
      </c>
      <c r="K1914" s="193" t="s">
        <v>10732</v>
      </c>
      <c r="L1914" s="193" t="s">
        <v>2494</v>
      </c>
      <c r="M1914" s="193" t="s">
        <v>2499</v>
      </c>
      <c r="N1914" s="193" t="s">
        <v>3112</v>
      </c>
      <c r="O1914" s="193"/>
      <c r="P1914" s="195">
        <v>44165</v>
      </c>
      <c r="Q1914" s="195"/>
      <c r="R1914" s="196"/>
      <c r="S1914" s="196"/>
      <c r="T1914" s="196"/>
      <c r="U1914" s="196"/>
      <c r="V1914" s="195" t="s">
        <v>10774</v>
      </c>
      <c r="W1914" s="195" t="s">
        <v>8362</v>
      </c>
      <c r="X1914" s="193"/>
      <c r="Y1914" s="193" t="str">
        <f>+IFERROR(VLOOKUP(Tabla1[[#This Row],[Supervisor]],STAFF!E:H,4,0),"")</f>
        <v/>
      </c>
      <c r="Z1914" s="195">
        <v>44144</v>
      </c>
      <c r="AA1914" s="195"/>
      <c r="AB1914" s="193"/>
      <c r="AC1914" s="195"/>
      <c r="AD1914" s="193" t="s">
        <v>11112</v>
      </c>
      <c r="AE1914" s="193" t="s">
        <v>11112</v>
      </c>
      <c r="AF1914" s="193">
        <v>19392</v>
      </c>
      <c r="AG1914" s="193" t="s">
        <v>11094</v>
      </c>
      <c r="AH1914" s="193"/>
      <c r="AI1914" s="193"/>
      <c r="AJ1914" s="193">
        <v>92</v>
      </c>
      <c r="AK1914" s="193" t="s">
        <v>8362</v>
      </c>
      <c r="AL1914" s="193" t="s">
        <v>709</v>
      </c>
      <c r="AM1914" s="193"/>
      <c r="AN1914" s="193" t="str">
        <f>+IF(AL1914=45,1,"")</f>
        <v/>
      </c>
      <c r="AO1914" s="195">
        <f ca="1">+TODAY()</f>
        <v>44256</v>
      </c>
      <c r="AP1914" s="194" t="str">
        <f>+IF(Tabla1[[#This Row],[Fecha Ingreso Plataforma]]="","",AO1914-AC1914)</f>
        <v/>
      </c>
      <c r="AQ1914" s="195"/>
      <c r="AR1914" s="197">
        <f>+IF(Tabla1[[#This Row],[Fecha Baja]]="","",VALUE(1&amp;"/"&amp;MONTH(Tabla1[[#This Row],[Fecha Baja]])&amp;"/"&amp;YEAR(Tabla1[[#This Row],[Fecha Baja]])))</f>
        <v>44136</v>
      </c>
      <c r="AS1914" s="197" t="str">
        <f>IF(Tabla1[[#This Row],[Fecha Ingreso Plataforma]]="","",VALUE(1&amp;"/"&amp;MONTH(Tabla1[[#This Row],[Fecha Ingreso Plataforma]])&amp;"/"&amp;YEAR(Tabla1[[#This Row],[Fecha Ingreso Plataforma]])))</f>
        <v/>
      </c>
      <c r="AT1914" s="194" t="str">
        <f>+IF(AND(Tabla1[[#This Row],[dias]]&gt;=135,Tabla1[[#This Row],[Estado]]="Vigente"),"Si","No")</f>
        <v>No</v>
      </c>
      <c r="AU1914" s="194" t="str">
        <f>+IF(COUNTIF('PLAN EMPLEADO'!I:I,Tabla1[[#This Row],[Mail]])=0,"No","Si")</f>
        <v>No</v>
      </c>
      <c r="AV1914" s="194" t="s">
        <v>709</v>
      </c>
      <c r="AW1914" s="194" t="s">
        <v>9010</v>
      </c>
    </row>
    <row r="1915" spans="1:49" x14ac:dyDescent="0.2">
      <c r="A1915" s="37" t="s">
        <v>27</v>
      </c>
      <c r="B1915" s="37" t="s">
        <v>3115</v>
      </c>
      <c r="C1915" s="37" t="s">
        <v>28</v>
      </c>
      <c r="D1915" s="37" t="s">
        <v>30</v>
      </c>
      <c r="E1915" s="193" t="str">
        <f>+LEFT(Tabla1[[#This Row],[RutDV]],8)</f>
        <v>20441824</v>
      </c>
      <c r="F1915" s="193" t="str">
        <f>+RIGHT(Tabla1[[#This Row],[RutDV]],1)</f>
        <v>1</v>
      </c>
      <c r="G1915" s="193" t="s">
        <v>10715</v>
      </c>
      <c r="H1915" s="193" t="s">
        <v>11126</v>
      </c>
      <c r="I1915" s="194" t="str">
        <f>+TRIM(Tabla1[[#This Row],[Nombres]]&amp;" "&amp;Tabla1[[#This Row],[Apellidos]])</f>
        <v>CONSTANZA CAROLINA ARDILES RIVERA</v>
      </c>
      <c r="J1915" s="193" t="s">
        <v>9549</v>
      </c>
      <c r="K1915" s="193" t="s">
        <v>10756</v>
      </c>
      <c r="L1915" s="193" t="s">
        <v>2494</v>
      </c>
      <c r="M1915" s="193" t="s">
        <v>2499</v>
      </c>
      <c r="N1915" s="193" t="s">
        <v>3596</v>
      </c>
      <c r="O1915" s="193"/>
      <c r="P1915" s="195">
        <v>44165</v>
      </c>
      <c r="Q1915" s="195"/>
      <c r="R1915" s="196"/>
      <c r="S1915" s="196"/>
      <c r="T1915" s="196"/>
      <c r="U1915" s="196"/>
      <c r="V1915" s="195" t="s">
        <v>10787</v>
      </c>
      <c r="W1915" s="195" t="s">
        <v>8362</v>
      </c>
      <c r="X1915" s="193"/>
      <c r="Y1915" s="193" t="str">
        <f>+IFERROR(VLOOKUP(Tabla1[[#This Row],[Supervisor]],STAFF!E:H,4,0),"")</f>
        <v/>
      </c>
      <c r="Z1915" s="195">
        <v>44144</v>
      </c>
      <c r="AA1915" s="195"/>
      <c r="AB1915" s="193"/>
      <c r="AC1915" s="195"/>
      <c r="AD1915" s="193" t="s">
        <v>11126</v>
      </c>
      <c r="AE1915" s="193" t="s">
        <v>11126</v>
      </c>
      <c r="AF1915" s="193">
        <v>19213</v>
      </c>
      <c r="AG1915" s="193" t="s">
        <v>11102</v>
      </c>
      <c r="AH1915" s="193"/>
      <c r="AI1915" s="193"/>
      <c r="AJ1915" s="193">
        <v>92</v>
      </c>
      <c r="AK1915" s="193" t="s">
        <v>8362</v>
      </c>
      <c r="AL1915" s="193" t="s">
        <v>709</v>
      </c>
      <c r="AM1915" s="193"/>
      <c r="AN1915" s="193" t="str">
        <f>+IF(AL1915=45,1,"")</f>
        <v/>
      </c>
      <c r="AO1915" s="195">
        <f ca="1">+TODAY()</f>
        <v>44256</v>
      </c>
      <c r="AP1915" s="194" t="str">
        <f>+IF(Tabla1[[#This Row],[Fecha Ingreso Plataforma]]="","",AO1915-AC1915)</f>
        <v/>
      </c>
      <c r="AQ1915" s="195"/>
      <c r="AR1915" s="197">
        <f>+IF(Tabla1[[#This Row],[Fecha Baja]]="","",VALUE(1&amp;"/"&amp;MONTH(Tabla1[[#This Row],[Fecha Baja]])&amp;"/"&amp;YEAR(Tabla1[[#This Row],[Fecha Baja]])))</f>
        <v>44136</v>
      </c>
      <c r="AS1915" s="197" t="str">
        <f>IF(Tabla1[[#This Row],[Fecha Ingreso Plataforma]]="","",VALUE(1&amp;"/"&amp;MONTH(Tabla1[[#This Row],[Fecha Ingreso Plataforma]])&amp;"/"&amp;YEAR(Tabla1[[#This Row],[Fecha Ingreso Plataforma]])))</f>
        <v/>
      </c>
      <c r="AT1915" s="194" t="str">
        <f>+IF(AND(Tabla1[[#This Row],[dias]]&gt;=135,Tabla1[[#This Row],[Estado]]="Vigente"),"Si","No")</f>
        <v>No</v>
      </c>
      <c r="AU1915" s="194" t="str">
        <f>+IF(COUNTIF('PLAN EMPLEADO'!I:I,Tabla1[[#This Row],[Mail]])=0,"No","Si")</f>
        <v>No</v>
      </c>
      <c r="AV1915" s="194" t="s">
        <v>709</v>
      </c>
      <c r="AW1915" s="194" t="s">
        <v>9010</v>
      </c>
    </row>
    <row r="1916" spans="1:49" x14ac:dyDescent="0.2">
      <c r="A1916" s="37" t="s">
        <v>27</v>
      </c>
      <c r="B1916" s="37" t="s">
        <v>3115</v>
      </c>
      <c r="C1916" s="37" t="s">
        <v>28</v>
      </c>
      <c r="D1916" s="37" t="s">
        <v>30</v>
      </c>
      <c r="E1916" s="193" t="str">
        <f>+LEFT(Tabla1[[#This Row],[RutDV]],8)</f>
        <v>19348197</v>
      </c>
      <c r="F1916" s="193" t="str">
        <f>+RIGHT(Tabla1[[#This Row],[RutDV]],1)</f>
        <v>3</v>
      </c>
      <c r="G1916" s="193" t="s">
        <v>10719</v>
      </c>
      <c r="H1916" s="193" t="s">
        <v>11130</v>
      </c>
      <c r="I1916" s="194" t="str">
        <f>+TRIM(Tabla1[[#This Row],[Nombres]]&amp;" "&amp;Tabla1[[#This Row],[Apellidos]])</f>
        <v>CLAUDIA CAMILA GODOY NAVEA</v>
      </c>
      <c r="J1916" s="193" t="s">
        <v>9686</v>
      </c>
      <c r="K1916" s="193" t="s">
        <v>10763</v>
      </c>
      <c r="L1916" s="193" t="s">
        <v>2494</v>
      </c>
      <c r="M1916" s="193" t="s">
        <v>2499</v>
      </c>
      <c r="N1916" s="193" t="s">
        <v>3112</v>
      </c>
      <c r="O1916" s="193"/>
      <c r="P1916" s="195">
        <v>44165</v>
      </c>
      <c r="Q1916" s="195"/>
      <c r="R1916" s="196"/>
      <c r="S1916" s="196"/>
      <c r="T1916" s="196"/>
      <c r="U1916" s="196"/>
      <c r="V1916" s="195" t="s">
        <v>10791</v>
      </c>
      <c r="W1916" s="195" t="s">
        <v>8362</v>
      </c>
      <c r="X1916" s="193"/>
      <c r="Y1916" s="193" t="str">
        <f>+IFERROR(VLOOKUP(Tabla1[[#This Row],[Supervisor]],STAFF!E:H,4,0),"")</f>
        <v/>
      </c>
      <c r="Z1916" s="195">
        <v>44144</v>
      </c>
      <c r="AA1916" s="195"/>
      <c r="AB1916" s="193"/>
      <c r="AC1916" s="195"/>
      <c r="AD1916" s="193" t="s">
        <v>11130</v>
      </c>
      <c r="AE1916" s="193" t="s">
        <v>11130</v>
      </c>
      <c r="AF1916" s="193">
        <v>19233</v>
      </c>
      <c r="AG1916" s="193" t="s">
        <v>11105</v>
      </c>
      <c r="AH1916" s="193"/>
      <c r="AI1916" s="193"/>
      <c r="AJ1916" s="193">
        <v>92</v>
      </c>
      <c r="AK1916" s="193" t="s">
        <v>8362</v>
      </c>
      <c r="AL1916" s="193" t="s">
        <v>709</v>
      </c>
      <c r="AM1916" s="193"/>
      <c r="AN1916" s="193" t="str">
        <f>+IF(AL1916=45,1,"")</f>
        <v/>
      </c>
      <c r="AO1916" s="195">
        <f ca="1">+TODAY()</f>
        <v>44256</v>
      </c>
      <c r="AP1916" s="194" t="str">
        <f>+IF(Tabla1[[#This Row],[Fecha Ingreso Plataforma]]="","",AO1916-AC1916)</f>
        <v/>
      </c>
      <c r="AQ1916" s="195"/>
      <c r="AR1916" s="197">
        <f>+IF(Tabla1[[#This Row],[Fecha Baja]]="","",VALUE(1&amp;"/"&amp;MONTH(Tabla1[[#This Row],[Fecha Baja]])&amp;"/"&amp;YEAR(Tabla1[[#This Row],[Fecha Baja]])))</f>
        <v>44136</v>
      </c>
      <c r="AS1916" s="197" t="str">
        <f>IF(Tabla1[[#This Row],[Fecha Ingreso Plataforma]]="","",VALUE(1&amp;"/"&amp;MONTH(Tabla1[[#This Row],[Fecha Ingreso Plataforma]])&amp;"/"&amp;YEAR(Tabla1[[#This Row],[Fecha Ingreso Plataforma]])))</f>
        <v/>
      </c>
      <c r="AT1916" s="194" t="str">
        <f>+IF(AND(Tabla1[[#This Row],[dias]]&gt;=135,Tabla1[[#This Row],[Estado]]="Vigente"),"Si","No")</f>
        <v>No</v>
      </c>
      <c r="AU1916" s="194" t="str">
        <f>+IF(COUNTIF('PLAN EMPLEADO'!I:I,Tabla1[[#This Row],[Mail]])=0,"No","Si")</f>
        <v>No</v>
      </c>
      <c r="AV1916" s="194" t="s">
        <v>709</v>
      </c>
      <c r="AW1916" s="194" t="s">
        <v>9010</v>
      </c>
    </row>
    <row r="1917" spans="1:49" x14ac:dyDescent="0.2">
      <c r="A1917" s="37" t="s">
        <v>27</v>
      </c>
      <c r="B1917" s="37" t="s">
        <v>3115</v>
      </c>
      <c r="C1917" s="37" t="s">
        <v>28</v>
      </c>
      <c r="D1917" s="37" t="s">
        <v>30</v>
      </c>
      <c r="E1917" s="193" t="str">
        <f>+LEFT(Tabla1[[#This Row],[RutDV]],8)</f>
        <v>14004149</v>
      </c>
      <c r="F1917" s="193" t="str">
        <f>+RIGHT(Tabla1[[#This Row],[RutDV]],1)</f>
        <v>1</v>
      </c>
      <c r="G1917" s="193" t="s">
        <v>10703</v>
      </c>
      <c r="H1917" s="193" t="s">
        <v>11114</v>
      </c>
      <c r="I1917" s="194" t="str">
        <f>+TRIM(Tabla1[[#This Row],[Nombres]]&amp;" "&amp;Tabla1[[#This Row],[Apellidos]])</f>
        <v>FELIPE ANTONIO GUTIERREZ CERDA</v>
      </c>
      <c r="J1917" s="193" t="s">
        <v>10735</v>
      </c>
      <c r="K1917" s="193" t="s">
        <v>10736</v>
      </c>
      <c r="L1917" s="193" t="s">
        <v>2494</v>
      </c>
      <c r="M1917" s="193" t="s">
        <v>2499</v>
      </c>
      <c r="N1917" s="193" t="s">
        <v>3596</v>
      </c>
      <c r="O1917" s="193"/>
      <c r="P1917" s="195">
        <v>44165</v>
      </c>
      <c r="Q1917" s="195"/>
      <c r="R1917" s="196"/>
      <c r="S1917" s="196"/>
      <c r="T1917" s="196"/>
      <c r="U1917" s="196"/>
      <c r="V1917" s="195" t="s">
        <v>10776</v>
      </c>
      <c r="W1917" s="195" t="s">
        <v>8362</v>
      </c>
      <c r="X1917" s="193"/>
      <c r="Y1917" s="193" t="str">
        <f>+IFERROR(VLOOKUP(Tabla1[[#This Row],[Supervisor]],STAFF!E:H,4,0),"")</f>
        <v/>
      </c>
      <c r="Z1917" s="195">
        <v>44144</v>
      </c>
      <c r="AA1917" s="195"/>
      <c r="AB1917" s="193"/>
      <c r="AC1917" s="195"/>
      <c r="AD1917" s="193" t="s">
        <v>11114</v>
      </c>
      <c r="AE1917" s="193" t="s">
        <v>11114</v>
      </c>
      <c r="AF1917" s="193">
        <v>19390</v>
      </c>
      <c r="AG1917" s="193" t="s">
        <v>11096</v>
      </c>
      <c r="AH1917" s="193"/>
      <c r="AI1917" s="193"/>
      <c r="AJ1917" s="193">
        <v>92</v>
      </c>
      <c r="AK1917" s="193" t="s">
        <v>8362</v>
      </c>
      <c r="AL1917" s="193" t="s">
        <v>709</v>
      </c>
      <c r="AM1917" s="193"/>
      <c r="AN1917" s="193" t="str">
        <f>+IF(AL1917=45,1,"")</f>
        <v/>
      </c>
      <c r="AO1917" s="195">
        <f ca="1">+TODAY()</f>
        <v>44256</v>
      </c>
      <c r="AP1917" s="194" t="str">
        <f>+IF(Tabla1[[#This Row],[Fecha Ingreso Plataforma]]="","",AO1917-AC1917)</f>
        <v/>
      </c>
      <c r="AQ1917" s="195"/>
      <c r="AR1917" s="197">
        <f>+IF(Tabla1[[#This Row],[Fecha Baja]]="","",VALUE(1&amp;"/"&amp;MONTH(Tabla1[[#This Row],[Fecha Baja]])&amp;"/"&amp;YEAR(Tabla1[[#This Row],[Fecha Baja]])))</f>
        <v>44136</v>
      </c>
      <c r="AS1917" s="197" t="str">
        <f>IF(Tabla1[[#This Row],[Fecha Ingreso Plataforma]]="","",VALUE(1&amp;"/"&amp;MONTH(Tabla1[[#This Row],[Fecha Ingreso Plataforma]])&amp;"/"&amp;YEAR(Tabla1[[#This Row],[Fecha Ingreso Plataforma]])))</f>
        <v/>
      </c>
      <c r="AT1917" s="194" t="str">
        <f>+IF(AND(Tabla1[[#This Row],[dias]]&gt;=135,Tabla1[[#This Row],[Estado]]="Vigente"),"Si","No")</f>
        <v>No</v>
      </c>
      <c r="AU1917" s="194" t="str">
        <f>+IF(COUNTIF('PLAN EMPLEADO'!I:I,Tabla1[[#This Row],[Mail]])=0,"No","Si")</f>
        <v>No</v>
      </c>
      <c r="AV1917" s="194" t="s">
        <v>709</v>
      </c>
      <c r="AW1917" s="194" t="s">
        <v>9010</v>
      </c>
    </row>
    <row r="1918" spans="1:49" x14ac:dyDescent="0.2">
      <c r="A1918" s="37" t="s">
        <v>27</v>
      </c>
      <c r="B1918" s="37" t="s">
        <v>3115</v>
      </c>
      <c r="C1918" s="37" t="s">
        <v>28</v>
      </c>
      <c r="D1918" s="37" t="s">
        <v>30</v>
      </c>
      <c r="E1918" s="193" t="str">
        <f>+LEFT(Tabla1[[#This Row],[RutDV]],8)</f>
        <v>19864479</v>
      </c>
      <c r="F1918" s="193" t="str">
        <f>+RIGHT(Tabla1[[#This Row],[RutDV]],1)</f>
        <v>K</v>
      </c>
      <c r="G1918" s="193" t="s">
        <v>10710</v>
      </c>
      <c r="H1918" s="193" t="s">
        <v>11121</v>
      </c>
      <c r="I1918" s="194" t="str">
        <f>+TRIM(Tabla1[[#This Row],[Nombres]]&amp;" "&amp;Tabla1[[#This Row],[Apellidos]])</f>
        <v>FRANCISCA TIARE TORRES TORO</v>
      </c>
      <c r="J1918" s="193" t="s">
        <v>10748</v>
      </c>
      <c r="K1918" s="193" t="s">
        <v>10749</v>
      </c>
      <c r="L1918" s="193" t="s">
        <v>2494</v>
      </c>
      <c r="M1918" s="193" t="s">
        <v>2499</v>
      </c>
      <c r="N1918" s="193" t="s">
        <v>3112</v>
      </c>
      <c r="O1918" s="193"/>
      <c r="P1918" s="195">
        <v>44165</v>
      </c>
      <c r="Q1918" s="195"/>
      <c r="R1918" s="196"/>
      <c r="S1918" s="196"/>
      <c r="T1918" s="196"/>
      <c r="U1918" s="196"/>
      <c r="V1918" s="195" t="s">
        <v>10782</v>
      </c>
      <c r="W1918" s="195" t="s">
        <v>8362</v>
      </c>
      <c r="X1918" s="193"/>
      <c r="Y1918" s="193" t="str">
        <f>+IFERROR(VLOOKUP(Tabla1[[#This Row],[Supervisor]],STAFF!E:H,4,0),"")</f>
        <v/>
      </c>
      <c r="Z1918" s="195">
        <v>44144</v>
      </c>
      <c r="AA1918" s="195"/>
      <c r="AB1918" s="193"/>
      <c r="AC1918" s="195"/>
      <c r="AD1918" s="193" t="s">
        <v>11121</v>
      </c>
      <c r="AE1918" s="193" t="s">
        <v>11121</v>
      </c>
      <c r="AF1918" s="193">
        <v>19051</v>
      </c>
      <c r="AG1918" s="193" t="s">
        <v>11101</v>
      </c>
      <c r="AH1918" s="193"/>
      <c r="AI1918" s="193"/>
      <c r="AJ1918" s="193">
        <v>92</v>
      </c>
      <c r="AK1918" s="193" t="s">
        <v>8362</v>
      </c>
      <c r="AL1918" s="193" t="s">
        <v>709</v>
      </c>
      <c r="AM1918" s="193"/>
      <c r="AN1918" s="193" t="str">
        <f>+IF(AL1918=45,1,"")</f>
        <v/>
      </c>
      <c r="AO1918" s="195">
        <f ca="1">+TODAY()</f>
        <v>44256</v>
      </c>
      <c r="AP1918" s="194" t="str">
        <f>+IF(Tabla1[[#This Row],[Fecha Ingreso Plataforma]]="","",AO1918-AC1918)</f>
        <v/>
      </c>
      <c r="AQ1918" s="195"/>
      <c r="AR1918" s="197">
        <f>+IF(Tabla1[[#This Row],[Fecha Baja]]="","",VALUE(1&amp;"/"&amp;MONTH(Tabla1[[#This Row],[Fecha Baja]])&amp;"/"&amp;YEAR(Tabla1[[#This Row],[Fecha Baja]])))</f>
        <v>44136</v>
      </c>
      <c r="AS1918" s="197" t="str">
        <f>IF(Tabla1[[#This Row],[Fecha Ingreso Plataforma]]="","",VALUE(1&amp;"/"&amp;MONTH(Tabla1[[#This Row],[Fecha Ingreso Plataforma]])&amp;"/"&amp;YEAR(Tabla1[[#This Row],[Fecha Ingreso Plataforma]])))</f>
        <v/>
      </c>
      <c r="AT1918" s="194" t="str">
        <f>+IF(AND(Tabla1[[#This Row],[dias]]&gt;=135,Tabla1[[#This Row],[Estado]]="Vigente"),"Si","No")</f>
        <v>No</v>
      </c>
      <c r="AU1918" s="194" t="str">
        <f>+IF(COUNTIF('PLAN EMPLEADO'!I:I,Tabla1[[#This Row],[Mail]])=0,"No","Si")</f>
        <v>No</v>
      </c>
      <c r="AV1918" s="194" t="s">
        <v>709</v>
      </c>
      <c r="AW1918" s="194" t="s">
        <v>9010</v>
      </c>
    </row>
    <row r="1919" spans="1:49" x14ac:dyDescent="0.2">
      <c r="A1919" s="37" t="s">
        <v>27</v>
      </c>
      <c r="B1919" s="37" t="s">
        <v>3115</v>
      </c>
      <c r="C1919" s="37" t="s">
        <v>28</v>
      </c>
      <c r="D1919" s="37" t="s">
        <v>30</v>
      </c>
      <c r="E1919" s="193" t="str">
        <f>+LEFT(Tabla1[[#This Row],[RutDV]],8)</f>
        <v>20313591</v>
      </c>
      <c r="F1919" s="193" t="str">
        <f>+RIGHT(Tabla1[[#This Row],[RutDV]],1)</f>
        <v>2</v>
      </c>
      <c r="G1919" s="193" t="s">
        <v>10720</v>
      </c>
      <c r="H1919" s="193" t="s">
        <v>11131</v>
      </c>
      <c r="I1919" s="194" t="str">
        <f>+TRIM(Tabla1[[#This Row],[Nombres]]&amp;" "&amp;Tabla1[[#This Row],[Apellidos]])</f>
        <v>FRANCISCA YIGHOLEET CARINA GARAY ZAMORA</v>
      </c>
      <c r="J1919" s="193" t="s">
        <v>10764</v>
      </c>
      <c r="K1919" s="193" t="s">
        <v>10765</v>
      </c>
      <c r="L1919" s="193" t="s">
        <v>2494</v>
      </c>
      <c r="M1919" s="193" t="s">
        <v>2499</v>
      </c>
      <c r="N1919" s="193" t="s">
        <v>3596</v>
      </c>
      <c r="O1919" s="193"/>
      <c r="P1919" s="195">
        <v>44165</v>
      </c>
      <c r="Q1919" s="195"/>
      <c r="R1919" s="196"/>
      <c r="S1919" s="196"/>
      <c r="T1919" s="196"/>
      <c r="U1919" s="196"/>
      <c r="V1919" s="195" t="s">
        <v>10792</v>
      </c>
      <c r="W1919" s="195" t="s">
        <v>8362</v>
      </c>
      <c r="X1919" s="193"/>
      <c r="Y1919" s="193" t="str">
        <f>+IFERROR(VLOOKUP(Tabla1[[#This Row],[Supervisor]],STAFF!E:H,4,0),"")</f>
        <v/>
      </c>
      <c r="Z1919" s="195">
        <v>44144</v>
      </c>
      <c r="AA1919" s="195"/>
      <c r="AB1919" s="193"/>
      <c r="AC1919" s="195"/>
      <c r="AD1919" s="193" t="s">
        <v>11131</v>
      </c>
      <c r="AE1919" s="193" t="s">
        <v>11131</v>
      </c>
      <c r="AF1919" s="193">
        <v>19112</v>
      </c>
      <c r="AG1919" s="193" t="s">
        <v>11106</v>
      </c>
      <c r="AH1919" s="193"/>
      <c r="AI1919" s="193"/>
      <c r="AJ1919" s="193">
        <v>92</v>
      </c>
      <c r="AK1919" s="193" t="s">
        <v>8362</v>
      </c>
      <c r="AL1919" s="193" t="s">
        <v>709</v>
      </c>
      <c r="AM1919" s="193"/>
      <c r="AN1919" s="193" t="str">
        <f>+IF(AL1919=45,1,"")</f>
        <v/>
      </c>
      <c r="AO1919" s="195">
        <f ca="1">+TODAY()</f>
        <v>44256</v>
      </c>
      <c r="AP1919" s="194" t="str">
        <f>+IF(Tabla1[[#This Row],[Fecha Ingreso Plataforma]]="","",AO1919-AC1919)</f>
        <v/>
      </c>
      <c r="AQ1919" s="195"/>
      <c r="AR1919" s="197">
        <f>+IF(Tabla1[[#This Row],[Fecha Baja]]="","",VALUE(1&amp;"/"&amp;MONTH(Tabla1[[#This Row],[Fecha Baja]])&amp;"/"&amp;YEAR(Tabla1[[#This Row],[Fecha Baja]])))</f>
        <v>44136</v>
      </c>
      <c r="AS1919" s="197" t="str">
        <f>IF(Tabla1[[#This Row],[Fecha Ingreso Plataforma]]="","",VALUE(1&amp;"/"&amp;MONTH(Tabla1[[#This Row],[Fecha Ingreso Plataforma]])&amp;"/"&amp;YEAR(Tabla1[[#This Row],[Fecha Ingreso Plataforma]])))</f>
        <v/>
      </c>
      <c r="AT1919" s="194" t="str">
        <f>+IF(AND(Tabla1[[#This Row],[dias]]&gt;=135,Tabla1[[#This Row],[Estado]]="Vigente"),"Si","No")</f>
        <v>No</v>
      </c>
      <c r="AU1919" s="194" t="str">
        <f>+IF(COUNTIF('PLAN EMPLEADO'!I:I,Tabla1[[#This Row],[Mail]])=0,"No","Si")</f>
        <v>No</v>
      </c>
      <c r="AV1919" s="194" t="s">
        <v>709</v>
      </c>
      <c r="AW1919" s="194" t="s">
        <v>9010</v>
      </c>
    </row>
    <row r="1920" spans="1:49" x14ac:dyDescent="0.2">
      <c r="A1920" s="37" t="s">
        <v>27</v>
      </c>
      <c r="B1920" s="37" t="s">
        <v>3115</v>
      </c>
      <c r="C1920" s="37" t="s">
        <v>28</v>
      </c>
      <c r="D1920" s="37" t="s">
        <v>30</v>
      </c>
      <c r="E1920" s="193" t="str">
        <f>+LEFT(Tabla1[[#This Row],[RutDV]],8)</f>
        <v>19770734</v>
      </c>
      <c r="F1920" s="193" t="str">
        <f>+RIGHT(Tabla1[[#This Row],[RutDV]],1)</f>
        <v>8</v>
      </c>
      <c r="G1920" s="193" t="s">
        <v>10700</v>
      </c>
      <c r="H1920" s="193" t="s">
        <v>11111</v>
      </c>
      <c r="I1920" s="194" t="str">
        <f>+TRIM(Tabla1[[#This Row],[Nombres]]&amp;" "&amp;Tabla1[[#This Row],[Apellidos]])</f>
        <v>JACQUELINE ELIZABETH CONTRERAS BARRAZA</v>
      </c>
      <c r="J1920" s="193" t="s">
        <v>10729</v>
      </c>
      <c r="K1920" s="193" t="s">
        <v>10730</v>
      </c>
      <c r="L1920" s="193" t="s">
        <v>2494</v>
      </c>
      <c r="M1920" s="193" t="s">
        <v>2499</v>
      </c>
      <c r="N1920" s="193" t="s">
        <v>3112</v>
      </c>
      <c r="O1920" s="193"/>
      <c r="P1920" s="195">
        <v>44165</v>
      </c>
      <c r="Q1920" s="195"/>
      <c r="R1920" s="196"/>
      <c r="S1920" s="196"/>
      <c r="T1920" s="196"/>
      <c r="U1920" s="196"/>
      <c r="V1920" s="195" t="s">
        <v>10773</v>
      </c>
      <c r="W1920" s="195" t="s">
        <v>8362</v>
      </c>
      <c r="X1920" s="193"/>
      <c r="Y1920" s="193" t="str">
        <f>+IFERROR(VLOOKUP(Tabla1[[#This Row],[Supervisor]],STAFF!E:H,4,0),"")</f>
        <v/>
      </c>
      <c r="Z1920" s="195">
        <v>44144</v>
      </c>
      <c r="AA1920" s="195"/>
      <c r="AB1920" s="193"/>
      <c r="AC1920" s="195"/>
      <c r="AD1920" s="193" t="s">
        <v>11111</v>
      </c>
      <c r="AE1920" s="193" t="s">
        <v>11111</v>
      </c>
      <c r="AF1920" s="193">
        <v>19394</v>
      </c>
      <c r="AG1920" s="193" t="s">
        <v>11093</v>
      </c>
      <c r="AH1920" s="193"/>
      <c r="AI1920" s="193"/>
      <c r="AJ1920" s="193">
        <v>92</v>
      </c>
      <c r="AK1920" s="193" t="s">
        <v>8362</v>
      </c>
      <c r="AL1920" s="193" t="s">
        <v>709</v>
      </c>
      <c r="AM1920" s="193"/>
      <c r="AN1920" s="193" t="str">
        <f>+IF(AL1920=45,1,"")</f>
        <v/>
      </c>
      <c r="AO1920" s="195">
        <f ca="1">+TODAY()</f>
        <v>44256</v>
      </c>
      <c r="AP1920" s="194" t="str">
        <f>+IF(Tabla1[[#This Row],[Fecha Ingreso Plataforma]]="","",AO1920-AC1920)</f>
        <v/>
      </c>
      <c r="AQ1920" s="195"/>
      <c r="AR1920" s="197">
        <f>+IF(Tabla1[[#This Row],[Fecha Baja]]="","",VALUE(1&amp;"/"&amp;MONTH(Tabla1[[#This Row],[Fecha Baja]])&amp;"/"&amp;YEAR(Tabla1[[#This Row],[Fecha Baja]])))</f>
        <v>44136</v>
      </c>
      <c r="AS1920" s="197" t="str">
        <f>IF(Tabla1[[#This Row],[Fecha Ingreso Plataforma]]="","",VALUE(1&amp;"/"&amp;MONTH(Tabla1[[#This Row],[Fecha Ingreso Plataforma]])&amp;"/"&amp;YEAR(Tabla1[[#This Row],[Fecha Ingreso Plataforma]])))</f>
        <v/>
      </c>
      <c r="AT1920" s="194" t="str">
        <f>+IF(AND(Tabla1[[#This Row],[dias]]&gt;=135,Tabla1[[#This Row],[Estado]]="Vigente"),"Si","No")</f>
        <v>No</v>
      </c>
      <c r="AU1920" s="194" t="str">
        <f>+IF(COUNTIF('PLAN EMPLEADO'!I:I,Tabla1[[#This Row],[Mail]])=0,"No","Si")</f>
        <v>No</v>
      </c>
      <c r="AV1920" s="194" t="s">
        <v>709</v>
      </c>
      <c r="AW1920" s="194" t="s">
        <v>9010</v>
      </c>
    </row>
    <row r="1921" spans="1:49" x14ac:dyDescent="0.2">
      <c r="A1921" s="37" t="s">
        <v>27</v>
      </c>
      <c r="B1921" s="37" t="s">
        <v>3115</v>
      </c>
      <c r="C1921" s="37" t="s">
        <v>28</v>
      </c>
      <c r="D1921" s="37" t="s">
        <v>30</v>
      </c>
      <c r="E1921" s="193" t="str">
        <f>+LEFT(Tabla1[[#This Row],[RutDV]],8)</f>
        <v>20846410</v>
      </c>
      <c r="F1921" s="193" t="str">
        <f>+RIGHT(Tabla1[[#This Row],[RutDV]],1)</f>
        <v>8</v>
      </c>
      <c r="G1921" s="193" t="s">
        <v>10717</v>
      </c>
      <c r="H1921" s="193" t="s">
        <v>11128</v>
      </c>
      <c r="I1921" s="194" t="str">
        <f>+TRIM(Tabla1[[#This Row],[Nombres]]&amp;" "&amp;Tabla1[[#This Row],[Apellidos]])</f>
        <v>MILLARAY ALEJANDRA HIDALGO MEZA</v>
      </c>
      <c r="J1921" s="193" t="s">
        <v>10759</v>
      </c>
      <c r="K1921" s="193" t="s">
        <v>10760</v>
      </c>
      <c r="L1921" s="193" t="s">
        <v>2494</v>
      </c>
      <c r="M1921" s="193" t="s">
        <v>2499</v>
      </c>
      <c r="N1921" s="193" t="s">
        <v>3112</v>
      </c>
      <c r="O1921" s="193"/>
      <c r="P1921" s="195">
        <v>44165</v>
      </c>
      <c r="Q1921" s="195"/>
      <c r="R1921" s="196"/>
      <c r="S1921" s="196"/>
      <c r="T1921" s="196"/>
      <c r="U1921" s="196"/>
      <c r="V1921" s="195" t="s">
        <v>10789</v>
      </c>
      <c r="W1921" s="195" t="s">
        <v>8362</v>
      </c>
      <c r="X1921" s="193"/>
      <c r="Y1921" s="193" t="str">
        <f>+IFERROR(VLOOKUP(Tabla1[[#This Row],[Supervisor]],STAFF!E:H,4,0),"")</f>
        <v/>
      </c>
      <c r="Z1921" s="195">
        <v>44144</v>
      </c>
      <c r="AA1921" s="195"/>
      <c r="AB1921" s="193"/>
      <c r="AC1921" s="195"/>
      <c r="AD1921" s="193" t="s">
        <v>11128</v>
      </c>
      <c r="AE1921" s="193" t="s">
        <v>11128</v>
      </c>
      <c r="AF1921" s="193">
        <v>19327</v>
      </c>
      <c r="AG1921" s="193" t="s">
        <v>11103</v>
      </c>
      <c r="AH1921" s="193"/>
      <c r="AI1921" s="193"/>
      <c r="AJ1921" s="193">
        <v>92</v>
      </c>
      <c r="AK1921" s="193" t="s">
        <v>8362</v>
      </c>
      <c r="AL1921" s="193" t="s">
        <v>709</v>
      </c>
      <c r="AM1921" s="193"/>
      <c r="AN1921" s="193" t="str">
        <f>+IF(AL1921=45,1,"")</f>
        <v/>
      </c>
      <c r="AO1921" s="195">
        <f ca="1">+TODAY()</f>
        <v>44256</v>
      </c>
      <c r="AP1921" s="194" t="str">
        <f>+IF(Tabla1[[#This Row],[Fecha Ingreso Plataforma]]="","",AO1921-AC1921)</f>
        <v/>
      </c>
      <c r="AQ1921" s="195"/>
      <c r="AR1921" s="197">
        <f>+IF(Tabla1[[#This Row],[Fecha Baja]]="","",VALUE(1&amp;"/"&amp;MONTH(Tabla1[[#This Row],[Fecha Baja]])&amp;"/"&amp;YEAR(Tabla1[[#This Row],[Fecha Baja]])))</f>
        <v>44136</v>
      </c>
      <c r="AS1921" s="197" t="str">
        <f>IF(Tabla1[[#This Row],[Fecha Ingreso Plataforma]]="","",VALUE(1&amp;"/"&amp;MONTH(Tabla1[[#This Row],[Fecha Ingreso Plataforma]])&amp;"/"&amp;YEAR(Tabla1[[#This Row],[Fecha Ingreso Plataforma]])))</f>
        <v/>
      </c>
      <c r="AT1921" s="194" t="str">
        <f>+IF(AND(Tabla1[[#This Row],[dias]]&gt;=135,Tabla1[[#This Row],[Estado]]="Vigente"),"Si","No")</f>
        <v>No</v>
      </c>
      <c r="AU1921" s="194" t="str">
        <f>+IF(COUNTIF('PLAN EMPLEADO'!I:I,Tabla1[[#This Row],[Mail]])=0,"No","Si")</f>
        <v>No</v>
      </c>
      <c r="AV1921" s="194" t="s">
        <v>709</v>
      </c>
      <c r="AW1921" s="194" t="s">
        <v>9010</v>
      </c>
    </row>
    <row r="1922" spans="1:49" x14ac:dyDescent="0.2">
      <c r="A1922" s="37" t="s">
        <v>27</v>
      </c>
      <c r="B1922" s="37" t="s">
        <v>3115</v>
      </c>
      <c r="C1922" s="37" t="s">
        <v>28</v>
      </c>
      <c r="D1922" s="37" t="s">
        <v>30</v>
      </c>
      <c r="E1922" s="193" t="str">
        <f>+LEFT(Tabla1[[#This Row],[RutDV]],8)</f>
        <v>18495778</v>
      </c>
      <c r="F1922" s="193" t="str">
        <f>+RIGHT(Tabla1[[#This Row],[RutDV]],1)</f>
        <v>7</v>
      </c>
      <c r="G1922" s="193" t="s">
        <v>10702</v>
      </c>
      <c r="H1922" s="193" t="s">
        <v>11113</v>
      </c>
      <c r="I1922" s="194" t="str">
        <f>+TRIM(Tabla1[[#This Row],[Nombres]]&amp;" "&amp;Tabla1[[#This Row],[Apellidos]])</f>
        <v>PATRICIA ALEJANDRA BORDONES MOLINA</v>
      </c>
      <c r="J1922" s="193" t="s">
        <v>10733</v>
      </c>
      <c r="K1922" s="193" t="s">
        <v>10734</v>
      </c>
      <c r="L1922" s="193" t="s">
        <v>2494</v>
      </c>
      <c r="M1922" s="193" t="s">
        <v>2499</v>
      </c>
      <c r="N1922" s="193" t="s">
        <v>3112</v>
      </c>
      <c r="O1922" s="193"/>
      <c r="P1922" s="195">
        <v>44165</v>
      </c>
      <c r="Q1922" s="195"/>
      <c r="R1922" s="196"/>
      <c r="S1922" s="196"/>
      <c r="T1922" s="196"/>
      <c r="U1922" s="196"/>
      <c r="V1922" s="195" t="s">
        <v>10775</v>
      </c>
      <c r="W1922" s="195" t="s">
        <v>8362</v>
      </c>
      <c r="X1922" s="193"/>
      <c r="Y1922" s="193" t="str">
        <f>+IFERROR(VLOOKUP(Tabla1[[#This Row],[Supervisor]],STAFF!E:H,4,0),"")</f>
        <v/>
      </c>
      <c r="Z1922" s="195">
        <v>44144</v>
      </c>
      <c r="AA1922" s="195"/>
      <c r="AB1922" s="193"/>
      <c r="AC1922" s="195"/>
      <c r="AD1922" s="193" t="s">
        <v>11113</v>
      </c>
      <c r="AE1922" s="193" t="s">
        <v>11113</v>
      </c>
      <c r="AF1922" s="193">
        <v>19410</v>
      </c>
      <c r="AG1922" s="193" t="s">
        <v>11095</v>
      </c>
      <c r="AH1922" s="193"/>
      <c r="AI1922" s="193"/>
      <c r="AJ1922" s="193">
        <v>92</v>
      </c>
      <c r="AK1922" s="193" t="s">
        <v>8362</v>
      </c>
      <c r="AL1922" s="193" t="s">
        <v>709</v>
      </c>
      <c r="AM1922" s="193"/>
      <c r="AN1922" s="193" t="str">
        <f>+IF(AL1922=45,1,"")</f>
        <v/>
      </c>
      <c r="AO1922" s="195">
        <f ca="1">+TODAY()</f>
        <v>44256</v>
      </c>
      <c r="AP1922" s="194" t="str">
        <f>+IF(Tabla1[[#This Row],[Fecha Ingreso Plataforma]]="","",AO1922-AC1922)</f>
        <v/>
      </c>
      <c r="AQ1922" s="195"/>
      <c r="AR1922" s="197">
        <f>+IF(Tabla1[[#This Row],[Fecha Baja]]="","",VALUE(1&amp;"/"&amp;MONTH(Tabla1[[#This Row],[Fecha Baja]])&amp;"/"&amp;YEAR(Tabla1[[#This Row],[Fecha Baja]])))</f>
        <v>44136</v>
      </c>
      <c r="AS1922" s="197" t="str">
        <f>IF(Tabla1[[#This Row],[Fecha Ingreso Plataforma]]="","",VALUE(1&amp;"/"&amp;MONTH(Tabla1[[#This Row],[Fecha Ingreso Plataforma]])&amp;"/"&amp;YEAR(Tabla1[[#This Row],[Fecha Ingreso Plataforma]])))</f>
        <v/>
      </c>
      <c r="AT1922" s="194" t="str">
        <f>+IF(AND(Tabla1[[#This Row],[dias]]&gt;=135,Tabla1[[#This Row],[Estado]]="Vigente"),"Si","No")</f>
        <v>No</v>
      </c>
      <c r="AU1922" s="194" t="str">
        <f>+IF(COUNTIF('PLAN EMPLEADO'!I:I,Tabla1[[#This Row],[Mail]])=0,"No","Si")</f>
        <v>No</v>
      </c>
      <c r="AV1922" s="194" t="s">
        <v>709</v>
      </c>
      <c r="AW1922" s="194" t="s">
        <v>9010</v>
      </c>
    </row>
    <row r="1923" spans="1:49" x14ac:dyDescent="0.2">
      <c r="A1923" s="37" t="s">
        <v>27</v>
      </c>
      <c r="B1923" s="37" t="s">
        <v>3115</v>
      </c>
      <c r="C1923" s="37" t="s">
        <v>28</v>
      </c>
      <c r="D1923" s="37" t="s">
        <v>30</v>
      </c>
      <c r="E1923" s="193" t="str">
        <f>+LEFT(Tabla1[[#This Row],[RutDV]],8)</f>
        <v>16566199</v>
      </c>
      <c r="F1923" s="193" t="str">
        <f>+RIGHT(Tabla1[[#This Row],[RutDV]],1)</f>
        <v>0</v>
      </c>
      <c r="G1923" s="193" t="s">
        <v>10718</v>
      </c>
      <c r="H1923" s="193" t="s">
        <v>11129</v>
      </c>
      <c r="I1923" s="194" t="str">
        <f>+TRIM(Tabla1[[#This Row],[Nombres]]&amp;" "&amp;Tabla1[[#This Row],[Apellidos]])</f>
        <v>VIVIANA MARGARITA VIZCARRA VIDAL</v>
      </c>
      <c r="J1923" s="193" t="s">
        <v>10761</v>
      </c>
      <c r="K1923" s="193" t="s">
        <v>10762</v>
      </c>
      <c r="L1923" s="193" t="s">
        <v>2494</v>
      </c>
      <c r="M1923" s="193" t="s">
        <v>2499</v>
      </c>
      <c r="N1923" s="193" t="s">
        <v>3596</v>
      </c>
      <c r="O1923" s="193"/>
      <c r="P1923" s="195">
        <v>44165</v>
      </c>
      <c r="Q1923" s="195"/>
      <c r="R1923" s="196"/>
      <c r="S1923" s="196"/>
      <c r="T1923" s="196"/>
      <c r="U1923" s="196"/>
      <c r="V1923" s="195" t="s">
        <v>10790</v>
      </c>
      <c r="W1923" s="195" t="s">
        <v>8362</v>
      </c>
      <c r="X1923" s="193"/>
      <c r="Y1923" s="193" t="str">
        <f>+IFERROR(VLOOKUP(Tabla1[[#This Row],[Supervisor]],STAFF!E:H,4,0),"")</f>
        <v/>
      </c>
      <c r="Z1923" s="195">
        <v>44144</v>
      </c>
      <c r="AA1923" s="195"/>
      <c r="AB1923" s="193"/>
      <c r="AC1923" s="195"/>
      <c r="AD1923" s="193" t="s">
        <v>11129</v>
      </c>
      <c r="AE1923" s="193" t="s">
        <v>11129</v>
      </c>
      <c r="AF1923" s="193">
        <v>19117</v>
      </c>
      <c r="AG1923" s="193" t="s">
        <v>11104</v>
      </c>
      <c r="AH1923" s="193"/>
      <c r="AI1923" s="193"/>
      <c r="AJ1923" s="193">
        <v>92</v>
      </c>
      <c r="AK1923" s="193" t="s">
        <v>8362</v>
      </c>
      <c r="AL1923" s="193" t="s">
        <v>709</v>
      </c>
      <c r="AM1923" s="193"/>
      <c r="AN1923" s="193" t="str">
        <f>+IF(AL1923=45,1,"")</f>
        <v/>
      </c>
      <c r="AO1923" s="195">
        <f ca="1">+TODAY()</f>
        <v>44256</v>
      </c>
      <c r="AP1923" s="194" t="str">
        <f>+IF(Tabla1[[#This Row],[Fecha Ingreso Plataforma]]="","",AO1923-AC1923)</f>
        <v/>
      </c>
      <c r="AQ1923" s="195"/>
      <c r="AR1923" s="197">
        <f>+IF(Tabla1[[#This Row],[Fecha Baja]]="","",VALUE(1&amp;"/"&amp;MONTH(Tabla1[[#This Row],[Fecha Baja]])&amp;"/"&amp;YEAR(Tabla1[[#This Row],[Fecha Baja]])))</f>
        <v>44136</v>
      </c>
      <c r="AS1923" s="197" t="str">
        <f>IF(Tabla1[[#This Row],[Fecha Ingreso Plataforma]]="","",VALUE(1&amp;"/"&amp;MONTH(Tabla1[[#This Row],[Fecha Ingreso Plataforma]])&amp;"/"&amp;YEAR(Tabla1[[#This Row],[Fecha Ingreso Plataforma]])))</f>
        <v/>
      </c>
      <c r="AT1923" s="194" t="str">
        <f>+IF(AND(Tabla1[[#This Row],[dias]]&gt;=135,Tabla1[[#This Row],[Estado]]="Vigente"),"Si","No")</f>
        <v>No</v>
      </c>
      <c r="AU1923" s="194" t="str">
        <f>+IF(COUNTIF('PLAN EMPLEADO'!I:I,Tabla1[[#This Row],[Mail]])=0,"No","Si")</f>
        <v>No</v>
      </c>
      <c r="AV1923" s="194" t="s">
        <v>709</v>
      </c>
      <c r="AW1923" s="194" t="s">
        <v>9010</v>
      </c>
    </row>
    <row r="1924" spans="1:49" x14ac:dyDescent="0.2">
      <c r="A1924" s="37" t="s">
        <v>27</v>
      </c>
      <c r="B1924" s="37" t="s">
        <v>3115</v>
      </c>
      <c r="C1924" s="37" t="s">
        <v>28</v>
      </c>
      <c r="D1924" s="37" t="s">
        <v>30</v>
      </c>
      <c r="E1924" s="193" t="str">
        <f>+LEFT(Tabla1[[#This Row],[RutDV]],8)</f>
        <v>19947875</v>
      </c>
      <c r="F1924" s="193" t="str">
        <f>+RIGHT(Tabla1[[#This Row],[RutDV]],1)</f>
        <v>3</v>
      </c>
      <c r="G1924" s="193" t="s">
        <v>10920</v>
      </c>
      <c r="H1924" s="193" t="s">
        <v>10986</v>
      </c>
      <c r="I1924" s="194" t="str">
        <f>+TRIM(Tabla1[[#This Row],[Nombres]]&amp;" "&amp;Tabla1[[#This Row],[Apellidos]])</f>
        <v>JAVIERA FERNANDA RIVERA DURAN</v>
      </c>
      <c r="J1924" s="193" t="s">
        <v>10941</v>
      </c>
      <c r="K1924" s="193" t="s">
        <v>10942</v>
      </c>
      <c r="L1924" s="193" t="s">
        <v>2494</v>
      </c>
      <c r="M1924" s="193" t="s">
        <v>2499</v>
      </c>
      <c r="N1924" s="193" t="s">
        <v>3112</v>
      </c>
      <c r="O1924" s="193"/>
      <c r="P1924" s="196">
        <v>44176</v>
      </c>
      <c r="Q1924" s="195"/>
      <c r="R1924" s="196"/>
      <c r="S1924" s="196"/>
      <c r="T1924" s="196"/>
      <c r="U1924" s="196"/>
      <c r="V1924" s="195" t="s">
        <v>10969</v>
      </c>
      <c r="W1924" s="195" t="s">
        <v>10407</v>
      </c>
      <c r="Y1924" s="37" t="str">
        <f>+IFERROR(VLOOKUP(Tabla1[[#This Row],[Supervisor]],STAFF!E:H,4,0),"")</f>
        <v/>
      </c>
      <c r="Z1924" s="195">
        <v>44158</v>
      </c>
      <c r="AA1924" s="195">
        <v>44176</v>
      </c>
      <c r="AB1924" s="193"/>
      <c r="AC1924" s="195">
        <v>44179</v>
      </c>
      <c r="AD1924" s="193" t="s">
        <v>10986</v>
      </c>
      <c r="AE1924" s="193" t="s">
        <v>10986</v>
      </c>
      <c r="AF1924" s="193">
        <v>19445</v>
      </c>
      <c r="AG1924" s="193" t="s">
        <v>11002</v>
      </c>
      <c r="AH1924" s="193"/>
      <c r="AI1924" s="193"/>
      <c r="AJ1924" s="193">
        <v>93</v>
      </c>
      <c r="AK1924" s="193" t="s">
        <v>10407</v>
      </c>
      <c r="AL1924" s="193"/>
      <c r="AM1924" s="193"/>
      <c r="AN1924" s="193" t="str">
        <f>+IF(AL1924=45,1,"")</f>
        <v/>
      </c>
      <c r="AO1924" s="195">
        <f ca="1">+TODAY()</f>
        <v>44256</v>
      </c>
      <c r="AP1924" s="194">
        <f ca="1">+IF(Tabla1[[#This Row],[Fecha Ingreso Plataforma]]="","",AO1924-AC1924)</f>
        <v>77</v>
      </c>
      <c r="AQ1924" s="195"/>
      <c r="AR1924" s="197">
        <f>+IF(Tabla1[[#This Row],[Fecha Baja]]="","",VALUE(1&amp;"/"&amp;MONTH(Tabla1[[#This Row],[Fecha Baja]])&amp;"/"&amp;YEAR(Tabla1[[#This Row],[Fecha Baja]])))</f>
        <v>44166</v>
      </c>
      <c r="AS1924" s="197">
        <f>IF(Tabla1[[#This Row],[Fecha Ingreso Plataforma]]="","",VALUE(1&amp;"/"&amp;MONTH(Tabla1[[#This Row],[Fecha Ingreso Plataforma]])&amp;"/"&amp;YEAR(Tabla1[[#This Row],[Fecha Ingreso Plataforma]])))</f>
        <v>44166</v>
      </c>
      <c r="AT1924" s="194" t="str">
        <f ca="1">+IF(AND(Tabla1[[#This Row],[dias]]&gt;=135,Tabla1[[#This Row],[Estado]]="Vigente"),"Si","No")</f>
        <v>No</v>
      </c>
      <c r="AU1924" s="194" t="str">
        <f>+IF(COUNTIF('PLAN EMPLEADO'!I:I,Tabla1[[#This Row],[Mail]])=0,"No","Si")</f>
        <v>No</v>
      </c>
      <c r="AV1924" s="194" t="s">
        <v>8322</v>
      </c>
      <c r="AW1924" s="194" t="s">
        <v>9010</v>
      </c>
    </row>
    <row r="1925" spans="1:49" x14ac:dyDescent="0.2">
      <c r="A1925" s="37" t="s">
        <v>27</v>
      </c>
      <c r="B1925" s="37" t="s">
        <v>3115</v>
      </c>
      <c r="C1925" s="37" t="s">
        <v>28</v>
      </c>
      <c r="D1925" s="37" t="s">
        <v>30</v>
      </c>
      <c r="E1925" s="193" t="str">
        <f>+LEFT(Tabla1[[#This Row],[RutDV]],8)</f>
        <v>17330583</v>
      </c>
      <c r="F1925" s="193" t="str">
        <f>+RIGHT(Tabla1[[#This Row],[RutDV]],1)</f>
        <v>4</v>
      </c>
      <c r="G1925" s="193" t="s">
        <v>10924</v>
      </c>
      <c r="H1925" s="193" t="s">
        <v>10990</v>
      </c>
      <c r="I1925" s="194" t="str">
        <f>+TRIM(Tabla1[[#This Row],[Nombres]]&amp;" "&amp;Tabla1[[#This Row],[Apellidos]])</f>
        <v>FERNANDA ANDREA VALDERRAMA CORTES</v>
      </c>
      <c r="J1925" s="193" t="s">
        <v>10950</v>
      </c>
      <c r="K1925" s="193" t="s">
        <v>10951</v>
      </c>
      <c r="L1925" s="193" t="s">
        <v>2494</v>
      </c>
      <c r="M1925" s="193" t="s">
        <v>2499</v>
      </c>
      <c r="N1925" s="193" t="s">
        <v>3112</v>
      </c>
      <c r="O1925" s="193"/>
      <c r="P1925" s="195">
        <v>44176</v>
      </c>
      <c r="Q1925" s="195"/>
      <c r="R1925" s="196"/>
      <c r="S1925" s="196"/>
      <c r="T1925" s="196"/>
      <c r="U1925" s="196"/>
      <c r="V1925" s="195" t="s">
        <v>10974</v>
      </c>
      <c r="W1925" s="195" t="s">
        <v>10407</v>
      </c>
      <c r="X1925" s="193"/>
      <c r="Y1925" s="193" t="str">
        <f>+IFERROR(VLOOKUP(Tabla1[[#This Row],[Supervisor]],STAFF!E:H,4,0),"")</f>
        <v/>
      </c>
      <c r="Z1925" s="195">
        <v>44158</v>
      </c>
      <c r="AA1925" s="195"/>
      <c r="AB1925" s="193"/>
      <c r="AC1925" s="195"/>
      <c r="AD1925" s="193" t="s">
        <v>10990</v>
      </c>
      <c r="AE1925" s="193" t="s">
        <v>10990</v>
      </c>
      <c r="AF1925" s="193">
        <v>19427</v>
      </c>
      <c r="AG1925" s="193" t="s">
        <v>11006</v>
      </c>
      <c r="AH1925" s="193"/>
      <c r="AI1925" s="193"/>
      <c r="AJ1925" s="193">
        <v>93</v>
      </c>
      <c r="AK1925" s="193" t="s">
        <v>10407</v>
      </c>
      <c r="AL1925" s="193" t="s">
        <v>709</v>
      </c>
      <c r="AM1925" s="193"/>
      <c r="AN1925" s="193" t="str">
        <f>+IF(AL1925=45,1,"")</f>
        <v/>
      </c>
      <c r="AO1925" s="195">
        <f ca="1">+TODAY()</f>
        <v>44256</v>
      </c>
      <c r="AP1925" s="194" t="str">
        <f>+IF(Tabla1[[#This Row],[Fecha Ingreso Plataforma]]="","",AO1925-AC1925)</f>
        <v/>
      </c>
      <c r="AQ1925" s="195"/>
      <c r="AR1925" s="197">
        <f>+IF(Tabla1[[#This Row],[Fecha Baja]]="","",VALUE(1&amp;"/"&amp;MONTH(Tabla1[[#This Row],[Fecha Baja]])&amp;"/"&amp;YEAR(Tabla1[[#This Row],[Fecha Baja]])))</f>
        <v>44166</v>
      </c>
      <c r="AS1925" s="197" t="str">
        <f>IF(Tabla1[[#This Row],[Fecha Ingreso Plataforma]]="","",VALUE(1&amp;"/"&amp;MONTH(Tabla1[[#This Row],[Fecha Ingreso Plataforma]])&amp;"/"&amp;YEAR(Tabla1[[#This Row],[Fecha Ingreso Plataforma]])))</f>
        <v/>
      </c>
      <c r="AT1925" s="194" t="str">
        <f>+IF(AND(Tabla1[[#This Row],[dias]]&gt;=135,Tabla1[[#This Row],[Estado]]="Vigente"),"Si","No")</f>
        <v>No</v>
      </c>
      <c r="AU1925" s="194" t="str">
        <f>+IF(COUNTIF('PLAN EMPLEADO'!I:I,Tabla1[[#This Row],[Mail]])=0,"No","Si")</f>
        <v>No</v>
      </c>
      <c r="AV1925" s="194" t="s">
        <v>709</v>
      </c>
      <c r="AW1925" s="194" t="s">
        <v>9010</v>
      </c>
    </row>
    <row r="1926" spans="1:49" x14ac:dyDescent="0.2">
      <c r="A1926" s="37" t="s">
        <v>27</v>
      </c>
      <c r="B1926" s="37" t="s">
        <v>3115</v>
      </c>
      <c r="C1926" s="37" t="s">
        <v>28</v>
      </c>
      <c r="D1926" s="37" t="s">
        <v>30</v>
      </c>
      <c r="E1926" s="193" t="str">
        <f>+LEFT(Tabla1[[#This Row],[RutDV]],8)</f>
        <v>21155478</v>
      </c>
      <c r="F1926" s="193" t="str">
        <f>+RIGHT(Tabla1[[#This Row],[RutDV]],1)</f>
        <v>9</v>
      </c>
      <c r="G1926" s="193" t="s">
        <v>10919</v>
      </c>
      <c r="H1926" s="193" t="s">
        <v>10985</v>
      </c>
      <c r="I1926" s="194" t="str">
        <f>+TRIM(Tabla1[[#This Row],[Nombres]]&amp;" "&amp;Tabla1[[#This Row],[Apellidos]])</f>
        <v>FRANCISCA CAROLINA ARAYA BURGOS</v>
      </c>
      <c r="J1926" s="193" t="s">
        <v>10939</v>
      </c>
      <c r="K1926" s="193" t="s">
        <v>10940</v>
      </c>
      <c r="L1926" s="193" t="s">
        <v>2494</v>
      </c>
      <c r="M1926" s="193" t="s">
        <v>2499</v>
      </c>
      <c r="N1926" s="193" t="s">
        <v>3112</v>
      </c>
      <c r="O1926" s="193"/>
      <c r="P1926" s="195">
        <v>44176</v>
      </c>
      <c r="Q1926" s="195"/>
      <c r="R1926" s="196"/>
      <c r="S1926" s="196"/>
      <c r="T1926" s="196"/>
      <c r="U1926" s="196"/>
      <c r="V1926" s="195" t="s">
        <v>10968</v>
      </c>
      <c r="W1926" s="195" t="s">
        <v>10407</v>
      </c>
      <c r="X1926" s="193"/>
      <c r="Y1926" s="193" t="str">
        <f>+IFERROR(VLOOKUP(Tabla1[[#This Row],[Supervisor]],STAFF!E:H,4,0),"")</f>
        <v/>
      </c>
      <c r="Z1926" s="195">
        <v>44158</v>
      </c>
      <c r="AA1926" s="195"/>
      <c r="AB1926" s="193"/>
      <c r="AC1926" s="195"/>
      <c r="AD1926" s="193" t="s">
        <v>10985</v>
      </c>
      <c r="AE1926" s="193" t="s">
        <v>10985</v>
      </c>
      <c r="AF1926" s="193">
        <v>19439</v>
      </c>
      <c r="AG1926" s="193" t="s">
        <v>11001</v>
      </c>
      <c r="AH1926" s="193"/>
      <c r="AI1926" s="193"/>
      <c r="AJ1926" s="193">
        <v>93</v>
      </c>
      <c r="AK1926" s="193" t="s">
        <v>10407</v>
      </c>
      <c r="AL1926" s="193" t="s">
        <v>709</v>
      </c>
      <c r="AM1926" s="193"/>
      <c r="AN1926" s="193" t="str">
        <f>+IF(AL1926=45,1,"")</f>
        <v/>
      </c>
      <c r="AO1926" s="195">
        <f ca="1">+TODAY()</f>
        <v>44256</v>
      </c>
      <c r="AP1926" s="194" t="str">
        <f>+IF(Tabla1[[#This Row],[Fecha Ingreso Plataforma]]="","",AO1926-AC1926)</f>
        <v/>
      </c>
      <c r="AQ1926" s="195"/>
      <c r="AR1926" s="197">
        <f>+IF(Tabla1[[#This Row],[Fecha Baja]]="","",VALUE(1&amp;"/"&amp;MONTH(Tabla1[[#This Row],[Fecha Baja]])&amp;"/"&amp;YEAR(Tabla1[[#This Row],[Fecha Baja]])))</f>
        <v>44166</v>
      </c>
      <c r="AS1926" s="197" t="str">
        <f>IF(Tabla1[[#This Row],[Fecha Ingreso Plataforma]]="","",VALUE(1&amp;"/"&amp;MONTH(Tabla1[[#This Row],[Fecha Ingreso Plataforma]])&amp;"/"&amp;YEAR(Tabla1[[#This Row],[Fecha Ingreso Plataforma]])))</f>
        <v/>
      </c>
      <c r="AT1926" s="194" t="str">
        <f>+IF(AND(Tabla1[[#This Row],[dias]]&gt;=135,Tabla1[[#This Row],[Estado]]="Vigente"),"Si","No")</f>
        <v>No</v>
      </c>
      <c r="AU1926" s="194" t="str">
        <f>+IF(COUNTIF('PLAN EMPLEADO'!I:I,Tabla1[[#This Row],[Mail]])=0,"No","Si")</f>
        <v>No</v>
      </c>
      <c r="AV1926" s="194" t="s">
        <v>709</v>
      </c>
      <c r="AW1926" s="194" t="s">
        <v>9010</v>
      </c>
    </row>
    <row r="1927" spans="1:49" x14ac:dyDescent="0.2">
      <c r="A1927" s="37" t="s">
        <v>27</v>
      </c>
      <c r="B1927" s="37" t="s">
        <v>3115</v>
      </c>
      <c r="C1927" s="37" t="s">
        <v>28</v>
      </c>
      <c r="D1927" s="37" t="s">
        <v>30</v>
      </c>
      <c r="E1927" s="193" t="str">
        <f>+LEFT(Tabla1[[#This Row],[RutDV]],8)</f>
        <v>17015804</v>
      </c>
      <c r="F1927" s="193" t="str">
        <f>+RIGHT(Tabla1[[#This Row],[RutDV]],1)</f>
        <v>0</v>
      </c>
      <c r="G1927" s="193" t="s">
        <v>10916</v>
      </c>
      <c r="H1927" s="193" t="s">
        <v>10982</v>
      </c>
      <c r="I1927" s="194" t="str">
        <f>+TRIM(Tabla1[[#This Row],[Nombres]]&amp;" "&amp;Tabla1[[#This Row],[Apellidos]])</f>
        <v>PRISCILLA PAULETTE ARQUEROS ZARRICUETA</v>
      </c>
      <c r="J1927" s="193" t="s">
        <v>10933</v>
      </c>
      <c r="K1927" s="193" t="s">
        <v>10934</v>
      </c>
      <c r="L1927" s="193" t="s">
        <v>2494</v>
      </c>
      <c r="M1927" s="193" t="s">
        <v>2499</v>
      </c>
      <c r="N1927" s="193" t="s">
        <v>3112</v>
      </c>
      <c r="O1927" s="193"/>
      <c r="P1927" s="195">
        <v>44176</v>
      </c>
      <c r="Q1927" s="195"/>
      <c r="R1927" s="196"/>
      <c r="S1927" s="196"/>
      <c r="T1927" s="196"/>
      <c r="U1927" s="196"/>
      <c r="V1927" s="195" t="s">
        <v>10965</v>
      </c>
      <c r="W1927" s="195" t="s">
        <v>10407</v>
      </c>
      <c r="X1927" s="193"/>
      <c r="Y1927" s="193" t="str">
        <f>+IFERROR(VLOOKUP(Tabla1[[#This Row],[Supervisor]],STAFF!E:H,4,0),"")</f>
        <v/>
      </c>
      <c r="Z1927" s="195">
        <v>44158</v>
      </c>
      <c r="AA1927" s="195"/>
      <c r="AB1927" s="193"/>
      <c r="AC1927" s="195"/>
      <c r="AD1927" s="193" t="s">
        <v>10982</v>
      </c>
      <c r="AE1927" s="193" t="s">
        <v>10982</v>
      </c>
      <c r="AF1927" s="193">
        <v>19440</v>
      </c>
      <c r="AG1927" s="193" t="s">
        <v>10998</v>
      </c>
      <c r="AH1927" s="193"/>
      <c r="AI1927" s="193"/>
      <c r="AJ1927" s="193">
        <v>93</v>
      </c>
      <c r="AK1927" s="193" t="s">
        <v>10407</v>
      </c>
      <c r="AL1927" s="193" t="s">
        <v>709</v>
      </c>
      <c r="AM1927" s="193"/>
      <c r="AN1927" s="193" t="str">
        <f>+IF(AL1927=45,1,"")</f>
        <v/>
      </c>
      <c r="AO1927" s="195">
        <f ca="1">+TODAY()</f>
        <v>44256</v>
      </c>
      <c r="AP1927" s="194" t="str">
        <f>+IF(Tabla1[[#This Row],[Fecha Ingreso Plataforma]]="","",AO1927-AC1927)</f>
        <v/>
      </c>
      <c r="AQ1927" s="195"/>
      <c r="AR1927" s="197">
        <f>+IF(Tabla1[[#This Row],[Fecha Baja]]="","",VALUE(1&amp;"/"&amp;MONTH(Tabla1[[#This Row],[Fecha Baja]])&amp;"/"&amp;YEAR(Tabla1[[#This Row],[Fecha Baja]])))</f>
        <v>44166</v>
      </c>
      <c r="AS1927" s="197" t="str">
        <f>IF(Tabla1[[#This Row],[Fecha Ingreso Plataforma]]="","",VALUE(1&amp;"/"&amp;MONTH(Tabla1[[#This Row],[Fecha Ingreso Plataforma]])&amp;"/"&amp;YEAR(Tabla1[[#This Row],[Fecha Ingreso Plataforma]])))</f>
        <v/>
      </c>
      <c r="AT1927" s="194" t="str">
        <f>+IF(AND(Tabla1[[#This Row],[dias]]&gt;=135,Tabla1[[#This Row],[Estado]]="Vigente"),"Si","No")</f>
        <v>No</v>
      </c>
      <c r="AU1927" s="194" t="str">
        <f>+IF(COUNTIF('PLAN EMPLEADO'!I:I,Tabla1[[#This Row],[Mail]])=0,"No","Si")</f>
        <v>No</v>
      </c>
      <c r="AV1927" s="194" t="s">
        <v>709</v>
      </c>
      <c r="AW1927" s="194" t="s">
        <v>9010</v>
      </c>
    </row>
    <row r="1928" spans="1:49" x14ac:dyDescent="0.2">
      <c r="A1928" s="37" t="s">
        <v>27</v>
      </c>
      <c r="B1928" s="37" t="s">
        <v>3115</v>
      </c>
      <c r="C1928" s="37" t="s">
        <v>28</v>
      </c>
      <c r="D1928" s="37" t="s">
        <v>30</v>
      </c>
      <c r="E1928" s="193" t="str">
        <f>+LEFT(Tabla1[[#This Row],[RutDV]],8)</f>
        <v>19977610</v>
      </c>
      <c r="F1928" s="193" t="str">
        <f>+RIGHT(Tabla1[[#This Row],[RutDV]],1)</f>
        <v>K</v>
      </c>
      <c r="G1928" s="193" t="s">
        <v>10922</v>
      </c>
      <c r="H1928" s="193" t="s">
        <v>10988</v>
      </c>
      <c r="I1928" s="194" t="str">
        <f>+TRIM(Tabla1[[#This Row],[Nombres]]&amp;" "&amp;Tabla1[[#This Row],[Apellidos]])</f>
        <v>VALENTINA IGNACIA VELASQUEZ ASTUDILLO</v>
      </c>
      <c r="J1928" s="193" t="s">
        <v>10944</v>
      </c>
      <c r="K1928" s="193" t="s">
        <v>10945</v>
      </c>
      <c r="L1928" s="193" t="s">
        <v>2494</v>
      </c>
      <c r="M1928" s="193" t="s">
        <v>2499</v>
      </c>
      <c r="N1928" s="193" t="s">
        <v>3112</v>
      </c>
      <c r="O1928" s="193"/>
      <c r="P1928" s="195">
        <v>44176</v>
      </c>
      <c r="Q1928" s="195"/>
      <c r="R1928" s="196"/>
      <c r="S1928" s="196"/>
      <c r="T1928" s="196"/>
      <c r="U1928" s="196"/>
      <c r="V1928" s="195" t="s">
        <v>10971</v>
      </c>
      <c r="W1928" s="195" t="s">
        <v>10407</v>
      </c>
      <c r="X1928" s="193"/>
      <c r="Y1928" s="193" t="str">
        <f>+IFERROR(VLOOKUP(Tabla1[[#This Row],[Supervisor]],STAFF!E:H,4,0),"")</f>
        <v/>
      </c>
      <c r="Z1928" s="195">
        <v>44158</v>
      </c>
      <c r="AA1928" s="195"/>
      <c r="AB1928" s="193"/>
      <c r="AC1928" s="195"/>
      <c r="AD1928" s="193" t="s">
        <v>10988</v>
      </c>
      <c r="AE1928" s="193" t="s">
        <v>10988</v>
      </c>
      <c r="AF1928" s="193">
        <v>19422</v>
      </c>
      <c r="AG1928" s="193" t="s">
        <v>11004</v>
      </c>
      <c r="AH1928" s="193"/>
      <c r="AI1928" s="193"/>
      <c r="AJ1928" s="193">
        <v>93</v>
      </c>
      <c r="AK1928" s="193" t="s">
        <v>10407</v>
      </c>
      <c r="AL1928" s="193" t="s">
        <v>709</v>
      </c>
      <c r="AM1928" s="193"/>
      <c r="AN1928" s="193" t="str">
        <f>+IF(AL1928=45,1,"")</f>
        <v/>
      </c>
      <c r="AO1928" s="195">
        <f ca="1">+TODAY()</f>
        <v>44256</v>
      </c>
      <c r="AP1928" s="194" t="str">
        <f>+IF(Tabla1[[#This Row],[Fecha Ingreso Plataforma]]="","",AO1928-AC1928)</f>
        <v/>
      </c>
      <c r="AQ1928" s="195"/>
      <c r="AR1928" s="197">
        <f>+IF(Tabla1[[#This Row],[Fecha Baja]]="","",VALUE(1&amp;"/"&amp;MONTH(Tabla1[[#This Row],[Fecha Baja]])&amp;"/"&amp;YEAR(Tabla1[[#This Row],[Fecha Baja]])))</f>
        <v>44166</v>
      </c>
      <c r="AS1928" s="197" t="str">
        <f>IF(Tabla1[[#This Row],[Fecha Ingreso Plataforma]]="","",VALUE(1&amp;"/"&amp;MONTH(Tabla1[[#This Row],[Fecha Ingreso Plataforma]])&amp;"/"&amp;YEAR(Tabla1[[#This Row],[Fecha Ingreso Plataforma]])))</f>
        <v/>
      </c>
      <c r="AT1928" s="194" t="str">
        <f>+IF(AND(Tabla1[[#This Row],[dias]]&gt;=135,Tabla1[[#This Row],[Estado]]="Vigente"),"Si","No")</f>
        <v>No</v>
      </c>
      <c r="AU1928" s="194" t="str">
        <f>+IF(COUNTIF('PLAN EMPLEADO'!I:I,Tabla1[[#This Row],[Mail]])=0,"No","Si")</f>
        <v>No</v>
      </c>
      <c r="AV1928" s="194" t="s">
        <v>709</v>
      </c>
      <c r="AW1928" s="194" t="s">
        <v>9010</v>
      </c>
    </row>
    <row r="1929" spans="1:49" x14ac:dyDescent="0.2">
      <c r="A1929" s="37" t="s">
        <v>27</v>
      </c>
      <c r="B1929" s="37" t="s">
        <v>3115</v>
      </c>
      <c r="C1929" s="37" t="s">
        <v>28</v>
      </c>
      <c r="D1929" s="37" t="s">
        <v>30</v>
      </c>
      <c r="E1929" s="193" t="str">
        <f>+LEFT(Tabla1[[#This Row],[RutDV]],8)</f>
        <v>17016001</v>
      </c>
      <c r="F1929" s="193" t="str">
        <f>+RIGHT(Tabla1[[#This Row],[RutDV]],1)</f>
        <v>0</v>
      </c>
      <c r="G1929" s="193" t="s">
        <v>8824</v>
      </c>
      <c r="H1929" s="193" t="s">
        <v>8844</v>
      </c>
      <c r="I1929" s="194" t="str">
        <f>+TRIM(Tabla1[[#This Row],[Nombres]]&amp;" "&amp;Tabla1[[#This Row],[Apellidos]])</f>
        <v>ANDREA NATALIE OLIVARES LOPEZ</v>
      </c>
      <c r="J1929" s="193" t="s">
        <v>10948</v>
      </c>
      <c r="K1929" s="193" t="s">
        <v>10949</v>
      </c>
      <c r="L1929" s="193" t="s">
        <v>2494</v>
      </c>
      <c r="M1929" s="193" t="s">
        <v>2499</v>
      </c>
      <c r="N1929" s="193" t="s">
        <v>3596</v>
      </c>
      <c r="O1929" s="193"/>
      <c r="P1929" s="195">
        <v>44176</v>
      </c>
      <c r="Q1929" s="193" t="s">
        <v>10898</v>
      </c>
      <c r="R1929" s="196"/>
      <c r="S1929" s="196"/>
      <c r="T1929" s="196"/>
      <c r="U1929" s="196"/>
      <c r="V1929" s="195" t="s">
        <v>10973</v>
      </c>
      <c r="W1929" s="195" t="s">
        <v>10407</v>
      </c>
      <c r="X1929" s="193"/>
      <c r="Y1929" s="193" t="str">
        <f>+IFERROR(VLOOKUP(Tabla1[[#This Row],[Supervisor]],STAFF!E:H,4,0),"")</f>
        <v/>
      </c>
      <c r="Z1929" s="195">
        <v>44158</v>
      </c>
      <c r="AA1929" s="195"/>
      <c r="AB1929" s="193"/>
      <c r="AC1929" s="195"/>
      <c r="AD1929" s="193" t="s">
        <v>8844</v>
      </c>
      <c r="AE1929" s="193" t="s">
        <v>8844</v>
      </c>
      <c r="AF1929" s="193">
        <v>19447</v>
      </c>
      <c r="AG1929" s="193" t="s">
        <v>8864</v>
      </c>
      <c r="AH1929" s="193"/>
      <c r="AI1929" s="193"/>
      <c r="AJ1929" s="193">
        <v>93</v>
      </c>
      <c r="AK1929" s="193" t="s">
        <v>10407</v>
      </c>
      <c r="AL1929" s="193" t="s">
        <v>709</v>
      </c>
      <c r="AM1929" s="193"/>
      <c r="AN1929" s="193" t="str">
        <f>+IF(AL1929=45,1,"")</f>
        <v/>
      </c>
      <c r="AO1929" s="195">
        <f ca="1">+TODAY()</f>
        <v>44256</v>
      </c>
      <c r="AP1929" s="194" t="str">
        <f>+IF(Tabla1[[#This Row],[Fecha Ingreso Plataforma]]="","",AO1929-AC1929)</f>
        <v/>
      </c>
      <c r="AQ1929" s="195"/>
      <c r="AR1929" s="197">
        <f>+IF(Tabla1[[#This Row],[Fecha Baja]]="","",VALUE(1&amp;"/"&amp;MONTH(Tabla1[[#This Row],[Fecha Baja]])&amp;"/"&amp;YEAR(Tabla1[[#This Row],[Fecha Baja]])))</f>
        <v>44166</v>
      </c>
      <c r="AS1929" s="197" t="str">
        <f>IF(Tabla1[[#This Row],[Fecha Ingreso Plataforma]]="","",VALUE(1&amp;"/"&amp;MONTH(Tabla1[[#This Row],[Fecha Ingreso Plataforma]])&amp;"/"&amp;YEAR(Tabla1[[#This Row],[Fecha Ingreso Plataforma]])))</f>
        <v/>
      </c>
      <c r="AT1929" s="194" t="str">
        <f>+IF(AND(Tabla1[[#This Row],[dias]]&gt;=135,Tabla1[[#This Row],[Estado]]="Vigente"),"Si","No")</f>
        <v>No</v>
      </c>
      <c r="AU1929" s="194" t="str">
        <f>+IF(COUNTIF('PLAN EMPLEADO'!I:I,Tabla1[[#This Row],[Mail]])=0,"No","Si")</f>
        <v>No</v>
      </c>
      <c r="AV1929" s="194" t="s">
        <v>709</v>
      </c>
      <c r="AW1929" s="194" t="s">
        <v>9010</v>
      </c>
    </row>
    <row r="1930" spans="1:49" x14ac:dyDescent="0.2">
      <c r="A1930" s="193" t="s">
        <v>27</v>
      </c>
      <c r="B1930" s="193" t="s">
        <v>3115</v>
      </c>
      <c r="C1930" s="193" t="s">
        <v>28</v>
      </c>
      <c r="D1930" s="193" t="s">
        <v>30</v>
      </c>
      <c r="E1930" s="193" t="str">
        <f>+LEFT(Tabla1[[#This Row],[RutDV]],8)</f>
        <v>18757921</v>
      </c>
      <c r="F1930" s="193" t="str">
        <f>+RIGHT(Tabla1[[#This Row],[RutDV]],1)</f>
        <v>K</v>
      </c>
      <c r="G1930" s="193" t="s">
        <v>11015</v>
      </c>
      <c r="H1930" s="193" t="s">
        <v>11150</v>
      </c>
      <c r="I1930" s="194" t="str">
        <f>+TRIM(Tabla1[[#This Row],[Nombres]]&amp;" "&amp;Tabla1[[#This Row],[Apellidos]])</f>
        <v>ARETA MELANIA HICHE VALDIVIA</v>
      </c>
      <c r="J1930" s="193" t="s">
        <v>11035</v>
      </c>
      <c r="K1930" s="193" t="s">
        <v>11036</v>
      </c>
      <c r="L1930" s="193" t="s">
        <v>2494</v>
      </c>
      <c r="M1930" s="193" t="s">
        <v>2499</v>
      </c>
      <c r="N1930" s="193" t="s">
        <v>3112</v>
      </c>
      <c r="O1930" s="193"/>
      <c r="P1930" s="195">
        <v>44186</v>
      </c>
      <c r="Q1930" s="195"/>
      <c r="R1930" s="196"/>
      <c r="S1930" s="196"/>
      <c r="T1930" s="196"/>
      <c r="U1930" s="196"/>
      <c r="V1930" s="195" t="s">
        <v>10970</v>
      </c>
      <c r="W1930" s="195" t="s">
        <v>10493</v>
      </c>
      <c r="X1930" s="193"/>
      <c r="Y1930" s="193" t="str">
        <f>+IFERROR(VLOOKUP(Tabla1[[#This Row],[Supervisor]],STAFF!E:H,4,0),"")</f>
        <v/>
      </c>
      <c r="Z1930" s="195">
        <v>44165</v>
      </c>
      <c r="AA1930" s="195"/>
      <c r="AB1930" s="193"/>
      <c r="AC1930" s="195"/>
      <c r="AD1930" s="193" t="s">
        <v>11150</v>
      </c>
      <c r="AE1930" s="193" t="s">
        <v>11150</v>
      </c>
      <c r="AF1930" s="193">
        <v>19487</v>
      </c>
      <c r="AG1930" s="193" t="s">
        <v>11168</v>
      </c>
      <c r="AH1930" s="193"/>
      <c r="AI1930" s="193"/>
      <c r="AJ1930" s="193">
        <v>94</v>
      </c>
      <c r="AK1930" s="193" t="s">
        <v>10493</v>
      </c>
      <c r="AL1930" s="193" t="s">
        <v>709</v>
      </c>
      <c r="AM1930" s="193"/>
      <c r="AN1930" s="193" t="str">
        <f>+IF(AL1930=45,1,"")</f>
        <v/>
      </c>
      <c r="AO1930" s="195">
        <f ca="1">+TODAY()</f>
        <v>44256</v>
      </c>
      <c r="AP1930" s="194" t="str">
        <f>+IF(Tabla1[[#This Row],[Fecha Ingreso Plataforma]]="","",AO1930-AC1930)</f>
        <v/>
      </c>
      <c r="AQ1930" s="195"/>
      <c r="AR1930" s="197">
        <f>+IF(Tabla1[[#This Row],[Fecha Baja]]="","",VALUE(1&amp;"/"&amp;MONTH(Tabla1[[#This Row],[Fecha Baja]])&amp;"/"&amp;YEAR(Tabla1[[#This Row],[Fecha Baja]])))</f>
        <v>44166</v>
      </c>
      <c r="AS1930" s="197" t="str">
        <f>IF(Tabla1[[#This Row],[Fecha Ingreso Plataforma]]="","",VALUE(1&amp;"/"&amp;MONTH(Tabla1[[#This Row],[Fecha Ingreso Plataforma]])&amp;"/"&amp;YEAR(Tabla1[[#This Row],[Fecha Ingreso Plataforma]])))</f>
        <v/>
      </c>
      <c r="AT1930" s="194" t="str">
        <f>+IF(AND(Tabla1[[#This Row],[dias]]&gt;=135,Tabla1[[#This Row],[Estado]]="Vigente"),"Si","No")</f>
        <v>No</v>
      </c>
      <c r="AU1930" s="194" t="str">
        <f>+IF(COUNTIF('PLAN EMPLEADO'!I:I,Tabla1[[#This Row],[Mail]])=0,"No","Si")</f>
        <v>No</v>
      </c>
      <c r="AV1930" s="194" t="s">
        <v>709</v>
      </c>
      <c r="AW1930" s="194" t="s">
        <v>9010</v>
      </c>
    </row>
    <row r="1931" spans="1:49" x14ac:dyDescent="0.2">
      <c r="A1931" s="193" t="s">
        <v>27</v>
      </c>
      <c r="B1931" s="193" t="s">
        <v>3115</v>
      </c>
      <c r="C1931" s="193" t="s">
        <v>28</v>
      </c>
      <c r="D1931" s="193" t="s">
        <v>30</v>
      </c>
      <c r="E1931" s="193" t="str">
        <f>+LEFT(Tabla1[[#This Row],[RutDV]],8)</f>
        <v>19659575</v>
      </c>
      <c r="F1931" s="193" t="str">
        <f>+RIGHT(Tabla1[[#This Row],[RutDV]],1)</f>
        <v>9</v>
      </c>
      <c r="G1931" s="193" t="s">
        <v>11029</v>
      </c>
      <c r="H1931" s="193" t="s">
        <v>11164</v>
      </c>
      <c r="I1931" s="194" t="str">
        <f>+TRIM(Tabla1[[#This Row],[Nombres]]&amp;" "&amp;Tabla1[[#This Row],[Apellidos]])</f>
        <v>CARLOS ALEXIS AGUIRRE CASTILLO</v>
      </c>
      <c r="J1931" s="193" t="s">
        <v>11060</v>
      </c>
      <c r="K1931" s="193" t="s">
        <v>11061</v>
      </c>
      <c r="L1931" s="193" t="s">
        <v>2494</v>
      </c>
      <c r="M1931" s="193" t="s">
        <v>2499</v>
      </c>
      <c r="N1931" s="193" t="s">
        <v>3112</v>
      </c>
      <c r="O1931" s="193"/>
      <c r="P1931" s="195">
        <v>44186</v>
      </c>
      <c r="Q1931" s="195"/>
      <c r="R1931" s="196"/>
      <c r="S1931" s="196"/>
      <c r="T1931" s="196"/>
      <c r="U1931" s="196"/>
      <c r="V1931" s="195" t="s">
        <v>11076</v>
      </c>
      <c r="W1931" s="195" t="s">
        <v>10493</v>
      </c>
      <c r="X1931" s="193"/>
      <c r="Y1931" s="193" t="str">
        <f>+IFERROR(VLOOKUP(Tabla1[[#This Row],[Supervisor]],STAFF!E:H,4,0),"")</f>
        <v/>
      </c>
      <c r="Z1931" s="195">
        <v>44165</v>
      </c>
      <c r="AA1931" s="195"/>
      <c r="AB1931" s="193"/>
      <c r="AC1931" s="195"/>
      <c r="AD1931" s="193" t="s">
        <v>11164</v>
      </c>
      <c r="AE1931" s="193" t="s">
        <v>11164</v>
      </c>
      <c r="AF1931" s="193">
        <v>19484</v>
      </c>
      <c r="AG1931" s="193" t="s">
        <v>11181</v>
      </c>
      <c r="AH1931" s="193"/>
      <c r="AI1931" s="193"/>
      <c r="AJ1931" s="193">
        <v>94</v>
      </c>
      <c r="AK1931" s="193" t="s">
        <v>10493</v>
      </c>
      <c r="AL1931" s="193" t="s">
        <v>709</v>
      </c>
      <c r="AM1931" s="193"/>
      <c r="AN1931" s="193" t="str">
        <f>+IF(AL1931=45,1,"")</f>
        <v/>
      </c>
      <c r="AO1931" s="195">
        <f ca="1">+TODAY()</f>
        <v>44256</v>
      </c>
      <c r="AP1931" s="194" t="str">
        <f>+IF(Tabla1[[#This Row],[Fecha Ingreso Plataforma]]="","",AO1931-AC1931)</f>
        <v/>
      </c>
      <c r="AQ1931" s="195"/>
      <c r="AR1931" s="197">
        <f>+IF(Tabla1[[#This Row],[Fecha Baja]]="","",VALUE(1&amp;"/"&amp;MONTH(Tabla1[[#This Row],[Fecha Baja]])&amp;"/"&amp;YEAR(Tabla1[[#This Row],[Fecha Baja]])))</f>
        <v>44166</v>
      </c>
      <c r="AS1931" s="197" t="str">
        <f>IF(Tabla1[[#This Row],[Fecha Ingreso Plataforma]]="","",VALUE(1&amp;"/"&amp;MONTH(Tabla1[[#This Row],[Fecha Ingreso Plataforma]])&amp;"/"&amp;YEAR(Tabla1[[#This Row],[Fecha Ingreso Plataforma]])))</f>
        <v/>
      </c>
      <c r="AT1931" s="194" t="str">
        <f>+IF(AND(Tabla1[[#This Row],[dias]]&gt;=135,Tabla1[[#This Row],[Estado]]="Vigente"),"Si","No")</f>
        <v>No</v>
      </c>
      <c r="AU1931" s="194" t="str">
        <f>+IF(COUNTIF('PLAN EMPLEADO'!I:I,Tabla1[[#This Row],[Mail]])=0,"No","Si")</f>
        <v>No</v>
      </c>
      <c r="AV1931" s="194" t="s">
        <v>709</v>
      </c>
      <c r="AW1931" s="194" t="s">
        <v>9010</v>
      </c>
    </row>
    <row r="1932" spans="1:49" x14ac:dyDescent="0.2">
      <c r="A1932" s="193" t="s">
        <v>27</v>
      </c>
      <c r="B1932" s="193" t="s">
        <v>3115</v>
      </c>
      <c r="C1932" s="193" t="s">
        <v>28</v>
      </c>
      <c r="D1932" s="193" t="s">
        <v>30</v>
      </c>
      <c r="E1932" s="193" t="str">
        <f>+LEFT(Tabla1[[#This Row],[RutDV]],8)</f>
        <v>19118321</v>
      </c>
      <c r="F1932" s="193" t="str">
        <f>+RIGHT(Tabla1[[#This Row],[RutDV]],1)</f>
        <v>5</v>
      </c>
      <c r="G1932" s="193" t="s">
        <v>11020</v>
      </c>
      <c r="H1932" s="193" t="s">
        <v>11155</v>
      </c>
      <c r="I1932" s="194" t="str">
        <f>+TRIM(Tabla1[[#This Row],[Nombres]]&amp;" "&amp;Tabla1[[#This Row],[Apellidos]])</f>
        <v>FRANCISCA ELIZABETH TOLEDO CIFUENTES</v>
      </c>
      <c r="J1932" s="193" t="s">
        <v>11045</v>
      </c>
      <c r="K1932" s="193" t="s">
        <v>11046</v>
      </c>
      <c r="L1932" s="193" t="s">
        <v>2494</v>
      </c>
      <c r="M1932" s="193" t="s">
        <v>2499</v>
      </c>
      <c r="N1932" s="193" t="s">
        <v>3112</v>
      </c>
      <c r="O1932" s="193"/>
      <c r="P1932" s="195">
        <v>44186</v>
      </c>
      <c r="Q1932" s="195"/>
      <c r="R1932" s="196"/>
      <c r="S1932" s="196"/>
      <c r="T1932" s="196"/>
      <c r="U1932" s="196"/>
      <c r="V1932" s="195" t="s">
        <v>11069</v>
      </c>
      <c r="W1932" s="195" t="s">
        <v>10493</v>
      </c>
      <c r="X1932" s="193"/>
      <c r="Y1932" s="193" t="str">
        <f>+IFERROR(VLOOKUP(Tabla1[[#This Row],[Supervisor]],STAFF!E:H,4,0),"")</f>
        <v/>
      </c>
      <c r="Z1932" s="195">
        <v>44165</v>
      </c>
      <c r="AA1932" s="195"/>
      <c r="AB1932" s="193"/>
      <c r="AC1932" s="195"/>
      <c r="AD1932" s="193" t="s">
        <v>11155</v>
      </c>
      <c r="AE1932" s="193" t="s">
        <v>11155</v>
      </c>
      <c r="AF1932" s="193">
        <v>19468</v>
      </c>
      <c r="AG1932" s="193" t="s">
        <v>11173</v>
      </c>
      <c r="AH1932" s="193"/>
      <c r="AI1932" s="193"/>
      <c r="AJ1932" s="193">
        <v>94</v>
      </c>
      <c r="AK1932" s="193" t="s">
        <v>10493</v>
      </c>
      <c r="AL1932" s="193" t="s">
        <v>709</v>
      </c>
      <c r="AM1932" s="193"/>
      <c r="AN1932" s="193" t="str">
        <f>+IF(AL1932=45,1,"")</f>
        <v/>
      </c>
      <c r="AO1932" s="195">
        <f ca="1">+TODAY()</f>
        <v>44256</v>
      </c>
      <c r="AP1932" s="194" t="str">
        <f>+IF(Tabla1[[#This Row],[Fecha Ingreso Plataforma]]="","",AO1932-AC1932)</f>
        <v/>
      </c>
      <c r="AQ1932" s="195"/>
      <c r="AR1932" s="197">
        <f>+IF(Tabla1[[#This Row],[Fecha Baja]]="","",VALUE(1&amp;"/"&amp;MONTH(Tabla1[[#This Row],[Fecha Baja]])&amp;"/"&amp;YEAR(Tabla1[[#This Row],[Fecha Baja]])))</f>
        <v>44166</v>
      </c>
      <c r="AS1932" s="197" t="str">
        <f>IF(Tabla1[[#This Row],[Fecha Ingreso Plataforma]]="","",VALUE(1&amp;"/"&amp;MONTH(Tabla1[[#This Row],[Fecha Ingreso Plataforma]])&amp;"/"&amp;YEAR(Tabla1[[#This Row],[Fecha Ingreso Plataforma]])))</f>
        <v/>
      </c>
      <c r="AT1932" s="194" t="str">
        <f>+IF(AND(Tabla1[[#This Row],[dias]]&gt;=135,Tabla1[[#This Row],[Estado]]="Vigente"),"Si","No")</f>
        <v>No</v>
      </c>
      <c r="AU1932" s="194" t="str">
        <f>+IF(COUNTIF('PLAN EMPLEADO'!I:I,Tabla1[[#This Row],[Mail]])=0,"No","Si")</f>
        <v>No</v>
      </c>
      <c r="AV1932" s="194" t="s">
        <v>709</v>
      </c>
      <c r="AW1932" s="194" t="s">
        <v>9010</v>
      </c>
    </row>
    <row r="1933" spans="1:49" x14ac:dyDescent="0.2">
      <c r="A1933" s="193" t="s">
        <v>27</v>
      </c>
      <c r="B1933" s="193" t="s">
        <v>3115</v>
      </c>
      <c r="C1933" s="193" t="s">
        <v>28</v>
      </c>
      <c r="D1933" s="193" t="s">
        <v>30</v>
      </c>
      <c r="E1933" s="193" t="str">
        <f>+LEFT(Tabla1[[#This Row],[RutDV]],8)</f>
        <v>19506073</v>
      </c>
      <c r="F1933" s="193" t="str">
        <f>+RIGHT(Tabla1[[#This Row],[RutDV]],1)</f>
        <v>8</v>
      </c>
      <c r="G1933" s="193" t="s">
        <v>11018</v>
      </c>
      <c r="H1933" s="193" t="s">
        <v>11153</v>
      </c>
      <c r="I1933" s="194" t="str">
        <f>+TRIM(Tabla1[[#This Row],[Nombres]]&amp;" "&amp;Tabla1[[#This Row],[Apellidos]])</f>
        <v>JOSE MANUEL VALDIVIA GUAJARDO</v>
      </c>
      <c r="J1933" s="193" t="s">
        <v>11041</v>
      </c>
      <c r="K1933" s="193" t="s">
        <v>11042</v>
      </c>
      <c r="L1933" s="193" t="s">
        <v>2494</v>
      </c>
      <c r="M1933" s="193" t="s">
        <v>2499</v>
      </c>
      <c r="N1933" s="193" t="s">
        <v>3112</v>
      </c>
      <c r="O1933" s="193"/>
      <c r="P1933" s="195">
        <v>44186</v>
      </c>
      <c r="Q1933" s="195"/>
      <c r="R1933" s="196"/>
      <c r="S1933" s="196"/>
      <c r="T1933" s="196"/>
      <c r="U1933" s="196"/>
      <c r="V1933" s="195" t="s">
        <v>11067</v>
      </c>
      <c r="W1933" s="195" t="s">
        <v>10493</v>
      </c>
      <c r="X1933" s="193"/>
      <c r="Y1933" s="193" t="str">
        <f>+IFERROR(VLOOKUP(Tabla1[[#This Row],[Supervisor]],STAFF!E:H,4,0),"")</f>
        <v/>
      </c>
      <c r="Z1933" s="195">
        <v>44165</v>
      </c>
      <c r="AA1933" s="195"/>
      <c r="AB1933" s="193"/>
      <c r="AC1933" s="195"/>
      <c r="AD1933" s="193" t="s">
        <v>11153</v>
      </c>
      <c r="AE1933" s="193" t="s">
        <v>11153</v>
      </c>
      <c r="AF1933" s="193">
        <v>19504</v>
      </c>
      <c r="AG1933" s="193" t="s">
        <v>11171</v>
      </c>
      <c r="AH1933" s="193"/>
      <c r="AI1933" s="193"/>
      <c r="AJ1933" s="193">
        <v>94</v>
      </c>
      <c r="AK1933" s="193" t="s">
        <v>10493</v>
      </c>
      <c r="AL1933" s="193" t="s">
        <v>709</v>
      </c>
      <c r="AM1933" s="193"/>
      <c r="AN1933" s="193" t="str">
        <f>+IF(AL1933=45,1,"")</f>
        <v/>
      </c>
      <c r="AO1933" s="195">
        <f ca="1">+TODAY()</f>
        <v>44256</v>
      </c>
      <c r="AP1933" s="194" t="str">
        <f>+IF(Tabla1[[#This Row],[Fecha Ingreso Plataforma]]="","",AO1933-AC1933)</f>
        <v/>
      </c>
      <c r="AQ1933" s="195"/>
      <c r="AR1933" s="197">
        <f>+IF(Tabla1[[#This Row],[Fecha Baja]]="","",VALUE(1&amp;"/"&amp;MONTH(Tabla1[[#This Row],[Fecha Baja]])&amp;"/"&amp;YEAR(Tabla1[[#This Row],[Fecha Baja]])))</f>
        <v>44166</v>
      </c>
      <c r="AS1933" s="197" t="str">
        <f>IF(Tabla1[[#This Row],[Fecha Ingreso Plataforma]]="","",VALUE(1&amp;"/"&amp;MONTH(Tabla1[[#This Row],[Fecha Ingreso Plataforma]])&amp;"/"&amp;YEAR(Tabla1[[#This Row],[Fecha Ingreso Plataforma]])))</f>
        <v/>
      </c>
      <c r="AT1933" s="194" t="str">
        <f>+IF(AND(Tabla1[[#This Row],[dias]]&gt;=135,Tabla1[[#This Row],[Estado]]="Vigente"),"Si","No")</f>
        <v>No</v>
      </c>
      <c r="AU1933" s="194" t="str">
        <f>+IF(COUNTIF('PLAN EMPLEADO'!I:I,Tabla1[[#This Row],[Mail]])=0,"No","Si")</f>
        <v>No</v>
      </c>
      <c r="AV1933" s="194" t="s">
        <v>709</v>
      </c>
      <c r="AW1933" s="194" t="s">
        <v>9010</v>
      </c>
    </row>
    <row r="1934" spans="1:49" x14ac:dyDescent="0.2">
      <c r="A1934" s="193" t="s">
        <v>27</v>
      </c>
      <c r="B1934" s="193" t="s">
        <v>3115</v>
      </c>
      <c r="C1934" s="193" t="s">
        <v>28</v>
      </c>
      <c r="D1934" s="193" t="s">
        <v>30</v>
      </c>
      <c r="E1934" s="193" t="str">
        <f>+LEFT(Tabla1[[#This Row],[RutDV]],8)</f>
        <v>19042089</v>
      </c>
      <c r="F1934" s="193" t="str">
        <f>+RIGHT(Tabla1[[#This Row],[RutDV]],1)</f>
        <v>2</v>
      </c>
      <c r="G1934" s="193" t="s">
        <v>11026</v>
      </c>
      <c r="H1934" s="193" t="s">
        <v>11161</v>
      </c>
      <c r="I1934" s="194" t="str">
        <f>+TRIM(Tabla1[[#This Row],[Nombres]]&amp;" "&amp;Tabla1[[#This Row],[Apellidos]])</f>
        <v>MICHAEL VILLALOBOS PEREA</v>
      </c>
      <c r="J1934" s="193" t="s">
        <v>11055</v>
      </c>
      <c r="K1934" s="193" t="s">
        <v>11056</v>
      </c>
      <c r="L1934" s="193" t="s">
        <v>2494</v>
      </c>
      <c r="M1934" s="193" t="s">
        <v>2499</v>
      </c>
      <c r="N1934" s="193" t="s">
        <v>3112</v>
      </c>
      <c r="O1934" s="193"/>
      <c r="P1934" s="195">
        <v>44186</v>
      </c>
      <c r="Q1934" s="195"/>
      <c r="R1934" s="196"/>
      <c r="S1934" s="196"/>
      <c r="T1934" s="196"/>
      <c r="U1934" s="196"/>
      <c r="V1934" s="195" t="s">
        <v>11073</v>
      </c>
      <c r="W1934" s="195" t="s">
        <v>10493</v>
      </c>
      <c r="X1934" s="193"/>
      <c r="Y1934" s="193" t="str">
        <f>+IFERROR(VLOOKUP(Tabla1[[#This Row],[Supervisor]],STAFF!E:H,4,0),"")</f>
        <v/>
      </c>
      <c r="Z1934" s="195">
        <v>44165</v>
      </c>
      <c r="AA1934" s="195"/>
      <c r="AB1934" s="193"/>
      <c r="AC1934" s="195"/>
      <c r="AD1934" s="193" t="s">
        <v>11161</v>
      </c>
      <c r="AE1934" s="193" t="s">
        <v>11161</v>
      </c>
      <c r="AF1934" s="193">
        <v>19486</v>
      </c>
      <c r="AG1934" s="193" t="s">
        <v>11178</v>
      </c>
      <c r="AH1934" s="193"/>
      <c r="AI1934" s="193"/>
      <c r="AJ1934" s="193">
        <v>94</v>
      </c>
      <c r="AK1934" s="193" t="s">
        <v>10493</v>
      </c>
      <c r="AL1934" s="193" t="s">
        <v>709</v>
      </c>
      <c r="AM1934" s="193"/>
      <c r="AN1934" s="193" t="str">
        <f>+IF(AL1934=45,1,"")</f>
        <v/>
      </c>
      <c r="AO1934" s="195">
        <f ca="1">+TODAY()</f>
        <v>44256</v>
      </c>
      <c r="AP1934" s="194" t="str">
        <f>+IF(Tabla1[[#This Row],[Fecha Ingreso Plataforma]]="","",AO1934-AC1934)</f>
        <v/>
      </c>
      <c r="AQ1934" s="195"/>
      <c r="AR1934" s="197">
        <f>+IF(Tabla1[[#This Row],[Fecha Baja]]="","",VALUE(1&amp;"/"&amp;MONTH(Tabla1[[#This Row],[Fecha Baja]])&amp;"/"&amp;YEAR(Tabla1[[#This Row],[Fecha Baja]])))</f>
        <v>44166</v>
      </c>
      <c r="AS1934" s="197" t="str">
        <f>IF(Tabla1[[#This Row],[Fecha Ingreso Plataforma]]="","",VALUE(1&amp;"/"&amp;MONTH(Tabla1[[#This Row],[Fecha Ingreso Plataforma]])&amp;"/"&amp;YEAR(Tabla1[[#This Row],[Fecha Ingreso Plataforma]])))</f>
        <v/>
      </c>
      <c r="AT1934" s="194" t="str">
        <f>+IF(AND(Tabla1[[#This Row],[dias]]&gt;=135,Tabla1[[#This Row],[Estado]]="Vigente"),"Si","No")</f>
        <v>No</v>
      </c>
      <c r="AU1934" s="194" t="str">
        <f>+IF(COUNTIF('PLAN EMPLEADO'!I:I,Tabla1[[#This Row],[Mail]])=0,"No","Si")</f>
        <v>No</v>
      </c>
      <c r="AV1934" s="194" t="s">
        <v>709</v>
      </c>
      <c r="AW1934" s="194" t="s">
        <v>9010</v>
      </c>
    </row>
    <row r="1935" spans="1:49" x14ac:dyDescent="0.2">
      <c r="A1935" s="193" t="s">
        <v>27</v>
      </c>
      <c r="B1935" s="193" t="s">
        <v>3115</v>
      </c>
      <c r="C1935" s="193" t="s">
        <v>28</v>
      </c>
      <c r="D1935" s="193" t="s">
        <v>30</v>
      </c>
      <c r="E1935" s="193" t="str">
        <f>+LEFT(Tabla1[[#This Row],[RutDV]],8)</f>
        <v>19866977</v>
      </c>
      <c r="F1935" s="193" t="str">
        <f>+RIGHT(Tabla1[[#This Row],[RutDV]],1)</f>
        <v>6</v>
      </c>
      <c r="G1935" s="193" t="s">
        <v>11021</v>
      </c>
      <c r="H1935" s="193" t="s">
        <v>11156</v>
      </c>
      <c r="I1935" s="194" t="str">
        <f>+TRIM(Tabla1[[#This Row],[Nombres]]&amp;" "&amp;Tabla1[[#This Row],[Apellidos]])</f>
        <v>TAMARA BELEN GONZALEZ ANDUEZA</v>
      </c>
      <c r="J1935" s="193" t="s">
        <v>10253</v>
      </c>
      <c r="K1935" s="193" t="s">
        <v>11047</v>
      </c>
      <c r="L1935" s="193" t="s">
        <v>2494</v>
      </c>
      <c r="M1935" s="193" t="s">
        <v>2499</v>
      </c>
      <c r="N1935" s="193" t="s">
        <v>3112</v>
      </c>
      <c r="O1935" s="193"/>
      <c r="P1935" s="195">
        <v>44186</v>
      </c>
      <c r="Q1935" s="195"/>
      <c r="R1935" s="196"/>
      <c r="S1935" s="196"/>
      <c r="T1935" s="196"/>
      <c r="U1935" s="196"/>
      <c r="V1935" s="195" t="s">
        <v>11070</v>
      </c>
      <c r="W1935" s="195" t="s">
        <v>10493</v>
      </c>
      <c r="X1935" s="193"/>
      <c r="Y1935" s="193" t="str">
        <f>+IFERROR(VLOOKUP(Tabla1[[#This Row],[Supervisor]],STAFF!E:H,4,0),"")</f>
        <v/>
      </c>
      <c r="Z1935" s="195">
        <v>44165</v>
      </c>
      <c r="AA1935" s="195"/>
      <c r="AB1935" s="193"/>
      <c r="AC1935" s="195"/>
      <c r="AD1935" s="193" t="s">
        <v>11156</v>
      </c>
      <c r="AE1935" s="193" t="s">
        <v>11156</v>
      </c>
      <c r="AF1935" s="193">
        <v>19474</v>
      </c>
      <c r="AG1935" s="193" t="s">
        <v>8607</v>
      </c>
      <c r="AH1935" s="193"/>
      <c r="AI1935" s="193"/>
      <c r="AJ1935" s="193">
        <v>94</v>
      </c>
      <c r="AK1935" s="193" t="s">
        <v>10493</v>
      </c>
      <c r="AL1935" s="193" t="s">
        <v>709</v>
      </c>
      <c r="AM1935" s="193"/>
      <c r="AN1935" s="193" t="str">
        <f>+IF(AL1935=45,1,"")</f>
        <v/>
      </c>
      <c r="AO1935" s="195">
        <f ca="1">+TODAY()</f>
        <v>44256</v>
      </c>
      <c r="AP1935" s="194" t="str">
        <f>+IF(Tabla1[[#This Row],[Fecha Ingreso Plataforma]]="","",AO1935-AC1935)</f>
        <v/>
      </c>
      <c r="AQ1935" s="195"/>
      <c r="AR1935" s="197">
        <f>+IF(Tabla1[[#This Row],[Fecha Baja]]="","",VALUE(1&amp;"/"&amp;MONTH(Tabla1[[#This Row],[Fecha Baja]])&amp;"/"&amp;YEAR(Tabla1[[#This Row],[Fecha Baja]])))</f>
        <v>44166</v>
      </c>
      <c r="AS1935" s="197" t="str">
        <f>IF(Tabla1[[#This Row],[Fecha Ingreso Plataforma]]="","",VALUE(1&amp;"/"&amp;MONTH(Tabla1[[#This Row],[Fecha Ingreso Plataforma]])&amp;"/"&amp;YEAR(Tabla1[[#This Row],[Fecha Ingreso Plataforma]])))</f>
        <v/>
      </c>
      <c r="AT1935" s="194" t="str">
        <f>+IF(AND(Tabla1[[#This Row],[dias]]&gt;=135,Tabla1[[#This Row],[Estado]]="Vigente"),"Si","No")</f>
        <v>No</v>
      </c>
      <c r="AU1935" s="194" t="str">
        <f>+IF(COUNTIF('PLAN EMPLEADO'!I:I,Tabla1[[#This Row],[Mail]])=0,"No","Si")</f>
        <v>No</v>
      </c>
      <c r="AV1935" s="194" t="s">
        <v>709</v>
      </c>
      <c r="AW1935" s="194" t="s">
        <v>9010</v>
      </c>
    </row>
    <row r="1936" spans="1:49" x14ac:dyDescent="0.2">
      <c r="A1936" s="193" t="s">
        <v>27</v>
      </c>
      <c r="B1936" s="193" t="s">
        <v>3115</v>
      </c>
      <c r="C1936" s="193" t="s">
        <v>28</v>
      </c>
      <c r="D1936" s="193" t="s">
        <v>30</v>
      </c>
      <c r="E1936" s="193" t="str">
        <f>+LEFT(Tabla1[[#This Row],[RutDV]],8)</f>
        <v>19400319</v>
      </c>
      <c r="F1936" s="193" t="str">
        <f>+RIGHT(Tabla1[[#This Row],[RutDV]],1)</f>
        <v>6</v>
      </c>
      <c r="G1936" s="193" t="s">
        <v>11022</v>
      </c>
      <c r="H1936" s="193" t="s">
        <v>11157</v>
      </c>
      <c r="I1936" s="194" t="str">
        <f>+TRIM(Tabla1[[#This Row],[Nombres]]&amp;" "&amp;Tabla1[[#This Row],[Apellidos]])</f>
        <v>WILSON ANDRES SOTO SALAZAR</v>
      </c>
      <c r="J1936" s="193" t="s">
        <v>11048</v>
      </c>
      <c r="K1936" s="193" t="s">
        <v>11049</v>
      </c>
      <c r="L1936" s="193" t="s">
        <v>2494</v>
      </c>
      <c r="M1936" s="193" t="s">
        <v>2499</v>
      </c>
      <c r="N1936" s="193" t="s">
        <v>3112</v>
      </c>
      <c r="O1936" s="193"/>
      <c r="P1936" s="195">
        <v>44186</v>
      </c>
      <c r="Q1936" s="195"/>
      <c r="R1936" s="196"/>
      <c r="S1936" s="196"/>
      <c r="T1936" s="196"/>
      <c r="U1936" s="196"/>
      <c r="V1936" s="195" t="s">
        <v>11071</v>
      </c>
      <c r="W1936" s="195" t="s">
        <v>10493</v>
      </c>
      <c r="X1936" s="193"/>
      <c r="Y1936" s="193" t="str">
        <f>+IFERROR(VLOOKUP(Tabla1[[#This Row],[Supervisor]],STAFF!E:H,4,0),"")</f>
        <v/>
      </c>
      <c r="Z1936" s="195">
        <v>44165</v>
      </c>
      <c r="AA1936" s="195"/>
      <c r="AB1936" s="193"/>
      <c r="AC1936" s="195"/>
      <c r="AD1936" s="193" t="s">
        <v>11157</v>
      </c>
      <c r="AE1936" s="193" t="s">
        <v>11157</v>
      </c>
      <c r="AF1936" s="193">
        <v>19491</v>
      </c>
      <c r="AG1936" s="193" t="s">
        <v>11174</v>
      </c>
      <c r="AH1936" s="193"/>
      <c r="AI1936" s="193"/>
      <c r="AJ1936" s="193">
        <v>94</v>
      </c>
      <c r="AK1936" s="193" t="s">
        <v>10493</v>
      </c>
      <c r="AL1936" s="193" t="s">
        <v>709</v>
      </c>
      <c r="AM1936" s="193"/>
      <c r="AN1936" s="193" t="str">
        <f>+IF(AL1936=45,1,"")</f>
        <v/>
      </c>
      <c r="AO1936" s="195">
        <f ca="1">+TODAY()</f>
        <v>44256</v>
      </c>
      <c r="AP1936" s="194" t="str">
        <f>+IF(Tabla1[[#This Row],[Fecha Ingreso Plataforma]]="","",AO1936-AC1936)</f>
        <v/>
      </c>
      <c r="AQ1936" s="195"/>
      <c r="AR1936" s="197">
        <f>+IF(Tabla1[[#This Row],[Fecha Baja]]="","",VALUE(1&amp;"/"&amp;MONTH(Tabla1[[#This Row],[Fecha Baja]])&amp;"/"&amp;YEAR(Tabla1[[#This Row],[Fecha Baja]])))</f>
        <v>44166</v>
      </c>
      <c r="AS1936" s="197" t="str">
        <f>IF(Tabla1[[#This Row],[Fecha Ingreso Plataforma]]="","",VALUE(1&amp;"/"&amp;MONTH(Tabla1[[#This Row],[Fecha Ingreso Plataforma]])&amp;"/"&amp;YEAR(Tabla1[[#This Row],[Fecha Ingreso Plataforma]])))</f>
        <v/>
      </c>
      <c r="AT1936" s="194" t="str">
        <f>+IF(AND(Tabla1[[#This Row],[dias]]&gt;=135,Tabla1[[#This Row],[Estado]]="Vigente"),"Si","No")</f>
        <v>No</v>
      </c>
      <c r="AU1936" s="194" t="str">
        <f>+IF(COUNTIF('PLAN EMPLEADO'!I:I,Tabla1[[#This Row],[Mail]])=0,"No","Si")</f>
        <v>No</v>
      </c>
      <c r="AV1936" s="194" t="s">
        <v>709</v>
      </c>
      <c r="AW1936" s="194" t="s">
        <v>9010</v>
      </c>
    </row>
    <row r="1937" spans="1:49" x14ac:dyDescent="0.2">
      <c r="A1937" s="193" t="s">
        <v>27</v>
      </c>
      <c r="B1937" s="193" t="s">
        <v>3115</v>
      </c>
      <c r="C1937" s="193" t="s">
        <v>28</v>
      </c>
      <c r="D1937" s="193" t="s">
        <v>30</v>
      </c>
      <c r="E1937" s="193" t="str">
        <f>+LEFT(Tabla1[[#This Row],[RutDV]],8)</f>
        <v>19350139</v>
      </c>
      <c r="F1937" s="193" t="str">
        <f>+RIGHT(Tabla1[[#This Row],[RutDV]],1)</f>
        <v>7</v>
      </c>
      <c r="G1937" s="193" t="s">
        <v>11024</v>
      </c>
      <c r="H1937" s="193" t="s">
        <v>11159</v>
      </c>
      <c r="I1937" s="194" t="str">
        <f>+TRIM(Tabla1[[#This Row],[Nombres]]&amp;" "&amp;Tabla1[[#This Row],[Apellidos]])</f>
        <v>BARBARA JAVIERA ROJAS AGUIRRE</v>
      </c>
      <c r="J1937" s="193" t="s">
        <v>11051</v>
      </c>
      <c r="K1937" s="193" t="s">
        <v>11052</v>
      </c>
      <c r="L1937" s="193" t="s">
        <v>2494</v>
      </c>
      <c r="M1937" s="193" t="s">
        <v>2499</v>
      </c>
      <c r="N1937" s="193" t="s">
        <v>3112</v>
      </c>
      <c r="O1937" s="193"/>
      <c r="P1937" s="195">
        <v>44193</v>
      </c>
      <c r="Q1937" s="195"/>
      <c r="R1937" s="196"/>
      <c r="S1937" s="196"/>
      <c r="T1937" s="196"/>
      <c r="U1937" s="196"/>
      <c r="V1937" s="195">
        <v>35402</v>
      </c>
      <c r="W1937" s="195" t="s">
        <v>7509</v>
      </c>
      <c r="X1937" s="193"/>
      <c r="Y1937" s="193" t="str">
        <f>+IFERROR(VLOOKUP(Tabla1[[#This Row],[Supervisor]],STAFF!E:H,4,0),"")</f>
        <v/>
      </c>
      <c r="Z1937" s="195">
        <v>44172</v>
      </c>
      <c r="AA1937" s="195"/>
      <c r="AB1937" s="193"/>
      <c r="AC1937" s="195"/>
      <c r="AD1937" s="193" t="s">
        <v>11159</v>
      </c>
      <c r="AE1937" s="193" t="s">
        <v>11159</v>
      </c>
      <c r="AF1937" s="193">
        <v>19507</v>
      </c>
      <c r="AG1937" s="193" t="s">
        <v>11176</v>
      </c>
      <c r="AH1937" s="193"/>
      <c r="AI1937" s="193"/>
      <c r="AJ1937" s="193">
        <v>95</v>
      </c>
      <c r="AK1937" s="193" t="s">
        <v>7509</v>
      </c>
      <c r="AL1937" s="193" t="s">
        <v>709</v>
      </c>
      <c r="AM1937" s="193"/>
      <c r="AN1937" s="193" t="str">
        <f>+IF(AL1937=45,1,"")</f>
        <v/>
      </c>
      <c r="AO1937" s="195">
        <f ca="1">+TODAY()</f>
        <v>44256</v>
      </c>
      <c r="AP1937" s="194" t="str">
        <f>+IF(Tabla1[[#This Row],[Fecha Ingreso Plataforma]]="","",AO1937-AC1937)</f>
        <v/>
      </c>
      <c r="AQ1937" s="195"/>
      <c r="AR1937" s="197">
        <f>+IF(Tabla1[[#This Row],[Fecha Baja]]="","",VALUE(1&amp;"/"&amp;MONTH(Tabla1[[#This Row],[Fecha Baja]])&amp;"/"&amp;YEAR(Tabla1[[#This Row],[Fecha Baja]])))</f>
        <v>44166</v>
      </c>
      <c r="AS1937" s="197" t="str">
        <f>IF(Tabla1[[#This Row],[Fecha Ingreso Plataforma]]="","",VALUE(1&amp;"/"&amp;MONTH(Tabla1[[#This Row],[Fecha Ingreso Plataforma]])&amp;"/"&amp;YEAR(Tabla1[[#This Row],[Fecha Ingreso Plataforma]])))</f>
        <v/>
      </c>
      <c r="AT1937" s="194" t="str">
        <f>+IF(AND(Tabla1[[#This Row],[dias]]&gt;=135,Tabla1[[#This Row],[Estado]]="Vigente"),"Si","No")</f>
        <v>No</v>
      </c>
      <c r="AU1937" s="194" t="str">
        <f>+IF(COUNTIF('PLAN EMPLEADO'!I:I,Tabla1[[#This Row],[Mail]])=0,"No","Si")</f>
        <v>No</v>
      </c>
      <c r="AV1937" s="194" t="s">
        <v>709</v>
      </c>
      <c r="AW1937" s="194" t="s">
        <v>9010</v>
      </c>
    </row>
    <row r="1938" spans="1:49" x14ac:dyDescent="0.2">
      <c r="A1938" s="193" t="s">
        <v>27</v>
      </c>
      <c r="B1938" s="193" t="s">
        <v>3115</v>
      </c>
      <c r="C1938" s="193" t="s">
        <v>28</v>
      </c>
      <c r="D1938" s="193" t="s">
        <v>30</v>
      </c>
      <c r="E1938" s="193" t="str">
        <f>+LEFT(Tabla1[[#This Row],[RutDV]],8)</f>
        <v>19769962</v>
      </c>
      <c r="F1938" s="193" t="str">
        <f>+RIGHT(Tabla1[[#This Row],[RutDV]],1)</f>
        <v>0</v>
      </c>
      <c r="G1938" s="193" t="s">
        <v>11183</v>
      </c>
      <c r="H1938" s="193" t="s">
        <v>11261</v>
      </c>
      <c r="I1938" s="194" t="str">
        <f>+TRIM(Tabla1[[#This Row],[Nombres]]&amp;" "&amp;Tabla1[[#This Row],[Apellidos]])</f>
        <v>CAROLIN ANDREA CAMPAÑA IBACACHE</v>
      </c>
      <c r="J1938" s="193" t="s">
        <v>11192</v>
      </c>
      <c r="K1938" s="193" t="s">
        <v>2104</v>
      </c>
      <c r="L1938" s="193" t="s">
        <v>2494</v>
      </c>
      <c r="M1938" s="193" t="s">
        <v>2499</v>
      </c>
      <c r="N1938" s="193" t="s">
        <v>3112</v>
      </c>
      <c r="O1938" s="193"/>
      <c r="P1938" s="195">
        <v>44193</v>
      </c>
      <c r="Q1938" s="195"/>
      <c r="R1938" s="196"/>
      <c r="S1938" s="196"/>
      <c r="T1938" s="196"/>
      <c r="U1938" s="196"/>
      <c r="V1938" s="195">
        <v>35684</v>
      </c>
      <c r="W1938" s="195" t="s">
        <v>7509</v>
      </c>
      <c r="X1938" s="193"/>
      <c r="Y1938" s="193" t="str">
        <f>+IFERROR(VLOOKUP(Tabla1[[#This Row],[Supervisor]],STAFF!E:H,4,0),"")</f>
        <v/>
      </c>
      <c r="Z1938" s="195">
        <v>44172</v>
      </c>
      <c r="AA1938" s="195"/>
      <c r="AB1938" s="193"/>
      <c r="AC1938" s="195"/>
      <c r="AD1938" s="193" t="s">
        <v>11261</v>
      </c>
      <c r="AE1938" s="193" t="s">
        <v>11261</v>
      </c>
      <c r="AF1938" s="193">
        <v>19203</v>
      </c>
      <c r="AG1938" s="193" t="s">
        <v>11270</v>
      </c>
      <c r="AH1938" s="193"/>
      <c r="AI1938" s="193"/>
      <c r="AJ1938" s="193">
        <v>95</v>
      </c>
      <c r="AK1938" s="193" t="s">
        <v>7509</v>
      </c>
      <c r="AL1938" s="193" t="s">
        <v>709</v>
      </c>
      <c r="AM1938" s="193"/>
      <c r="AN1938" s="193" t="str">
        <f>+IF(AL1938=45,1,"")</f>
        <v/>
      </c>
      <c r="AO1938" s="195">
        <f ca="1">+TODAY()</f>
        <v>44256</v>
      </c>
      <c r="AP1938" s="194" t="str">
        <f>+IF(Tabla1[[#This Row],[Fecha Ingreso Plataforma]]="","",AO1938-AC1938)</f>
        <v/>
      </c>
      <c r="AQ1938" s="195"/>
      <c r="AR1938" s="197">
        <f>+IF(Tabla1[[#This Row],[Fecha Baja]]="","",VALUE(1&amp;"/"&amp;MONTH(Tabla1[[#This Row],[Fecha Baja]])&amp;"/"&amp;YEAR(Tabla1[[#This Row],[Fecha Baja]])))</f>
        <v>44166</v>
      </c>
      <c r="AS1938" s="197" t="str">
        <f>IF(Tabla1[[#This Row],[Fecha Ingreso Plataforma]]="","",VALUE(1&amp;"/"&amp;MONTH(Tabla1[[#This Row],[Fecha Ingreso Plataforma]])&amp;"/"&amp;YEAR(Tabla1[[#This Row],[Fecha Ingreso Plataforma]])))</f>
        <v/>
      </c>
      <c r="AT1938" s="194" t="str">
        <f>+IF(AND(Tabla1[[#This Row],[dias]]&gt;=135,Tabla1[[#This Row],[Estado]]="Vigente"),"Si","No")</f>
        <v>No</v>
      </c>
      <c r="AU1938" s="194" t="str">
        <f>+IF(COUNTIF('PLAN EMPLEADO'!I:I,Tabla1[[#This Row],[Mail]])=0,"No","Si")</f>
        <v>No</v>
      </c>
      <c r="AV1938" s="194" t="s">
        <v>709</v>
      </c>
      <c r="AW1938" s="194" t="s">
        <v>9010</v>
      </c>
    </row>
    <row r="1939" spans="1:49" x14ac:dyDescent="0.2">
      <c r="A1939" s="193" t="s">
        <v>27</v>
      </c>
      <c r="B1939" s="193" t="s">
        <v>3115</v>
      </c>
      <c r="C1939" s="193" t="s">
        <v>28</v>
      </c>
      <c r="D1939" s="193" t="s">
        <v>30</v>
      </c>
      <c r="E1939" s="193" t="str">
        <f>+LEFT(Tabla1[[#This Row],[RutDV]],8)</f>
        <v>19463303</v>
      </c>
      <c r="F1939" s="193" t="str">
        <f>+RIGHT(Tabla1[[#This Row],[RutDV]],1)</f>
        <v>3</v>
      </c>
      <c r="G1939" s="193" t="s">
        <v>11185</v>
      </c>
      <c r="H1939" s="193" t="s">
        <v>11262</v>
      </c>
      <c r="I1939" s="194" t="str">
        <f>+TRIM(Tabla1[[#This Row],[Nombres]]&amp;" "&amp;Tabla1[[#This Row],[Apellidos]])</f>
        <v>JESUS IGNACIO BUSTAMANTE BUSTAMANTE</v>
      </c>
      <c r="J1939" s="193" t="s">
        <v>11195</v>
      </c>
      <c r="K1939" s="193" t="s">
        <v>11196</v>
      </c>
      <c r="L1939" s="193" t="s">
        <v>2494</v>
      </c>
      <c r="M1939" s="193" t="s">
        <v>2499</v>
      </c>
      <c r="N1939" s="193" t="s">
        <v>3112</v>
      </c>
      <c r="O1939" s="193"/>
      <c r="P1939" s="195">
        <v>44193</v>
      </c>
      <c r="Q1939" s="195"/>
      <c r="R1939" s="196"/>
      <c r="S1939" s="196"/>
      <c r="T1939" s="196"/>
      <c r="U1939" s="196"/>
      <c r="V1939" s="195">
        <v>35467</v>
      </c>
      <c r="W1939" s="195" t="s">
        <v>7509</v>
      </c>
      <c r="X1939" s="193"/>
      <c r="Y1939" s="193" t="str">
        <f>+IFERROR(VLOOKUP(Tabla1[[#This Row],[Supervisor]],STAFF!E:H,4,0),"")</f>
        <v/>
      </c>
      <c r="Z1939" s="195">
        <v>44172</v>
      </c>
      <c r="AA1939" s="195"/>
      <c r="AB1939" s="193"/>
      <c r="AC1939" s="195"/>
      <c r="AD1939" s="193" t="s">
        <v>11262</v>
      </c>
      <c r="AE1939" s="193" t="s">
        <v>11262</v>
      </c>
      <c r="AF1939" s="193">
        <v>19157</v>
      </c>
      <c r="AG1939" s="193" t="s">
        <v>11271</v>
      </c>
      <c r="AH1939" s="193"/>
      <c r="AI1939" s="193"/>
      <c r="AJ1939" s="193">
        <v>95</v>
      </c>
      <c r="AK1939" s="193" t="s">
        <v>7509</v>
      </c>
      <c r="AL1939" s="193" t="s">
        <v>709</v>
      </c>
      <c r="AM1939" s="193"/>
      <c r="AN1939" s="193" t="str">
        <f>+IF(AL1939=45,1,"")</f>
        <v/>
      </c>
      <c r="AO1939" s="195">
        <f ca="1">+TODAY()</f>
        <v>44256</v>
      </c>
      <c r="AP1939" s="194" t="str">
        <f>+IF(Tabla1[[#This Row],[Fecha Ingreso Plataforma]]="","",AO1939-AC1939)</f>
        <v/>
      </c>
      <c r="AQ1939" s="195"/>
      <c r="AR1939" s="197">
        <f>+IF(Tabla1[[#This Row],[Fecha Baja]]="","",VALUE(1&amp;"/"&amp;MONTH(Tabla1[[#This Row],[Fecha Baja]])&amp;"/"&amp;YEAR(Tabla1[[#This Row],[Fecha Baja]])))</f>
        <v>44166</v>
      </c>
      <c r="AS1939" s="197" t="str">
        <f>IF(Tabla1[[#This Row],[Fecha Ingreso Plataforma]]="","",VALUE(1&amp;"/"&amp;MONTH(Tabla1[[#This Row],[Fecha Ingreso Plataforma]])&amp;"/"&amp;YEAR(Tabla1[[#This Row],[Fecha Ingreso Plataforma]])))</f>
        <v/>
      </c>
      <c r="AT1939" s="194" t="str">
        <f>+IF(AND(Tabla1[[#This Row],[dias]]&gt;=135,Tabla1[[#This Row],[Estado]]="Vigente"),"Si","No")</f>
        <v>No</v>
      </c>
      <c r="AU1939" s="194" t="str">
        <f>+IF(COUNTIF('PLAN EMPLEADO'!I:I,Tabla1[[#This Row],[Mail]])=0,"No","Si")</f>
        <v>No</v>
      </c>
      <c r="AV1939" s="194" t="s">
        <v>709</v>
      </c>
      <c r="AW1939" s="194" t="s">
        <v>9010</v>
      </c>
    </row>
    <row r="1940" spans="1:49" x14ac:dyDescent="0.2">
      <c r="A1940" s="193" t="s">
        <v>27</v>
      </c>
      <c r="B1940" s="193" t="s">
        <v>3115</v>
      </c>
      <c r="C1940" s="193" t="s">
        <v>28</v>
      </c>
      <c r="D1940" s="193" t="s">
        <v>30</v>
      </c>
      <c r="E1940" s="193" t="str">
        <f>+LEFT(Tabla1[[#This Row],[RutDV]],8)</f>
        <v>19554855</v>
      </c>
      <c r="F1940" s="193" t="str">
        <f>+RIGHT(Tabla1[[#This Row],[RutDV]],1)</f>
        <v>2</v>
      </c>
      <c r="G1940" s="193" t="s">
        <v>11184</v>
      </c>
      <c r="H1940" s="193" t="s">
        <v>11263</v>
      </c>
      <c r="I1940" s="194" t="str">
        <f>+TRIM(Tabla1[[#This Row],[Nombres]]&amp;" "&amp;Tabla1[[#This Row],[Apellidos]])</f>
        <v>MARIA PAZ GUZMAN CASTILLO</v>
      </c>
      <c r="J1940" s="193" t="s">
        <v>11193</v>
      </c>
      <c r="K1940" s="193" t="s">
        <v>11194</v>
      </c>
      <c r="L1940" s="193" t="s">
        <v>2494</v>
      </c>
      <c r="M1940" s="193" t="s">
        <v>2499</v>
      </c>
      <c r="N1940" s="193" t="s">
        <v>3112</v>
      </c>
      <c r="O1940" s="193"/>
      <c r="P1940" s="195">
        <v>44193</v>
      </c>
      <c r="Q1940" s="195"/>
      <c r="R1940" s="196"/>
      <c r="S1940" s="196"/>
      <c r="T1940" s="196"/>
      <c r="U1940" s="196"/>
      <c r="V1940" s="195">
        <v>35561</v>
      </c>
      <c r="W1940" s="195" t="s">
        <v>7509</v>
      </c>
      <c r="X1940" s="193"/>
      <c r="Y1940" s="193" t="str">
        <f>+IFERROR(VLOOKUP(Tabla1[[#This Row],[Supervisor]],STAFF!E:H,4,0),"")</f>
        <v/>
      </c>
      <c r="Z1940" s="195">
        <v>44172</v>
      </c>
      <c r="AA1940" s="195"/>
      <c r="AB1940" s="193"/>
      <c r="AC1940" s="195"/>
      <c r="AD1940" s="193" t="s">
        <v>11263</v>
      </c>
      <c r="AE1940" s="193" t="s">
        <v>11263</v>
      </c>
      <c r="AF1940" s="193">
        <v>19164</v>
      </c>
      <c r="AG1940" s="193" t="s">
        <v>6044</v>
      </c>
      <c r="AH1940" s="193"/>
      <c r="AI1940" s="193"/>
      <c r="AJ1940" s="193">
        <v>95</v>
      </c>
      <c r="AK1940" s="193" t="s">
        <v>7509</v>
      </c>
      <c r="AL1940" s="193" t="s">
        <v>709</v>
      </c>
      <c r="AM1940" s="193"/>
      <c r="AN1940" s="193" t="str">
        <f>+IF(AL1940=45,1,"")</f>
        <v/>
      </c>
      <c r="AO1940" s="195">
        <f ca="1">+TODAY()</f>
        <v>44256</v>
      </c>
      <c r="AP1940" s="194" t="str">
        <f>+IF(Tabla1[[#This Row],[Fecha Ingreso Plataforma]]="","",AO1940-AC1940)</f>
        <v/>
      </c>
      <c r="AQ1940" s="195"/>
      <c r="AR1940" s="197">
        <f>+IF(Tabla1[[#This Row],[Fecha Baja]]="","",VALUE(1&amp;"/"&amp;MONTH(Tabla1[[#This Row],[Fecha Baja]])&amp;"/"&amp;YEAR(Tabla1[[#This Row],[Fecha Baja]])))</f>
        <v>44166</v>
      </c>
      <c r="AS1940" s="197" t="str">
        <f>IF(Tabla1[[#This Row],[Fecha Ingreso Plataforma]]="","",VALUE(1&amp;"/"&amp;MONTH(Tabla1[[#This Row],[Fecha Ingreso Plataforma]])&amp;"/"&amp;YEAR(Tabla1[[#This Row],[Fecha Ingreso Plataforma]])))</f>
        <v/>
      </c>
      <c r="AT1940" s="194" t="str">
        <f>+IF(AND(Tabla1[[#This Row],[dias]]&gt;=135,Tabla1[[#This Row],[Estado]]="Vigente"),"Si","No")</f>
        <v>No</v>
      </c>
      <c r="AU1940" s="194" t="str">
        <f>+IF(COUNTIF('PLAN EMPLEADO'!I:I,Tabla1[[#This Row],[Mail]])=0,"No","Si")</f>
        <v>Si</v>
      </c>
      <c r="AV1940" s="194" t="s">
        <v>709</v>
      </c>
      <c r="AW1940" s="194" t="s">
        <v>9010</v>
      </c>
    </row>
    <row r="1941" spans="1:49" x14ac:dyDescent="0.2">
      <c r="A1941" s="193" t="s">
        <v>27</v>
      </c>
      <c r="B1941" s="193" t="s">
        <v>3115</v>
      </c>
      <c r="C1941" s="193" t="s">
        <v>28</v>
      </c>
      <c r="D1941" s="193" t="s">
        <v>30</v>
      </c>
      <c r="E1941" s="193" t="str">
        <f>+LEFT(Tabla1[[#This Row],[RutDV]],8)</f>
        <v>19563016</v>
      </c>
      <c r="F1941" s="193" t="str">
        <f>+RIGHT(Tabla1[[#This Row],[RutDV]],1)</f>
        <v>K</v>
      </c>
      <c r="G1941" s="193" t="s">
        <v>11186</v>
      </c>
      <c r="H1941" s="193" t="s">
        <v>11264</v>
      </c>
      <c r="I1941" s="194" t="str">
        <f>+TRIM(Tabla1[[#This Row],[Nombres]]&amp;" "&amp;Tabla1[[#This Row],[Apellidos]])</f>
        <v>PATRICIA ISABEL ROMERO ARENAS</v>
      </c>
      <c r="J1941" s="193" t="s">
        <v>11197</v>
      </c>
      <c r="K1941" s="193" t="s">
        <v>11198</v>
      </c>
      <c r="L1941" s="193" t="s">
        <v>2494</v>
      </c>
      <c r="M1941" s="193" t="s">
        <v>2499</v>
      </c>
      <c r="N1941" s="193" t="s">
        <v>3112</v>
      </c>
      <c r="O1941" s="193"/>
      <c r="P1941" s="195">
        <v>44193</v>
      </c>
      <c r="Q1941" s="195"/>
      <c r="R1941" s="196"/>
      <c r="S1941" s="196"/>
      <c r="T1941" s="196"/>
      <c r="U1941" s="196"/>
      <c r="V1941" s="195">
        <v>35394</v>
      </c>
      <c r="W1941" s="195" t="s">
        <v>7509</v>
      </c>
      <c r="X1941" s="193"/>
      <c r="Y1941" s="193" t="str">
        <f>+IFERROR(VLOOKUP(Tabla1[[#This Row],[Supervisor]],STAFF!E:H,4,0),"")</f>
        <v/>
      </c>
      <c r="Z1941" s="195">
        <v>44172</v>
      </c>
      <c r="AA1941" s="195"/>
      <c r="AB1941" s="193"/>
      <c r="AC1941" s="195"/>
      <c r="AD1941" s="193" t="s">
        <v>11264</v>
      </c>
      <c r="AE1941" s="193" t="s">
        <v>11264</v>
      </c>
      <c r="AF1941" s="193">
        <v>19477</v>
      </c>
      <c r="AG1941" s="193" t="s">
        <v>11272</v>
      </c>
      <c r="AH1941" s="193"/>
      <c r="AI1941" s="193"/>
      <c r="AJ1941" s="193">
        <v>95</v>
      </c>
      <c r="AK1941" s="193" t="s">
        <v>7509</v>
      </c>
      <c r="AL1941" s="193" t="s">
        <v>709</v>
      </c>
      <c r="AM1941" s="193"/>
      <c r="AN1941" s="193" t="str">
        <f>+IF(AL1941=45,1,"")</f>
        <v/>
      </c>
      <c r="AO1941" s="195">
        <f ca="1">+TODAY()</f>
        <v>44256</v>
      </c>
      <c r="AP1941" s="194" t="str">
        <f>+IF(Tabla1[[#This Row],[Fecha Ingreso Plataforma]]="","",AO1941-AC1941)</f>
        <v/>
      </c>
      <c r="AQ1941" s="195"/>
      <c r="AR1941" s="197">
        <f>+IF(Tabla1[[#This Row],[Fecha Baja]]="","",VALUE(1&amp;"/"&amp;MONTH(Tabla1[[#This Row],[Fecha Baja]])&amp;"/"&amp;YEAR(Tabla1[[#This Row],[Fecha Baja]])))</f>
        <v>44166</v>
      </c>
      <c r="AS1941" s="197" t="str">
        <f>IF(Tabla1[[#This Row],[Fecha Ingreso Plataforma]]="","",VALUE(1&amp;"/"&amp;MONTH(Tabla1[[#This Row],[Fecha Ingreso Plataforma]])&amp;"/"&amp;YEAR(Tabla1[[#This Row],[Fecha Ingreso Plataforma]])))</f>
        <v/>
      </c>
      <c r="AT1941" s="194" t="str">
        <f>+IF(AND(Tabla1[[#This Row],[dias]]&gt;=135,Tabla1[[#This Row],[Estado]]="Vigente"),"Si","No")</f>
        <v>No</v>
      </c>
      <c r="AU1941" s="194" t="str">
        <f>+IF(COUNTIF('PLAN EMPLEADO'!I:I,Tabla1[[#This Row],[Mail]])=0,"No","Si")</f>
        <v>No</v>
      </c>
      <c r="AV1941" s="194" t="s">
        <v>709</v>
      </c>
      <c r="AW1941" s="194" t="s">
        <v>9010</v>
      </c>
    </row>
    <row r="1942" spans="1:49" x14ac:dyDescent="0.2">
      <c r="A1942" s="193" t="s">
        <v>27</v>
      </c>
      <c r="B1942" s="193" t="s">
        <v>3115</v>
      </c>
      <c r="C1942" s="193" t="s">
        <v>28</v>
      </c>
      <c r="D1942" s="193" t="s">
        <v>30</v>
      </c>
      <c r="E1942" s="193" t="str">
        <f>+LEFT(Tabla1[[#This Row],[RutDV]],8)</f>
        <v>18758349</v>
      </c>
      <c r="F1942" s="193" t="str">
        <f>+RIGHT(Tabla1[[#This Row],[RutDV]],1)</f>
        <v>7</v>
      </c>
      <c r="G1942" s="193" t="s">
        <v>11190</v>
      </c>
      <c r="H1942" s="193" t="s">
        <v>11265</v>
      </c>
      <c r="I1942" s="194" t="str">
        <f>+TRIM(Tabla1[[#This Row],[Nombres]]&amp;" "&amp;Tabla1[[#This Row],[Apellidos]])</f>
        <v>STEPHANIE DOMINIQUE REBOLLEDO ARAYA</v>
      </c>
      <c r="J1942" s="193" t="s">
        <v>11204</v>
      </c>
      <c r="K1942" s="193" t="s">
        <v>11205</v>
      </c>
      <c r="L1942" s="193" t="s">
        <v>2494</v>
      </c>
      <c r="M1942" s="193" t="s">
        <v>2499</v>
      </c>
      <c r="N1942" s="193" t="s">
        <v>3112</v>
      </c>
      <c r="O1942" s="193"/>
      <c r="P1942" s="195">
        <v>44193</v>
      </c>
      <c r="Q1942" s="195"/>
      <c r="R1942" s="196"/>
      <c r="S1942" s="196"/>
      <c r="T1942" s="196"/>
      <c r="U1942" s="196"/>
      <c r="V1942" s="195">
        <v>34570</v>
      </c>
      <c r="W1942" s="195" t="s">
        <v>7509</v>
      </c>
      <c r="X1942" s="193"/>
      <c r="Y1942" s="193" t="str">
        <f>+IFERROR(VLOOKUP(Tabla1[[#This Row],[Supervisor]],STAFF!E:H,4,0),"")</f>
        <v/>
      </c>
      <c r="Z1942" s="195">
        <v>44172</v>
      </c>
      <c r="AA1942" s="195"/>
      <c r="AB1942" s="193"/>
      <c r="AC1942" s="195"/>
      <c r="AD1942" s="193" t="s">
        <v>11265</v>
      </c>
      <c r="AE1942" s="193" t="s">
        <v>11265</v>
      </c>
      <c r="AF1942" s="193">
        <v>19464</v>
      </c>
      <c r="AG1942" s="193" t="s">
        <v>11273</v>
      </c>
      <c r="AH1942" s="193"/>
      <c r="AI1942" s="193"/>
      <c r="AJ1942" s="193">
        <v>95</v>
      </c>
      <c r="AK1942" s="193" t="s">
        <v>7509</v>
      </c>
      <c r="AL1942" s="193" t="s">
        <v>709</v>
      </c>
      <c r="AM1942" s="193"/>
      <c r="AN1942" s="193" t="str">
        <f>+IF(AL1942=45,1,"")</f>
        <v/>
      </c>
      <c r="AO1942" s="195">
        <f ca="1">+TODAY()</f>
        <v>44256</v>
      </c>
      <c r="AP1942" s="194" t="str">
        <f>+IF(Tabla1[[#This Row],[Fecha Ingreso Plataforma]]="","",AO1942-AC1942)</f>
        <v/>
      </c>
      <c r="AQ1942" s="195"/>
      <c r="AR1942" s="197">
        <f>+IF(Tabla1[[#This Row],[Fecha Baja]]="","",VALUE(1&amp;"/"&amp;MONTH(Tabla1[[#This Row],[Fecha Baja]])&amp;"/"&amp;YEAR(Tabla1[[#This Row],[Fecha Baja]])))</f>
        <v>44166</v>
      </c>
      <c r="AS1942" s="197" t="str">
        <f>IF(Tabla1[[#This Row],[Fecha Ingreso Plataforma]]="","",VALUE(1&amp;"/"&amp;MONTH(Tabla1[[#This Row],[Fecha Ingreso Plataforma]])&amp;"/"&amp;YEAR(Tabla1[[#This Row],[Fecha Ingreso Plataforma]])))</f>
        <v/>
      </c>
      <c r="AT1942" s="194" t="str">
        <f>+IF(AND(Tabla1[[#This Row],[dias]]&gt;=135,Tabla1[[#This Row],[Estado]]="Vigente"),"Si","No")</f>
        <v>No</v>
      </c>
      <c r="AU1942" s="194" t="str">
        <f>+IF(COUNTIF('PLAN EMPLEADO'!I:I,Tabla1[[#This Row],[Mail]])=0,"No","Si")</f>
        <v>No</v>
      </c>
      <c r="AV1942" s="194" t="s">
        <v>709</v>
      </c>
      <c r="AW1942" s="194" t="s">
        <v>9010</v>
      </c>
    </row>
    <row r="1943" spans="1:49" x14ac:dyDescent="0.2">
      <c r="A1943" s="193" t="s">
        <v>27</v>
      </c>
      <c r="B1943" s="193" t="s">
        <v>3115</v>
      </c>
      <c r="C1943" s="193" t="s">
        <v>28</v>
      </c>
      <c r="D1943" s="193" t="s">
        <v>30</v>
      </c>
      <c r="E1943" s="193" t="str">
        <f>+LEFT(Tabla1[[#This Row],[RutDV]],8)</f>
        <v>17909814</v>
      </c>
      <c r="F1943" s="193" t="str">
        <f>+RIGHT(Tabla1[[#This Row],[RutDV]],1)</f>
        <v>8</v>
      </c>
      <c r="G1943" s="193" t="s">
        <v>11189</v>
      </c>
      <c r="H1943" s="193" t="s">
        <v>11266</v>
      </c>
      <c r="I1943" s="194" t="str">
        <f>+TRIM(Tabla1[[#This Row],[Nombres]]&amp;" "&amp;Tabla1[[#This Row],[Apellidos]])</f>
        <v>STEPHANIE SAYONARA OYARZO SEPULVEDA</v>
      </c>
      <c r="J1943" s="193" t="s">
        <v>11202</v>
      </c>
      <c r="K1943" s="193" t="s">
        <v>11203</v>
      </c>
      <c r="L1943" s="193" t="s">
        <v>2494</v>
      </c>
      <c r="M1943" s="193" t="s">
        <v>2499</v>
      </c>
      <c r="N1943" s="193" t="s">
        <v>3112</v>
      </c>
      <c r="O1943" s="193"/>
      <c r="P1943" s="195">
        <v>44193</v>
      </c>
      <c r="Q1943" s="195"/>
      <c r="R1943" s="196"/>
      <c r="S1943" s="196"/>
      <c r="T1943" s="196"/>
      <c r="U1943" s="196"/>
      <c r="V1943" s="195">
        <v>33858</v>
      </c>
      <c r="W1943" s="195" t="s">
        <v>7509</v>
      </c>
      <c r="X1943" s="193"/>
      <c r="Y1943" s="193" t="str">
        <f>+IFERROR(VLOOKUP(Tabla1[[#This Row],[Supervisor]],STAFF!E:H,4,0),"")</f>
        <v/>
      </c>
      <c r="Z1943" s="195">
        <v>44172</v>
      </c>
      <c r="AA1943" s="195"/>
      <c r="AB1943" s="193"/>
      <c r="AC1943" s="195"/>
      <c r="AD1943" s="193" t="s">
        <v>11266</v>
      </c>
      <c r="AE1943" s="193" t="s">
        <v>11266</v>
      </c>
      <c r="AF1943" s="193">
        <v>19465</v>
      </c>
      <c r="AG1943" s="193" t="s">
        <v>11274</v>
      </c>
      <c r="AH1943" s="193"/>
      <c r="AI1943" s="193"/>
      <c r="AJ1943" s="193">
        <v>95</v>
      </c>
      <c r="AK1943" s="193" t="s">
        <v>7509</v>
      </c>
      <c r="AL1943" s="193" t="s">
        <v>709</v>
      </c>
      <c r="AM1943" s="193"/>
      <c r="AN1943" s="193" t="str">
        <f>+IF(AL1943=45,1,"")</f>
        <v/>
      </c>
      <c r="AO1943" s="195">
        <f ca="1">+TODAY()</f>
        <v>44256</v>
      </c>
      <c r="AP1943" s="194" t="str">
        <f>+IF(Tabla1[[#This Row],[Fecha Ingreso Plataforma]]="","",AO1943-AC1943)</f>
        <v/>
      </c>
      <c r="AQ1943" s="195"/>
      <c r="AR1943" s="197">
        <f>+IF(Tabla1[[#This Row],[Fecha Baja]]="","",VALUE(1&amp;"/"&amp;MONTH(Tabla1[[#This Row],[Fecha Baja]])&amp;"/"&amp;YEAR(Tabla1[[#This Row],[Fecha Baja]])))</f>
        <v>44166</v>
      </c>
      <c r="AS1943" s="197" t="str">
        <f>IF(Tabla1[[#This Row],[Fecha Ingreso Plataforma]]="","",VALUE(1&amp;"/"&amp;MONTH(Tabla1[[#This Row],[Fecha Ingreso Plataforma]])&amp;"/"&amp;YEAR(Tabla1[[#This Row],[Fecha Ingreso Plataforma]])))</f>
        <v/>
      </c>
      <c r="AT1943" s="194" t="str">
        <f>+IF(AND(Tabla1[[#This Row],[dias]]&gt;=135,Tabla1[[#This Row],[Estado]]="Vigente"),"Si","No")</f>
        <v>No</v>
      </c>
      <c r="AU1943" s="194" t="str">
        <f>+IF(COUNTIF('PLAN EMPLEADO'!I:I,Tabla1[[#This Row],[Mail]])=0,"No","Si")</f>
        <v>No</v>
      </c>
      <c r="AV1943" s="194" t="s">
        <v>709</v>
      </c>
      <c r="AW1943" s="194" t="s">
        <v>9010</v>
      </c>
    </row>
    <row r="1944" spans="1:49" x14ac:dyDescent="0.2">
      <c r="A1944" s="193" t="s">
        <v>27</v>
      </c>
      <c r="B1944" s="193" t="s">
        <v>3115</v>
      </c>
      <c r="C1944" s="193" t="s">
        <v>28</v>
      </c>
      <c r="D1944" s="193" t="s">
        <v>30</v>
      </c>
      <c r="E1944" s="193" t="str">
        <f>+LEFT(Tabla1[[#This Row],[RutDV]],8)</f>
        <v>16979390</v>
      </c>
      <c r="F1944" s="193" t="str">
        <f>+RIGHT(Tabla1[[#This Row],[RutDV]],1)</f>
        <v>5</v>
      </c>
      <c r="G1944" s="193" t="s">
        <v>11188</v>
      </c>
      <c r="H1944" s="193" t="s">
        <v>11267</v>
      </c>
      <c r="I1944" s="194" t="str">
        <f>+TRIM(Tabla1[[#This Row],[Nombres]]&amp;" "&amp;Tabla1[[#This Row],[Apellidos]])</f>
        <v>VALENTINA JAVIERA MANZO REYES</v>
      </c>
      <c r="J1944" s="193" t="s">
        <v>10119</v>
      </c>
      <c r="K1944" s="193" t="s">
        <v>11201</v>
      </c>
      <c r="L1944" s="193" t="s">
        <v>2494</v>
      </c>
      <c r="M1944" s="193" t="s">
        <v>2499</v>
      </c>
      <c r="N1944" s="193" t="s">
        <v>3112</v>
      </c>
      <c r="O1944" s="193"/>
      <c r="P1944" s="195">
        <v>44193</v>
      </c>
      <c r="Q1944" s="195"/>
      <c r="R1944" s="196"/>
      <c r="S1944" s="196"/>
      <c r="T1944" s="196"/>
      <c r="U1944" s="196"/>
      <c r="V1944" s="195">
        <v>32772</v>
      </c>
      <c r="W1944" s="195" t="s">
        <v>7509</v>
      </c>
      <c r="X1944" s="193"/>
      <c r="Y1944" s="193" t="str">
        <f>+IFERROR(VLOOKUP(Tabla1[[#This Row],[Supervisor]],STAFF!E:H,4,0),"")</f>
        <v/>
      </c>
      <c r="Z1944" s="195">
        <v>44172</v>
      </c>
      <c r="AA1944" s="195"/>
      <c r="AB1944" s="193"/>
      <c r="AC1944" s="195"/>
      <c r="AD1944" s="193" t="s">
        <v>11267</v>
      </c>
      <c r="AE1944" s="193" t="s">
        <v>11267</v>
      </c>
      <c r="AF1944" s="193">
        <v>19508</v>
      </c>
      <c r="AG1944" s="193" t="s">
        <v>11275</v>
      </c>
      <c r="AH1944" s="193"/>
      <c r="AI1944" s="193"/>
      <c r="AJ1944" s="193">
        <v>95</v>
      </c>
      <c r="AK1944" s="193" t="s">
        <v>7509</v>
      </c>
      <c r="AL1944" s="193" t="s">
        <v>709</v>
      </c>
      <c r="AM1944" s="193"/>
      <c r="AN1944" s="193" t="str">
        <f>+IF(AL1944=45,1,"")</f>
        <v/>
      </c>
      <c r="AO1944" s="195">
        <f ca="1">+TODAY()</f>
        <v>44256</v>
      </c>
      <c r="AP1944" s="194" t="str">
        <f>+IF(Tabla1[[#This Row],[Fecha Ingreso Plataforma]]="","",AO1944-AC1944)</f>
        <v/>
      </c>
      <c r="AQ1944" s="195"/>
      <c r="AR1944" s="197">
        <f>+IF(Tabla1[[#This Row],[Fecha Baja]]="","",VALUE(1&amp;"/"&amp;MONTH(Tabla1[[#This Row],[Fecha Baja]])&amp;"/"&amp;YEAR(Tabla1[[#This Row],[Fecha Baja]])))</f>
        <v>44166</v>
      </c>
      <c r="AS1944" s="197" t="str">
        <f>IF(Tabla1[[#This Row],[Fecha Ingreso Plataforma]]="","",VALUE(1&amp;"/"&amp;MONTH(Tabla1[[#This Row],[Fecha Ingreso Plataforma]])&amp;"/"&amp;YEAR(Tabla1[[#This Row],[Fecha Ingreso Plataforma]])))</f>
        <v/>
      </c>
      <c r="AT1944" s="194" t="str">
        <f>+IF(AND(Tabla1[[#This Row],[dias]]&gt;=135,Tabla1[[#This Row],[Estado]]="Vigente"),"Si","No")</f>
        <v>No</v>
      </c>
      <c r="AU1944" s="194" t="str">
        <f>+IF(COUNTIF('PLAN EMPLEADO'!I:I,Tabla1[[#This Row],[Mail]])=0,"No","Si")</f>
        <v>No</v>
      </c>
      <c r="AV1944" s="194" t="s">
        <v>709</v>
      </c>
      <c r="AW1944" s="194" t="s">
        <v>9010</v>
      </c>
    </row>
    <row r="1945" spans="1:49" x14ac:dyDescent="0.2">
      <c r="A1945" s="193" t="s">
        <v>27</v>
      </c>
      <c r="B1945" s="193" t="s">
        <v>3115</v>
      </c>
      <c r="C1945" s="193" t="s">
        <v>28</v>
      </c>
      <c r="D1945" s="193" t="s">
        <v>30</v>
      </c>
      <c r="E1945" s="193" t="str">
        <f>+LEFT(Tabla1[[#This Row],[RutDV]],8)</f>
        <v>18495673</v>
      </c>
      <c r="F1945" s="193" t="str">
        <f>+RIGHT(Tabla1[[#This Row],[RutDV]],1)</f>
        <v>K</v>
      </c>
      <c r="G1945" s="193" t="s">
        <v>11236</v>
      </c>
      <c r="H1945" s="193" t="s">
        <v>11286</v>
      </c>
      <c r="I1945" s="194" t="str">
        <f>+TRIM(Tabla1[[#This Row],[Nombres]]&amp;" "&amp;Tabla1[[#This Row],[Apellidos]])</f>
        <v>JORDAN ALEXIS VERGARA CORTES</v>
      </c>
      <c r="J1945" s="193" t="s">
        <v>11215</v>
      </c>
      <c r="K1945" s="193" t="s">
        <v>11216</v>
      </c>
      <c r="L1945" s="193" t="s">
        <v>2494</v>
      </c>
      <c r="M1945" s="193" t="s">
        <v>2499</v>
      </c>
      <c r="N1945" s="193" t="s">
        <v>3112</v>
      </c>
      <c r="O1945" s="193"/>
      <c r="P1945" s="195">
        <v>44203</v>
      </c>
      <c r="Q1945" s="195"/>
      <c r="R1945" s="196"/>
      <c r="S1945" s="196"/>
      <c r="T1945" s="196"/>
      <c r="U1945" s="196"/>
      <c r="V1945" s="195" t="s">
        <v>11249</v>
      </c>
      <c r="W1945" s="195" t="s">
        <v>8319</v>
      </c>
      <c r="X1945" s="37" t="s">
        <v>4468</v>
      </c>
      <c r="Y1945" s="37" t="str">
        <f>+IFERROR(VLOOKUP(Tabla1[[#This Row],[Supervisor]],STAFF!E:H,4,0),"")</f>
        <v>FRANCISCO JAVIER SUAREZ VEGA</v>
      </c>
      <c r="Z1945" s="195">
        <v>44179</v>
      </c>
      <c r="AA1945" s="195">
        <v>44201</v>
      </c>
      <c r="AB1945" s="193"/>
      <c r="AC1945" s="195">
        <v>44202</v>
      </c>
      <c r="AD1945" s="193" t="s">
        <v>11286</v>
      </c>
      <c r="AE1945" s="193" t="s">
        <v>11286</v>
      </c>
      <c r="AF1945" s="193">
        <v>19038</v>
      </c>
      <c r="AG1945" s="193" t="s">
        <v>11299</v>
      </c>
      <c r="AH1945" s="193"/>
      <c r="AI1945" s="193"/>
      <c r="AJ1945" s="193">
        <v>96</v>
      </c>
      <c r="AK1945" s="193" t="s">
        <v>5890</v>
      </c>
      <c r="AL1945" s="193" t="s">
        <v>709</v>
      </c>
      <c r="AM1945" s="193" t="s">
        <v>3519</v>
      </c>
      <c r="AN1945" s="193" t="str">
        <f>+IF(AL1945=45,1,"")</f>
        <v/>
      </c>
      <c r="AO1945" s="195">
        <f ca="1">+TODAY()</f>
        <v>44256</v>
      </c>
      <c r="AP1945" s="194">
        <f ca="1">+IF(Tabla1[[#This Row],[Fecha Ingreso Plataforma]]="","",AO1945-AC1945)</f>
        <v>54</v>
      </c>
      <c r="AQ1945" s="195"/>
      <c r="AR1945" s="197">
        <f>+IF(Tabla1[[#This Row],[Fecha Baja]]="","",VALUE(1&amp;"/"&amp;MONTH(Tabla1[[#This Row],[Fecha Baja]])&amp;"/"&amp;YEAR(Tabla1[[#This Row],[Fecha Baja]])))</f>
        <v>44197</v>
      </c>
      <c r="AS1945" s="197">
        <f>IF(Tabla1[[#This Row],[Fecha Ingreso Plataforma]]="","",VALUE(1&amp;"/"&amp;MONTH(Tabla1[[#This Row],[Fecha Ingreso Plataforma]])&amp;"/"&amp;YEAR(Tabla1[[#This Row],[Fecha Ingreso Plataforma]])))</f>
        <v>44197</v>
      </c>
      <c r="AT1945" s="194" t="str">
        <f ca="1">+IF(AND(Tabla1[[#This Row],[dias]]&gt;=135,Tabla1[[#This Row],[Estado]]="Vigente"),"Si","No")</f>
        <v>No</v>
      </c>
      <c r="AU1945" s="194" t="str">
        <f>+IF(COUNTIF('PLAN EMPLEADO'!I:I,Tabla1[[#This Row],[Mail]])=0,"No","Si")</f>
        <v>No</v>
      </c>
      <c r="AV1945" s="194" t="s">
        <v>709</v>
      </c>
      <c r="AW1945" s="194" t="s">
        <v>9010</v>
      </c>
    </row>
    <row r="1946" spans="1:49" x14ac:dyDescent="0.2">
      <c r="A1946" s="193" t="s">
        <v>27</v>
      </c>
      <c r="B1946" s="193" t="s">
        <v>3115</v>
      </c>
      <c r="C1946" s="193" t="s">
        <v>28</v>
      </c>
      <c r="D1946" s="193" t="s">
        <v>30</v>
      </c>
      <c r="E1946" s="193" t="str">
        <f>+LEFT(Tabla1[[#This Row],[RutDV]],8)</f>
        <v>19256157</v>
      </c>
      <c r="F1946" s="193" t="str">
        <f>+RIGHT(Tabla1[[#This Row],[RutDV]],1)</f>
        <v>4</v>
      </c>
      <c r="G1946" s="193" t="s">
        <v>11239</v>
      </c>
      <c r="H1946" s="193" t="s">
        <v>11290</v>
      </c>
      <c r="I1946" s="194" t="str">
        <f>+TRIM(Tabla1[[#This Row],[Nombres]]&amp;" "&amp;Tabla1[[#This Row],[Apellidos]])</f>
        <v>NATALIA BEATRIZ GONZALEZ JAIME</v>
      </c>
      <c r="J1946" s="193" t="s">
        <v>11221</v>
      </c>
      <c r="K1946" s="193" t="s">
        <v>11222</v>
      </c>
      <c r="L1946" s="193" t="s">
        <v>2494</v>
      </c>
      <c r="M1946" s="193" t="s">
        <v>2499</v>
      </c>
      <c r="N1946" s="193" t="s">
        <v>3112</v>
      </c>
      <c r="O1946" s="193"/>
      <c r="P1946" s="195">
        <v>44203</v>
      </c>
      <c r="Q1946" s="195"/>
      <c r="R1946" s="196"/>
      <c r="S1946" s="196"/>
      <c r="T1946" s="196"/>
      <c r="U1946" s="196"/>
      <c r="V1946" s="195" t="s">
        <v>11252</v>
      </c>
      <c r="W1946" s="195" t="s">
        <v>11378</v>
      </c>
      <c r="X1946" s="78" t="s">
        <v>5793</v>
      </c>
      <c r="Y1946" s="78" t="str">
        <f>+IFERROR(VLOOKUP(Tabla1[[#This Row],[Supervisor]],STAFF!E:H,4,0),"")</f>
        <v>FRANCISCO JAVIER SUAREZ VEGA</v>
      </c>
      <c r="Z1946" s="195">
        <v>44179</v>
      </c>
      <c r="AA1946" s="195">
        <v>44201</v>
      </c>
      <c r="AB1946" s="193"/>
      <c r="AC1946" s="195">
        <v>44202</v>
      </c>
      <c r="AD1946" s="193" t="s">
        <v>11290</v>
      </c>
      <c r="AE1946" s="193" t="s">
        <v>11290</v>
      </c>
      <c r="AF1946" s="193">
        <v>19083</v>
      </c>
      <c r="AG1946" s="193" t="s">
        <v>11303</v>
      </c>
      <c r="AH1946" s="193"/>
      <c r="AI1946" s="193"/>
      <c r="AJ1946" s="193">
        <v>96</v>
      </c>
      <c r="AK1946" s="193" t="s">
        <v>5890</v>
      </c>
      <c r="AL1946" s="193" t="s">
        <v>709</v>
      </c>
      <c r="AM1946" s="193" t="s">
        <v>3519</v>
      </c>
      <c r="AN1946" s="193" t="str">
        <f>+IF(AL1946=45,1,"")</f>
        <v/>
      </c>
      <c r="AO1946" s="195">
        <f ca="1">+TODAY()</f>
        <v>44256</v>
      </c>
      <c r="AP1946" s="194">
        <f ca="1">+IF(Tabla1[[#This Row],[Fecha Ingreso Plataforma]]="","",AO1946-AC1946)</f>
        <v>54</v>
      </c>
      <c r="AQ1946" s="195"/>
      <c r="AR1946" s="197">
        <f>+IF(Tabla1[[#This Row],[Fecha Baja]]="","",VALUE(1&amp;"/"&amp;MONTH(Tabla1[[#This Row],[Fecha Baja]])&amp;"/"&amp;YEAR(Tabla1[[#This Row],[Fecha Baja]])))</f>
        <v>44197</v>
      </c>
      <c r="AS1946" s="197">
        <f>IF(Tabla1[[#This Row],[Fecha Ingreso Plataforma]]="","",VALUE(1&amp;"/"&amp;MONTH(Tabla1[[#This Row],[Fecha Ingreso Plataforma]])&amp;"/"&amp;YEAR(Tabla1[[#This Row],[Fecha Ingreso Plataforma]])))</f>
        <v>44197</v>
      </c>
      <c r="AT1946" s="194" t="str">
        <f ca="1">+IF(AND(Tabla1[[#This Row],[dias]]&gt;=135,Tabla1[[#This Row],[Estado]]="Vigente"),"Si","No")</f>
        <v>No</v>
      </c>
      <c r="AU1946" s="194" t="str">
        <f>+IF(COUNTIF('PLAN EMPLEADO'!I:I,Tabla1[[#This Row],[Mail]])=0,"No","Si")</f>
        <v>No</v>
      </c>
      <c r="AV1946" s="194" t="s">
        <v>709</v>
      </c>
      <c r="AW1946" s="194" t="s">
        <v>9010</v>
      </c>
    </row>
    <row r="1947" spans="1:49" x14ac:dyDescent="0.2">
      <c r="A1947" s="193" t="s">
        <v>27</v>
      </c>
      <c r="B1947" s="193" t="s">
        <v>3115</v>
      </c>
      <c r="C1947" s="193" t="s">
        <v>28</v>
      </c>
      <c r="D1947" s="193" t="s">
        <v>30</v>
      </c>
      <c r="E1947" s="193" t="str">
        <f>+LEFT(Tabla1[[#This Row],[RutDV]],8)</f>
        <v>19312115</v>
      </c>
      <c r="F1947" s="193" t="str">
        <f>+RIGHT(Tabla1[[#This Row],[RutDV]],1)</f>
        <v>2</v>
      </c>
      <c r="G1947" s="193" t="s">
        <v>11237</v>
      </c>
      <c r="H1947" s="193" t="s">
        <v>11279</v>
      </c>
      <c r="I1947" s="194" t="str">
        <f>+TRIM(Tabla1[[#This Row],[Nombres]]&amp;" "&amp;Tabla1[[#This Row],[Apellidos]])</f>
        <v>ALEX MAURICIO RODRIGUEZ PASTRAN</v>
      </c>
      <c r="J1947" s="193" t="s">
        <v>11217</v>
      </c>
      <c r="K1947" s="193" t="s">
        <v>11218</v>
      </c>
      <c r="L1947" s="193" t="s">
        <v>2494</v>
      </c>
      <c r="M1947" s="193" t="s">
        <v>2499</v>
      </c>
      <c r="N1947" s="193" t="s">
        <v>3112</v>
      </c>
      <c r="O1947" s="193"/>
      <c r="P1947" s="195">
        <v>44201</v>
      </c>
      <c r="Q1947" s="195"/>
      <c r="R1947" s="196"/>
      <c r="S1947" s="196"/>
      <c r="T1947" s="196"/>
      <c r="U1947" s="196"/>
      <c r="V1947" s="195" t="s">
        <v>11250</v>
      </c>
      <c r="W1947" s="195" t="s">
        <v>5890</v>
      </c>
      <c r="X1947" s="193" t="s">
        <v>5793</v>
      </c>
      <c r="Y1947" s="193" t="str">
        <f>+IFERROR(VLOOKUP(Tabla1[[#This Row],[Supervisor]],STAFF!E:H,4,0),"")</f>
        <v/>
      </c>
      <c r="Z1947" s="195">
        <v>44179</v>
      </c>
      <c r="AA1947" s="195"/>
      <c r="AB1947" s="193"/>
      <c r="AC1947" s="195"/>
      <c r="AD1947" s="193" t="s">
        <v>11279</v>
      </c>
      <c r="AE1947" s="193" t="s">
        <v>11279</v>
      </c>
      <c r="AF1947" s="193">
        <v>19042</v>
      </c>
      <c r="AG1947" s="193" t="s">
        <v>11292</v>
      </c>
      <c r="AH1947" s="193"/>
      <c r="AI1947" s="193"/>
      <c r="AJ1947" s="193">
        <v>96</v>
      </c>
      <c r="AK1947" s="193" t="s">
        <v>5890</v>
      </c>
      <c r="AL1947" s="193" t="s">
        <v>709</v>
      </c>
      <c r="AM1947" s="193"/>
      <c r="AN1947" s="193" t="str">
        <f>+IF(AL1947=45,1,"")</f>
        <v/>
      </c>
      <c r="AO1947" s="195">
        <f ca="1">+TODAY()</f>
        <v>44256</v>
      </c>
      <c r="AP1947" s="194" t="str">
        <f>+IF(Tabla1[[#This Row],[Fecha Ingreso Plataforma]]="","",AO1947-AC1947)</f>
        <v/>
      </c>
      <c r="AQ1947" s="195"/>
      <c r="AR1947" s="197">
        <f>+IF(Tabla1[[#This Row],[Fecha Baja]]="","",VALUE(1&amp;"/"&amp;MONTH(Tabla1[[#This Row],[Fecha Baja]])&amp;"/"&amp;YEAR(Tabla1[[#This Row],[Fecha Baja]])))</f>
        <v>44197</v>
      </c>
      <c r="AS1947" s="197" t="str">
        <f>IF(Tabla1[[#This Row],[Fecha Ingreso Plataforma]]="","",VALUE(1&amp;"/"&amp;MONTH(Tabla1[[#This Row],[Fecha Ingreso Plataforma]])&amp;"/"&amp;YEAR(Tabla1[[#This Row],[Fecha Ingreso Plataforma]])))</f>
        <v/>
      </c>
      <c r="AT1947" s="194" t="str">
        <f>+IF(AND(Tabla1[[#This Row],[dias]]&gt;=135,Tabla1[[#This Row],[Estado]]="Vigente"),"Si","No")</f>
        <v>No</v>
      </c>
      <c r="AU1947" s="194" t="str">
        <f>+IF(COUNTIF('PLAN EMPLEADO'!I:I,Tabla1[[#This Row],[Mail]])=0,"No","Si")</f>
        <v>No</v>
      </c>
      <c r="AV1947" s="194" t="s">
        <v>709</v>
      </c>
      <c r="AW1947" s="194" t="s">
        <v>9010</v>
      </c>
    </row>
    <row r="1948" spans="1:49" x14ac:dyDescent="0.2">
      <c r="A1948" s="193" t="s">
        <v>27</v>
      </c>
      <c r="B1948" s="193" t="s">
        <v>3115</v>
      </c>
      <c r="C1948" s="193" t="s">
        <v>28</v>
      </c>
      <c r="D1948" s="193" t="s">
        <v>30</v>
      </c>
      <c r="E1948" s="193" t="str">
        <f>+LEFT(Tabla1[[#This Row],[RutDV]],8)</f>
        <v>19302398</v>
      </c>
      <c r="F1948" s="193" t="str">
        <f>+RIGHT(Tabla1[[#This Row],[RutDV]],1)</f>
        <v>3</v>
      </c>
      <c r="G1948" s="193" t="s">
        <v>11240</v>
      </c>
      <c r="H1948" s="193" t="s">
        <v>11280</v>
      </c>
      <c r="I1948" s="194" t="str">
        <f>+TRIM(Tabla1[[#This Row],[Nombres]]&amp;" "&amp;Tabla1[[#This Row],[Apellidos]])</f>
        <v>ANDREA PATRICIA ZELADA DELGADO</v>
      </c>
      <c r="J1948" s="193" t="s">
        <v>11223</v>
      </c>
      <c r="K1948" s="193" t="s">
        <v>10231</v>
      </c>
      <c r="L1948" s="193" t="s">
        <v>2494</v>
      </c>
      <c r="M1948" s="193" t="s">
        <v>2499</v>
      </c>
      <c r="N1948" s="193" t="s">
        <v>3112</v>
      </c>
      <c r="O1948" s="193"/>
      <c r="P1948" s="195">
        <v>44201</v>
      </c>
      <c r="Q1948" s="195"/>
      <c r="R1948" s="196"/>
      <c r="S1948" s="196"/>
      <c r="T1948" s="196"/>
      <c r="U1948" s="196"/>
      <c r="V1948" s="195" t="s">
        <v>11253</v>
      </c>
      <c r="W1948" s="195" t="s">
        <v>5890</v>
      </c>
      <c r="X1948" s="193" t="s">
        <v>5793</v>
      </c>
      <c r="Y1948" s="193" t="str">
        <f>+IFERROR(VLOOKUP(Tabla1[[#This Row],[Supervisor]],STAFF!E:H,4,0),"")</f>
        <v/>
      </c>
      <c r="Z1948" s="195">
        <v>44179</v>
      </c>
      <c r="AA1948" s="195"/>
      <c r="AB1948" s="193"/>
      <c r="AC1948" s="195"/>
      <c r="AD1948" s="193" t="s">
        <v>11280</v>
      </c>
      <c r="AE1948" s="193" t="s">
        <v>11280</v>
      </c>
      <c r="AF1948" s="193">
        <v>19087</v>
      </c>
      <c r="AG1948" s="193" t="s">
        <v>11293</v>
      </c>
      <c r="AH1948" s="193"/>
      <c r="AI1948" s="193"/>
      <c r="AJ1948" s="193">
        <v>96</v>
      </c>
      <c r="AK1948" s="193" t="s">
        <v>5890</v>
      </c>
      <c r="AL1948" s="193" t="s">
        <v>709</v>
      </c>
      <c r="AM1948" s="193"/>
      <c r="AN1948" s="193" t="str">
        <f>+IF(AL1948=45,1,"")</f>
        <v/>
      </c>
      <c r="AO1948" s="195">
        <f ca="1">+TODAY()</f>
        <v>44256</v>
      </c>
      <c r="AP1948" s="194" t="str">
        <f>+IF(Tabla1[[#This Row],[Fecha Ingreso Plataforma]]="","",AO1948-AC1948)</f>
        <v/>
      </c>
      <c r="AQ1948" s="195"/>
      <c r="AR1948" s="197">
        <f>+IF(Tabla1[[#This Row],[Fecha Baja]]="","",VALUE(1&amp;"/"&amp;MONTH(Tabla1[[#This Row],[Fecha Baja]])&amp;"/"&amp;YEAR(Tabla1[[#This Row],[Fecha Baja]])))</f>
        <v>44197</v>
      </c>
      <c r="AS1948" s="197" t="str">
        <f>IF(Tabla1[[#This Row],[Fecha Ingreso Plataforma]]="","",VALUE(1&amp;"/"&amp;MONTH(Tabla1[[#This Row],[Fecha Ingreso Plataforma]])&amp;"/"&amp;YEAR(Tabla1[[#This Row],[Fecha Ingreso Plataforma]])))</f>
        <v/>
      </c>
      <c r="AT1948" s="194" t="str">
        <f>+IF(AND(Tabla1[[#This Row],[dias]]&gt;=135,Tabla1[[#This Row],[Estado]]="Vigente"),"Si","No")</f>
        <v>No</v>
      </c>
      <c r="AU1948" s="194" t="str">
        <f>+IF(COUNTIF('PLAN EMPLEADO'!I:I,Tabla1[[#This Row],[Mail]])=0,"No","Si")</f>
        <v>No</v>
      </c>
      <c r="AV1948" s="194" t="s">
        <v>709</v>
      </c>
      <c r="AW1948" s="194" t="s">
        <v>9010</v>
      </c>
    </row>
    <row r="1949" spans="1:49" x14ac:dyDescent="0.2">
      <c r="A1949" s="193" t="s">
        <v>27</v>
      </c>
      <c r="B1949" s="193" t="s">
        <v>3115</v>
      </c>
      <c r="C1949" s="193" t="s">
        <v>28</v>
      </c>
      <c r="D1949" s="193" t="s">
        <v>30</v>
      </c>
      <c r="E1949" s="193" t="str">
        <f>+LEFT(Tabla1[[#This Row],[RutDV]],8)</f>
        <v>19539138</v>
      </c>
      <c r="F1949" s="193" t="str">
        <f>+RIGHT(Tabla1[[#This Row],[RutDV]],1)</f>
        <v>6</v>
      </c>
      <c r="G1949" s="193" t="s">
        <v>11235</v>
      </c>
      <c r="H1949" s="193" t="s">
        <v>11281</v>
      </c>
      <c r="I1949" s="194" t="str">
        <f>+TRIM(Tabla1[[#This Row],[Nombres]]&amp;" "&amp;Tabla1[[#This Row],[Apellidos]])</f>
        <v>DIEGO PABLO CRUZ PLAZA</v>
      </c>
      <c r="J1949" s="193" t="s">
        <v>11213</v>
      </c>
      <c r="K1949" s="193" t="s">
        <v>11214</v>
      </c>
      <c r="L1949" s="193" t="s">
        <v>2494</v>
      </c>
      <c r="M1949" s="193" t="s">
        <v>2499</v>
      </c>
      <c r="N1949" s="193" t="s">
        <v>3112</v>
      </c>
      <c r="O1949" s="193"/>
      <c r="P1949" s="195">
        <v>44201</v>
      </c>
      <c r="Q1949" s="195"/>
      <c r="R1949" s="196"/>
      <c r="S1949" s="196"/>
      <c r="T1949" s="196"/>
      <c r="U1949" s="196"/>
      <c r="V1949" s="195" t="s">
        <v>11248</v>
      </c>
      <c r="W1949" s="195" t="s">
        <v>5890</v>
      </c>
      <c r="X1949" s="193" t="s">
        <v>5793</v>
      </c>
      <c r="Y1949" s="193" t="str">
        <f>+IFERROR(VLOOKUP(Tabla1[[#This Row],[Supervisor]],STAFF!E:H,4,0),"")</f>
        <v/>
      </c>
      <c r="Z1949" s="195">
        <v>44179</v>
      </c>
      <c r="AA1949" s="195"/>
      <c r="AB1949" s="193"/>
      <c r="AC1949" s="195"/>
      <c r="AD1949" s="193" t="s">
        <v>11281</v>
      </c>
      <c r="AE1949" s="193" t="s">
        <v>11281</v>
      </c>
      <c r="AF1949" s="193">
        <v>19031</v>
      </c>
      <c r="AG1949" s="193" t="s">
        <v>11294</v>
      </c>
      <c r="AH1949" s="193"/>
      <c r="AI1949" s="193"/>
      <c r="AJ1949" s="193">
        <v>96</v>
      </c>
      <c r="AK1949" s="193" t="s">
        <v>5890</v>
      </c>
      <c r="AL1949" s="193" t="s">
        <v>709</v>
      </c>
      <c r="AM1949" s="193"/>
      <c r="AN1949" s="193" t="str">
        <f>+IF(AL1949=45,1,"")</f>
        <v/>
      </c>
      <c r="AO1949" s="195">
        <f ca="1">+TODAY()</f>
        <v>44256</v>
      </c>
      <c r="AP1949" s="194" t="str">
        <f>+IF(Tabla1[[#This Row],[Fecha Ingreso Plataforma]]="","",AO1949-AC1949)</f>
        <v/>
      </c>
      <c r="AQ1949" s="195"/>
      <c r="AR1949" s="197">
        <f>+IF(Tabla1[[#This Row],[Fecha Baja]]="","",VALUE(1&amp;"/"&amp;MONTH(Tabla1[[#This Row],[Fecha Baja]])&amp;"/"&amp;YEAR(Tabla1[[#This Row],[Fecha Baja]])))</f>
        <v>44197</v>
      </c>
      <c r="AS1949" s="197" t="str">
        <f>IF(Tabla1[[#This Row],[Fecha Ingreso Plataforma]]="","",VALUE(1&amp;"/"&amp;MONTH(Tabla1[[#This Row],[Fecha Ingreso Plataforma]])&amp;"/"&amp;YEAR(Tabla1[[#This Row],[Fecha Ingreso Plataforma]])))</f>
        <v/>
      </c>
      <c r="AT1949" s="194" t="str">
        <f>+IF(AND(Tabla1[[#This Row],[dias]]&gt;=135,Tabla1[[#This Row],[Estado]]="Vigente"),"Si","No")</f>
        <v>No</v>
      </c>
      <c r="AU1949" s="194" t="str">
        <f>+IF(COUNTIF('PLAN EMPLEADO'!I:I,Tabla1[[#This Row],[Mail]])=0,"No","Si")</f>
        <v>No</v>
      </c>
      <c r="AV1949" s="194" t="s">
        <v>709</v>
      </c>
      <c r="AW1949" s="194" t="s">
        <v>9010</v>
      </c>
    </row>
    <row r="1950" spans="1:49" x14ac:dyDescent="0.2">
      <c r="A1950" s="193" t="s">
        <v>27</v>
      </c>
      <c r="B1950" s="193" t="s">
        <v>3115</v>
      </c>
      <c r="C1950" s="193" t="s">
        <v>28</v>
      </c>
      <c r="D1950" s="193" t="s">
        <v>30</v>
      </c>
      <c r="E1950" s="193" t="str">
        <f>+LEFT(Tabla1[[#This Row],[RutDV]],8)</f>
        <v>19252975</v>
      </c>
      <c r="F1950" s="193" t="str">
        <f>+RIGHT(Tabla1[[#This Row],[RutDV]],1)</f>
        <v>1</v>
      </c>
      <c r="G1950" s="193" t="s">
        <v>11234</v>
      </c>
      <c r="H1950" s="193" t="s">
        <v>11283</v>
      </c>
      <c r="I1950" s="194" t="str">
        <f>+TRIM(Tabla1[[#This Row],[Nombres]]&amp;" "&amp;Tabla1[[#This Row],[Apellidos]])</f>
        <v>GALIA FRANCISCA JOFRE ROMERO</v>
      </c>
      <c r="J1950" s="193" t="s">
        <v>11212</v>
      </c>
      <c r="K1950" s="193" t="s">
        <v>10758</v>
      </c>
      <c r="L1950" s="193" t="s">
        <v>2494</v>
      </c>
      <c r="M1950" s="193" t="s">
        <v>2499</v>
      </c>
      <c r="N1950" s="193" t="s">
        <v>3112</v>
      </c>
      <c r="O1950" s="193"/>
      <c r="P1950" s="195">
        <v>44201</v>
      </c>
      <c r="Q1950" s="195"/>
      <c r="R1950" s="196"/>
      <c r="S1950" s="196"/>
      <c r="T1950" s="196"/>
      <c r="U1950" s="196"/>
      <c r="V1950" s="195" t="s">
        <v>11247</v>
      </c>
      <c r="W1950" s="195" t="s">
        <v>5890</v>
      </c>
      <c r="X1950" s="193" t="s">
        <v>5793</v>
      </c>
      <c r="Y1950" s="193" t="str">
        <f>+IFERROR(VLOOKUP(Tabla1[[#This Row],[Supervisor]],STAFF!E:H,4,0),"")</f>
        <v/>
      </c>
      <c r="Z1950" s="195">
        <v>44179</v>
      </c>
      <c r="AA1950" s="195"/>
      <c r="AB1950" s="193"/>
      <c r="AC1950" s="195"/>
      <c r="AD1950" s="193" t="s">
        <v>11283</v>
      </c>
      <c r="AE1950" s="193" t="s">
        <v>11283</v>
      </c>
      <c r="AF1950" s="193">
        <v>19019</v>
      </c>
      <c r="AG1950" s="193" t="s">
        <v>11296</v>
      </c>
      <c r="AH1950" s="193"/>
      <c r="AI1950" s="193"/>
      <c r="AJ1950" s="193">
        <v>96</v>
      </c>
      <c r="AK1950" s="193" t="s">
        <v>5890</v>
      </c>
      <c r="AL1950" s="193" t="s">
        <v>709</v>
      </c>
      <c r="AM1950" s="193"/>
      <c r="AN1950" s="193" t="str">
        <f>+IF(AL1950=45,1,"")</f>
        <v/>
      </c>
      <c r="AO1950" s="195">
        <f ca="1">+TODAY()</f>
        <v>44256</v>
      </c>
      <c r="AP1950" s="194" t="str">
        <f>+IF(Tabla1[[#This Row],[Fecha Ingreso Plataforma]]="","",AO1950-AC1950)</f>
        <v/>
      </c>
      <c r="AQ1950" s="195"/>
      <c r="AR1950" s="197">
        <f>+IF(Tabla1[[#This Row],[Fecha Baja]]="","",VALUE(1&amp;"/"&amp;MONTH(Tabla1[[#This Row],[Fecha Baja]])&amp;"/"&amp;YEAR(Tabla1[[#This Row],[Fecha Baja]])))</f>
        <v>44197</v>
      </c>
      <c r="AS1950" s="197" t="str">
        <f>IF(Tabla1[[#This Row],[Fecha Ingreso Plataforma]]="","",VALUE(1&amp;"/"&amp;MONTH(Tabla1[[#This Row],[Fecha Ingreso Plataforma]])&amp;"/"&amp;YEAR(Tabla1[[#This Row],[Fecha Ingreso Plataforma]])))</f>
        <v/>
      </c>
      <c r="AT1950" s="194" t="str">
        <f>+IF(AND(Tabla1[[#This Row],[dias]]&gt;=135,Tabla1[[#This Row],[Estado]]="Vigente"),"Si","No")</f>
        <v>No</v>
      </c>
      <c r="AU1950" s="194" t="str">
        <f>+IF(COUNTIF('PLAN EMPLEADO'!I:I,Tabla1[[#This Row],[Mail]])=0,"No","Si")</f>
        <v>No</v>
      </c>
      <c r="AV1950" s="194" t="s">
        <v>709</v>
      </c>
      <c r="AW1950" s="194" t="s">
        <v>9010</v>
      </c>
    </row>
    <row r="1951" spans="1:49" x14ac:dyDescent="0.2">
      <c r="A1951" s="193" t="s">
        <v>27</v>
      </c>
      <c r="B1951" s="193" t="s">
        <v>3115</v>
      </c>
      <c r="C1951" s="193" t="s">
        <v>28</v>
      </c>
      <c r="D1951" s="193" t="s">
        <v>30</v>
      </c>
      <c r="E1951" s="193" t="str">
        <f>+LEFT(Tabla1[[#This Row],[RutDV]],8)</f>
        <v>21905306</v>
      </c>
      <c r="F1951" s="193" t="str">
        <f>+RIGHT(Tabla1[[#This Row],[RutDV]],1)</f>
        <v>1</v>
      </c>
      <c r="G1951" s="193" t="s">
        <v>11243</v>
      </c>
      <c r="H1951" s="193" t="s">
        <v>11284</v>
      </c>
      <c r="I1951" s="194" t="str">
        <f>+TRIM(Tabla1[[#This Row],[Nombres]]&amp;" "&amp;Tabla1[[#This Row],[Apellidos]])</f>
        <v>GEZ GERS EZEQUIEL ALVAN MIO</v>
      </c>
      <c r="J1951" s="193" t="s">
        <v>11228</v>
      </c>
      <c r="K1951" s="193" t="s">
        <v>11229</v>
      </c>
      <c r="L1951" s="193" t="s">
        <v>2494</v>
      </c>
      <c r="M1951" s="193" t="s">
        <v>2499</v>
      </c>
      <c r="N1951" s="193" t="s">
        <v>3112</v>
      </c>
      <c r="O1951" s="193"/>
      <c r="P1951" s="195">
        <v>44201</v>
      </c>
      <c r="Q1951" s="195"/>
      <c r="R1951" s="196"/>
      <c r="S1951" s="196"/>
      <c r="T1951" s="196"/>
      <c r="U1951" s="196"/>
      <c r="V1951" s="195" t="s">
        <v>11256</v>
      </c>
      <c r="W1951" s="195" t="s">
        <v>5890</v>
      </c>
      <c r="X1951" s="193" t="s">
        <v>5793</v>
      </c>
      <c r="Y1951" s="193" t="str">
        <f>+IFERROR(VLOOKUP(Tabla1[[#This Row],[Supervisor]],STAFF!E:H,4,0),"")</f>
        <v/>
      </c>
      <c r="Z1951" s="195">
        <v>44179</v>
      </c>
      <c r="AA1951" s="195"/>
      <c r="AB1951" s="193"/>
      <c r="AC1951" s="195"/>
      <c r="AD1951" s="193" t="s">
        <v>11284</v>
      </c>
      <c r="AE1951" s="193" t="s">
        <v>11284</v>
      </c>
      <c r="AF1951" s="193">
        <v>19106</v>
      </c>
      <c r="AG1951" s="193" t="s">
        <v>11297</v>
      </c>
      <c r="AH1951" s="193"/>
      <c r="AI1951" s="193"/>
      <c r="AJ1951" s="193">
        <v>96</v>
      </c>
      <c r="AK1951" s="193" t="s">
        <v>5890</v>
      </c>
      <c r="AL1951" s="193" t="s">
        <v>709</v>
      </c>
      <c r="AM1951" s="193"/>
      <c r="AN1951" s="193" t="str">
        <f>+IF(AL1951=45,1,"")</f>
        <v/>
      </c>
      <c r="AO1951" s="195">
        <f ca="1">+TODAY()</f>
        <v>44256</v>
      </c>
      <c r="AP1951" s="194" t="str">
        <f>+IF(Tabla1[[#This Row],[Fecha Ingreso Plataforma]]="","",AO1951-AC1951)</f>
        <v/>
      </c>
      <c r="AQ1951" s="195"/>
      <c r="AR1951" s="197">
        <f>+IF(Tabla1[[#This Row],[Fecha Baja]]="","",VALUE(1&amp;"/"&amp;MONTH(Tabla1[[#This Row],[Fecha Baja]])&amp;"/"&amp;YEAR(Tabla1[[#This Row],[Fecha Baja]])))</f>
        <v>44197</v>
      </c>
      <c r="AS1951" s="197" t="str">
        <f>IF(Tabla1[[#This Row],[Fecha Ingreso Plataforma]]="","",VALUE(1&amp;"/"&amp;MONTH(Tabla1[[#This Row],[Fecha Ingreso Plataforma]])&amp;"/"&amp;YEAR(Tabla1[[#This Row],[Fecha Ingreso Plataforma]])))</f>
        <v/>
      </c>
      <c r="AT1951" s="194" t="str">
        <f>+IF(AND(Tabla1[[#This Row],[dias]]&gt;=135,Tabla1[[#This Row],[Estado]]="Vigente"),"Si","No")</f>
        <v>No</v>
      </c>
      <c r="AU1951" s="194" t="str">
        <f>+IF(COUNTIF('PLAN EMPLEADO'!I:I,Tabla1[[#This Row],[Mail]])=0,"No","Si")</f>
        <v>No</v>
      </c>
      <c r="AV1951" s="194" t="s">
        <v>709</v>
      </c>
      <c r="AW1951" s="194" t="s">
        <v>9010</v>
      </c>
    </row>
    <row r="1952" spans="1:49" x14ac:dyDescent="0.2">
      <c r="A1952" s="193" t="s">
        <v>27</v>
      </c>
      <c r="B1952" s="193" t="s">
        <v>3115</v>
      </c>
      <c r="C1952" s="193" t="s">
        <v>28</v>
      </c>
      <c r="D1952" s="193" t="s">
        <v>30</v>
      </c>
      <c r="E1952" s="193" t="str">
        <f>+LEFT(Tabla1[[#This Row],[RutDV]],8)</f>
        <v>20997585</v>
      </c>
      <c r="F1952" s="193" t="str">
        <f>+RIGHT(Tabla1[[#This Row],[RutDV]],1)</f>
        <v>8</v>
      </c>
      <c r="G1952" s="193" t="s">
        <v>11241</v>
      </c>
      <c r="H1952" s="193" t="s">
        <v>11285</v>
      </c>
      <c r="I1952" s="194" t="str">
        <f>+TRIM(Tabla1[[#This Row],[Nombres]]&amp;" "&amp;Tabla1[[#This Row],[Apellidos]])</f>
        <v>GIULIANNA VALENTINA JOPIA CORTES</v>
      </c>
      <c r="J1952" s="193" t="s">
        <v>11224</v>
      </c>
      <c r="K1952" s="193" t="s">
        <v>11225</v>
      </c>
      <c r="L1952" s="193" t="s">
        <v>2494</v>
      </c>
      <c r="M1952" s="193" t="s">
        <v>2499</v>
      </c>
      <c r="N1952" s="193" t="s">
        <v>3112</v>
      </c>
      <c r="O1952" s="193"/>
      <c r="P1952" s="195">
        <v>44201</v>
      </c>
      <c r="Q1952" s="195"/>
      <c r="R1952" s="196"/>
      <c r="S1952" s="196"/>
      <c r="T1952" s="196"/>
      <c r="U1952" s="196"/>
      <c r="V1952" s="195" t="s">
        <v>11254</v>
      </c>
      <c r="W1952" s="195" t="s">
        <v>5890</v>
      </c>
      <c r="X1952" s="193" t="s">
        <v>5793</v>
      </c>
      <c r="Y1952" s="193" t="str">
        <f>+IFERROR(VLOOKUP(Tabla1[[#This Row],[Supervisor]],STAFF!E:H,4,0),"")</f>
        <v/>
      </c>
      <c r="Z1952" s="195">
        <v>44179</v>
      </c>
      <c r="AA1952" s="195"/>
      <c r="AB1952" s="193"/>
      <c r="AC1952" s="195"/>
      <c r="AD1952" s="193" t="s">
        <v>11285</v>
      </c>
      <c r="AE1952" s="193" t="s">
        <v>11285</v>
      </c>
      <c r="AF1952" s="193">
        <v>19088</v>
      </c>
      <c r="AG1952" s="193" t="s">
        <v>11298</v>
      </c>
      <c r="AH1952" s="193"/>
      <c r="AI1952" s="193"/>
      <c r="AJ1952" s="193">
        <v>96</v>
      </c>
      <c r="AK1952" s="193" t="s">
        <v>5890</v>
      </c>
      <c r="AL1952" s="193" t="s">
        <v>709</v>
      </c>
      <c r="AM1952" s="193"/>
      <c r="AN1952" s="193" t="str">
        <f>+IF(AL1952=45,1,"")</f>
        <v/>
      </c>
      <c r="AO1952" s="195">
        <f ca="1">+TODAY()</f>
        <v>44256</v>
      </c>
      <c r="AP1952" s="194" t="str">
        <f>+IF(Tabla1[[#This Row],[Fecha Ingreso Plataforma]]="","",AO1952-AC1952)</f>
        <v/>
      </c>
      <c r="AQ1952" s="195"/>
      <c r="AR1952" s="197">
        <f>+IF(Tabla1[[#This Row],[Fecha Baja]]="","",VALUE(1&amp;"/"&amp;MONTH(Tabla1[[#This Row],[Fecha Baja]])&amp;"/"&amp;YEAR(Tabla1[[#This Row],[Fecha Baja]])))</f>
        <v>44197</v>
      </c>
      <c r="AS1952" s="197" t="str">
        <f>IF(Tabla1[[#This Row],[Fecha Ingreso Plataforma]]="","",VALUE(1&amp;"/"&amp;MONTH(Tabla1[[#This Row],[Fecha Ingreso Plataforma]])&amp;"/"&amp;YEAR(Tabla1[[#This Row],[Fecha Ingreso Plataforma]])))</f>
        <v/>
      </c>
      <c r="AT1952" s="194" t="str">
        <f>+IF(AND(Tabla1[[#This Row],[dias]]&gt;=135,Tabla1[[#This Row],[Estado]]="Vigente"),"Si","No")</f>
        <v>No</v>
      </c>
      <c r="AU1952" s="194" t="str">
        <f>+IF(COUNTIF('PLAN EMPLEADO'!I:I,Tabla1[[#This Row],[Mail]])=0,"No","Si")</f>
        <v>No</v>
      </c>
      <c r="AV1952" s="194" t="s">
        <v>709</v>
      </c>
      <c r="AW1952" s="194" t="s">
        <v>9010</v>
      </c>
    </row>
    <row r="1953" spans="1:49" x14ac:dyDescent="0.2">
      <c r="A1953" s="193" t="s">
        <v>27</v>
      </c>
      <c r="B1953" s="193" t="s">
        <v>3115</v>
      </c>
      <c r="C1953" s="193" t="s">
        <v>28</v>
      </c>
      <c r="D1953" s="193" t="s">
        <v>30</v>
      </c>
      <c r="E1953" s="193" t="str">
        <f>+LEFT(Tabla1[[#This Row],[RutDV]],8)</f>
        <v>20167618</v>
      </c>
      <c r="F1953" s="193" t="str">
        <f>+RIGHT(Tabla1[[#This Row],[RutDV]],1)</f>
        <v>5</v>
      </c>
      <c r="G1953" s="193" t="s">
        <v>11244</v>
      </c>
      <c r="H1953" s="193" t="s">
        <v>11287</v>
      </c>
      <c r="I1953" s="194" t="str">
        <f>+TRIM(Tabla1[[#This Row],[Nombres]]&amp;" "&amp;Tabla1[[#This Row],[Apellidos]])</f>
        <v>KATHERINE ANAIS BRAVO GUERRA</v>
      </c>
      <c r="J1953" s="193" t="s">
        <v>11230</v>
      </c>
      <c r="K1953" s="193" t="s">
        <v>11231</v>
      </c>
      <c r="L1953" s="193" t="s">
        <v>2494</v>
      </c>
      <c r="M1953" s="193" t="s">
        <v>2499</v>
      </c>
      <c r="N1953" s="193" t="s">
        <v>3112</v>
      </c>
      <c r="O1953" s="193"/>
      <c r="P1953" s="195">
        <v>44201</v>
      </c>
      <c r="Q1953" s="195"/>
      <c r="R1953" s="196"/>
      <c r="S1953" s="196"/>
      <c r="T1953" s="196"/>
      <c r="U1953" s="196"/>
      <c r="V1953" s="195" t="s">
        <v>11257</v>
      </c>
      <c r="W1953" s="195" t="s">
        <v>5890</v>
      </c>
      <c r="X1953" s="193" t="s">
        <v>5793</v>
      </c>
      <c r="Y1953" s="193" t="str">
        <f>+IFERROR(VLOOKUP(Tabla1[[#This Row],[Supervisor]],STAFF!E:H,4,0),"")</f>
        <v/>
      </c>
      <c r="Z1953" s="195">
        <v>44179</v>
      </c>
      <c r="AA1953" s="195"/>
      <c r="AB1953" s="193"/>
      <c r="AC1953" s="195"/>
      <c r="AD1953" s="193" t="s">
        <v>11287</v>
      </c>
      <c r="AE1953" s="193" t="s">
        <v>11287</v>
      </c>
      <c r="AF1953" s="193">
        <v>19111</v>
      </c>
      <c r="AG1953" s="193" t="s">
        <v>11300</v>
      </c>
      <c r="AH1953" s="193"/>
      <c r="AI1953" s="193"/>
      <c r="AJ1953" s="193">
        <v>96</v>
      </c>
      <c r="AK1953" s="193" t="s">
        <v>5890</v>
      </c>
      <c r="AL1953" s="193" t="s">
        <v>709</v>
      </c>
      <c r="AM1953" s="193"/>
      <c r="AN1953" s="193" t="str">
        <f>+IF(AL1953=45,1,"")</f>
        <v/>
      </c>
      <c r="AO1953" s="195">
        <f ca="1">+TODAY()</f>
        <v>44256</v>
      </c>
      <c r="AP1953" s="194" t="str">
        <f>+IF(Tabla1[[#This Row],[Fecha Ingreso Plataforma]]="","",AO1953-AC1953)</f>
        <v/>
      </c>
      <c r="AQ1953" s="195"/>
      <c r="AR1953" s="197">
        <f>+IF(Tabla1[[#This Row],[Fecha Baja]]="","",VALUE(1&amp;"/"&amp;MONTH(Tabla1[[#This Row],[Fecha Baja]])&amp;"/"&amp;YEAR(Tabla1[[#This Row],[Fecha Baja]])))</f>
        <v>44197</v>
      </c>
      <c r="AS1953" s="197" t="str">
        <f>IF(Tabla1[[#This Row],[Fecha Ingreso Plataforma]]="","",VALUE(1&amp;"/"&amp;MONTH(Tabla1[[#This Row],[Fecha Ingreso Plataforma]])&amp;"/"&amp;YEAR(Tabla1[[#This Row],[Fecha Ingreso Plataforma]])))</f>
        <v/>
      </c>
      <c r="AT1953" s="194" t="str">
        <f>+IF(AND(Tabla1[[#This Row],[dias]]&gt;=135,Tabla1[[#This Row],[Estado]]="Vigente"),"Si","No")</f>
        <v>No</v>
      </c>
      <c r="AU1953" s="194" t="str">
        <f>+IF(COUNTIF('PLAN EMPLEADO'!I:I,Tabla1[[#This Row],[Mail]])=0,"No","Si")</f>
        <v>No</v>
      </c>
      <c r="AV1953" s="194" t="s">
        <v>709</v>
      </c>
      <c r="AW1953" s="194" t="s">
        <v>9010</v>
      </c>
    </row>
    <row r="1954" spans="1:49" x14ac:dyDescent="0.2">
      <c r="A1954" s="193" t="s">
        <v>27</v>
      </c>
      <c r="B1954" s="193" t="s">
        <v>3115</v>
      </c>
      <c r="C1954" s="193" t="s">
        <v>28</v>
      </c>
      <c r="D1954" s="193" t="s">
        <v>30</v>
      </c>
      <c r="E1954" s="193" t="str">
        <f>+LEFT(Tabla1[[#This Row],[RutDV]],8)</f>
        <v>18002478</v>
      </c>
      <c r="F1954" s="193" t="str">
        <f>+RIGHT(Tabla1[[#This Row],[RutDV]],1)</f>
        <v>6</v>
      </c>
      <c r="G1954" s="193" t="s">
        <v>11242</v>
      </c>
      <c r="H1954" s="193" t="s">
        <v>11288</v>
      </c>
      <c r="I1954" s="194" t="str">
        <f>+TRIM(Tabla1[[#This Row],[Nombres]]&amp;" "&amp;Tabla1[[#This Row],[Apellidos]])</f>
        <v>MAGDALENA GLORIA ARMSTRONG IBAÑEZ</v>
      </c>
      <c r="J1954" s="193" t="s">
        <v>11226</v>
      </c>
      <c r="K1954" s="193" t="s">
        <v>11227</v>
      </c>
      <c r="L1954" s="193" t="s">
        <v>2494</v>
      </c>
      <c r="M1954" s="193" t="s">
        <v>2499</v>
      </c>
      <c r="N1954" s="193" t="s">
        <v>3112</v>
      </c>
      <c r="O1954" s="193"/>
      <c r="P1954" s="195">
        <v>44201</v>
      </c>
      <c r="Q1954" s="195"/>
      <c r="R1954" s="196"/>
      <c r="S1954" s="196"/>
      <c r="T1954" s="196"/>
      <c r="U1954" s="196"/>
      <c r="V1954" s="195" t="s">
        <v>11255</v>
      </c>
      <c r="W1954" s="195" t="s">
        <v>5890</v>
      </c>
      <c r="X1954" s="193" t="s">
        <v>5793</v>
      </c>
      <c r="Y1954" s="193" t="str">
        <f>+IFERROR(VLOOKUP(Tabla1[[#This Row],[Supervisor]],STAFF!E:H,4,0),"")</f>
        <v/>
      </c>
      <c r="Z1954" s="195">
        <v>44179</v>
      </c>
      <c r="AA1954" s="195"/>
      <c r="AB1954" s="193"/>
      <c r="AC1954" s="195"/>
      <c r="AD1954" s="193" t="s">
        <v>11288</v>
      </c>
      <c r="AE1954" s="193" t="s">
        <v>11288</v>
      </c>
      <c r="AF1954" s="193">
        <v>19091</v>
      </c>
      <c r="AG1954" s="193" t="s">
        <v>11301</v>
      </c>
      <c r="AH1954" s="193"/>
      <c r="AI1954" s="193"/>
      <c r="AJ1954" s="193">
        <v>96</v>
      </c>
      <c r="AK1954" s="193" t="s">
        <v>5890</v>
      </c>
      <c r="AL1954" s="193" t="s">
        <v>709</v>
      </c>
      <c r="AM1954" s="193"/>
      <c r="AN1954" s="193" t="str">
        <f>+IF(AL1954=45,1,"")</f>
        <v/>
      </c>
      <c r="AO1954" s="195">
        <f ca="1">+TODAY()</f>
        <v>44256</v>
      </c>
      <c r="AP1954" s="194" t="str">
        <f>+IF(Tabla1[[#This Row],[Fecha Ingreso Plataforma]]="","",AO1954-AC1954)</f>
        <v/>
      </c>
      <c r="AQ1954" s="195"/>
      <c r="AR1954" s="197">
        <f>+IF(Tabla1[[#This Row],[Fecha Baja]]="","",VALUE(1&amp;"/"&amp;MONTH(Tabla1[[#This Row],[Fecha Baja]])&amp;"/"&amp;YEAR(Tabla1[[#This Row],[Fecha Baja]])))</f>
        <v>44197</v>
      </c>
      <c r="AS1954" s="197" t="str">
        <f>IF(Tabla1[[#This Row],[Fecha Ingreso Plataforma]]="","",VALUE(1&amp;"/"&amp;MONTH(Tabla1[[#This Row],[Fecha Ingreso Plataforma]])&amp;"/"&amp;YEAR(Tabla1[[#This Row],[Fecha Ingreso Plataforma]])))</f>
        <v/>
      </c>
      <c r="AT1954" s="194" t="str">
        <f>+IF(AND(Tabla1[[#This Row],[dias]]&gt;=135,Tabla1[[#This Row],[Estado]]="Vigente"),"Si","No")</f>
        <v>No</v>
      </c>
      <c r="AU1954" s="194" t="str">
        <f>+IF(COUNTIF('PLAN EMPLEADO'!I:I,Tabla1[[#This Row],[Mail]])=0,"No","Si")</f>
        <v>No</v>
      </c>
      <c r="AV1954" s="194" t="s">
        <v>709</v>
      </c>
      <c r="AW1954" s="194" t="s">
        <v>9010</v>
      </c>
    </row>
    <row r="1955" spans="1:49" x14ac:dyDescent="0.2">
      <c r="A1955" s="193" t="s">
        <v>27</v>
      </c>
      <c r="B1955" s="193" t="s">
        <v>3115</v>
      </c>
      <c r="C1955" s="193" t="s">
        <v>28</v>
      </c>
      <c r="D1955" s="193" t="s">
        <v>30</v>
      </c>
      <c r="E1955" s="193" t="str">
        <f>+LEFT(Tabla1[[#This Row],[RutDV]],8)</f>
        <v>19104637</v>
      </c>
      <c r="F1955" s="193" t="str">
        <f>+RIGHT(Tabla1[[#This Row],[RutDV]],1)</f>
        <v>4</v>
      </c>
      <c r="G1955" s="193" t="s">
        <v>11232</v>
      </c>
      <c r="H1955" s="193" t="s">
        <v>11289</v>
      </c>
      <c r="I1955" s="194" t="str">
        <f>+TRIM(Tabla1[[#This Row],[Nombres]]&amp;" "&amp;Tabla1[[#This Row],[Apellidos]])</f>
        <v>MIGUEL ALEJANDRO ARENAS MEDINA</v>
      </c>
      <c r="J1955" s="193" t="s">
        <v>11208</v>
      </c>
      <c r="K1955" s="193" t="s">
        <v>11209</v>
      </c>
      <c r="L1955" s="193" t="s">
        <v>2494</v>
      </c>
      <c r="M1955" s="193" t="s">
        <v>2499</v>
      </c>
      <c r="N1955" s="193" t="s">
        <v>3112</v>
      </c>
      <c r="O1955" s="193"/>
      <c r="P1955" s="195">
        <v>44201</v>
      </c>
      <c r="Q1955" s="195"/>
      <c r="R1955" s="196"/>
      <c r="S1955" s="196"/>
      <c r="T1955" s="196"/>
      <c r="U1955" s="196"/>
      <c r="V1955" s="195" t="s">
        <v>11245</v>
      </c>
      <c r="W1955" s="195" t="s">
        <v>5890</v>
      </c>
      <c r="X1955" s="193" t="s">
        <v>5793</v>
      </c>
      <c r="Y1955" s="193" t="str">
        <f>+IFERROR(VLOOKUP(Tabla1[[#This Row],[Supervisor]],STAFF!E:H,4,0),"")</f>
        <v/>
      </c>
      <c r="Z1955" s="195">
        <v>44179</v>
      </c>
      <c r="AA1955" s="195"/>
      <c r="AB1955" s="193"/>
      <c r="AC1955" s="195"/>
      <c r="AD1955" s="193" t="s">
        <v>11289</v>
      </c>
      <c r="AE1955" s="193" t="s">
        <v>11289</v>
      </c>
      <c r="AF1955" s="193">
        <v>19117</v>
      </c>
      <c r="AG1955" s="193" t="s">
        <v>11302</v>
      </c>
      <c r="AH1955" s="193"/>
      <c r="AI1955" s="193"/>
      <c r="AJ1955" s="193">
        <v>96</v>
      </c>
      <c r="AK1955" s="193" t="s">
        <v>5890</v>
      </c>
      <c r="AL1955" s="193" t="s">
        <v>709</v>
      </c>
      <c r="AM1955" s="193"/>
      <c r="AN1955" s="193" t="str">
        <f>+IF(AL1955=45,1,"")</f>
        <v/>
      </c>
      <c r="AO1955" s="195">
        <f ca="1">+TODAY()</f>
        <v>44256</v>
      </c>
      <c r="AP1955" s="194" t="str">
        <f>+IF(Tabla1[[#This Row],[Fecha Ingreso Plataforma]]="","",AO1955-AC1955)</f>
        <v/>
      </c>
      <c r="AQ1955" s="195"/>
      <c r="AR1955" s="197">
        <f>+IF(Tabla1[[#This Row],[Fecha Baja]]="","",VALUE(1&amp;"/"&amp;MONTH(Tabla1[[#This Row],[Fecha Baja]])&amp;"/"&amp;YEAR(Tabla1[[#This Row],[Fecha Baja]])))</f>
        <v>44197</v>
      </c>
      <c r="AS1955" s="197" t="str">
        <f>IF(Tabla1[[#This Row],[Fecha Ingreso Plataforma]]="","",VALUE(1&amp;"/"&amp;MONTH(Tabla1[[#This Row],[Fecha Ingreso Plataforma]])&amp;"/"&amp;YEAR(Tabla1[[#This Row],[Fecha Ingreso Plataforma]])))</f>
        <v/>
      </c>
      <c r="AT1955" s="194" t="str">
        <f>+IF(AND(Tabla1[[#This Row],[dias]]&gt;=135,Tabla1[[#This Row],[Estado]]="Vigente"),"Si","No")</f>
        <v>No</v>
      </c>
      <c r="AU1955" s="194" t="str">
        <f>+IF(COUNTIF('PLAN EMPLEADO'!I:I,Tabla1[[#This Row],[Mail]])=0,"No","Si")</f>
        <v>No</v>
      </c>
      <c r="AV1955" s="194" t="s">
        <v>709</v>
      </c>
      <c r="AW1955" s="194" t="s">
        <v>9010</v>
      </c>
    </row>
    <row r="1956" spans="1:49" x14ac:dyDescent="0.2">
      <c r="A1956" s="193" t="s">
        <v>27</v>
      </c>
      <c r="B1956" s="193" t="s">
        <v>3115</v>
      </c>
      <c r="C1956" s="193" t="s">
        <v>28</v>
      </c>
      <c r="D1956" s="193" t="s">
        <v>30</v>
      </c>
      <c r="E1956" s="193" t="str">
        <f>+LEFT(Tabla1[[#This Row],[RutDV]],8)</f>
        <v>18757338</v>
      </c>
      <c r="F1956" s="193" t="str">
        <f>+RIGHT(Tabla1[[#This Row],[RutDV]],1)</f>
        <v>6</v>
      </c>
      <c r="G1956" s="193" t="s">
        <v>11238</v>
      </c>
      <c r="H1956" s="193" t="s">
        <v>11291</v>
      </c>
      <c r="I1956" s="194" t="str">
        <f>+TRIM(Tabla1[[#This Row],[Nombres]]&amp;" "&amp;Tabla1[[#This Row],[Apellidos]])</f>
        <v>SANDRA LORENA CARRASCO ALVAREZ</v>
      </c>
      <c r="J1956" s="193" t="s">
        <v>11219</v>
      </c>
      <c r="K1956" s="193" t="s">
        <v>11220</v>
      </c>
      <c r="L1956" s="193" t="s">
        <v>2494</v>
      </c>
      <c r="M1956" s="193" t="s">
        <v>2499</v>
      </c>
      <c r="N1956" s="193" t="s">
        <v>3112</v>
      </c>
      <c r="O1956" s="193"/>
      <c r="P1956" s="195">
        <v>44201</v>
      </c>
      <c r="Q1956" s="195"/>
      <c r="R1956" s="196"/>
      <c r="S1956" s="196"/>
      <c r="T1956" s="196"/>
      <c r="U1956" s="196"/>
      <c r="V1956" s="195" t="s">
        <v>11251</v>
      </c>
      <c r="W1956" s="195" t="s">
        <v>5890</v>
      </c>
      <c r="X1956" s="193" t="s">
        <v>5793</v>
      </c>
      <c r="Y1956" s="193" t="str">
        <f>+IFERROR(VLOOKUP(Tabla1[[#This Row],[Supervisor]],STAFF!E:H,4,0),"")</f>
        <v/>
      </c>
      <c r="Z1956" s="195">
        <v>44179</v>
      </c>
      <c r="AA1956" s="195"/>
      <c r="AB1956" s="193"/>
      <c r="AC1956" s="195"/>
      <c r="AD1956" s="193" t="s">
        <v>11291</v>
      </c>
      <c r="AE1956" s="193" t="s">
        <v>11291</v>
      </c>
      <c r="AF1956" s="193">
        <v>19058</v>
      </c>
      <c r="AG1956" s="193" t="s">
        <v>11304</v>
      </c>
      <c r="AH1956" s="193"/>
      <c r="AI1956" s="193"/>
      <c r="AJ1956" s="193">
        <v>96</v>
      </c>
      <c r="AK1956" s="193" t="s">
        <v>5890</v>
      </c>
      <c r="AL1956" s="193" t="s">
        <v>709</v>
      </c>
      <c r="AM1956" s="193"/>
      <c r="AN1956" s="193" t="str">
        <f>+IF(AL1956=45,1,"")</f>
        <v/>
      </c>
      <c r="AO1956" s="195">
        <f ca="1">+TODAY()</f>
        <v>44256</v>
      </c>
      <c r="AP1956" s="194" t="str">
        <f>+IF(Tabla1[[#This Row],[Fecha Ingreso Plataforma]]="","",AO1956-AC1956)</f>
        <v/>
      </c>
      <c r="AQ1956" s="195"/>
      <c r="AR1956" s="197">
        <f>+IF(Tabla1[[#This Row],[Fecha Baja]]="","",VALUE(1&amp;"/"&amp;MONTH(Tabla1[[#This Row],[Fecha Baja]])&amp;"/"&amp;YEAR(Tabla1[[#This Row],[Fecha Baja]])))</f>
        <v>44197</v>
      </c>
      <c r="AS1956" s="197" t="str">
        <f>IF(Tabla1[[#This Row],[Fecha Ingreso Plataforma]]="","",VALUE(1&amp;"/"&amp;MONTH(Tabla1[[#This Row],[Fecha Ingreso Plataforma]])&amp;"/"&amp;YEAR(Tabla1[[#This Row],[Fecha Ingreso Plataforma]])))</f>
        <v/>
      </c>
      <c r="AT1956" s="194" t="str">
        <f>+IF(AND(Tabla1[[#This Row],[dias]]&gt;=135,Tabla1[[#This Row],[Estado]]="Vigente"),"Si","No")</f>
        <v>No</v>
      </c>
      <c r="AU1956" s="194" t="str">
        <f>+IF(COUNTIF('PLAN EMPLEADO'!I:I,Tabla1[[#This Row],[Mail]])=0,"No","Si")</f>
        <v>No</v>
      </c>
      <c r="AV1956" s="194" t="s">
        <v>709</v>
      </c>
      <c r="AW1956" s="194" t="s">
        <v>9010</v>
      </c>
    </row>
    <row r="1957" spans="1:49" x14ac:dyDescent="0.2">
      <c r="A1957" s="193" t="s">
        <v>27</v>
      </c>
      <c r="B1957" s="193" t="s">
        <v>3115</v>
      </c>
      <c r="C1957" s="193" t="s">
        <v>28</v>
      </c>
      <c r="D1957" s="193" t="s">
        <v>30</v>
      </c>
      <c r="E1957" s="193" t="str">
        <f>+LEFT(Tabla1[[#This Row],[RutDV]],8)</f>
        <v>18177656</v>
      </c>
      <c r="F1957" s="193" t="str">
        <f>+RIGHT(Tabla1[[#This Row],[RutDV]],1)</f>
        <v>0</v>
      </c>
      <c r="G1957" s="193" t="s">
        <v>11372</v>
      </c>
      <c r="H1957" s="193" t="s">
        <v>11556</v>
      </c>
      <c r="I1957" s="194" t="str">
        <f>+TRIM(Tabla1[[#This Row],[Nombres]]&amp;" "&amp;Tabla1[[#This Row],[Apellidos]])</f>
        <v>EDUARDO PABLO GODOY FUNEZ</v>
      </c>
      <c r="J1957" s="193" t="s">
        <v>11365</v>
      </c>
      <c r="K1957" s="193" t="s">
        <v>11366</v>
      </c>
      <c r="L1957" s="193" t="s">
        <v>2494</v>
      </c>
      <c r="M1957" s="193" t="s">
        <v>2499</v>
      </c>
      <c r="N1957" s="193" t="s">
        <v>3112</v>
      </c>
      <c r="O1957" s="193"/>
      <c r="P1957" s="196">
        <v>44184</v>
      </c>
      <c r="Q1957" s="195"/>
      <c r="R1957" s="196"/>
      <c r="S1957" s="196"/>
      <c r="T1957" s="196"/>
      <c r="U1957" s="196"/>
      <c r="V1957" s="195" t="s">
        <v>11377</v>
      </c>
      <c r="W1957" s="195" t="s">
        <v>8362</v>
      </c>
      <c r="X1957" s="193"/>
      <c r="Y1957" s="193" t="str">
        <f>+IFERROR(VLOOKUP(Tabla1[[#This Row],[Supervisor]],STAFF!E:H,4,0),"")</f>
        <v/>
      </c>
      <c r="Z1957" s="195">
        <v>44193</v>
      </c>
      <c r="AA1957" s="195">
        <v>44215</v>
      </c>
      <c r="AB1957" s="193"/>
      <c r="AC1957" s="195">
        <v>44216</v>
      </c>
      <c r="AD1957" s="193" t="s">
        <v>11556</v>
      </c>
      <c r="AE1957" s="193" t="s">
        <v>11556</v>
      </c>
      <c r="AF1957" s="193"/>
      <c r="AG1957" s="193" t="s">
        <v>3044</v>
      </c>
      <c r="AH1957" s="193"/>
      <c r="AI1957" s="193"/>
      <c r="AJ1957" s="193">
        <v>97</v>
      </c>
      <c r="AK1957" s="193" t="s">
        <v>8362</v>
      </c>
      <c r="AL1957" s="193"/>
      <c r="AM1957" s="193"/>
      <c r="AN1957" s="193" t="str">
        <f>+IF(AL1957=45,1,"")</f>
        <v/>
      </c>
      <c r="AO1957" s="195">
        <f ca="1">+TODAY()</f>
        <v>44256</v>
      </c>
      <c r="AP1957" s="194">
        <f ca="1">+IF(Tabla1[[#This Row],[Fecha Ingreso Plataforma]]="","",AO1957-AC1957)</f>
        <v>40</v>
      </c>
      <c r="AQ1957" s="195"/>
      <c r="AR1957" s="197">
        <f>+IF(Tabla1[[#This Row],[Fecha Baja]]="","",VALUE(1&amp;"/"&amp;MONTH(Tabla1[[#This Row],[Fecha Baja]])&amp;"/"&amp;YEAR(Tabla1[[#This Row],[Fecha Baja]])))</f>
        <v>44166</v>
      </c>
      <c r="AS1957" s="197">
        <f>IF(Tabla1[[#This Row],[Fecha Ingreso Plataforma]]="","",VALUE(1&amp;"/"&amp;MONTH(Tabla1[[#This Row],[Fecha Ingreso Plataforma]])&amp;"/"&amp;YEAR(Tabla1[[#This Row],[Fecha Ingreso Plataforma]])))</f>
        <v>44197</v>
      </c>
      <c r="AT1957" s="194" t="str">
        <f ca="1">+IF(AND(Tabla1[[#This Row],[dias]]&gt;=135,Tabla1[[#This Row],[Estado]]="Vigente"),"Si","No")</f>
        <v>No</v>
      </c>
      <c r="AU1957" s="194" t="str">
        <f>+IF(COUNTIF('PLAN EMPLEADO'!I:I,Tabla1[[#This Row],[Mail]])=0,"No","Si")</f>
        <v>No</v>
      </c>
      <c r="AV1957" s="194"/>
      <c r="AW1957" s="194" t="s">
        <v>9010</v>
      </c>
    </row>
    <row r="1958" spans="1:49" x14ac:dyDescent="0.2">
      <c r="A1958" s="193" t="s">
        <v>27</v>
      </c>
      <c r="B1958" s="193" t="s">
        <v>3115</v>
      </c>
      <c r="C1958" s="193" t="s">
        <v>28</v>
      </c>
      <c r="D1958" s="193" t="s">
        <v>30</v>
      </c>
      <c r="E1958" s="193" t="str">
        <f>+LEFT(Tabla1[[#This Row],[RutDV]],8)</f>
        <v>20407315</v>
      </c>
      <c r="F1958" s="193" t="str">
        <f>+RIGHT(Tabla1[[#This Row],[RutDV]],1)</f>
        <v>5</v>
      </c>
      <c r="G1958" s="193" t="s">
        <v>11369</v>
      </c>
      <c r="H1958" s="193" t="s">
        <v>11553</v>
      </c>
      <c r="I1958" s="194" t="str">
        <f>+TRIM(Tabla1[[#This Row],[Nombres]]&amp;" "&amp;Tabla1[[#This Row],[Apellidos]])</f>
        <v>CAMILO ANDRES ARAYA COLLAO</v>
      </c>
      <c r="J1958" s="193" t="s">
        <v>11359</v>
      </c>
      <c r="K1958" s="193" t="s">
        <v>11360</v>
      </c>
      <c r="L1958" s="193" t="s">
        <v>2494</v>
      </c>
      <c r="M1958" s="193" t="s">
        <v>2499</v>
      </c>
      <c r="N1958" s="193" t="s">
        <v>3112</v>
      </c>
      <c r="O1958" s="193"/>
      <c r="P1958" s="195">
        <v>44215</v>
      </c>
      <c r="Q1958" s="195"/>
      <c r="R1958" s="196"/>
      <c r="S1958" s="196"/>
      <c r="T1958" s="196"/>
      <c r="U1958" s="196"/>
      <c r="V1958" s="195" t="s">
        <v>11375</v>
      </c>
      <c r="W1958" s="195" t="s">
        <v>8362</v>
      </c>
      <c r="X1958" s="193"/>
      <c r="Y1958" s="193" t="str">
        <f>+IFERROR(VLOOKUP(Tabla1[[#This Row],[Supervisor]],STAFF!E:H,4,0),"")</f>
        <v/>
      </c>
      <c r="Z1958" s="195">
        <v>44193</v>
      </c>
      <c r="AA1958" s="195"/>
      <c r="AB1958" s="193"/>
      <c r="AC1958" s="195"/>
      <c r="AD1958" s="193" t="s">
        <v>11553</v>
      </c>
      <c r="AE1958" s="193" t="s">
        <v>11553</v>
      </c>
      <c r="AF1958" s="193"/>
      <c r="AG1958" s="193" t="s">
        <v>8769</v>
      </c>
      <c r="AH1958" s="193"/>
      <c r="AI1958" s="193"/>
      <c r="AJ1958" s="193">
        <v>97</v>
      </c>
      <c r="AK1958" s="193" t="s">
        <v>8362</v>
      </c>
      <c r="AL1958" s="193" t="s">
        <v>709</v>
      </c>
      <c r="AM1958" s="193"/>
      <c r="AN1958" s="193" t="str">
        <f>+IF(AL1958=45,1,"")</f>
        <v/>
      </c>
      <c r="AO1958" s="195">
        <f ca="1">+TODAY()</f>
        <v>44256</v>
      </c>
      <c r="AP1958" s="194" t="str">
        <f>+IF(Tabla1[[#This Row],[Fecha Ingreso Plataforma]]="","",AO1958-AC1958)</f>
        <v/>
      </c>
      <c r="AQ1958" s="195"/>
      <c r="AR1958" s="197">
        <f>+IF(Tabla1[[#This Row],[Fecha Baja]]="","",VALUE(1&amp;"/"&amp;MONTH(Tabla1[[#This Row],[Fecha Baja]])&amp;"/"&amp;YEAR(Tabla1[[#This Row],[Fecha Baja]])))</f>
        <v>44197</v>
      </c>
      <c r="AS1958" s="197" t="str">
        <f>IF(Tabla1[[#This Row],[Fecha Ingreso Plataforma]]="","",VALUE(1&amp;"/"&amp;MONTH(Tabla1[[#This Row],[Fecha Ingreso Plataforma]])&amp;"/"&amp;YEAR(Tabla1[[#This Row],[Fecha Ingreso Plataforma]])))</f>
        <v/>
      </c>
      <c r="AT1958" s="194" t="str">
        <f>+IF(AND(Tabla1[[#This Row],[dias]]&gt;=135,Tabla1[[#This Row],[Estado]]="Vigente"),"Si","No")</f>
        <v>No</v>
      </c>
      <c r="AU1958" s="194" t="str">
        <f>+IF(COUNTIF('PLAN EMPLEADO'!I:I,Tabla1[[#This Row],[Mail]])=0,"No","Si")</f>
        <v>No</v>
      </c>
      <c r="AV1958" s="194"/>
      <c r="AW1958" s="194" t="s">
        <v>9010</v>
      </c>
    </row>
    <row r="1959" spans="1:49" x14ac:dyDescent="0.2">
      <c r="A1959" s="37" t="s">
        <v>27</v>
      </c>
      <c r="B1959" s="37" t="s">
        <v>3115</v>
      </c>
      <c r="C1959" s="37" t="s">
        <v>28</v>
      </c>
      <c r="D1959" s="37" t="s">
        <v>30</v>
      </c>
      <c r="E1959" s="193" t="str">
        <f>+LEFT(Tabla1[[#This Row],[RutDV]],8)</f>
        <v>16893250</v>
      </c>
      <c r="F1959" s="193" t="str">
        <f>+RIGHT(Tabla1[[#This Row],[RutDV]],1)</f>
        <v>2</v>
      </c>
      <c r="G1959" s="193" t="s">
        <v>11533</v>
      </c>
      <c r="H1959" s="193" t="s">
        <v>11576</v>
      </c>
      <c r="I1959" s="194" t="str">
        <f>+TRIM(Tabla1[[#This Row],[Nombres]]&amp;" "&amp;Tabla1[[#This Row],[Apellidos]])</f>
        <v>JOHANA ELIZABETH CORTES CARDENAS</v>
      </c>
      <c r="J1959" s="193" t="s">
        <v>11515</v>
      </c>
      <c r="K1959" s="193" t="s">
        <v>11516</v>
      </c>
      <c r="L1959" s="193" t="s">
        <v>2494</v>
      </c>
      <c r="M1959" s="193" t="s">
        <v>2499</v>
      </c>
      <c r="N1959" s="193" t="s">
        <v>3112</v>
      </c>
      <c r="O1959" s="193"/>
      <c r="P1959" s="196">
        <v>44227</v>
      </c>
      <c r="Q1959" s="195"/>
      <c r="R1959" s="196"/>
      <c r="S1959" s="196"/>
      <c r="T1959" s="196"/>
      <c r="U1959" s="196"/>
      <c r="V1959" s="195" t="s">
        <v>11550</v>
      </c>
      <c r="W1959" s="195" t="s">
        <v>7509</v>
      </c>
      <c r="Y1959" s="37" t="str">
        <f>+IFERROR(VLOOKUP(Tabla1[[#This Row],[Supervisor]],STAFF!E:H,4,0),"")</f>
        <v/>
      </c>
      <c r="Z1959" s="195">
        <v>44201</v>
      </c>
      <c r="AA1959" s="195">
        <v>44217</v>
      </c>
      <c r="AB1959" s="193"/>
      <c r="AC1959" s="195">
        <v>44218</v>
      </c>
      <c r="AD1959" s="193" t="s">
        <v>11576</v>
      </c>
      <c r="AE1959" s="193" t="s">
        <v>11576</v>
      </c>
      <c r="AF1959" s="193">
        <v>19468</v>
      </c>
      <c r="AG1959" s="193" t="s">
        <v>11591</v>
      </c>
      <c r="AH1959" s="193"/>
      <c r="AI1959" s="193"/>
      <c r="AJ1959" s="193">
        <v>99</v>
      </c>
      <c r="AK1959" s="193" t="s">
        <v>7509</v>
      </c>
      <c r="AL1959" s="193"/>
      <c r="AM1959" s="193"/>
      <c r="AN1959" s="193" t="str">
        <f>+IF(AL1959=45,1,"")</f>
        <v/>
      </c>
      <c r="AO1959" s="195">
        <f ca="1">+TODAY()</f>
        <v>44256</v>
      </c>
      <c r="AP1959" s="194">
        <f ca="1">+IF(Tabla1[[#This Row],[Fecha Ingreso Plataforma]]="","",AO1959-AC1959)</f>
        <v>38</v>
      </c>
      <c r="AQ1959" s="195"/>
      <c r="AR1959" s="197">
        <f>+IF(Tabla1[[#This Row],[Fecha Baja]]="","",VALUE(1&amp;"/"&amp;MONTH(Tabla1[[#This Row],[Fecha Baja]])&amp;"/"&amp;YEAR(Tabla1[[#This Row],[Fecha Baja]])))</f>
        <v>44197</v>
      </c>
      <c r="AS1959" s="197">
        <f>IF(Tabla1[[#This Row],[Fecha Ingreso Plataforma]]="","",VALUE(1&amp;"/"&amp;MONTH(Tabla1[[#This Row],[Fecha Ingreso Plataforma]])&amp;"/"&amp;YEAR(Tabla1[[#This Row],[Fecha Ingreso Plataforma]])))</f>
        <v>44197</v>
      </c>
      <c r="AT1959" s="194" t="str">
        <f ca="1">+IF(AND(Tabla1[[#This Row],[dias]]&gt;=135,Tabla1[[#This Row],[Estado]]="Vigente"),"Si","No")</f>
        <v>No</v>
      </c>
      <c r="AU1959" s="194" t="str">
        <f>+IF(COUNTIF('PLAN EMPLEADO'!I:I,Tabla1[[#This Row],[Mail]])=0,"No","Si")</f>
        <v>No</v>
      </c>
      <c r="AV1959" s="194"/>
      <c r="AW1959" s="194" t="s">
        <v>9010</v>
      </c>
    </row>
    <row r="1960" spans="1:49" x14ac:dyDescent="0.2">
      <c r="A1960" s="37" t="s">
        <v>27</v>
      </c>
      <c r="B1960" s="37" t="s">
        <v>3115</v>
      </c>
      <c r="C1960" s="37" t="s">
        <v>28</v>
      </c>
      <c r="D1960" s="37" t="s">
        <v>30</v>
      </c>
      <c r="E1960" s="193" t="str">
        <f>+LEFT(Tabla1[[#This Row],[RutDV]],8)</f>
        <v>19772050</v>
      </c>
      <c r="F1960" s="193" t="str">
        <f>+RIGHT(Tabla1[[#This Row],[RutDV]],1)</f>
        <v>6</v>
      </c>
      <c r="G1960" s="193" t="s">
        <v>11517</v>
      </c>
      <c r="H1960" s="193" t="s">
        <v>11561</v>
      </c>
      <c r="I1960" s="194" t="str">
        <f>+TRIM(Tabla1[[#This Row],[Nombres]]&amp;" "&amp;Tabla1[[#This Row],[Apellidos]])</f>
        <v>CAMILA BELEN PEREZ VILLALOBOS</v>
      </c>
      <c r="J1960" s="193" t="s">
        <v>11484</v>
      </c>
      <c r="K1960" s="193" t="s">
        <v>11485</v>
      </c>
      <c r="L1960" s="193" t="s">
        <v>2494</v>
      </c>
      <c r="M1960" s="193" t="s">
        <v>2499</v>
      </c>
      <c r="N1960" s="193" t="s">
        <v>3112</v>
      </c>
      <c r="O1960" s="193"/>
      <c r="P1960" s="195">
        <v>44217</v>
      </c>
      <c r="Q1960" s="195"/>
      <c r="R1960" s="196"/>
      <c r="S1960" s="196"/>
      <c r="T1960" s="196"/>
      <c r="U1960" s="196"/>
      <c r="V1960" s="195" t="s">
        <v>11534</v>
      </c>
      <c r="W1960" s="195" t="s">
        <v>7509</v>
      </c>
      <c r="X1960" s="193"/>
      <c r="Y1960" s="193" t="str">
        <f>+IFERROR(VLOOKUP(Tabla1[[#This Row],[Supervisor]],STAFF!E:H,4,0),"")</f>
        <v/>
      </c>
      <c r="Z1960" s="195">
        <v>44201</v>
      </c>
      <c r="AA1960" s="195"/>
      <c r="AB1960" s="193"/>
      <c r="AC1960" s="195"/>
      <c r="AD1960" s="193" t="s">
        <v>11561</v>
      </c>
      <c r="AE1960" s="193" t="s">
        <v>11561</v>
      </c>
      <c r="AF1960" s="193">
        <v>19394</v>
      </c>
      <c r="AG1960" s="193" t="s">
        <v>3557</v>
      </c>
      <c r="AH1960" s="193"/>
      <c r="AI1960" s="193"/>
      <c r="AJ1960" s="193">
        <v>99</v>
      </c>
      <c r="AK1960" s="193" t="s">
        <v>7509</v>
      </c>
      <c r="AL1960" s="193" t="s">
        <v>709</v>
      </c>
      <c r="AM1960" s="193"/>
      <c r="AN1960" s="193" t="str">
        <f>+IF(AL1960=45,1,"")</f>
        <v/>
      </c>
      <c r="AO1960" s="195">
        <f ca="1">+TODAY()</f>
        <v>44256</v>
      </c>
      <c r="AP1960" s="194" t="str">
        <f>+IF(Tabla1[[#This Row],[Fecha Ingreso Plataforma]]="","",AO1960-AC1960)</f>
        <v/>
      </c>
      <c r="AQ1960" s="195"/>
      <c r="AR1960" s="197">
        <f>+IF(Tabla1[[#This Row],[Fecha Baja]]="","",VALUE(1&amp;"/"&amp;MONTH(Tabla1[[#This Row],[Fecha Baja]])&amp;"/"&amp;YEAR(Tabla1[[#This Row],[Fecha Baja]])))</f>
        <v>44197</v>
      </c>
      <c r="AS1960" s="197" t="str">
        <f>IF(Tabla1[[#This Row],[Fecha Ingreso Plataforma]]="","",VALUE(1&amp;"/"&amp;MONTH(Tabla1[[#This Row],[Fecha Ingreso Plataforma]])&amp;"/"&amp;YEAR(Tabla1[[#This Row],[Fecha Ingreso Plataforma]])))</f>
        <v/>
      </c>
      <c r="AT1960" s="194" t="str">
        <f>+IF(AND(Tabla1[[#This Row],[dias]]&gt;=135,Tabla1[[#This Row],[Estado]]="Vigente"),"Si","No")</f>
        <v>No</v>
      </c>
      <c r="AU1960" s="194" t="str">
        <f>+IF(COUNTIF('PLAN EMPLEADO'!I:I,Tabla1[[#This Row],[Mail]])=0,"No","Si")</f>
        <v>Si</v>
      </c>
      <c r="AV1960" s="194"/>
      <c r="AW1960" s="194" t="s">
        <v>9010</v>
      </c>
    </row>
    <row r="1961" spans="1:49" x14ac:dyDescent="0.2">
      <c r="A1961" s="37" t="s">
        <v>27</v>
      </c>
      <c r="B1961" s="37" t="s">
        <v>3115</v>
      </c>
      <c r="C1961" s="37" t="s">
        <v>28</v>
      </c>
      <c r="D1961" s="37" t="s">
        <v>30</v>
      </c>
      <c r="E1961" s="193" t="str">
        <f>+LEFT(Tabla1[[#This Row],[RutDV]],8)</f>
        <v>19459502</v>
      </c>
      <c r="F1961" s="193" t="str">
        <f>+RIGHT(Tabla1[[#This Row],[RutDV]],1)</f>
        <v>6</v>
      </c>
      <c r="G1961" s="193" t="s">
        <v>11518</v>
      </c>
      <c r="H1961" s="193" t="s">
        <v>11562</v>
      </c>
      <c r="I1961" s="194" t="str">
        <f>+TRIM(Tabla1[[#This Row],[Nombres]]&amp;" "&amp;Tabla1[[#This Row],[Apellidos]])</f>
        <v>JUAN FRANCISCO JAVIER MORENO COFRE</v>
      </c>
      <c r="J1961" s="193" t="s">
        <v>11486</v>
      </c>
      <c r="K1961" s="193" t="s">
        <v>11487</v>
      </c>
      <c r="L1961" s="193" t="s">
        <v>2494</v>
      </c>
      <c r="M1961" s="193" t="s">
        <v>2499</v>
      </c>
      <c r="N1961" s="193" t="s">
        <v>3112</v>
      </c>
      <c r="O1961" s="193"/>
      <c r="P1961" s="195">
        <v>44217</v>
      </c>
      <c r="Q1961" s="195"/>
      <c r="R1961" s="196"/>
      <c r="S1961" s="196"/>
      <c r="T1961" s="196"/>
      <c r="U1961" s="196"/>
      <c r="V1961" s="195" t="s">
        <v>11535</v>
      </c>
      <c r="W1961" s="195" t="s">
        <v>7509</v>
      </c>
      <c r="X1961" s="193"/>
      <c r="Y1961" s="193" t="str">
        <f>+IFERROR(VLOOKUP(Tabla1[[#This Row],[Supervisor]],STAFF!E:H,4,0),"")</f>
        <v/>
      </c>
      <c r="Z1961" s="195">
        <v>44201</v>
      </c>
      <c r="AA1961" s="195"/>
      <c r="AB1961" s="193"/>
      <c r="AC1961" s="195"/>
      <c r="AD1961" s="193" t="s">
        <v>11562</v>
      </c>
      <c r="AE1961" s="193" t="s">
        <v>11562</v>
      </c>
      <c r="AF1961" s="193">
        <v>19404</v>
      </c>
      <c r="AG1961" s="193" t="s">
        <v>11577</v>
      </c>
      <c r="AH1961" s="193"/>
      <c r="AI1961" s="193"/>
      <c r="AJ1961" s="193">
        <v>99</v>
      </c>
      <c r="AK1961" s="193" t="s">
        <v>7509</v>
      </c>
      <c r="AL1961" s="193" t="s">
        <v>709</v>
      </c>
      <c r="AM1961" s="193"/>
      <c r="AN1961" s="193" t="str">
        <f>+IF(AL1961=45,1,"")</f>
        <v/>
      </c>
      <c r="AO1961" s="195">
        <f ca="1">+TODAY()</f>
        <v>44256</v>
      </c>
      <c r="AP1961" s="194" t="str">
        <f>+IF(Tabla1[[#This Row],[Fecha Ingreso Plataforma]]="","",AO1961-AC1961)</f>
        <v/>
      </c>
      <c r="AQ1961" s="195"/>
      <c r="AR1961" s="197">
        <f>+IF(Tabla1[[#This Row],[Fecha Baja]]="","",VALUE(1&amp;"/"&amp;MONTH(Tabla1[[#This Row],[Fecha Baja]])&amp;"/"&amp;YEAR(Tabla1[[#This Row],[Fecha Baja]])))</f>
        <v>44197</v>
      </c>
      <c r="AS1961" s="197" t="str">
        <f>IF(Tabla1[[#This Row],[Fecha Ingreso Plataforma]]="","",VALUE(1&amp;"/"&amp;MONTH(Tabla1[[#This Row],[Fecha Ingreso Plataforma]])&amp;"/"&amp;YEAR(Tabla1[[#This Row],[Fecha Ingreso Plataforma]])))</f>
        <v/>
      </c>
      <c r="AT1961" s="194" t="str">
        <f>+IF(AND(Tabla1[[#This Row],[dias]]&gt;=135,Tabla1[[#This Row],[Estado]]="Vigente"),"Si","No")</f>
        <v>No</v>
      </c>
      <c r="AU1961" s="194" t="str">
        <f>+IF(COUNTIF('PLAN EMPLEADO'!I:I,Tabla1[[#This Row],[Mail]])=0,"No","Si")</f>
        <v>No</v>
      </c>
      <c r="AV1961" s="194"/>
      <c r="AW1961" s="194" t="s">
        <v>9010</v>
      </c>
    </row>
    <row r="1962" spans="1:49" x14ac:dyDescent="0.2">
      <c r="A1962" s="37" t="s">
        <v>27</v>
      </c>
      <c r="B1962" s="37" t="s">
        <v>3115</v>
      </c>
      <c r="C1962" s="37" t="s">
        <v>28</v>
      </c>
      <c r="D1962" s="37" t="s">
        <v>30</v>
      </c>
      <c r="E1962" s="193" t="str">
        <f>+LEFT(Tabla1[[#This Row],[RutDV]],8)</f>
        <v>20717657</v>
      </c>
      <c r="F1962" s="193" t="str">
        <f>+RIGHT(Tabla1[[#This Row],[RutDV]],1)</f>
        <v>5</v>
      </c>
      <c r="G1962" s="193" t="s">
        <v>11519</v>
      </c>
      <c r="H1962" s="193" t="s">
        <v>11563</v>
      </c>
      <c r="I1962" s="194" t="str">
        <f>+TRIM(Tabla1[[#This Row],[Nombres]]&amp;" "&amp;Tabla1[[#This Row],[Apellidos]])</f>
        <v>EMERSON NICOLAS VICUÑA MONDACA</v>
      </c>
      <c r="J1962" s="193" t="s">
        <v>11488</v>
      </c>
      <c r="K1962" s="193" t="s">
        <v>11489</v>
      </c>
      <c r="L1962" s="193" t="s">
        <v>2494</v>
      </c>
      <c r="M1962" s="193" t="s">
        <v>2499</v>
      </c>
      <c r="N1962" s="193" t="s">
        <v>3112</v>
      </c>
      <c r="O1962" s="193"/>
      <c r="P1962" s="195">
        <v>44217</v>
      </c>
      <c r="Q1962" s="195"/>
      <c r="R1962" s="196"/>
      <c r="S1962" s="196"/>
      <c r="T1962" s="196"/>
      <c r="U1962" s="196"/>
      <c r="V1962" s="195" t="s">
        <v>11536</v>
      </c>
      <c r="W1962" s="195" t="s">
        <v>7509</v>
      </c>
      <c r="X1962" s="193"/>
      <c r="Y1962" s="193" t="str">
        <f>+IFERROR(VLOOKUP(Tabla1[[#This Row],[Supervisor]],STAFF!E:H,4,0),"")</f>
        <v/>
      </c>
      <c r="Z1962" s="195">
        <v>44201</v>
      </c>
      <c r="AA1962" s="195"/>
      <c r="AB1962" s="193"/>
      <c r="AC1962" s="195"/>
      <c r="AD1962" s="193" t="s">
        <v>11563</v>
      </c>
      <c r="AE1962" s="193" t="s">
        <v>11563</v>
      </c>
      <c r="AF1962" s="193">
        <v>19359</v>
      </c>
      <c r="AG1962" s="193" t="s">
        <v>11578</v>
      </c>
      <c r="AH1962" s="193"/>
      <c r="AI1962" s="193"/>
      <c r="AJ1962" s="193">
        <v>99</v>
      </c>
      <c r="AK1962" s="193" t="s">
        <v>7509</v>
      </c>
      <c r="AL1962" s="193" t="s">
        <v>709</v>
      </c>
      <c r="AM1962" s="193"/>
      <c r="AN1962" s="193" t="str">
        <f>+IF(AL1962=45,1,"")</f>
        <v/>
      </c>
      <c r="AO1962" s="195">
        <f ca="1">+TODAY()</f>
        <v>44256</v>
      </c>
      <c r="AP1962" s="194" t="str">
        <f>+IF(Tabla1[[#This Row],[Fecha Ingreso Plataforma]]="","",AO1962-AC1962)</f>
        <v/>
      </c>
      <c r="AQ1962" s="195"/>
      <c r="AR1962" s="197">
        <f>+IF(Tabla1[[#This Row],[Fecha Baja]]="","",VALUE(1&amp;"/"&amp;MONTH(Tabla1[[#This Row],[Fecha Baja]])&amp;"/"&amp;YEAR(Tabla1[[#This Row],[Fecha Baja]])))</f>
        <v>44197</v>
      </c>
      <c r="AS1962" s="197" t="str">
        <f>IF(Tabla1[[#This Row],[Fecha Ingreso Plataforma]]="","",VALUE(1&amp;"/"&amp;MONTH(Tabla1[[#This Row],[Fecha Ingreso Plataforma]])&amp;"/"&amp;YEAR(Tabla1[[#This Row],[Fecha Ingreso Plataforma]])))</f>
        <v/>
      </c>
      <c r="AT1962" s="194" t="str">
        <f>+IF(AND(Tabla1[[#This Row],[dias]]&gt;=135,Tabla1[[#This Row],[Estado]]="Vigente"),"Si","No")</f>
        <v>No</v>
      </c>
      <c r="AU1962" s="194" t="str">
        <f>+IF(COUNTIF('PLAN EMPLEADO'!I:I,Tabla1[[#This Row],[Mail]])=0,"No","Si")</f>
        <v>No</v>
      </c>
      <c r="AV1962" s="194"/>
      <c r="AW1962" s="194" t="s">
        <v>9010</v>
      </c>
    </row>
    <row r="1963" spans="1:49" x14ac:dyDescent="0.2">
      <c r="A1963" s="37" t="s">
        <v>27</v>
      </c>
      <c r="B1963" s="37" t="s">
        <v>3115</v>
      </c>
      <c r="C1963" s="37" t="s">
        <v>28</v>
      </c>
      <c r="D1963" s="37" t="s">
        <v>30</v>
      </c>
      <c r="E1963" s="193" t="str">
        <f>+LEFT(Tabla1[[#This Row],[RutDV]],8)</f>
        <v>20959850</v>
      </c>
      <c r="F1963" s="193" t="str">
        <f>+RIGHT(Tabla1[[#This Row],[RutDV]],1)</f>
        <v>7</v>
      </c>
      <c r="G1963" s="193" t="s">
        <v>11523</v>
      </c>
      <c r="H1963" s="193" t="s">
        <v>11566</v>
      </c>
      <c r="I1963" s="194" t="str">
        <f>+TRIM(Tabla1[[#This Row],[Nombres]]&amp;" "&amp;Tabla1[[#This Row],[Apellidos]])</f>
        <v>VICENTE PATRICIO MILLAR PEREZ</v>
      </c>
      <c r="J1963" s="193" t="s">
        <v>11496</v>
      </c>
      <c r="K1963" s="193" t="s">
        <v>11497</v>
      </c>
      <c r="L1963" s="193" t="s">
        <v>2494</v>
      </c>
      <c r="M1963" s="193" t="s">
        <v>2499</v>
      </c>
      <c r="N1963" s="193" t="s">
        <v>3112</v>
      </c>
      <c r="O1963" s="193"/>
      <c r="P1963" s="195">
        <v>44217</v>
      </c>
      <c r="Q1963" s="195"/>
      <c r="R1963" s="196"/>
      <c r="S1963" s="196"/>
      <c r="T1963" s="196"/>
      <c r="U1963" s="196"/>
      <c r="V1963" s="195" t="s">
        <v>11540</v>
      </c>
      <c r="W1963" s="195" t="s">
        <v>7509</v>
      </c>
      <c r="X1963" s="193"/>
      <c r="Y1963" s="193" t="str">
        <f>+IFERROR(VLOOKUP(Tabla1[[#This Row],[Supervisor]],STAFF!E:H,4,0),"")</f>
        <v/>
      </c>
      <c r="Z1963" s="195">
        <v>44201</v>
      </c>
      <c r="AA1963" s="195"/>
      <c r="AB1963" s="193"/>
      <c r="AC1963" s="195"/>
      <c r="AD1963" s="193" t="s">
        <v>11566</v>
      </c>
      <c r="AE1963" s="193" t="s">
        <v>11566</v>
      </c>
      <c r="AF1963" s="193">
        <v>19439</v>
      </c>
      <c r="AG1963" s="193" t="s">
        <v>11581</v>
      </c>
      <c r="AH1963" s="193"/>
      <c r="AI1963" s="193"/>
      <c r="AJ1963" s="193">
        <v>99</v>
      </c>
      <c r="AK1963" s="193" t="s">
        <v>7509</v>
      </c>
      <c r="AL1963" s="193" t="s">
        <v>709</v>
      </c>
      <c r="AM1963" s="193"/>
      <c r="AN1963" s="193" t="str">
        <f>+IF(AL1963=45,1,"")</f>
        <v/>
      </c>
      <c r="AO1963" s="195">
        <f ca="1">+TODAY()</f>
        <v>44256</v>
      </c>
      <c r="AP1963" s="194" t="str">
        <f>+IF(Tabla1[[#This Row],[Fecha Ingreso Plataforma]]="","",AO1963-AC1963)</f>
        <v/>
      </c>
      <c r="AQ1963" s="195"/>
      <c r="AR1963" s="197">
        <f>+IF(Tabla1[[#This Row],[Fecha Baja]]="","",VALUE(1&amp;"/"&amp;MONTH(Tabla1[[#This Row],[Fecha Baja]])&amp;"/"&amp;YEAR(Tabla1[[#This Row],[Fecha Baja]])))</f>
        <v>44197</v>
      </c>
      <c r="AS1963" s="197" t="str">
        <f>IF(Tabla1[[#This Row],[Fecha Ingreso Plataforma]]="","",VALUE(1&amp;"/"&amp;MONTH(Tabla1[[#This Row],[Fecha Ingreso Plataforma]])&amp;"/"&amp;YEAR(Tabla1[[#This Row],[Fecha Ingreso Plataforma]])))</f>
        <v/>
      </c>
      <c r="AT1963" s="194" t="str">
        <f>+IF(AND(Tabla1[[#This Row],[dias]]&gt;=135,Tabla1[[#This Row],[Estado]]="Vigente"),"Si","No")</f>
        <v>No</v>
      </c>
      <c r="AU1963" s="194" t="str">
        <f>+IF(COUNTIF('PLAN EMPLEADO'!I:I,Tabla1[[#This Row],[Mail]])=0,"No","Si")</f>
        <v>No</v>
      </c>
      <c r="AV1963" s="194"/>
      <c r="AW1963" s="194" t="s">
        <v>9010</v>
      </c>
    </row>
    <row r="1964" spans="1:49" x14ac:dyDescent="0.2">
      <c r="A1964" s="37" t="s">
        <v>27</v>
      </c>
      <c r="B1964" s="37" t="s">
        <v>3115</v>
      </c>
      <c r="C1964" s="37" t="s">
        <v>28</v>
      </c>
      <c r="D1964" s="37" t="s">
        <v>30</v>
      </c>
      <c r="E1964" s="193" t="str">
        <f>+LEFT(Tabla1[[#This Row],[RutDV]],8)</f>
        <v>16425172</v>
      </c>
      <c r="F1964" s="193" t="str">
        <f>+RIGHT(Tabla1[[#This Row],[RutDV]],1)</f>
        <v>1</v>
      </c>
      <c r="G1964" s="193" t="s">
        <v>11524</v>
      </c>
      <c r="H1964" s="193" t="s">
        <v>11567</v>
      </c>
      <c r="I1964" s="194" t="str">
        <f>+TRIM(Tabla1[[#This Row],[Nombres]]&amp;" "&amp;Tabla1[[#This Row],[Apellidos]])</f>
        <v>ANDREA ELIZABETH VELIZ HERRERA</v>
      </c>
      <c r="J1964" s="193" t="s">
        <v>11498</v>
      </c>
      <c r="K1964" s="193" t="s">
        <v>11499</v>
      </c>
      <c r="L1964" s="193" t="s">
        <v>2494</v>
      </c>
      <c r="M1964" s="193" t="s">
        <v>2499</v>
      </c>
      <c r="N1964" s="193" t="s">
        <v>3112</v>
      </c>
      <c r="O1964" s="193"/>
      <c r="P1964" s="195">
        <v>44217</v>
      </c>
      <c r="Q1964" s="195"/>
      <c r="R1964" s="196"/>
      <c r="S1964" s="196"/>
      <c r="T1964" s="196"/>
      <c r="U1964" s="196"/>
      <c r="V1964" s="195" t="s">
        <v>11541</v>
      </c>
      <c r="W1964" s="195" t="s">
        <v>7509</v>
      </c>
      <c r="X1964" s="193"/>
      <c r="Y1964" s="193" t="str">
        <f>+IFERROR(VLOOKUP(Tabla1[[#This Row],[Supervisor]],STAFF!E:H,4,0),"")</f>
        <v/>
      </c>
      <c r="Z1964" s="195">
        <v>44201</v>
      </c>
      <c r="AA1964" s="195"/>
      <c r="AB1964" s="193"/>
      <c r="AC1964" s="195"/>
      <c r="AD1964" s="193" t="s">
        <v>11567</v>
      </c>
      <c r="AE1964" s="193" t="s">
        <v>11567</v>
      </c>
      <c r="AF1964" s="193">
        <v>19440</v>
      </c>
      <c r="AG1964" s="193" t="s">
        <v>11582</v>
      </c>
      <c r="AH1964" s="193"/>
      <c r="AI1964" s="193"/>
      <c r="AJ1964" s="193">
        <v>99</v>
      </c>
      <c r="AK1964" s="193" t="s">
        <v>7509</v>
      </c>
      <c r="AL1964" s="193" t="s">
        <v>709</v>
      </c>
      <c r="AM1964" s="193"/>
      <c r="AN1964" s="193" t="str">
        <f>+IF(AL1964=45,1,"")</f>
        <v/>
      </c>
      <c r="AO1964" s="195">
        <f ca="1">+TODAY()</f>
        <v>44256</v>
      </c>
      <c r="AP1964" s="194" t="str">
        <f>+IF(Tabla1[[#This Row],[Fecha Ingreso Plataforma]]="","",AO1964-AC1964)</f>
        <v/>
      </c>
      <c r="AQ1964" s="195"/>
      <c r="AR1964" s="197">
        <f>+IF(Tabla1[[#This Row],[Fecha Baja]]="","",VALUE(1&amp;"/"&amp;MONTH(Tabla1[[#This Row],[Fecha Baja]])&amp;"/"&amp;YEAR(Tabla1[[#This Row],[Fecha Baja]])))</f>
        <v>44197</v>
      </c>
      <c r="AS1964" s="197" t="str">
        <f>IF(Tabla1[[#This Row],[Fecha Ingreso Plataforma]]="","",VALUE(1&amp;"/"&amp;MONTH(Tabla1[[#This Row],[Fecha Ingreso Plataforma]])&amp;"/"&amp;YEAR(Tabla1[[#This Row],[Fecha Ingreso Plataforma]])))</f>
        <v/>
      </c>
      <c r="AT1964" s="194" t="str">
        <f>+IF(AND(Tabla1[[#This Row],[dias]]&gt;=135,Tabla1[[#This Row],[Estado]]="Vigente"),"Si","No")</f>
        <v>No</v>
      </c>
      <c r="AU1964" s="194" t="str">
        <f>+IF(COUNTIF('PLAN EMPLEADO'!I:I,Tabla1[[#This Row],[Mail]])=0,"No","Si")</f>
        <v>No</v>
      </c>
      <c r="AV1964" s="194"/>
      <c r="AW1964" s="194" t="s">
        <v>9010</v>
      </c>
    </row>
    <row r="1965" spans="1:49" x14ac:dyDescent="0.2">
      <c r="A1965" s="37" t="s">
        <v>27</v>
      </c>
      <c r="B1965" s="37" t="s">
        <v>3115</v>
      </c>
      <c r="C1965" s="37" t="s">
        <v>28</v>
      </c>
      <c r="D1965" s="37" t="s">
        <v>30</v>
      </c>
      <c r="E1965" s="193" t="str">
        <f>+LEFT(Tabla1[[#This Row],[RutDV]],8)</f>
        <v>19348332</v>
      </c>
      <c r="F1965" s="193" t="str">
        <f>+RIGHT(Tabla1[[#This Row],[RutDV]],1)</f>
        <v>1</v>
      </c>
      <c r="G1965" s="193" t="s">
        <v>11525</v>
      </c>
      <c r="H1965" s="193" t="s">
        <v>11568</v>
      </c>
      <c r="I1965" s="194" t="str">
        <f>+TRIM(Tabla1[[#This Row],[Nombres]]&amp;" "&amp;Tabla1[[#This Row],[Apellidos]])</f>
        <v>NICOLAS IVAN GARRIDO SAEZ</v>
      </c>
      <c r="J1965" s="193" t="s">
        <v>11500</v>
      </c>
      <c r="K1965" s="193" t="s">
        <v>11501</v>
      </c>
      <c r="L1965" s="193" t="s">
        <v>2494</v>
      </c>
      <c r="M1965" s="193" t="s">
        <v>2499</v>
      </c>
      <c r="N1965" s="193" t="s">
        <v>3112</v>
      </c>
      <c r="O1965" s="193"/>
      <c r="P1965" s="195">
        <v>44217</v>
      </c>
      <c r="Q1965" s="195"/>
      <c r="R1965" s="196"/>
      <c r="S1965" s="196"/>
      <c r="T1965" s="196"/>
      <c r="U1965" s="196"/>
      <c r="V1965" s="195" t="s">
        <v>11542</v>
      </c>
      <c r="W1965" s="195" t="s">
        <v>7509</v>
      </c>
      <c r="X1965" s="193"/>
      <c r="Y1965" s="193" t="str">
        <f>+IFERROR(VLOOKUP(Tabla1[[#This Row],[Supervisor]],STAFF!E:H,4,0),"")</f>
        <v/>
      </c>
      <c r="Z1965" s="195">
        <v>44201</v>
      </c>
      <c r="AA1965" s="195"/>
      <c r="AB1965" s="193"/>
      <c r="AC1965" s="195"/>
      <c r="AD1965" s="193" t="s">
        <v>11568</v>
      </c>
      <c r="AE1965" s="193" t="s">
        <v>11568</v>
      </c>
      <c r="AF1965" s="193">
        <v>19444</v>
      </c>
      <c r="AG1965" s="193" t="s">
        <v>11583</v>
      </c>
      <c r="AH1965" s="193"/>
      <c r="AI1965" s="193"/>
      <c r="AJ1965" s="193">
        <v>99</v>
      </c>
      <c r="AK1965" s="193" t="s">
        <v>7509</v>
      </c>
      <c r="AL1965" s="193" t="s">
        <v>709</v>
      </c>
      <c r="AM1965" s="193"/>
      <c r="AN1965" s="193" t="str">
        <f>+IF(AL1965=45,1,"")</f>
        <v/>
      </c>
      <c r="AO1965" s="195">
        <f ca="1">+TODAY()</f>
        <v>44256</v>
      </c>
      <c r="AP1965" s="194" t="str">
        <f>+IF(Tabla1[[#This Row],[Fecha Ingreso Plataforma]]="","",AO1965-AC1965)</f>
        <v/>
      </c>
      <c r="AQ1965" s="195"/>
      <c r="AR1965" s="197">
        <f>+IF(Tabla1[[#This Row],[Fecha Baja]]="","",VALUE(1&amp;"/"&amp;MONTH(Tabla1[[#This Row],[Fecha Baja]])&amp;"/"&amp;YEAR(Tabla1[[#This Row],[Fecha Baja]])))</f>
        <v>44197</v>
      </c>
      <c r="AS1965" s="197" t="str">
        <f>IF(Tabla1[[#This Row],[Fecha Ingreso Plataforma]]="","",VALUE(1&amp;"/"&amp;MONTH(Tabla1[[#This Row],[Fecha Ingreso Plataforma]])&amp;"/"&amp;YEAR(Tabla1[[#This Row],[Fecha Ingreso Plataforma]])))</f>
        <v/>
      </c>
      <c r="AT1965" s="194" t="str">
        <f>+IF(AND(Tabla1[[#This Row],[dias]]&gt;=135,Tabla1[[#This Row],[Estado]]="Vigente"),"Si","No")</f>
        <v>No</v>
      </c>
      <c r="AU1965" s="194" t="str">
        <f>+IF(COUNTIF('PLAN EMPLEADO'!I:I,Tabla1[[#This Row],[Mail]])=0,"No","Si")</f>
        <v>No</v>
      </c>
      <c r="AV1965" s="194"/>
      <c r="AW1965" s="194" t="s">
        <v>9010</v>
      </c>
    </row>
    <row r="1966" spans="1:49" x14ac:dyDescent="0.2">
      <c r="A1966" s="37" t="s">
        <v>27</v>
      </c>
      <c r="B1966" s="37" t="s">
        <v>3115</v>
      </c>
      <c r="C1966" s="37" t="s">
        <v>28</v>
      </c>
      <c r="D1966" s="37" t="s">
        <v>30</v>
      </c>
      <c r="E1966" s="193" t="str">
        <f>+LEFT(Tabla1[[#This Row],[RutDV]],8)</f>
        <v>20406381</v>
      </c>
      <c r="F1966" s="193" t="str">
        <f>+RIGHT(Tabla1[[#This Row],[RutDV]],1)</f>
        <v>8</v>
      </c>
      <c r="G1966" s="193" t="s">
        <v>11526</v>
      </c>
      <c r="H1966" s="193" t="s">
        <v>11569</v>
      </c>
      <c r="I1966" s="194" t="str">
        <f>+TRIM(Tabla1[[#This Row],[Nombres]]&amp;" "&amp;Tabla1[[#This Row],[Apellidos]])</f>
        <v>JOSE MIGUEL RIVAS OSSANDON</v>
      </c>
      <c r="J1966" s="193" t="s">
        <v>9523</v>
      </c>
      <c r="K1966" s="193" t="s">
        <v>11502</v>
      </c>
      <c r="L1966" s="193" t="s">
        <v>2494</v>
      </c>
      <c r="M1966" s="193" t="s">
        <v>2499</v>
      </c>
      <c r="N1966" s="193" t="s">
        <v>3112</v>
      </c>
      <c r="O1966" s="193"/>
      <c r="P1966" s="195">
        <v>44217</v>
      </c>
      <c r="Q1966" s="195"/>
      <c r="R1966" s="196"/>
      <c r="S1966" s="196"/>
      <c r="T1966" s="196"/>
      <c r="U1966" s="196"/>
      <c r="V1966" s="195" t="s">
        <v>11543</v>
      </c>
      <c r="W1966" s="195" t="s">
        <v>7509</v>
      </c>
      <c r="X1966" s="193"/>
      <c r="Y1966" s="193" t="str">
        <f>+IFERROR(VLOOKUP(Tabla1[[#This Row],[Supervisor]],STAFF!E:H,4,0),"")</f>
        <v/>
      </c>
      <c r="Z1966" s="195">
        <v>44201</v>
      </c>
      <c r="AA1966" s="195"/>
      <c r="AB1966" s="193"/>
      <c r="AC1966" s="195"/>
      <c r="AD1966" s="193" t="s">
        <v>11569</v>
      </c>
      <c r="AE1966" s="193" t="s">
        <v>11569</v>
      </c>
      <c r="AF1966" s="193">
        <v>19446</v>
      </c>
      <c r="AG1966" s="193" t="s">
        <v>11584</v>
      </c>
      <c r="AH1966" s="193"/>
      <c r="AI1966" s="193"/>
      <c r="AJ1966" s="193">
        <v>99</v>
      </c>
      <c r="AK1966" s="193" t="s">
        <v>7509</v>
      </c>
      <c r="AL1966" s="193" t="s">
        <v>709</v>
      </c>
      <c r="AM1966" s="193"/>
      <c r="AN1966" s="193" t="str">
        <f>+IF(AL1966=45,1,"")</f>
        <v/>
      </c>
      <c r="AO1966" s="195">
        <f ca="1">+TODAY()</f>
        <v>44256</v>
      </c>
      <c r="AP1966" s="194" t="str">
        <f>+IF(Tabla1[[#This Row],[Fecha Ingreso Plataforma]]="","",AO1966-AC1966)</f>
        <v/>
      </c>
      <c r="AQ1966" s="195"/>
      <c r="AR1966" s="197">
        <f>+IF(Tabla1[[#This Row],[Fecha Baja]]="","",VALUE(1&amp;"/"&amp;MONTH(Tabla1[[#This Row],[Fecha Baja]])&amp;"/"&amp;YEAR(Tabla1[[#This Row],[Fecha Baja]])))</f>
        <v>44197</v>
      </c>
      <c r="AS1966" s="197" t="str">
        <f>IF(Tabla1[[#This Row],[Fecha Ingreso Plataforma]]="","",VALUE(1&amp;"/"&amp;MONTH(Tabla1[[#This Row],[Fecha Ingreso Plataforma]])&amp;"/"&amp;YEAR(Tabla1[[#This Row],[Fecha Ingreso Plataforma]])))</f>
        <v/>
      </c>
      <c r="AT1966" s="194" t="str">
        <f>+IF(AND(Tabla1[[#This Row],[dias]]&gt;=135,Tabla1[[#This Row],[Estado]]="Vigente"),"Si","No")</f>
        <v>No</v>
      </c>
      <c r="AU1966" s="194" t="str">
        <f>+IF(COUNTIF('PLAN EMPLEADO'!I:I,Tabla1[[#This Row],[Mail]])=0,"No","Si")</f>
        <v>No</v>
      </c>
      <c r="AV1966" s="194"/>
      <c r="AW1966" s="194" t="s">
        <v>9010</v>
      </c>
    </row>
    <row r="1967" spans="1:49" x14ac:dyDescent="0.2">
      <c r="A1967" s="37" t="s">
        <v>27</v>
      </c>
      <c r="B1967" s="37" t="s">
        <v>3115</v>
      </c>
      <c r="C1967" s="37" t="s">
        <v>28</v>
      </c>
      <c r="D1967" s="37" t="s">
        <v>30</v>
      </c>
      <c r="E1967" s="193" t="str">
        <f>+LEFT(Tabla1[[#This Row],[RutDV]],8)</f>
        <v>19419294</v>
      </c>
      <c r="F1967" s="193" t="str">
        <f>+RIGHT(Tabla1[[#This Row],[RutDV]],1)</f>
        <v>0</v>
      </c>
      <c r="G1967" s="193" t="s">
        <v>11527</v>
      </c>
      <c r="H1967" s="193" t="s">
        <v>11570</v>
      </c>
      <c r="I1967" s="194" t="str">
        <f>+TRIM(Tabla1[[#This Row],[Nombres]]&amp;" "&amp;Tabla1[[#This Row],[Apellidos]])</f>
        <v>MARIA NATALIA GONZALEZ CASTRO</v>
      </c>
      <c r="J1967" s="193" t="s">
        <v>11503</v>
      </c>
      <c r="K1967" s="193" t="s">
        <v>11504</v>
      </c>
      <c r="L1967" s="193" t="s">
        <v>2494</v>
      </c>
      <c r="M1967" s="193" t="s">
        <v>2499</v>
      </c>
      <c r="N1967" s="193" t="s">
        <v>3112</v>
      </c>
      <c r="O1967" s="193"/>
      <c r="P1967" s="195">
        <v>44217</v>
      </c>
      <c r="Q1967" s="195"/>
      <c r="R1967" s="196"/>
      <c r="S1967" s="196"/>
      <c r="T1967" s="196"/>
      <c r="U1967" s="196"/>
      <c r="V1967" s="195" t="s">
        <v>11544</v>
      </c>
      <c r="W1967" s="195" t="s">
        <v>7509</v>
      </c>
      <c r="X1967" s="193"/>
      <c r="Y1967" s="193" t="str">
        <f>+IFERROR(VLOOKUP(Tabla1[[#This Row],[Supervisor]],STAFF!E:H,4,0),"")</f>
        <v/>
      </c>
      <c r="Z1967" s="195">
        <v>44201</v>
      </c>
      <c r="AA1967" s="195"/>
      <c r="AB1967" s="193"/>
      <c r="AC1967" s="195"/>
      <c r="AD1967" s="193" t="s">
        <v>11570</v>
      </c>
      <c r="AE1967" s="193" t="s">
        <v>11570</v>
      </c>
      <c r="AF1967" s="193">
        <v>19447</v>
      </c>
      <c r="AG1967" s="193" t="s">
        <v>11585</v>
      </c>
      <c r="AH1967" s="193"/>
      <c r="AI1967" s="193"/>
      <c r="AJ1967" s="193">
        <v>99</v>
      </c>
      <c r="AK1967" s="193" t="s">
        <v>7509</v>
      </c>
      <c r="AL1967" s="193" t="s">
        <v>709</v>
      </c>
      <c r="AM1967" s="193"/>
      <c r="AN1967" s="193" t="str">
        <f>+IF(AL1967=45,1,"")</f>
        <v/>
      </c>
      <c r="AO1967" s="195">
        <f ca="1">+TODAY()</f>
        <v>44256</v>
      </c>
      <c r="AP1967" s="194" t="str">
        <f>+IF(Tabla1[[#This Row],[Fecha Ingreso Plataforma]]="","",AO1967-AC1967)</f>
        <v/>
      </c>
      <c r="AQ1967" s="195"/>
      <c r="AR1967" s="197">
        <f>+IF(Tabla1[[#This Row],[Fecha Baja]]="","",VALUE(1&amp;"/"&amp;MONTH(Tabla1[[#This Row],[Fecha Baja]])&amp;"/"&amp;YEAR(Tabla1[[#This Row],[Fecha Baja]])))</f>
        <v>44197</v>
      </c>
      <c r="AS1967" s="197" t="str">
        <f>IF(Tabla1[[#This Row],[Fecha Ingreso Plataforma]]="","",VALUE(1&amp;"/"&amp;MONTH(Tabla1[[#This Row],[Fecha Ingreso Plataforma]])&amp;"/"&amp;YEAR(Tabla1[[#This Row],[Fecha Ingreso Plataforma]])))</f>
        <v/>
      </c>
      <c r="AT1967" s="194" t="str">
        <f>+IF(AND(Tabla1[[#This Row],[dias]]&gt;=135,Tabla1[[#This Row],[Estado]]="Vigente"),"Si","No")</f>
        <v>No</v>
      </c>
      <c r="AU1967" s="194" t="str">
        <f>+IF(COUNTIF('PLAN EMPLEADO'!I:I,Tabla1[[#This Row],[Mail]])=0,"No","Si")</f>
        <v>No</v>
      </c>
      <c r="AV1967" s="194"/>
      <c r="AW1967" s="194" t="s">
        <v>9010</v>
      </c>
    </row>
    <row r="1968" spans="1:49" x14ac:dyDescent="0.2">
      <c r="A1968" s="37" t="s">
        <v>27</v>
      </c>
      <c r="B1968" s="37" t="s">
        <v>3115</v>
      </c>
      <c r="C1968" s="37" t="s">
        <v>28</v>
      </c>
      <c r="D1968" s="37" t="s">
        <v>30</v>
      </c>
      <c r="E1968" s="193" t="str">
        <f>+LEFT(Tabla1[[#This Row],[RutDV]],8)</f>
        <v>20717567</v>
      </c>
      <c r="F1968" s="193" t="str">
        <f>+RIGHT(Tabla1[[#This Row],[RutDV]],1)</f>
        <v>6</v>
      </c>
      <c r="G1968" s="193" t="s">
        <v>11528</v>
      </c>
      <c r="H1968" s="193" t="s">
        <v>11571</v>
      </c>
      <c r="I1968" s="194" t="str">
        <f>+TRIM(Tabla1[[#This Row],[Nombres]]&amp;" "&amp;Tabla1[[#This Row],[Apellidos]])</f>
        <v>JOEL IGNACIO HERRERA LEIVA</v>
      </c>
      <c r="J1968" s="193" t="s">
        <v>11505</v>
      </c>
      <c r="K1968" s="193" t="s">
        <v>11506</v>
      </c>
      <c r="L1968" s="193" t="s">
        <v>2494</v>
      </c>
      <c r="M1968" s="193" t="s">
        <v>2499</v>
      </c>
      <c r="N1968" s="193" t="s">
        <v>3112</v>
      </c>
      <c r="O1968" s="193"/>
      <c r="P1968" s="195">
        <v>44217</v>
      </c>
      <c r="Q1968" s="195"/>
      <c r="R1968" s="196"/>
      <c r="S1968" s="196"/>
      <c r="T1968" s="196"/>
      <c r="U1968" s="196"/>
      <c r="V1968" s="195" t="s">
        <v>11545</v>
      </c>
      <c r="W1968" s="195" t="s">
        <v>7509</v>
      </c>
      <c r="X1968" s="193"/>
      <c r="Y1968" s="193" t="str">
        <f>+IFERROR(VLOOKUP(Tabla1[[#This Row],[Supervisor]],STAFF!E:H,4,0),"")</f>
        <v/>
      </c>
      <c r="Z1968" s="195">
        <v>44201</v>
      </c>
      <c r="AA1968" s="195"/>
      <c r="AB1968" s="193"/>
      <c r="AC1968" s="195"/>
      <c r="AD1968" s="193" t="s">
        <v>11571</v>
      </c>
      <c r="AE1968" s="193" t="s">
        <v>11571</v>
      </c>
      <c r="AF1968" s="193">
        <v>19450</v>
      </c>
      <c r="AG1968" s="193" t="s">
        <v>11586</v>
      </c>
      <c r="AH1968" s="193"/>
      <c r="AI1968" s="193"/>
      <c r="AJ1968" s="193">
        <v>99</v>
      </c>
      <c r="AK1968" s="193" t="s">
        <v>7509</v>
      </c>
      <c r="AL1968" s="193" t="s">
        <v>709</v>
      </c>
      <c r="AM1968" s="193"/>
      <c r="AN1968" s="193" t="str">
        <f>+IF(AL1968=45,1,"")</f>
        <v/>
      </c>
      <c r="AO1968" s="195">
        <f ca="1">+TODAY()</f>
        <v>44256</v>
      </c>
      <c r="AP1968" s="194" t="str">
        <f>+IF(Tabla1[[#This Row],[Fecha Ingreso Plataforma]]="","",AO1968-AC1968)</f>
        <v/>
      </c>
      <c r="AQ1968" s="195"/>
      <c r="AR1968" s="197">
        <f>+IF(Tabla1[[#This Row],[Fecha Baja]]="","",VALUE(1&amp;"/"&amp;MONTH(Tabla1[[#This Row],[Fecha Baja]])&amp;"/"&amp;YEAR(Tabla1[[#This Row],[Fecha Baja]])))</f>
        <v>44197</v>
      </c>
      <c r="AS1968" s="197" t="str">
        <f>IF(Tabla1[[#This Row],[Fecha Ingreso Plataforma]]="","",VALUE(1&amp;"/"&amp;MONTH(Tabla1[[#This Row],[Fecha Ingreso Plataforma]])&amp;"/"&amp;YEAR(Tabla1[[#This Row],[Fecha Ingreso Plataforma]])))</f>
        <v/>
      </c>
      <c r="AT1968" s="194" t="str">
        <f>+IF(AND(Tabla1[[#This Row],[dias]]&gt;=135,Tabla1[[#This Row],[Estado]]="Vigente"),"Si","No")</f>
        <v>No</v>
      </c>
      <c r="AU1968" s="194" t="str">
        <f>+IF(COUNTIF('PLAN EMPLEADO'!I:I,Tabla1[[#This Row],[Mail]])=0,"No","Si")</f>
        <v>No</v>
      </c>
      <c r="AV1968" s="194"/>
      <c r="AW1968" s="194" t="s">
        <v>9010</v>
      </c>
    </row>
    <row r="1969" spans="1:49" x14ac:dyDescent="0.2">
      <c r="A1969" s="37" t="s">
        <v>27</v>
      </c>
      <c r="B1969" s="37" t="s">
        <v>3115</v>
      </c>
      <c r="C1969" s="37" t="s">
        <v>28</v>
      </c>
      <c r="D1969" s="37" t="s">
        <v>30</v>
      </c>
      <c r="E1969" s="193" t="str">
        <f>+LEFT(Tabla1[[#This Row],[RutDV]],8)</f>
        <v>18757259</v>
      </c>
      <c r="F1969" s="193" t="str">
        <f>+RIGHT(Tabla1[[#This Row],[RutDV]],1)</f>
        <v>2</v>
      </c>
      <c r="G1969" s="193" t="s">
        <v>11529</v>
      </c>
      <c r="H1969" s="193" t="s">
        <v>11572</v>
      </c>
      <c r="I1969" s="194" t="str">
        <f>+TRIM(Tabla1[[#This Row],[Nombres]]&amp;" "&amp;Tabla1[[#This Row],[Apellidos]])</f>
        <v>JAVIERA NATALIA MEDINA ZAMORA</v>
      </c>
      <c r="J1969" s="193" t="s">
        <v>11507</v>
      </c>
      <c r="K1969" s="193" t="s">
        <v>11508</v>
      </c>
      <c r="L1969" s="193" t="s">
        <v>2494</v>
      </c>
      <c r="M1969" s="193" t="s">
        <v>2499</v>
      </c>
      <c r="N1969" s="193" t="s">
        <v>3112</v>
      </c>
      <c r="O1969" s="193"/>
      <c r="P1969" s="195">
        <v>44217</v>
      </c>
      <c r="Q1969" s="195"/>
      <c r="R1969" s="196"/>
      <c r="S1969" s="196"/>
      <c r="T1969" s="196"/>
      <c r="U1969" s="196"/>
      <c r="V1969" s="195" t="s">
        <v>11546</v>
      </c>
      <c r="W1969" s="195" t="s">
        <v>7509</v>
      </c>
      <c r="X1969" s="193"/>
      <c r="Y1969" s="193" t="str">
        <f>+IFERROR(VLOOKUP(Tabla1[[#This Row],[Supervisor]],STAFF!E:H,4,0),"")</f>
        <v/>
      </c>
      <c r="Z1969" s="195">
        <v>44201</v>
      </c>
      <c r="AA1969" s="195"/>
      <c r="AB1969" s="193"/>
      <c r="AC1969" s="195"/>
      <c r="AD1969" s="193" t="s">
        <v>11572</v>
      </c>
      <c r="AE1969" s="193" t="s">
        <v>11572</v>
      </c>
      <c r="AF1969" s="193">
        <v>19451</v>
      </c>
      <c r="AG1969" s="193" t="s">
        <v>11587</v>
      </c>
      <c r="AH1969" s="193"/>
      <c r="AI1969" s="193"/>
      <c r="AJ1969" s="193">
        <v>99</v>
      </c>
      <c r="AK1969" s="193" t="s">
        <v>7509</v>
      </c>
      <c r="AL1969" s="193" t="s">
        <v>709</v>
      </c>
      <c r="AM1969" s="193"/>
      <c r="AN1969" s="193" t="str">
        <f>+IF(AL1969=45,1,"")</f>
        <v/>
      </c>
      <c r="AO1969" s="195">
        <f ca="1">+TODAY()</f>
        <v>44256</v>
      </c>
      <c r="AP1969" s="194" t="str">
        <f>+IF(Tabla1[[#This Row],[Fecha Ingreso Plataforma]]="","",AO1969-AC1969)</f>
        <v/>
      </c>
      <c r="AQ1969" s="195"/>
      <c r="AR1969" s="197">
        <f>+IF(Tabla1[[#This Row],[Fecha Baja]]="","",VALUE(1&amp;"/"&amp;MONTH(Tabla1[[#This Row],[Fecha Baja]])&amp;"/"&amp;YEAR(Tabla1[[#This Row],[Fecha Baja]])))</f>
        <v>44197</v>
      </c>
      <c r="AS1969" s="197" t="str">
        <f>IF(Tabla1[[#This Row],[Fecha Ingreso Plataforma]]="","",VALUE(1&amp;"/"&amp;MONTH(Tabla1[[#This Row],[Fecha Ingreso Plataforma]])&amp;"/"&amp;YEAR(Tabla1[[#This Row],[Fecha Ingreso Plataforma]])))</f>
        <v/>
      </c>
      <c r="AT1969" s="194" t="str">
        <f>+IF(AND(Tabla1[[#This Row],[dias]]&gt;=135,Tabla1[[#This Row],[Estado]]="Vigente"),"Si","No")</f>
        <v>No</v>
      </c>
      <c r="AU1969" s="194" t="str">
        <f>+IF(COUNTIF('PLAN EMPLEADO'!I:I,Tabla1[[#This Row],[Mail]])=0,"No","Si")</f>
        <v>No</v>
      </c>
      <c r="AV1969" s="194"/>
      <c r="AW1969" s="194" t="s">
        <v>9010</v>
      </c>
    </row>
    <row r="1970" spans="1:49" x14ac:dyDescent="0.2">
      <c r="A1970" s="37" t="s">
        <v>27</v>
      </c>
      <c r="B1970" s="37" t="s">
        <v>3115</v>
      </c>
      <c r="C1970" s="37" t="s">
        <v>28</v>
      </c>
      <c r="D1970" s="37" t="s">
        <v>30</v>
      </c>
      <c r="E1970" s="193" t="str">
        <f>+LEFT(Tabla1[[#This Row],[RutDV]],8)</f>
        <v>18880424</v>
      </c>
      <c r="F1970" s="193" t="str">
        <f>+RIGHT(Tabla1[[#This Row],[RutDV]],1)</f>
        <v>1</v>
      </c>
      <c r="G1970" s="193" t="s">
        <v>11532</v>
      </c>
      <c r="H1970" s="193" t="s">
        <v>11575</v>
      </c>
      <c r="I1970" s="194" t="str">
        <f>+TRIM(Tabla1[[#This Row],[Nombres]]&amp;" "&amp;Tabla1[[#This Row],[Apellidos]])</f>
        <v>CLAUDIA ALEJANDRA PILAR PALACIOS</v>
      </c>
      <c r="J1970" s="193" t="s">
        <v>11513</v>
      </c>
      <c r="K1970" s="193" t="s">
        <v>11514</v>
      </c>
      <c r="L1970" s="193" t="s">
        <v>2494</v>
      </c>
      <c r="M1970" s="193" t="s">
        <v>2499</v>
      </c>
      <c r="N1970" s="193" t="s">
        <v>3112</v>
      </c>
      <c r="O1970" s="193"/>
      <c r="P1970" s="195">
        <v>44217</v>
      </c>
      <c r="Q1970" s="195"/>
      <c r="R1970" s="196"/>
      <c r="S1970" s="196"/>
      <c r="T1970" s="196"/>
      <c r="U1970" s="196"/>
      <c r="V1970" s="195" t="s">
        <v>11549</v>
      </c>
      <c r="W1970" s="195" t="s">
        <v>7509</v>
      </c>
      <c r="X1970" s="193"/>
      <c r="Y1970" s="193" t="str">
        <f>+IFERROR(VLOOKUP(Tabla1[[#This Row],[Supervisor]],STAFF!E:H,4,0),"")</f>
        <v/>
      </c>
      <c r="Z1970" s="195">
        <v>44201</v>
      </c>
      <c r="AA1970" s="195"/>
      <c r="AB1970" s="193"/>
      <c r="AC1970" s="195"/>
      <c r="AD1970" s="193" t="s">
        <v>11575</v>
      </c>
      <c r="AE1970" s="193" t="s">
        <v>11575</v>
      </c>
      <c r="AF1970" s="193">
        <v>19465</v>
      </c>
      <c r="AG1970" s="193" t="s">
        <v>11590</v>
      </c>
      <c r="AH1970" s="193"/>
      <c r="AI1970" s="193"/>
      <c r="AJ1970" s="193">
        <v>99</v>
      </c>
      <c r="AK1970" s="193" t="s">
        <v>7509</v>
      </c>
      <c r="AL1970" s="193" t="s">
        <v>709</v>
      </c>
      <c r="AM1970" s="193"/>
      <c r="AN1970" s="193" t="str">
        <f>+IF(AL1970=45,1,"")</f>
        <v/>
      </c>
      <c r="AO1970" s="195">
        <f ca="1">+TODAY()</f>
        <v>44256</v>
      </c>
      <c r="AP1970" s="194" t="str">
        <f>+IF(Tabla1[[#This Row],[Fecha Ingreso Plataforma]]="","",AO1970-AC1970)</f>
        <v/>
      </c>
      <c r="AQ1970" s="195"/>
      <c r="AR1970" s="197">
        <f>+IF(Tabla1[[#This Row],[Fecha Baja]]="","",VALUE(1&amp;"/"&amp;MONTH(Tabla1[[#This Row],[Fecha Baja]])&amp;"/"&amp;YEAR(Tabla1[[#This Row],[Fecha Baja]])))</f>
        <v>44197</v>
      </c>
      <c r="AS1970" s="197" t="str">
        <f>IF(Tabla1[[#This Row],[Fecha Ingreso Plataforma]]="","",VALUE(1&amp;"/"&amp;MONTH(Tabla1[[#This Row],[Fecha Ingreso Plataforma]])&amp;"/"&amp;YEAR(Tabla1[[#This Row],[Fecha Ingreso Plataforma]])))</f>
        <v/>
      </c>
      <c r="AT1970" s="194" t="str">
        <f>+IF(AND(Tabla1[[#This Row],[dias]]&gt;=135,Tabla1[[#This Row],[Estado]]="Vigente"),"Si","No")</f>
        <v>No</v>
      </c>
      <c r="AU1970" s="194" t="str">
        <f>+IF(COUNTIF('PLAN EMPLEADO'!I:I,Tabla1[[#This Row],[Mail]])=0,"No","Si")</f>
        <v>No</v>
      </c>
      <c r="AV1970" s="194"/>
      <c r="AW1970" s="194" t="s">
        <v>9010</v>
      </c>
    </row>
    <row r="1971" spans="1:49" x14ac:dyDescent="0.2">
      <c r="A1971" s="193" t="s">
        <v>27</v>
      </c>
      <c r="B1971" s="193" t="s">
        <v>3115</v>
      </c>
      <c r="C1971" s="193" t="s">
        <v>28</v>
      </c>
      <c r="D1971" s="193" t="s">
        <v>30</v>
      </c>
      <c r="E1971" s="193" t="str">
        <f>+LEFT(Tabla1[[#This Row],[RutDV]],8)</f>
        <v>17016564</v>
      </c>
      <c r="F1971" s="193" t="str">
        <f>+RIGHT(Tabla1[[#This Row],[RutDV]],1)</f>
        <v>0</v>
      </c>
      <c r="G1971" s="193" t="s">
        <v>11657</v>
      </c>
      <c r="H1971" s="193" t="s">
        <v>11823</v>
      </c>
      <c r="I1971" s="194" t="str">
        <f>+TRIM(Tabla1[[#This Row],[Nombres]]&amp;" "&amp;Tabla1[[#This Row],[Apellidos]])</f>
        <v>CARLOS ALBERTO OLIVARES SANTANDER</v>
      </c>
      <c r="J1971" s="193" t="s">
        <v>10562</v>
      </c>
      <c r="K1971" s="193" t="s">
        <v>11625</v>
      </c>
      <c r="L1971" s="193" t="s">
        <v>2494</v>
      </c>
      <c r="M1971" s="193" t="s">
        <v>2499</v>
      </c>
      <c r="N1971" s="193" t="s">
        <v>3112</v>
      </c>
      <c r="O1971" s="193"/>
      <c r="P1971" s="196">
        <v>44230</v>
      </c>
      <c r="Q1971" s="195"/>
      <c r="R1971" s="196"/>
      <c r="S1971" s="196"/>
      <c r="T1971" s="196"/>
      <c r="U1971" s="196"/>
      <c r="V1971" s="195" t="s">
        <v>11674</v>
      </c>
      <c r="W1971" s="195" t="s">
        <v>5890</v>
      </c>
      <c r="X1971" s="78"/>
      <c r="Y1971" s="78" t="str">
        <f>+IFERROR(VLOOKUP(Tabla1[[#This Row],[Supervisor]],STAFF!E:H,4,0),"")</f>
        <v/>
      </c>
      <c r="Z1971" s="195">
        <v>44214</v>
      </c>
      <c r="AA1971" s="195">
        <v>44230</v>
      </c>
      <c r="AB1971" s="193"/>
      <c r="AC1971" s="195">
        <v>44231</v>
      </c>
      <c r="AD1971" s="193" t="s">
        <v>11823</v>
      </c>
      <c r="AE1971" s="193" t="s">
        <v>11823</v>
      </c>
      <c r="AF1971" s="193">
        <v>19087</v>
      </c>
      <c r="AG1971" s="193" t="s">
        <v>11841</v>
      </c>
      <c r="AH1971" s="193"/>
      <c r="AI1971" s="193"/>
      <c r="AJ1971" s="193">
        <v>100</v>
      </c>
      <c r="AK1971" s="193" t="s">
        <v>5890</v>
      </c>
      <c r="AL1971" s="193"/>
      <c r="AN1971" s="193" t="str">
        <f>+IF(AL1971=45,1,"")</f>
        <v/>
      </c>
      <c r="AO1971" s="195">
        <f ca="1">+TODAY()</f>
        <v>44256</v>
      </c>
      <c r="AP1971" s="194">
        <f ca="1">+IF(Tabla1[[#This Row],[Fecha Ingreso Plataforma]]="","",AO1971-AC1971)</f>
        <v>25</v>
      </c>
      <c r="AQ1971" s="195"/>
      <c r="AR1971" s="197">
        <f>+IF(Tabla1[[#This Row],[Fecha Baja]]="","",VALUE(1&amp;"/"&amp;MONTH(Tabla1[[#This Row],[Fecha Baja]])&amp;"/"&amp;YEAR(Tabla1[[#This Row],[Fecha Baja]])))</f>
        <v>44228</v>
      </c>
      <c r="AS1971" s="197">
        <f>IF(Tabla1[[#This Row],[Fecha Ingreso Plataforma]]="","",VALUE(1&amp;"/"&amp;MONTH(Tabla1[[#This Row],[Fecha Ingreso Plataforma]])&amp;"/"&amp;YEAR(Tabla1[[#This Row],[Fecha Ingreso Plataforma]])))</f>
        <v>44228</v>
      </c>
      <c r="AT1971" s="194" t="str">
        <f ca="1">+IF(AND(Tabla1[[#This Row],[dias]]&gt;=135,Tabla1[[#This Row],[Estado]]="Vigente"),"Si","No")</f>
        <v>No</v>
      </c>
      <c r="AU1971" s="194" t="str">
        <f>+IF(COUNTIF('PLAN EMPLEADO'!I:I,Tabla1[[#This Row],[Mail]])=0,"No","Si")</f>
        <v>No</v>
      </c>
      <c r="AV1971" s="194" t="s">
        <v>8322</v>
      </c>
      <c r="AW1971" s="194" t="s">
        <v>9010</v>
      </c>
    </row>
    <row r="1972" spans="1:49" x14ac:dyDescent="0.2">
      <c r="A1972" s="193" t="s">
        <v>27</v>
      </c>
      <c r="B1972" s="193" t="s">
        <v>3115</v>
      </c>
      <c r="C1972" s="193" t="s">
        <v>28</v>
      </c>
      <c r="D1972" s="193" t="s">
        <v>30</v>
      </c>
      <c r="E1972" s="193" t="str">
        <f>+LEFT(Tabla1[[#This Row],[RutDV]],8)</f>
        <v>18903193</v>
      </c>
      <c r="F1972" s="193" t="str">
        <f>+RIGHT(Tabla1[[#This Row],[RutDV]],1)</f>
        <v>9</v>
      </c>
      <c r="G1972" s="193" t="s">
        <v>11662</v>
      </c>
      <c r="H1972" s="193" t="s">
        <v>11828</v>
      </c>
      <c r="I1972" s="194" t="str">
        <f>+TRIM(Tabla1[[#This Row],[Nombres]]&amp;" "&amp;Tabla1[[#This Row],[Apellidos]])</f>
        <v>WALTER ANTONIO ANDRES OYARZUN CAMPOS</v>
      </c>
      <c r="J1972" s="193" t="s">
        <v>11636</v>
      </c>
      <c r="K1972" s="193" t="s">
        <v>11637</v>
      </c>
      <c r="L1972" s="193" t="s">
        <v>2494</v>
      </c>
      <c r="M1972" s="193" t="s">
        <v>2499</v>
      </c>
      <c r="N1972" s="193" t="s">
        <v>3112</v>
      </c>
      <c r="O1972" s="193"/>
      <c r="P1972" s="196">
        <v>44230</v>
      </c>
      <c r="Q1972" s="195"/>
      <c r="R1972" s="196"/>
      <c r="S1972" s="196"/>
      <c r="T1972" s="196"/>
      <c r="U1972" s="196"/>
      <c r="V1972" s="195" t="s">
        <v>11680</v>
      </c>
      <c r="W1972" s="195" t="s">
        <v>5890</v>
      </c>
      <c r="Y1972" s="37" t="str">
        <f>+IFERROR(VLOOKUP(Tabla1[[#This Row],[Supervisor]],STAFF!E:H,4,0),"")</f>
        <v/>
      </c>
      <c r="Z1972" s="195">
        <v>44214</v>
      </c>
      <c r="AA1972" s="195">
        <v>44230</v>
      </c>
      <c r="AB1972" s="193"/>
      <c r="AC1972" s="195">
        <v>44231</v>
      </c>
      <c r="AD1972" s="193" t="s">
        <v>11828</v>
      </c>
      <c r="AE1972" s="193" t="s">
        <v>11828</v>
      </c>
      <c r="AF1972" s="193"/>
      <c r="AG1972" s="193" t="s">
        <v>11846</v>
      </c>
      <c r="AH1972" s="193"/>
      <c r="AI1972" s="193"/>
      <c r="AJ1972" s="193">
        <v>100</v>
      </c>
      <c r="AK1972" s="193" t="s">
        <v>5890</v>
      </c>
      <c r="AL1972" s="193"/>
      <c r="AN1972" s="193" t="str">
        <f>+IF(AL1972=45,1,"")</f>
        <v/>
      </c>
      <c r="AO1972" s="195">
        <f ca="1">+TODAY()</f>
        <v>44256</v>
      </c>
      <c r="AP1972" s="194">
        <f ca="1">+IF(Tabla1[[#This Row],[Fecha Ingreso Plataforma]]="","",AO1972-AC1972)</f>
        <v>25</v>
      </c>
      <c r="AQ1972" s="195"/>
      <c r="AR1972" s="197">
        <f>+IF(Tabla1[[#This Row],[Fecha Baja]]="","",VALUE(1&amp;"/"&amp;MONTH(Tabla1[[#This Row],[Fecha Baja]])&amp;"/"&amp;YEAR(Tabla1[[#This Row],[Fecha Baja]])))</f>
        <v>44228</v>
      </c>
      <c r="AS1972" s="197">
        <f>IF(Tabla1[[#This Row],[Fecha Ingreso Plataforma]]="","",VALUE(1&amp;"/"&amp;MONTH(Tabla1[[#This Row],[Fecha Ingreso Plataforma]])&amp;"/"&amp;YEAR(Tabla1[[#This Row],[Fecha Ingreso Plataforma]])))</f>
        <v>44228</v>
      </c>
      <c r="AT1972" s="194" t="str">
        <f ca="1">+IF(AND(Tabla1[[#This Row],[dias]]&gt;=135,Tabla1[[#This Row],[Estado]]="Vigente"),"Si","No")</f>
        <v>No</v>
      </c>
      <c r="AU1972" s="194" t="str">
        <f>+IF(COUNTIF('PLAN EMPLEADO'!I:I,Tabla1[[#This Row],[Mail]])=0,"No","Si")</f>
        <v>No</v>
      </c>
      <c r="AV1972" s="194" t="s">
        <v>8322</v>
      </c>
      <c r="AW1972" s="194" t="s">
        <v>9010</v>
      </c>
    </row>
    <row r="1973" spans="1:49" x14ac:dyDescent="0.2">
      <c r="A1973" s="193" t="s">
        <v>27</v>
      </c>
      <c r="B1973" s="193" t="s">
        <v>3115</v>
      </c>
      <c r="C1973" s="193" t="s">
        <v>28</v>
      </c>
      <c r="D1973" s="193" t="s">
        <v>30</v>
      </c>
      <c r="E1973" s="193" t="str">
        <f>+LEFT(Tabla1[[#This Row],[RutDV]],8)</f>
        <v>19948146</v>
      </c>
      <c r="F1973" s="193" t="str">
        <f>+RIGHT(Tabla1[[#This Row],[RutDV]],1)</f>
        <v>0</v>
      </c>
      <c r="G1973" s="193" t="s">
        <v>11668</v>
      </c>
      <c r="H1973" s="193" t="s">
        <v>11834</v>
      </c>
      <c r="I1973" s="194" t="str">
        <f>+TRIM(Tabla1[[#This Row],[Nombres]]&amp;" "&amp;Tabla1[[#This Row],[Apellidos]])</f>
        <v>MARIA FERNANDA ESPINOSA TABILO</v>
      </c>
      <c r="J1973" s="193" t="s">
        <v>11062</v>
      </c>
      <c r="K1973" s="193" t="s">
        <v>11648</v>
      </c>
      <c r="L1973" s="193" t="s">
        <v>2494</v>
      </c>
      <c r="M1973" s="193" t="s">
        <v>2499</v>
      </c>
      <c r="N1973" s="193" t="s">
        <v>3112</v>
      </c>
      <c r="O1973" s="193"/>
      <c r="P1973" s="196">
        <v>44230</v>
      </c>
      <c r="Q1973" s="195"/>
      <c r="R1973" s="196"/>
      <c r="S1973" s="196"/>
      <c r="T1973" s="196"/>
      <c r="U1973" s="196"/>
      <c r="V1973" s="195" t="s">
        <v>10480</v>
      </c>
      <c r="W1973" s="195" t="s">
        <v>5890</v>
      </c>
      <c r="Y1973" s="37" t="str">
        <f>+IFERROR(VLOOKUP(Tabla1[[#This Row],[Supervisor]],STAFF!E:H,4,0),"")</f>
        <v/>
      </c>
      <c r="Z1973" s="195">
        <v>44214</v>
      </c>
      <c r="AA1973" s="195">
        <v>44230</v>
      </c>
      <c r="AB1973" s="193"/>
      <c r="AC1973" s="195">
        <v>44231</v>
      </c>
      <c r="AD1973" s="193" t="s">
        <v>11834</v>
      </c>
      <c r="AE1973" s="193" t="s">
        <v>11834</v>
      </c>
      <c r="AF1973" s="193"/>
      <c r="AG1973" s="193" t="s">
        <v>11852</v>
      </c>
      <c r="AH1973" s="193"/>
      <c r="AI1973" s="193"/>
      <c r="AJ1973" s="193">
        <v>100</v>
      </c>
      <c r="AK1973" s="193" t="s">
        <v>5890</v>
      </c>
      <c r="AL1973" s="193"/>
      <c r="AN1973" s="193" t="str">
        <f>+IF(AL1973=45,1,"")</f>
        <v/>
      </c>
      <c r="AO1973" s="195">
        <f ca="1">+TODAY()</f>
        <v>44256</v>
      </c>
      <c r="AP1973" s="194">
        <f ca="1">+IF(Tabla1[[#This Row],[Fecha Ingreso Plataforma]]="","",AO1973-AC1973)</f>
        <v>25</v>
      </c>
      <c r="AQ1973" s="195"/>
      <c r="AR1973" s="197">
        <f>+IF(Tabla1[[#This Row],[Fecha Baja]]="","",VALUE(1&amp;"/"&amp;MONTH(Tabla1[[#This Row],[Fecha Baja]])&amp;"/"&amp;YEAR(Tabla1[[#This Row],[Fecha Baja]])))</f>
        <v>44228</v>
      </c>
      <c r="AS1973" s="197">
        <f>IF(Tabla1[[#This Row],[Fecha Ingreso Plataforma]]="","",VALUE(1&amp;"/"&amp;MONTH(Tabla1[[#This Row],[Fecha Ingreso Plataforma]])&amp;"/"&amp;YEAR(Tabla1[[#This Row],[Fecha Ingreso Plataforma]])))</f>
        <v>44228</v>
      </c>
      <c r="AT1973" s="194" t="str">
        <f ca="1">+IF(AND(Tabla1[[#This Row],[dias]]&gt;=135,Tabla1[[#This Row],[Estado]]="Vigente"),"Si","No")</f>
        <v>No</v>
      </c>
      <c r="AU1973" s="194" t="str">
        <f>+IF(COUNTIF('PLAN EMPLEADO'!I:I,Tabla1[[#This Row],[Mail]])=0,"No","Si")</f>
        <v>No</v>
      </c>
      <c r="AV1973" s="194" t="s">
        <v>8322</v>
      </c>
      <c r="AW1973" s="194" t="s">
        <v>9010</v>
      </c>
    </row>
    <row r="1974" spans="1:49" x14ac:dyDescent="0.2">
      <c r="A1974" s="193" t="s">
        <v>27</v>
      </c>
      <c r="B1974" s="193" t="s">
        <v>3115</v>
      </c>
      <c r="C1974" s="193" t="s">
        <v>28</v>
      </c>
      <c r="D1974" s="193" t="s">
        <v>30</v>
      </c>
      <c r="E1974" s="193" t="str">
        <f>+LEFT(Tabla1[[#This Row],[RutDV]],8)</f>
        <v>17974159</v>
      </c>
      <c r="F1974" s="193" t="str">
        <f>+RIGHT(Tabla1[[#This Row],[RutDV]],1)</f>
        <v>8</v>
      </c>
      <c r="G1974" s="193" t="s">
        <v>11654</v>
      </c>
      <c r="H1974" s="193" t="s">
        <v>11820</v>
      </c>
      <c r="I1974" s="194" t="str">
        <f>+TRIM(Tabla1[[#This Row],[Nombres]]&amp;" "&amp;Tabla1[[#This Row],[Apellidos]])</f>
        <v>CARLOS PATRICIO ALANIZ MORALES</v>
      </c>
      <c r="J1974" s="193" t="s">
        <v>11619</v>
      </c>
      <c r="K1974" s="193" t="s">
        <v>11620</v>
      </c>
      <c r="L1974" s="193" t="s">
        <v>2494</v>
      </c>
      <c r="M1974" s="193" t="s">
        <v>2499</v>
      </c>
      <c r="N1974" s="193" t="s">
        <v>3112</v>
      </c>
      <c r="O1974" s="193"/>
      <c r="P1974" s="195">
        <v>44230</v>
      </c>
      <c r="Q1974" s="195"/>
      <c r="R1974" s="196"/>
      <c r="S1974" s="196"/>
      <c r="T1974" s="196"/>
      <c r="U1974" s="196"/>
      <c r="V1974" s="195" t="s">
        <v>11671</v>
      </c>
      <c r="W1974" s="195" t="s">
        <v>5890</v>
      </c>
      <c r="X1974" s="193"/>
      <c r="Y1974" s="193" t="str">
        <f>+IFERROR(VLOOKUP(Tabla1[[#This Row],[Supervisor]],STAFF!E:H,4,0),"")</f>
        <v/>
      </c>
      <c r="Z1974" s="195">
        <v>44214</v>
      </c>
      <c r="AA1974" s="195"/>
      <c r="AB1974" s="193"/>
      <c r="AC1974" s="195"/>
      <c r="AD1974" s="193" t="s">
        <v>11820</v>
      </c>
      <c r="AE1974" s="193" t="s">
        <v>11820</v>
      </c>
      <c r="AF1974" s="193">
        <v>19083</v>
      </c>
      <c r="AG1974" s="193" t="s">
        <v>11838</v>
      </c>
      <c r="AH1974" s="193"/>
      <c r="AI1974" s="193"/>
      <c r="AJ1974" s="193">
        <v>100</v>
      </c>
      <c r="AK1974" s="193" t="s">
        <v>5890</v>
      </c>
      <c r="AL1974" s="193" t="s">
        <v>709</v>
      </c>
      <c r="AM1974" s="193"/>
      <c r="AN1974" s="193" t="str">
        <f>+IF(AL1974=45,1,"")</f>
        <v/>
      </c>
      <c r="AO1974" s="195">
        <f ca="1">+TODAY()</f>
        <v>44256</v>
      </c>
      <c r="AP1974" s="194" t="str">
        <f>+IF(Tabla1[[#This Row],[Fecha Ingreso Plataforma]]="","",AO1974-AC1974)</f>
        <v/>
      </c>
      <c r="AQ1974" s="195"/>
      <c r="AR1974" s="197">
        <f>+IF(Tabla1[[#This Row],[Fecha Baja]]="","",VALUE(1&amp;"/"&amp;MONTH(Tabla1[[#This Row],[Fecha Baja]])&amp;"/"&amp;YEAR(Tabla1[[#This Row],[Fecha Baja]])))</f>
        <v>44228</v>
      </c>
      <c r="AS1974" s="197" t="str">
        <f>IF(Tabla1[[#This Row],[Fecha Ingreso Plataforma]]="","",VALUE(1&amp;"/"&amp;MONTH(Tabla1[[#This Row],[Fecha Ingreso Plataforma]])&amp;"/"&amp;YEAR(Tabla1[[#This Row],[Fecha Ingreso Plataforma]])))</f>
        <v/>
      </c>
      <c r="AT1974" s="194" t="str">
        <f>+IF(AND(Tabla1[[#This Row],[dias]]&gt;=135,Tabla1[[#This Row],[Estado]]="Vigente"),"Si","No")</f>
        <v>No</v>
      </c>
      <c r="AU1974" s="194" t="str">
        <f>+IF(COUNTIF('PLAN EMPLEADO'!I:I,Tabla1[[#This Row],[Mail]])=0,"No","Si")</f>
        <v>No</v>
      </c>
      <c r="AV1974" s="194"/>
      <c r="AW1974" s="194" t="s">
        <v>9010</v>
      </c>
    </row>
    <row r="1975" spans="1:49" x14ac:dyDescent="0.2">
      <c r="A1975" s="193" t="s">
        <v>27</v>
      </c>
      <c r="B1975" s="193" t="s">
        <v>3115</v>
      </c>
      <c r="C1975" s="193" t="s">
        <v>28</v>
      </c>
      <c r="D1975" s="193" t="s">
        <v>30</v>
      </c>
      <c r="E1975" s="193" t="str">
        <f>+LEFT(Tabla1[[#This Row],[RutDV]],8)</f>
        <v>16689375</v>
      </c>
      <c r="F1975" s="193" t="str">
        <f>+RIGHT(Tabla1[[#This Row],[RutDV]],1)</f>
        <v>5</v>
      </c>
      <c r="G1975" s="193" t="s">
        <v>11659</v>
      </c>
      <c r="H1975" s="193" t="s">
        <v>11825</v>
      </c>
      <c r="I1975" s="194" t="str">
        <f>+TRIM(Tabla1[[#This Row],[Nombres]]&amp;" "&amp;Tabla1[[#This Row],[Apellidos]])</f>
        <v>CARIME LYLI MICHEA TAPIA</v>
      </c>
      <c r="J1975" s="193" t="s">
        <v>11628</v>
      </c>
      <c r="K1975" s="193" t="s">
        <v>11629</v>
      </c>
      <c r="L1975" s="193" t="s">
        <v>2494</v>
      </c>
      <c r="M1975" s="193" t="s">
        <v>2499</v>
      </c>
      <c r="N1975" s="193" t="s">
        <v>3112</v>
      </c>
      <c r="O1975" s="193"/>
      <c r="P1975" s="195">
        <v>44230</v>
      </c>
      <c r="Q1975" s="195"/>
      <c r="R1975" s="196"/>
      <c r="S1975" s="196"/>
      <c r="T1975" s="196"/>
      <c r="U1975" s="196"/>
      <c r="V1975" s="195" t="s">
        <v>11676</v>
      </c>
      <c r="W1975" s="195" t="s">
        <v>5890</v>
      </c>
      <c r="X1975" s="193"/>
      <c r="Y1975" s="193" t="str">
        <f>+IFERROR(VLOOKUP(Tabla1[[#This Row],[Supervisor]],STAFF!E:H,4,0),"")</f>
        <v/>
      </c>
      <c r="Z1975" s="195">
        <v>44214</v>
      </c>
      <c r="AA1975" s="195"/>
      <c r="AB1975" s="193"/>
      <c r="AC1975" s="195"/>
      <c r="AD1975" s="193" t="s">
        <v>11825</v>
      </c>
      <c r="AE1975" s="193" t="s">
        <v>11825</v>
      </c>
      <c r="AF1975" s="193">
        <v>19088</v>
      </c>
      <c r="AG1975" s="193" t="s">
        <v>11843</v>
      </c>
      <c r="AH1975" s="193"/>
      <c r="AI1975" s="193"/>
      <c r="AJ1975" s="193">
        <v>100</v>
      </c>
      <c r="AK1975" s="193" t="s">
        <v>5890</v>
      </c>
      <c r="AL1975" s="193" t="s">
        <v>709</v>
      </c>
      <c r="AM1975" s="193"/>
      <c r="AN1975" s="193" t="str">
        <f>+IF(AL1975=45,1,"")</f>
        <v/>
      </c>
      <c r="AO1975" s="195">
        <f ca="1">+TODAY()</f>
        <v>44256</v>
      </c>
      <c r="AP1975" s="194" t="str">
        <f>+IF(Tabla1[[#This Row],[Fecha Ingreso Plataforma]]="","",AO1975-AC1975)</f>
        <v/>
      </c>
      <c r="AQ1975" s="195"/>
      <c r="AR1975" s="197">
        <f>+IF(Tabla1[[#This Row],[Fecha Baja]]="","",VALUE(1&amp;"/"&amp;MONTH(Tabla1[[#This Row],[Fecha Baja]])&amp;"/"&amp;YEAR(Tabla1[[#This Row],[Fecha Baja]])))</f>
        <v>44228</v>
      </c>
      <c r="AS1975" s="197" t="str">
        <f>IF(Tabla1[[#This Row],[Fecha Ingreso Plataforma]]="","",VALUE(1&amp;"/"&amp;MONTH(Tabla1[[#This Row],[Fecha Ingreso Plataforma]])&amp;"/"&amp;YEAR(Tabla1[[#This Row],[Fecha Ingreso Plataforma]])))</f>
        <v/>
      </c>
      <c r="AT1975" s="194" t="str">
        <f>+IF(AND(Tabla1[[#This Row],[dias]]&gt;=135,Tabla1[[#This Row],[Estado]]="Vigente"),"Si","No")</f>
        <v>No</v>
      </c>
      <c r="AU1975" s="194" t="str">
        <f>+IF(COUNTIF('PLAN EMPLEADO'!I:I,Tabla1[[#This Row],[Mail]])=0,"No","Si")</f>
        <v>No</v>
      </c>
      <c r="AV1975" s="194"/>
      <c r="AW1975" s="194" t="s">
        <v>9010</v>
      </c>
    </row>
    <row r="1976" spans="1:49" x14ac:dyDescent="0.2">
      <c r="A1976" s="193" t="s">
        <v>27</v>
      </c>
      <c r="B1976" s="193" t="s">
        <v>3115</v>
      </c>
      <c r="C1976" s="193" t="s">
        <v>28</v>
      </c>
      <c r="D1976" s="193" t="s">
        <v>30</v>
      </c>
      <c r="E1976" s="193" t="str">
        <f>+LEFT(Tabla1[[#This Row],[RutDV]],8)</f>
        <v>19506143</v>
      </c>
      <c r="F1976" s="193" t="str">
        <f>+RIGHT(Tabla1[[#This Row],[RutDV]],1)</f>
        <v>2</v>
      </c>
      <c r="G1976" s="193" t="s">
        <v>11661</v>
      </c>
      <c r="H1976" s="193" t="s">
        <v>11827</v>
      </c>
      <c r="I1976" s="194" t="str">
        <f>+TRIM(Tabla1[[#This Row],[Nombres]]&amp;" "&amp;Tabla1[[#This Row],[Apellidos]])</f>
        <v>ALISON FRANCHESCA VERGARA SOLA</v>
      </c>
      <c r="J1976" s="193" t="s">
        <v>11632</v>
      </c>
      <c r="K1976" s="193" t="s">
        <v>11633</v>
      </c>
      <c r="L1976" s="193" t="s">
        <v>2494</v>
      </c>
      <c r="M1976" s="193" t="s">
        <v>2499</v>
      </c>
      <c r="N1976" s="193" t="s">
        <v>3112</v>
      </c>
      <c r="O1976" s="193"/>
      <c r="P1976" s="195">
        <v>44230</v>
      </c>
      <c r="Q1976" s="195"/>
      <c r="R1976" s="196"/>
      <c r="S1976" s="196"/>
      <c r="T1976" s="196"/>
      <c r="U1976" s="196"/>
      <c r="V1976" s="195" t="s">
        <v>11678</v>
      </c>
      <c r="W1976" s="195" t="s">
        <v>5890</v>
      </c>
      <c r="X1976" s="193"/>
      <c r="Y1976" s="193" t="str">
        <f>+IFERROR(VLOOKUP(Tabla1[[#This Row],[Supervisor]],STAFF!E:H,4,0),"")</f>
        <v/>
      </c>
      <c r="Z1976" s="195">
        <v>44214</v>
      </c>
      <c r="AA1976" s="195"/>
      <c r="AB1976" s="193"/>
      <c r="AC1976" s="195"/>
      <c r="AD1976" s="193" t="s">
        <v>11827</v>
      </c>
      <c r="AE1976" s="193" t="s">
        <v>11827</v>
      </c>
      <c r="AF1976" s="193">
        <v>19111</v>
      </c>
      <c r="AG1976" s="193" t="s">
        <v>11845</v>
      </c>
      <c r="AH1976" s="193"/>
      <c r="AI1976" s="193"/>
      <c r="AJ1976" s="193">
        <v>100</v>
      </c>
      <c r="AK1976" s="193" t="s">
        <v>5890</v>
      </c>
      <c r="AL1976" s="193" t="s">
        <v>709</v>
      </c>
      <c r="AM1976" s="193"/>
      <c r="AN1976" s="193" t="str">
        <f>+IF(AL1976=45,1,"")</f>
        <v/>
      </c>
      <c r="AO1976" s="195">
        <f ca="1">+TODAY()</f>
        <v>44256</v>
      </c>
      <c r="AP1976" s="194" t="str">
        <f>+IF(Tabla1[[#This Row],[Fecha Ingreso Plataforma]]="","",AO1976-AC1976)</f>
        <v/>
      </c>
      <c r="AQ1976" s="195"/>
      <c r="AR1976" s="197">
        <f>+IF(Tabla1[[#This Row],[Fecha Baja]]="","",VALUE(1&amp;"/"&amp;MONTH(Tabla1[[#This Row],[Fecha Baja]])&amp;"/"&amp;YEAR(Tabla1[[#This Row],[Fecha Baja]])))</f>
        <v>44228</v>
      </c>
      <c r="AS1976" s="197" t="str">
        <f>IF(Tabla1[[#This Row],[Fecha Ingreso Plataforma]]="","",VALUE(1&amp;"/"&amp;MONTH(Tabla1[[#This Row],[Fecha Ingreso Plataforma]])&amp;"/"&amp;YEAR(Tabla1[[#This Row],[Fecha Ingreso Plataforma]])))</f>
        <v/>
      </c>
      <c r="AT1976" s="194" t="str">
        <f>+IF(AND(Tabla1[[#This Row],[dias]]&gt;=135,Tabla1[[#This Row],[Estado]]="Vigente"),"Si","No")</f>
        <v>No</v>
      </c>
      <c r="AU1976" s="194" t="str">
        <f>+IF(COUNTIF('PLAN EMPLEADO'!I:I,Tabla1[[#This Row],[Mail]])=0,"No","Si")</f>
        <v>No</v>
      </c>
      <c r="AV1976" s="194"/>
      <c r="AW1976" s="194" t="s">
        <v>9010</v>
      </c>
    </row>
    <row r="1977" spans="1:49" x14ac:dyDescent="0.2">
      <c r="A1977" s="193" t="s">
        <v>27</v>
      </c>
      <c r="B1977" s="193" t="s">
        <v>3115</v>
      </c>
      <c r="C1977" s="193" t="s">
        <v>28</v>
      </c>
      <c r="D1977" s="193" t="s">
        <v>30</v>
      </c>
      <c r="E1977" s="193" t="str">
        <f>+LEFT(Tabla1[[#This Row],[RutDV]],8)</f>
        <v>19771988</v>
      </c>
      <c r="F1977" s="193" t="str">
        <f>+RIGHT(Tabla1[[#This Row],[RutDV]],1)</f>
        <v>5</v>
      </c>
      <c r="G1977" s="193" t="s">
        <v>11663</v>
      </c>
      <c r="H1977" s="193" t="s">
        <v>11829</v>
      </c>
      <c r="I1977" s="194" t="str">
        <f>+TRIM(Tabla1[[#This Row],[Nombres]]&amp;" "&amp;Tabla1[[#This Row],[Apellidos]])</f>
        <v>CRISTOBAL NICOLAS ALBERTO PEÑA VELIZ</v>
      </c>
      <c r="J1977" s="193" t="s">
        <v>11638</v>
      </c>
      <c r="K1977" s="193" t="s">
        <v>11639</v>
      </c>
      <c r="L1977" s="193" t="s">
        <v>2494</v>
      </c>
      <c r="M1977" s="193" t="s">
        <v>2499</v>
      </c>
      <c r="N1977" s="193" t="s">
        <v>3112</v>
      </c>
      <c r="O1977" s="193"/>
      <c r="P1977" s="195">
        <v>44230</v>
      </c>
      <c r="Q1977" s="195"/>
      <c r="R1977" s="196"/>
      <c r="S1977" s="196"/>
      <c r="T1977" s="196"/>
      <c r="U1977" s="196"/>
      <c r="V1977" s="195" t="s">
        <v>11681</v>
      </c>
      <c r="W1977" s="195" t="s">
        <v>5890</v>
      </c>
      <c r="X1977" s="193"/>
      <c r="Y1977" s="193" t="str">
        <f>+IFERROR(VLOOKUP(Tabla1[[#This Row],[Supervisor]],STAFF!E:H,4,0),"")</f>
        <v/>
      </c>
      <c r="Z1977" s="195">
        <v>44214</v>
      </c>
      <c r="AA1977" s="195"/>
      <c r="AB1977" s="193"/>
      <c r="AC1977" s="195"/>
      <c r="AD1977" s="193" t="s">
        <v>11829</v>
      </c>
      <c r="AE1977" s="193" t="s">
        <v>11829</v>
      </c>
      <c r="AF1977" s="193"/>
      <c r="AG1977" s="193" t="s">
        <v>11847</v>
      </c>
      <c r="AH1977" s="193"/>
      <c r="AI1977" s="193"/>
      <c r="AJ1977" s="193">
        <v>100</v>
      </c>
      <c r="AK1977" s="193" t="s">
        <v>5890</v>
      </c>
      <c r="AL1977" s="193" t="s">
        <v>709</v>
      </c>
      <c r="AM1977" s="193"/>
      <c r="AN1977" s="193" t="str">
        <f>+IF(AL1977=45,1,"")</f>
        <v/>
      </c>
      <c r="AO1977" s="195">
        <f ca="1">+TODAY()</f>
        <v>44256</v>
      </c>
      <c r="AP1977" s="194" t="str">
        <f>+IF(Tabla1[[#This Row],[Fecha Ingreso Plataforma]]="","",AO1977-AC1977)</f>
        <v/>
      </c>
      <c r="AQ1977" s="195"/>
      <c r="AR1977" s="197">
        <f>+IF(Tabla1[[#This Row],[Fecha Baja]]="","",VALUE(1&amp;"/"&amp;MONTH(Tabla1[[#This Row],[Fecha Baja]])&amp;"/"&amp;YEAR(Tabla1[[#This Row],[Fecha Baja]])))</f>
        <v>44228</v>
      </c>
      <c r="AS1977" s="197" t="str">
        <f>IF(Tabla1[[#This Row],[Fecha Ingreso Plataforma]]="","",VALUE(1&amp;"/"&amp;MONTH(Tabla1[[#This Row],[Fecha Ingreso Plataforma]])&amp;"/"&amp;YEAR(Tabla1[[#This Row],[Fecha Ingreso Plataforma]])))</f>
        <v/>
      </c>
      <c r="AT1977" s="194" t="str">
        <f>+IF(AND(Tabla1[[#This Row],[dias]]&gt;=135,Tabla1[[#This Row],[Estado]]="Vigente"),"Si","No")</f>
        <v>No</v>
      </c>
      <c r="AU1977" s="194" t="str">
        <f>+IF(COUNTIF('PLAN EMPLEADO'!I:I,Tabla1[[#This Row],[Mail]])=0,"No","Si")</f>
        <v>No</v>
      </c>
      <c r="AV1977" s="194"/>
      <c r="AW1977" s="194" t="s">
        <v>9010</v>
      </c>
    </row>
    <row r="1978" spans="1:49" x14ac:dyDescent="0.2">
      <c r="A1978" s="193" t="s">
        <v>27</v>
      </c>
      <c r="B1978" s="193" t="s">
        <v>3115</v>
      </c>
      <c r="C1978" s="193" t="s">
        <v>28</v>
      </c>
      <c r="D1978" s="193" t="s">
        <v>30</v>
      </c>
      <c r="E1978" s="193" t="str">
        <f>+LEFT(Tabla1[[#This Row],[RutDV]],8)</f>
        <v>15425264</v>
      </c>
      <c r="F1978" s="193" t="str">
        <f>+RIGHT(Tabla1[[#This Row],[RutDV]],1)</f>
        <v>9</v>
      </c>
      <c r="G1978" s="193" t="s">
        <v>11664</v>
      </c>
      <c r="H1978" s="193" t="s">
        <v>11830</v>
      </c>
      <c r="I1978" s="194" t="str">
        <f>+TRIM(Tabla1[[#This Row],[Nombres]]&amp;" "&amp;Tabla1[[#This Row],[Apellidos]])</f>
        <v>KARINA VICTORIA GONZALEZ ALDUNCE</v>
      </c>
      <c r="J1978" s="193" t="s">
        <v>11640</v>
      </c>
      <c r="K1978" s="193" t="s">
        <v>11641</v>
      </c>
      <c r="L1978" s="193" t="s">
        <v>2494</v>
      </c>
      <c r="M1978" s="193" t="s">
        <v>2499</v>
      </c>
      <c r="N1978" s="193" t="s">
        <v>3112</v>
      </c>
      <c r="O1978" s="193"/>
      <c r="P1978" s="195">
        <v>44230</v>
      </c>
      <c r="Q1978" s="195"/>
      <c r="R1978" s="196"/>
      <c r="S1978" s="196"/>
      <c r="T1978" s="196"/>
      <c r="U1978" s="196"/>
      <c r="V1978" s="195" t="s">
        <v>11682</v>
      </c>
      <c r="W1978" s="195" t="s">
        <v>5890</v>
      </c>
      <c r="X1978" s="193"/>
      <c r="Y1978" s="193" t="str">
        <f>+IFERROR(VLOOKUP(Tabla1[[#This Row],[Supervisor]],STAFF!E:H,4,0),"")</f>
        <v/>
      </c>
      <c r="Z1978" s="195">
        <v>44214</v>
      </c>
      <c r="AA1978" s="195"/>
      <c r="AB1978" s="193"/>
      <c r="AC1978" s="195"/>
      <c r="AD1978" s="193" t="s">
        <v>11830</v>
      </c>
      <c r="AE1978" s="193" t="s">
        <v>11830</v>
      </c>
      <c r="AF1978" s="193"/>
      <c r="AG1978" s="193" t="s">
        <v>11848</v>
      </c>
      <c r="AH1978" s="193"/>
      <c r="AI1978" s="193"/>
      <c r="AJ1978" s="193">
        <v>100</v>
      </c>
      <c r="AK1978" s="193" t="s">
        <v>5890</v>
      </c>
      <c r="AL1978" s="193" t="s">
        <v>709</v>
      </c>
      <c r="AM1978" s="193"/>
      <c r="AN1978" s="193" t="str">
        <f>+IF(AL1978=45,1,"")</f>
        <v/>
      </c>
      <c r="AO1978" s="195">
        <f ca="1">+TODAY()</f>
        <v>44256</v>
      </c>
      <c r="AP1978" s="194" t="str">
        <f>+IF(Tabla1[[#This Row],[Fecha Ingreso Plataforma]]="","",AO1978-AC1978)</f>
        <v/>
      </c>
      <c r="AQ1978" s="195"/>
      <c r="AR1978" s="197">
        <f>+IF(Tabla1[[#This Row],[Fecha Baja]]="","",VALUE(1&amp;"/"&amp;MONTH(Tabla1[[#This Row],[Fecha Baja]])&amp;"/"&amp;YEAR(Tabla1[[#This Row],[Fecha Baja]])))</f>
        <v>44228</v>
      </c>
      <c r="AS1978" s="197" t="str">
        <f>IF(Tabla1[[#This Row],[Fecha Ingreso Plataforma]]="","",VALUE(1&amp;"/"&amp;MONTH(Tabla1[[#This Row],[Fecha Ingreso Plataforma]])&amp;"/"&amp;YEAR(Tabla1[[#This Row],[Fecha Ingreso Plataforma]])))</f>
        <v/>
      </c>
      <c r="AT1978" s="194" t="str">
        <f>+IF(AND(Tabla1[[#This Row],[dias]]&gt;=135,Tabla1[[#This Row],[Estado]]="Vigente"),"Si","No")</f>
        <v>No</v>
      </c>
      <c r="AU1978" s="194" t="str">
        <f>+IF(COUNTIF('PLAN EMPLEADO'!I:I,Tabla1[[#This Row],[Mail]])=0,"No","Si")</f>
        <v>No</v>
      </c>
      <c r="AV1978" s="194"/>
      <c r="AW1978" s="194" t="s">
        <v>9010</v>
      </c>
    </row>
    <row r="1979" spans="1:49" x14ac:dyDescent="0.2">
      <c r="A1979" s="193" t="s">
        <v>27</v>
      </c>
      <c r="B1979" s="193" t="s">
        <v>3115</v>
      </c>
      <c r="C1979" s="193" t="s">
        <v>28</v>
      </c>
      <c r="D1979" s="193" t="s">
        <v>30</v>
      </c>
      <c r="E1979" s="193" t="str">
        <f>+LEFT(Tabla1[[#This Row],[RutDV]],8)</f>
        <v>18484350</v>
      </c>
      <c r="F1979" s="193" t="str">
        <f>+RIGHT(Tabla1[[#This Row],[RutDV]],1)</f>
        <v>1</v>
      </c>
      <c r="G1979" s="193" t="s">
        <v>11665</v>
      </c>
      <c r="H1979" s="193" t="s">
        <v>11831</v>
      </c>
      <c r="I1979" s="194" t="str">
        <f>+TRIM(Tabla1[[#This Row],[Nombres]]&amp;" "&amp;Tabla1[[#This Row],[Apellidos]])</f>
        <v>KATHERINE VALESKA VALLE TORRES</v>
      </c>
      <c r="J1979" s="193" t="s">
        <v>11642</v>
      </c>
      <c r="K1979" s="193" t="s">
        <v>11643</v>
      </c>
      <c r="L1979" s="193" t="s">
        <v>2494</v>
      </c>
      <c r="M1979" s="193" t="s">
        <v>2499</v>
      </c>
      <c r="N1979" s="193" t="s">
        <v>3112</v>
      </c>
      <c r="O1979" s="193"/>
      <c r="P1979" s="195">
        <v>44230</v>
      </c>
      <c r="Q1979" s="195"/>
      <c r="R1979" s="196"/>
      <c r="S1979" s="196"/>
      <c r="T1979" s="196"/>
      <c r="U1979" s="196"/>
      <c r="V1979" s="195" t="s">
        <v>11683</v>
      </c>
      <c r="W1979" s="195" t="s">
        <v>5890</v>
      </c>
      <c r="X1979" s="193"/>
      <c r="Y1979" s="193" t="str">
        <f>+IFERROR(VLOOKUP(Tabla1[[#This Row],[Supervisor]],STAFF!E:H,4,0),"")</f>
        <v/>
      </c>
      <c r="Z1979" s="195">
        <v>44214</v>
      </c>
      <c r="AA1979" s="195"/>
      <c r="AB1979" s="193"/>
      <c r="AC1979" s="195"/>
      <c r="AD1979" s="193" t="s">
        <v>11831</v>
      </c>
      <c r="AE1979" s="193" t="s">
        <v>11831</v>
      </c>
      <c r="AF1979" s="193"/>
      <c r="AG1979" s="193" t="s">
        <v>11849</v>
      </c>
      <c r="AH1979" s="193"/>
      <c r="AI1979" s="193"/>
      <c r="AJ1979" s="193">
        <v>100</v>
      </c>
      <c r="AK1979" s="193" t="s">
        <v>5890</v>
      </c>
      <c r="AL1979" s="193" t="s">
        <v>709</v>
      </c>
      <c r="AM1979" s="193"/>
      <c r="AN1979" s="193" t="str">
        <f>+IF(AL1979=45,1,"")</f>
        <v/>
      </c>
      <c r="AO1979" s="195">
        <f ca="1">+TODAY()</f>
        <v>44256</v>
      </c>
      <c r="AP1979" s="194" t="str">
        <f>+IF(Tabla1[[#This Row],[Fecha Ingreso Plataforma]]="","",AO1979-AC1979)</f>
        <v/>
      </c>
      <c r="AQ1979" s="195"/>
      <c r="AR1979" s="197">
        <f>+IF(Tabla1[[#This Row],[Fecha Baja]]="","",VALUE(1&amp;"/"&amp;MONTH(Tabla1[[#This Row],[Fecha Baja]])&amp;"/"&amp;YEAR(Tabla1[[#This Row],[Fecha Baja]])))</f>
        <v>44228</v>
      </c>
      <c r="AS1979" s="197" t="str">
        <f>IF(Tabla1[[#This Row],[Fecha Ingreso Plataforma]]="","",VALUE(1&amp;"/"&amp;MONTH(Tabla1[[#This Row],[Fecha Ingreso Plataforma]])&amp;"/"&amp;YEAR(Tabla1[[#This Row],[Fecha Ingreso Plataforma]])))</f>
        <v/>
      </c>
      <c r="AT1979" s="194" t="str">
        <f>+IF(AND(Tabla1[[#This Row],[dias]]&gt;=135,Tabla1[[#This Row],[Estado]]="Vigente"),"Si","No")</f>
        <v>No</v>
      </c>
      <c r="AU1979" s="194" t="str">
        <f>+IF(COUNTIF('PLAN EMPLEADO'!I:I,Tabla1[[#This Row],[Mail]])=0,"No","Si")</f>
        <v>No</v>
      </c>
      <c r="AV1979" s="194"/>
      <c r="AW1979" s="194" t="s">
        <v>9010</v>
      </c>
    </row>
    <row r="1980" spans="1:49" x14ac:dyDescent="0.2">
      <c r="A1980" s="193" t="s">
        <v>27</v>
      </c>
      <c r="B1980" s="193" t="s">
        <v>3115</v>
      </c>
      <c r="C1980" s="193" t="s">
        <v>28</v>
      </c>
      <c r="D1980" s="193" t="s">
        <v>30</v>
      </c>
      <c r="E1980" s="193" t="str">
        <f>+LEFT(Tabla1[[#This Row],[RutDV]],8)</f>
        <v>15052930</v>
      </c>
      <c r="F1980" s="193" t="str">
        <f>+RIGHT(Tabla1[[#This Row],[RutDV]],1)</f>
        <v>1</v>
      </c>
      <c r="G1980" s="193" t="s">
        <v>11669</v>
      </c>
      <c r="H1980" s="193" t="s">
        <v>11835</v>
      </c>
      <c r="I1980" s="194" t="str">
        <f>+TRIM(Tabla1[[#This Row],[Nombres]]&amp;" "&amp;Tabla1[[#This Row],[Apellidos]])</f>
        <v>LUCY DE LOURDES CORTES CORTES</v>
      </c>
      <c r="J1980" s="193" t="s">
        <v>11649</v>
      </c>
      <c r="K1980" s="193" t="s">
        <v>11650</v>
      </c>
      <c r="L1980" s="193" t="s">
        <v>2494</v>
      </c>
      <c r="M1980" s="193" t="s">
        <v>2499</v>
      </c>
      <c r="N1980" s="193" t="s">
        <v>3112</v>
      </c>
      <c r="O1980" s="193"/>
      <c r="P1980" s="195">
        <v>44230</v>
      </c>
      <c r="Q1980" s="195"/>
      <c r="R1980" s="196"/>
      <c r="S1980" s="196"/>
      <c r="T1980" s="196"/>
      <c r="U1980" s="196"/>
      <c r="V1980" s="195" t="s">
        <v>11686</v>
      </c>
      <c r="W1980" s="195" t="s">
        <v>5890</v>
      </c>
      <c r="X1980" s="193"/>
      <c r="Y1980" s="193" t="str">
        <f>+IFERROR(VLOOKUP(Tabla1[[#This Row],[Supervisor]],STAFF!E:H,4,0),"")</f>
        <v/>
      </c>
      <c r="Z1980" s="195">
        <v>44214</v>
      </c>
      <c r="AA1980" s="195"/>
      <c r="AB1980" s="193"/>
      <c r="AC1980" s="195"/>
      <c r="AD1980" s="193" t="s">
        <v>11835</v>
      </c>
      <c r="AE1980" s="193" t="s">
        <v>11835</v>
      </c>
      <c r="AF1980" s="193"/>
      <c r="AG1980" s="193" t="s">
        <v>11853</v>
      </c>
      <c r="AH1980" s="193"/>
      <c r="AI1980" s="193"/>
      <c r="AJ1980" s="193">
        <v>100</v>
      </c>
      <c r="AK1980" s="193" t="s">
        <v>5890</v>
      </c>
      <c r="AL1980" s="193" t="s">
        <v>709</v>
      </c>
      <c r="AM1980" s="193"/>
      <c r="AN1980" s="193" t="str">
        <f>+IF(AL1980=45,1,"")</f>
        <v/>
      </c>
      <c r="AO1980" s="195">
        <f ca="1">+TODAY()</f>
        <v>44256</v>
      </c>
      <c r="AP1980" s="194" t="str">
        <f>+IF(Tabla1[[#This Row],[Fecha Ingreso Plataforma]]="","",AO1980-AC1980)</f>
        <v/>
      </c>
      <c r="AQ1980" s="195"/>
      <c r="AR1980" s="197">
        <f>+IF(Tabla1[[#This Row],[Fecha Baja]]="","",VALUE(1&amp;"/"&amp;MONTH(Tabla1[[#This Row],[Fecha Baja]])&amp;"/"&amp;YEAR(Tabla1[[#This Row],[Fecha Baja]])))</f>
        <v>44228</v>
      </c>
      <c r="AS1980" s="197" t="str">
        <f>IF(Tabla1[[#This Row],[Fecha Ingreso Plataforma]]="","",VALUE(1&amp;"/"&amp;MONTH(Tabla1[[#This Row],[Fecha Ingreso Plataforma]])&amp;"/"&amp;YEAR(Tabla1[[#This Row],[Fecha Ingreso Plataforma]])))</f>
        <v/>
      </c>
      <c r="AT1980" s="194" t="str">
        <f>+IF(AND(Tabla1[[#This Row],[dias]]&gt;=135,Tabla1[[#This Row],[Estado]]="Vigente"),"Si","No")</f>
        <v>No</v>
      </c>
      <c r="AU1980" s="194" t="str">
        <f>+IF(COUNTIF('PLAN EMPLEADO'!I:I,Tabla1[[#This Row],[Mail]])=0,"No","Si")</f>
        <v>No</v>
      </c>
      <c r="AV1980" s="194"/>
      <c r="AW1980" s="194" t="s">
        <v>9010</v>
      </c>
    </row>
    <row r="1981" spans="1:49" x14ac:dyDescent="0.2">
      <c r="A1981" s="193" t="s">
        <v>27</v>
      </c>
      <c r="B1981" s="193" t="s">
        <v>3115</v>
      </c>
      <c r="C1981" s="193" t="s">
        <v>28</v>
      </c>
      <c r="D1981" s="193" t="s">
        <v>30</v>
      </c>
      <c r="E1981" s="193" t="str">
        <f>+LEFT(Tabla1[[#This Row],[RutDV]],8)</f>
        <v>20006420</v>
      </c>
      <c r="F1981" s="193" t="str">
        <f>+RIGHT(Tabla1[[#This Row],[RutDV]],1)</f>
        <v>8</v>
      </c>
      <c r="G1981" s="193" t="s">
        <v>11795</v>
      </c>
      <c r="H1981" s="193" t="s">
        <v>11889</v>
      </c>
      <c r="I1981" s="194" t="str">
        <f>+TRIM(Tabla1[[#This Row],[Nombres]]&amp;" "&amp;Tabla1[[#This Row],[Apellidos]])</f>
        <v>NICOLE ESTEFANY ARENAS YENKIS</v>
      </c>
      <c r="J1981" s="193" t="s">
        <v>11766</v>
      </c>
      <c r="K1981" s="193" t="s">
        <v>11767</v>
      </c>
      <c r="L1981" s="193" t="s">
        <v>2494</v>
      </c>
      <c r="M1981" s="193" t="s">
        <v>2499</v>
      </c>
      <c r="N1981" s="193" t="s">
        <v>3112</v>
      </c>
      <c r="O1981" s="193"/>
      <c r="P1981" s="195">
        <v>44237</v>
      </c>
      <c r="Q1981" s="195"/>
      <c r="R1981" s="196"/>
      <c r="S1981" s="196"/>
      <c r="T1981" s="196"/>
      <c r="U1981" s="196"/>
      <c r="V1981" s="195" t="s">
        <v>11817</v>
      </c>
      <c r="W1981" s="195" t="s">
        <v>10407</v>
      </c>
      <c r="X1981" s="193"/>
      <c r="Y1981" s="193" t="str">
        <f>+IFERROR(VLOOKUP(Tabla1[[#This Row],[Supervisor]],STAFF!E:H,4,0),"")</f>
        <v/>
      </c>
      <c r="Z1981" s="195">
        <v>44221</v>
      </c>
      <c r="AA1981" s="195"/>
      <c r="AB1981" s="193"/>
      <c r="AC1981" s="195"/>
      <c r="AD1981" s="193" t="s">
        <v>11889</v>
      </c>
      <c r="AE1981" s="193" t="s">
        <v>11889</v>
      </c>
      <c r="AF1981" s="193">
        <v>19487</v>
      </c>
      <c r="AG1981" s="193" t="s">
        <v>11911</v>
      </c>
      <c r="AH1981" s="193"/>
      <c r="AI1981" s="193"/>
      <c r="AJ1981" s="193">
        <v>101</v>
      </c>
      <c r="AK1981" s="193" t="s">
        <v>10407</v>
      </c>
      <c r="AL1981" s="193"/>
      <c r="AM1981" s="193"/>
      <c r="AN1981" s="193" t="str">
        <f>+IF(AL1981=45,1,"")</f>
        <v/>
      </c>
      <c r="AO1981" s="195">
        <f ca="1">+TODAY()</f>
        <v>44256</v>
      </c>
      <c r="AP1981" s="194" t="str">
        <f>+IF(Tabla1[[#This Row],[Fecha Ingreso Plataforma]]="","",AO1981-AC1981)</f>
        <v/>
      </c>
      <c r="AQ1981" s="195"/>
      <c r="AR1981" s="197">
        <f>+IF(Tabla1[[#This Row],[Fecha Baja]]="","",VALUE(1&amp;"/"&amp;MONTH(Tabla1[[#This Row],[Fecha Baja]])&amp;"/"&amp;YEAR(Tabla1[[#This Row],[Fecha Baja]])))</f>
        <v>44228</v>
      </c>
      <c r="AS1981" s="197" t="str">
        <f>IF(Tabla1[[#This Row],[Fecha Ingreso Plataforma]]="","",VALUE(1&amp;"/"&amp;MONTH(Tabla1[[#This Row],[Fecha Ingreso Plataforma]])&amp;"/"&amp;YEAR(Tabla1[[#This Row],[Fecha Ingreso Plataforma]])))</f>
        <v/>
      </c>
      <c r="AT1981" s="194" t="str">
        <f>+IF(AND(Tabla1[[#This Row],[dias]]&gt;=135,Tabla1[[#This Row],[Estado]]="Vigente"),"Si","No")</f>
        <v>No</v>
      </c>
      <c r="AU1981" s="194" t="str">
        <f>+IF(COUNTIF('PLAN EMPLEADO'!I:I,Tabla1[[#This Row],[Mail]])=0,"No","Si")</f>
        <v>No</v>
      </c>
      <c r="AV1981" s="194"/>
      <c r="AW1981" s="194" t="s">
        <v>9010</v>
      </c>
    </row>
    <row r="1982" spans="1:49" x14ac:dyDescent="0.2">
      <c r="A1982" s="193" t="s">
        <v>27</v>
      </c>
      <c r="B1982" s="193" t="s">
        <v>3115</v>
      </c>
      <c r="C1982" s="193" t="s">
        <v>28</v>
      </c>
      <c r="D1982" s="193" t="s">
        <v>30</v>
      </c>
      <c r="E1982" s="193" t="str">
        <f>+LEFT(Tabla1[[#This Row],[RutDV]],8)</f>
        <v>16981767</v>
      </c>
      <c r="F1982" s="193" t="str">
        <f>+RIGHT(Tabla1[[#This Row],[RutDV]],1)</f>
        <v>7</v>
      </c>
      <c r="G1982" s="193" t="s">
        <v>11783</v>
      </c>
      <c r="H1982" s="193" t="s">
        <v>11872</v>
      </c>
      <c r="I1982" s="194" t="str">
        <f>+TRIM(Tabla1[[#This Row],[Nombres]]&amp;" "&amp;Tabla1[[#This Row],[Apellidos]])</f>
        <v>ANGELINA VALESCA ROJAS ORDENES</v>
      </c>
      <c r="J1982" s="193" t="s">
        <v>11744</v>
      </c>
      <c r="K1982" s="193" t="s">
        <v>11745</v>
      </c>
      <c r="L1982" s="193" t="s">
        <v>2494</v>
      </c>
      <c r="M1982" s="193" t="s">
        <v>2499</v>
      </c>
      <c r="N1982" s="193" t="s">
        <v>3112</v>
      </c>
      <c r="O1982" s="193"/>
      <c r="P1982" s="195">
        <v>44237</v>
      </c>
      <c r="Q1982" s="195"/>
      <c r="R1982" s="196"/>
      <c r="S1982" s="196"/>
      <c r="T1982" s="196"/>
      <c r="U1982" s="196"/>
      <c r="V1982" s="195" t="s">
        <v>11806</v>
      </c>
      <c r="W1982" s="195" t="s">
        <v>10407</v>
      </c>
      <c r="X1982" s="193"/>
      <c r="Y1982" s="193" t="str">
        <f>+IFERROR(VLOOKUP(Tabla1[[#This Row],[Supervisor]],STAFF!E:H,4,0),"")</f>
        <v/>
      </c>
      <c r="Z1982" s="195">
        <v>44221</v>
      </c>
      <c r="AA1982" s="195"/>
      <c r="AB1982" s="193"/>
      <c r="AC1982" s="195"/>
      <c r="AD1982" s="193" t="s">
        <v>11872</v>
      </c>
      <c r="AE1982" s="193" t="s">
        <v>11872</v>
      </c>
      <c r="AF1982" s="193">
        <v>19404</v>
      </c>
      <c r="AG1982" s="193" t="s">
        <v>11894</v>
      </c>
      <c r="AH1982" s="193"/>
      <c r="AI1982" s="193"/>
      <c r="AJ1982" s="193">
        <v>101</v>
      </c>
      <c r="AK1982" s="193" t="s">
        <v>10407</v>
      </c>
      <c r="AL1982" s="193" t="s">
        <v>709</v>
      </c>
      <c r="AM1982" s="193"/>
      <c r="AN1982" s="193" t="str">
        <f>+IF(AL1982=45,1,"")</f>
        <v/>
      </c>
      <c r="AO1982" s="195">
        <f ca="1">+TODAY()</f>
        <v>44256</v>
      </c>
      <c r="AP1982" s="194" t="str">
        <f>+IF(Tabla1[[#This Row],[Fecha Ingreso Plataforma]]="","",AO1982-AC1982)</f>
        <v/>
      </c>
      <c r="AQ1982" s="195"/>
      <c r="AR1982" s="197">
        <f>+IF(Tabla1[[#This Row],[Fecha Baja]]="","",VALUE(1&amp;"/"&amp;MONTH(Tabla1[[#This Row],[Fecha Baja]])&amp;"/"&amp;YEAR(Tabla1[[#This Row],[Fecha Baja]])))</f>
        <v>44228</v>
      </c>
      <c r="AS1982" s="197" t="str">
        <f>IF(Tabla1[[#This Row],[Fecha Ingreso Plataforma]]="","",VALUE(1&amp;"/"&amp;MONTH(Tabla1[[#This Row],[Fecha Ingreso Plataforma]])&amp;"/"&amp;YEAR(Tabla1[[#This Row],[Fecha Ingreso Plataforma]])))</f>
        <v/>
      </c>
      <c r="AT1982" s="194" t="str">
        <f>+IF(AND(Tabla1[[#This Row],[dias]]&gt;=135,Tabla1[[#This Row],[Estado]]="Vigente"),"Si","No")</f>
        <v>No</v>
      </c>
      <c r="AU1982" s="194" t="str">
        <f>+IF(COUNTIF('PLAN EMPLEADO'!I:I,Tabla1[[#This Row],[Mail]])=0,"No","Si")</f>
        <v>No</v>
      </c>
      <c r="AV1982" s="194"/>
      <c r="AW1982" s="194" t="s">
        <v>9010</v>
      </c>
    </row>
    <row r="1983" spans="1:49" x14ac:dyDescent="0.2">
      <c r="A1983" s="193" t="s">
        <v>27</v>
      </c>
      <c r="B1983" s="193" t="s">
        <v>3115</v>
      </c>
      <c r="C1983" s="193" t="s">
        <v>28</v>
      </c>
      <c r="D1983" s="193" t="s">
        <v>30</v>
      </c>
      <c r="E1983" s="193" t="str">
        <f>+LEFT(Tabla1[[#This Row],[RutDV]],8)</f>
        <v>20406845</v>
      </c>
      <c r="F1983" s="193" t="str">
        <f>+RIGHT(Tabla1[[#This Row],[RutDV]],1)</f>
        <v>3</v>
      </c>
      <c r="G1983" s="193" t="s">
        <v>11794</v>
      </c>
      <c r="H1983" s="193" t="s">
        <v>11875</v>
      </c>
      <c r="I1983" s="194" t="str">
        <f>+TRIM(Tabla1[[#This Row],[Nombres]]&amp;" "&amp;Tabla1[[#This Row],[Apellidos]])</f>
        <v>CAMILO IVAN GALVEZ BAEZA</v>
      </c>
      <c r="J1983" s="193" t="s">
        <v>11764</v>
      </c>
      <c r="K1983" s="193" t="s">
        <v>11765</v>
      </c>
      <c r="L1983" s="193" t="s">
        <v>2494</v>
      </c>
      <c r="M1983" s="193" t="s">
        <v>2499</v>
      </c>
      <c r="N1983" s="193" t="s">
        <v>3112</v>
      </c>
      <c r="O1983" s="193"/>
      <c r="P1983" s="195">
        <v>44237</v>
      </c>
      <c r="Q1983" s="195"/>
      <c r="R1983" s="196"/>
      <c r="S1983" s="196"/>
      <c r="T1983" s="196"/>
      <c r="U1983" s="196"/>
      <c r="V1983" s="195" t="s">
        <v>11816</v>
      </c>
      <c r="W1983" s="195" t="s">
        <v>10407</v>
      </c>
      <c r="X1983" s="193"/>
      <c r="Y1983" s="193" t="str">
        <f>+IFERROR(VLOOKUP(Tabla1[[#This Row],[Supervisor]],STAFF!E:H,4,0),"")</f>
        <v/>
      </c>
      <c r="Z1983" s="195">
        <v>44221</v>
      </c>
      <c r="AA1983" s="195"/>
      <c r="AB1983" s="193"/>
      <c r="AC1983" s="195"/>
      <c r="AD1983" s="193" t="s">
        <v>11875</v>
      </c>
      <c r="AE1983" s="193" t="s">
        <v>11875</v>
      </c>
      <c r="AF1983" s="193">
        <v>19440</v>
      </c>
      <c r="AG1983" s="193" t="s">
        <v>11897</v>
      </c>
      <c r="AH1983" s="193"/>
      <c r="AI1983" s="193"/>
      <c r="AJ1983" s="193">
        <v>101</v>
      </c>
      <c r="AK1983" s="193" t="s">
        <v>10407</v>
      </c>
      <c r="AL1983" s="193" t="s">
        <v>709</v>
      </c>
      <c r="AM1983" s="193"/>
      <c r="AN1983" s="193" t="str">
        <f>+IF(AL1983=45,1,"")</f>
        <v/>
      </c>
      <c r="AO1983" s="195">
        <f ca="1">+TODAY()</f>
        <v>44256</v>
      </c>
      <c r="AP1983" s="194" t="str">
        <f>+IF(Tabla1[[#This Row],[Fecha Ingreso Plataforma]]="","",AO1983-AC1983)</f>
        <v/>
      </c>
      <c r="AQ1983" s="195"/>
      <c r="AR1983" s="197">
        <f>+IF(Tabla1[[#This Row],[Fecha Baja]]="","",VALUE(1&amp;"/"&amp;MONTH(Tabla1[[#This Row],[Fecha Baja]])&amp;"/"&amp;YEAR(Tabla1[[#This Row],[Fecha Baja]])))</f>
        <v>44228</v>
      </c>
      <c r="AS1983" s="197" t="str">
        <f>IF(Tabla1[[#This Row],[Fecha Ingreso Plataforma]]="","",VALUE(1&amp;"/"&amp;MONTH(Tabla1[[#This Row],[Fecha Ingreso Plataforma]])&amp;"/"&amp;YEAR(Tabla1[[#This Row],[Fecha Ingreso Plataforma]])))</f>
        <v/>
      </c>
      <c r="AT1983" s="194" t="str">
        <f>+IF(AND(Tabla1[[#This Row],[dias]]&gt;=135,Tabla1[[#This Row],[Estado]]="Vigente"),"Si","No")</f>
        <v>No</v>
      </c>
      <c r="AU1983" s="194" t="str">
        <f>+IF(COUNTIF('PLAN EMPLEADO'!I:I,Tabla1[[#This Row],[Mail]])=0,"No","Si")</f>
        <v>No</v>
      </c>
      <c r="AV1983" s="194"/>
      <c r="AW1983" s="194" t="s">
        <v>9010</v>
      </c>
    </row>
    <row r="1984" spans="1:49" x14ac:dyDescent="0.2">
      <c r="A1984" s="193" t="s">
        <v>27</v>
      </c>
      <c r="B1984" s="193" t="s">
        <v>3115</v>
      </c>
      <c r="C1984" s="193" t="s">
        <v>28</v>
      </c>
      <c r="D1984" s="193" t="s">
        <v>30</v>
      </c>
      <c r="E1984" s="193" t="str">
        <f>+LEFT(Tabla1[[#This Row],[RutDV]],8)</f>
        <v>19252453</v>
      </c>
      <c r="F1984" s="193" t="str">
        <f>+RIGHT(Tabla1[[#This Row],[RutDV]],1)</f>
        <v>9</v>
      </c>
      <c r="G1984" s="193" t="s">
        <v>11792</v>
      </c>
      <c r="H1984" s="193" t="s">
        <v>11876</v>
      </c>
      <c r="I1984" s="194" t="str">
        <f>+TRIM(Tabla1[[#This Row],[Nombres]]&amp;" "&amp;Tabla1[[#This Row],[Apellidos]])</f>
        <v>CARLOS ROBERTO MARTINEZ CASTRO</v>
      </c>
      <c r="J1984" s="193" t="s">
        <v>11760</v>
      </c>
      <c r="K1984" s="193" t="s">
        <v>11761</v>
      </c>
      <c r="L1984" s="193" t="s">
        <v>2494</v>
      </c>
      <c r="M1984" s="193" t="s">
        <v>2499</v>
      </c>
      <c r="N1984" s="193" t="s">
        <v>3112</v>
      </c>
      <c r="O1984" s="193"/>
      <c r="P1984" s="195">
        <v>44237</v>
      </c>
      <c r="Q1984" s="195"/>
      <c r="R1984" s="196"/>
      <c r="S1984" s="196"/>
      <c r="T1984" s="196"/>
      <c r="U1984" s="196"/>
      <c r="V1984" s="195" t="s">
        <v>9124</v>
      </c>
      <c r="W1984" s="195" t="s">
        <v>10407</v>
      </c>
      <c r="X1984" s="193"/>
      <c r="Y1984" s="193" t="str">
        <f>+IFERROR(VLOOKUP(Tabla1[[#This Row],[Supervisor]],STAFF!E:H,4,0),"")</f>
        <v/>
      </c>
      <c r="Z1984" s="195">
        <v>44221</v>
      </c>
      <c r="AA1984" s="195"/>
      <c r="AB1984" s="193"/>
      <c r="AC1984" s="195"/>
      <c r="AD1984" s="193" t="s">
        <v>11876</v>
      </c>
      <c r="AE1984" s="193" t="s">
        <v>11876</v>
      </c>
      <c r="AF1984" s="193">
        <v>19444</v>
      </c>
      <c r="AG1984" s="193" t="s">
        <v>11898</v>
      </c>
      <c r="AH1984" s="193"/>
      <c r="AI1984" s="193"/>
      <c r="AJ1984" s="193">
        <v>101</v>
      </c>
      <c r="AK1984" s="193" t="s">
        <v>10407</v>
      </c>
      <c r="AL1984" s="193" t="s">
        <v>709</v>
      </c>
      <c r="AM1984" s="193"/>
      <c r="AN1984" s="193" t="str">
        <f>+IF(AL1984=45,1,"")</f>
        <v/>
      </c>
      <c r="AO1984" s="195">
        <f ca="1">+TODAY()</f>
        <v>44256</v>
      </c>
      <c r="AP1984" s="194" t="str">
        <f>+IF(Tabla1[[#This Row],[Fecha Ingreso Plataforma]]="","",AO1984-AC1984)</f>
        <v/>
      </c>
      <c r="AQ1984" s="195"/>
      <c r="AR1984" s="197">
        <f>+IF(Tabla1[[#This Row],[Fecha Baja]]="","",VALUE(1&amp;"/"&amp;MONTH(Tabla1[[#This Row],[Fecha Baja]])&amp;"/"&amp;YEAR(Tabla1[[#This Row],[Fecha Baja]])))</f>
        <v>44228</v>
      </c>
      <c r="AS1984" s="197" t="str">
        <f>IF(Tabla1[[#This Row],[Fecha Ingreso Plataforma]]="","",VALUE(1&amp;"/"&amp;MONTH(Tabla1[[#This Row],[Fecha Ingreso Plataforma]])&amp;"/"&amp;YEAR(Tabla1[[#This Row],[Fecha Ingreso Plataforma]])))</f>
        <v/>
      </c>
      <c r="AT1984" s="194" t="str">
        <f>+IF(AND(Tabla1[[#This Row],[dias]]&gt;=135,Tabla1[[#This Row],[Estado]]="Vigente"),"Si","No")</f>
        <v>No</v>
      </c>
      <c r="AU1984" s="194" t="str">
        <f>+IF(COUNTIF('PLAN EMPLEADO'!I:I,Tabla1[[#This Row],[Mail]])=0,"No","Si")</f>
        <v>No</v>
      </c>
      <c r="AV1984" s="194"/>
      <c r="AW1984" s="194" t="s">
        <v>9010</v>
      </c>
    </row>
    <row r="1985" spans="1:49" x14ac:dyDescent="0.2">
      <c r="A1985" s="193" t="s">
        <v>27</v>
      </c>
      <c r="B1985" s="193" t="s">
        <v>3115</v>
      </c>
      <c r="C1985" s="193" t="s">
        <v>28</v>
      </c>
      <c r="D1985" s="193" t="s">
        <v>30</v>
      </c>
      <c r="E1985" s="193" t="str">
        <f>+LEFT(Tabla1[[#This Row],[RutDV]],8)</f>
        <v>17626353</v>
      </c>
      <c r="F1985" s="193" t="str">
        <f>+RIGHT(Tabla1[[#This Row],[RutDV]],1)</f>
        <v>9</v>
      </c>
      <c r="G1985" s="193" t="s">
        <v>11791</v>
      </c>
      <c r="H1985" s="193" t="s">
        <v>11882</v>
      </c>
      <c r="I1985" s="194" t="str">
        <f>+TRIM(Tabla1[[#This Row],[Nombres]]&amp;" "&amp;Tabla1[[#This Row],[Apellidos]])</f>
        <v>FELIPE DANIEL CORDOVA PEREIRA</v>
      </c>
      <c r="J1985" s="193" t="s">
        <v>11758</v>
      </c>
      <c r="K1985" s="193" t="s">
        <v>11759</v>
      </c>
      <c r="L1985" s="193" t="s">
        <v>2494</v>
      </c>
      <c r="M1985" s="193" t="s">
        <v>2499</v>
      </c>
      <c r="N1985" s="193" t="s">
        <v>3112</v>
      </c>
      <c r="O1985" s="193"/>
      <c r="P1985" s="195">
        <v>44237</v>
      </c>
      <c r="Q1985" s="195"/>
      <c r="R1985" s="196"/>
      <c r="S1985" s="196"/>
      <c r="T1985" s="196"/>
      <c r="U1985" s="196"/>
      <c r="V1985" s="195" t="s">
        <v>11814</v>
      </c>
      <c r="W1985" s="195" t="s">
        <v>10407</v>
      </c>
      <c r="X1985" s="193"/>
      <c r="Y1985" s="193" t="str">
        <f>+IFERROR(VLOOKUP(Tabla1[[#This Row],[Supervisor]],STAFF!E:H,4,0),"")</f>
        <v/>
      </c>
      <c r="Z1985" s="195">
        <v>44221</v>
      </c>
      <c r="AA1985" s="195"/>
      <c r="AB1985" s="193"/>
      <c r="AC1985" s="195"/>
      <c r="AD1985" s="193" t="s">
        <v>11882</v>
      </c>
      <c r="AE1985" s="193" t="s">
        <v>11882</v>
      </c>
      <c r="AF1985" s="193">
        <v>19461</v>
      </c>
      <c r="AG1985" s="193" t="s">
        <v>11904</v>
      </c>
      <c r="AH1985" s="193"/>
      <c r="AI1985" s="193"/>
      <c r="AJ1985" s="193">
        <v>101</v>
      </c>
      <c r="AK1985" s="193" t="s">
        <v>10407</v>
      </c>
      <c r="AL1985" s="193" t="s">
        <v>709</v>
      </c>
      <c r="AM1985" s="193"/>
      <c r="AN1985" s="193" t="str">
        <f>+IF(AL1985=45,1,"")</f>
        <v/>
      </c>
      <c r="AO1985" s="195">
        <f ca="1">+TODAY()</f>
        <v>44256</v>
      </c>
      <c r="AP1985" s="194" t="str">
        <f>+IF(Tabla1[[#This Row],[Fecha Ingreso Plataforma]]="","",AO1985-AC1985)</f>
        <v/>
      </c>
      <c r="AQ1985" s="195"/>
      <c r="AR1985" s="197">
        <f>+IF(Tabla1[[#This Row],[Fecha Baja]]="","",VALUE(1&amp;"/"&amp;MONTH(Tabla1[[#This Row],[Fecha Baja]])&amp;"/"&amp;YEAR(Tabla1[[#This Row],[Fecha Baja]])))</f>
        <v>44228</v>
      </c>
      <c r="AS1985" s="197" t="str">
        <f>IF(Tabla1[[#This Row],[Fecha Ingreso Plataforma]]="","",VALUE(1&amp;"/"&amp;MONTH(Tabla1[[#This Row],[Fecha Ingreso Plataforma]])&amp;"/"&amp;YEAR(Tabla1[[#This Row],[Fecha Ingreso Plataforma]])))</f>
        <v/>
      </c>
      <c r="AT1985" s="194" t="str">
        <f>+IF(AND(Tabla1[[#This Row],[dias]]&gt;=135,Tabla1[[#This Row],[Estado]]="Vigente"),"Si","No")</f>
        <v>No</v>
      </c>
      <c r="AU1985" s="194" t="str">
        <f>+IF(COUNTIF('PLAN EMPLEADO'!I:I,Tabla1[[#This Row],[Mail]])=0,"No","Si")</f>
        <v>No</v>
      </c>
      <c r="AV1985" s="194"/>
      <c r="AW1985" s="194" t="s">
        <v>9010</v>
      </c>
    </row>
    <row r="1986" spans="1:49" x14ac:dyDescent="0.2">
      <c r="A1986" s="193" t="s">
        <v>27</v>
      </c>
      <c r="B1986" s="193" t="s">
        <v>3115</v>
      </c>
      <c r="C1986" s="193" t="s">
        <v>28</v>
      </c>
      <c r="D1986" s="193" t="s">
        <v>30</v>
      </c>
      <c r="E1986" s="193" t="str">
        <f>+LEFT(Tabla1[[#This Row],[RutDV]],8)</f>
        <v>18178525</v>
      </c>
      <c r="F1986" s="193" t="str">
        <f>+RIGHT(Tabla1[[#This Row],[RutDV]],1)</f>
        <v>K</v>
      </c>
      <c r="G1986" s="193" t="s">
        <v>11790</v>
      </c>
      <c r="H1986" s="193" t="s">
        <v>11883</v>
      </c>
      <c r="I1986" s="194" t="str">
        <f>+TRIM(Tabla1[[#This Row],[Nombres]]&amp;" "&amp;Tabla1[[#This Row],[Apellidos]])</f>
        <v>GABRIELA MONSERRATT SANTANDER IMALAY</v>
      </c>
      <c r="J1986" s="193" t="s">
        <v>11756</v>
      </c>
      <c r="K1986" s="193" t="s">
        <v>11757</v>
      </c>
      <c r="L1986" s="193" t="s">
        <v>2494</v>
      </c>
      <c r="M1986" s="193" t="s">
        <v>2499</v>
      </c>
      <c r="N1986" s="193" t="s">
        <v>3112</v>
      </c>
      <c r="O1986" s="193"/>
      <c r="P1986" s="195">
        <v>44237</v>
      </c>
      <c r="Q1986" s="195"/>
      <c r="R1986" s="196"/>
      <c r="S1986" s="196"/>
      <c r="T1986" s="196"/>
      <c r="U1986" s="196"/>
      <c r="V1986" s="195" t="s">
        <v>11813</v>
      </c>
      <c r="W1986" s="195" t="s">
        <v>10407</v>
      </c>
      <c r="X1986" s="193"/>
      <c r="Y1986" s="193" t="str">
        <f>+IFERROR(VLOOKUP(Tabla1[[#This Row],[Supervisor]],STAFF!E:H,4,0),"")</f>
        <v/>
      </c>
      <c r="Z1986" s="195">
        <v>44221</v>
      </c>
      <c r="AA1986" s="195"/>
      <c r="AB1986" s="193"/>
      <c r="AC1986" s="195"/>
      <c r="AD1986" s="193" t="s">
        <v>11883</v>
      </c>
      <c r="AE1986" s="193" t="s">
        <v>11883</v>
      </c>
      <c r="AF1986" s="193">
        <v>19465</v>
      </c>
      <c r="AG1986" s="193" t="s">
        <v>11905</v>
      </c>
      <c r="AH1986" s="193"/>
      <c r="AI1986" s="193"/>
      <c r="AJ1986" s="193">
        <v>101</v>
      </c>
      <c r="AK1986" s="193" t="s">
        <v>10407</v>
      </c>
      <c r="AL1986" s="193" t="s">
        <v>709</v>
      </c>
      <c r="AM1986" s="193"/>
      <c r="AN1986" s="193" t="str">
        <f>+IF(AL1986=45,1,"")</f>
        <v/>
      </c>
      <c r="AO1986" s="195">
        <f ca="1">+TODAY()</f>
        <v>44256</v>
      </c>
      <c r="AP1986" s="194" t="str">
        <f>+IF(Tabla1[[#This Row],[Fecha Ingreso Plataforma]]="","",AO1986-AC1986)</f>
        <v/>
      </c>
      <c r="AQ1986" s="195"/>
      <c r="AR1986" s="197">
        <f>+IF(Tabla1[[#This Row],[Fecha Baja]]="","",VALUE(1&amp;"/"&amp;MONTH(Tabla1[[#This Row],[Fecha Baja]])&amp;"/"&amp;YEAR(Tabla1[[#This Row],[Fecha Baja]])))</f>
        <v>44228</v>
      </c>
      <c r="AS1986" s="197" t="str">
        <f>IF(Tabla1[[#This Row],[Fecha Ingreso Plataforma]]="","",VALUE(1&amp;"/"&amp;MONTH(Tabla1[[#This Row],[Fecha Ingreso Plataforma]])&amp;"/"&amp;YEAR(Tabla1[[#This Row],[Fecha Ingreso Plataforma]])))</f>
        <v/>
      </c>
      <c r="AT1986" s="194" t="str">
        <f>+IF(AND(Tabla1[[#This Row],[dias]]&gt;=135,Tabla1[[#This Row],[Estado]]="Vigente"),"Si","No")</f>
        <v>No</v>
      </c>
      <c r="AU1986" s="194" t="str">
        <f>+IF(COUNTIF('PLAN EMPLEADO'!I:I,Tabla1[[#This Row],[Mail]])=0,"No","Si")</f>
        <v>No</v>
      </c>
      <c r="AV1986" s="194"/>
      <c r="AW1986" s="194" t="s">
        <v>9010</v>
      </c>
    </row>
    <row r="1987" spans="1:49" x14ac:dyDescent="0.2">
      <c r="A1987" s="193" t="s">
        <v>27</v>
      </c>
      <c r="B1987" s="193" t="s">
        <v>3115</v>
      </c>
      <c r="C1987" s="193" t="s">
        <v>28</v>
      </c>
      <c r="D1987" s="193" t="s">
        <v>30</v>
      </c>
      <c r="E1987" s="193" t="str">
        <f>+LEFT(Tabla1[[#This Row],[RutDV]],8)</f>
        <v>18757259</v>
      </c>
      <c r="F1987" s="193" t="str">
        <f>+RIGHT(Tabla1[[#This Row],[RutDV]],1)</f>
        <v>2</v>
      </c>
      <c r="G1987" s="193" t="s">
        <v>11529</v>
      </c>
      <c r="H1987" s="193" t="s">
        <v>11572</v>
      </c>
      <c r="I1987" s="194" t="str">
        <f>+TRIM(Tabla1[[#This Row],[Nombres]]&amp;" "&amp;Tabla1[[#This Row],[Apellidos]])</f>
        <v>JAVIERA NATALIA MEDINA ZAMORA</v>
      </c>
      <c r="J1987" s="193" t="s">
        <v>11507</v>
      </c>
      <c r="K1987" s="193" t="s">
        <v>11508</v>
      </c>
      <c r="L1987" s="193" t="s">
        <v>2494</v>
      </c>
      <c r="M1987" s="193" t="s">
        <v>2499</v>
      </c>
      <c r="N1987" s="193" t="s">
        <v>3112</v>
      </c>
      <c r="O1987" s="193"/>
      <c r="P1987" s="195">
        <v>44237</v>
      </c>
      <c r="Q1987" s="195"/>
      <c r="R1987" s="196"/>
      <c r="S1987" s="196"/>
      <c r="T1987" s="196"/>
      <c r="U1987" s="196"/>
      <c r="V1987" s="195" t="s">
        <v>11546</v>
      </c>
      <c r="W1987" s="195" t="s">
        <v>10407</v>
      </c>
      <c r="X1987" s="193"/>
      <c r="Y1987" s="193" t="str">
        <f>+IFERROR(VLOOKUP(Tabla1[[#This Row],[Supervisor]],STAFF!E:H,4,0),"")</f>
        <v/>
      </c>
      <c r="Z1987" s="195">
        <v>44221</v>
      </c>
      <c r="AA1987" s="195"/>
      <c r="AB1987" s="193"/>
      <c r="AC1987" s="195"/>
      <c r="AD1987" s="193" t="s">
        <v>11572</v>
      </c>
      <c r="AE1987" s="193" t="s">
        <v>11572</v>
      </c>
      <c r="AF1987" s="193">
        <v>19476</v>
      </c>
      <c r="AG1987" s="193" t="s">
        <v>11587</v>
      </c>
      <c r="AH1987" s="193"/>
      <c r="AI1987" s="193"/>
      <c r="AJ1987" s="193">
        <v>101</v>
      </c>
      <c r="AK1987" s="193" t="s">
        <v>10407</v>
      </c>
      <c r="AL1987" s="193" t="s">
        <v>709</v>
      </c>
      <c r="AM1987" s="193"/>
      <c r="AN1987" s="193" t="str">
        <f>+IF(AL1987=45,1,"")</f>
        <v/>
      </c>
      <c r="AO1987" s="195">
        <f ca="1">+TODAY()</f>
        <v>44256</v>
      </c>
      <c r="AP1987" s="194" t="str">
        <f>+IF(Tabla1[[#This Row],[Fecha Ingreso Plataforma]]="","",AO1987-AC1987)</f>
        <v/>
      </c>
      <c r="AQ1987" s="195"/>
      <c r="AR1987" s="197">
        <f>+IF(Tabla1[[#This Row],[Fecha Baja]]="","",VALUE(1&amp;"/"&amp;MONTH(Tabla1[[#This Row],[Fecha Baja]])&amp;"/"&amp;YEAR(Tabla1[[#This Row],[Fecha Baja]])))</f>
        <v>44228</v>
      </c>
      <c r="AS1987" s="197" t="str">
        <f>IF(Tabla1[[#This Row],[Fecha Ingreso Plataforma]]="","",VALUE(1&amp;"/"&amp;MONTH(Tabla1[[#This Row],[Fecha Ingreso Plataforma]])&amp;"/"&amp;YEAR(Tabla1[[#This Row],[Fecha Ingreso Plataforma]])))</f>
        <v/>
      </c>
      <c r="AT1987" s="194" t="str">
        <f>+IF(AND(Tabla1[[#This Row],[dias]]&gt;=135,Tabla1[[#This Row],[Estado]]="Vigente"),"Si","No")</f>
        <v>No</v>
      </c>
      <c r="AU1987" s="194" t="str">
        <f>+IF(COUNTIF('PLAN EMPLEADO'!I:I,Tabla1[[#This Row],[Mail]])=0,"No","Si")</f>
        <v>No</v>
      </c>
      <c r="AV1987" s="194"/>
      <c r="AW1987" s="194" t="s">
        <v>9010</v>
      </c>
    </row>
    <row r="1988" spans="1:49" x14ac:dyDescent="0.2">
      <c r="A1988" s="193" t="s">
        <v>27</v>
      </c>
      <c r="B1988" s="193" t="s">
        <v>3115</v>
      </c>
      <c r="C1988" s="193" t="s">
        <v>28</v>
      </c>
      <c r="D1988" s="193" t="s">
        <v>30</v>
      </c>
      <c r="E1988" s="193" t="str">
        <f>+LEFT(Tabla1[[#This Row],[RutDV]],8)</f>
        <v>16791577</v>
      </c>
      <c r="F1988" s="193" t="str">
        <f>+RIGHT(Tabla1[[#This Row],[RutDV]],1)</f>
        <v>9</v>
      </c>
      <c r="G1988" s="193" t="s">
        <v>11786</v>
      </c>
      <c r="H1988" s="193" t="s">
        <v>11884</v>
      </c>
      <c r="I1988" s="194" t="str">
        <f>+TRIM(Tabla1[[#This Row],[Nombres]]&amp;" "&amp;Tabla1[[#This Row],[Apellidos]])</f>
        <v>JOHANA ELIZABETH EGAÑA GALLARDO</v>
      </c>
      <c r="J1988" s="193" t="s">
        <v>11515</v>
      </c>
      <c r="K1988" s="193" t="s">
        <v>11750</v>
      </c>
      <c r="L1988" s="193" t="s">
        <v>2494</v>
      </c>
      <c r="M1988" s="193" t="s">
        <v>2499</v>
      </c>
      <c r="N1988" s="193" t="s">
        <v>3112</v>
      </c>
      <c r="O1988" s="193"/>
      <c r="P1988" s="195">
        <v>44237</v>
      </c>
      <c r="Q1988" s="195"/>
      <c r="R1988" s="196"/>
      <c r="S1988" s="196"/>
      <c r="T1988" s="196"/>
      <c r="U1988" s="196"/>
      <c r="V1988" s="195" t="s">
        <v>11809</v>
      </c>
      <c r="W1988" s="195" t="s">
        <v>10407</v>
      </c>
      <c r="X1988" s="193"/>
      <c r="Y1988" s="193" t="str">
        <f>+IFERROR(VLOOKUP(Tabla1[[#This Row],[Supervisor]],STAFF!E:H,4,0),"")</f>
        <v/>
      </c>
      <c r="Z1988" s="195">
        <v>44221</v>
      </c>
      <c r="AA1988" s="195"/>
      <c r="AB1988" s="193"/>
      <c r="AC1988" s="195"/>
      <c r="AD1988" s="193" t="s">
        <v>11884</v>
      </c>
      <c r="AE1988" s="193" t="s">
        <v>11884</v>
      </c>
      <c r="AF1988" s="193">
        <v>19474</v>
      </c>
      <c r="AG1988" s="193" t="s">
        <v>11906</v>
      </c>
      <c r="AH1988" s="193"/>
      <c r="AI1988" s="193"/>
      <c r="AJ1988" s="193">
        <v>101</v>
      </c>
      <c r="AK1988" s="193" t="s">
        <v>10407</v>
      </c>
      <c r="AL1988" s="193" t="s">
        <v>709</v>
      </c>
      <c r="AM1988" s="193"/>
      <c r="AN1988" s="193" t="str">
        <f>+IF(AL1988=45,1,"")</f>
        <v/>
      </c>
      <c r="AO1988" s="195">
        <f ca="1">+TODAY()</f>
        <v>44256</v>
      </c>
      <c r="AP1988" s="194" t="str">
        <f>+IF(Tabla1[[#This Row],[Fecha Ingreso Plataforma]]="","",AO1988-AC1988)</f>
        <v/>
      </c>
      <c r="AQ1988" s="195"/>
      <c r="AR1988" s="197">
        <f>+IF(Tabla1[[#This Row],[Fecha Baja]]="","",VALUE(1&amp;"/"&amp;MONTH(Tabla1[[#This Row],[Fecha Baja]])&amp;"/"&amp;YEAR(Tabla1[[#This Row],[Fecha Baja]])))</f>
        <v>44228</v>
      </c>
      <c r="AS1988" s="197" t="str">
        <f>IF(Tabla1[[#This Row],[Fecha Ingreso Plataforma]]="","",VALUE(1&amp;"/"&amp;MONTH(Tabla1[[#This Row],[Fecha Ingreso Plataforma]])&amp;"/"&amp;YEAR(Tabla1[[#This Row],[Fecha Ingreso Plataforma]])))</f>
        <v/>
      </c>
      <c r="AT1988" s="194" t="str">
        <f>+IF(AND(Tabla1[[#This Row],[dias]]&gt;=135,Tabla1[[#This Row],[Estado]]="Vigente"),"Si","No")</f>
        <v>No</v>
      </c>
      <c r="AU1988" s="194" t="str">
        <f>+IF(COUNTIF('PLAN EMPLEADO'!I:I,Tabla1[[#This Row],[Mail]])=0,"No","Si")</f>
        <v>No</v>
      </c>
      <c r="AV1988" s="194"/>
      <c r="AW1988" s="194" t="s">
        <v>9010</v>
      </c>
    </row>
    <row r="1989" spans="1:49" x14ac:dyDescent="0.2">
      <c r="A1989" s="193" t="s">
        <v>27</v>
      </c>
      <c r="B1989" s="193" t="s">
        <v>3115</v>
      </c>
      <c r="C1989" s="193" t="s">
        <v>28</v>
      </c>
      <c r="D1989" s="193" t="s">
        <v>30</v>
      </c>
      <c r="E1989" s="193" t="str">
        <f>+LEFT(Tabla1[[#This Row],[RutDV]],8)</f>
        <v>20405837</v>
      </c>
      <c r="F1989" s="193" t="str">
        <f>+RIGHT(Tabla1[[#This Row],[RutDV]],1)</f>
        <v>7</v>
      </c>
      <c r="G1989" s="193" t="s">
        <v>11782</v>
      </c>
      <c r="H1989" s="193" t="s">
        <v>11888</v>
      </c>
      <c r="I1989" s="194" t="str">
        <f>+TRIM(Tabla1[[#This Row],[Nombres]]&amp;" "&amp;Tabla1[[#This Row],[Apellidos]])</f>
        <v>MICHEL ALEJANDRA ZAMBRA JELVES</v>
      </c>
      <c r="J1989" s="193" t="s">
        <v>11742</v>
      </c>
      <c r="K1989" s="193" t="s">
        <v>11743</v>
      </c>
      <c r="L1989" s="193" t="s">
        <v>2494</v>
      </c>
      <c r="M1989" s="193" t="s">
        <v>2499</v>
      </c>
      <c r="N1989" s="193" t="s">
        <v>3112</v>
      </c>
      <c r="O1989" s="193"/>
      <c r="P1989" s="195">
        <v>44237</v>
      </c>
      <c r="Q1989" s="195"/>
      <c r="R1989" s="196"/>
      <c r="S1989" s="196"/>
      <c r="T1989" s="196"/>
      <c r="U1989" s="196"/>
      <c r="V1989" s="195" t="s">
        <v>11805</v>
      </c>
      <c r="W1989" s="195" t="s">
        <v>10407</v>
      </c>
      <c r="X1989" s="193"/>
      <c r="Y1989" s="193" t="str">
        <f>+IFERROR(VLOOKUP(Tabla1[[#This Row],[Supervisor]],STAFF!E:H,4,0),"")</f>
        <v/>
      </c>
      <c r="Z1989" s="195">
        <v>44221</v>
      </c>
      <c r="AA1989" s="195"/>
      <c r="AB1989" s="193"/>
      <c r="AC1989" s="195"/>
      <c r="AD1989" s="193" t="s">
        <v>11888</v>
      </c>
      <c r="AE1989" s="193" t="s">
        <v>11888</v>
      </c>
      <c r="AF1989" s="193">
        <v>19486</v>
      </c>
      <c r="AG1989" s="193" t="s">
        <v>11910</v>
      </c>
      <c r="AH1989" s="193"/>
      <c r="AI1989" s="193"/>
      <c r="AJ1989" s="193">
        <v>101</v>
      </c>
      <c r="AK1989" s="193" t="s">
        <v>10407</v>
      </c>
      <c r="AL1989" s="193" t="s">
        <v>709</v>
      </c>
      <c r="AM1989" s="193"/>
      <c r="AN1989" s="193" t="str">
        <f>+IF(AL1989=45,1,"")</f>
        <v/>
      </c>
      <c r="AO1989" s="195">
        <f ca="1">+TODAY()</f>
        <v>44256</v>
      </c>
      <c r="AP1989" s="194" t="str">
        <f>+IF(Tabla1[[#This Row],[Fecha Ingreso Plataforma]]="","",AO1989-AC1989)</f>
        <v/>
      </c>
      <c r="AQ1989" s="195"/>
      <c r="AR1989" s="197">
        <f>+IF(Tabla1[[#This Row],[Fecha Baja]]="","",VALUE(1&amp;"/"&amp;MONTH(Tabla1[[#This Row],[Fecha Baja]])&amp;"/"&amp;YEAR(Tabla1[[#This Row],[Fecha Baja]])))</f>
        <v>44228</v>
      </c>
      <c r="AS1989" s="197" t="str">
        <f>IF(Tabla1[[#This Row],[Fecha Ingreso Plataforma]]="","",VALUE(1&amp;"/"&amp;MONTH(Tabla1[[#This Row],[Fecha Ingreso Plataforma]])&amp;"/"&amp;YEAR(Tabla1[[#This Row],[Fecha Ingreso Plataforma]])))</f>
        <v/>
      </c>
      <c r="AT1989" s="194" t="str">
        <f>+IF(AND(Tabla1[[#This Row],[dias]]&gt;=135,Tabla1[[#This Row],[Estado]]="Vigente"),"Si","No")</f>
        <v>No</v>
      </c>
      <c r="AU1989" s="194" t="str">
        <f>+IF(COUNTIF('PLAN EMPLEADO'!I:I,Tabla1[[#This Row],[Mail]])=0,"No","Si")</f>
        <v>No</v>
      </c>
      <c r="AV1989" s="194"/>
      <c r="AW1989" s="194" t="s">
        <v>9010</v>
      </c>
    </row>
    <row r="1990" spans="1:49" x14ac:dyDescent="0.2">
      <c r="A1990" s="193" t="s">
        <v>27</v>
      </c>
      <c r="B1990" s="193" t="s">
        <v>3115</v>
      </c>
      <c r="C1990" s="193" t="s">
        <v>28</v>
      </c>
      <c r="D1990" s="193" t="s">
        <v>30</v>
      </c>
      <c r="E1990" s="193" t="str">
        <f>+LEFT(Tabla1[[#This Row],[RutDV]],8)</f>
        <v>19777893</v>
      </c>
      <c r="F1990" s="193" t="str">
        <f>+RIGHT(Tabla1[[#This Row],[RutDV]],1)</f>
        <v>8</v>
      </c>
      <c r="G1990" s="193" t="s">
        <v>4809</v>
      </c>
      <c r="H1990" s="193" t="s">
        <v>11891</v>
      </c>
      <c r="I1990" s="194" t="str">
        <f>+TRIM(Tabla1[[#This Row],[Nombres]]&amp;" "&amp;Tabla1[[#This Row],[Apellidos]])</f>
        <v>ROCIO ANAHI GONZALEZ ROJAS</v>
      </c>
      <c r="J1990" s="193" t="s">
        <v>11740</v>
      </c>
      <c r="K1990" s="193" t="s">
        <v>4781</v>
      </c>
      <c r="L1990" s="193" t="s">
        <v>2494</v>
      </c>
      <c r="M1990" s="193" t="s">
        <v>2499</v>
      </c>
      <c r="N1990" s="193" t="s">
        <v>3112</v>
      </c>
      <c r="O1990" s="193"/>
      <c r="P1990" s="195">
        <v>44237</v>
      </c>
      <c r="Q1990" s="195"/>
      <c r="R1990" s="196"/>
      <c r="S1990" s="196"/>
      <c r="T1990" s="196"/>
      <c r="U1990" s="196"/>
      <c r="V1990" s="195" t="s">
        <v>11803</v>
      </c>
      <c r="W1990" s="195" t="s">
        <v>10407</v>
      </c>
      <c r="X1990" s="193"/>
      <c r="Y1990" s="193" t="str">
        <f>+IFERROR(VLOOKUP(Tabla1[[#This Row],[Supervisor]],STAFF!E:H,4,0),"")</f>
        <v/>
      </c>
      <c r="Z1990" s="195">
        <v>44221</v>
      </c>
      <c r="AA1990" s="195"/>
      <c r="AB1990" s="193"/>
      <c r="AC1990" s="195"/>
      <c r="AD1990" s="193" t="s">
        <v>11891</v>
      </c>
      <c r="AE1990" s="193" t="s">
        <v>11891</v>
      </c>
      <c r="AF1990" s="193">
        <v>19492</v>
      </c>
      <c r="AG1990" s="193" t="s">
        <v>11913</v>
      </c>
      <c r="AH1990" s="193"/>
      <c r="AI1990" s="193"/>
      <c r="AJ1990" s="193">
        <v>101</v>
      </c>
      <c r="AK1990" s="193" t="s">
        <v>10407</v>
      </c>
      <c r="AL1990" s="193" t="s">
        <v>709</v>
      </c>
      <c r="AM1990" s="193"/>
      <c r="AN1990" s="193" t="str">
        <f>+IF(AL1990=45,1,"")</f>
        <v/>
      </c>
      <c r="AO1990" s="195">
        <f ca="1">+TODAY()</f>
        <v>44256</v>
      </c>
      <c r="AP1990" s="194" t="str">
        <f>+IF(Tabla1[[#This Row],[Fecha Ingreso Plataforma]]="","",AO1990-AC1990)</f>
        <v/>
      </c>
      <c r="AQ1990" s="195"/>
      <c r="AR1990" s="197">
        <f>+IF(Tabla1[[#This Row],[Fecha Baja]]="","",VALUE(1&amp;"/"&amp;MONTH(Tabla1[[#This Row],[Fecha Baja]])&amp;"/"&amp;YEAR(Tabla1[[#This Row],[Fecha Baja]])))</f>
        <v>44228</v>
      </c>
      <c r="AS1990" s="197" t="str">
        <f>IF(Tabla1[[#This Row],[Fecha Ingreso Plataforma]]="","",VALUE(1&amp;"/"&amp;MONTH(Tabla1[[#This Row],[Fecha Ingreso Plataforma]])&amp;"/"&amp;YEAR(Tabla1[[#This Row],[Fecha Ingreso Plataforma]])))</f>
        <v/>
      </c>
      <c r="AT1990" s="194" t="str">
        <f>+IF(AND(Tabla1[[#This Row],[dias]]&gt;=135,Tabla1[[#This Row],[Estado]]="Vigente"),"Si","No")</f>
        <v>No</v>
      </c>
      <c r="AU1990" s="194" t="str">
        <f>+IF(COUNTIF('PLAN EMPLEADO'!I:I,Tabla1[[#This Row],[Mail]])=0,"No","Si")</f>
        <v>No</v>
      </c>
      <c r="AV1990" s="194"/>
      <c r="AW1990" s="194" t="s">
        <v>9010</v>
      </c>
    </row>
    <row r="1991" spans="1:49" x14ac:dyDescent="0.2">
      <c r="A1991" s="193" t="s">
        <v>27</v>
      </c>
      <c r="B1991" s="193" t="s">
        <v>3115</v>
      </c>
      <c r="C1991" s="193" t="s">
        <v>28</v>
      </c>
      <c r="D1991" s="193" t="s">
        <v>30</v>
      </c>
      <c r="E1991" s="193" t="str">
        <f>+LEFT(Tabla1[[#This Row],[RutDV]],8)</f>
        <v>20799818</v>
      </c>
      <c r="F1991" s="193" t="str">
        <f>+RIGHT(Tabla1[[#This Row],[RutDV]],1)</f>
        <v>4</v>
      </c>
      <c r="G1991" s="193" t="s">
        <v>11785</v>
      </c>
      <c r="H1991" s="193" t="s">
        <v>11893</v>
      </c>
      <c r="I1991" s="194" t="str">
        <f>+TRIM(Tabla1[[#This Row],[Nombres]]&amp;" "&amp;Tabla1[[#This Row],[Apellidos]])</f>
        <v>SKARLETT ANTONIA LEYTON FUENTES</v>
      </c>
      <c r="J1991" s="193" t="s">
        <v>11748</v>
      </c>
      <c r="K1991" s="193" t="s">
        <v>11749</v>
      </c>
      <c r="L1991" s="193" t="s">
        <v>2494</v>
      </c>
      <c r="M1991" s="193" t="s">
        <v>2499</v>
      </c>
      <c r="N1991" s="193" t="s">
        <v>3112</v>
      </c>
      <c r="O1991" s="193"/>
      <c r="P1991" s="195">
        <v>44237</v>
      </c>
      <c r="Q1991" s="195"/>
      <c r="R1991" s="196"/>
      <c r="S1991" s="196"/>
      <c r="T1991" s="196"/>
      <c r="U1991" s="196"/>
      <c r="V1991" s="195" t="s">
        <v>11808</v>
      </c>
      <c r="W1991" s="195" t="s">
        <v>10407</v>
      </c>
      <c r="X1991" s="193"/>
      <c r="Y1991" s="193" t="str">
        <f>+IFERROR(VLOOKUP(Tabla1[[#This Row],[Supervisor]],STAFF!E:H,4,0),"")</f>
        <v/>
      </c>
      <c r="Z1991" s="195">
        <v>44221</v>
      </c>
      <c r="AA1991" s="195"/>
      <c r="AB1991" s="193"/>
      <c r="AC1991" s="195"/>
      <c r="AD1991" s="193" t="s">
        <v>11893</v>
      </c>
      <c r="AE1991" s="193" t="s">
        <v>11893</v>
      </c>
      <c r="AF1991" s="193">
        <v>19493</v>
      </c>
      <c r="AG1991" s="193" t="s">
        <v>11915</v>
      </c>
      <c r="AH1991" s="193"/>
      <c r="AI1991" s="193"/>
      <c r="AJ1991" s="193">
        <v>101</v>
      </c>
      <c r="AK1991" s="193" t="s">
        <v>10407</v>
      </c>
      <c r="AL1991" s="193" t="s">
        <v>709</v>
      </c>
      <c r="AM1991" s="193"/>
      <c r="AN1991" s="193" t="str">
        <f>+IF(AL1991=45,1,"")</f>
        <v/>
      </c>
      <c r="AO1991" s="195">
        <f ca="1">+TODAY()</f>
        <v>44256</v>
      </c>
      <c r="AP1991" s="194" t="str">
        <f>+IF(Tabla1[[#This Row],[Fecha Ingreso Plataforma]]="","",AO1991-AC1991)</f>
        <v/>
      </c>
      <c r="AQ1991" s="195"/>
      <c r="AR1991" s="197">
        <f>+IF(Tabla1[[#This Row],[Fecha Baja]]="","",VALUE(1&amp;"/"&amp;MONTH(Tabla1[[#This Row],[Fecha Baja]])&amp;"/"&amp;YEAR(Tabla1[[#This Row],[Fecha Baja]])))</f>
        <v>44228</v>
      </c>
      <c r="AS1991" s="197" t="str">
        <f>IF(Tabla1[[#This Row],[Fecha Ingreso Plataforma]]="","",VALUE(1&amp;"/"&amp;MONTH(Tabla1[[#This Row],[Fecha Ingreso Plataforma]])&amp;"/"&amp;YEAR(Tabla1[[#This Row],[Fecha Ingreso Plataforma]])))</f>
        <v/>
      </c>
      <c r="AT1991" s="194" t="str">
        <f>+IF(AND(Tabla1[[#This Row],[dias]]&gt;=135,Tabla1[[#This Row],[Estado]]="Vigente"),"Si","No")</f>
        <v>No</v>
      </c>
      <c r="AU1991" s="194" t="str">
        <f>+IF(COUNTIF('PLAN EMPLEADO'!I:I,Tabla1[[#This Row],[Mail]])=0,"No","Si")</f>
        <v>No</v>
      </c>
      <c r="AV1991" s="194"/>
      <c r="AW1991" s="194" t="s">
        <v>9010</v>
      </c>
    </row>
    <row r="1992" spans="1:49" x14ac:dyDescent="0.2">
      <c r="A1992" s="193" t="s">
        <v>27</v>
      </c>
      <c r="B1992" s="193" t="s">
        <v>3115</v>
      </c>
      <c r="C1992" s="193" t="s">
        <v>28</v>
      </c>
      <c r="D1992" s="37" t="s">
        <v>30</v>
      </c>
      <c r="E1992" s="193" t="str">
        <f>+LEFT(Tabla1[[#This Row],[RutDV]],8)</f>
        <v>18668375</v>
      </c>
      <c r="F1992" s="193" t="str">
        <f>+RIGHT(Tabla1[[#This Row],[RutDV]],1)</f>
        <v>7</v>
      </c>
      <c r="G1992" s="193" t="s">
        <v>11949</v>
      </c>
      <c r="H1992" s="193" t="s">
        <v>12041</v>
      </c>
      <c r="I1992" s="194" t="str">
        <f>+TRIM(Tabla1[[#This Row],[Nombres]]&amp;" "&amp;Tabla1[[#This Row],[Apellidos]])</f>
        <v>AMANDA DE LA CRUZ BUSTOS ACUÑA</v>
      </c>
      <c r="J1992" s="193" t="s">
        <v>11916</v>
      </c>
      <c r="K1992" s="193" t="s">
        <v>11917</v>
      </c>
      <c r="L1992" s="193" t="s">
        <v>2494</v>
      </c>
      <c r="M1992" s="193" t="s">
        <v>2499</v>
      </c>
      <c r="N1992" s="193" t="s">
        <v>3112</v>
      </c>
      <c r="O1992" s="193"/>
      <c r="P1992" s="195">
        <v>44242</v>
      </c>
      <c r="Q1992" s="195"/>
      <c r="R1992" s="196"/>
      <c r="S1992" s="196"/>
      <c r="T1992" s="196"/>
      <c r="U1992" s="196"/>
      <c r="V1992" s="195" t="s">
        <v>11965</v>
      </c>
      <c r="W1992" s="195" t="s">
        <v>11979</v>
      </c>
      <c r="X1992" s="193"/>
      <c r="Y1992" s="193" t="str">
        <f>+IFERROR(VLOOKUP(Tabla1[[#This Row],[Supervisor]],STAFF!E:H,4,0),"")</f>
        <v/>
      </c>
      <c r="Z1992" s="195">
        <v>44228</v>
      </c>
      <c r="AA1992" s="195"/>
      <c r="AB1992" s="193"/>
      <c r="AC1992" s="195"/>
      <c r="AD1992" s="193" t="s">
        <v>12041</v>
      </c>
      <c r="AE1992" s="193" t="s">
        <v>12041</v>
      </c>
      <c r="AF1992" s="193">
        <v>19058</v>
      </c>
      <c r="AG1992" s="193" t="s">
        <v>12057</v>
      </c>
      <c r="AH1992" s="193"/>
      <c r="AI1992" s="193"/>
      <c r="AJ1992" s="193">
        <v>102</v>
      </c>
      <c r="AK1992" s="193" t="s">
        <v>11979</v>
      </c>
      <c r="AL1992" s="193" t="s">
        <v>709</v>
      </c>
      <c r="AM1992" s="193"/>
      <c r="AN1992" s="193" t="str">
        <f>+IF(AL1992=45,1,"")</f>
        <v/>
      </c>
      <c r="AO1992" s="195">
        <f ca="1">+TODAY()</f>
        <v>44256</v>
      </c>
      <c r="AP1992" s="194" t="str">
        <f>+IF(Tabla1[[#This Row],[Fecha Ingreso Plataforma]]="","",AO1992-AC1992)</f>
        <v/>
      </c>
      <c r="AQ1992" s="195"/>
      <c r="AR1992" s="197">
        <f>+IF(Tabla1[[#This Row],[Fecha Baja]]="","",VALUE(1&amp;"/"&amp;MONTH(Tabla1[[#This Row],[Fecha Baja]])&amp;"/"&amp;YEAR(Tabla1[[#This Row],[Fecha Baja]])))</f>
        <v>44228</v>
      </c>
      <c r="AS1992" s="197" t="str">
        <f>IF(Tabla1[[#This Row],[Fecha Ingreso Plataforma]]="","",VALUE(1&amp;"/"&amp;MONTH(Tabla1[[#This Row],[Fecha Ingreso Plataforma]])&amp;"/"&amp;YEAR(Tabla1[[#This Row],[Fecha Ingreso Plataforma]])))</f>
        <v/>
      </c>
      <c r="AT1992" s="194" t="str">
        <f>+IF(AND(Tabla1[[#This Row],[dias]]&gt;=135,Tabla1[[#This Row],[Estado]]="Vigente"),"Si","No")</f>
        <v>No</v>
      </c>
      <c r="AU1992" s="194" t="str">
        <f>+IF(COUNTIF('PLAN EMPLEADO'!I:I,Tabla1[[#This Row],[Mail]])=0,"No","Si")</f>
        <v>No</v>
      </c>
      <c r="AV1992" s="194"/>
      <c r="AW1992" s="194" t="s">
        <v>9010</v>
      </c>
    </row>
    <row r="1993" spans="1:49" x14ac:dyDescent="0.2">
      <c r="A1993" s="193" t="s">
        <v>27</v>
      </c>
      <c r="B1993" s="193" t="s">
        <v>3115</v>
      </c>
      <c r="C1993" s="193" t="s">
        <v>28</v>
      </c>
      <c r="D1993" s="37" t="s">
        <v>30</v>
      </c>
      <c r="E1993" s="193" t="str">
        <f>+LEFT(Tabla1[[#This Row],[RutDV]],8)</f>
        <v>18758181</v>
      </c>
      <c r="F1993" s="193" t="str">
        <f>+RIGHT(Tabla1[[#This Row],[RutDV]],1)</f>
        <v>8</v>
      </c>
      <c r="G1993" s="193" t="s">
        <v>11950</v>
      </c>
      <c r="H1993" s="193" t="s">
        <v>12042</v>
      </c>
      <c r="I1993" s="194" t="str">
        <f>+TRIM(Tabla1[[#This Row],[Nombres]]&amp;" "&amp;Tabla1[[#This Row],[Apellidos]])</f>
        <v>ANA CATALINA CATALAN RUIZ</v>
      </c>
      <c r="J1993" s="193" t="s">
        <v>11922</v>
      </c>
      <c r="K1993" s="193" t="s">
        <v>11923</v>
      </c>
      <c r="L1993" s="193" t="s">
        <v>2494</v>
      </c>
      <c r="M1993" s="193" t="s">
        <v>2499</v>
      </c>
      <c r="N1993" s="193" t="s">
        <v>3112</v>
      </c>
      <c r="O1993" s="193"/>
      <c r="P1993" s="195">
        <v>44242</v>
      </c>
      <c r="Q1993" s="195"/>
      <c r="R1993" s="196"/>
      <c r="S1993" s="196"/>
      <c r="T1993" s="196"/>
      <c r="U1993" s="196"/>
      <c r="V1993" s="195" t="s">
        <v>11966</v>
      </c>
      <c r="W1993" s="195" t="s">
        <v>11979</v>
      </c>
      <c r="X1993" s="193"/>
      <c r="Y1993" s="193" t="str">
        <f>+IFERROR(VLOOKUP(Tabla1[[#This Row],[Supervisor]],STAFF!E:H,4,0),"")</f>
        <v/>
      </c>
      <c r="Z1993" s="195">
        <v>44228</v>
      </c>
      <c r="AA1993" s="195"/>
      <c r="AB1993" s="193"/>
      <c r="AC1993" s="195"/>
      <c r="AD1993" s="193" t="s">
        <v>12042</v>
      </c>
      <c r="AE1993" s="193" t="s">
        <v>12042</v>
      </c>
      <c r="AF1993" s="193">
        <v>19294</v>
      </c>
      <c r="AG1993" s="193" t="s">
        <v>12058</v>
      </c>
      <c r="AH1993" s="193"/>
      <c r="AI1993" s="193"/>
      <c r="AJ1993" s="193">
        <v>102</v>
      </c>
      <c r="AK1993" s="193" t="s">
        <v>11979</v>
      </c>
      <c r="AL1993" s="193" t="s">
        <v>709</v>
      </c>
      <c r="AM1993" s="193"/>
      <c r="AN1993" s="193" t="str">
        <f>+IF(AL1993=45,1,"")</f>
        <v/>
      </c>
      <c r="AO1993" s="195">
        <f ca="1">+TODAY()</f>
        <v>44256</v>
      </c>
      <c r="AP1993" s="194" t="str">
        <f>+IF(Tabla1[[#This Row],[Fecha Ingreso Plataforma]]="","",AO1993-AC1993)</f>
        <v/>
      </c>
      <c r="AQ1993" s="195"/>
      <c r="AR1993" s="197">
        <f>+IF(Tabla1[[#This Row],[Fecha Baja]]="","",VALUE(1&amp;"/"&amp;MONTH(Tabla1[[#This Row],[Fecha Baja]])&amp;"/"&amp;YEAR(Tabla1[[#This Row],[Fecha Baja]])))</f>
        <v>44228</v>
      </c>
      <c r="AS1993" s="197" t="str">
        <f>IF(Tabla1[[#This Row],[Fecha Ingreso Plataforma]]="","",VALUE(1&amp;"/"&amp;MONTH(Tabla1[[#This Row],[Fecha Ingreso Plataforma]])&amp;"/"&amp;YEAR(Tabla1[[#This Row],[Fecha Ingreso Plataforma]])))</f>
        <v/>
      </c>
      <c r="AT1993" s="194" t="str">
        <f>+IF(AND(Tabla1[[#This Row],[dias]]&gt;=135,Tabla1[[#This Row],[Estado]]="Vigente"),"Si","No")</f>
        <v>No</v>
      </c>
      <c r="AU1993" s="194" t="str">
        <f>+IF(COUNTIF('PLAN EMPLEADO'!I:I,Tabla1[[#This Row],[Mail]])=0,"No","Si")</f>
        <v>No</v>
      </c>
      <c r="AV1993" s="194"/>
      <c r="AW1993" s="194" t="s">
        <v>9010</v>
      </c>
    </row>
    <row r="1994" spans="1:49" x14ac:dyDescent="0.2">
      <c r="A1994" s="193" t="s">
        <v>27</v>
      </c>
      <c r="B1994" s="193" t="s">
        <v>3115</v>
      </c>
      <c r="C1994" s="193" t="s">
        <v>28</v>
      </c>
      <c r="D1994" s="37" t="s">
        <v>30</v>
      </c>
      <c r="E1994" s="193" t="str">
        <f>+LEFT(Tabla1[[#This Row],[RutDV]],8)</f>
        <v>18632496</v>
      </c>
      <c r="F1994" s="193" t="str">
        <f>+RIGHT(Tabla1[[#This Row],[RutDV]],1)</f>
        <v>K</v>
      </c>
      <c r="G1994" s="193" t="s">
        <v>11952</v>
      </c>
      <c r="H1994" s="193" t="s">
        <v>12044</v>
      </c>
      <c r="I1994" s="194" t="str">
        <f>+TRIM(Tabla1[[#This Row],[Nombres]]&amp;" "&amp;Tabla1[[#This Row],[Apellidos]])</f>
        <v>CAROLINA MAKARENA ADONES VILLEGAS</v>
      </c>
      <c r="J1994" s="193" t="s">
        <v>11942</v>
      </c>
      <c r="K1994" s="193" t="s">
        <v>11943</v>
      </c>
      <c r="L1994" s="193" t="s">
        <v>2494</v>
      </c>
      <c r="M1994" s="193" t="s">
        <v>2499</v>
      </c>
      <c r="N1994" s="193" t="s">
        <v>3112</v>
      </c>
      <c r="O1994" s="193"/>
      <c r="P1994" s="195">
        <v>44242</v>
      </c>
      <c r="Q1994" s="195"/>
      <c r="R1994" s="196"/>
      <c r="S1994" s="196"/>
      <c r="T1994" s="196"/>
      <c r="U1994" s="196"/>
      <c r="V1994" s="195" t="s">
        <v>11968</v>
      </c>
      <c r="W1994" s="195" t="s">
        <v>11979</v>
      </c>
      <c r="X1994" s="193"/>
      <c r="Y1994" s="193" t="str">
        <f>+IFERROR(VLOOKUP(Tabla1[[#This Row],[Supervisor]],STAFF!E:H,4,0),"")</f>
        <v/>
      </c>
      <c r="Z1994" s="195">
        <v>44228</v>
      </c>
      <c r="AA1994" s="195"/>
      <c r="AB1994" s="193"/>
      <c r="AC1994" s="195"/>
      <c r="AD1994" s="193" t="s">
        <v>12044</v>
      </c>
      <c r="AE1994" s="193" t="s">
        <v>12044</v>
      </c>
      <c r="AF1994" s="193">
        <v>19327</v>
      </c>
      <c r="AG1994" s="193" t="s">
        <v>12060</v>
      </c>
      <c r="AH1994" s="193"/>
      <c r="AI1994" s="193"/>
      <c r="AJ1994" s="193">
        <v>102</v>
      </c>
      <c r="AK1994" s="193" t="s">
        <v>11979</v>
      </c>
      <c r="AL1994" s="193" t="s">
        <v>709</v>
      </c>
      <c r="AM1994" s="193"/>
      <c r="AN1994" s="193" t="str">
        <f>+IF(AL1994=45,1,"")</f>
        <v/>
      </c>
      <c r="AO1994" s="195">
        <f ca="1">+TODAY()</f>
        <v>44256</v>
      </c>
      <c r="AP1994" s="194" t="str">
        <f>+IF(Tabla1[[#This Row],[Fecha Ingreso Plataforma]]="","",AO1994-AC1994)</f>
        <v/>
      </c>
      <c r="AQ1994" s="195"/>
      <c r="AR1994" s="197">
        <f>+IF(Tabla1[[#This Row],[Fecha Baja]]="","",VALUE(1&amp;"/"&amp;MONTH(Tabla1[[#This Row],[Fecha Baja]])&amp;"/"&amp;YEAR(Tabla1[[#This Row],[Fecha Baja]])))</f>
        <v>44228</v>
      </c>
      <c r="AS1994" s="197" t="str">
        <f>IF(Tabla1[[#This Row],[Fecha Ingreso Plataforma]]="","",VALUE(1&amp;"/"&amp;MONTH(Tabla1[[#This Row],[Fecha Ingreso Plataforma]])&amp;"/"&amp;YEAR(Tabla1[[#This Row],[Fecha Ingreso Plataforma]])))</f>
        <v/>
      </c>
      <c r="AT1994" s="194" t="str">
        <f>+IF(AND(Tabla1[[#This Row],[dias]]&gt;=135,Tabla1[[#This Row],[Estado]]="Vigente"),"Si","No")</f>
        <v>No</v>
      </c>
      <c r="AU1994" s="194" t="str">
        <f>+IF(COUNTIF('PLAN EMPLEADO'!I:I,Tabla1[[#This Row],[Mail]])=0,"No","Si")</f>
        <v>No</v>
      </c>
      <c r="AV1994" s="194"/>
      <c r="AW1994" s="194" t="s">
        <v>9010</v>
      </c>
    </row>
    <row r="1995" spans="1:49" x14ac:dyDescent="0.2">
      <c r="A1995" s="193" t="s">
        <v>27</v>
      </c>
      <c r="B1995" s="193" t="s">
        <v>3115</v>
      </c>
      <c r="C1995" s="193" t="s">
        <v>28</v>
      </c>
      <c r="D1995" s="37" t="s">
        <v>30</v>
      </c>
      <c r="E1995" s="193" t="str">
        <f>+LEFT(Tabla1[[#This Row],[RutDV]],8)</f>
        <v>19459933</v>
      </c>
      <c r="F1995" s="193" t="str">
        <f>+RIGHT(Tabla1[[#This Row],[RutDV]],1)</f>
        <v>1</v>
      </c>
      <c r="G1995" s="193" t="s">
        <v>11953</v>
      </c>
      <c r="H1995" s="193" t="s">
        <v>12045</v>
      </c>
      <c r="I1995" s="194" t="str">
        <f>+TRIM(Tabla1[[#This Row],[Nombres]]&amp;" "&amp;Tabla1[[#This Row],[Apellidos]])</f>
        <v>FRANCO ALEXANDER ACOSTA OLIVARES</v>
      </c>
      <c r="J1995" s="193" t="s">
        <v>11936</v>
      </c>
      <c r="K1995" s="193" t="s">
        <v>11937</v>
      </c>
      <c r="L1995" s="193" t="s">
        <v>2494</v>
      </c>
      <c r="M1995" s="193" t="s">
        <v>2499</v>
      </c>
      <c r="N1995" s="193" t="s">
        <v>3112</v>
      </c>
      <c r="O1995" s="193"/>
      <c r="P1995" s="195">
        <v>44242</v>
      </c>
      <c r="Q1995" s="195"/>
      <c r="R1995" s="196"/>
      <c r="S1995" s="196"/>
      <c r="T1995" s="196"/>
      <c r="U1995" s="196"/>
      <c r="V1995" s="195" t="s">
        <v>11969</v>
      </c>
      <c r="W1995" s="195" t="s">
        <v>11979</v>
      </c>
      <c r="X1995" s="193"/>
      <c r="Y1995" s="193" t="str">
        <f>+IFERROR(VLOOKUP(Tabla1[[#This Row],[Supervisor]],STAFF!E:H,4,0),"")</f>
        <v/>
      </c>
      <c r="Z1995" s="195">
        <v>44228</v>
      </c>
      <c r="AA1995" s="195"/>
      <c r="AB1995" s="193"/>
      <c r="AC1995" s="195"/>
      <c r="AD1995" s="193" t="s">
        <v>12045</v>
      </c>
      <c r="AE1995" s="193" t="s">
        <v>12045</v>
      </c>
      <c r="AF1995" s="193">
        <v>19340</v>
      </c>
      <c r="AG1995" s="193" t="s">
        <v>12061</v>
      </c>
      <c r="AH1995" s="193"/>
      <c r="AI1995" s="193"/>
      <c r="AJ1995" s="193">
        <v>102</v>
      </c>
      <c r="AK1995" s="193" t="s">
        <v>11979</v>
      </c>
      <c r="AL1995" s="193" t="s">
        <v>709</v>
      </c>
      <c r="AM1995" s="193"/>
      <c r="AN1995" s="193" t="str">
        <f>+IF(AL1995=45,1,"")</f>
        <v/>
      </c>
      <c r="AO1995" s="195">
        <f ca="1">+TODAY()</f>
        <v>44256</v>
      </c>
      <c r="AP1995" s="194" t="str">
        <f>+IF(Tabla1[[#This Row],[Fecha Ingreso Plataforma]]="","",AO1995-AC1995)</f>
        <v/>
      </c>
      <c r="AQ1995" s="195"/>
      <c r="AR1995" s="197">
        <f>+IF(Tabla1[[#This Row],[Fecha Baja]]="","",VALUE(1&amp;"/"&amp;MONTH(Tabla1[[#This Row],[Fecha Baja]])&amp;"/"&amp;YEAR(Tabla1[[#This Row],[Fecha Baja]])))</f>
        <v>44228</v>
      </c>
      <c r="AS1995" s="197" t="str">
        <f>IF(Tabla1[[#This Row],[Fecha Ingreso Plataforma]]="","",VALUE(1&amp;"/"&amp;MONTH(Tabla1[[#This Row],[Fecha Ingreso Plataforma]])&amp;"/"&amp;YEAR(Tabla1[[#This Row],[Fecha Ingreso Plataforma]])))</f>
        <v/>
      </c>
      <c r="AT1995" s="194" t="str">
        <f>+IF(AND(Tabla1[[#This Row],[dias]]&gt;=135,Tabla1[[#This Row],[Estado]]="Vigente"),"Si","No")</f>
        <v>No</v>
      </c>
      <c r="AU1995" s="194" t="str">
        <f>+IF(COUNTIF('PLAN EMPLEADO'!I:I,Tabla1[[#This Row],[Mail]])=0,"No","Si")</f>
        <v>No</v>
      </c>
      <c r="AV1995" s="194"/>
      <c r="AW1995" s="194" t="s">
        <v>9010</v>
      </c>
    </row>
    <row r="1996" spans="1:49" x14ac:dyDescent="0.2">
      <c r="A1996" s="193" t="s">
        <v>27</v>
      </c>
      <c r="B1996" s="193" t="s">
        <v>3115</v>
      </c>
      <c r="C1996" s="193" t="s">
        <v>28</v>
      </c>
      <c r="D1996" s="37" t="s">
        <v>30</v>
      </c>
      <c r="E1996" s="193" t="str">
        <f>+LEFT(Tabla1[[#This Row],[RutDV]],8)</f>
        <v>19271467</v>
      </c>
      <c r="F1996" s="193" t="str">
        <f>+RIGHT(Tabla1[[#This Row],[RutDV]],1)</f>
        <v>2</v>
      </c>
      <c r="G1996" s="193" t="s">
        <v>11954</v>
      </c>
      <c r="H1996" s="193" t="s">
        <v>12046</v>
      </c>
      <c r="I1996" s="194" t="str">
        <f>+TRIM(Tabla1[[#This Row],[Nombres]]&amp;" "&amp;Tabla1[[#This Row],[Apellidos]])</f>
        <v>LILIANA NOEMI ROJAS ALVEAR</v>
      </c>
      <c r="J1996" s="193" t="s">
        <v>11920</v>
      </c>
      <c r="K1996" s="193" t="s">
        <v>11921</v>
      </c>
      <c r="L1996" s="193" t="s">
        <v>2494</v>
      </c>
      <c r="M1996" s="193" t="s">
        <v>2499</v>
      </c>
      <c r="N1996" s="193" t="s">
        <v>3112</v>
      </c>
      <c r="O1996" s="193"/>
      <c r="P1996" s="195">
        <v>44242</v>
      </c>
      <c r="Q1996" s="195"/>
      <c r="R1996" s="196"/>
      <c r="S1996" s="196"/>
      <c r="T1996" s="196"/>
      <c r="U1996" s="196"/>
      <c r="V1996" s="195" t="s">
        <v>10137</v>
      </c>
      <c r="W1996" s="195" t="s">
        <v>11979</v>
      </c>
      <c r="X1996" s="193"/>
      <c r="Y1996" s="193" t="str">
        <f>+IFERROR(VLOOKUP(Tabla1[[#This Row],[Supervisor]],STAFF!E:H,4,0),"")</f>
        <v/>
      </c>
      <c r="Z1996" s="195">
        <v>44228</v>
      </c>
      <c r="AA1996" s="195"/>
      <c r="AB1996" s="193"/>
      <c r="AC1996" s="195"/>
      <c r="AD1996" s="193" t="s">
        <v>12046</v>
      </c>
      <c r="AE1996" s="193" t="s">
        <v>12046</v>
      </c>
      <c r="AF1996" s="193">
        <v>19351</v>
      </c>
      <c r="AG1996" s="193" t="s">
        <v>12062</v>
      </c>
      <c r="AH1996" s="193"/>
      <c r="AI1996" s="193"/>
      <c r="AJ1996" s="193">
        <v>102</v>
      </c>
      <c r="AK1996" s="193" t="s">
        <v>11979</v>
      </c>
      <c r="AL1996" s="193" t="s">
        <v>709</v>
      </c>
      <c r="AM1996" s="193"/>
      <c r="AN1996" s="193" t="str">
        <f>+IF(AL1996=45,1,"")</f>
        <v/>
      </c>
      <c r="AO1996" s="195">
        <f ca="1">+TODAY()</f>
        <v>44256</v>
      </c>
      <c r="AP1996" s="194" t="str">
        <f>+IF(Tabla1[[#This Row],[Fecha Ingreso Plataforma]]="","",AO1996-AC1996)</f>
        <v/>
      </c>
      <c r="AQ1996" s="195"/>
      <c r="AR1996" s="197">
        <f>+IF(Tabla1[[#This Row],[Fecha Baja]]="","",VALUE(1&amp;"/"&amp;MONTH(Tabla1[[#This Row],[Fecha Baja]])&amp;"/"&amp;YEAR(Tabla1[[#This Row],[Fecha Baja]])))</f>
        <v>44228</v>
      </c>
      <c r="AS1996" s="197" t="str">
        <f>IF(Tabla1[[#This Row],[Fecha Ingreso Plataforma]]="","",VALUE(1&amp;"/"&amp;MONTH(Tabla1[[#This Row],[Fecha Ingreso Plataforma]])&amp;"/"&amp;YEAR(Tabla1[[#This Row],[Fecha Ingreso Plataforma]])))</f>
        <v/>
      </c>
      <c r="AT1996" s="194" t="str">
        <f>+IF(AND(Tabla1[[#This Row],[dias]]&gt;=135,Tabla1[[#This Row],[Estado]]="Vigente"),"Si","No")</f>
        <v>No</v>
      </c>
      <c r="AU1996" s="194" t="str">
        <f>+IF(COUNTIF('PLAN EMPLEADO'!I:I,Tabla1[[#This Row],[Mail]])=0,"No","Si")</f>
        <v>No</v>
      </c>
      <c r="AV1996" s="194"/>
      <c r="AW1996" s="194" t="s">
        <v>9010</v>
      </c>
    </row>
    <row r="1997" spans="1:49" x14ac:dyDescent="0.2">
      <c r="A1997" s="193" t="s">
        <v>27</v>
      </c>
      <c r="B1997" s="193" t="s">
        <v>3115</v>
      </c>
      <c r="C1997" s="193" t="s">
        <v>28</v>
      </c>
      <c r="D1997" s="37" t="s">
        <v>30</v>
      </c>
      <c r="E1997" s="193" t="str">
        <f>+LEFT(Tabla1[[#This Row],[RutDV]],8)</f>
        <v>18923244</v>
      </c>
      <c r="F1997" s="193" t="str">
        <f>+RIGHT(Tabla1[[#This Row],[RutDV]],1)</f>
        <v>6</v>
      </c>
      <c r="G1997" s="193" t="s">
        <v>11956</v>
      </c>
      <c r="H1997" s="193" t="s">
        <v>12048</v>
      </c>
      <c r="I1997" s="194" t="str">
        <f>+TRIM(Tabla1[[#This Row],[Nombres]]&amp;" "&amp;Tabla1[[#This Row],[Apellidos]])</f>
        <v>MARIO ENRIQUE VALENCIA GARCIA</v>
      </c>
      <c r="J1997" s="193" t="s">
        <v>11930</v>
      </c>
      <c r="K1997" s="193" t="s">
        <v>11931</v>
      </c>
      <c r="L1997" s="193" t="s">
        <v>2494</v>
      </c>
      <c r="M1997" s="193" t="s">
        <v>2499</v>
      </c>
      <c r="N1997" s="193" t="s">
        <v>3112</v>
      </c>
      <c r="O1997" s="193"/>
      <c r="P1997" s="195">
        <v>44242</v>
      </c>
      <c r="Q1997" s="195"/>
      <c r="R1997" s="196"/>
      <c r="S1997" s="196"/>
      <c r="T1997" s="196"/>
      <c r="U1997" s="196"/>
      <c r="V1997" s="195" t="s">
        <v>11971</v>
      </c>
      <c r="W1997" s="195" t="s">
        <v>11979</v>
      </c>
      <c r="X1997" s="193"/>
      <c r="Y1997" s="193" t="str">
        <f>+IFERROR(VLOOKUP(Tabla1[[#This Row],[Supervisor]],STAFF!E:H,4,0),"")</f>
        <v/>
      </c>
      <c r="Z1997" s="195">
        <v>44228</v>
      </c>
      <c r="AA1997" s="195"/>
      <c r="AB1997" s="193"/>
      <c r="AC1997" s="195"/>
      <c r="AD1997" s="193" t="s">
        <v>12048</v>
      </c>
      <c r="AE1997" s="193" t="s">
        <v>12048</v>
      </c>
      <c r="AF1997" s="193">
        <v>19376</v>
      </c>
      <c r="AG1997" s="193" t="s">
        <v>12064</v>
      </c>
      <c r="AH1997" s="193"/>
      <c r="AI1997" s="193"/>
      <c r="AJ1997" s="193">
        <v>102</v>
      </c>
      <c r="AK1997" s="193" t="s">
        <v>11979</v>
      </c>
      <c r="AL1997" s="193" t="s">
        <v>709</v>
      </c>
      <c r="AM1997" s="193"/>
      <c r="AN1997" s="193" t="str">
        <f>+IF(AL1997=45,1,"")</f>
        <v/>
      </c>
      <c r="AO1997" s="195">
        <f ca="1">+TODAY()</f>
        <v>44256</v>
      </c>
      <c r="AP1997" s="194" t="str">
        <f>+IF(Tabla1[[#This Row],[Fecha Ingreso Plataforma]]="","",AO1997-AC1997)</f>
        <v/>
      </c>
      <c r="AQ1997" s="195"/>
      <c r="AR1997" s="197">
        <f>+IF(Tabla1[[#This Row],[Fecha Baja]]="","",VALUE(1&amp;"/"&amp;MONTH(Tabla1[[#This Row],[Fecha Baja]])&amp;"/"&amp;YEAR(Tabla1[[#This Row],[Fecha Baja]])))</f>
        <v>44228</v>
      </c>
      <c r="AS1997" s="197" t="str">
        <f>IF(Tabla1[[#This Row],[Fecha Ingreso Plataforma]]="","",VALUE(1&amp;"/"&amp;MONTH(Tabla1[[#This Row],[Fecha Ingreso Plataforma]])&amp;"/"&amp;YEAR(Tabla1[[#This Row],[Fecha Ingreso Plataforma]])))</f>
        <v/>
      </c>
      <c r="AT1997" s="194" t="str">
        <f>+IF(AND(Tabla1[[#This Row],[dias]]&gt;=135,Tabla1[[#This Row],[Estado]]="Vigente"),"Si","No")</f>
        <v>No</v>
      </c>
      <c r="AU1997" s="194" t="str">
        <f>+IF(COUNTIF('PLAN EMPLEADO'!I:I,Tabla1[[#This Row],[Mail]])=0,"No","Si")</f>
        <v>No</v>
      </c>
      <c r="AV1997" s="194"/>
      <c r="AW1997" s="194" t="s">
        <v>9010</v>
      </c>
    </row>
    <row r="1998" spans="1:49" x14ac:dyDescent="0.2">
      <c r="A1998" s="193" t="s">
        <v>27</v>
      </c>
      <c r="B1998" s="193" t="s">
        <v>3115</v>
      </c>
      <c r="C1998" s="193" t="s">
        <v>28</v>
      </c>
      <c r="D1998" s="37" t="s">
        <v>30</v>
      </c>
      <c r="E1998" s="193" t="str">
        <f>+LEFT(Tabla1[[#This Row],[RutDV]],8)</f>
        <v>16988823</v>
      </c>
      <c r="F1998" s="193" t="str">
        <f>+RIGHT(Tabla1[[#This Row],[RutDV]],1)</f>
        <v>K</v>
      </c>
      <c r="G1998" s="193" t="s">
        <v>11958</v>
      </c>
      <c r="H1998" s="193" t="s">
        <v>12050</v>
      </c>
      <c r="I1998" s="194" t="str">
        <f>+TRIM(Tabla1[[#This Row],[Nombres]]&amp;" "&amp;Tabla1[[#This Row],[Apellidos]])</f>
        <v>MEDDELIZ MELISSA YANQUE LABRA</v>
      </c>
      <c r="J1998" s="193" t="s">
        <v>11928</v>
      </c>
      <c r="K1998" s="193" t="s">
        <v>11929</v>
      </c>
      <c r="L1998" s="193" t="s">
        <v>2494</v>
      </c>
      <c r="M1998" s="193" t="s">
        <v>2499</v>
      </c>
      <c r="N1998" s="193" t="s">
        <v>3112</v>
      </c>
      <c r="O1998" s="193"/>
      <c r="P1998" s="195">
        <v>44242</v>
      </c>
      <c r="Q1998" s="195"/>
      <c r="R1998" s="196"/>
      <c r="S1998" s="196"/>
      <c r="T1998" s="196"/>
      <c r="U1998" s="196"/>
      <c r="V1998" s="195" t="s">
        <v>11973</v>
      </c>
      <c r="W1998" s="195" t="s">
        <v>11979</v>
      </c>
      <c r="X1998" s="193"/>
      <c r="Y1998" s="193" t="str">
        <f>+IFERROR(VLOOKUP(Tabla1[[#This Row],[Supervisor]],STAFF!E:H,4,0),"")</f>
        <v/>
      </c>
      <c r="Z1998" s="195">
        <v>44228</v>
      </c>
      <c r="AA1998" s="195"/>
      <c r="AB1998" s="193"/>
      <c r="AC1998" s="195"/>
      <c r="AD1998" s="193" t="s">
        <v>12050</v>
      </c>
      <c r="AE1998" s="193" t="s">
        <v>12050</v>
      </c>
      <c r="AF1998" s="193">
        <v>19382</v>
      </c>
      <c r="AG1998" s="193" t="s">
        <v>12066</v>
      </c>
      <c r="AH1998" s="193"/>
      <c r="AI1998" s="193"/>
      <c r="AJ1998" s="193">
        <v>102</v>
      </c>
      <c r="AK1998" s="193" t="s">
        <v>11979</v>
      </c>
      <c r="AL1998" s="193" t="s">
        <v>709</v>
      </c>
      <c r="AM1998" s="193"/>
      <c r="AN1998" s="193" t="str">
        <f>+IF(AL1998=45,1,"")</f>
        <v/>
      </c>
      <c r="AO1998" s="195">
        <f ca="1">+TODAY()</f>
        <v>44256</v>
      </c>
      <c r="AP1998" s="194" t="str">
        <f>+IF(Tabla1[[#This Row],[Fecha Ingreso Plataforma]]="","",AO1998-AC1998)</f>
        <v/>
      </c>
      <c r="AQ1998" s="195"/>
      <c r="AR1998" s="197">
        <f>+IF(Tabla1[[#This Row],[Fecha Baja]]="","",VALUE(1&amp;"/"&amp;MONTH(Tabla1[[#This Row],[Fecha Baja]])&amp;"/"&amp;YEAR(Tabla1[[#This Row],[Fecha Baja]])))</f>
        <v>44228</v>
      </c>
      <c r="AS1998" s="197" t="str">
        <f>IF(Tabla1[[#This Row],[Fecha Ingreso Plataforma]]="","",VALUE(1&amp;"/"&amp;MONTH(Tabla1[[#This Row],[Fecha Ingreso Plataforma]])&amp;"/"&amp;YEAR(Tabla1[[#This Row],[Fecha Ingreso Plataforma]])))</f>
        <v/>
      </c>
      <c r="AT1998" s="194" t="str">
        <f>+IF(AND(Tabla1[[#This Row],[dias]]&gt;=135,Tabla1[[#This Row],[Estado]]="Vigente"),"Si","No")</f>
        <v>No</v>
      </c>
      <c r="AU1998" s="194" t="str">
        <f>+IF(COUNTIF('PLAN EMPLEADO'!I:I,Tabla1[[#This Row],[Mail]])=0,"No","Si")</f>
        <v>No</v>
      </c>
      <c r="AV1998" s="194"/>
      <c r="AW1998" s="194" t="s">
        <v>9010</v>
      </c>
    </row>
    <row r="1999" spans="1:49" x14ac:dyDescent="0.2">
      <c r="A1999" s="193" t="s">
        <v>27</v>
      </c>
      <c r="B1999" s="193" t="s">
        <v>3115</v>
      </c>
      <c r="C1999" s="193" t="s">
        <v>28</v>
      </c>
      <c r="D1999" s="37" t="s">
        <v>30</v>
      </c>
      <c r="E1999" s="193" t="str">
        <f>+LEFT(Tabla1[[#This Row],[RutDV]],8)</f>
        <v>18924546</v>
      </c>
      <c r="F1999" s="193" t="str">
        <f>+RIGHT(Tabla1[[#This Row],[RutDV]],1)</f>
        <v>7</v>
      </c>
      <c r="G1999" s="193" t="s">
        <v>11959</v>
      </c>
      <c r="H1999" s="193" t="s">
        <v>12051</v>
      </c>
      <c r="I1999" s="194" t="str">
        <f>+TRIM(Tabla1[[#This Row],[Nombres]]&amp;" "&amp;Tabla1[[#This Row],[Apellidos]])</f>
        <v>PAMELA ALEJANDRA MARGARITA PASTENES MOROSO</v>
      </c>
      <c r="J1999" s="193" t="s">
        <v>11918</v>
      </c>
      <c r="K1999" s="193" t="s">
        <v>11919</v>
      </c>
      <c r="L1999" s="193" t="s">
        <v>2494</v>
      </c>
      <c r="M1999" s="193" t="s">
        <v>2499</v>
      </c>
      <c r="N1999" s="193" t="s">
        <v>3112</v>
      </c>
      <c r="O1999" s="193"/>
      <c r="P1999" s="195">
        <v>44242</v>
      </c>
      <c r="Q1999" s="195"/>
      <c r="R1999" s="196"/>
      <c r="S1999" s="196"/>
      <c r="T1999" s="196"/>
      <c r="U1999" s="196"/>
      <c r="V1999" s="195" t="s">
        <v>11974</v>
      </c>
      <c r="W1999" s="195" t="s">
        <v>11979</v>
      </c>
      <c r="X1999" s="193"/>
      <c r="Y1999" s="193" t="str">
        <f>+IFERROR(VLOOKUP(Tabla1[[#This Row],[Supervisor]],STAFF!E:H,4,0),"")</f>
        <v/>
      </c>
      <c r="Z1999" s="195">
        <v>44228</v>
      </c>
      <c r="AA1999" s="195"/>
      <c r="AB1999" s="193"/>
      <c r="AC1999" s="195"/>
      <c r="AD1999" s="193" t="s">
        <v>12051</v>
      </c>
      <c r="AE1999" s="193" t="s">
        <v>12051</v>
      </c>
      <c r="AF1999" s="193">
        <v>19394</v>
      </c>
      <c r="AG1999" s="193" t="s">
        <v>12067</v>
      </c>
      <c r="AH1999" s="193"/>
      <c r="AI1999" s="193"/>
      <c r="AJ1999" s="193">
        <v>102</v>
      </c>
      <c r="AK1999" s="193" t="s">
        <v>11979</v>
      </c>
      <c r="AL1999" s="193" t="s">
        <v>709</v>
      </c>
      <c r="AM1999" s="193"/>
      <c r="AN1999" s="193" t="str">
        <f>+IF(AL1999=45,1,"")</f>
        <v/>
      </c>
      <c r="AO1999" s="195">
        <f ca="1">+TODAY()</f>
        <v>44256</v>
      </c>
      <c r="AP1999" s="194" t="str">
        <f>+IF(Tabla1[[#This Row],[Fecha Ingreso Plataforma]]="","",AO1999-AC1999)</f>
        <v/>
      </c>
      <c r="AQ1999" s="195"/>
      <c r="AR1999" s="197">
        <f>+IF(Tabla1[[#This Row],[Fecha Baja]]="","",VALUE(1&amp;"/"&amp;MONTH(Tabla1[[#This Row],[Fecha Baja]])&amp;"/"&amp;YEAR(Tabla1[[#This Row],[Fecha Baja]])))</f>
        <v>44228</v>
      </c>
      <c r="AS1999" s="197" t="str">
        <f>IF(Tabla1[[#This Row],[Fecha Ingreso Plataforma]]="","",VALUE(1&amp;"/"&amp;MONTH(Tabla1[[#This Row],[Fecha Ingreso Plataforma]])&amp;"/"&amp;YEAR(Tabla1[[#This Row],[Fecha Ingreso Plataforma]])))</f>
        <v/>
      </c>
      <c r="AT1999" s="194" t="str">
        <f>+IF(AND(Tabla1[[#This Row],[dias]]&gt;=135,Tabla1[[#This Row],[Estado]]="Vigente"),"Si","No")</f>
        <v>No</v>
      </c>
      <c r="AU1999" s="194" t="str">
        <f>+IF(COUNTIF('PLAN EMPLEADO'!I:I,Tabla1[[#This Row],[Mail]])=0,"No","Si")</f>
        <v>No</v>
      </c>
      <c r="AV1999" s="194"/>
      <c r="AW1999" s="194" t="s">
        <v>9010</v>
      </c>
    </row>
    <row r="2000" spans="1:49" x14ac:dyDescent="0.2">
      <c r="A2000" s="193" t="s">
        <v>27</v>
      </c>
      <c r="B2000" s="193" t="s">
        <v>3115</v>
      </c>
      <c r="C2000" s="193" t="s">
        <v>28</v>
      </c>
      <c r="D2000" s="37" t="s">
        <v>30</v>
      </c>
      <c r="E2000" s="193" t="str">
        <f>+LEFT(Tabla1[[#This Row],[RutDV]],8)</f>
        <v>19505703</v>
      </c>
      <c r="F2000" s="193" t="str">
        <f>+RIGHT(Tabla1[[#This Row],[RutDV]],1)</f>
        <v>6</v>
      </c>
      <c r="G2000" s="193" t="s">
        <v>11962</v>
      </c>
      <c r="H2000" s="193" t="s">
        <v>12054</v>
      </c>
      <c r="I2000" s="194" t="str">
        <f>+TRIM(Tabla1[[#This Row],[Nombres]]&amp;" "&amp;Tabla1[[#This Row],[Apellidos]])</f>
        <v>TAMARA VALESKA CISTERNAS TORRES</v>
      </c>
      <c r="J2000" s="193" t="s">
        <v>11934</v>
      </c>
      <c r="K2000" s="193" t="s">
        <v>11935</v>
      </c>
      <c r="L2000" s="193" t="s">
        <v>2494</v>
      </c>
      <c r="M2000" s="193" t="s">
        <v>2499</v>
      </c>
      <c r="N2000" s="193" t="s">
        <v>3112</v>
      </c>
      <c r="O2000" s="193"/>
      <c r="P2000" s="195">
        <v>44242</v>
      </c>
      <c r="Q2000" s="195"/>
      <c r="R2000" s="196"/>
      <c r="S2000" s="196"/>
      <c r="T2000" s="196"/>
      <c r="U2000" s="196"/>
      <c r="V2000" s="195" t="s">
        <v>11977</v>
      </c>
      <c r="W2000" s="195" t="s">
        <v>11979</v>
      </c>
      <c r="X2000" s="193"/>
      <c r="Y2000" s="193" t="str">
        <f>+IFERROR(VLOOKUP(Tabla1[[#This Row],[Supervisor]],STAFF!E:H,4,0),"")</f>
        <v/>
      </c>
      <c r="Z2000" s="195">
        <v>44228</v>
      </c>
      <c r="AA2000" s="195"/>
      <c r="AB2000" s="193"/>
      <c r="AC2000" s="195"/>
      <c r="AD2000" s="193" t="s">
        <v>12054</v>
      </c>
      <c r="AE2000" s="193" t="s">
        <v>12054</v>
      </c>
      <c r="AF2000" s="193">
        <v>19508</v>
      </c>
      <c r="AG2000" s="193" t="s">
        <v>12070</v>
      </c>
      <c r="AH2000" s="193"/>
      <c r="AI2000" s="193"/>
      <c r="AJ2000" s="193">
        <v>102</v>
      </c>
      <c r="AK2000" s="193" t="s">
        <v>11979</v>
      </c>
      <c r="AL2000" s="193" t="s">
        <v>709</v>
      </c>
      <c r="AM2000" s="193"/>
      <c r="AN2000" s="193" t="str">
        <f>+IF(AL2000=45,1,"")</f>
        <v/>
      </c>
      <c r="AO2000" s="195">
        <f ca="1">+TODAY()</f>
        <v>44256</v>
      </c>
      <c r="AP2000" s="194" t="str">
        <f>+IF(Tabla1[[#This Row],[Fecha Ingreso Plataforma]]="","",AO2000-AC2000)</f>
        <v/>
      </c>
      <c r="AQ2000" s="195"/>
      <c r="AR2000" s="197">
        <f>+IF(Tabla1[[#This Row],[Fecha Baja]]="","",VALUE(1&amp;"/"&amp;MONTH(Tabla1[[#This Row],[Fecha Baja]])&amp;"/"&amp;YEAR(Tabla1[[#This Row],[Fecha Baja]])))</f>
        <v>44228</v>
      </c>
      <c r="AS2000" s="197" t="str">
        <f>IF(Tabla1[[#This Row],[Fecha Ingreso Plataforma]]="","",VALUE(1&amp;"/"&amp;MONTH(Tabla1[[#This Row],[Fecha Ingreso Plataforma]])&amp;"/"&amp;YEAR(Tabla1[[#This Row],[Fecha Ingreso Plataforma]])))</f>
        <v/>
      </c>
      <c r="AT2000" s="194" t="str">
        <f>+IF(AND(Tabla1[[#This Row],[dias]]&gt;=135,Tabla1[[#This Row],[Estado]]="Vigente"),"Si","No")</f>
        <v>No</v>
      </c>
      <c r="AU2000" s="194" t="str">
        <f>+IF(COUNTIF('PLAN EMPLEADO'!I:I,Tabla1[[#This Row],[Mail]])=0,"No","Si")</f>
        <v>No</v>
      </c>
      <c r="AV2000" s="194"/>
      <c r="AW2000" s="194" t="s">
        <v>9010</v>
      </c>
    </row>
    <row r="2001" spans="1:49" x14ac:dyDescent="0.2">
      <c r="A2001" s="193" t="s">
        <v>27</v>
      </c>
      <c r="B2001" s="193" t="s">
        <v>3115</v>
      </c>
      <c r="C2001" s="193" t="s">
        <v>28</v>
      </c>
      <c r="D2001" s="193" t="s">
        <v>30</v>
      </c>
      <c r="E2001" s="193" t="str">
        <f>+LEFT(Tabla1[[#This Row],[RutDV]],8)</f>
        <v>20718754</v>
      </c>
      <c r="F2001" s="193" t="str">
        <f>+RIGHT(Tabla1[[#This Row],[RutDV]],1)</f>
        <v>2</v>
      </c>
      <c r="G2001" s="193" t="s">
        <v>12019</v>
      </c>
      <c r="H2001" s="193" t="s">
        <v>12097</v>
      </c>
      <c r="I2001" s="194" t="str">
        <f>+TRIM(Tabla1[[#This Row],[Nombres]]&amp;" "&amp;Tabla1[[#This Row],[Apellidos]])</f>
        <v>FELIPE MAXIMILIANO VILLAFAÑA HENRIQUEZ</v>
      </c>
      <c r="J2001" s="193" t="s">
        <v>11998</v>
      </c>
      <c r="K2001" s="193" t="s">
        <v>11999</v>
      </c>
      <c r="L2001" s="193" t="s">
        <v>2494</v>
      </c>
      <c r="M2001" s="193" t="s">
        <v>2499</v>
      </c>
      <c r="N2001" s="193" t="s">
        <v>3112</v>
      </c>
      <c r="O2001" s="193"/>
      <c r="P2001" s="195">
        <v>44249</v>
      </c>
      <c r="Q2001" s="195"/>
      <c r="R2001" s="196"/>
      <c r="S2001" s="196"/>
      <c r="T2001" s="196"/>
      <c r="U2001" s="196"/>
      <c r="V2001" s="195" t="s">
        <v>12032</v>
      </c>
      <c r="W2001" s="195" t="s">
        <v>5890</v>
      </c>
      <c r="X2001" s="193"/>
      <c r="Y2001" s="193" t="str">
        <f>+IFERROR(VLOOKUP(Tabla1[[#This Row],[Supervisor]],STAFF!E:H,4,0),"")</f>
        <v/>
      </c>
      <c r="Z2001" s="195">
        <v>44235</v>
      </c>
      <c r="AA2001" s="195"/>
      <c r="AB2001" s="193"/>
      <c r="AC2001" s="195"/>
      <c r="AD2001" s="193" t="s">
        <v>12097</v>
      </c>
      <c r="AE2001" s="193" t="s">
        <v>12097</v>
      </c>
      <c r="AF2001" s="193">
        <v>19523</v>
      </c>
      <c r="AG2001" s="193" t="s">
        <v>12110</v>
      </c>
      <c r="AH2001" s="193"/>
      <c r="AI2001" s="193"/>
      <c r="AJ2001" s="193">
        <v>103</v>
      </c>
      <c r="AK2001" s="193" t="s">
        <v>5890</v>
      </c>
      <c r="AL2001" s="193" t="s">
        <v>709</v>
      </c>
      <c r="AN2001" s="193" t="str">
        <f>+IF(AL2001=45,1,"")</f>
        <v/>
      </c>
      <c r="AO2001" s="195">
        <f ca="1">+TODAY()</f>
        <v>44256</v>
      </c>
      <c r="AP2001" s="194" t="str">
        <f>+IF(Tabla1[[#This Row],[Fecha Ingreso Plataforma]]="","",AO2001-AC2001)</f>
        <v/>
      </c>
      <c r="AQ2001" s="195"/>
      <c r="AR2001" s="197">
        <f>+IF(Tabla1[[#This Row],[Fecha Baja]]="","",VALUE(1&amp;"/"&amp;MONTH(Tabla1[[#This Row],[Fecha Baja]])&amp;"/"&amp;YEAR(Tabla1[[#This Row],[Fecha Baja]])))</f>
        <v>44228</v>
      </c>
      <c r="AS2001" s="197" t="str">
        <f>IF(Tabla1[[#This Row],[Fecha Ingreso Plataforma]]="","",VALUE(1&amp;"/"&amp;MONTH(Tabla1[[#This Row],[Fecha Ingreso Plataforma]])&amp;"/"&amp;YEAR(Tabla1[[#This Row],[Fecha Ingreso Plataforma]])))</f>
        <v/>
      </c>
      <c r="AT2001" s="194" t="str">
        <f>+IF(AND(Tabla1[[#This Row],[dias]]&gt;=135,Tabla1[[#This Row],[Estado]]="Vigente"),"Si","No")</f>
        <v>No</v>
      </c>
      <c r="AU2001" s="194" t="str">
        <f>+IF(COUNTIF('PLAN EMPLEADO'!I:I,Tabla1[[#This Row],[Mail]])=0,"No","Si")</f>
        <v>No</v>
      </c>
      <c r="AV2001" s="194"/>
      <c r="AW2001" s="194" t="s">
        <v>9010</v>
      </c>
    </row>
    <row r="2002" spans="1:49" x14ac:dyDescent="0.2">
      <c r="A2002" s="193" t="s">
        <v>27</v>
      </c>
      <c r="B2002" s="193" t="s">
        <v>3115</v>
      </c>
      <c r="C2002" s="193" t="s">
        <v>28</v>
      </c>
      <c r="D2002" s="193" t="s">
        <v>30</v>
      </c>
      <c r="E2002" s="193" t="str">
        <f>+LEFT(Tabla1[[#This Row],[RutDV]],8)</f>
        <v>21206559</v>
      </c>
      <c r="F2002" s="193" t="str">
        <f>+RIGHT(Tabla1[[#This Row],[RutDV]],1)</f>
        <v>5</v>
      </c>
      <c r="G2002" s="193" t="s">
        <v>12021</v>
      </c>
      <c r="H2002" s="193" t="s">
        <v>12099</v>
      </c>
      <c r="I2002" s="194" t="str">
        <f>+TRIM(Tabla1[[#This Row],[Nombres]]&amp;" "&amp;Tabla1[[#This Row],[Apellidos]])</f>
        <v>IGNACIO MACTHIEL ZEPEDA TORREJON</v>
      </c>
      <c r="J2002" s="193" t="s">
        <v>12001</v>
      </c>
      <c r="K2002" s="193" t="s">
        <v>12002</v>
      </c>
      <c r="L2002" s="193" t="s">
        <v>2494</v>
      </c>
      <c r="M2002" s="193" t="s">
        <v>2499</v>
      </c>
      <c r="N2002" s="193" t="s">
        <v>3112</v>
      </c>
      <c r="O2002" s="193"/>
      <c r="P2002" s="195">
        <v>44249</v>
      </c>
      <c r="Q2002" s="195"/>
      <c r="R2002" s="196"/>
      <c r="S2002" s="196"/>
      <c r="T2002" s="196"/>
      <c r="U2002" s="196"/>
      <c r="V2002" s="195" t="s">
        <v>12034</v>
      </c>
      <c r="W2002" s="195" t="s">
        <v>5890</v>
      </c>
      <c r="X2002" s="193"/>
      <c r="Y2002" s="193" t="str">
        <f>+IFERROR(VLOOKUP(Tabla1[[#This Row],[Supervisor]],STAFF!E:H,4,0),"")</f>
        <v/>
      </c>
      <c r="Z2002" s="195">
        <v>44235</v>
      </c>
      <c r="AA2002" s="195"/>
      <c r="AB2002" s="193"/>
      <c r="AC2002" s="195"/>
      <c r="AD2002" s="193" t="s">
        <v>12099</v>
      </c>
      <c r="AE2002" s="193" t="s">
        <v>12099</v>
      </c>
      <c r="AF2002" s="193">
        <v>19521</v>
      </c>
      <c r="AG2002" s="193" t="s">
        <v>12112</v>
      </c>
      <c r="AH2002" s="193"/>
      <c r="AI2002" s="193"/>
      <c r="AJ2002" s="193">
        <v>103</v>
      </c>
      <c r="AK2002" s="193" t="s">
        <v>5890</v>
      </c>
      <c r="AL2002" s="193" t="s">
        <v>709</v>
      </c>
      <c r="AN2002" s="193" t="str">
        <f>+IF(AL2002=45,1,"")</f>
        <v/>
      </c>
      <c r="AO2002" s="195">
        <f ca="1">+TODAY()</f>
        <v>44256</v>
      </c>
      <c r="AP2002" s="194" t="str">
        <f>+IF(Tabla1[[#This Row],[Fecha Ingreso Plataforma]]="","",AO2002-AC2002)</f>
        <v/>
      </c>
      <c r="AQ2002" s="195"/>
      <c r="AR2002" s="197">
        <f>+IF(Tabla1[[#This Row],[Fecha Baja]]="","",VALUE(1&amp;"/"&amp;MONTH(Tabla1[[#This Row],[Fecha Baja]])&amp;"/"&amp;YEAR(Tabla1[[#This Row],[Fecha Baja]])))</f>
        <v>44228</v>
      </c>
      <c r="AS2002" s="197" t="str">
        <f>IF(Tabla1[[#This Row],[Fecha Ingreso Plataforma]]="","",VALUE(1&amp;"/"&amp;MONTH(Tabla1[[#This Row],[Fecha Ingreso Plataforma]])&amp;"/"&amp;YEAR(Tabla1[[#This Row],[Fecha Ingreso Plataforma]])))</f>
        <v/>
      </c>
      <c r="AT2002" s="194" t="str">
        <f>+IF(AND(Tabla1[[#This Row],[dias]]&gt;=135,Tabla1[[#This Row],[Estado]]="Vigente"),"Si","No")</f>
        <v>No</v>
      </c>
      <c r="AU2002" s="194" t="str">
        <f>+IF(COUNTIF('PLAN EMPLEADO'!I:I,Tabla1[[#This Row],[Mail]])=0,"No","Si")</f>
        <v>No</v>
      </c>
      <c r="AV2002" s="194"/>
      <c r="AW2002" s="194" t="s">
        <v>9010</v>
      </c>
    </row>
    <row r="2003" spans="1:49" x14ac:dyDescent="0.2">
      <c r="A2003" s="193" t="s">
        <v>27</v>
      </c>
      <c r="B2003" s="193" t="s">
        <v>3115</v>
      </c>
      <c r="C2003" s="193" t="s">
        <v>28</v>
      </c>
      <c r="D2003" s="193" t="s">
        <v>30</v>
      </c>
      <c r="E2003" s="193" t="str">
        <f>+LEFT(Tabla1[[#This Row],[RutDV]],8)</f>
        <v>16578767</v>
      </c>
      <c r="F2003" s="193" t="str">
        <f>+RIGHT(Tabla1[[#This Row],[RutDV]],1)</f>
        <v>6</v>
      </c>
      <c r="G2003" s="193" t="s">
        <v>12026</v>
      </c>
      <c r="H2003" s="193" t="s">
        <v>12104</v>
      </c>
      <c r="I2003" s="194" t="str">
        <f>+TRIM(Tabla1[[#This Row],[Nombres]]&amp;" "&amp;Tabla1[[#This Row],[Apellidos]])</f>
        <v>MYRIAM ARACELLY ROMERO MATAMALA</v>
      </c>
      <c r="J2003" s="193" t="s">
        <v>12011</v>
      </c>
      <c r="K2003" s="193" t="s">
        <v>12012</v>
      </c>
      <c r="L2003" s="193" t="s">
        <v>2494</v>
      </c>
      <c r="M2003" s="193" t="s">
        <v>2499</v>
      </c>
      <c r="N2003" s="193" t="s">
        <v>3112</v>
      </c>
      <c r="O2003" s="193"/>
      <c r="P2003" s="195">
        <v>44249</v>
      </c>
      <c r="Q2003" s="195"/>
      <c r="R2003" s="196"/>
      <c r="S2003" s="196"/>
      <c r="T2003" s="196"/>
      <c r="U2003" s="196"/>
      <c r="V2003" s="195" t="s">
        <v>12038</v>
      </c>
      <c r="W2003" s="195" t="s">
        <v>5890</v>
      </c>
      <c r="X2003" s="193"/>
      <c r="Y2003" s="193" t="str">
        <f>+IFERROR(VLOOKUP(Tabla1[[#This Row],[Supervisor]],STAFF!E:H,4,0),"")</f>
        <v/>
      </c>
      <c r="Z2003" s="195">
        <v>44235</v>
      </c>
      <c r="AA2003" s="195"/>
      <c r="AB2003" s="193"/>
      <c r="AC2003" s="195"/>
      <c r="AD2003" s="193" t="s">
        <v>12104</v>
      </c>
      <c r="AE2003" s="193" t="s">
        <v>12104</v>
      </c>
      <c r="AF2003" s="193">
        <v>19514</v>
      </c>
      <c r="AG2003" s="193" t="s">
        <v>12117</v>
      </c>
      <c r="AH2003" s="193"/>
      <c r="AI2003" s="193"/>
      <c r="AJ2003" s="193">
        <v>103</v>
      </c>
      <c r="AK2003" s="193" t="s">
        <v>5890</v>
      </c>
      <c r="AL2003" s="193" t="s">
        <v>709</v>
      </c>
      <c r="AN2003" s="193" t="str">
        <f>+IF(AL2003=45,1,"")</f>
        <v/>
      </c>
      <c r="AO2003" s="195">
        <f ca="1">+TODAY()</f>
        <v>44256</v>
      </c>
      <c r="AP2003" s="194" t="str">
        <f>+IF(Tabla1[[#This Row],[Fecha Ingreso Plataforma]]="","",AO2003-AC2003)</f>
        <v/>
      </c>
      <c r="AQ2003" s="195"/>
      <c r="AR2003" s="197">
        <f>+IF(Tabla1[[#This Row],[Fecha Baja]]="","",VALUE(1&amp;"/"&amp;MONTH(Tabla1[[#This Row],[Fecha Baja]])&amp;"/"&amp;YEAR(Tabla1[[#This Row],[Fecha Baja]])))</f>
        <v>44228</v>
      </c>
      <c r="AS2003" s="197" t="str">
        <f>IF(Tabla1[[#This Row],[Fecha Ingreso Plataforma]]="","",VALUE(1&amp;"/"&amp;MONTH(Tabla1[[#This Row],[Fecha Ingreso Plataforma]])&amp;"/"&amp;YEAR(Tabla1[[#This Row],[Fecha Ingreso Plataforma]])))</f>
        <v/>
      </c>
      <c r="AT2003" s="194" t="str">
        <f>+IF(AND(Tabla1[[#This Row],[dias]]&gt;=135,Tabla1[[#This Row],[Estado]]="Vigente"),"Si","No")</f>
        <v>No</v>
      </c>
      <c r="AU2003" s="194" t="str">
        <f>+IF(COUNTIF('PLAN EMPLEADO'!I:I,Tabla1[[#This Row],[Mail]])=0,"No","Si")</f>
        <v>No</v>
      </c>
      <c r="AV2003" s="194"/>
      <c r="AW2003" s="194" t="s">
        <v>9010</v>
      </c>
    </row>
    <row r="2004" spans="1:49" x14ac:dyDescent="0.2">
      <c r="A2004" s="193" t="s">
        <v>27</v>
      </c>
      <c r="B2004" s="193" t="s">
        <v>3115</v>
      </c>
      <c r="C2004" s="193" t="s">
        <v>28</v>
      </c>
      <c r="D2004" s="193" t="s">
        <v>30</v>
      </c>
      <c r="E2004" s="193" t="str">
        <f>+LEFT(Tabla1[[#This Row],[RutDV]],8)</f>
        <v>21093478</v>
      </c>
      <c r="F2004" s="193" t="str">
        <f>+RIGHT(Tabla1[[#This Row],[RutDV]],1)</f>
        <v>2</v>
      </c>
      <c r="G2004" s="193" t="s">
        <v>12015</v>
      </c>
      <c r="H2004" s="193" t="s">
        <v>12093</v>
      </c>
      <c r="I2004" s="194" t="str">
        <f>+TRIM(Tabla1[[#This Row],[Nombres]]&amp;" "&amp;Tabla1[[#This Row],[Apellidos]])</f>
        <v>BENJAMIN IGNACIO MARTINEZ ALIAGA</v>
      </c>
      <c r="J2004" s="193" t="s">
        <v>11990</v>
      </c>
      <c r="K2004" s="193" t="s">
        <v>11991</v>
      </c>
      <c r="L2004" s="193" t="s">
        <v>2494</v>
      </c>
      <c r="M2004" s="193" t="s">
        <v>2499</v>
      </c>
      <c r="N2004" s="193" t="s">
        <v>3112</v>
      </c>
      <c r="O2004" s="193"/>
      <c r="P2004" s="195">
        <v>44249</v>
      </c>
      <c r="Q2004" s="195"/>
      <c r="R2004" s="196"/>
      <c r="S2004" s="196"/>
      <c r="T2004" s="196"/>
      <c r="U2004" s="196"/>
      <c r="V2004" s="195" t="s">
        <v>12028</v>
      </c>
      <c r="W2004" s="195" t="s">
        <v>5890</v>
      </c>
      <c r="X2004" s="193"/>
      <c r="Y2004" s="193" t="str">
        <f>+IFERROR(VLOOKUP(Tabla1[[#This Row],[Supervisor]],STAFF!E:H,4,0),"")</f>
        <v/>
      </c>
      <c r="Z2004" s="195">
        <v>44235</v>
      </c>
      <c r="AA2004" s="195"/>
      <c r="AB2004" s="193"/>
      <c r="AC2004" s="195"/>
      <c r="AD2004" s="193" t="s">
        <v>12093</v>
      </c>
      <c r="AE2004" s="193" t="s">
        <v>12093</v>
      </c>
      <c r="AF2004" s="193">
        <v>19526</v>
      </c>
      <c r="AG2004" s="193" t="s">
        <v>12106</v>
      </c>
      <c r="AH2004" s="193"/>
      <c r="AI2004" s="193"/>
      <c r="AJ2004" s="193">
        <v>103</v>
      </c>
      <c r="AK2004" s="193" t="s">
        <v>5890</v>
      </c>
      <c r="AL2004" s="193" t="s">
        <v>709</v>
      </c>
      <c r="AN2004" s="193" t="str">
        <f>+IF(AL2004=45,1,"")</f>
        <v/>
      </c>
      <c r="AO2004" s="195">
        <f ca="1">+TODAY()</f>
        <v>44256</v>
      </c>
      <c r="AP2004" s="194" t="str">
        <f>+IF(Tabla1[[#This Row],[Fecha Ingreso Plataforma]]="","",AO2004-AC2004)</f>
        <v/>
      </c>
      <c r="AQ2004" s="195"/>
      <c r="AR2004" s="197">
        <f>+IF(Tabla1[[#This Row],[Fecha Baja]]="","",VALUE(1&amp;"/"&amp;MONTH(Tabla1[[#This Row],[Fecha Baja]])&amp;"/"&amp;YEAR(Tabla1[[#This Row],[Fecha Baja]])))</f>
        <v>44228</v>
      </c>
      <c r="AS2004" s="197" t="str">
        <f>IF(Tabla1[[#This Row],[Fecha Ingreso Plataforma]]="","",VALUE(1&amp;"/"&amp;MONTH(Tabla1[[#This Row],[Fecha Ingreso Plataforma]])&amp;"/"&amp;YEAR(Tabla1[[#This Row],[Fecha Ingreso Plataforma]])))</f>
        <v/>
      </c>
      <c r="AT2004" s="194" t="str">
        <f>+IF(AND(Tabla1[[#This Row],[dias]]&gt;=135,Tabla1[[#This Row],[Estado]]="Vigente"),"Si","No")</f>
        <v>No</v>
      </c>
      <c r="AU2004" s="194" t="str">
        <f>+IF(COUNTIF('PLAN EMPLEADO'!I:I,Tabla1[[#This Row],[Mail]])=0,"No","Si")</f>
        <v>No</v>
      </c>
      <c r="AV2004" s="194"/>
      <c r="AW2004" s="194" t="s">
        <v>9010</v>
      </c>
    </row>
    <row r="2005" spans="1:49" x14ac:dyDescent="0.2">
      <c r="A2005" s="37" t="s">
        <v>27</v>
      </c>
      <c r="B2005" s="37" t="s">
        <v>3115</v>
      </c>
      <c r="C2005" s="37" t="s">
        <v>28</v>
      </c>
      <c r="D2005" s="37" t="s">
        <v>30</v>
      </c>
      <c r="E2005" s="193" t="str">
        <f>+LEFT(Tabla1[[#This Row],[RutDV]],8)</f>
        <v>40218243</v>
      </c>
      <c r="F2005" s="193" t="str">
        <f>+RIGHT(Tabla1[[#This Row],[RutDV]],1)</f>
        <v>1</v>
      </c>
      <c r="G2005" s="37" t="s">
        <v>4116</v>
      </c>
      <c r="H2005" s="37" t="s">
        <v>4118</v>
      </c>
      <c r="I2005" s="37" t="str">
        <f>+TRIM(Tabla1[[#This Row],[Nombres]]&amp;" "&amp;Tabla1[[#This Row],[Apellidos]])</f>
        <v>MAYCH DUNESCA PADILLA RIVERO</v>
      </c>
      <c r="J2005" s="37" t="s">
        <v>4114</v>
      </c>
      <c r="K2005" s="37" t="s">
        <v>4115</v>
      </c>
      <c r="L2005" s="37" t="s">
        <v>2494</v>
      </c>
      <c r="M2005" s="37" t="s">
        <v>2499</v>
      </c>
      <c r="P2005" s="40">
        <v>43356</v>
      </c>
      <c r="Q2005" s="37"/>
      <c r="V2005" s="40">
        <v>35309</v>
      </c>
      <c r="W2005" s="37" t="s">
        <v>2515</v>
      </c>
      <c r="Y2005" s="37" t="str">
        <f>+IFERROR(VLOOKUP(Tabla1[[#This Row],[Supervisor]],STAFF!E:H,4,0),"")</f>
        <v/>
      </c>
      <c r="Z2005" s="40">
        <v>43354</v>
      </c>
      <c r="AA2005" s="40">
        <v>43357</v>
      </c>
      <c r="AB2005" s="37" t="s">
        <v>2517</v>
      </c>
      <c r="AC2005" s="40"/>
      <c r="AD2005" s="37" t="s">
        <v>4118</v>
      </c>
      <c r="AE2005" s="37" t="s">
        <v>4118</v>
      </c>
      <c r="AF2005" s="37">
        <v>19256</v>
      </c>
      <c r="AG2005" s="37" t="s">
        <v>4119</v>
      </c>
      <c r="AJ2005" s="193" t="s">
        <v>9003</v>
      </c>
      <c r="AK2005" s="37" t="s">
        <v>2515</v>
      </c>
      <c r="AL2005" s="37">
        <v>45</v>
      </c>
      <c r="AN2005" s="37">
        <f>+IF(AL2005=45,1,"")</f>
        <v>1</v>
      </c>
      <c r="AO2005" s="40">
        <f ca="1">+TODAY()</f>
        <v>44256</v>
      </c>
      <c r="AP2005" s="41" t="str">
        <f>+IF(Tabla1[[#This Row],[Fecha Ingreso Plataforma]]="","",AO2005-AC2005)</f>
        <v/>
      </c>
      <c r="AQ2005" s="40"/>
      <c r="AR2005" s="42">
        <f>+IF(Tabla1[[#This Row],[Fecha Baja]]="","",VALUE(1&amp;"/"&amp;MONTH(Tabla1[[#This Row],[Fecha Baja]])&amp;"/"&amp;YEAR(Tabla1[[#This Row],[Fecha Baja]])))</f>
        <v>43344</v>
      </c>
      <c r="AS2005" s="42" t="str">
        <f>IF(Tabla1[[#This Row],[Fecha Ingreso Plataforma]]="","",VALUE(1&amp;"/"&amp;MONTH(Tabla1[[#This Row],[Fecha Ingreso Plataforma]])&amp;"/"&amp;YEAR(Tabla1[[#This Row],[Fecha Ingreso Plataforma]])))</f>
        <v/>
      </c>
      <c r="AT2005" s="41" t="str">
        <f>+IF(AND(Tabla1[[#This Row],[dias]]&gt;=135,Tabla1[[#This Row],[Estado]]="Vigente"),"Si","No")</f>
        <v>No</v>
      </c>
      <c r="AU2005" s="37" t="str">
        <f>+IF(COUNTIF('PLAN EMPLEADO'!I:I,Tabla1[[#This Row],[Mail]])=0,"No","Si")</f>
        <v>No</v>
      </c>
      <c r="AV2005" s="89" t="s">
        <v>709</v>
      </c>
      <c r="AW2005" s="194"/>
    </row>
    <row r="2006" spans="1:49" x14ac:dyDescent="0.2">
      <c r="A2006" s="37" t="s">
        <v>27</v>
      </c>
      <c r="B2006" s="37" t="s">
        <v>3892</v>
      </c>
      <c r="C2006" s="37" t="s">
        <v>4953</v>
      </c>
      <c r="D2006" s="37" t="s">
        <v>30</v>
      </c>
      <c r="E2006" s="193" t="str">
        <f>+LEFT(Tabla1[[#This Row],[RutDV]],8)</f>
        <v>19771036</v>
      </c>
      <c r="F2006" s="193" t="str">
        <f>+RIGHT(Tabla1[[#This Row],[RutDV]],1)</f>
        <v>5</v>
      </c>
      <c r="G2006" s="37" t="s">
        <v>587</v>
      </c>
      <c r="H2006" s="37" t="s">
        <v>1203</v>
      </c>
      <c r="I2006" s="37" t="str">
        <f>+TRIM(Tabla1[[#This Row],[Nombres]]&amp;" "&amp;Tabla1[[#This Row],[Apellidos]])</f>
        <v>DANIZA FERNANDA ZEPEDA LEMUS</v>
      </c>
      <c r="J2006" s="37" t="s">
        <v>4557</v>
      </c>
      <c r="K2006" s="37" t="s">
        <v>2310</v>
      </c>
      <c r="L2006" s="37" t="s">
        <v>2494</v>
      </c>
      <c r="M2006" s="37" t="s">
        <v>2493</v>
      </c>
      <c r="N2006" s="37" t="s">
        <v>2495</v>
      </c>
      <c r="O2006" s="37" t="s">
        <v>3240</v>
      </c>
      <c r="P2006" s="40">
        <v>43417</v>
      </c>
      <c r="Q2006" s="37"/>
      <c r="V2006" s="40">
        <v>35877</v>
      </c>
      <c r="W2006" s="37" t="s">
        <v>5965</v>
      </c>
      <c r="X2006" s="37" t="s">
        <v>3496</v>
      </c>
      <c r="Y2006" s="37" t="str">
        <f>+IFERROR(VLOOKUP(Tabla1[[#This Row],[Supervisor]],STAFF!E:H,4,0),"")</f>
        <v xml:space="preserve">YORMAN JOSE HERNANDEZ USECHE </v>
      </c>
      <c r="Z2006" s="40"/>
      <c r="AA2006" s="40"/>
      <c r="AC2006" s="40">
        <v>43325</v>
      </c>
      <c r="AD2006" s="37" t="s">
        <v>2522</v>
      </c>
      <c r="AE2006" s="37" t="s">
        <v>2522</v>
      </c>
      <c r="AF2006" s="37">
        <v>19030</v>
      </c>
      <c r="AG2006" s="37" t="s">
        <v>3007</v>
      </c>
      <c r="AL2006" s="37">
        <v>45</v>
      </c>
      <c r="AN2006" s="37">
        <f>+IF(AL2006=45,1,"")</f>
        <v>1</v>
      </c>
      <c r="AO2006" s="40">
        <f ca="1">+TODAY()</f>
        <v>44256</v>
      </c>
      <c r="AP2006" s="41">
        <f ca="1">+IF(Tabla1[[#This Row],[Fecha Ingreso Plataforma]]="","",AO2006-AC2006)</f>
        <v>931</v>
      </c>
      <c r="AQ2006" s="40"/>
      <c r="AR2006" s="42">
        <f>+IF(Tabla1[[#This Row],[Fecha Baja]]="","",VALUE(1&amp;"/"&amp;MONTH(Tabla1[[#This Row],[Fecha Baja]])&amp;"/"&amp;YEAR(Tabla1[[#This Row],[Fecha Baja]])))</f>
        <v>43405</v>
      </c>
      <c r="AS2006" s="42">
        <f>IF(Tabla1[[#This Row],[Fecha Ingreso Plataforma]]="","",VALUE(1&amp;"/"&amp;MONTH(Tabla1[[#This Row],[Fecha Ingreso Plataforma]])&amp;"/"&amp;YEAR(Tabla1[[#This Row],[Fecha Ingreso Plataforma]])))</f>
        <v>43313</v>
      </c>
      <c r="AT2006" s="41" t="str">
        <f ca="1">+IF(AND(Tabla1[[#This Row],[dias]]&gt;=135,Tabla1[[#This Row],[Estado]]="Vigente"),"Si","No")</f>
        <v>No</v>
      </c>
      <c r="AU2006" s="37" t="str">
        <f>+IF(COUNTIF('PLAN EMPLEADO'!I:I,Tabla1[[#This Row],[Mail]])=0,"No","Si")</f>
        <v>No</v>
      </c>
      <c r="AV2006" s="89" t="s">
        <v>709</v>
      </c>
      <c r="AW2006" s="194"/>
    </row>
    <row r="2007" spans="1:49" x14ac:dyDescent="0.2">
      <c r="A2007" s="37" t="s">
        <v>27</v>
      </c>
      <c r="B2007" s="193" t="s">
        <v>10695</v>
      </c>
      <c r="C2007" s="150" t="s">
        <v>8006</v>
      </c>
      <c r="D2007" s="37" t="s">
        <v>30</v>
      </c>
      <c r="E2007" s="193" t="str">
        <f>+LEFT(Tabla1[[#This Row],[RutDV]],8)</f>
        <v>15055093</v>
      </c>
      <c r="F2007" s="193" t="str">
        <f>+RIGHT(Tabla1[[#This Row],[RutDV]],1)</f>
        <v>9</v>
      </c>
      <c r="G2007" s="37" t="s">
        <v>3172</v>
      </c>
      <c r="H2007" s="37" t="s">
        <v>3219</v>
      </c>
      <c r="I2007" s="37" t="str">
        <f>+TRIM(Tabla1[[#This Row],[Nombres]]&amp;" "&amp;Tabla1[[#This Row],[Apellidos]])</f>
        <v>PATRICIO ANDRES CASTRO ROJAS</v>
      </c>
      <c r="J2007" s="37" t="s">
        <v>3131</v>
      </c>
      <c r="K2007" s="37" t="s">
        <v>3132</v>
      </c>
      <c r="L2007" s="37" t="s">
        <v>2497</v>
      </c>
      <c r="M2007" s="37" t="s">
        <v>2500</v>
      </c>
      <c r="P2007" s="40"/>
      <c r="Q2007" s="37"/>
      <c r="V2007" s="40">
        <v>30175</v>
      </c>
      <c r="W2007" s="37" t="s">
        <v>7332</v>
      </c>
      <c r="X2007" s="37" t="s">
        <v>579</v>
      </c>
      <c r="Y2007" s="37" t="str">
        <f>+IFERROR(VLOOKUP(Tabla1[[#This Row],[Supervisor]],STAFF!E:H,4,0),"")</f>
        <v>WILLIAMS ENRIQUE DOMINGUEZ BARRADA</v>
      </c>
      <c r="Z2007" s="40">
        <v>43089</v>
      </c>
      <c r="AA2007" s="40">
        <v>43080</v>
      </c>
      <c r="AB2007" s="37" t="s">
        <v>2516</v>
      </c>
      <c r="AC2007" s="40">
        <v>43113</v>
      </c>
      <c r="AD2007" s="37" t="s">
        <v>3219</v>
      </c>
      <c r="AE2007" s="37" t="s">
        <v>3219</v>
      </c>
      <c r="AF2007" s="37">
        <v>19187</v>
      </c>
      <c r="AG2007" s="37" t="s">
        <v>3220</v>
      </c>
      <c r="AJ2007" s="37">
        <v>16</v>
      </c>
      <c r="AK2007" s="37" t="s">
        <v>2515</v>
      </c>
      <c r="AL2007" s="37">
        <v>45</v>
      </c>
      <c r="AM2007" s="37" t="s">
        <v>3519</v>
      </c>
      <c r="AN2007" s="37">
        <f>+IF(AL2007=45,1,"")</f>
        <v>1</v>
      </c>
      <c r="AO2007" s="40">
        <f ca="1">+TODAY()</f>
        <v>44256</v>
      </c>
      <c r="AP2007" s="41">
        <f ca="1">+IF(Tabla1[[#This Row],[Fecha Ingreso Plataforma]]="","",AO2007-AC2007)</f>
        <v>1143</v>
      </c>
      <c r="AQ2007" s="40">
        <v>43193</v>
      </c>
      <c r="AR2007" s="42" t="str">
        <f>+IF(Tabla1[[#This Row],[Fecha Baja]]="","",VALUE(1&amp;"/"&amp;MONTH(Tabla1[[#This Row],[Fecha Baja]])&amp;"/"&amp;YEAR(Tabla1[[#This Row],[Fecha Baja]])))</f>
        <v/>
      </c>
      <c r="AS2007" s="42">
        <f>IF(Tabla1[[#This Row],[Fecha Ingreso Plataforma]]="","",VALUE(1&amp;"/"&amp;MONTH(Tabla1[[#This Row],[Fecha Ingreso Plataforma]])&amp;"/"&amp;YEAR(Tabla1[[#This Row],[Fecha Ingreso Plataforma]])))</f>
        <v>43101</v>
      </c>
      <c r="AT2007" s="41" t="str">
        <f ca="1">+IF(AND(Tabla1[[#This Row],[dias]]&gt;=135,Tabla1[[#This Row],[Estado]]="Vigente"),"Si","No")</f>
        <v>Si</v>
      </c>
      <c r="AU2007" s="37" t="str">
        <f>+IF(COUNTIF('PLAN EMPLEADO'!I:I,Tabla1[[#This Row],[Mail]])=0,"No","Si")</f>
        <v>Si</v>
      </c>
      <c r="AV2007" s="154" t="s">
        <v>8321</v>
      </c>
      <c r="AW2007" s="194"/>
    </row>
    <row r="2008" spans="1:49" x14ac:dyDescent="0.2">
      <c r="A2008" s="37" t="s">
        <v>27</v>
      </c>
      <c r="B2008" s="193" t="s">
        <v>10695</v>
      </c>
      <c r="C2008" s="150" t="s">
        <v>8006</v>
      </c>
      <c r="D2008" s="37" t="s">
        <v>30</v>
      </c>
      <c r="E2008" s="193" t="str">
        <f>+LEFT(Tabla1[[#This Row],[RutDV]],8)</f>
        <v>16892338</v>
      </c>
      <c r="F2008" s="193" t="str">
        <f>+RIGHT(Tabla1[[#This Row],[RutDV]],1)</f>
        <v>4</v>
      </c>
      <c r="G2008" s="37" t="s">
        <v>3176</v>
      </c>
      <c r="H2008" s="37" t="s">
        <v>3225</v>
      </c>
      <c r="I2008" s="37" t="str">
        <f>+TRIM(Tabla1[[#This Row],[Nombres]]&amp;" "&amp;Tabla1[[#This Row],[Apellidos]])</f>
        <v>DANILO ANDRES MACAYA DURAN</v>
      </c>
      <c r="J2008" s="37" t="s">
        <v>3137</v>
      </c>
      <c r="K2008" s="37" t="s">
        <v>3138</v>
      </c>
      <c r="L2008" s="37" t="s">
        <v>2497</v>
      </c>
      <c r="M2008" s="67" t="s">
        <v>2500</v>
      </c>
      <c r="P2008" s="40"/>
      <c r="Q2008" s="37"/>
      <c r="V2008" s="40">
        <v>32267</v>
      </c>
      <c r="W2008" s="37" t="s">
        <v>7332</v>
      </c>
      <c r="X2008" s="37" t="s">
        <v>579</v>
      </c>
      <c r="Y2008" s="37" t="str">
        <f>+IFERROR(VLOOKUP(Tabla1[[#This Row],[Supervisor]],STAFF!E:H,4,0),"")</f>
        <v>WILLIAMS ENRIQUE DOMINGUEZ BARRADA</v>
      </c>
      <c r="Z2008" s="40">
        <v>43136</v>
      </c>
      <c r="AA2008" s="40">
        <v>43154</v>
      </c>
      <c r="AB2008" s="37" t="s">
        <v>2516</v>
      </c>
      <c r="AC2008" s="40">
        <v>43158</v>
      </c>
      <c r="AD2008" s="37" t="s">
        <v>3225</v>
      </c>
      <c r="AE2008" s="37" t="s">
        <v>3225</v>
      </c>
      <c r="AF2008" s="37">
        <v>19002</v>
      </c>
      <c r="AG2008" s="37" t="s">
        <v>3226</v>
      </c>
      <c r="AJ2008" s="37">
        <v>19</v>
      </c>
      <c r="AK2008" s="37" t="s">
        <v>2515</v>
      </c>
      <c r="AL2008" s="44">
        <v>45</v>
      </c>
      <c r="AM2008" s="37" t="s">
        <v>3519</v>
      </c>
      <c r="AN2008" s="37">
        <f>+IF(AL2008=45,1,"")</f>
        <v>1</v>
      </c>
      <c r="AO2008" s="40">
        <f ca="1">+TODAY()</f>
        <v>44256</v>
      </c>
      <c r="AP2008" s="41">
        <f ca="1">+IF(Tabla1[[#This Row],[Fecha Ingreso Plataforma]]="","",AO2008-AC2008)</f>
        <v>1098</v>
      </c>
      <c r="AQ2008" s="40">
        <v>43193</v>
      </c>
      <c r="AR2008" s="42" t="str">
        <f>+IF(Tabla1[[#This Row],[Fecha Baja]]="","",VALUE(1&amp;"/"&amp;MONTH(Tabla1[[#This Row],[Fecha Baja]])&amp;"/"&amp;YEAR(Tabla1[[#This Row],[Fecha Baja]])))</f>
        <v/>
      </c>
      <c r="AS2008" s="42">
        <f>IF(Tabla1[[#This Row],[Fecha Ingreso Plataforma]]="","",VALUE(1&amp;"/"&amp;MONTH(Tabla1[[#This Row],[Fecha Ingreso Plataforma]])&amp;"/"&amp;YEAR(Tabla1[[#This Row],[Fecha Ingreso Plataforma]])))</f>
        <v>43132</v>
      </c>
      <c r="AT2008" s="41" t="str">
        <f ca="1">+IF(AND(Tabla1[[#This Row],[dias]]&gt;=135,Tabla1[[#This Row],[Estado]]="Vigente"),"Si","No")</f>
        <v>Si</v>
      </c>
      <c r="AU2008" s="37" t="str">
        <f>+IF(COUNTIF('PLAN EMPLEADO'!I:I,Tabla1[[#This Row],[Mail]])=0,"No","Si")</f>
        <v>Si</v>
      </c>
      <c r="AV2008" s="154" t="s">
        <v>8321</v>
      </c>
      <c r="AW2008" s="194"/>
    </row>
    <row r="2009" spans="1:49" x14ac:dyDescent="0.2">
      <c r="A2009" s="37" t="s">
        <v>27</v>
      </c>
      <c r="B2009" s="193" t="s">
        <v>10695</v>
      </c>
      <c r="C2009" s="193" t="s">
        <v>11081</v>
      </c>
      <c r="D2009" s="37" t="s">
        <v>30</v>
      </c>
      <c r="E2009" s="193" t="str">
        <f>+LEFT(Tabla1[[#This Row],[RutDV]],8)</f>
        <v>19347445</v>
      </c>
      <c r="F2009" s="193" t="str">
        <f>+RIGHT(Tabla1[[#This Row],[RutDV]],1)</f>
        <v>4</v>
      </c>
      <c r="G2009" s="37" t="s">
        <v>493</v>
      </c>
      <c r="H2009" s="37" t="s">
        <v>1111</v>
      </c>
      <c r="I2009" s="37" t="str">
        <f>+TRIM(Tabla1[[#This Row],[Nombres]]&amp;" "&amp;Tabla1[[#This Row],[Apellidos]])</f>
        <v>BASTIAN SALVADOR MONDACA ADONES</v>
      </c>
      <c r="J2009" s="37" t="s">
        <v>2147</v>
      </c>
      <c r="K2009" s="37" t="s">
        <v>2148</v>
      </c>
      <c r="L2009" s="37" t="s">
        <v>2497</v>
      </c>
      <c r="M2009" s="37" t="s">
        <v>2500</v>
      </c>
      <c r="P2009" s="40"/>
      <c r="Q2009" s="37"/>
      <c r="V2009" s="40">
        <v>35080</v>
      </c>
      <c r="W2009" s="193" t="s">
        <v>7332</v>
      </c>
      <c r="X2009" s="37" t="s">
        <v>579</v>
      </c>
      <c r="Y2009" s="37" t="str">
        <f>+IFERROR(VLOOKUP(Tabla1[[#This Row],[Supervisor]],STAFF!E:H,4,0),"")</f>
        <v>WILLIAMS ENRIQUE DOMINGUEZ BARRADA</v>
      </c>
      <c r="Z2009" s="40">
        <v>43152</v>
      </c>
      <c r="AA2009" s="40">
        <v>43171</v>
      </c>
      <c r="AB2009" s="37" t="s">
        <v>2516</v>
      </c>
      <c r="AC2009" s="40">
        <v>43174</v>
      </c>
      <c r="AD2009" s="37" t="s">
        <v>1111</v>
      </c>
      <c r="AE2009" s="37" t="s">
        <v>1111</v>
      </c>
      <c r="AF2009" s="37">
        <v>19086</v>
      </c>
      <c r="AG2009" s="37" t="s">
        <v>2916</v>
      </c>
      <c r="AJ2009" s="37">
        <v>20</v>
      </c>
      <c r="AK2009" s="37" t="s">
        <v>3082</v>
      </c>
      <c r="AL2009" s="37">
        <v>45</v>
      </c>
      <c r="AM2009" s="37" t="s">
        <v>3519</v>
      </c>
      <c r="AN2009" s="37">
        <f>+IF(AL2009=45,1,"")</f>
        <v>1</v>
      </c>
      <c r="AO2009" s="40">
        <f ca="1">+TODAY()</f>
        <v>44256</v>
      </c>
      <c r="AP2009" s="41">
        <f ca="1">+IF(Tabla1[[#This Row],[Fecha Ingreso Plataforma]]="","",AO2009-AC2009)</f>
        <v>1082</v>
      </c>
      <c r="AQ2009" s="40"/>
      <c r="AR2009" s="42" t="str">
        <f>+IF(Tabla1[[#This Row],[Fecha Baja]]="","",VALUE(1&amp;"/"&amp;MONTH(Tabla1[[#This Row],[Fecha Baja]])&amp;"/"&amp;YEAR(Tabla1[[#This Row],[Fecha Baja]])))</f>
        <v/>
      </c>
      <c r="AS2009" s="42">
        <f>IF(Tabla1[[#This Row],[Fecha Ingreso Plataforma]]="","",VALUE(1&amp;"/"&amp;MONTH(Tabla1[[#This Row],[Fecha Ingreso Plataforma]])&amp;"/"&amp;YEAR(Tabla1[[#This Row],[Fecha Ingreso Plataforma]])))</f>
        <v>43160</v>
      </c>
      <c r="AT2009" s="41" t="str">
        <f ca="1">+IF(AND(Tabla1[[#This Row],[dias]]&gt;=135,Tabla1[[#This Row],[Estado]]="Vigente"),"Si","No")</f>
        <v>Si</v>
      </c>
      <c r="AU2009" s="37" t="str">
        <f>+IF(COUNTIF('PLAN EMPLEADO'!I:I,Tabla1[[#This Row],[Mail]])=0,"No","Si")</f>
        <v>Si</v>
      </c>
      <c r="AV2009" s="89" t="s">
        <v>8322</v>
      </c>
      <c r="AW2009" s="194"/>
    </row>
    <row r="2010" spans="1:49" x14ac:dyDescent="0.2">
      <c r="A2010" s="37" t="s">
        <v>27</v>
      </c>
      <c r="B2010" s="193" t="s">
        <v>10695</v>
      </c>
      <c r="C2010" s="193" t="s">
        <v>8006</v>
      </c>
      <c r="D2010" s="37" t="s">
        <v>30</v>
      </c>
      <c r="E2010" s="193" t="str">
        <f>+LEFT(Tabla1[[#This Row],[RutDV]],8)</f>
        <v>19256499</v>
      </c>
      <c r="F2010" s="193" t="str">
        <f>+RIGHT(Tabla1[[#This Row],[RutDV]],1)</f>
        <v>9</v>
      </c>
      <c r="G2010" s="37" t="s">
        <v>5903</v>
      </c>
      <c r="H2010" s="37" t="s">
        <v>5924</v>
      </c>
      <c r="I2010" s="41" t="str">
        <f>+TRIM(Tabla1[[#This Row],[Nombres]]&amp;" "&amp;Tabla1[[#This Row],[Apellidos]])</f>
        <v>CAROLINA NICOLE VARAS AGUILERA</v>
      </c>
      <c r="J2010" s="37" t="s">
        <v>5855</v>
      </c>
      <c r="K2010" s="37" t="s">
        <v>5856</v>
      </c>
      <c r="L2010" s="37" t="s">
        <v>2497</v>
      </c>
      <c r="M2010" s="193" t="s">
        <v>2500</v>
      </c>
      <c r="N2010" s="193"/>
      <c r="O2010" s="193"/>
      <c r="P2010" s="40"/>
      <c r="Q2010" s="37"/>
      <c r="R2010" s="45"/>
      <c r="S2010" s="45"/>
      <c r="T2010" s="45"/>
      <c r="U2010" s="45"/>
      <c r="V2010" s="40">
        <v>35013</v>
      </c>
      <c r="W2010" s="37" t="s">
        <v>7332</v>
      </c>
      <c r="X2010" s="37" t="s">
        <v>579</v>
      </c>
      <c r="Y2010" s="37" t="str">
        <f>+IFERROR(VLOOKUP(Tabla1[[#This Row],[Supervisor]],STAFF!E:H,4,0),"")</f>
        <v>WILLIAMS ENRIQUE DOMINGUEZ BARRADA</v>
      </c>
      <c r="Z2010" s="40">
        <v>43551</v>
      </c>
      <c r="AA2010" s="40">
        <v>43574</v>
      </c>
      <c r="AC2010" s="40">
        <v>43578</v>
      </c>
      <c r="AD2010" s="37" t="s">
        <v>5924</v>
      </c>
      <c r="AE2010" s="37" t="s">
        <v>5924</v>
      </c>
      <c r="AF2010" s="37">
        <v>19186</v>
      </c>
      <c r="AG2010" s="37" t="s">
        <v>5945</v>
      </c>
      <c r="AJ2010" s="37">
        <v>54</v>
      </c>
      <c r="AK2010" s="37" t="s">
        <v>5890</v>
      </c>
      <c r="AL2010" s="37">
        <v>45</v>
      </c>
      <c r="AM2010" s="37" t="s">
        <v>3519</v>
      </c>
      <c r="AN2010" s="37">
        <f>+IF(AL2010=45,1,"")</f>
        <v>1</v>
      </c>
      <c r="AO2010" s="40">
        <f ca="1">+TODAY()</f>
        <v>44256</v>
      </c>
      <c r="AP2010" s="41">
        <f ca="1">+IF(Tabla1[[#This Row],[Fecha Ingreso Plataforma]]="","",AO2010-AC2010)</f>
        <v>678</v>
      </c>
      <c r="AQ2010" s="40"/>
      <c r="AR2010" s="42" t="str">
        <f>+IF(Tabla1[[#This Row],[Fecha Baja]]="","",VALUE(1&amp;"/"&amp;MONTH(Tabla1[[#This Row],[Fecha Baja]])&amp;"/"&amp;YEAR(Tabla1[[#This Row],[Fecha Baja]])))</f>
        <v/>
      </c>
      <c r="AS2010" s="42">
        <f>IF(Tabla1[[#This Row],[Fecha Ingreso Plataforma]]="","",VALUE(1&amp;"/"&amp;MONTH(Tabla1[[#This Row],[Fecha Ingreso Plataforma]])&amp;"/"&amp;YEAR(Tabla1[[#This Row],[Fecha Ingreso Plataforma]])))</f>
        <v>43556</v>
      </c>
      <c r="AT2010" s="41" t="str">
        <f ca="1">+IF(AND(Tabla1[[#This Row],[dias]]&gt;=135,Tabla1[[#This Row],[Estado]]="Vigente"),"Si","No")</f>
        <v>Si</v>
      </c>
      <c r="AU2010" s="37" t="str">
        <f>+IF(COUNTIF('PLAN EMPLEADO'!I:I,Tabla1[[#This Row],[Mail]])=0,"No","Si")</f>
        <v>Si</v>
      </c>
      <c r="AV2010" s="89" t="s">
        <v>8321</v>
      </c>
      <c r="AW2010" s="194"/>
    </row>
    <row r="2011" spans="1:49" x14ac:dyDescent="0.2">
      <c r="A2011" s="37" t="s">
        <v>27</v>
      </c>
      <c r="B2011" s="193" t="s">
        <v>10695</v>
      </c>
      <c r="C2011" s="150" t="s">
        <v>8006</v>
      </c>
      <c r="D2011" s="37" t="s">
        <v>30</v>
      </c>
      <c r="E2011" s="193" t="str">
        <f>+LEFT(Tabla1[[#This Row],[RutDV]],8)</f>
        <v>14364668</v>
      </c>
      <c r="F2011" s="193" t="str">
        <f>+RIGHT(Tabla1[[#This Row],[RutDV]],1)</f>
        <v>8</v>
      </c>
      <c r="G2011" s="193" t="s">
        <v>8828</v>
      </c>
      <c r="H2011" s="193" t="s">
        <v>8848</v>
      </c>
      <c r="I2011" s="194" t="str">
        <f>+TRIM(Tabla1[[#This Row],[Nombres]]&amp;" "&amp;Tabla1[[#This Row],[Apellidos]])</f>
        <v>FRANCISCO JAVIER BAILEZ ARAVENA</v>
      </c>
      <c r="J2011" s="193" t="s">
        <v>1725</v>
      </c>
      <c r="K2011" s="193" t="s">
        <v>8806</v>
      </c>
      <c r="L2011" s="193" t="s">
        <v>2497</v>
      </c>
      <c r="M2011" s="193" t="s">
        <v>2500</v>
      </c>
      <c r="N2011" s="193"/>
      <c r="O2011" s="193"/>
      <c r="P2011" s="195"/>
      <c r="Q2011" s="195"/>
      <c r="R2011" s="196"/>
      <c r="S2011" s="196"/>
      <c r="T2011" s="196"/>
      <c r="U2011" s="196"/>
      <c r="V2011" s="195">
        <v>29786</v>
      </c>
      <c r="W2011" s="193" t="s">
        <v>7332</v>
      </c>
      <c r="X2011" s="37" t="s">
        <v>579</v>
      </c>
      <c r="Y2011" s="37" t="str">
        <f>+IFERROR(VLOOKUP(Tabla1[[#This Row],[Supervisor]],STAFF!E:H,4,0),"")</f>
        <v>WILLIAMS ENRIQUE DOMINGUEZ BARRADA</v>
      </c>
      <c r="Z2011" s="195">
        <v>44025</v>
      </c>
      <c r="AA2011" s="195">
        <v>44036</v>
      </c>
      <c r="AB2011" s="193"/>
      <c r="AC2011" s="195">
        <v>44039</v>
      </c>
      <c r="AD2011" s="193" t="s">
        <v>8848</v>
      </c>
      <c r="AE2011" s="193" t="s">
        <v>8848</v>
      </c>
      <c r="AF2011" s="193">
        <v>19388</v>
      </c>
      <c r="AG2011" s="193" t="s">
        <v>8868</v>
      </c>
      <c r="AH2011" s="193"/>
      <c r="AI2011" s="193"/>
      <c r="AJ2011" s="193">
        <v>78</v>
      </c>
      <c r="AK2011" s="37" t="s">
        <v>5890</v>
      </c>
      <c r="AL2011" s="193">
        <v>45</v>
      </c>
      <c r="AM2011" s="193" t="s">
        <v>3519</v>
      </c>
      <c r="AN2011" s="193">
        <f>+IF(AL2011=45,1,"")</f>
        <v>1</v>
      </c>
      <c r="AO2011" s="195">
        <f ca="1">+TODAY()</f>
        <v>44256</v>
      </c>
      <c r="AP2011" s="194">
        <f ca="1">+IF(Tabla1[[#This Row],[Fecha Ingreso Plataforma]]="","",AO2011-AC2011)</f>
        <v>217</v>
      </c>
      <c r="AQ2011" s="195"/>
      <c r="AR2011" s="197" t="str">
        <f>+IF(Tabla1[[#This Row],[Fecha Baja]]="","",VALUE(1&amp;"/"&amp;MONTH(Tabla1[[#This Row],[Fecha Baja]])&amp;"/"&amp;YEAR(Tabla1[[#This Row],[Fecha Baja]])))</f>
        <v/>
      </c>
      <c r="AS2011" s="197">
        <f>IF(Tabla1[[#This Row],[Fecha Ingreso Plataforma]]="","",VALUE(1&amp;"/"&amp;MONTH(Tabla1[[#This Row],[Fecha Ingreso Plataforma]])&amp;"/"&amp;YEAR(Tabla1[[#This Row],[Fecha Ingreso Plataforma]])))</f>
        <v>44013</v>
      </c>
      <c r="AT2011" s="194" t="str">
        <f ca="1">+IF(AND(Tabla1[[#This Row],[dias]]&gt;=135,Tabla1[[#This Row],[Estado]]="Vigente"),"Si","No")</f>
        <v>Si</v>
      </c>
      <c r="AU2011" s="194" t="str">
        <f>+IF(COUNTIF('PLAN EMPLEADO'!I:I,Tabla1[[#This Row],[Mail]])=0,"No","Si")</f>
        <v>Si</v>
      </c>
      <c r="AV2011" s="194" t="s">
        <v>8322</v>
      </c>
      <c r="AW2011" s="194"/>
    </row>
    <row r="2012" spans="1:49" x14ac:dyDescent="0.2">
      <c r="A2012" s="193" t="s">
        <v>27</v>
      </c>
      <c r="B2012" s="193" t="s">
        <v>10695</v>
      </c>
      <c r="C2012" s="193" t="s">
        <v>8006</v>
      </c>
      <c r="D2012" s="193" t="s">
        <v>30</v>
      </c>
      <c r="E2012" s="193" t="str">
        <f>+LEFT(Tabla1[[#This Row],[RutDV]],8)</f>
        <v>26802293</v>
      </c>
      <c r="F2012" s="193" t="str">
        <f>+RIGHT(Tabla1[[#This Row],[RutDV]],1)</f>
        <v>7</v>
      </c>
      <c r="G2012" s="193" t="s">
        <v>8955</v>
      </c>
      <c r="H2012" s="193" t="s">
        <v>9150</v>
      </c>
      <c r="I2012" s="194" t="str">
        <f>+TRIM(Tabla1[[#This Row],[Nombres]]&amp;" "&amp;Tabla1[[#This Row],[Apellidos]])</f>
        <v>MIGUEL EDUARDO CARTA RIVERA</v>
      </c>
      <c r="J2012" s="193" t="s">
        <v>8991</v>
      </c>
      <c r="K2012" s="193" t="s">
        <v>8992</v>
      </c>
      <c r="L2012" s="193" t="s">
        <v>2497</v>
      </c>
      <c r="M2012" s="193" t="s">
        <v>2500</v>
      </c>
      <c r="N2012" s="193"/>
      <c r="O2012" s="193"/>
      <c r="P2012" s="195"/>
      <c r="Q2012" s="195"/>
      <c r="R2012" s="196"/>
      <c r="S2012" s="196"/>
      <c r="T2012" s="196"/>
      <c r="U2012" s="196"/>
      <c r="V2012" s="195">
        <v>28822</v>
      </c>
      <c r="W2012" s="37" t="s">
        <v>7332</v>
      </c>
      <c r="X2012" s="37" t="s">
        <v>579</v>
      </c>
      <c r="Y2012" s="37" t="str">
        <f>+IFERROR(VLOOKUP(Tabla1[[#This Row],[Supervisor]],STAFF!E:H,4,0),"")</f>
        <v>WILLIAMS ENRIQUE DOMINGUEZ BARRADA</v>
      </c>
      <c r="Z2012" s="195">
        <v>44035</v>
      </c>
      <c r="AA2012" s="195">
        <v>44049</v>
      </c>
      <c r="AB2012" s="193"/>
      <c r="AC2012" s="195">
        <v>44050</v>
      </c>
      <c r="AD2012" s="193" t="s">
        <v>9150</v>
      </c>
      <c r="AE2012" s="193" t="s">
        <v>9150</v>
      </c>
      <c r="AF2012" s="193">
        <v>19433</v>
      </c>
      <c r="AG2012" s="193" t="s">
        <v>9171</v>
      </c>
      <c r="AH2012" s="193"/>
      <c r="AI2012" s="193"/>
      <c r="AJ2012" s="193">
        <v>81</v>
      </c>
      <c r="AK2012" s="193" t="s">
        <v>7509</v>
      </c>
      <c r="AL2012" s="193">
        <v>45</v>
      </c>
      <c r="AM2012" s="193" t="s">
        <v>3519</v>
      </c>
      <c r="AN2012" s="193">
        <f>+IF(AL2012=45,1,"")</f>
        <v>1</v>
      </c>
      <c r="AO2012" s="195">
        <f ca="1">+TODAY()</f>
        <v>44256</v>
      </c>
      <c r="AP2012" s="194">
        <f ca="1">+IF(Tabla1[[#This Row],[Fecha Ingreso Plataforma]]="","",AO2012-AC2012)</f>
        <v>206</v>
      </c>
      <c r="AQ2012" s="195">
        <v>44062</v>
      </c>
      <c r="AR2012" s="197" t="str">
        <f>+IF(Tabla1[[#This Row],[Fecha Baja]]="","",VALUE(1&amp;"/"&amp;MONTH(Tabla1[[#This Row],[Fecha Baja]])&amp;"/"&amp;YEAR(Tabla1[[#This Row],[Fecha Baja]])))</f>
        <v/>
      </c>
      <c r="AS2012" s="197">
        <f>IF(Tabla1[[#This Row],[Fecha Ingreso Plataforma]]="","",VALUE(1&amp;"/"&amp;MONTH(Tabla1[[#This Row],[Fecha Ingreso Plataforma]])&amp;"/"&amp;YEAR(Tabla1[[#This Row],[Fecha Ingreso Plataforma]])))</f>
        <v>44044</v>
      </c>
      <c r="AT2012" s="194" t="str">
        <f ca="1">+IF(AND(Tabla1[[#This Row],[dias]]&gt;=135,Tabla1[[#This Row],[Estado]]="Vigente"),"Si","No")</f>
        <v>Si</v>
      </c>
      <c r="AU2012" s="194" t="str">
        <f>+IF(COUNTIF('PLAN EMPLEADO'!I:I,Tabla1[[#This Row],[Mail]])=0,"No","Si")</f>
        <v>Si</v>
      </c>
      <c r="AV2012" s="194" t="s">
        <v>8321</v>
      </c>
      <c r="AW2012" s="194" t="s">
        <v>9006</v>
      </c>
    </row>
    <row r="2013" spans="1:49" x14ac:dyDescent="0.2">
      <c r="A2013" s="37" t="s">
        <v>27</v>
      </c>
      <c r="B2013" s="193" t="s">
        <v>10695</v>
      </c>
      <c r="C2013" s="150" t="s">
        <v>8006</v>
      </c>
      <c r="D2013" s="37" t="s">
        <v>30</v>
      </c>
      <c r="E2013" s="193" t="str">
        <f>+LEFT(Tabla1[[#This Row],[RutDV]],8)</f>
        <v>33142402</v>
      </c>
      <c r="F2013" s="193" t="str">
        <f>+RIGHT(Tabla1[[#This Row],[RutDV]],1)</f>
        <v>1</v>
      </c>
      <c r="G2013" s="37" t="s">
        <v>5955</v>
      </c>
      <c r="H2013" s="37" t="s">
        <v>5106</v>
      </c>
      <c r="I2013" s="37" t="str">
        <f>+TRIM(Tabla1[[#This Row],[Nombres]]&amp;" "&amp;Tabla1[[#This Row],[Apellidos]])</f>
        <v>HECTOR JESUS GARCIA RAVELO</v>
      </c>
      <c r="J2013" s="37" t="s">
        <v>5073</v>
      </c>
      <c r="K2013" s="37" t="s">
        <v>5074</v>
      </c>
      <c r="L2013" s="37" t="s">
        <v>2497</v>
      </c>
      <c r="M2013" s="37" t="s">
        <v>2500</v>
      </c>
      <c r="P2013" s="40"/>
      <c r="Q2013" s="37"/>
      <c r="V2013" s="40">
        <v>34234</v>
      </c>
      <c r="W2013" s="37" t="s">
        <v>7332</v>
      </c>
      <c r="X2013" s="37" t="s">
        <v>579</v>
      </c>
      <c r="Y2013" s="37" t="str">
        <f>+IFERROR(VLOOKUP(Tabla1[[#This Row],[Supervisor]],STAFF!E:H,4,0),"")</f>
        <v>WILLIAMS ENRIQUE DOMINGUEZ BARRADA</v>
      </c>
      <c r="Z2013" s="40">
        <v>43473</v>
      </c>
      <c r="AA2013" s="40">
        <v>43488</v>
      </c>
      <c r="AC2013" s="40">
        <v>43489</v>
      </c>
      <c r="AD2013" s="37" t="s">
        <v>5106</v>
      </c>
      <c r="AE2013" s="37" t="s">
        <v>5106</v>
      </c>
      <c r="AF2013" s="37">
        <v>19021</v>
      </c>
      <c r="AG2013" s="37" t="s">
        <v>5125</v>
      </c>
      <c r="AJ2013" s="37" t="s">
        <v>5127</v>
      </c>
      <c r="AK2013" s="37" t="s">
        <v>3342</v>
      </c>
      <c r="AL2013" s="37">
        <v>45</v>
      </c>
      <c r="AM2013" s="37" t="s">
        <v>3519</v>
      </c>
      <c r="AN2013" s="37">
        <f>+IF(AL2013=45,1,"")</f>
        <v>1</v>
      </c>
      <c r="AO2013" s="40">
        <f ca="1">+TODAY()</f>
        <v>44256</v>
      </c>
      <c r="AP2013" s="41">
        <f ca="1">+IF(Tabla1[[#This Row],[Fecha Ingreso Plataforma]]="","",AO2013-AC2013)</f>
        <v>767</v>
      </c>
      <c r="AQ2013" s="40"/>
      <c r="AR2013" s="42" t="str">
        <f>+IF(Tabla1[[#This Row],[Fecha Baja]]="","",VALUE(1&amp;"/"&amp;MONTH(Tabla1[[#This Row],[Fecha Baja]])&amp;"/"&amp;YEAR(Tabla1[[#This Row],[Fecha Baja]])))</f>
        <v/>
      </c>
      <c r="AS2013" s="42">
        <f>IF(Tabla1[[#This Row],[Fecha Ingreso Plataforma]]="","",VALUE(1&amp;"/"&amp;MONTH(Tabla1[[#This Row],[Fecha Ingreso Plataforma]])&amp;"/"&amp;YEAR(Tabla1[[#This Row],[Fecha Ingreso Plataforma]])))</f>
        <v>43466</v>
      </c>
      <c r="AT2013" s="41" t="str">
        <f ca="1">+IF(AND(Tabla1[[#This Row],[dias]]&gt;=135,Tabla1[[#This Row],[Estado]]="Vigente"),"Si","No")</f>
        <v>Si</v>
      </c>
      <c r="AU2013" s="37" t="str">
        <f>+IF(COUNTIF('PLAN EMPLEADO'!I:I,Tabla1[[#This Row],[Mail]])=0,"No","Si")</f>
        <v>Si</v>
      </c>
      <c r="AV2013" s="154" t="s">
        <v>8321</v>
      </c>
      <c r="AW2013" s="194"/>
    </row>
    <row r="2014" spans="1:49" x14ac:dyDescent="0.2">
      <c r="A2014" s="37" t="s">
        <v>27</v>
      </c>
      <c r="B2014" s="193" t="s">
        <v>10695</v>
      </c>
      <c r="C2014" s="193" t="s">
        <v>28</v>
      </c>
      <c r="D2014" s="37" t="s">
        <v>30</v>
      </c>
      <c r="E2014" s="193" t="str">
        <f>+LEFT(Tabla1[[#This Row],[RutDV]],8)</f>
        <v>26855971</v>
      </c>
      <c r="F2014" s="193" t="str">
        <f>+RIGHT(Tabla1[[#This Row],[RutDV]],1)</f>
        <v>K</v>
      </c>
      <c r="G2014" s="37" t="s">
        <v>6695</v>
      </c>
      <c r="H2014" s="37" t="s">
        <v>6884</v>
      </c>
      <c r="I2014" s="199" t="str">
        <f>+TRIM(Tabla1[[#This Row],[Nombres]]&amp;" "&amp;Tabla1[[#This Row],[Apellidos]])</f>
        <v>GABRIELA DAYAN BARRIOS TREJO</v>
      </c>
      <c r="J2014" s="37" t="s">
        <v>6711</v>
      </c>
      <c r="K2014" s="37" t="s">
        <v>6712</v>
      </c>
      <c r="L2014" s="37" t="s">
        <v>2497</v>
      </c>
      <c r="M2014" s="193" t="s">
        <v>2500</v>
      </c>
      <c r="N2014" s="193"/>
      <c r="O2014" s="193"/>
      <c r="P2014" s="40"/>
      <c r="Q2014" s="37"/>
      <c r="R2014" s="45"/>
      <c r="S2014" s="45"/>
      <c r="T2014" s="45"/>
      <c r="U2014" s="45"/>
      <c r="V2014" s="40" t="s">
        <v>6727</v>
      </c>
      <c r="W2014" s="193" t="s">
        <v>7332</v>
      </c>
      <c r="X2014" s="37" t="s">
        <v>579</v>
      </c>
      <c r="Y2014" s="37" t="str">
        <f>+IFERROR(VLOOKUP(Tabla1[[#This Row],[Supervisor]],STAFF!E:H,4,0),"")</f>
        <v>WILLIAMS ENRIQUE DOMINGUEZ BARRADA</v>
      </c>
      <c r="Z2014" s="40">
        <v>43671</v>
      </c>
      <c r="AA2014" s="40">
        <v>43691</v>
      </c>
      <c r="AC2014" s="40">
        <v>43696</v>
      </c>
      <c r="AD2014" s="37" t="s">
        <v>6884</v>
      </c>
      <c r="AE2014" s="37" t="s">
        <v>6884</v>
      </c>
      <c r="AF2014" s="37">
        <v>19168</v>
      </c>
      <c r="AG2014" s="37" t="s">
        <v>6896</v>
      </c>
      <c r="AJ2014" s="37" t="s">
        <v>6732</v>
      </c>
      <c r="AK2014" s="37" t="s">
        <v>6731</v>
      </c>
      <c r="AL2014" s="37">
        <v>45</v>
      </c>
      <c r="AM2014" s="37" t="s">
        <v>3519</v>
      </c>
      <c r="AN2014" s="37">
        <f>+IF(AL2014=45,1,"")</f>
        <v>1</v>
      </c>
      <c r="AO2014" s="40">
        <f ca="1">+TODAY()</f>
        <v>44256</v>
      </c>
      <c r="AP2014" s="41">
        <f ca="1">+IF(Tabla1[[#This Row],[Fecha Ingreso Plataforma]]="","",AO2014-AC2014)</f>
        <v>560</v>
      </c>
      <c r="AQ2014" s="40">
        <v>44172</v>
      </c>
      <c r="AR2014" s="42" t="str">
        <f>+IF(Tabla1[[#This Row],[Fecha Baja]]="","",VALUE(1&amp;"/"&amp;MONTH(Tabla1[[#This Row],[Fecha Baja]])&amp;"/"&amp;YEAR(Tabla1[[#This Row],[Fecha Baja]])))</f>
        <v/>
      </c>
      <c r="AS2014" s="42">
        <f>IF(Tabla1[[#This Row],[Fecha Ingreso Plataforma]]="","",VALUE(1&amp;"/"&amp;MONTH(Tabla1[[#This Row],[Fecha Ingreso Plataforma]])&amp;"/"&amp;YEAR(Tabla1[[#This Row],[Fecha Ingreso Plataforma]])))</f>
        <v>43678</v>
      </c>
      <c r="AT2014" s="41" t="str">
        <f ca="1">+IF(AND(Tabla1[[#This Row],[dias]]&gt;=135,Tabla1[[#This Row],[Estado]]="Vigente"),"Si","No")</f>
        <v>Si</v>
      </c>
      <c r="AU2014" s="37" t="str">
        <f>+IF(COUNTIF('PLAN EMPLEADO'!I:I,Tabla1[[#This Row],[Mail]])=0,"No","Si")</f>
        <v>Si</v>
      </c>
      <c r="AV2014" s="154" t="s">
        <v>8321</v>
      </c>
      <c r="AW2014" s="194"/>
    </row>
    <row r="2015" spans="1:49" x14ac:dyDescent="0.2">
      <c r="A2015" s="37" t="s">
        <v>27</v>
      </c>
      <c r="B2015" s="193" t="s">
        <v>10695</v>
      </c>
      <c r="C2015" s="193" t="s">
        <v>8006</v>
      </c>
      <c r="D2015" s="37" t="s">
        <v>30</v>
      </c>
      <c r="E2015" s="193" t="str">
        <f>+LEFT(Tabla1[[#This Row],[RutDV]],8)</f>
        <v>26281965</v>
      </c>
      <c r="F2015" s="193" t="str">
        <f>+RIGHT(Tabla1[[#This Row],[RutDV]],1)</f>
        <v>5</v>
      </c>
      <c r="G2015" s="37" t="s">
        <v>6693</v>
      </c>
      <c r="H2015" s="37" t="s">
        <v>6882</v>
      </c>
      <c r="I2015" s="41" t="str">
        <f>+TRIM(Tabla1[[#This Row],[Nombres]]&amp;" "&amp;Tabla1[[#This Row],[Apellidos]])</f>
        <v>DANIEL ERNESTO BETANCOURT VILLAHERMOSA</v>
      </c>
      <c r="J2015" s="37" t="s">
        <v>6709</v>
      </c>
      <c r="K2015" s="37" t="s">
        <v>6710</v>
      </c>
      <c r="L2015" s="37" t="s">
        <v>2497</v>
      </c>
      <c r="M2015" s="37" t="s">
        <v>2500</v>
      </c>
      <c r="P2015" s="40"/>
      <c r="Q2015" s="37"/>
      <c r="R2015" s="45"/>
      <c r="S2015" s="45"/>
      <c r="T2015" s="45"/>
      <c r="U2015" s="45"/>
      <c r="V2015" s="40" t="s">
        <v>6726</v>
      </c>
      <c r="W2015" s="37" t="s">
        <v>7332</v>
      </c>
      <c r="X2015" s="37" t="s">
        <v>579</v>
      </c>
      <c r="Y2015" s="37" t="str">
        <f>+IFERROR(VLOOKUP(Tabla1[[#This Row],[Supervisor]],STAFF!E:H,4,0),"")</f>
        <v>WILLIAMS ENRIQUE DOMINGUEZ BARRADA</v>
      </c>
      <c r="Z2015" s="40">
        <v>43671</v>
      </c>
      <c r="AA2015" s="40">
        <v>43691</v>
      </c>
      <c r="AC2015" s="40">
        <v>43696</v>
      </c>
      <c r="AD2015" s="37" t="s">
        <v>6882</v>
      </c>
      <c r="AE2015" s="37" t="s">
        <v>6882</v>
      </c>
      <c r="AF2015" s="37">
        <v>19149</v>
      </c>
      <c r="AG2015" s="37" t="s">
        <v>6894</v>
      </c>
      <c r="AJ2015" s="37" t="s">
        <v>6732</v>
      </c>
      <c r="AK2015" s="37" t="s">
        <v>6731</v>
      </c>
      <c r="AL2015" s="37">
        <v>45</v>
      </c>
      <c r="AM2015" s="37" t="s">
        <v>3519</v>
      </c>
      <c r="AN2015" s="37">
        <f>+IF(AL2015=45,1,"")</f>
        <v>1</v>
      </c>
      <c r="AO2015" s="40">
        <f ca="1">+TODAY()</f>
        <v>44256</v>
      </c>
      <c r="AP2015" s="41">
        <f ca="1">+IF(Tabla1[[#This Row],[Fecha Ingreso Plataforma]]="","",AO2015-AC2015)</f>
        <v>560</v>
      </c>
      <c r="AQ2015" s="40"/>
      <c r="AR2015" s="42" t="str">
        <f>+IF(Tabla1[[#This Row],[Fecha Baja]]="","",VALUE(1&amp;"/"&amp;MONTH(Tabla1[[#This Row],[Fecha Baja]])&amp;"/"&amp;YEAR(Tabla1[[#This Row],[Fecha Baja]])))</f>
        <v/>
      </c>
      <c r="AS2015" s="42">
        <f>IF(Tabla1[[#This Row],[Fecha Ingreso Plataforma]]="","",VALUE(1&amp;"/"&amp;MONTH(Tabla1[[#This Row],[Fecha Ingreso Plataforma]])&amp;"/"&amp;YEAR(Tabla1[[#This Row],[Fecha Ingreso Plataforma]])))</f>
        <v>43678</v>
      </c>
      <c r="AT2015" s="41" t="str">
        <f ca="1">+IF(AND(Tabla1[[#This Row],[dias]]&gt;=135,Tabla1[[#This Row],[Estado]]="Vigente"),"Si","No")</f>
        <v>Si</v>
      </c>
      <c r="AU2015" s="37" t="str">
        <f>+IF(COUNTIF('PLAN EMPLEADO'!I:I,Tabla1[[#This Row],[Mail]])=0,"No","Si")</f>
        <v>Si</v>
      </c>
      <c r="AV2015" s="154" t="s">
        <v>8321</v>
      </c>
      <c r="AW2015" s="194" t="s">
        <v>9006</v>
      </c>
    </row>
    <row r="2016" spans="1:49" x14ac:dyDescent="0.2">
      <c r="A2016" s="37" t="s">
        <v>27</v>
      </c>
      <c r="B2016" s="193" t="s">
        <v>10695</v>
      </c>
      <c r="C2016" s="193" t="s">
        <v>8006</v>
      </c>
      <c r="D2016" s="37" t="s">
        <v>30</v>
      </c>
      <c r="E2016" s="193" t="str">
        <f>+LEFT(Tabla1[[#This Row],[RutDV]],8)</f>
        <v>26572967</v>
      </c>
      <c r="F2016" s="193" t="str">
        <f>+RIGHT(Tabla1[[#This Row],[RutDV]],1)</f>
        <v>3</v>
      </c>
      <c r="G2016" s="37" t="s">
        <v>7912</v>
      </c>
      <c r="H2016" s="37" t="s">
        <v>7943</v>
      </c>
      <c r="I2016" s="41" t="str">
        <f>+TRIM(Tabla1[[#This Row],[Nombres]]&amp;" "&amp;Tabla1[[#This Row],[Apellidos]])</f>
        <v>ANDRY DANIEL RUIZ MOLINA</v>
      </c>
      <c r="J2016" s="37" t="s">
        <v>7898</v>
      </c>
      <c r="K2016" s="37" t="s">
        <v>7899</v>
      </c>
      <c r="L2016" s="37" t="s">
        <v>2497</v>
      </c>
      <c r="M2016" s="37" t="s">
        <v>2500</v>
      </c>
      <c r="P2016" s="40"/>
      <c r="R2016" s="45"/>
      <c r="S2016" s="45"/>
      <c r="T2016" s="45"/>
      <c r="U2016" s="45"/>
      <c r="V2016" s="40" t="s">
        <v>7927</v>
      </c>
      <c r="W2016" s="37" t="s">
        <v>7332</v>
      </c>
      <c r="X2016" s="37" t="s">
        <v>579</v>
      </c>
      <c r="Y2016" s="37" t="str">
        <f>+IFERROR(VLOOKUP(Tabla1[[#This Row],[Supervisor]],STAFF!E:H,4,0),"")</f>
        <v>WILLIAMS ENRIQUE DOMINGUEZ BARRADA</v>
      </c>
      <c r="Z2016" s="40">
        <v>43810</v>
      </c>
      <c r="AA2016" s="40">
        <v>43833</v>
      </c>
      <c r="AC2016" s="40">
        <v>43836</v>
      </c>
      <c r="AD2016" s="37" t="s">
        <v>7943</v>
      </c>
      <c r="AE2016" s="37" t="s">
        <v>7943</v>
      </c>
      <c r="AF2016" s="37">
        <v>19373</v>
      </c>
      <c r="AG2016" s="37" t="s">
        <v>7957</v>
      </c>
      <c r="AJ2016" s="37" t="s">
        <v>7931</v>
      </c>
      <c r="AK2016" s="40" t="s">
        <v>7932</v>
      </c>
      <c r="AL2016" s="37">
        <v>45</v>
      </c>
      <c r="AM2016" s="37" t="s">
        <v>3519</v>
      </c>
      <c r="AN2016" s="37">
        <f>+IF(AL2016=45,1,"")</f>
        <v>1</v>
      </c>
      <c r="AO2016" s="40">
        <f ca="1">+TODAY()</f>
        <v>44256</v>
      </c>
      <c r="AP2016" s="41">
        <f ca="1">+IF(Tabla1[[#This Row],[Fecha Ingreso Plataforma]]="","",AO2016-AC2016)</f>
        <v>420</v>
      </c>
      <c r="AQ2016" s="40"/>
      <c r="AR2016" s="42" t="str">
        <f>+IF(Tabla1[[#This Row],[Fecha Baja]]="","",VALUE(1&amp;"/"&amp;MONTH(Tabla1[[#This Row],[Fecha Baja]])&amp;"/"&amp;YEAR(Tabla1[[#This Row],[Fecha Baja]])))</f>
        <v/>
      </c>
      <c r="AS2016" s="42">
        <f>IF(Tabla1[[#This Row],[Fecha Ingreso Plataforma]]="","",VALUE(1&amp;"/"&amp;MONTH(Tabla1[[#This Row],[Fecha Ingreso Plataforma]])&amp;"/"&amp;YEAR(Tabla1[[#This Row],[Fecha Ingreso Plataforma]])))</f>
        <v>43831</v>
      </c>
      <c r="AT2016" s="41" t="str">
        <f ca="1">+IF(AND(Tabla1[[#This Row],[dias]]&gt;=135,Tabla1[[#This Row],[Estado]]="Vigente"),"Si","No")</f>
        <v>Si</v>
      </c>
      <c r="AU2016" s="41" t="str">
        <f>+IF(COUNTIF('PLAN EMPLEADO'!I:I,Tabla1[[#This Row],[Mail]])=0,"No","Si")</f>
        <v>Si</v>
      </c>
      <c r="AV2016" s="154" t="s">
        <v>8321</v>
      </c>
      <c r="AW2016" s="194" t="s">
        <v>9006</v>
      </c>
    </row>
    <row r="2017" spans="1:49" x14ac:dyDescent="0.2">
      <c r="A2017" s="37" t="s">
        <v>27</v>
      </c>
      <c r="B2017" s="193" t="s">
        <v>10695</v>
      </c>
      <c r="C2017" s="150" t="s">
        <v>8006</v>
      </c>
      <c r="D2017" s="37" t="s">
        <v>30</v>
      </c>
      <c r="E2017" s="193" t="str">
        <f>+LEFT(Tabla1[[#This Row],[RutDV]],8)</f>
        <v>18399632</v>
      </c>
      <c r="F2017" s="193" t="str">
        <f>+RIGHT(Tabla1[[#This Row],[RutDV]],1)</f>
        <v>0</v>
      </c>
      <c r="G2017" s="37" t="s">
        <v>7908</v>
      </c>
      <c r="H2017" s="37" t="s">
        <v>7935</v>
      </c>
      <c r="I2017" s="41" t="str">
        <f>+TRIM(Tabla1[[#This Row],[Nombres]]&amp;" "&amp;Tabla1[[#This Row],[Apellidos]])</f>
        <v>BARBARA LISBETH LISERA CASTILLO</v>
      </c>
      <c r="J2017" s="37" t="s">
        <v>7885</v>
      </c>
      <c r="K2017" s="37" t="s">
        <v>7886</v>
      </c>
      <c r="L2017" s="37" t="s">
        <v>2497</v>
      </c>
      <c r="M2017" s="193" t="s">
        <v>2500</v>
      </c>
      <c r="N2017" s="193"/>
      <c r="O2017" s="193"/>
      <c r="P2017" s="40"/>
      <c r="R2017" s="45"/>
      <c r="S2017" s="45"/>
      <c r="T2017" s="45"/>
      <c r="U2017" s="45"/>
      <c r="V2017" s="40" t="s">
        <v>7919</v>
      </c>
      <c r="W2017" s="37" t="s">
        <v>7332</v>
      </c>
      <c r="X2017" s="37" t="s">
        <v>579</v>
      </c>
      <c r="Y2017" s="37" t="str">
        <f>+IFERROR(VLOOKUP(Tabla1[[#This Row],[Supervisor]],STAFF!E:H,4,0),"")</f>
        <v>WILLIAMS ENRIQUE DOMINGUEZ BARRADA</v>
      </c>
      <c r="Z2017" s="40">
        <v>43810</v>
      </c>
      <c r="AA2017" s="40">
        <v>43833</v>
      </c>
      <c r="AC2017" s="40">
        <v>43836</v>
      </c>
      <c r="AD2017" s="37" t="s">
        <v>7935</v>
      </c>
      <c r="AE2017" s="37" t="s">
        <v>7935</v>
      </c>
      <c r="AF2017" s="37">
        <v>19363</v>
      </c>
      <c r="AG2017" s="37" t="s">
        <v>7949</v>
      </c>
      <c r="AJ2017" s="37" t="s">
        <v>7931</v>
      </c>
      <c r="AK2017" s="40" t="s">
        <v>7932</v>
      </c>
      <c r="AL2017" s="37">
        <v>45</v>
      </c>
      <c r="AM2017" s="37" t="s">
        <v>3519</v>
      </c>
      <c r="AN2017" s="37">
        <f>+IF(AL2017=45,1,"")</f>
        <v>1</v>
      </c>
      <c r="AO2017" s="40">
        <f ca="1">+TODAY()</f>
        <v>44256</v>
      </c>
      <c r="AP2017" s="41">
        <f ca="1">+IF(Tabla1[[#This Row],[Fecha Ingreso Plataforma]]="","",AO2017-AC2017)</f>
        <v>420</v>
      </c>
      <c r="AQ2017" s="40"/>
      <c r="AR2017" s="42" t="str">
        <f>+IF(Tabla1[[#This Row],[Fecha Baja]]="","",VALUE(1&amp;"/"&amp;MONTH(Tabla1[[#This Row],[Fecha Baja]])&amp;"/"&amp;YEAR(Tabla1[[#This Row],[Fecha Baja]])))</f>
        <v/>
      </c>
      <c r="AS2017" s="42">
        <f>IF(Tabla1[[#This Row],[Fecha Ingreso Plataforma]]="","",VALUE(1&amp;"/"&amp;MONTH(Tabla1[[#This Row],[Fecha Ingreso Plataforma]])&amp;"/"&amp;YEAR(Tabla1[[#This Row],[Fecha Ingreso Plataforma]])))</f>
        <v>43831</v>
      </c>
      <c r="AT2017" s="41" t="str">
        <f ca="1">+IF(AND(Tabla1[[#This Row],[dias]]&gt;=135,Tabla1[[#This Row],[Estado]]="Vigente"),"Si","No")</f>
        <v>Si</v>
      </c>
      <c r="AU2017" s="41" t="str">
        <f>+IF(COUNTIF('PLAN EMPLEADO'!I:I,Tabla1[[#This Row],[Mail]])=0,"No","Si")</f>
        <v>Si</v>
      </c>
      <c r="AV2017" s="154" t="s">
        <v>8321</v>
      </c>
      <c r="AW2017" s="194"/>
    </row>
    <row r="2018" spans="1:49" x14ac:dyDescent="0.2">
      <c r="A2018" s="103" t="s">
        <v>27</v>
      </c>
      <c r="B2018" s="193" t="s">
        <v>10695</v>
      </c>
      <c r="C2018" s="193" t="s">
        <v>8006</v>
      </c>
      <c r="D2018" s="103" t="s">
        <v>30</v>
      </c>
      <c r="E2018" s="193" t="str">
        <f>+LEFT(Tabla1[[#This Row],[RutDV]],8)</f>
        <v>26798285</v>
      </c>
      <c r="F2018" s="193" t="str">
        <f>+RIGHT(Tabla1[[#This Row],[RutDV]],1)</f>
        <v>6</v>
      </c>
      <c r="G2018" s="103" t="s">
        <v>8473</v>
      </c>
      <c r="H2018" s="103" t="s">
        <v>8515</v>
      </c>
      <c r="I2018" s="104" t="str">
        <f>+TRIM(Tabla1[[#This Row],[Nombres]]&amp;" "&amp;Tabla1[[#This Row],[Apellidos]])</f>
        <v>JENNIFER DEL CARMEN PEREZ INOJOZA</v>
      </c>
      <c r="J2018" s="103" t="s">
        <v>8494</v>
      </c>
      <c r="K2018" s="193" t="s">
        <v>10694</v>
      </c>
      <c r="L2018" s="103" t="s">
        <v>2497</v>
      </c>
      <c r="M2018" s="116" t="s">
        <v>2500</v>
      </c>
      <c r="N2018" s="103"/>
      <c r="O2018" s="103"/>
      <c r="P2018" s="105"/>
      <c r="Q2018" s="105"/>
      <c r="R2018" s="158"/>
      <c r="S2018" s="158"/>
      <c r="T2018" s="158"/>
      <c r="U2018" s="158"/>
      <c r="V2018" s="105">
        <v>33022</v>
      </c>
      <c r="W2018" s="37" t="s">
        <v>7332</v>
      </c>
      <c r="X2018" s="37" t="s">
        <v>579</v>
      </c>
      <c r="Y2018" s="37" t="str">
        <f>+IFERROR(VLOOKUP(Tabla1[[#This Row],[Supervisor]],STAFF!E:H,4,0),"")</f>
        <v>WILLIAMS ENRIQUE DOMINGUEZ BARRADA</v>
      </c>
      <c r="Z2018" s="105">
        <v>43923</v>
      </c>
      <c r="AA2018" s="105">
        <v>43938</v>
      </c>
      <c r="AB2018" s="103"/>
      <c r="AC2018" s="105">
        <v>43941</v>
      </c>
      <c r="AD2018" s="103" t="s">
        <v>8515</v>
      </c>
      <c r="AE2018" s="103" t="s">
        <v>8515</v>
      </c>
      <c r="AF2018" s="103">
        <v>19387</v>
      </c>
      <c r="AG2018" s="103" t="s">
        <v>8528</v>
      </c>
      <c r="AH2018" s="103"/>
      <c r="AI2018" s="103"/>
      <c r="AJ2018" s="103" t="s">
        <v>8507</v>
      </c>
      <c r="AK2018" s="103" t="s">
        <v>7509</v>
      </c>
      <c r="AL2018" s="103">
        <v>45</v>
      </c>
      <c r="AM2018" s="193" t="s">
        <v>3519</v>
      </c>
      <c r="AN2018" s="103">
        <f>+IF(AL2018=45,1,"")</f>
        <v>1</v>
      </c>
      <c r="AO2018" s="105">
        <f ca="1">+TODAY()</f>
        <v>44256</v>
      </c>
      <c r="AP2018" s="104">
        <f ca="1">+IF(Tabla1[[#This Row],[Fecha Ingreso Plataforma]]="","",AO2018-AC2018)</f>
        <v>315</v>
      </c>
      <c r="AQ2018" s="105"/>
      <c r="AR2018" s="106" t="str">
        <f>+IF(Tabla1[[#This Row],[Fecha Baja]]="","",VALUE(1&amp;"/"&amp;MONTH(Tabla1[[#This Row],[Fecha Baja]])&amp;"/"&amp;YEAR(Tabla1[[#This Row],[Fecha Baja]])))</f>
        <v/>
      </c>
      <c r="AS2018" s="106">
        <f>IF(Tabla1[[#This Row],[Fecha Ingreso Plataforma]]="","",VALUE(1&amp;"/"&amp;MONTH(Tabla1[[#This Row],[Fecha Ingreso Plataforma]])&amp;"/"&amp;YEAR(Tabla1[[#This Row],[Fecha Ingreso Plataforma]])))</f>
        <v>43922</v>
      </c>
      <c r="AT2018" s="104" t="str">
        <f ca="1">+IF(AND(Tabla1[[#This Row],[dias]]&gt;=135,Tabla1[[#This Row],[Estado]]="Vigente"),"Si","No")</f>
        <v>Si</v>
      </c>
      <c r="AU2018" s="104" t="str">
        <f>+IF(COUNTIF('PLAN EMPLEADO'!I:I,Tabla1[[#This Row],[Mail]])=0,"No","Si")</f>
        <v>Si</v>
      </c>
      <c r="AV2018" s="154" t="s">
        <v>8321</v>
      </c>
      <c r="AW2018" s="194" t="s">
        <v>9006</v>
      </c>
    </row>
    <row r="2019" spans="1:49" x14ac:dyDescent="0.2">
      <c r="A2019" s="193" t="s">
        <v>27</v>
      </c>
      <c r="B2019" s="193" t="s">
        <v>10695</v>
      </c>
      <c r="C2019" s="193" t="s">
        <v>8006</v>
      </c>
      <c r="D2019" s="193" t="s">
        <v>30</v>
      </c>
      <c r="E2019" s="193" t="str">
        <f>+LEFT(Tabla1[[#This Row],[RutDV]],8)</f>
        <v>27088655</v>
      </c>
      <c r="F2019" s="193" t="str">
        <f>+RIGHT(Tabla1[[#This Row],[RutDV]],1)</f>
        <v>8</v>
      </c>
      <c r="G2019" s="193" t="s">
        <v>9564</v>
      </c>
      <c r="H2019" s="193" t="s">
        <v>9801</v>
      </c>
      <c r="I2019" s="194" t="str">
        <f>+TRIM(Tabla1[[#This Row],[Nombres]]&amp;" "&amp;Tabla1[[#This Row],[Apellidos]])</f>
        <v>MAYLIN MARGARETH NUÑEZ SANZONETTY</v>
      </c>
      <c r="J2019" s="193" t="s">
        <v>9591</v>
      </c>
      <c r="K2019" s="193" t="s">
        <v>9592</v>
      </c>
      <c r="L2019" s="193" t="s">
        <v>2497</v>
      </c>
      <c r="M2019" s="193" t="s">
        <v>2500</v>
      </c>
      <c r="N2019" s="193"/>
      <c r="O2019" s="193"/>
      <c r="P2019" s="195"/>
      <c r="Q2019" s="195"/>
      <c r="R2019" s="196"/>
      <c r="S2019" s="196"/>
      <c r="T2019" s="196"/>
      <c r="U2019" s="196"/>
      <c r="V2019" s="195" t="s">
        <v>9629</v>
      </c>
      <c r="W2019" s="37" t="s">
        <v>7332</v>
      </c>
      <c r="X2019" s="37" t="s">
        <v>579</v>
      </c>
      <c r="Y2019" s="37" t="str">
        <f>+IFERROR(VLOOKUP(Tabla1[[#This Row],[Supervisor]],STAFF!E:H,4,0),"")</f>
        <v>WILLIAMS ENRIQUE DOMINGUEZ BARRADA</v>
      </c>
      <c r="Z2019" s="195">
        <v>44055</v>
      </c>
      <c r="AA2019" s="195">
        <v>44070</v>
      </c>
      <c r="AB2019" s="193"/>
      <c r="AC2019" s="195">
        <v>44071</v>
      </c>
      <c r="AD2019" s="193" t="s">
        <v>9801</v>
      </c>
      <c r="AE2019" s="193" t="s">
        <v>9801</v>
      </c>
      <c r="AF2019" s="193">
        <v>19431</v>
      </c>
      <c r="AG2019" s="193" t="s">
        <v>9825</v>
      </c>
      <c r="AH2019" s="193"/>
      <c r="AI2019" s="193"/>
      <c r="AJ2019" s="193" t="s">
        <v>9646</v>
      </c>
      <c r="AK2019" s="193" t="s">
        <v>7509</v>
      </c>
      <c r="AL2019" s="193">
        <v>45</v>
      </c>
      <c r="AM2019" s="193" t="s">
        <v>3519</v>
      </c>
      <c r="AN2019" s="193">
        <f>+IF(AL2019=45,1,"")</f>
        <v>1</v>
      </c>
      <c r="AO2019" s="195">
        <f ca="1">+TODAY()</f>
        <v>44256</v>
      </c>
      <c r="AP2019" s="194">
        <f ca="1">+IF(Tabla1[[#This Row],[Fecha Ingreso Plataforma]]="","",AO2019-AC2019)</f>
        <v>185</v>
      </c>
      <c r="AQ2019" s="195"/>
      <c r="AR2019" s="197" t="str">
        <f>+IF(Tabla1[[#This Row],[Fecha Baja]]="","",VALUE(1&amp;"/"&amp;MONTH(Tabla1[[#This Row],[Fecha Baja]])&amp;"/"&amp;YEAR(Tabla1[[#This Row],[Fecha Baja]])))</f>
        <v/>
      </c>
      <c r="AS2019" s="197">
        <f>IF(Tabla1[[#This Row],[Fecha Ingreso Plataforma]]="","",VALUE(1&amp;"/"&amp;MONTH(Tabla1[[#This Row],[Fecha Ingreso Plataforma]])&amp;"/"&amp;YEAR(Tabla1[[#This Row],[Fecha Ingreso Plataforma]])))</f>
        <v>44044</v>
      </c>
      <c r="AT2019" s="194" t="str">
        <f ca="1">+IF(AND(Tabla1[[#This Row],[dias]]&gt;=135,Tabla1[[#This Row],[Estado]]="Vigente"),"Si","No")</f>
        <v>Si</v>
      </c>
      <c r="AU2019" s="194" t="str">
        <f>+IF(COUNTIF('PLAN EMPLEADO'!I:I,Tabla1[[#This Row],[Mail]])=0,"No","Si")</f>
        <v>No</v>
      </c>
      <c r="AV2019" s="194" t="s">
        <v>8322</v>
      </c>
      <c r="AW2019" s="194" t="s">
        <v>9006</v>
      </c>
    </row>
    <row r="2020" spans="1:49" x14ac:dyDescent="0.2">
      <c r="A2020" s="37" t="s">
        <v>27</v>
      </c>
      <c r="B2020" s="193" t="s">
        <v>10695</v>
      </c>
      <c r="C2020" s="150" t="s">
        <v>8006</v>
      </c>
      <c r="D2020" s="37" t="s">
        <v>30</v>
      </c>
      <c r="E2020" s="193" t="str">
        <f>+LEFT(Tabla1[[#This Row],[RutDV]],8)</f>
        <v>19443986</v>
      </c>
      <c r="F2020" s="193" t="str">
        <f>+RIGHT(Tabla1[[#This Row],[RutDV]],1)</f>
        <v>5</v>
      </c>
      <c r="G2020" s="37" t="s">
        <v>4808</v>
      </c>
      <c r="H2020" s="37" t="s">
        <v>4894</v>
      </c>
      <c r="I2020" s="37" t="str">
        <f>+TRIM(Tabla1[[#This Row],[Nombres]]&amp;" "&amp;Tabla1[[#This Row],[Apellidos]])</f>
        <v>AMELIA ALEJANDRA LAGOS DELGADO</v>
      </c>
      <c r="J2020" s="37" t="s">
        <v>4778</v>
      </c>
      <c r="K2020" s="37" t="s">
        <v>4779</v>
      </c>
      <c r="L2020" s="37" t="s">
        <v>2497</v>
      </c>
      <c r="M2020" s="193" t="s">
        <v>3539</v>
      </c>
      <c r="N2020" s="193" t="s">
        <v>3539</v>
      </c>
      <c r="O2020" s="193" t="s">
        <v>3540</v>
      </c>
      <c r="P2020" s="40"/>
      <c r="Q2020" s="37"/>
      <c r="R2020" s="40">
        <v>44241</v>
      </c>
      <c r="S2020" s="40">
        <v>44270</v>
      </c>
      <c r="V2020" s="40">
        <v>35248</v>
      </c>
      <c r="W2020" s="37" t="s">
        <v>7332</v>
      </c>
      <c r="X2020" s="37" t="s">
        <v>579</v>
      </c>
      <c r="Y2020" s="37" t="str">
        <f>+IFERROR(VLOOKUP(Tabla1[[#This Row],[Supervisor]],STAFF!E:H,4,0),"")</f>
        <v>WILLIAMS ENRIQUE DOMINGUEZ BARRADA</v>
      </c>
      <c r="Z2020" s="40">
        <v>43426</v>
      </c>
      <c r="AA2020" s="40">
        <v>43446</v>
      </c>
      <c r="AC2020" s="40">
        <v>43448</v>
      </c>
      <c r="AD2020" s="37" t="s">
        <v>4894</v>
      </c>
      <c r="AE2020" s="37" t="s">
        <v>4894</v>
      </c>
      <c r="AF2020" s="37">
        <v>19037</v>
      </c>
      <c r="AG2020" s="37" t="s">
        <v>4916</v>
      </c>
      <c r="AJ2020" s="37">
        <v>44</v>
      </c>
      <c r="AK2020" s="37" t="s">
        <v>4474</v>
      </c>
      <c r="AL2020" s="37">
        <v>45</v>
      </c>
      <c r="AM2020" s="37" t="s">
        <v>3519</v>
      </c>
      <c r="AN2020" s="37">
        <f>+IF(AL2020=45,1,"")</f>
        <v>1</v>
      </c>
      <c r="AO2020" s="40">
        <f ca="1">+TODAY()</f>
        <v>44256</v>
      </c>
      <c r="AP2020" s="41">
        <f ca="1">+IF(Tabla1[[#This Row],[Fecha Ingreso Plataforma]]="","",AO2020-AC2020)</f>
        <v>808</v>
      </c>
      <c r="AQ2020" s="40">
        <v>43776</v>
      </c>
      <c r="AR2020" s="42" t="str">
        <f>+IF(Tabla1[[#This Row],[Fecha Baja]]="","",VALUE(1&amp;"/"&amp;MONTH(Tabla1[[#This Row],[Fecha Baja]])&amp;"/"&amp;YEAR(Tabla1[[#This Row],[Fecha Baja]])))</f>
        <v/>
      </c>
      <c r="AS2020" s="42">
        <f>IF(Tabla1[[#This Row],[Fecha Ingreso Plataforma]]="","",VALUE(1&amp;"/"&amp;MONTH(Tabla1[[#This Row],[Fecha Ingreso Plataforma]])&amp;"/"&amp;YEAR(Tabla1[[#This Row],[Fecha Ingreso Plataforma]])))</f>
        <v>43435</v>
      </c>
      <c r="AT2020" s="41" t="str">
        <f ca="1">+IF(AND(Tabla1[[#This Row],[dias]]&gt;=135,Tabla1[[#This Row],[Estado]]="Vigente"),"Si","No")</f>
        <v>Si</v>
      </c>
      <c r="AU2020" s="37" t="str">
        <f>+IF(COUNTIF('PLAN EMPLEADO'!I:I,Tabla1[[#This Row],[Mail]])=0,"No","Si")</f>
        <v>Si</v>
      </c>
      <c r="AV2020" s="154" t="s">
        <v>8321</v>
      </c>
      <c r="AW2020" s="194"/>
    </row>
    <row r="2021" spans="1:49" x14ac:dyDescent="0.2">
      <c r="A2021" s="37" t="s">
        <v>27</v>
      </c>
      <c r="B2021" s="193" t="s">
        <v>10695</v>
      </c>
      <c r="C2021" s="150" t="s">
        <v>8006</v>
      </c>
      <c r="D2021" s="37" t="s">
        <v>30</v>
      </c>
      <c r="E2021" s="193" t="str">
        <f>+LEFT(Tabla1[[#This Row],[RutDV]],8)</f>
        <v>17768058</v>
      </c>
      <c r="F2021" s="193" t="str">
        <f>+RIGHT(Tabla1[[#This Row],[RutDV]],1)</f>
        <v>3</v>
      </c>
      <c r="G2021" s="37" t="s">
        <v>5784</v>
      </c>
      <c r="H2021" s="37" t="s">
        <v>5805</v>
      </c>
      <c r="I2021" s="37" t="str">
        <f>+TRIM(Tabla1[[#This Row],[Nombres]]&amp;" "&amp;Tabla1[[#This Row],[Apellidos]])</f>
        <v>MARCELA CAROLINA MOLINA FUENTEALBA</v>
      </c>
      <c r="J2021" s="37" t="s">
        <v>5747</v>
      </c>
      <c r="K2021" s="37" t="s">
        <v>5748</v>
      </c>
      <c r="L2021" s="37" t="s">
        <v>2497</v>
      </c>
      <c r="M2021" s="193" t="s">
        <v>3539</v>
      </c>
      <c r="N2021" s="193" t="s">
        <v>3539</v>
      </c>
      <c r="O2021" s="193" t="s">
        <v>3540</v>
      </c>
      <c r="P2021" s="40"/>
      <c r="Q2021" s="37"/>
      <c r="R2021" s="40">
        <v>44251</v>
      </c>
      <c r="S2021" s="45">
        <v>44261</v>
      </c>
      <c r="V2021" s="40">
        <v>33217</v>
      </c>
      <c r="W2021" s="193" t="s">
        <v>7332</v>
      </c>
      <c r="X2021" s="37" t="s">
        <v>579</v>
      </c>
      <c r="Y2021" s="37" t="str">
        <f>+IFERROR(VLOOKUP(Tabla1[[#This Row],[Supervisor]],STAFF!E:H,4,0),"")</f>
        <v>WILLIAMS ENRIQUE DOMINGUEZ BARRADA</v>
      </c>
      <c r="Z2021" s="40">
        <v>43542</v>
      </c>
      <c r="AA2021" s="40">
        <v>43563</v>
      </c>
      <c r="AC2021" s="40">
        <v>43568</v>
      </c>
      <c r="AD2021" s="37" t="s">
        <v>5805</v>
      </c>
      <c r="AE2021" s="37" t="s">
        <v>5805</v>
      </c>
      <c r="AF2021" s="37">
        <v>19160</v>
      </c>
      <c r="AG2021" s="37" t="s">
        <v>5825</v>
      </c>
      <c r="AJ2021" s="37">
        <v>53</v>
      </c>
      <c r="AK2021" s="37" t="s">
        <v>5846</v>
      </c>
      <c r="AL2021" s="37">
        <v>45</v>
      </c>
      <c r="AM2021" s="37" t="s">
        <v>3519</v>
      </c>
      <c r="AN2021" s="37">
        <f>+IF(AL2021=45,1,"")</f>
        <v>1</v>
      </c>
      <c r="AO2021" s="40">
        <f ca="1">+TODAY()</f>
        <v>44256</v>
      </c>
      <c r="AP2021" s="41">
        <f ca="1">+IF(Tabla1[[#This Row],[Fecha Ingreso Plataforma]]="","",AO2021-AC2021)</f>
        <v>688</v>
      </c>
      <c r="AQ2021" s="40"/>
      <c r="AR2021" s="42" t="str">
        <f>+IF(Tabla1[[#This Row],[Fecha Baja]]="","",VALUE(1&amp;"/"&amp;MONTH(Tabla1[[#This Row],[Fecha Baja]])&amp;"/"&amp;YEAR(Tabla1[[#This Row],[Fecha Baja]])))</f>
        <v/>
      </c>
      <c r="AS2021" s="42">
        <f>IF(Tabla1[[#This Row],[Fecha Ingreso Plataforma]]="","",VALUE(1&amp;"/"&amp;MONTH(Tabla1[[#This Row],[Fecha Ingreso Plataforma]])&amp;"/"&amp;YEAR(Tabla1[[#This Row],[Fecha Ingreso Plataforma]])))</f>
        <v>43556</v>
      </c>
      <c r="AT2021" s="41" t="str">
        <f ca="1">+IF(AND(Tabla1[[#This Row],[dias]]&gt;=135,Tabla1[[#This Row],[Estado]]="Vigente"),"Si","No")</f>
        <v>Si</v>
      </c>
      <c r="AU2021" s="37" t="str">
        <f>+IF(COUNTIF('PLAN EMPLEADO'!I:I,Tabla1[[#This Row],[Mail]])=0,"No","Si")</f>
        <v>Si</v>
      </c>
      <c r="AV2021" s="115" t="s">
        <v>8322</v>
      </c>
      <c r="AW2021" s="194"/>
    </row>
    <row r="2022" spans="1:49" x14ac:dyDescent="0.2">
      <c r="A2022" s="103" t="s">
        <v>27</v>
      </c>
      <c r="B2022" s="193" t="s">
        <v>10695</v>
      </c>
      <c r="C2022" s="193" t="s">
        <v>8006</v>
      </c>
      <c r="D2022" s="103" t="s">
        <v>30</v>
      </c>
      <c r="E2022" s="193" t="str">
        <f>+LEFT(Tabla1[[#This Row],[RutDV]],8)</f>
        <v>27181563</v>
      </c>
      <c r="F2022" s="193" t="str">
        <f>+RIGHT(Tabla1[[#This Row],[RutDV]],1)</f>
        <v>8</v>
      </c>
      <c r="G2022" s="103" t="s">
        <v>8472</v>
      </c>
      <c r="H2022" s="103" t="s">
        <v>8514</v>
      </c>
      <c r="I2022" s="104" t="str">
        <f>+TRIM(Tabla1[[#This Row],[Nombres]]&amp;" "&amp;Tabla1[[#This Row],[Apellidos]])</f>
        <v>FABIOLA ANDREINA ZOZAYA CARETTO</v>
      </c>
      <c r="J2022" s="103" t="s">
        <v>8492</v>
      </c>
      <c r="K2022" s="103" t="s">
        <v>8493</v>
      </c>
      <c r="L2022" s="103" t="s">
        <v>2497</v>
      </c>
      <c r="M2022" s="193" t="s">
        <v>7303</v>
      </c>
      <c r="N2022" s="193" t="s">
        <v>11856</v>
      </c>
      <c r="O2022" s="103"/>
      <c r="P2022" s="105"/>
      <c r="Q2022" s="105"/>
      <c r="R2022" s="158"/>
      <c r="S2022" s="158"/>
      <c r="T2022" s="158"/>
      <c r="U2022" s="158"/>
      <c r="V2022" s="105">
        <v>32921</v>
      </c>
      <c r="W2022" s="37" t="s">
        <v>7332</v>
      </c>
      <c r="X2022" s="37" t="s">
        <v>579</v>
      </c>
      <c r="Y2022" s="37" t="str">
        <f>+IFERROR(VLOOKUP(Tabla1[[#This Row],[Supervisor]],STAFF!E:H,4,0),"")</f>
        <v>WILLIAMS ENRIQUE DOMINGUEZ BARRADA</v>
      </c>
      <c r="Z2022" s="105">
        <v>43923</v>
      </c>
      <c r="AA2022" s="105">
        <v>43938</v>
      </c>
      <c r="AB2022" s="103"/>
      <c r="AC2022" s="105">
        <v>43941</v>
      </c>
      <c r="AD2022" s="103" t="s">
        <v>8514</v>
      </c>
      <c r="AE2022" s="103" t="s">
        <v>8514</v>
      </c>
      <c r="AF2022" s="103">
        <v>19386</v>
      </c>
      <c r="AG2022" s="103" t="s">
        <v>8527</v>
      </c>
      <c r="AH2022" s="103"/>
      <c r="AI2022" s="103"/>
      <c r="AJ2022" s="103" t="s">
        <v>8507</v>
      </c>
      <c r="AK2022" s="103" t="s">
        <v>7509</v>
      </c>
      <c r="AL2022" s="103">
        <v>45</v>
      </c>
      <c r="AM2022" s="193" t="s">
        <v>3519</v>
      </c>
      <c r="AN2022" s="103">
        <f>+IF(AL2022=45,1,"")</f>
        <v>1</v>
      </c>
      <c r="AO2022" s="105">
        <f ca="1">+TODAY()</f>
        <v>44256</v>
      </c>
      <c r="AP2022" s="104">
        <f ca="1">+IF(Tabla1[[#This Row],[Fecha Ingreso Plataforma]]="","",AO2022-AC2022)</f>
        <v>315</v>
      </c>
      <c r="AQ2022" s="105"/>
      <c r="AR2022" s="106" t="str">
        <f>+IF(Tabla1[[#This Row],[Fecha Baja]]="","",VALUE(1&amp;"/"&amp;MONTH(Tabla1[[#This Row],[Fecha Baja]])&amp;"/"&amp;YEAR(Tabla1[[#This Row],[Fecha Baja]])))</f>
        <v/>
      </c>
      <c r="AS2022" s="106">
        <f>IF(Tabla1[[#This Row],[Fecha Ingreso Plataforma]]="","",VALUE(1&amp;"/"&amp;MONTH(Tabla1[[#This Row],[Fecha Ingreso Plataforma]])&amp;"/"&amp;YEAR(Tabla1[[#This Row],[Fecha Ingreso Plataforma]])))</f>
        <v>43922</v>
      </c>
      <c r="AT2022" s="104" t="str">
        <f ca="1">+IF(AND(Tabla1[[#This Row],[dias]]&gt;=135,Tabla1[[#This Row],[Estado]]="Vigente"),"Si","No")</f>
        <v>Si</v>
      </c>
      <c r="AU2022" s="104" t="str">
        <f>+IF(COUNTIF('PLAN EMPLEADO'!I:I,Tabla1[[#This Row],[Mail]])=0,"No","Si")</f>
        <v>Si</v>
      </c>
      <c r="AV2022" s="154" t="s">
        <v>8321</v>
      </c>
      <c r="AW2022" s="194" t="s">
        <v>9006</v>
      </c>
    </row>
    <row r="2023" spans="1:49" x14ac:dyDescent="0.2">
      <c r="A2023" s="37" t="s">
        <v>27</v>
      </c>
      <c r="B2023" s="193" t="s">
        <v>10695</v>
      </c>
      <c r="C2023" s="150" t="s">
        <v>8006</v>
      </c>
      <c r="D2023" s="37" t="s">
        <v>30</v>
      </c>
      <c r="E2023" s="193" t="str">
        <f>+LEFT(Tabla1[[#This Row],[RutDV]],8)</f>
        <v>17452770</v>
      </c>
      <c r="F2023" s="193" t="str">
        <f>+RIGHT(Tabla1[[#This Row],[RutDV]],1)</f>
        <v>9</v>
      </c>
      <c r="G2023" s="193" t="s">
        <v>8820</v>
      </c>
      <c r="H2023" s="193" t="s">
        <v>8840</v>
      </c>
      <c r="I2023" s="194" t="str">
        <f>+TRIM(Tabla1[[#This Row],[Nombres]]&amp;" "&amp;Tabla1[[#This Row],[Apellidos]])</f>
        <v>HELIO ADAN MUÑOZ PAZ</v>
      </c>
      <c r="J2023" s="193" t="s">
        <v>8793</v>
      </c>
      <c r="K2023" s="193" t="s">
        <v>8794</v>
      </c>
      <c r="L2023" s="193" t="s">
        <v>2494</v>
      </c>
      <c r="M2023" s="193" t="s">
        <v>2493</v>
      </c>
      <c r="N2023" s="193" t="s">
        <v>2496</v>
      </c>
      <c r="O2023" s="193" t="s">
        <v>3533</v>
      </c>
      <c r="P2023" s="195">
        <v>44195</v>
      </c>
      <c r="Q2023" s="195"/>
      <c r="R2023" s="196"/>
      <c r="S2023" s="196"/>
      <c r="T2023" s="196"/>
      <c r="U2023" s="196"/>
      <c r="V2023" s="195">
        <v>32978</v>
      </c>
      <c r="W2023" s="193" t="s">
        <v>7332</v>
      </c>
      <c r="X2023" s="37" t="s">
        <v>579</v>
      </c>
      <c r="Y2023" s="37" t="str">
        <f>+IFERROR(VLOOKUP(Tabla1[[#This Row],[Supervisor]],STAFF!E:H,4,0),"")</f>
        <v>WILLIAMS ENRIQUE DOMINGUEZ BARRADA</v>
      </c>
      <c r="Z2023" s="195">
        <v>44025</v>
      </c>
      <c r="AA2023" s="195">
        <v>44036</v>
      </c>
      <c r="AB2023" s="193"/>
      <c r="AC2023" s="195">
        <v>44039</v>
      </c>
      <c r="AD2023" s="193" t="s">
        <v>8840</v>
      </c>
      <c r="AE2023" s="193" t="s">
        <v>8840</v>
      </c>
      <c r="AF2023" s="193">
        <v>19284</v>
      </c>
      <c r="AG2023" s="193" t="s">
        <v>8860</v>
      </c>
      <c r="AH2023" s="193"/>
      <c r="AI2023" s="193"/>
      <c r="AJ2023" s="193">
        <v>78</v>
      </c>
      <c r="AK2023" s="37" t="s">
        <v>5890</v>
      </c>
      <c r="AL2023" s="193">
        <v>45</v>
      </c>
      <c r="AM2023" s="193" t="s">
        <v>3519</v>
      </c>
      <c r="AN2023" s="193">
        <f>+IF(AL2023=45,1,"")</f>
        <v>1</v>
      </c>
      <c r="AO2023" s="195">
        <f ca="1">+TODAY()</f>
        <v>44256</v>
      </c>
      <c r="AP2023" s="194">
        <f ca="1">+IF(Tabla1[[#This Row],[Fecha Ingreso Plataforma]]="","",AO2023-AC2023)</f>
        <v>217</v>
      </c>
      <c r="AQ2023" s="195"/>
      <c r="AR2023" s="197">
        <f>+IF(Tabla1[[#This Row],[Fecha Baja]]="","",VALUE(1&amp;"/"&amp;MONTH(Tabla1[[#This Row],[Fecha Baja]])&amp;"/"&amp;YEAR(Tabla1[[#This Row],[Fecha Baja]])))</f>
        <v>44166</v>
      </c>
      <c r="AS2023" s="197">
        <f>IF(Tabla1[[#This Row],[Fecha Ingreso Plataforma]]="","",VALUE(1&amp;"/"&amp;MONTH(Tabla1[[#This Row],[Fecha Ingreso Plataforma]])&amp;"/"&amp;YEAR(Tabla1[[#This Row],[Fecha Ingreso Plataforma]])))</f>
        <v>44013</v>
      </c>
      <c r="AT2023" s="194" t="str">
        <f ca="1">+IF(AND(Tabla1[[#This Row],[dias]]&gt;=135,Tabla1[[#This Row],[Estado]]="Vigente"),"Si","No")</f>
        <v>No</v>
      </c>
      <c r="AU2023" s="194" t="str">
        <f>+IF(COUNTIF('PLAN EMPLEADO'!I:I,Tabla1[[#This Row],[Mail]])=0,"No","Si")</f>
        <v>Si</v>
      </c>
      <c r="AV2023" s="194" t="s">
        <v>8322</v>
      </c>
      <c r="AW2023" s="194"/>
    </row>
    <row r="2024" spans="1:49" x14ac:dyDescent="0.2">
      <c r="A2024" s="37" t="s">
        <v>27</v>
      </c>
      <c r="B2024" s="193" t="s">
        <v>10695</v>
      </c>
      <c r="C2024" s="193" t="s">
        <v>8006</v>
      </c>
      <c r="D2024" s="37" t="s">
        <v>30</v>
      </c>
      <c r="E2024" s="193" t="str">
        <f>+LEFT(Tabla1[[#This Row],[RutDV]],8)</f>
        <v>19660209</v>
      </c>
      <c r="F2024" s="193" t="str">
        <f>+RIGHT(Tabla1[[#This Row],[RutDV]],1)</f>
        <v>7</v>
      </c>
      <c r="G2024" s="193" t="s">
        <v>8877</v>
      </c>
      <c r="H2024" s="193" t="s">
        <v>9016</v>
      </c>
      <c r="I2024" s="194" t="str">
        <f>+TRIM(Tabla1[[#This Row],[Nombres]]&amp;" "&amp;Tabla1[[#This Row],[Apellidos]])</f>
        <v>ALVARO DANIEL ALDANA RUBIO</v>
      </c>
      <c r="J2024" s="193" t="s">
        <v>8903</v>
      </c>
      <c r="K2024" s="193" t="s">
        <v>8904</v>
      </c>
      <c r="L2024" s="193" t="s">
        <v>2494</v>
      </c>
      <c r="M2024" s="193" t="s">
        <v>2493</v>
      </c>
      <c r="N2024" s="202" t="s">
        <v>2495</v>
      </c>
      <c r="O2024" s="193" t="s">
        <v>3107</v>
      </c>
      <c r="P2024" s="94">
        <v>44161</v>
      </c>
      <c r="Q2024" s="195"/>
      <c r="R2024" s="196"/>
      <c r="S2024" s="196"/>
      <c r="T2024" s="196"/>
      <c r="U2024" s="196"/>
      <c r="V2024" s="195">
        <v>35574</v>
      </c>
      <c r="W2024" s="37" t="s">
        <v>7332</v>
      </c>
      <c r="X2024" s="37" t="s">
        <v>579</v>
      </c>
      <c r="Y2024" s="37" t="str">
        <f>+IFERROR(VLOOKUP(Tabla1[[#This Row],[Supervisor]],STAFF!E:H,4,0),"")</f>
        <v>WILLIAMS ENRIQUE DOMINGUEZ BARRADA</v>
      </c>
      <c r="Z2024" s="195">
        <v>44032</v>
      </c>
      <c r="AA2024" s="195">
        <v>44042</v>
      </c>
      <c r="AB2024" s="193"/>
      <c r="AC2024" s="195">
        <v>44043</v>
      </c>
      <c r="AD2024" s="193" t="s">
        <v>9016</v>
      </c>
      <c r="AE2024" s="193" t="s">
        <v>9016</v>
      </c>
      <c r="AF2024" s="193">
        <v>19409</v>
      </c>
      <c r="AG2024" s="193" t="s">
        <v>9040</v>
      </c>
      <c r="AH2024" s="193"/>
      <c r="AI2024" s="193"/>
      <c r="AJ2024" s="193">
        <v>79</v>
      </c>
      <c r="AK2024" s="193" t="s">
        <v>5846</v>
      </c>
      <c r="AL2024" s="193">
        <v>45</v>
      </c>
      <c r="AM2024" s="191" t="s">
        <v>3519</v>
      </c>
      <c r="AN2024" s="193">
        <f>+IF(AL2024=45,1,"")</f>
        <v>1</v>
      </c>
      <c r="AO2024" s="195">
        <f ca="1">+TODAY()</f>
        <v>44256</v>
      </c>
      <c r="AP2024" s="194">
        <f ca="1">+IF(Tabla1[[#This Row],[Fecha Ingreso Plataforma]]="","",AO2024-AC2024)</f>
        <v>213</v>
      </c>
      <c r="AQ2024" s="195"/>
      <c r="AR2024" s="197">
        <f>+IF(Tabla1[[#This Row],[Fecha Baja]]="","",VALUE(1&amp;"/"&amp;MONTH(Tabla1[[#This Row],[Fecha Baja]])&amp;"/"&amp;YEAR(Tabla1[[#This Row],[Fecha Baja]])))</f>
        <v>44136</v>
      </c>
      <c r="AS2024" s="197">
        <f>IF(Tabla1[[#This Row],[Fecha Ingreso Plataforma]]="","",VALUE(1&amp;"/"&amp;MONTH(Tabla1[[#This Row],[Fecha Ingreso Plataforma]])&amp;"/"&amp;YEAR(Tabla1[[#This Row],[Fecha Ingreso Plataforma]])))</f>
        <v>44013</v>
      </c>
      <c r="AT2024" s="194" t="str">
        <f ca="1">+IF(AND(Tabla1[[#This Row],[dias]]&gt;=135,Tabla1[[#This Row],[Estado]]="Vigente"),"Si","No")</f>
        <v>No</v>
      </c>
      <c r="AU2024" s="194" t="str">
        <f>+IF(COUNTIF('PLAN EMPLEADO'!I:I,Tabla1[[#This Row],[Mail]])=0,"No","Si")</f>
        <v>No</v>
      </c>
      <c r="AV2024" s="194" t="s">
        <v>709</v>
      </c>
      <c r="AW2024" s="194"/>
    </row>
    <row r="2025" spans="1:49" x14ac:dyDescent="0.2">
      <c r="A2025" s="37" t="s">
        <v>27</v>
      </c>
      <c r="B2025" s="193" t="s">
        <v>10695</v>
      </c>
      <c r="C2025" s="150" t="s">
        <v>8006</v>
      </c>
      <c r="D2025" s="37" t="s">
        <v>30</v>
      </c>
      <c r="E2025" s="193" t="str">
        <f>+LEFT(Tabla1[[#This Row],[RutDV]],8)</f>
        <v>23142119</v>
      </c>
      <c r="F2025" s="193" t="str">
        <f>+RIGHT(Tabla1[[#This Row],[RutDV]],1)</f>
        <v>K</v>
      </c>
      <c r="G2025" s="37" t="s">
        <v>7915</v>
      </c>
      <c r="H2025" s="37" t="s">
        <v>7946</v>
      </c>
      <c r="I2025" s="41" t="str">
        <f>+TRIM(Tabla1[[#This Row],[Nombres]]&amp;" "&amp;Tabla1[[#This Row],[Apellidos]])</f>
        <v>STEPHANIE ESPINOZA PARRA</v>
      </c>
      <c r="J2025" s="37" t="s">
        <v>7904</v>
      </c>
      <c r="K2025" s="37" t="s">
        <v>7905</v>
      </c>
      <c r="L2025" s="193" t="s">
        <v>2494</v>
      </c>
      <c r="M2025" s="193" t="s">
        <v>2493</v>
      </c>
      <c r="N2025" s="193" t="s">
        <v>2496</v>
      </c>
      <c r="O2025" s="193" t="s">
        <v>3533</v>
      </c>
      <c r="P2025" s="40">
        <v>44215</v>
      </c>
      <c r="R2025" s="45"/>
      <c r="S2025" s="45"/>
      <c r="T2025" s="45"/>
      <c r="U2025" s="45"/>
      <c r="V2025" s="40" t="s">
        <v>7930</v>
      </c>
      <c r="W2025" s="37" t="s">
        <v>7332</v>
      </c>
      <c r="X2025" s="37" t="s">
        <v>579</v>
      </c>
      <c r="Y2025" s="37" t="str">
        <f>+IFERROR(VLOOKUP(Tabla1[[#This Row],[Supervisor]],STAFF!E:H,4,0),"")</f>
        <v>WILLIAMS ENRIQUE DOMINGUEZ BARRADA</v>
      </c>
      <c r="Z2025" s="40">
        <v>43810</v>
      </c>
      <c r="AA2025" s="40">
        <v>43833</v>
      </c>
      <c r="AC2025" s="40">
        <v>43836</v>
      </c>
      <c r="AD2025" s="37" t="s">
        <v>7946</v>
      </c>
      <c r="AE2025" s="37" t="s">
        <v>7946</v>
      </c>
      <c r="AF2025" s="37">
        <v>19376</v>
      </c>
      <c r="AG2025" s="37" t="s">
        <v>7960</v>
      </c>
      <c r="AJ2025" s="37" t="s">
        <v>7931</v>
      </c>
      <c r="AK2025" s="40" t="s">
        <v>7932</v>
      </c>
      <c r="AL2025" s="37">
        <v>45</v>
      </c>
      <c r="AM2025" s="37" t="s">
        <v>3519</v>
      </c>
      <c r="AN2025" s="37">
        <f>+IF(AL2025=45,1,"")</f>
        <v>1</v>
      </c>
      <c r="AO2025" s="40">
        <f ca="1">+TODAY()</f>
        <v>44256</v>
      </c>
      <c r="AP2025" s="41">
        <f ca="1">+IF(Tabla1[[#This Row],[Fecha Ingreso Plataforma]]="","",AO2025-AC2025)</f>
        <v>420</v>
      </c>
      <c r="AQ2025" s="40"/>
      <c r="AR2025" s="42">
        <f>+IF(Tabla1[[#This Row],[Fecha Baja]]="","",VALUE(1&amp;"/"&amp;MONTH(Tabla1[[#This Row],[Fecha Baja]])&amp;"/"&amp;YEAR(Tabla1[[#This Row],[Fecha Baja]])))</f>
        <v>44197</v>
      </c>
      <c r="AS2025" s="42">
        <f>IF(Tabla1[[#This Row],[Fecha Ingreso Plataforma]]="","",VALUE(1&amp;"/"&amp;MONTH(Tabla1[[#This Row],[Fecha Ingreso Plataforma]])&amp;"/"&amp;YEAR(Tabla1[[#This Row],[Fecha Ingreso Plataforma]])))</f>
        <v>43831</v>
      </c>
      <c r="AT2025" s="41" t="str">
        <f ca="1">+IF(AND(Tabla1[[#This Row],[dias]]&gt;=135,Tabla1[[#This Row],[Estado]]="Vigente"),"Si","No")</f>
        <v>No</v>
      </c>
      <c r="AU2025" s="41" t="str">
        <f>+IF(COUNTIF('PLAN EMPLEADO'!I:I,Tabla1[[#This Row],[Mail]])=0,"No","Si")</f>
        <v>Si</v>
      </c>
      <c r="AV2025" s="154" t="s">
        <v>8321</v>
      </c>
      <c r="AW2025" s="194"/>
    </row>
    <row r="2026" spans="1:49" x14ac:dyDescent="0.2">
      <c r="A2026" s="193" t="s">
        <v>27</v>
      </c>
      <c r="B2026" s="193" t="s">
        <v>10695</v>
      </c>
      <c r="C2026" s="193" t="s">
        <v>8006</v>
      </c>
      <c r="D2026" s="193" t="s">
        <v>30</v>
      </c>
      <c r="E2026" s="193" t="str">
        <f>+LEFT(Tabla1[[#This Row],[RutDV]],8)</f>
        <v>19948247</v>
      </c>
      <c r="F2026" s="193" t="str">
        <f>+RIGHT(Tabla1[[#This Row],[RutDV]],1)</f>
        <v>5</v>
      </c>
      <c r="G2026" s="193" t="s">
        <v>9573</v>
      </c>
      <c r="H2026" s="193" t="s">
        <v>9811</v>
      </c>
      <c r="I2026" s="194" t="str">
        <f>+TRIM(Tabla1[[#This Row],[Nombres]]&amp;" "&amp;Tabla1[[#This Row],[Apellidos]])</f>
        <v>JOYCE ELIZABETH ROJAS CORTES</v>
      </c>
      <c r="J2026" s="193" t="s">
        <v>9609</v>
      </c>
      <c r="K2026" s="193" t="s">
        <v>1402</v>
      </c>
      <c r="L2026" s="193" t="s">
        <v>2494</v>
      </c>
      <c r="M2026" s="211" t="s">
        <v>2493</v>
      </c>
      <c r="N2026" s="193" t="s">
        <v>2496</v>
      </c>
      <c r="O2026" s="193" t="s">
        <v>3533</v>
      </c>
      <c r="P2026" s="195">
        <v>44231</v>
      </c>
      <c r="Q2026" s="195"/>
      <c r="R2026" s="196"/>
      <c r="S2026" s="196"/>
      <c r="T2026" s="196"/>
      <c r="U2026" s="196"/>
      <c r="V2026" s="195" t="s">
        <v>9639</v>
      </c>
      <c r="W2026" s="37" t="s">
        <v>7332</v>
      </c>
      <c r="X2026" s="37" t="s">
        <v>579</v>
      </c>
      <c r="Y2026" s="37" t="str">
        <f>+IFERROR(VLOOKUP(Tabla1[[#This Row],[Supervisor]],STAFF!E:H,4,0),"")</f>
        <v>WILLIAMS ENRIQUE DOMINGUEZ BARRADA</v>
      </c>
      <c r="Z2026" s="195">
        <v>44055</v>
      </c>
      <c r="AA2026" s="195">
        <v>44070</v>
      </c>
      <c r="AB2026" s="193"/>
      <c r="AC2026" s="195">
        <v>44071</v>
      </c>
      <c r="AD2026" s="193" t="s">
        <v>9811</v>
      </c>
      <c r="AE2026" s="193" t="s">
        <v>9811</v>
      </c>
      <c r="AF2026" s="193">
        <v>19449</v>
      </c>
      <c r="AG2026" s="193" t="s">
        <v>9835</v>
      </c>
      <c r="AH2026" s="193"/>
      <c r="AI2026" s="193"/>
      <c r="AJ2026" s="193" t="s">
        <v>9646</v>
      </c>
      <c r="AK2026" s="193" t="s">
        <v>7509</v>
      </c>
      <c r="AL2026" s="193">
        <v>45</v>
      </c>
      <c r="AM2026" s="193" t="s">
        <v>3519</v>
      </c>
      <c r="AN2026" s="193">
        <f>+IF(AL2026=45,1,"")</f>
        <v>1</v>
      </c>
      <c r="AO2026" s="195">
        <f ca="1">+TODAY()</f>
        <v>44256</v>
      </c>
      <c r="AP2026" s="194">
        <f ca="1">+IF(Tabla1[[#This Row],[Fecha Ingreso Plataforma]]="","",AO2026-AC2026)</f>
        <v>185</v>
      </c>
      <c r="AQ2026" s="195"/>
      <c r="AR2026" s="197">
        <f>+IF(Tabla1[[#This Row],[Fecha Baja]]="","",VALUE(1&amp;"/"&amp;MONTH(Tabla1[[#This Row],[Fecha Baja]])&amp;"/"&amp;YEAR(Tabla1[[#This Row],[Fecha Baja]])))</f>
        <v>44228</v>
      </c>
      <c r="AS2026" s="197">
        <f>IF(Tabla1[[#This Row],[Fecha Ingreso Plataforma]]="","",VALUE(1&amp;"/"&amp;MONTH(Tabla1[[#This Row],[Fecha Ingreso Plataforma]])&amp;"/"&amp;YEAR(Tabla1[[#This Row],[Fecha Ingreso Plataforma]])))</f>
        <v>44044</v>
      </c>
      <c r="AT2026" s="194" t="str">
        <f ca="1">+IF(AND(Tabla1[[#This Row],[dias]]&gt;=135,Tabla1[[#This Row],[Estado]]="Vigente"),"Si","No")</f>
        <v>No</v>
      </c>
      <c r="AU2026" s="194" t="str">
        <f>+IF(COUNTIF('PLAN EMPLEADO'!I:I,Tabla1[[#This Row],[Mail]])=0,"No","Si")</f>
        <v>No</v>
      </c>
      <c r="AV2026" s="194" t="s">
        <v>8322</v>
      </c>
      <c r="AW2026" s="194" t="s">
        <v>9010</v>
      </c>
    </row>
    <row r="2027" spans="1:49" x14ac:dyDescent="0.2">
      <c r="A2027" s="37" t="s">
        <v>27</v>
      </c>
      <c r="B2027" s="193" t="s">
        <v>11429</v>
      </c>
      <c r="C2027" s="193" t="s">
        <v>11428</v>
      </c>
      <c r="D2027" s="37" t="s">
        <v>30</v>
      </c>
      <c r="E2027" s="193" t="str">
        <f>+LEFT(Tabla1[[#This Row],[RutDV]],8)</f>
        <v>26396310</v>
      </c>
      <c r="F2027" s="193" t="str">
        <f>+RIGHT(Tabla1[[#This Row],[RutDV]],1)</f>
        <v>5</v>
      </c>
      <c r="G2027" s="193" t="s">
        <v>6694</v>
      </c>
      <c r="H2027" s="37" t="s">
        <v>6883</v>
      </c>
      <c r="I2027" s="194" t="str">
        <f>+TRIM(Tabla1[[#This Row],[Nombres]]&amp;" "&amp;Tabla1[[#This Row],[Apellidos]])</f>
        <v>JOSE LUIS ROJAS PEREZ</v>
      </c>
      <c r="J2027" s="193" t="s">
        <v>8104</v>
      </c>
      <c r="K2027" s="193" t="s">
        <v>10691</v>
      </c>
      <c r="L2027" s="193" t="s">
        <v>2497</v>
      </c>
      <c r="M2027" s="193" t="s">
        <v>2500</v>
      </c>
      <c r="N2027" s="193"/>
      <c r="O2027" s="193"/>
      <c r="P2027" s="195"/>
      <c r="Q2027" s="195" t="s">
        <v>7774</v>
      </c>
      <c r="R2027" s="196"/>
      <c r="S2027" s="196"/>
      <c r="T2027" s="196"/>
      <c r="U2027" s="196"/>
      <c r="V2027" s="195" t="s">
        <v>11411</v>
      </c>
      <c r="W2027" s="195" t="s">
        <v>5408</v>
      </c>
      <c r="X2027" s="193" t="s">
        <v>4599</v>
      </c>
      <c r="Y2027" s="193" t="str">
        <f>+IFERROR(VLOOKUP(Tabla1[[#This Row],[Supervisor]],STAFF!E:H,4,0),"")</f>
        <v>WILLIAMS ENRIQUE DOMINGUEZ BARRADA</v>
      </c>
      <c r="Z2027" s="195">
        <v>44201</v>
      </c>
      <c r="AA2027" s="195">
        <v>44218</v>
      </c>
      <c r="AB2027" s="193"/>
      <c r="AC2027" s="195">
        <v>44221</v>
      </c>
      <c r="AD2027" s="37" t="s">
        <v>6883</v>
      </c>
      <c r="AE2027" s="37" t="s">
        <v>6883</v>
      </c>
      <c r="AF2027" s="193"/>
      <c r="AG2027" s="37" t="s">
        <v>6895</v>
      </c>
      <c r="AH2027" s="193"/>
      <c r="AI2027" s="193"/>
      <c r="AJ2027" s="193" t="s">
        <v>11427</v>
      </c>
      <c r="AK2027" s="193" t="s">
        <v>10493</v>
      </c>
      <c r="AL2027" s="193">
        <v>30</v>
      </c>
      <c r="AM2027" s="193" t="s">
        <v>3519</v>
      </c>
      <c r="AN2027" s="193" t="str">
        <f>+IF(AL2027=45,1,"")</f>
        <v/>
      </c>
      <c r="AO2027" s="195">
        <f ca="1">+TODAY()</f>
        <v>44256</v>
      </c>
      <c r="AP2027" s="194">
        <f ca="1">+IF(Tabla1[[#This Row],[Fecha Ingreso Plataforma]]="","",AO2027-AC2027)</f>
        <v>35</v>
      </c>
      <c r="AQ2027" s="195"/>
      <c r="AR2027" s="197" t="str">
        <f>+IF(Tabla1[[#This Row],[Fecha Baja]]="","",VALUE(1&amp;"/"&amp;MONTH(Tabla1[[#This Row],[Fecha Baja]])&amp;"/"&amp;YEAR(Tabla1[[#This Row],[Fecha Baja]])))</f>
        <v/>
      </c>
      <c r="AS2027" s="197">
        <f>IF(Tabla1[[#This Row],[Fecha Ingreso Plataforma]]="","",VALUE(1&amp;"/"&amp;MONTH(Tabla1[[#This Row],[Fecha Ingreso Plataforma]])&amp;"/"&amp;YEAR(Tabla1[[#This Row],[Fecha Ingreso Plataforma]])))</f>
        <v>44197</v>
      </c>
      <c r="AT2027" s="194" t="str">
        <f ca="1">+IF(AND(Tabla1[[#This Row],[dias]]&gt;=135,Tabla1[[#This Row],[Estado]]="Vigente"),"Si","No")</f>
        <v>No</v>
      </c>
      <c r="AU2027" s="194" t="str">
        <f>+IF(COUNTIF('PLAN EMPLEADO'!I:I,Tabla1[[#This Row],[Mail]])=0,"No","Si")</f>
        <v>Si</v>
      </c>
      <c r="AV2027" s="194"/>
      <c r="AW2027" s="194" t="s">
        <v>9006</v>
      </c>
    </row>
    <row r="2028" spans="1:49" x14ac:dyDescent="0.2">
      <c r="A2028" s="37" t="s">
        <v>27</v>
      </c>
      <c r="B2028" s="193" t="s">
        <v>11429</v>
      </c>
      <c r="C2028" s="193" t="s">
        <v>11428</v>
      </c>
      <c r="D2028" s="37" t="s">
        <v>30</v>
      </c>
      <c r="E2028" s="193" t="str">
        <f>+LEFT(Tabla1[[#This Row],[RutDV]],8)</f>
        <v>18580660</v>
      </c>
      <c r="F2028" s="193" t="str">
        <f>+RIGHT(Tabla1[[#This Row],[RutDV]],1)</f>
        <v>K</v>
      </c>
      <c r="G2028" s="193" t="s">
        <v>11401</v>
      </c>
      <c r="H2028" s="193" t="s">
        <v>9809</v>
      </c>
      <c r="I2028" s="194" t="str">
        <f>+TRIM(Tabla1[[#This Row],[Nombres]]&amp;" "&amp;Tabla1[[#This Row],[Apellidos]])</f>
        <v>LUIS ANTONIO GARCIA MONTERO</v>
      </c>
      <c r="J2028" s="193" t="s">
        <v>3794</v>
      </c>
      <c r="K2028" s="193" t="s">
        <v>9607</v>
      </c>
      <c r="L2028" s="193" t="s">
        <v>2497</v>
      </c>
      <c r="M2028" s="193" t="s">
        <v>2500</v>
      </c>
      <c r="N2028" s="193"/>
      <c r="O2028" s="193"/>
      <c r="P2028" s="195"/>
      <c r="Q2028" s="195" t="s">
        <v>7774</v>
      </c>
      <c r="R2028" s="196"/>
      <c r="S2028" s="196"/>
      <c r="T2028" s="196"/>
      <c r="U2028" s="196"/>
      <c r="V2028" s="195" t="s">
        <v>9637</v>
      </c>
      <c r="W2028" s="195" t="s">
        <v>5408</v>
      </c>
      <c r="X2028" s="193" t="s">
        <v>4599</v>
      </c>
      <c r="Y2028" s="193" t="str">
        <f>+IFERROR(VLOOKUP(Tabla1[[#This Row],[Supervisor]],STAFF!E:H,4,0),"")</f>
        <v>WILLIAMS ENRIQUE DOMINGUEZ BARRADA</v>
      </c>
      <c r="Z2028" s="195">
        <v>44201</v>
      </c>
      <c r="AA2028" s="195">
        <v>44218</v>
      </c>
      <c r="AB2028" s="193"/>
      <c r="AC2028" s="195">
        <v>44221</v>
      </c>
      <c r="AD2028" s="193" t="s">
        <v>9809</v>
      </c>
      <c r="AE2028" s="193" t="s">
        <v>9809</v>
      </c>
      <c r="AF2028" s="193"/>
      <c r="AG2028" s="193" t="s">
        <v>9833</v>
      </c>
      <c r="AH2028" s="193"/>
      <c r="AI2028" s="193"/>
      <c r="AJ2028" s="193" t="s">
        <v>11427</v>
      </c>
      <c r="AK2028" s="193" t="s">
        <v>10493</v>
      </c>
      <c r="AL2028" s="193">
        <v>45</v>
      </c>
      <c r="AM2028" s="193" t="s">
        <v>3519</v>
      </c>
      <c r="AN2028" s="193">
        <f>+IF(AL2028=45,1,"")</f>
        <v>1</v>
      </c>
      <c r="AO2028" s="195">
        <f ca="1">+TODAY()</f>
        <v>44256</v>
      </c>
      <c r="AP2028" s="194">
        <f ca="1">+IF(Tabla1[[#This Row],[Fecha Ingreso Plataforma]]="","",AO2028-AC2028)</f>
        <v>35</v>
      </c>
      <c r="AQ2028" s="195"/>
      <c r="AR2028" s="197" t="str">
        <f>+IF(Tabla1[[#This Row],[Fecha Baja]]="","",VALUE(1&amp;"/"&amp;MONTH(Tabla1[[#This Row],[Fecha Baja]])&amp;"/"&amp;YEAR(Tabla1[[#This Row],[Fecha Baja]])))</f>
        <v/>
      </c>
      <c r="AS2028" s="197">
        <f>IF(Tabla1[[#This Row],[Fecha Ingreso Plataforma]]="","",VALUE(1&amp;"/"&amp;MONTH(Tabla1[[#This Row],[Fecha Ingreso Plataforma]])&amp;"/"&amp;YEAR(Tabla1[[#This Row],[Fecha Ingreso Plataforma]])))</f>
        <v>44197</v>
      </c>
      <c r="AT2028" s="194" t="str">
        <f ca="1">+IF(AND(Tabla1[[#This Row],[dias]]&gt;=135,Tabla1[[#This Row],[Estado]]="Vigente"),"Si","No")</f>
        <v>No</v>
      </c>
      <c r="AU2028" s="194" t="str">
        <f>+IF(COUNTIF('PLAN EMPLEADO'!I:I,Tabla1[[#This Row],[Mail]])=0,"No","Si")</f>
        <v>No</v>
      </c>
      <c r="AV2028" s="194"/>
      <c r="AW2028" s="194" t="s">
        <v>11426</v>
      </c>
    </row>
    <row r="2029" spans="1:49" x14ac:dyDescent="0.2">
      <c r="A2029" s="37" t="s">
        <v>27</v>
      </c>
      <c r="B2029" s="193" t="s">
        <v>11429</v>
      </c>
      <c r="C2029" s="193" t="s">
        <v>11428</v>
      </c>
      <c r="D2029" s="37" t="s">
        <v>30</v>
      </c>
      <c r="E2029" s="193" t="str">
        <f>+LEFT(Tabla1[[#This Row],[RutDV]],8)</f>
        <v>25637655</v>
      </c>
      <c r="F2029" s="193" t="str">
        <f>+RIGHT(Tabla1[[#This Row],[RutDV]],1)</f>
        <v>5</v>
      </c>
      <c r="G2029" s="193" t="s">
        <v>7519</v>
      </c>
      <c r="H2029" s="37" t="s">
        <v>4361</v>
      </c>
      <c r="I2029" s="194" t="str">
        <f>+TRIM(Tabla1[[#This Row],[Nombres]]&amp;" "&amp;Tabla1[[#This Row],[Apellidos]])</f>
        <v>GRACIELA ALEJANDRA RIVERA MONTES</v>
      </c>
      <c r="J2029" s="193" t="s">
        <v>7482</v>
      </c>
      <c r="K2029" s="193" t="s">
        <v>7483</v>
      </c>
      <c r="L2029" s="193" t="s">
        <v>2497</v>
      </c>
      <c r="M2029" s="193" t="s">
        <v>2500</v>
      </c>
      <c r="N2029" s="193"/>
      <c r="O2029" s="193"/>
      <c r="P2029" s="195"/>
      <c r="Q2029" s="195" t="s">
        <v>7774</v>
      </c>
      <c r="R2029" s="196"/>
      <c r="S2029" s="196"/>
      <c r="T2029" s="196"/>
      <c r="U2029" s="196"/>
      <c r="V2029" s="195" t="s">
        <v>11412</v>
      </c>
      <c r="W2029" s="195" t="s">
        <v>5408</v>
      </c>
      <c r="X2029" s="193" t="s">
        <v>4599</v>
      </c>
      <c r="Y2029" s="193" t="str">
        <f>+IFERROR(VLOOKUP(Tabla1[[#This Row],[Supervisor]],STAFF!E:H,4,0),"")</f>
        <v>WILLIAMS ENRIQUE DOMINGUEZ BARRADA</v>
      </c>
      <c r="Z2029" s="195">
        <v>44201</v>
      </c>
      <c r="AA2029" s="195">
        <v>44218</v>
      </c>
      <c r="AB2029" s="193"/>
      <c r="AC2029" s="195">
        <v>44221</v>
      </c>
      <c r="AD2029" s="37" t="s">
        <v>4361</v>
      </c>
      <c r="AE2029" s="37" t="s">
        <v>4361</v>
      </c>
      <c r="AG2029" s="37" t="s">
        <v>7676</v>
      </c>
      <c r="AH2029" s="193"/>
      <c r="AI2029" s="193"/>
      <c r="AJ2029" s="193" t="s">
        <v>11427</v>
      </c>
      <c r="AK2029" s="193" t="s">
        <v>10493</v>
      </c>
      <c r="AL2029" s="193">
        <v>30</v>
      </c>
      <c r="AM2029" s="193" t="s">
        <v>3519</v>
      </c>
      <c r="AN2029" s="193" t="str">
        <f>+IF(AL2029=45,1,"")</f>
        <v/>
      </c>
      <c r="AO2029" s="195">
        <f ca="1">+TODAY()</f>
        <v>44256</v>
      </c>
      <c r="AP2029" s="194">
        <f ca="1">+IF(Tabla1[[#This Row],[Fecha Ingreso Plataforma]]="","",AO2029-AC2029)</f>
        <v>35</v>
      </c>
      <c r="AQ2029" s="195"/>
      <c r="AR2029" s="197" t="str">
        <f>+IF(Tabla1[[#This Row],[Fecha Baja]]="","",VALUE(1&amp;"/"&amp;MONTH(Tabla1[[#This Row],[Fecha Baja]])&amp;"/"&amp;YEAR(Tabla1[[#This Row],[Fecha Baja]])))</f>
        <v/>
      </c>
      <c r="AS2029" s="197">
        <f>IF(Tabla1[[#This Row],[Fecha Ingreso Plataforma]]="","",VALUE(1&amp;"/"&amp;MONTH(Tabla1[[#This Row],[Fecha Ingreso Plataforma]])&amp;"/"&amp;YEAR(Tabla1[[#This Row],[Fecha Ingreso Plataforma]])))</f>
        <v>44197</v>
      </c>
      <c r="AT2029" s="194" t="str">
        <f ca="1">+IF(AND(Tabla1[[#This Row],[dias]]&gt;=135,Tabla1[[#This Row],[Estado]]="Vigente"),"Si","No")</f>
        <v>No</v>
      </c>
      <c r="AU2029" s="194" t="str">
        <f>+IF(COUNTIF('PLAN EMPLEADO'!I:I,Tabla1[[#This Row],[Mail]])=0,"No","Si")</f>
        <v>Si</v>
      </c>
      <c r="AV2029" s="194"/>
      <c r="AW2029" s="194" t="s">
        <v>9006</v>
      </c>
    </row>
    <row r="2030" spans="1:49" x14ac:dyDescent="0.2">
      <c r="A2030" s="37" t="s">
        <v>27</v>
      </c>
      <c r="B2030" s="193" t="s">
        <v>11429</v>
      </c>
      <c r="C2030" s="193" t="s">
        <v>11428</v>
      </c>
      <c r="D2030" s="37" t="s">
        <v>30</v>
      </c>
      <c r="E2030" s="193" t="str">
        <f>+LEFT(Tabla1[[#This Row],[RutDV]],8)</f>
        <v>18757908</v>
      </c>
      <c r="F2030" s="193" t="str">
        <f>+RIGHT(Tabla1[[#This Row],[RutDV]],1)</f>
        <v>2</v>
      </c>
      <c r="G2030" s="193" t="s">
        <v>11405</v>
      </c>
      <c r="H2030" s="193" t="s">
        <v>11596</v>
      </c>
      <c r="I2030" s="194" t="str">
        <f>+TRIM(Tabla1[[#This Row],[Nombres]]&amp;" "&amp;Tabla1[[#This Row],[Apellidos]])</f>
        <v>JAMES ALBERT CORTES GONZALEZ</v>
      </c>
      <c r="J2030" s="193" t="s">
        <v>11387</v>
      </c>
      <c r="K2030" s="193" t="s">
        <v>2486</v>
      </c>
      <c r="L2030" s="193" t="s">
        <v>2497</v>
      </c>
      <c r="M2030" s="193" t="s">
        <v>2500</v>
      </c>
      <c r="N2030" s="193"/>
      <c r="O2030" s="193"/>
      <c r="P2030" s="195"/>
      <c r="Q2030" s="195"/>
      <c r="R2030" s="196"/>
      <c r="S2030" s="196"/>
      <c r="T2030" s="196"/>
      <c r="U2030" s="196"/>
      <c r="V2030" s="195" t="s">
        <v>11417</v>
      </c>
      <c r="W2030" s="195" t="s">
        <v>5408</v>
      </c>
      <c r="X2030" s="193" t="s">
        <v>4599</v>
      </c>
      <c r="Y2030" s="193" t="str">
        <f>+IFERROR(VLOOKUP(Tabla1[[#This Row],[Supervisor]],STAFF!E:H,4,0),"")</f>
        <v>WILLIAMS ENRIQUE DOMINGUEZ BARRADA</v>
      </c>
      <c r="Z2030" s="195">
        <v>44201</v>
      </c>
      <c r="AA2030" s="195">
        <v>44218</v>
      </c>
      <c r="AB2030" s="193"/>
      <c r="AC2030" s="195">
        <v>44221</v>
      </c>
      <c r="AD2030" s="193" t="s">
        <v>11596</v>
      </c>
      <c r="AE2030" s="193" t="s">
        <v>11596</v>
      </c>
      <c r="AF2030" s="193">
        <v>19390</v>
      </c>
      <c r="AG2030" s="193" t="s">
        <v>11607</v>
      </c>
      <c r="AH2030" s="193"/>
      <c r="AI2030" s="193"/>
      <c r="AJ2030" s="193" t="s">
        <v>11427</v>
      </c>
      <c r="AK2030" s="193" t="s">
        <v>10493</v>
      </c>
      <c r="AL2030" s="193">
        <v>45</v>
      </c>
      <c r="AM2030" s="193" t="s">
        <v>3519</v>
      </c>
      <c r="AN2030" s="193">
        <f>+IF(AL2030=45,1,"")</f>
        <v>1</v>
      </c>
      <c r="AO2030" s="195">
        <f ca="1">+TODAY()</f>
        <v>44256</v>
      </c>
      <c r="AP2030" s="194">
        <f ca="1">+IF(Tabla1[[#This Row],[Fecha Ingreso Plataforma]]="","",AO2030-AC2030)</f>
        <v>35</v>
      </c>
      <c r="AQ2030" s="195"/>
      <c r="AR2030" s="197" t="str">
        <f>+IF(Tabla1[[#This Row],[Fecha Baja]]="","",VALUE(1&amp;"/"&amp;MONTH(Tabla1[[#This Row],[Fecha Baja]])&amp;"/"&amp;YEAR(Tabla1[[#This Row],[Fecha Baja]])))</f>
        <v/>
      </c>
      <c r="AS2030" s="197">
        <f>IF(Tabla1[[#This Row],[Fecha Ingreso Plataforma]]="","",VALUE(1&amp;"/"&amp;MONTH(Tabla1[[#This Row],[Fecha Ingreso Plataforma]])&amp;"/"&amp;YEAR(Tabla1[[#This Row],[Fecha Ingreso Plataforma]])))</f>
        <v>44197</v>
      </c>
      <c r="AT2030" s="194" t="str">
        <f ca="1">+IF(AND(Tabla1[[#This Row],[dias]]&gt;=135,Tabla1[[#This Row],[Estado]]="Vigente"),"Si","No")</f>
        <v>No</v>
      </c>
      <c r="AU2030" s="194" t="str">
        <f>+IF(COUNTIF('PLAN EMPLEADO'!I:I,Tabla1[[#This Row],[Mail]])=0,"No","Si")</f>
        <v>No</v>
      </c>
      <c r="AV2030" s="194"/>
      <c r="AW2030" s="194" t="s">
        <v>11426</v>
      </c>
    </row>
    <row r="2031" spans="1:49" x14ac:dyDescent="0.2">
      <c r="A2031" s="193" t="s">
        <v>27</v>
      </c>
      <c r="B2031" s="193" t="s">
        <v>11429</v>
      </c>
      <c r="C2031" s="193" t="s">
        <v>11428</v>
      </c>
      <c r="D2031" s="193" t="s">
        <v>30</v>
      </c>
      <c r="E2031" s="193" t="str">
        <f>+LEFT(Tabla1[[#This Row],[RutDV]],8)</f>
        <v>18461646</v>
      </c>
      <c r="F2031" s="193" t="str">
        <f>+RIGHT(Tabla1[[#This Row],[RutDV]],1)</f>
        <v>7</v>
      </c>
      <c r="G2031" s="193" t="s">
        <v>12141</v>
      </c>
      <c r="H2031" s="193" t="s">
        <v>12215</v>
      </c>
      <c r="I2031" s="194" t="str">
        <f>+TRIM(Tabla1[[#This Row],[Nombres]]&amp;" "&amp;Tabla1[[#This Row],[Apellidos]])</f>
        <v>ALEX FRANCISCO ARCE KONIG</v>
      </c>
      <c r="J2031" s="193" t="s">
        <v>12119</v>
      </c>
      <c r="K2031" s="193" t="s">
        <v>12120</v>
      </c>
      <c r="L2031" s="193" t="s">
        <v>2497</v>
      </c>
      <c r="M2031" s="193" t="s">
        <v>10395</v>
      </c>
      <c r="N2031" s="193"/>
      <c r="O2031" s="193"/>
      <c r="P2031" s="195"/>
      <c r="Q2031" s="195"/>
      <c r="R2031" s="196"/>
      <c r="S2031" s="196"/>
      <c r="T2031" s="196"/>
      <c r="U2031" s="196"/>
      <c r="V2031" s="195" t="s">
        <v>12152</v>
      </c>
      <c r="W2031" s="195" t="s">
        <v>10493</v>
      </c>
      <c r="X2031" s="193"/>
      <c r="Y2031" s="194" t="str">
        <f>+IFERROR(VLOOKUP(Tabla1[[#This Row],[Supervisor]],STAFF!E:H,4,0),"")</f>
        <v/>
      </c>
      <c r="Z2031" s="195">
        <v>44244</v>
      </c>
      <c r="AA2031" s="195"/>
      <c r="AB2031" s="193"/>
      <c r="AC2031" s="195"/>
      <c r="AD2031" s="193" t="s">
        <v>12215</v>
      </c>
      <c r="AE2031" s="193" t="s">
        <v>12215</v>
      </c>
      <c r="AF2031" s="193"/>
      <c r="AG2031" s="193" t="s">
        <v>12226</v>
      </c>
      <c r="AH2031" s="193"/>
      <c r="AI2031" s="193"/>
      <c r="AJ2031" s="193" t="s">
        <v>12163</v>
      </c>
      <c r="AK2031" s="193" t="s">
        <v>10493</v>
      </c>
      <c r="AL2031" s="193"/>
      <c r="AM2031" s="193"/>
      <c r="AN2031" s="193" t="str">
        <f>+IF(AL2031=45,1,"")</f>
        <v/>
      </c>
      <c r="AO2031" s="195">
        <f ca="1">+TODAY()</f>
        <v>44256</v>
      </c>
      <c r="AP2031" s="194" t="str">
        <f>+IF(Tabla1[[#This Row],[Fecha Ingreso Plataforma]]="","",AO2031-AC2031)</f>
        <v/>
      </c>
      <c r="AQ2031" s="195"/>
      <c r="AR2031" s="197" t="str">
        <f>+IF(Tabla1[[#This Row],[Fecha Baja]]="","",VALUE(1&amp;"/"&amp;MONTH(Tabla1[[#This Row],[Fecha Baja]])&amp;"/"&amp;YEAR(Tabla1[[#This Row],[Fecha Baja]])))</f>
        <v/>
      </c>
      <c r="AS2031" s="197" t="str">
        <f>IF(Tabla1[[#This Row],[Fecha Ingreso Plataforma]]="","",VALUE(1&amp;"/"&amp;MONTH(Tabla1[[#This Row],[Fecha Ingreso Plataforma]])&amp;"/"&amp;YEAR(Tabla1[[#This Row],[Fecha Ingreso Plataforma]])))</f>
        <v/>
      </c>
      <c r="AT2031" s="194" t="str">
        <f>+IF(AND(Tabla1[[#This Row],[dias]]&gt;=135,Tabla1[[#This Row],[Estado]]="Vigente"),"Si","No")</f>
        <v>Si</v>
      </c>
      <c r="AU2031" s="194" t="str">
        <f>+IF(COUNTIF('PLAN EMPLEADO'!I:I,Tabla1[[#This Row],[Mail]])=0,"No","Si")</f>
        <v>No</v>
      </c>
      <c r="AV2031" s="194"/>
      <c r="AW2031" s="194" t="s">
        <v>9010</v>
      </c>
    </row>
    <row r="2032" spans="1:49" x14ac:dyDescent="0.2">
      <c r="A2032" s="193" t="s">
        <v>27</v>
      </c>
      <c r="B2032" s="193" t="s">
        <v>11429</v>
      </c>
      <c r="C2032" s="193" t="s">
        <v>11428</v>
      </c>
      <c r="D2032" s="193" t="s">
        <v>30</v>
      </c>
      <c r="E2032" s="193" t="str">
        <f>+LEFT(Tabla1[[#This Row],[RutDV]],8)</f>
        <v>17173404</v>
      </c>
      <c r="F2032" s="193" t="str">
        <f>+RIGHT(Tabla1[[#This Row],[RutDV]],1)</f>
        <v>5</v>
      </c>
      <c r="G2032" s="193" t="s">
        <v>12142</v>
      </c>
      <c r="H2032" s="193" t="s">
        <v>12216</v>
      </c>
      <c r="I2032" s="194" t="str">
        <f>+TRIM(Tabla1[[#This Row],[Nombres]]&amp;" "&amp;Tabla1[[#This Row],[Apellidos]])</f>
        <v>ARNOLD ANDRES ZEPEDA ZARRICUETA</v>
      </c>
      <c r="J2032" s="193" t="s">
        <v>12121</v>
      </c>
      <c r="K2032" s="193" t="s">
        <v>12122</v>
      </c>
      <c r="L2032" s="193" t="s">
        <v>2497</v>
      </c>
      <c r="M2032" s="193" t="s">
        <v>10395</v>
      </c>
      <c r="N2032" s="193"/>
      <c r="O2032" s="193"/>
      <c r="P2032" s="195"/>
      <c r="Q2032" s="195"/>
      <c r="R2032" s="196"/>
      <c r="S2032" s="196"/>
      <c r="T2032" s="196"/>
      <c r="U2032" s="196"/>
      <c r="V2032" s="195" t="s">
        <v>12153</v>
      </c>
      <c r="W2032" s="195" t="s">
        <v>10493</v>
      </c>
      <c r="X2032" s="193"/>
      <c r="Y2032" s="194" t="str">
        <f>+IFERROR(VLOOKUP(Tabla1[[#This Row],[Supervisor]],STAFF!E:H,4,0),"")</f>
        <v/>
      </c>
      <c r="Z2032" s="195">
        <v>44244</v>
      </c>
      <c r="AA2032" s="195"/>
      <c r="AB2032" s="193"/>
      <c r="AC2032" s="195"/>
      <c r="AD2032" s="193" t="s">
        <v>12216</v>
      </c>
      <c r="AE2032" s="193" t="s">
        <v>12216</v>
      </c>
      <c r="AF2032" s="193"/>
      <c r="AG2032" s="193" t="s">
        <v>12227</v>
      </c>
      <c r="AH2032" s="193"/>
      <c r="AI2032" s="193"/>
      <c r="AJ2032" s="193" t="s">
        <v>12163</v>
      </c>
      <c r="AK2032" s="193" t="s">
        <v>10493</v>
      </c>
      <c r="AL2032" s="193"/>
      <c r="AM2032" s="193"/>
      <c r="AN2032" s="193" t="str">
        <f>+IF(AL2032=45,1,"")</f>
        <v/>
      </c>
      <c r="AO2032" s="195">
        <f ca="1">+TODAY()</f>
        <v>44256</v>
      </c>
      <c r="AP2032" s="194" t="str">
        <f>+IF(Tabla1[[#This Row],[Fecha Ingreso Plataforma]]="","",AO2032-AC2032)</f>
        <v/>
      </c>
      <c r="AQ2032" s="195"/>
      <c r="AR2032" s="197" t="str">
        <f>+IF(Tabla1[[#This Row],[Fecha Baja]]="","",VALUE(1&amp;"/"&amp;MONTH(Tabla1[[#This Row],[Fecha Baja]])&amp;"/"&amp;YEAR(Tabla1[[#This Row],[Fecha Baja]])))</f>
        <v/>
      </c>
      <c r="AS2032" s="197" t="str">
        <f>IF(Tabla1[[#This Row],[Fecha Ingreso Plataforma]]="","",VALUE(1&amp;"/"&amp;MONTH(Tabla1[[#This Row],[Fecha Ingreso Plataforma]])&amp;"/"&amp;YEAR(Tabla1[[#This Row],[Fecha Ingreso Plataforma]])))</f>
        <v/>
      </c>
      <c r="AT2032" s="194" t="str">
        <f>+IF(AND(Tabla1[[#This Row],[dias]]&gt;=135,Tabla1[[#This Row],[Estado]]="Vigente"),"Si","No")</f>
        <v>Si</v>
      </c>
      <c r="AU2032" s="194" t="str">
        <f>+IF(COUNTIF('PLAN EMPLEADO'!I:I,Tabla1[[#This Row],[Mail]])=0,"No","Si")</f>
        <v>No</v>
      </c>
      <c r="AV2032" s="194"/>
      <c r="AW2032" s="194" t="s">
        <v>9010</v>
      </c>
    </row>
    <row r="2033" spans="1:49" x14ac:dyDescent="0.2">
      <c r="A2033" s="193" t="s">
        <v>27</v>
      </c>
      <c r="B2033" s="193" t="s">
        <v>11429</v>
      </c>
      <c r="C2033" s="193" t="s">
        <v>11428</v>
      </c>
      <c r="D2033" s="193" t="s">
        <v>30</v>
      </c>
      <c r="E2033" s="193" t="str">
        <f>+LEFT(Tabla1[[#This Row],[RutDV]],8)</f>
        <v>20313559</v>
      </c>
      <c r="F2033" s="193" t="str">
        <f>+RIGHT(Tabla1[[#This Row],[RutDV]],1)</f>
        <v>9</v>
      </c>
      <c r="G2033" s="193" t="s">
        <v>12143</v>
      </c>
      <c r="H2033" s="193" t="s">
        <v>12217</v>
      </c>
      <c r="I2033" s="194" t="str">
        <f>+TRIM(Tabla1[[#This Row],[Nombres]]&amp;" "&amp;Tabla1[[#This Row],[Apellidos]])</f>
        <v>DARLYN DENNIS OLIVARES CASTILLO</v>
      </c>
      <c r="J2033" s="193" t="s">
        <v>12123</v>
      </c>
      <c r="K2033" s="193" t="s">
        <v>12124</v>
      </c>
      <c r="L2033" s="193" t="s">
        <v>2497</v>
      </c>
      <c r="M2033" s="193" t="s">
        <v>10395</v>
      </c>
      <c r="N2033" s="193"/>
      <c r="O2033" s="193"/>
      <c r="P2033" s="195"/>
      <c r="Q2033" s="195"/>
      <c r="R2033" s="196"/>
      <c r="S2033" s="196"/>
      <c r="T2033" s="196"/>
      <c r="U2033" s="196"/>
      <c r="V2033" s="195" t="s">
        <v>12154</v>
      </c>
      <c r="W2033" s="195" t="s">
        <v>10493</v>
      </c>
      <c r="X2033" s="193"/>
      <c r="Y2033" s="194" t="str">
        <f>+IFERROR(VLOOKUP(Tabla1[[#This Row],[Supervisor]],STAFF!E:H,4,0),"")</f>
        <v/>
      </c>
      <c r="Z2033" s="195">
        <v>44244</v>
      </c>
      <c r="AA2033" s="195"/>
      <c r="AB2033" s="193"/>
      <c r="AC2033" s="195"/>
      <c r="AD2033" s="193" t="s">
        <v>12217</v>
      </c>
      <c r="AE2033" s="193" t="s">
        <v>12217</v>
      </c>
      <c r="AF2033" s="193"/>
      <c r="AG2033" s="193" t="s">
        <v>12228</v>
      </c>
      <c r="AH2033" s="193"/>
      <c r="AI2033" s="193"/>
      <c r="AJ2033" s="193" t="s">
        <v>12163</v>
      </c>
      <c r="AK2033" s="193" t="s">
        <v>10493</v>
      </c>
      <c r="AL2033" s="193"/>
      <c r="AM2033" s="193"/>
      <c r="AN2033" s="193" t="str">
        <f>+IF(AL2033=45,1,"")</f>
        <v/>
      </c>
      <c r="AO2033" s="195">
        <f ca="1">+TODAY()</f>
        <v>44256</v>
      </c>
      <c r="AP2033" s="194" t="str">
        <f>+IF(Tabla1[[#This Row],[Fecha Ingreso Plataforma]]="","",AO2033-AC2033)</f>
        <v/>
      </c>
      <c r="AQ2033" s="195"/>
      <c r="AR2033" s="197" t="str">
        <f>+IF(Tabla1[[#This Row],[Fecha Baja]]="","",VALUE(1&amp;"/"&amp;MONTH(Tabla1[[#This Row],[Fecha Baja]])&amp;"/"&amp;YEAR(Tabla1[[#This Row],[Fecha Baja]])))</f>
        <v/>
      </c>
      <c r="AS2033" s="197" t="str">
        <f>IF(Tabla1[[#This Row],[Fecha Ingreso Plataforma]]="","",VALUE(1&amp;"/"&amp;MONTH(Tabla1[[#This Row],[Fecha Ingreso Plataforma]])&amp;"/"&amp;YEAR(Tabla1[[#This Row],[Fecha Ingreso Plataforma]])))</f>
        <v/>
      </c>
      <c r="AT2033" s="194" t="str">
        <f>+IF(AND(Tabla1[[#This Row],[dias]]&gt;=135,Tabla1[[#This Row],[Estado]]="Vigente"),"Si","No")</f>
        <v>Si</v>
      </c>
      <c r="AU2033" s="194" t="str">
        <f>+IF(COUNTIF('PLAN EMPLEADO'!I:I,Tabla1[[#This Row],[Mail]])=0,"No","Si")</f>
        <v>No</v>
      </c>
      <c r="AV2033" s="194"/>
      <c r="AW2033" s="194" t="s">
        <v>9010</v>
      </c>
    </row>
    <row r="2034" spans="1:49" x14ac:dyDescent="0.2">
      <c r="A2034" s="193" t="s">
        <v>27</v>
      </c>
      <c r="B2034" s="193" t="s">
        <v>11429</v>
      </c>
      <c r="C2034" s="193" t="s">
        <v>11428</v>
      </c>
      <c r="D2034" s="193" t="s">
        <v>30</v>
      </c>
      <c r="E2034" s="193" t="str">
        <f>+LEFT(Tabla1[[#This Row],[RutDV]],8)</f>
        <v>20618459</v>
      </c>
      <c r="F2034" s="193" t="str">
        <f>+RIGHT(Tabla1[[#This Row],[RutDV]],1)</f>
        <v>0</v>
      </c>
      <c r="G2034" s="193" t="s">
        <v>12144</v>
      </c>
      <c r="H2034" s="193" t="s">
        <v>12218</v>
      </c>
      <c r="I2034" s="194" t="str">
        <f>+TRIM(Tabla1[[#This Row],[Nombres]]&amp;" "&amp;Tabla1[[#This Row],[Apellidos]])</f>
        <v>EMILIA ANGELES MOLINA ROJAS</v>
      </c>
      <c r="J2034" s="193" t="s">
        <v>12125</v>
      </c>
      <c r="K2034" s="193" t="s">
        <v>12126</v>
      </c>
      <c r="L2034" s="193" t="s">
        <v>2497</v>
      </c>
      <c r="M2034" s="193" t="s">
        <v>10395</v>
      </c>
      <c r="N2034" s="193"/>
      <c r="O2034" s="193"/>
      <c r="P2034" s="195"/>
      <c r="Q2034" s="195"/>
      <c r="R2034" s="196"/>
      <c r="S2034" s="196"/>
      <c r="T2034" s="196"/>
      <c r="U2034" s="196"/>
      <c r="V2034" s="195" t="s">
        <v>12155</v>
      </c>
      <c r="W2034" s="195" t="s">
        <v>10493</v>
      </c>
      <c r="X2034" s="193"/>
      <c r="Y2034" s="194" t="str">
        <f>+IFERROR(VLOOKUP(Tabla1[[#This Row],[Supervisor]],STAFF!E:H,4,0),"")</f>
        <v/>
      </c>
      <c r="Z2034" s="195">
        <v>44244</v>
      </c>
      <c r="AA2034" s="195"/>
      <c r="AB2034" s="193"/>
      <c r="AC2034" s="195"/>
      <c r="AD2034" s="193" t="s">
        <v>12218</v>
      </c>
      <c r="AE2034" s="193" t="s">
        <v>12218</v>
      </c>
      <c r="AF2034" s="193">
        <v>19083</v>
      </c>
      <c r="AG2034" s="193" t="s">
        <v>12229</v>
      </c>
      <c r="AH2034" s="193"/>
      <c r="AI2034" s="193"/>
      <c r="AJ2034" s="193" t="s">
        <v>12163</v>
      </c>
      <c r="AK2034" s="193" t="s">
        <v>10493</v>
      </c>
      <c r="AL2034" s="193"/>
      <c r="AM2034" s="193"/>
      <c r="AN2034" s="193" t="str">
        <f>+IF(AL2034=45,1,"")</f>
        <v/>
      </c>
      <c r="AO2034" s="195">
        <f ca="1">+TODAY()</f>
        <v>44256</v>
      </c>
      <c r="AP2034" s="194" t="str">
        <f>+IF(Tabla1[[#This Row],[Fecha Ingreso Plataforma]]="","",AO2034-AC2034)</f>
        <v/>
      </c>
      <c r="AQ2034" s="195"/>
      <c r="AR2034" s="197" t="str">
        <f>+IF(Tabla1[[#This Row],[Fecha Baja]]="","",VALUE(1&amp;"/"&amp;MONTH(Tabla1[[#This Row],[Fecha Baja]])&amp;"/"&amp;YEAR(Tabla1[[#This Row],[Fecha Baja]])))</f>
        <v/>
      </c>
      <c r="AS2034" s="197" t="str">
        <f>IF(Tabla1[[#This Row],[Fecha Ingreso Plataforma]]="","",VALUE(1&amp;"/"&amp;MONTH(Tabla1[[#This Row],[Fecha Ingreso Plataforma]])&amp;"/"&amp;YEAR(Tabla1[[#This Row],[Fecha Ingreso Plataforma]])))</f>
        <v/>
      </c>
      <c r="AT2034" s="194" t="str">
        <f>+IF(AND(Tabla1[[#This Row],[dias]]&gt;=135,Tabla1[[#This Row],[Estado]]="Vigente"),"Si","No")</f>
        <v>Si</v>
      </c>
      <c r="AU2034" s="194" t="str">
        <f>+IF(COUNTIF('PLAN EMPLEADO'!I:I,Tabla1[[#This Row],[Mail]])=0,"No","Si")</f>
        <v>No</v>
      </c>
      <c r="AV2034" s="194"/>
      <c r="AW2034" s="194" t="s">
        <v>9010</v>
      </c>
    </row>
    <row r="2035" spans="1:49" x14ac:dyDescent="0.2">
      <c r="A2035" s="193" t="s">
        <v>27</v>
      </c>
      <c r="B2035" s="193" t="s">
        <v>11429</v>
      </c>
      <c r="C2035" s="193" t="s">
        <v>11428</v>
      </c>
      <c r="D2035" s="193" t="s">
        <v>30</v>
      </c>
      <c r="E2035" s="193" t="str">
        <f>+LEFT(Tabla1[[#This Row],[RutDV]],8)</f>
        <v>17579081</v>
      </c>
      <c r="F2035" s="193" t="str">
        <f>+RIGHT(Tabla1[[#This Row],[RutDV]],1)</f>
        <v>0</v>
      </c>
      <c r="G2035" s="193" t="s">
        <v>12145</v>
      </c>
      <c r="H2035" s="193" t="s">
        <v>12219</v>
      </c>
      <c r="I2035" s="194" t="str">
        <f>+TRIM(Tabla1[[#This Row],[Nombres]]&amp;" "&amp;Tabla1[[#This Row],[Apellidos]])</f>
        <v>ERNESTO ANDRES FILIDEI MONTOYA</v>
      </c>
      <c r="J2035" s="193" t="s">
        <v>12127</v>
      </c>
      <c r="K2035" s="193" t="s">
        <v>12128</v>
      </c>
      <c r="L2035" s="193" t="s">
        <v>2497</v>
      </c>
      <c r="M2035" s="193" t="s">
        <v>10395</v>
      </c>
      <c r="N2035" s="193"/>
      <c r="O2035" s="193"/>
      <c r="P2035" s="195"/>
      <c r="Q2035" s="195"/>
      <c r="R2035" s="196"/>
      <c r="S2035" s="196"/>
      <c r="T2035" s="196"/>
      <c r="U2035" s="196"/>
      <c r="V2035" s="195" t="s">
        <v>12156</v>
      </c>
      <c r="W2035" s="195" t="s">
        <v>10493</v>
      </c>
      <c r="X2035" s="193"/>
      <c r="Y2035" s="194" t="str">
        <f>+IFERROR(VLOOKUP(Tabla1[[#This Row],[Supervisor]],STAFF!E:H,4,0),"")</f>
        <v/>
      </c>
      <c r="Z2035" s="195">
        <v>44244</v>
      </c>
      <c r="AA2035" s="195"/>
      <c r="AB2035" s="193"/>
      <c r="AC2035" s="195"/>
      <c r="AD2035" s="193" t="s">
        <v>12219</v>
      </c>
      <c r="AE2035" s="193" t="s">
        <v>12219</v>
      </c>
      <c r="AF2035" s="193">
        <v>19088</v>
      </c>
      <c r="AG2035" s="193" t="s">
        <v>12230</v>
      </c>
      <c r="AH2035" s="193"/>
      <c r="AI2035" s="193"/>
      <c r="AJ2035" s="193" t="s">
        <v>12163</v>
      </c>
      <c r="AK2035" s="193" t="s">
        <v>10493</v>
      </c>
      <c r="AL2035" s="193"/>
      <c r="AM2035" s="193"/>
      <c r="AN2035" s="193" t="str">
        <f>+IF(AL2035=45,1,"")</f>
        <v/>
      </c>
      <c r="AO2035" s="195">
        <f ca="1">+TODAY()</f>
        <v>44256</v>
      </c>
      <c r="AP2035" s="194" t="str">
        <f>+IF(Tabla1[[#This Row],[Fecha Ingreso Plataforma]]="","",AO2035-AC2035)</f>
        <v/>
      </c>
      <c r="AQ2035" s="195"/>
      <c r="AR2035" s="197" t="str">
        <f>+IF(Tabla1[[#This Row],[Fecha Baja]]="","",VALUE(1&amp;"/"&amp;MONTH(Tabla1[[#This Row],[Fecha Baja]])&amp;"/"&amp;YEAR(Tabla1[[#This Row],[Fecha Baja]])))</f>
        <v/>
      </c>
      <c r="AS2035" s="197" t="str">
        <f>IF(Tabla1[[#This Row],[Fecha Ingreso Plataforma]]="","",VALUE(1&amp;"/"&amp;MONTH(Tabla1[[#This Row],[Fecha Ingreso Plataforma]])&amp;"/"&amp;YEAR(Tabla1[[#This Row],[Fecha Ingreso Plataforma]])))</f>
        <v/>
      </c>
      <c r="AT2035" s="194" t="str">
        <f>+IF(AND(Tabla1[[#This Row],[dias]]&gt;=135,Tabla1[[#This Row],[Estado]]="Vigente"),"Si","No")</f>
        <v>Si</v>
      </c>
      <c r="AU2035" s="194" t="str">
        <f>+IF(COUNTIF('PLAN EMPLEADO'!I:I,Tabla1[[#This Row],[Mail]])=0,"No","Si")</f>
        <v>No</v>
      </c>
      <c r="AV2035" s="194"/>
      <c r="AW2035" s="194" t="s">
        <v>9010</v>
      </c>
    </row>
    <row r="2036" spans="1:49" x14ac:dyDescent="0.2">
      <c r="A2036" s="193" t="s">
        <v>27</v>
      </c>
      <c r="B2036" s="193" t="s">
        <v>11429</v>
      </c>
      <c r="C2036" s="193" t="s">
        <v>11428</v>
      </c>
      <c r="D2036" s="193" t="s">
        <v>30</v>
      </c>
      <c r="E2036" s="193" t="str">
        <f>+LEFT(Tabla1[[#This Row],[RutDV]],8)</f>
        <v>19349084</v>
      </c>
      <c r="F2036" s="193" t="str">
        <f>+RIGHT(Tabla1[[#This Row],[RutDV]],1)</f>
        <v>0</v>
      </c>
      <c r="G2036" s="193" t="s">
        <v>12146</v>
      </c>
      <c r="H2036" s="193" t="s">
        <v>12220</v>
      </c>
      <c r="I2036" s="194" t="str">
        <f>+TRIM(Tabla1[[#This Row],[Nombres]]&amp;" "&amp;Tabla1[[#This Row],[Apellidos]])</f>
        <v>FRANCHESCA NICOLE JIMENEZ RODRIGUEZ</v>
      </c>
      <c r="J2036" s="193" t="s">
        <v>12129</v>
      </c>
      <c r="K2036" s="193" t="s">
        <v>12130</v>
      </c>
      <c r="L2036" s="193" t="s">
        <v>2497</v>
      </c>
      <c r="M2036" s="193" t="s">
        <v>10395</v>
      </c>
      <c r="N2036" s="193"/>
      <c r="O2036" s="193"/>
      <c r="P2036" s="195"/>
      <c r="Q2036" s="195"/>
      <c r="R2036" s="196"/>
      <c r="S2036" s="196"/>
      <c r="T2036" s="196"/>
      <c r="U2036" s="196"/>
      <c r="V2036" s="195" t="s">
        <v>12157</v>
      </c>
      <c r="W2036" s="195" t="s">
        <v>10493</v>
      </c>
      <c r="X2036" s="193"/>
      <c r="Y2036" s="194" t="str">
        <f>+IFERROR(VLOOKUP(Tabla1[[#This Row],[Supervisor]],STAFF!E:H,4,0),"")</f>
        <v/>
      </c>
      <c r="Z2036" s="195">
        <v>44244</v>
      </c>
      <c r="AA2036" s="195"/>
      <c r="AB2036" s="193"/>
      <c r="AC2036" s="195"/>
      <c r="AD2036" s="193" t="s">
        <v>12220</v>
      </c>
      <c r="AE2036" s="193" t="s">
        <v>12220</v>
      </c>
      <c r="AF2036" s="193">
        <v>19111</v>
      </c>
      <c r="AG2036" s="193" t="s">
        <v>12231</v>
      </c>
      <c r="AH2036" s="193"/>
      <c r="AI2036" s="193"/>
      <c r="AJ2036" s="193" t="s">
        <v>12163</v>
      </c>
      <c r="AK2036" s="193" t="s">
        <v>10493</v>
      </c>
      <c r="AL2036" s="193"/>
      <c r="AM2036" s="193"/>
      <c r="AN2036" s="193" t="str">
        <f>+IF(AL2036=45,1,"")</f>
        <v/>
      </c>
      <c r="AO2036" s="195">
        <f ca="1">+TODAY()</f>
        <v>44256</v>
      </c>
      <c r="AP2036" s="194" t="str">
        <f>+IF(Tabla1[[#This Row],[Fecha Ingreso Plataforma]]="","",AO2036-AC2036)</f>
        <v/>
      </c>
      <c r="AQ2036" s="195"/>
      <c r="AR2036" s="197" t="str">
        <f>+IF(Tabla1[[#This Row],[Fecha Baja]]="","",VALUE(1&amp;"/"&amp;MONTH(Tabla1[[#This Row],[Fecha Baja]])&amp;"/"&amp;YEAR(Tabla1[[#This Row],[Fecha Baja]])))</f>
        <v/>
      </c>
      <c r="AS2036" s="197" t="str">
        <f>IF(Tabla1[[#This Row],[Fecha Ingreso Plataforma]]="","",VALUE(1&amp;"/"&amp;MONTH(Tabla1[[#This Row],[Fecha Ingreso Plataforma]])&amp;"/"&amp;YEAR(Tabla1[[#This Row],[Fecha Ingreso Plataforma]])))</f>
        <v/>
      </c>
      <c r="AT2036" s="194" t="str">
        <f>+IF(AND(Tabla1[[#This Row],[dias]]&gt;=135,Tabla1[[#This Row],[Estado]]="Vigente"),"Si","No")</f>
        <v>Si</v>
      </c>
      <c r="AU2036" s="194" t="str">
        <f>+IF(COUNTIF('PLAN EMPLEADO'!I:I,Tabla1[[#This Row],[Mail]])=0,"No","Si")</f>
        <v>No</v>
      </c>
      <c r="AV2036" s="194"/>
      <c r="AW2036" s="194" t="s">
        <v>9010</v>
      </c>
    </row>
    <row r="2037" spans="1:49" x14ac:dyDescent="0.2">
      <c r="A2037" s="193" t="s">
        <v>27</v>
      </c>
      <c r="B2037" s="193" t="s">
        <v>11429</v>
      </c>
      <c r="C2037" s="193" t="s">
        <v>11428</v>
      </c>
      <c r="D2037" s="193" t="s">
        <v>30</v>
      </c>
      <c r="E2037" s="193" t="str">
        <f>+LEFT(Tabla1[[#This Row],[RutDV]],8)</f>
        <v>19258389</v>
      </c>
      <c r="F2037" s="193" t="str">
        <f>+RIGHT(Tabla1[[#This Row],[RutDV]],1)</f>
        <v>6</v>
      </c>
      <c r="G2037" s="193" t="s">
        <v>12147</v>
      </c>
      <c r="H2037" s="193" t="s">
        <v>12221</v>
      </c>
      <c r="I2037" s="194" t="str">
        <f>+TRIM(Tabla1[[#This Row],[Nombres]]&amp;" "&amp;Tabla1[[#This Row],[Apellidos]])</f>
        <v>JAVIERA FRANCISCA CORTEZ MUÑOZ</v>
      </c>
      <c r="J2037" s="193" t="s">
        <v>12131</v>
      </c>
      <c r="K2037" s="193" t="s">
        <v>12132</v>
      </c>
      <c r="L2037" s="193" t="s">
        <v>2497</v>
      </c>
      <c r="M2037" s="193" t="s">
        <v>10395</v>
      </c>
      <c r="N2037" s="193"/>
      <c r="O2037" s="193"/>
      <c r="P2037" s="195"/>
      <c r="Q2037" s="195"/>
      <c r="R2037" s="196"/>
      <c r="S2037" s="196"/>
      <c r="T2037" s="196"/>
      <c r="U2037" s="196"/>
      <c r="V2037" s="195" t="s">
        <v>12158</v>
      </c>
      <c r="W2037" s="195" t="s">
        <v>10493</v>
      </c>
      <c r="X2037" s="193"/>
      <c r="Y2037" s="194" t="str">
        <f>+IFERROR(VLOOKUP(Tabla1[[#This Row],[Supervisor]],STAFF!E:H,4,0),"")</f>
        <v/>
      </c>
      <c r="Z2037" s="195">
        <v>44244</v>
      </c>
      <c r="AA2037" s="195"/>
      <c r="AB2037" s="193"/>
      <c r="AC2037" s="195"/>
      <c r="AD2037" s="193" t="s">
        <v>12221</v>
      </c>
      <c r="AE2037" s="193" t="s">
        <v>12221</v>
      </c>
      <c r="AF2037" s="193">
        <v>19200</v>
      </c>
      <c r="AG2037" s="193" t="s">
        <v>12232</v>
      </c>
      <c r="AH2037" s="193"/>
      <c r="AI2037" s="193"/>
      <c r="AJ2037" s="193" t="s">
        <v>12163</v>
      </c>
      <c r="AK2037" s="193" t="s">
        <v>10493</v>
      </c>
      <c r="AL2037" s="193"/>
      <c r="AM2037" s="193"/>
      <c r="AN2037" s="193" t="str">
        <f>+IF(AL2037=45,1,"")</f>
        <v/>
      </c>
      <c r="AO2037" s="195">
        <f ca="1">+TODAY()</f>
        <v>44256</v>
      </c>
      <c r="AP2037" s="194" t="str">
        <f>+IF(Tabla1[[#This Row],[Fecha Ingreso Plataforma]]="","",AO2037-AC2037)</f>
        <v/>
      </c>
      <c r="AQ2037" s="195"/>
      <c r="AR2037" s="197" t="str">
        <f>+IF(Tabla1[[#This Row],[Fecha Baja]]="","",VALUE(1&amp;"/"&amp;MONTH(Tabla1[[#This Row],[Fecha Baja]])&amp;"/"&amp;YEAR(Tabla1[[#This Row],[Fecha Baja]])))</f>
        <v/>
      </c>
      <c r="AS2037" s="197" t="str">
        <f>IF(Tabla1[[#This Row],[Fecha Ingreso Plataforma]]="","",VALUE(1&amp;"/"&amp;MONTH(Tabla1[[#This Row],[Fecha Ingreso Plataforma]])&amp;"/"&amp;YEAR(Tabla1[[#This Row],[Fecha Ingreso Plataforma]])))</f>
        <v/>
      </c>
      <c r="AT2037" s="194" t="str">
        <f>+IF(AND(Tabla1[[#This Row],[dias]]&gt;=135,Tabla1[[#This Row],[Estado]]="Vigente"),"Si","No")</f>
        <v>Si</v>
      </c>
      <c r="AU2037" s="194" t="str">
        <f>+IF(COUNTIF('PLAN EMPLEADO'!I:I,Tabla1[[#This Row],[Mail]])=0,"No","Si")</f>
        <v>No</v>
      </c>
      <c r="AV2037" s="194"/>
      <c r="AW2037" s="194" t="s">
        <v>9010</v>
      </c>
    </row>
    <row r="2038" spans="1:49" x14ac:dyDescent="0.2">
      <c r="A2038" s="193" t="s">
        <v>27</v>
      </c>
      <c r="B2038" s="193" t="s">
        <v>11429</v>
      </c>
      <c r="C2038" s="193" t="s">
        <v>11428</v>
      </c>
      <c r="D2038" s="193" t="s">
        <v>30</v>
      </c>
      <c r="E2038" s="193" t="str">
        <f>+LEFT(Tabla1[[#This Row],[RutDV]],8)</f>
        <v>16238101</v>
      </c>
      <c r="F2038" s="193" t="str">
        <f>+RIGHT(Tabla1[[#This Row],[RutDV]],1)</f>
        <v>6</v>
      </c>
      <c r="G2038" s="193" t="s">
        <v>12148</v>
      </c>
      <c r="H2038" s="193" t="s">
        <v>12222</v>
      </c>
      <c r="I2038" s="194" t="str">
        <f>+TRIM(Tabla1[[#This Row],[Nombres]]&amp;" "&amp;Tabla1[[#This Row],[Apellidos]])</f>
        <v>JOSE MARIO HENRIQUEZ RUBIO</v>
      </c>
      <c r="J2038" s="193" t="s">
        <v>12133</v>
      </c>
      <c r="K2038" s="193" t="s">
        <v>12134</v>
      </c>
      <c r="L2038" s="193" t="s">
        <v>2497</v>
      </c>
      <c r="M2038" s="193" t="s">
        <v>10395</v>
      </c>
      <c r="N2038" s="193"/>
      <c r="O2038" s="193"/>
      <c r="P2038" s="195"/>
      <c r="Q2038" s="195"/>
      <c r="R2038" s="196"/>
      <c r="S2038" s="196"/>
      <c r="T2038" s="196"/>
      <c r="U2038" s="196"/>
      <c r="V2038" s="195" t="s">
        <v>12159</v>
      </c>
      <c r="W2038" s="195" t="s">
        <v>10493</v>
      </c>
      <c r="X2038" s="193"/>
      <c r="Y2038" s="194" t="str">
        <f>+IFERROR(VLOOKUP(Tabla1[[#This Row],[Supervisor]],STAFF!E:H,4,0),"")</f>
        <v/>
      </c>
      <c r="Z2038" s="195">
        <v>44244</v>
      </c>
      <c r="AA2038" s="195"/>
      <c r="AB2038" s="193"/>
      <c r="AC2038" s="195"/>
      <c r="AD2038" s="193" t="s">
        <v>12222</v>
      </c>
      <c r="AE2038" s="193" t="s">
        <v>12222</v>
      </c>
      <c r="AF2038" s="193">
        <v>19245</v>
      </c>
      <c r="AG2038" s="193" t="s">
        <v>12233</v>
      </c>
      <c r="AH2038" s="193"/>
      <c r="AI2038" s="193"/>
      <c r="AJ2038" s="193" t="s">
        <v>12163</v>
      </c>
      <c r="AK2038" s="193" t="s">
        <v>10493</v>
      </c>
      <c r="AL2038" s="193"/>
      <c r="AM2038" s="193"/>
      <c r="AN2038" s="193" t="str">
        <f>+IF(AL2038=45,1,"")</f>
        <v/>
      </c>
      <c r="AO2038" s="195">
        <f ca="1">+TODAY()</f>
        <v>44256</v>
      </c>
      <c r="AP2038" s="194" t="str">
        <f>+IF(Tabla1[[#This Row],[Fecha Ingreso Plataforma]]="","",AO2038-AC2038)</f>
        <v/>
      </c>
      <c r="AQ2038" s="195"/>
      <c r="AR2038" s="197" t="str">
        <f>+IF(Tabla1[[#This Row],[Fecha Baja]]="","",VALUE(1&amp;"/"&amp;MONTH(Tabla1[[#This Row],[Fecha Baja]])&amp;"/"&amp;YEAR(Tabla1[[#This Row],[Fecha Baja]])))</f>
        <v/>
      </c>
      <c r="AS2038" s="197" t="str">
        <f>IF(Tabla1[[#This Row],[Fecha Ingreso Plataforma]]="","",VALUE(1&amp;"/"&amp;MONTH(Tabla1[[#This Row],[Fecha Ingreso Plataforma]])&amp;"/"&amp;YEAR(Tabla1[[#This Row],[Fecha Ingreso Plataforma]])))</f>
        <v/>
      </c>
      <c r="AT2038" s="194" t="str">
        <f>+IF(AND(Tabla1[[#This Row],[dias]]&gt;=135,Tabla1[[#This Row],[Estado]]="Vigente"),"Si","No")</f>
        <v>Si</v>
      </c>
      <c r="AU2038" s="194" t="str">
        <f>+IF(COUNTIF('PLAN EMPLEADO'!I:I,Tabla1[[#This Row],[Mail]])=0,"No","Si")</f>
        <v>No</v>
      </c>
      <c r="AV2038" s="194"/>
      <c r="AW2038" s="194" t="s">
        <v>9010</v>
      </c>
    </row>
    <row r="2039" spans="1:49" x14ac:dyDescent="0.2">
      <c r="A2039" s="193" t="s">
        <v>27</v>
      </c>
      <c r="B2039" s="193" t="s">
        <v>11429</v>
      </c>
      <c r="C2039" s="193" t="s">
        <v>11428</v>
      </c>
      <c r="D2039" s="193" t="s">
        <v>30</v>
      </c>
      <c r="E2039" s="193" t="str">
        <f>+LEFT(Tabla1[[#This Row],[RutDV]],8)</f>
        <v>21158137</v>
      </c>
      <c r="F2039" s="193" t="str">
        <f>+RIGHT(Tabla1[[#This Row],[RutDV]],1)</f>
        <v>9</v>
      </c>
      <c r="G2039" s="193" t="s">
        <v>12149</v>
      </c>
      <c r="H2039" s="193" t="s">
        <v>12223</v>
      </c>
      <c r="I2039" s="194" t="str">
        <f>+TRIM(Tabla1[[#This Row],[Nombres]]&amp;" "&amp;Tabla1[[#This Row],[Apellidos]])</f>
        <v>LEANDRO EMANUEL MARCHANT PAREDES</v>
      </c>
      <c r="J2039" s="193" t="s">
        <v>12135</v>
      </c>
      <c r="K2039" s="193" t="s">
        <v>12136</v>
      </c>
      <c r="L2039" s="193" t="s">
        <v>2497</v>
      </c>
      <c r="M2039" s="193" t="s">
        <v>10395</v>
      </c>
      <c r="N2039" s="193"/>
      <c r="O2039" s="193"/>
      <c r="P2039" s="195"/>
      <c r="Q2039" s="195"/>
      <c r="R2039" s="196"/>
      <c r="S2039" s="196"/>
      <c r="T2039" s="196"/>
      <c r="U2039" s="196"/>
      <c r="V2039" s="195" t="s">
        <v>12160</v>
      </c>
      <c r="W2039" s="195" t="s">
        <v>10493</v>
      </c>
      <c r="X2039" s="193"/>
      <c r="Y2039" s="194" t="str">
        <f>+IFERROR(VLOOKUP(Tabla1[[#This Row],[Supervisor]],STAFF!E:H,4,0),"")</f>
        <v/>
      </c>
      <c r="Z2039" s="195">
        <v>44244</v>
      </c>
      <c r="AA2039" s="195"/>
      <c r="AB2039" s="193"/>
      <c r="AC2039" s="195"/>
      <c r="AD2039" s="193" t="s">
        <v>12223</v>
      </c>
      <c r="AE2039" s="193" t="s">
        <v>12223</v>
      </c>
      <c r="AF2039" s="193"/>
      <c r="AG2039" s="193" t="s">
        <v>12234</v>
      </c>
      <c r="AH2039" s="193"/>
      <c r="AI2039" s="193"/>
      <c r="AJ2039" s="193" t="s">
        <v>12163</v>
      </c>
      <c r="AK2039" s="193" t="s">
        <v>10493</v>
      </c>
      <c r="AL2039" s="193"/>
      <c r="AM2039" s="193"/>
      <c r="AN2039" s="193" t="str">
        <f>+IF(AL2039=45,1,"")</f>
        <v/>
      </c>
      <c r="AO2039" s="195">
        <f ca="1">+TODAY()</f>
        <v>44256</v>
      </c>
      <c r="AP2039" s="194" t="str">
        <f>+IF(Tabla1[[#This Row],[Fecha Ingreso Plataforma]]="","",AO2039-AC2039)</f>
        <v/>
      </c>
      <c r="AQ2039" s="195"/>
      <c r="AR2039" s="197" t="str">
        <f>+IF(Tabla1[[#This Row],[Fecha Baja]]="","",VALUE(1&amp;"/"&amp;MONTH(Tabla1[[#This Row],[Fecha Baja]])&amp;"/"&amp;YEAR(Tabla1[[#This Row],[Fecha Baja]])))</f>
        <v/>
      </c>
      <c r="AS2039" s="197" t="str">
        <f>IF(Tabla1[[#This Row],[Fecha Ingreso Plataforma]]="","",VALUE(1&amp;"/"&amp;MONTH(Tabla1[[#This Row],[Fecha Ingreso Plataforma]])&amp;"/"&amp;YEAR(Tabla1[[#This Row],[Fecha Ingreso Plataforma]])))</f>
        <v/>
      </c>
      <c r="AT2039" s="194" t="str">
        <f>+IF(AND(Tabla1[[#This Row],[dias]]&gt;=135,Tabla1[[#This Row],[Estado]]="Vigente"),"Si","No")</f>
        <v>Si</v>
      </c>
      <c r="AU2039" s="194" t="str">
        <f>+IF(COUNTIF('PLAN EMPLEADO'!I:I,Tabla1[[#This Row],[Mail]])=0,"No","Si")</f>
        <v>No</v>
      </c>
      <c r="AV2039" s="194"/>
      <c r="AW2039" s="194" t="s">
        <v>9010</v>
      </c>
    </row>
    <row r="2040" spans="1:49" x14ac:dyDescent="0.2">
      <c r="A2040" s="193" t="s">
        <v>27</v>
      </c>
      <c r="B2040" s="193" t="s">
        <v>11429</v>
      </c>
      <c r="C2040" s="193" t="s">
        <v>11428</v>
      </c>
      <c r="D2040" s="193" t="s">
        <v>30</v>
      </c>
      <c r="E2040" s="193" t="str">
        <f>+LEFT(Tabla1[[#This Row],[RutDV]],8)</f>
        <v>19911390</v>
      </c>
      <c r="F2040" s="193" t="str">
        <f>+RIGHT(Tabla1[[#This Row],[RutDV]],1)</f>
        <v>9</v>
      </c>
      <c r="G2040" s="193" t="s">
        <v>12150</v>
      </c>
      <c r="H2040" s="193" t="s">
        <v>12224</v>
      </c>
      <c r="I2040" s="194" t="str">
        <f>+TRIM(Tabla1[[#This Row],[Nombres]]&amp;" "&amp;Tabla1[[#This Row],[Apellidos]])</f>
        <v>LENYN'S DENYN'S DANKO VANESKO JOFRE OPAZO</v>
      </c>
      <c r="J2040" s="193" t="s">
        <v>12137</v>
      </c>
      <c r="K2040" s="193" t="s">
        <v>12138</v>
      </c>
      <c r="L2040" s="193" t="s">
        <v>2497</v>
      </c>
      <c r="M2040" s="193" t="s">
        <v>10395</v>
      </c>
      <c r="N2040" s="193"/>
      <c r="O2040" s="193"/>
      <c r="P2040" s="195"/>
      <c r="Q2040" s="195"/>
      <c r="R2040" s="196"/>
      <c r="S2040" s="196"/>
      <c r="T2040" s="196"/>
      <c r="U2040" s="196"/>
      <c r="V2040" s="195" t="s">
        <v>12161</v>
      </c>
      <c r="W2040" s="195" t="s">
        <v>10493</v>
      </c>
      <c r="X2040" s="193"/>
      <c r="Y2040" s="194" t="str">
        <f>+IFERROR(VLOOKUP(Tabla1[[#This Row],[Supervisor]],STAFF!E:H,4,0),"")</f>
        <v/>
      </c>
      <c r="Z2040" s="195">
        <v>44244</v>
      </c>
      <c r="AA2040" s="195"/>
      <c r="AB2040" s="193"/>
      <c r="AC2040" s="195"/>
      <c r="AD2040" s="193" t="s">
        <v>12224</v>
      </c>
      <c r="AE2040" s="193" t="s">
        <v>12224</v>
      </c>
      <c r="AF2040" s="193">
        <v>19314</v>
      </c>
      <c r="AG2040" s="193" t="s">
        <v>12235</v>
      </c>
      <c r="AH2040" s="193"/>
      <c r="AI2040" s="193"/>
      <c r="AJ2040" s="193" t="s">
        <v>12163</v>
      </c>
      <c r="AK2040" s="193" t="s">
        <v>10493</v>
      </c>
      <c r="AL2040" s="193"/>
      <c r="AM2040" s="193"/>
      <c r="AN2040" s="193" t="str">
        <f>+IF(AL2040=45,1,"")</f>
        <v/>
      </c>
      <c r="AO2040" s="195">
        <f ca="1">+TODAY()</f>
        <v>44256</v>
      </c>
      <c r="AP2040" s="194" t="str">
        <f>+IF(Tabla1[[#This Row],[Fecha Ingreso Plataforma]]="","",AO2040-AC2040)</f>
        <v/>
      </c>
      <c r="AQ2040" s="195"/>
      <c r="AR2040" s="197" t="str">
        <f>+IF(Tabla1[[#This Row],[Fecha Baja]]="","",VALUE(1&amp;"/"&amp;MONTH(Tabla1[[#This Row],[Fecha Baja]])&amp;"/"&amp;YEAR(Tabla1[[#This Row],[Fecha Baja]])))</f>
        <v/>
      </c>
      <c r="AS2040" s="197" t="str">
        <f>IF(Tabla1[[#This Row],[Fecha Ingreso Plataforma]]="","",VALUE(1&amp;"/"&amp;MONTH(Tabla1[[#This Row],[Fecha Ingreso Plataforma]])&amp;"/"&amp;YEAR(Tabla1[[#This Row],[Fecha Ingreso Plataforma]])))</f>
        <v/>
      </c>
      <c r="AT2040" s="194" t="str">
        <f>+IF(AND(Tabla1[[#This Row],[dias]]&gt;=135,Tabla1[[#This Row],[Estado]]="Vigente"),"Si","No")</f>
        <v>Si</v>
      </c>
      <c r="AU2040" s="194" t="str">
        <f>+IF(COUNTIF('PLAN EMPLEADO'!I:I,Tabla1[[#This Row],[Mail]])=0,"No","Si")</f>
        <v>No</v>
      </c>
      <c r="AV2040" s="194"/>
      <c r="AW2040" s="194" t="s">
        <v>9010</v>
      </c>
    </row>
    <row r="2041" spans="1:49" x14ac:dyDescent="0.2">
      <c r="A2041" s="193" t="s">
        <v>27</v>
      </c>
      <c r="B2041" s="193" t="s">
        <v>11429</v>
      </c>
      <c r="C2041" s="193" t="s">
        <v>11428</v>
      </c>
      <c r="D2041" s="193" t="s">
        <v>30</v>
      </c>
      <c r="E2041" s="193" t="str">
        <f>+LEFT(Tabla1[[#This Row],[RutDV]],8)</f>
        <v>18673955</v>
      </c>
      <c r="F2041" s="193" t="str">
        <f>+RIGHT(Tabla1[[#This Row],[RutDV]],1)</f>
        <v>8</v>
      </c>
      <c r="G2041" s="193" t="s">
        <v>12151</v>
      </c>
      <c r="H2041" s="193" t="s">
        <v>12225</v>
      </c>
      <c r="I2041" s="194" t="str">
        <f>+TRIM(Tabla1[[#This Row],[Nombres]]&amp;" "&amp;Tabla1[[#This Row],[Apellidos]])</f>
        <v>NICOLAS ANDRES AMARO AGUIRRE</v>
      </c>
      <c r="J2041" s="193" t="s">
        <v>12139</v>
      </c>
      <c r="K2041" s="193" t="s">
        <v>12140</v>
      </c>
      <c r="L2041" s="193" t="s">
        <v>2497</v>
      </c>
      <c r="M2041" s="193" t="s">
        <v>10395</v>
      </c>
      <c r="N2041" s="193"/>
      <c r="O2041" s="193"/>
      <c r="P2041" s="195"/>
      <c r="Q2041" s="195"/>
      <c r="R2041" s="196"/>
      <c r="S2041" s="196"/>
      <c r="T2041" s="196"/>
      <c r="U2041" s="196"/>
      <c r="V2041" s="195" t="s">
        <v>12162</v>
      </c>
      <c r="W2041" s="195" t="s">
        <v>10493</v>
      </c>
      <c r="X2041" s="193"/>
      <c r="Y2041" s="194" t="str">
        <f>+IFERROR(VLOOKUP(Tabla1[[#This Row],[Supervisor]],STAFF!E:H,4,0),"")</f>
        <v/>
      </c>
      <c r="Z2041" s="195">
        <v>44244</v>
      </c>
      <c r="AA2041" s="195"/>
      <c r="AB2041" s="193"/>
      <c r="AC2041" s="195"/>
      <c r="AD2041" s="193" t="s">
        <v>12225</v>
      </c>
      <c r="AE2041" s="193" t="s">
        <v>12225</v>
      </c>
      <c r="AF2041" s="193">
        <v>19315</v>
      </c>
      <c r="AG2041" s="193" t="s">
        <v>12236</v>
      </c>
      <c r="AH2041" s="193"/>
      <c r="AI2041" s="193"/>
      <c r="AJ2041" s="193" t="s">
        <v>12163</v>
      </c>
      <c r="AK2041" s="193" t="s">
        <v>10493</v>
      </c>
      <c r="AL2041" s="193"/>
      <c r="AM2041" s="193"/>
      <c r="AN2041" s="193" t="str">
        <f>+IF(AL2041=45,1,"")</f>
        <v/>
      </c>
      <c r="AO2041" s="195">
        <f ca="1">+TODAY()</f>
        <v>44256</v>
      </c>
      <c r="AP2041" s="194" t="str">
        <f>+IF(Tabla1[[#This Row],[Fecha Ingreso Plataforma]]="","",AO2041-AC2041)</f>
        <v/>
      </c>
      <c r="AQ2041" s="195"/>
      <c r="AR2041" s="197" t="str">
        <f>+IF(Tabla1[[#This Row],[Fecha Baja]]="","",VALUE(1&amp;"/"&amp;MONTH(Tabla1[[#This Row],[Fecha Baja]])&amp;"/"&amp;YEAR(Tabla1[[#This Row],[Fecha Baja]])))</f>
        <v/>
      </c>
      <c r="AS2041" s="197" t="str">
        <f>IF(Tabla1[[#This Row],[Fecha Ingreso Plataforma]]="","",VALUE(1&amp;"/"&amp;MONTH(Tabla1[[#This Row],[Fecha Ingreso Plataforma]])&amp;"/"&amp;YEAR(Tabla1[[#This Row],[Fecha Ingreso Plataforma]])))</f>
        <v/>
      </c>
      <c r="AT2041" s="194" t="str">
        <f>+IF(AND(Tabla1[[#This Row],[dias]]&gt;=135,Tabla1[[#This Row],[Estado]]="Vigente"),"Si","No")</f>
        <v>Si</v>
      </c>
      <c r="AU2041" s="194" t="str">
        <f>+IF(COUNTIF('PLAN EMPLEADO'!I:I,Tabla1[[#This Row],[Mail]])=0,"No","Si")</f>
        <v>No</v>
      </c>
      <c r="AV2041" s="194"/>
      <c r="AW2041" s="194" t="s">
        <v>9010</v>
      </c>
    </row>
    <row r="2042" spans="1:49" x14ac:dyDescent="0.2">
      <c r="A2042" s="37" t="s">
        <v>27</v>
      </c>
      <c r="B2042" s="193" t="s">
        <v>11429</v>
      </c>
      <c r="C2042" s="193" t="s">
        <v>11428</v>
      </c>
      <c r="D2042" s="37" t="s">
        <v>30</v>
      </c>
      <c r="E2042" s="193" t="str">
        <f>+LEFT(Tabla1[[#This Row],[RutDV]],8)</f>
        <v>26923220</v>
      </c>
      <c r="F2042" s="193" t="str">
        <f>+RIGHT(Tabla1[[#This Row],[RutDV]],1)</f>
        <v>K</v>
      </c>
      <c r="G2042" s="193" t="s">
        <v>11425</v>
      </c>
      <c r="H2042" s="193" t="s">
        <v>11599</v>
      </c>
      <c r="I2042" s="194" t="str">
        <f>+TRIM(Tabla1[[#This Row],[Nombres]]&amp;" "&amp;Tabla1[[#This Row],[Apellidos]])</f>
        <v>YASMARY TROCONIS</v>
      </c>
      <c r="J2042" s="193" t="s">
        <v>11392</v>
      </c>
      <c r="K2042" s="193" t="s">
        <v>11393</v>
      </c>
      <c r="L2042" s="193" t="s">
        <v>2494</v>
      </c>
      <c r="M2042" s="193" t="s">
        <v>2493</v>
      </c>
      <c r="N2042" s="193" t="s">
        <v>2496</v>
      </c>
      <c r="O2042" s="193" t="s">
        <v>3533</v>
      </c>
      <c r="P2042" s="195">
        <v>44240</v>
      </c>
      <c r="Q2042" s="195"/>
      <c r="R2042" s="196"/>
      <c r="S2042" s="196"/>
      <c r="T2042" s="196"/>
      <c r="U2042" s="196"/>
      <c r="V2042" s="195" t="s">
        <v>11420</v>
      </c>
      <c r="W2042" s="195" t="s">
        <v>5408</v>
      </c>
      <c r="X2042" s="193" t="s">
        <v>4599</v>
      </c>
      <c r="Y2042" s="193" t="str">
        <f>+IFERROR(VLOOKUP(Tabla1[[#This Row],[Supervisor]],STAFF!E:H,4,0),"")</f>
        <v>WILLIAMS ENRIQUE DOMINGUEZ BARRADA</v>
      </c>
      <c r="Z2042" s="195">
        <v>44201</v>
      </c>
      <c r="AA2042" s="195">
        <v>44218</v>
      </c>
      <c r="AB2042" s="193"/>
      <c r="AC2042" s="195">
        <v>44221</v>
      </c>
      <c r="AD2042" s="193" t="s">
        <v>11599</v>
      </c>
      <c r="AE2042" s="193" t="s">
        <v>11599</v>
      </c>
      <c r="AF2042" s="193">
        <v>19210</v>
      </c>
      <c r="AG2042" s="193" t="s">
        <v>11610</v>
      </c>
      <c r="AH2042" s="193"/>
      <c r="AI2042" s="193"/>
      <c r="AJ2042" s="193" t="s">
        <v>11427</v>
      </c>
      <c r="AK2042" s="193" t="s">
        <v>10493</v>
      </c>
      <c r="AL2042" s="193">
        <v>45</v>
      </c>
      <c r="AM2042" s="193" t="s">
        <v>3519</v>
      </c>
      <c r="AN2042" s="193">
        <f>+IF(AL2042=45,1,"")</f>
        <v>1</v>
      </c>
      <c r="AO2042" s="195">
        <f ca="1">+TODAY()</f>
        <v>44256</v>
      </c>
      <c r="AP2042" s="194">
        <f ca="1">+IF(Tabla1[[#This Row],[Fecha Ingreso Plataforma]]="","",AO2042-AC2042)</f>
        <v>35</v>
      </c>
      <c r="AQ2042" s="195"/>
      <c r="AR2042" s="197">
        <f>+IF(Tabla1[[#This Row],[Fecha Baja]]="","",VALUE(1&amp;"/"&amp;MONTH(Tabla1[[#This Row],[Fecha Baja]])&amp;"/"&amp;YEAR(Tabla1[[#This Row],[Fecha Baja]])))</f>
        <v>44228</v>
      </c>
      <c r="AS2042" s="197">
        <f>IF(Tabla1[[#This Row],[Fecha Ingreso Plataforma]]="","",VALUE(1&amp;"/"&amp;MONTH(Tabla1[[#This Row],[Fecha Ingreso Plataforma]])&amp;"/"&amp;YEAR(Tabla1[[#This Row],[Fecha Ingreso Plataforma]])))</f>
        <v>44197</v>
      </c>
      <c r="AT2042" s="194" t="str">
        <f ca="1">+IF(AND(Tabla1[[#This Row],[dias]]&gt;=135,Tabla1[[#This Row],[Estado]]="Vigente"),"Si","No")</f>
        <v>No</v>
      </c>
      <c r="AU2042" s="194" t="str">
        <f>+IF(COUNTIF('PLAN EMPLEADO'!I:I,Tabla1[[#This Row],[Mail]])=0,"No","Si")</f>
        <v>No</v>
      </c>
      <c r="AV2042" s="194"/>
      <c r="AW2042" s="194" t="s">
        <v>9006</v>
      </c>
    </row>
    <row r="2043" spans="1:49" x14ac:dyDescent="0.2">
      <c r="A2043" s="37" t="s">
        <v>27</v>
      </c>
      <c r="B2043" s="193" t="s">
        <v>11429</v>
      </c>
      <c r="C2043" s="193" t="s">
        <v>11428</v>
      </c>
      <c r="D2043" s="37" t="s">
        <v>30</v>
      </c>
      <c r="E2043" s="193" t="str">
        <f>+LEFT(Tabla1[[#This Row],[RutDV]],8)</f>
        <v>26428163</v>
      </c>
      <c r="F2043" s="193" t="str">
        <f>+RIGHT(Tabla1[[#This Row],[RutDV]],1)</f>
        <v>6</v>
      </c>
      <c r="G2043" s="193" t="s">
        <v>11402</v>
      </c>
      <c r="H2043" s="193" t="s">
        <v>11592</v>
      </c>
      <c r="I2043" s="194" t="str">
        <f>+TRIM(Tabla1[[#This Row],[Nombres]]&amp;" "&amp;Tabla1[[#This Row],[Apellidos]])</f>
        <v>YILDA ROXANA MALDONADO CAMACHO</v>
      </c>
      <c r="J2043" s="193" t="s">
        <v>11379</v>
      </c>
      <c r="K2043" s="193" t="s">
        <v>11380</v>
      </c>
      <c r="L2043" s="193" t="s">
        <v>2494</v>
      </c>
      <c r="M2043" s="193" t="s">
        <v>2499</v>
      </c>
      <c r="N2043" s="193" t="s">
        <v>3112</v>
      </c>
      <c r="O2043" s="193"/>
      <c r="P2043" s="195">
        <v>44217</v>
      </c>
      <c r="Q2043" s="195"/>
      <c r="R2043" s="196"/>
      <c r="S2043" s="196"/>
      <c r="T2043" s="196"/>
      <c r="U2043" s="196"/>
      <c r="V2043" s="195" t="s">
        <v>11413</v>
      </c>
      <c r="W2043" s="195" t="s">
        <v>10493</v>
      </c>
      <c r="X2043" s="193"/>
      <c r="Y2043" s="193" t="str">
        <f>+IFERROR(VLOOKUP(Tabla1[[#This Row],[Supervisor]],STAFF!E:H,4,0),"")</f>
        <v/>
      </c>
      <c r="Z2043" s="195">
        <v>44201</v>
      </c>
      <c r="AA2043" s="195"/>
      <c r="AB2043" s="193"/>
      <c r="AC2043" s="195"/>
      <c r="AD2043" s="193" t="s">
        <v>11592</v>
      </c>
      <c r="AE2043" s="193" t="s">
        <v>11592</v>
      </c>
      <c r="AF2043" s="193"/>
      <c r="AG2043" s="193" t="s">
        <v>11603</v>
      </c>
      <c r="AH2043" s="193"/>
      <c r="AI2043" s="193"/>
      <c r="AJ2043" s="193" t="s">
        <v>11427</v>
      </c>
      <c r="AK2043" s="193" t="s">
        <v>10493</v>
      </c>
      <c r="AL2043" s="193" t="s">
        <v>709</v>
      </c>
      <c r="AM2043" s="193"/>
      <c r="AN2043" s="193" t="str">
        <f>+IF(AL2043=45,1,"")</f>
        <v/>
      </c>
      <c r="AO2043" s="195">
        <f ca="1">+TODAY()</f>
        <v>44256</v>
      </c>
      <c r="AP2043" s="194" t="str">
        <f>+IF(Tabla1[[#This Row],[Fecha Ingreso Plataforma]]="","",AO2043-AC2043)</f>
        <v/>
      </c>
      <c r="AQ2043" s="195"/>
      <c r="AR2043" s="197">
        <f>+IF(Tabla1[[#This Row],[Fecha Baja]]="","",VALUE(1&amp;"/"&amp;MONTH(Tabla1[[#This Row],[Fecha Baja]])&amp;"/"&amp;YEAR(Tabla1[[#This Row],[Fecha Baja]])))</f>
        <v>44197</v>
      </c>
      <c r="AS2043" s="197" t="str">
        <f>IF(Tabla1[[#This Row],[Fecha Ingreso Plataforma]]="","",VALUE(1&amp;"/"&amp;MONTH(Tabla1[[#This Row],[Fecha Ingreso Plataforma]])&amp;"/"&amp;YEAR(Tabla1[[#This Row],[Fecha Ingreso Plataforma]])))</f>
        <v/>
      </c>
      <c r="AT2043" s="194" t="str">
        <f>+IF(AND(Tabla1[[#This Row],[dias]]&gt;=135,Tabla1[[#This Row],[Estado]]="Vigente"),"Si","No")</f>
        <v>No</v>
      </c>
      <c r="AU2043" s="194" t="str">
        <f>+IF(COUNTIF('PLAN EMPLEADO'!I:I,Tabla1[[#This Row],[Mail]])=0,"No","Si")</f>
        <v>No</v>
      </c>
      <c r="AV2043" s="194"/>
      <c r="AW2043" s="194" t="s">
        <v>9006</v>
      </c>
    </row>
    <row r="2044" spans="1:49" x14ac:dyDescent="0.2">
      <c r="A2044" s="37" t="s">
        <v>27</v>
      </c>
      <c r="B2044" s="193" t="s">
        <v>11429</v>
      </c>
      <c r="C2044" s="193" t="s">
        <v>11428</v>
      </c>
      <c r="D2044" s="37" t="s">
        <v>30</v>
      </c>
      <c r="E2044" s="193" t="str">
        <f>+LEFT(Tabla1[[#This Row],[RutDV]],8)</f>
        <v>20456984</v>
      </c>
      <c r="F2044" s="193" t="str">
        <f>+RIGHT(Tabla1[[#This Row],[RutDV]],1)</f>
        <v>3</v>
      </c>
      <c r="G2044" s="193" t="s">
        <v>11403</v>
      </c>
      <c r="H2044" s="193" t="s">
        <v>11593</v>
      </c>
      <c r="I2044" s="194" t="str">
        <f>+TRIM(Tabla1[[#This Row],[Nombres]]&amp;" "&amp;Tabla1[[#This Row],[Apellidos]])</f>
        <v>BARBARA CATALINA VENEGAS GOMEZ</v>
      </c>
      <c r="J2044" s="193" t="s">
        <v>11381</v>
      </c>
      <c r="K2044" s="193" t="s">
        <v>11382</v>
      </c>
      <c r="L2044" s="193" t="s">
        <v>2494</v>
      </c>
      <c r="M2044" s="193" t="s">
        <v>2499</v>
      </c>
      <c r="N2044" s="193" t="s">
        <v>3112</v>
      </c>
      <c r="O2044" s="193"/>
      <c r="P2044" s="195">
        <v>44217</v>
      </c>
      <c r="Q2044" s="195"/>
      <c r="R2044" s="196"/>
      <c r="S2044" s="196"/>
      <c r="T2044" s="196"/>
      <c r="U2044" s="196"/>
      <c r="V2044" s="195" t="s">
        <v>11414</v>
      </c>
      <c r="W2044" s="195" t="s">
        <v>10493</v>
      </c>
      <c r="X2044" s="193"/>
      <c r="Y2044" s="193" t="str">
        <f>+IFERROR(VLOOKUP(Tabla1[[#This Row],[Supervisor]],STAFF!E:H,4,0),"")</f>
        <v/>
      </c>
      <c r="Z2044" s="195">
        <v>44201</v>
      </c>
      <c r="AA2044" s="195"/>
      <c r="AB2044" s="193"/>
      <c r="AC2044" s="195"/>
      <c r="AD2044" s="193" t="s">
        <v>11593</v>
      </c>
      <c r="AE2044" s="193" t="s">
        <v>11593</v>
      </c>
      <c r="AF2044" s="193">
        <v>19375</v>
      </c>
      <c r="AG2044" s="193" t="s">
        <v>11604</v>
      </c>
      <c r="AH2044" s="193"/>
      <c r="AI2044" s="193"/>
      <c r="AJ2044" s="193" t="s">
        <v>11427</v>
      </c>
      <c r="AK2044" s="193" t="s">
        <v>10493</v>
      </c>
      <c r="AL2044" s="193" t="s">
        <v>709</v>
      </c>
      <c r="AM2044" s="193"/>
      <c r="AN2044" s="193" t="str">
        <f>+IF(AL2044=45,1,"")</f>
        <v/>
      </c>
      <c r="AO2044" s="195">
        <f ca="1">+TODAY()</f>
        <v>44256</v>
      </c>
      <c r="AP2044" s="194" t="str">
        <f>+IF(Tabla1[[#This Row],[Fecha Ingreso Plataforma]]="","",AO2044-AC2044)</f>
        <v/>
      </c>
      <c r="AQ2044" s="195"/>
      <c r="AR2044" s="197">
        <f>+IF(Tabla1[[#This Row],[Fecha Baja]]="","",VALUE(1&amp;"/"&amp;MONTH(Tabla1[[#This Row],[Fecha Baja]])&amp;"/"&amp;YEAR(Tabla1[[#This Row],[Fecha Baja]])))</f>
        <v>44197</v>
      </c>
      <c r="AS2044" s="197" t="str">
        <f>IF(Tabla1[[#This Row],[Fecha Ingreso Plataforma]]="","",VALUE(1&amp;"/"&amp;MONTH(Tabla1[[#This Row],[Fecha Ingreso Plataforma]])&amp;"/"&amp;YEAR(Tabla1[[#This Row],[Fecha Ingreso Plataforma]])))</f>
        <v/>
      </c>
      <c r="AT2044" s="194" t="str">
        <f>+IF(AND(Tabla1[[#This Row],[dias]]&gt;=135,Tabla1[[#This Row],[Estado]]="Vigente"),"Si","No")</f>
        <v>No</v>
      </c>
      <c r="AU2044" s="194" t="str">
        <f>+IF(COUNTIF('PLAN EMPLEADO'!I:I,Tabla1[[#This Row],[Mail]])=0,"No","Si")</f>
        <v>No</v>
      </c>
      <c r="AV2044" s="194"/>
      <c r="AW2044" s="194" t="s">
        <v>11426</v>
      </c>
    </row>
    <row r="2045" spans="1:49" x14ac:dyDescent="0.2">
      <c r="A2045" s="37" t="s">
        <v>27</v>
      </c>
      <c r="B2045" s="193" t="s">
        <v>11429</v>
      </c>
      <c r="C2045" s="193" t="s">
        <v>11428</v>
      </c>
      <c r="D2045" s="37" t="s">
        <v>30</v>
      </c>
      <c r="E2045" s="193" t="str">
        <f>+LEFT(Tabla1[[#This Row],[RutDV]],8)</f>
        <v>26662486</v>
      </c>
      <c r="F2045" s="193" t="str">
        <f>+RIGHT(Tabla1[[#This Row],[RutDV]],1)</f>
        <v>7</v>
      </c>
      <c r="G2045" s="193">
        <v>266624867</v>
      </c>
      <c r="H2045" s="193" t="s">
        <v>11594</v>
      </c>
      <c r="I2045" s="194" t="str">
        <f>+TRIM(Tabla1[[#This Row],[Nombres]]&amp;" "&amp;Tabla1[[#This Row],[Apellidos]])</f>
        <v>YARILDA DEL CARMEN FERNÁNDEZ AZUAJE</v>
      </c>
      <c r="J2045" s="193" t="s">
        <v>11383</v>
      </c>
      <c r="K2045" s="193" t="s">
        <v>11384</v>
      </c>
      <c r="L2045" s="193" t="s">
        <v>2494</v>
      </c>
      <c r="M2045" s="193" t="s">
        <v>2499</v>
      </c>
      <c r="N2045" s="193" t="s">
        <v>3112</v>
      </c>
      <c r="O2045" s="193"/>
      <c r="P2045" s="195">
        <v>44217</v>
      </c>
      <c r="Q2045" s="195"/>
      <c r="R2045" s="196"/>
      <c r="S2045" s="196"/>
      <c r="T2045" s="196"/>
      <c r="U2045" s="196"/>
      <c r="V2045" s="195" t="s">
        <v>11415</v>
      </c>
      <c r="W2045" s="195" t="s">
        <v>10493</v>
      </c>
      <c r="X2045" s="193"/>
      <c r="Y2045" s="193" t="str">
        <f>+IFERROR(VLOOKUP(Tabla1[[#This Row],[Supervisor]],STAFF!E:H,4,0),"")</f>
        <v/>
      </c>
      <c r="Z2045" s="195">
        <v>44201</v>
      </c>
      <c r="AA2045" s="195"/>
      <c r="AB2045" s="193"/>
      <c r="AC2045" s="195"/>
      <c r="AD2045" s="193" t="s">
        <v>11594</v>
      </c>
      <c r="AE2045" s="193" t="s">
        <v>11594</v>
      </c>
      <c r="AF2045" s="193">
        <v>19380</v>
      </c>
      <c r="AG2045" s="193" t="s">
        <v>11605</v>
      </c>
      <c r="AH2045" s="193"/>
      <c r="AI2045" s="193"/>
      <c r="AJ2045" s="193" t="s">
        <v>11427</v>
      </c>
      <c r="AK2045" s="193" t="s">
        <v>10493</v>
      </c>
      <c r="AL2045" s="193" t="s">
        <v>709</v>
      </c>
      <c r="AM2045" s="193"/>
      <c r="AN2045" s="193" t="str">
        <f>+IF(AL2045=45,1,"")</f>
        <v/>
      </c>
      <c r="AO2045" s="195">
        <f ca="1">+TODAY()</f>
        <v>44256</v>
      </c>
      <c r="AP2045" s="194" t="str">
        <f>+IF(Tabla1[[#This Row],[Fecha Ingreso Plataforma]]="","",AO2045-AC2045)</f>
        <v/>
      </c>
      <c r="AQ2045" s="195"/>
      <c r="AR2045" s="197">
        <f>+IF(Tabla1[[#This Row],[Fecha Baja]]="","",VALUE(1&amp;"/"&amp;MONTH(Tabla1[[#This Row],[Fecha Baja]])&amp;"/"&amp;YEAR(Tabla1[[#This Row],[Fecha Baja]])))</f>
        <v>44197</v>
      </c>
      <c r="AS2045" s="197" t="str">
        <f>IF(Tabla1[[#This Row],[Fecha Ingreso Plataforma]]="","",VALUE(1&amp;"/"&amp;MONTH(Tabla1[[#This Row],[Fecha Ingreso Plataforma]])&amp;"/"&amp;YEAR(Tabla1[[#This Row],[Fecha Ingreso Plataforma]])))</f>
        <v/>
      </c>
      <c r="AT2045" s="194" t="str">
        <f>+IF(AND(Tabla1[[#This Row],[dias]]&gt;=135,Tabla1[[#This Row],[Estado]]="Vigente"),"Si","No")</f>
        <v>No</v>
      </c>
      <c r="AU2045" s="194" t="str">
        <f>+IF(COUNTIF('PLAN EMPLEADO'!I:I,Tabla1[[#This Row],[Mail]])=0,"No","Si")</f>
        <v>No</v>
      </c>
      <c r="AV2045" s="194"/>
      <c r="AW2045" s="194" t="s">
        <v>9006</v>
      </c>
    </row>
    <row r="2046" spans="1:49" x14ac:dyDescent="0.2">
      <c r="A2046" s="37" t="s">
        <v>27</v>
      </c>
      <c r="B2046" s="193" t="s">
        <v>11429</v>
      </c>
      <c r="C2046" s="193" t="s">
        <v>11428</v>
      </c>
      <c r="D2046" s="37" t="s">
        <v>30</v>
      </c>
      <c r="E2046" s="193" t="str">
        <f>+LEFT(Tabla1[[#This Row],[RutDV]],8)</f>
        <v>26492499</v>
      </c>
      <c r="F2046" s="193" t="str">
        <f>+RIGHT(Tabla1[[#This Row],[RutDV]],1)</f>
        <v>5</v>
      </c>
      <c r="G2046" s="193" t="s">
        <v>11404</v>
      </c>
      <c r="H2046" s="193" t="s">
        <v>11595</v>
      </c>
      <c r="I2046" s="194" t="str">
        <f>+TRIM(Tabla1[[#This Row],[Nombres]]&amp;" "&amp;Tabla1[[#This Row],[Apellidos]])</f>
        <v>MILEIDY MAYRIN GONZALEZ ALAYON</v>
      </c>
      <c r="J2046" s="193" t="s">
        <v>11385</v>
      </c>
      <c r="K2046" s="193" t="s">
        <v>11386</v>
      </c>
      <c r="L2046" s="193" t="s">
        <v>2494</v>
      </c>
      <c r="M2046" s="193" t="s">
        <v>2499</v>
      </c>
      <c r="N2046" s="193" t="s">
        <v>3112</v>
      </c>
      <c r="O2046" s="193"/>
      <c r="P2046" s="195">
        <v>44217</v>
      </c>
      <c r="Q2046" s="195"/>
      <c r="R2046" s="196"/>
      <c r="S2046" s="196"/>
      <c r="T2046" s="196"/>
      <c r="U2046" s="196"/>
      <c r="V2046" s="195" t="s">
        <v>11416</v>
      </c>
      <c r="W2046" s="195" t="s">
        <v>10493</v>
      </c>
      <c r="X2046" s="193"/>
      <c r="Y2046" s="193" t="str">
        <f>+IFERROR(VLOOKUP(Tabla1[[#This Row],[Supervisor]],STAFF!E:H,4,0),"")</f>
        <v/>
      </c>
      <c r="Z2046" s="195">
        <v>44201</v>
      </c>
      <c r="AA2046" s="195"/>
      <c r="AB2046" s="193"/>
      <c r="AC2046" s="195"/>
      <c r="AD2046" s="193" t="s">
        <v>11595</v>
      </c>
      <c r="AE2046" s="193" t="s">
        <v>11595</v>
      </c>
      <c r="AF2046" s="193">
        <v>19384</v>
      </c>
      <c r="AG2046" s="193" t="s">
        <v>11606</v>
      </c>
      <c r="AH2046" s="193"/>
      <c r="AI2046" s="193"/>
      <c r="AJ2046" s="193" t="s">
        <v>11427</v>
      </c>
      <c r="AK2046" s="193" t="s">
        <v>10493</v>
      </c>
      <c r="AL2046" s="193" t="s">
        <v>709</v>
      </c>
      <c r="AM2046" s="193"/>
      <c r="AN2046" s="193" t="str">
        <f>+IF(AL2046=45,1,"")</f>
        <v/>
      </c>
      <c r="AO2046" s="195">
        <f ca="1">+TODAY()</f>
        <v>44256</v>
      </c>
      <c r="AP2046" s="194" t="str">
        <f>+IF(Tabla1[[#This Row],[Fecha Ingreso Plataforma]]="","",AO2046-AC2046)</f>
        <v/>
      </c>
      <c r="AQ2046" s="195"/>
      <c r="AR2046" s="197">
        <f>+IF(Tabla1[[#This Row],[Fecha Baja]]="","",VALUE(1&amp;"/"&amp;MONTH(Tabla1[[#This Row],[Fecha Baja]])&amp;"/"&amp;YEAR(Tabla1[[#This Row],[Fecha Baja]])))</f>
        <v>44197</v>
      </c>
      <c r="AS2046" s="197" t="str">
        <f>IF(Tabla1[[#This Row],[Fecha Ingreso Plataforma]]="","",VALUE(1&amp;"/"&amp;MONTH(Tabla1[[#This Row],[Fecha Ingreso Plataforma]])&amp;"/"&amp;YEAR(Tabla1[[#This Row],[Fecha Ingreso Plataforma]])))</f>
        <v/>
      </c>
      <c r="AT2046" s="194" t="str">
        <f>+IF(AND(Tabla1[[#This Row],[dias]]&gt;=135,Tabla1[[#This Row],[Estado]]="Vigente"),"Si","No")</f>
        <v>No</v>
      </c>
      <c r="AU2046" s="194" t="str">
        <f>+IF(COUNTIF('PLAN EMPLEADO'!I:I,Tabla1[[#This Row],[Mail]])=0,"No","Si")</f>
        <v>No</v>
      </c>
      <c r="AV2046" s="194"/>
      <c r="AW2046" s="194" t="s">
        <v>9006</v>
      </c>
    </row>
    <row r="2047" spans="1:49" x14ac:dyDescent="0.2">
      <c r="A2047" s="37" t="s">
        <v>27</v>
      </c>
      <c r="B2047" s="193" t="s">
        <v>11429</v>
      </c>
      <c r="C2047" s="193" t="s">
        <v>11428</v>
      </c>
      <c r="D2047" s="37" t="s">
        <v>30</v>
      </c>
      <c r="E2047" s="193" t="str">
        <f>+LEFT(Tabla1[[#This Row],[RutDV]],8)</f>
        <v>19989907</v>
      </c>
      <c r="F2047" s="193" t="str">
        <f>+RIGHT(Tabla1[[#This Row],[RutDV]],1)</f>
        <v>4</v>
      </c>
      <c r="G2047" s="193" t="s">
        <v>11406</v>
      </c>
      <c r="H2047" s="193" t="s">
        <v>11597</v>
      </c>
      <c r="I2047" s="194" t="str">
        <f>+TRIM(Tabla1[[#This Row],[Nombres]]&amp;" "&amp;Tabla1[[#This Row],[Apellidos]])</f>
        <v>WILFREDO ANDRES ALARCON FIGUEROA</v>
      </c>
      <c r="J2047" s="193" t="s">
        <v>11388</v>
      </c>
      <c r="K2047" s="193" t="s">
        <v>11389</v>
      </c>
      <c r="L2047" s="193" t="s">
        <v>2494</v>
      </c>
      <c r="M2047" s="193" t="s">
        <v>2499</v>
      </c>
      <c r="N2047" s="193" t="s">
        <v>3112</v>
      </c>
      <c r="O2047" s="193"/>
      <c r="P2047" s="195">
        <v>44217</v>
      </c>
      <c r="Q2047" s="195"/>
      <c r="R2047" s="196"/>
      <c r="S2047" s="196"/>
      <c r="T2047" s="196"/>
      <c r="U2047" s="196"/>
      <c r="V2047" s="195" t="s">
        <v>11418</v>
      </c>
      <c r="W2047" s="195" t="s">
        <v>10493</v>
      </c>
      <c r="X2047" s="193"/>
      <c r="Y2047" s="193" t="str">
        <f>+IFERROR(VLOOKUP(Tabla1[[#This Row],[Supervisor]],STAFF!E:H,4,0),"")</f>
        <v/>
      </c>
      <c r="Z2047" s="195">
        <v>44201</v>
      </c>
      <c r="AA2047" s="195"/>
      <c r="AB2047" s="193"/>
      <c r="AC2047" s="195"/>
      <c r="AD2047" s="193" t="s">
        <v>11597</v>
      </c>
      <c r="AE2047" s="193" t="s">
        <v>11597</v>
      </c>
      <c r="AF2047" s="193">
        <v>19181</v>
      </c>
      <c r="AG2047" s="193" t="s">
        <v>11608</v>
      </c>
      <c r="AH2047" s="193"/>
      <c r="AI2047" s="193"/>
      <c r="AJ2047" s="193" t="s">
        <v>11427</v>
      </c>
      <c r="AK2047" s="193" t="s">
        <v>10493</v>
      </c>
      <c r="AL2047" s="193" t="s">
        <v>709</v>
      </c>
      <c r="AM2047" s="193"/>
      <c r="AN2047" s="193" t="str">
        <f>+IF(AL2047=45,1,"")</f>
        <v/>
      </c>
      <c r="AO2047" s="195">
        <f ca="1">+TODAY()</f>
        <v>44256</v>
      </c>
      <c r="AP2047" s="194" t="str">
        <f>+IF(Tabla1[[#This Row],[Fecha Ingreso Plataforma]]="","",AO2047-AC2047)</f>
        <v/>
      </c>
      <c r="AQ2047" s="195"/>
      <c r="AR2047" s="197">
        <f>+IF(Tabla1[[#This Row],[Fecha Baja]]="","",VALUE(1&amp;"/"&amp;MONTH(Tabla1[[#This Row],[Fecha Baja]])&amp;"/"&amp;YEAR(Tabla1[[#This Row],[Fecha Baja]])))</f>
        <v>44197</v>
      </c>
      <c r="AS2047" s="197" t="str">
        <f>IF(Tabla1[[#This Row],[Fecha Ingreso Plataforma]]="","",VALUE(1&amp;"/"&amp;MONTH(Tabla1[[#This Row],[Fecha Ingreso Plataforma]])&amp;"/"&amp;YEAR(Tabla1[[#This Row],[Fecha Ingreso Plataforma]])))</f>
        <v/>
      </c>
      <c r="AT2047" s="194" t="str">
        <f>+IF(AND(Tabla1[[#This Row],[dias]]&gt;=135,Tabla1[[#This Row],[Estado]]="Vigente"),"Si","No")</f>
        <v>No</v>
      </c>
      <c r="AU2047" s="194" t="str">
        <f>+IF(COUNTIF('PLAN EMPLEADO'!I:I,Tabla1[[#This Row],[Mail]])=0,"No","Si")</f>
        <v>No</v>
      </c>
      <c r="AV2047" s="194"/>
      <c r="AW2047" s="194" t="s">
        <v>11426</v>
      </c>
    </row>
    <row r="2048" spans="1:49" x14ac:dyDescent="0.2">
      <c r="A2048" s="37" t="s">
        <v>27</v>
      </c>
      <c r="B2048" s="193" t="s">
        <v>11429</v>
      </c>
      <c r="C2048" s="193" t="s">
        <v>11428</v>
      </c>
      <c r="D2048" s="37" t="s">
        <v>30</v>
      </c>
      <c r="E2048" s="193" t="str">
        <f>+LEFT(Tabla1[[#This Row],[RutDV]],8)</f>
        <v>17363909</v>
      </c>
      <c r="F2048" s="193" t="str">
        <f>+RIGHT(Tabla1[[#This Row],[RutDV]],1)</f>
        <v>0</v>
      </c>
      <c r="G2048" s="193" t="s">
        <v>11407</v>
      </c>
      <c r="H2048" s="193" t="s">
        <v>11598</v>
      </c>
      <c r="I2048" s="194" t="str">
        <f>+TRIM(Tabla1[[#This Row],[Nombres]]&amp;" "&amp;Tabla1[[#This Row],[Apellidos]])</f>
        <v>CLAUDIO ANDRES RIVERA PARRA</v>
      </c>
      <c r="J2048" s="193" t="s">
        <v>11390</v>
      </c>
      <c r="K2048" s="193" t="s">
        <v>11391</v>
      </c>
      <c r="L2048" s="193" t="s">
        <v>2494</v>
      </c>
      <c r="M2048" s="193" t="s">
        <v>2499</v>
      </c>
      <c r="N2048" s="193" t="s">
        <v>3112</v>
      </c>
      <c r="O2048" s="193"/>
      <c r="P2048" s="195">
        <v>44217</v>
      </c>
      <c r="Q2048" s="195"/>
      <c r="R2048" s="196"/>
      <c r="S2048" s="196"/>
      <c r="T2048" s="196"/>
      <c r="U2048" s="196"/>
      <c r="V2048" s="195" t="s">
        <v>11419</v>
      </c>
      <c r="W2048" s="195" t="s">
        <v>10493</v>
      </c>
      <c r="X2048" s="193"/>
      <c r="Y2048" s="193" t="str">
        <f>+IFERROR(VLOOKUP(Tabla1[[#This Row],[Supervisor]],STAFF!E:H,4,0),"")</f>
        <v/>
      </c>
      <c r="Z2048" s="195">
        <v>44201</v>
      </c>
      <c r="AA2048" s="195"/>
      <c r="AB2048" s="193"/>
      <c r="AC2048" s="195"/>
      <c r="AD2048" s="193" t="s">
        <v>11598</v>
      </c>
      <c r="AE2048" s="193" t="s">
        <v>11598</v>
      </c>
      <c r="AF2048" s="193">
        <v>19203</v>
      </c>
      <c r="AG2048" s="193" t="s">
        <v>11609</v>
      </c>
      <c r="AH2048" s="193"/>
      <c r="AI2048" s="193"/>
      <c r="AJ2048" s="193" t="s">
        <v>11427</v>
      </c>
      <c r="AK2048" s="193" t="s">
        <v>10493</v>
      </c>
      <c r="AL2048" s="193" t="s">
        <v>709</v>
      </c>
      <c r="AM2048" s="193"/>
      <c r="AN2048" s="193" t="str">
        <f>+IF(AL2048=45,1,"")</f>
        <v/>
      </c>
      <c r="AO2048" s="195">
        <f ca="1">+TODAY()</f>
        <v>44256</v>
      </c>
      <c r="AP2048" s="194" t="str">
        <f>+IF(Tabla1[[#This Row],[Fecha Ingreso Plataforma]]="","",AO2048-AC2048)</f>
        <v/>
      </c>
      <c r="AQ2048" s="195"/>
      <c r="AR2048" s="197">
        <f>+IF(Tabla1[[#This Row],[Fecha Baja]]="","",VALUE(1&amp;"/"&amp;MONTH(Tabla1[[#This Row],[Fecha Baja]])&amp;"/"&amp;YEAR(Tabla1[[#This Row],[Fecha Baja]])))</f>
        <v>44197</v>
      </c>
      <c r="AS2048" s="197" t="str">
        <f>IF(Tabla1[[#This Row],[Fecha Ingreso Plataforma]]="","",VALUE(1&amp;"/"&amp;MONTH(Tabla1[[#This Row],[Fecha Ingreso Plataforma]])&amp;"/"&amp;YEAR(Tabla1[[#This Row],[Fecha Ingreso Plataforma]])))</f>
        <v/>
      </c>
      <c r="AT2048" s="194" t="str">
        <f>+IF(AND(Tabla1[[#This Row],[dias]]&gt;=135,Tabla1[[#This Row],[Estado]]="Vigente"),"Si","No")</f>
        <v>No</v>
      </c>
      <c r="AU2048" s="194" t="str">
        <f>+IF(COUNTIF('PLAN EMPLEADO'!I:I,Tabla1[[#This Row],[Mail]])=0,"No","Si")</f>
        <v>No</v>
      </c>
      <c r="AV2048" s="194"/>
      <c r="AW2048" s="194" t="s">
        <v>11426</v>
      </c>
    </row>
    <row r="2049" spans="1:49" x14ac:dyDescent="0.2">
      <c r="A2049" s="37" t="s">
        <v>27</v>
      </c>
      <c r="B2049" s="193" t="s">
        <v>11429</v>
      </c>
      <c r="C2049" s="193" t="s">
        <v>11428</v>
      </c>
      <c r="D2049" s="37" t="s">
        <v>30</v>
      </c>
      <c r="E2049" s="193" t="str">
        <f>+LEFT(Tabla1[[#This Row],[RutDV]],8)</f>
        <v>19574330</v>
      </c>
      <c r="F2049" s="193" t="str">
        <f>+RIGHT(Tabla1[[#This Row],[RutDV]],1)</f>
        <v>4</v>
      </c>
      <c r="G2049" s="193" t="s">
        <v>11408</v>
      </c>
      <c r="H2049" s="193" t="s">
        <v>11600</v>
      </c>
      <c r="I2049" s="194" t="str">
        <f>+TRIM(Tabla1[[#This Row],[Nombres]]&amp;" "&amp;Tabla1[[#This Row],[Apellidos]])</f>
        <v>CAROLINA NICOLE ARDILES JOPIA</v>
      </c>
      <c r="J2049" s="193" t="s">
        <v>11394</v>
      </c>
      <c r="K2049" s="193" t="s">
        <v>11395</v>
      </c>
      <c r="L2049" s="193" t="s">
        <v>2494</v>
      </c>
      <c r="M2049" s="193" t="s">
        <v>2499</v>
      </c>
      <c r="N2049" s="193" t="s">
        <v>3112</v>
      </c>
      <c r="O2049" s="193"/>
      <c r="P2049" s="195">
        <v>44217</v>
      </c>
      <c r="Q2049" s="195"/>
      <c r="R2049" s="196"/>
      <c r="S2049" s="196"/>
      <c r="T2049" s="196"/>
      <c r="U2049" s="196"/>
      <c r="V2049" s="195" t="s">
        <v>11421</v>
      </c>
      <c r="W2049" s="195" t="s">
        <v>10493</v>
      </c>
      <c r="X2049" s="193"/>
      <c r="Y2049" s="193" t="str">
        <f>+IFERROR(VLOOKUP(Tabla1[[#This Row],[Supervisor]],STAFF!E:H,4,0),"")</f>
        <v/>
      </c>
      <c r="Z2049" s="195">
        <v>44201</v>
      </c>
      <c r="AA2049" s="195"/>
      <c r="AB2049" s="193"/>
      <c r="AC2049" s="195"/>
      <c r="AD2049" s="193" t="s">
        <v>11600</v>
      </c>
      <c r="AE2049" s="193" t="s">
        <v>11600</v>
      </c>
      <c r="AF2049" s="193">
        <v>19213</v>
      </c>
      <c r="AG2049" s="193" t="s">
        <v>11611</v>
      </c>
      <c r="AH2049" s="193"/>
      <c r="AI2049" s="193"/>
      <c r="AJ2049" s="193" t="s">
        <v>11427</v>
      </c>
      <c r="AK2049" s="193" t="s">
        <v>10493</v>
      </c>
      <c r="AL2049" s="193" t="s">
        <v>709</v>
      </c>
      <c r="AM2049" s="193"/>
      <c r="AN2049" s="193" t="str">
        <f>+IF(AL2049=45,1,"")</f>
        <v/>
      </c>
      <c r="AO2049" s="195">
        <f ca="1">+TODAY()</f>
        <v>44256</v>
      </c>
      <c r="AP2049" s="194" t="str">
        <f>+IF(Tabla1[[#This Row],[Fecha Ingreso Plataforma]]="","",AO2049-AC2049)</f>
        <v/>
      </c>
      <c r="AQ2049" s="195"/>
      <c r="AR2049" s="197">
        <f>+IF(Tabla1[[#This Row],[Fecha Baja]]="","",VALUE(1&amp;"/"&amp;MONTH(Tabla1[[#This Row],[Fecha Baja]])&amp;"/"&amp;YEAR(Tabla1[[#This Row],[Fecha Baja]])))</f>
        <v>44197</v>
      </c>
      <c r="AS2049" s="197" t="str">
        <f>IF(Tabla1[[#This Row],[Fecha Ingreso Plataforma]]="","",VALUE(1&amp;"/"&amp;MONTH(Tabla1[[#This Row],[Fecha Ingreso Plataforma]])&amp;"/"&amp;YEAR(Tabla1[[#This Row],[Fecha Ingreso Plataforma]])))</f>
        <v/>
      </c>
      <c r="AT2049" s="194" t="str">
        <f>+IF(AND(Tabla1[[#This Row],[dias]]&gt;=135,Tabla1[[#This Row],[Estado]]="Vigente"),"Si","No")</f>
        <v>No</v>
      </c>
      <c r="AU2049" s="194" t="str">
        <f>+IF(COUNTIF('PLAN EMPLEADO'!I:I,Tabla1[[#This Row],[Mail]])=0,"No","Si")</f>
        <v>No</v>
      </c>
      <c r="AV2049" s="194"/>
      <c r="AW2049" s="194" t="s">
        <v>11426</v>
      </c>
    </row>
    <row r="2050" spans="1:49" x14ac:dyDescent="0.2">
      <c r="A2050" s="37" t="s">
        <v>27</v>
      </c>
      <c r="B2050" s="193" t="s">
        <v>11429</v>
      </c>
      <c r="C2050" s="193" t="s">
        <v>11428</v>
      </c>
      <c r="D2050" s="37" t="s">
        <v>30</v>
      </c>
      <c r="E2050" s="193" t="str">
        <f>+LEFT(Tabla1[[#This Row],[RutDV]],8)</f>
        <v>20543854</v>
      </c>
      <c r="F2050" s="193" t="str">
        <f>+RIGHT(Tabla1[[#This Row],[RutDV]],1)</f>
        <v>8</v>
      </c>
      <c r="G2050" s="193" t="s">
        <v>11409</v>
      </c>
      <c r="H2050" s="193" t="s">
        <v>11601</v>
      </c>
      <c r="I2050" s="194" t="str">
        <f>+TRIM(Tabla1[[#This Row],[Nombres]]&amp;" "&amp;Tabla1[[#This Row],[Apellidos]])</f>
        <v>BARBARA ANTONIA FUENTES ROMAN</v>
      </c>
      <c r="J2050" s="193" t="s">
        <v>11396</v>
      </c>
      <c r="K2050" s="193" t="s">
        <v>11397</v>
      </c>
      <c r="L2050" s="193" t="s">
        <v>2494</v>
      </c>
      <c r="M2050" s="193" t="s">
        <v>2499</v>
      </c>
      <c r="N2050" s="193" t="s">
        <v>3112</v>
      </c>
      <c r="O2050" s="193"/>
      <c r="P2050" s="195">
        <v>44217</v>
      </c>
      <c r="Q2050" s="195"/>
      <c r="R2050" s="196"/>
      <c r="S2050" s="196"/>
      <c r="T2050" s="196"/>
      <c r="U2050" s="196"/>
      <c r="V2050" s="195" t="s">
        <v>11422</v>
      </c>
      <c r="W2050" s="195" t="s">
        <v>10493</v>
      </c>
      <c r="X2050" s="193"/>
      <c r="Y2050" s="193" t="str">
        <f>+IFERROR(VLOOKUP(Tabla1[[#This Row],[Supervisor]],STAFF!E:H,4,0),"")</f>
        <v/>
      </c>
      <c r="Z2050" s="195">
        <v>44201</v>
      </c>
      <c r="AA2050" s="195"/>
      <c r="AB2050" s="193"/>
      <c r="AC2050" s="195"/>
      <c r="AD2050" s="193" t="s">
        <v>11601</v>
      </c>
      <c r="AE2050" s="193" t="s">
        <v>11601</v>
      </c>
      <c r="AF2050" s="193">
        <v>19227</v>
      </c>
      <c r="AG2050" s="193" t="s">
        <v>2930</v>
      </c>
      <c r="AH2050" s="193"/>
      <c r="AI2050" s="193"/>
      <c r="AJ2050" s="193" t="s">
        <v>11427</v>
      </c>
      <c r="AK2050" s="193" t="s">
        <v>10493</v>
      </c>
      <c r="AL2050" s="193" t="s">
        <v>709</v>
      </c>
      <c r="AM2050" s="193"/>
      <c r="AN2050" s="193" t="str">
        <f>+IF(AL2050=45,1,"")</f>
        <v/>
      </c>
      <c r="AO2050" s="195">
        <f ca="1">+TODAY()</f>
        <v>44256</v>
      </c>
      <c r="AP2050" s="194" t="str">
        <f>+IF(Tabla1[[#This Row],[Fecha Ingreso Plataforma]]="","",AO2050-AC2050)</f>
        <v/>
      </c>
      <c r="AQ2050" s="195"/>
      <c r="AR2050" s="197">
        <f>+IF(Tabla1[[#This Row],[Fecha Baja]]="","",VALUE(1&amp;"/"&amp;MONTH(Tabla1[[#This Row],[Fecha Baja]])&amp;"/"&amp;YEAR(Tabla1[[#This Row],[Fecha Baja]])))</f>
        <v>44197</v>
      </c>
      <c r="AS2050" s="197" t="str">
        <f>IF(Tabla1[[#This Row],[Fecha Ingreso Plataforma]]="","",VALUE(1&amp;"/"&amp;MONTH(Tabla1[[#This Row],[Fecha Ingreso Plataforma]])&amp;"/"&amp;YEAR(Tabla1[[#This Row],[Fecha Ingreso Plataforma]])))</f>
        <v/>
      </c>
      <c r="AT2050" s="194" t="str">
        <f>+IF(AND(Tabla1[[#This Row],[dias]]&gt;=135,Tabla1[[#This Row],[Estado]]="Vigente"),"Si","No")</f>
        <v>No</v>
      </c>
      <c r="AU2050" s="194" t="str">
        <f>+IF(COUNTIF('PLAN EMPLEADO'!I:I,Tabla1[[#This Row],[Mail]])=0,"No","Si")</f>
        <v>No</v>
      </c>
      <c r="AV2050" s="194"/>
      <c r="AW2050" s="194" t="s">
        <v>11426</v>
      </c>
    </row>
    <row r="2051" spans="1:49" x14ac:dyDescent="0.2">
      <c r="A2051" s="37" t="s">
        <v>27</v>
      </c>
      <c r="B2051" s="193" t="s">
        <v>11429</v>
      </c>
      <c r="C2051" s="193" t="s">
        <v>11428</v>
      </c>
      <c r="D2051" s="37" t="s">
        <v>30</v>
      </c>
      <c r="E2051" s="193" t="str">
        <f>+LEFT(Tabla1[[#This Row],[RutDV]],8)</f>
        <v>17451969</v>
      </c>
      <c r="F2051" s="193" t="str">
        <f>+RIGHT(Tabla1[[#This Row],[RutDV]],1)</f>
        <v>2</v>
      </c>
      <c r="G2051" s="193" t="s">
        <v>85</v>
      </c>
      <c r="H2051" s="193" t="s">
        <v>758</v>
      </c>
      <c r="I2051" s="194" t="str">
        <f>+TRIM(Tabla1[[#This Row],[Nombres]]&amp;" "&amp;Tabla1[[#This Row],[Apellidos]])</f>
        <v>PATRICIA PRISCILLA ARAYA ARAYA</v>
      </c>
      <c r="J2051" s="193" t="s">
        <v>11398</v>
      </c>
      <c r="K2051" s="193" t="s">
        <v>1418</v>
      </c>
      <c r="L2051" s="193" t="s">
        <v>2494</v>
      </c>
      <c r="M2051" s="193" t="s">
        <v>2499</v>
      </c>
      <c r="N2051" s="193" t="s">
        <v>3112</v>
      </c>
      <c r="O2051" s="193"/>
      <c r="P2051" s="195">
        <v>44217</v>
      </c>
      <c r="Q2051" s="195"/>
      <c r="R2051" s="196"/>
      <c r="S2051" s="196"/>
      <c r="T2051" s="196"/>
      <c r="U2051" s="196"/>
      <c r="V2051" s="195" t="s">
        <v>11423</v>
      </c>
      <c r="W2051" s="195" t="s">
        <v>10493</v>
      </c>
      <c r="X2051" s="193"/>
      <c r="Y2051" s="193" t="str">
        <f>+IFERROR(VLOOKUP(Tabla1[[#This Row],[Supervisor]],STAFF!E:H,4,0),"")</f>
        <v/>
      </c>
      <c r="Z2051" s="195">
        <v>44201</v>
      </c>
      <c r="AA2051" s="195"/>
      <c r="AB2051" s="193"/>
      <c r="AC2051" s="195"/>
      <c r="AD2051" s="193" t="s">
        <v>758</v>
      </c>
      <c r="AE2051" s="193" t="s">
        <v>758</v>
      </c>
      <c r="AF2051" s="193">
        <v>19216</v>
      </c>
      <c r="AG2051" s="193" t="s">
        <v>2570</v>
      </c>
      <c r="AH2051" s="193"/>
      <c r="AI2051" s="193"/>
      <c r="AJ2051" s="193" t="s">
        <v>11427</v>
      </c>
      <c r="AK2051" s="193" t="s">
        <v>10493</v>
      </c>
      <c r="AL2051" s="193" t="s">
        <v>709</v>
      </c>
      <c r="AM2051" s="193"/>
      <c r="AN2051" s="193" t="str">
        <f>+IF(AL2051=45,1,"")</f>
        <v/>
      </c>
      <c r="AO2051" s="195">
        <f ca="1">+TODAY()</f>
        <v>44256</v>
      </c>
      <c r="AP2051" s="194" t="str">
        <f>+IF(Tabla1[[#This Row],[Fecha Ingreso Plataforma]]="","",AO2051-AC2051)</f>
        <v/>
      </c>
      <c r="AQ2051" s="195"/>
      <c r="AR2051" s="197">
        <f>+IF(Tabla1[[#This Row],[Fecha Baja]]="","",VALUE(1&amp;"/"&amp;MONTH(Tabla1[[#This Row],[Fecha Baja]])&amp;"/"&amp;YEAR(Tabla1[[#This Row],[Fecha Baja]])))</f>
        <v>44197</v>
      </c>
      <c r="AS2051" s="197" t="str">
        <f>IF(Tabla1[[#This Row],[Fecha Ingreso Plataforma]]="","",VALUE(1&amp;"/"&amp;MONTH(Tabla1[[#This Row],[Fecha Ingreso Plataforma]])&amp;"/"&amp;YEAR(Tabla1[[#This Row],[Fecha Ingreso Plataforma]])))</f>
        <v/>
      </c>
      <c r="AT2051" s="194" t="str">
        <f>+IF(AND(Tabla1[[#This Row],[dias]]&gt;=135,Tabla1[[#This Row],[Estado]]="Vigente"),"Si","No")</f>
        <v>No</v>
      </c>
      <c r="AU2051" s="194" t="str">
        <f>+IF(COUNTIF('PLAN EMPLEADO'!I:I,Tabla1[[#This Row],[Mail]])=0,"No","Si")</f>
        <v>No</v>
      </c>
      <c r="AV2051" s="194"/>
      <c r="AW2051" s="194" t="s">
        <v>11426</v>
      </c>
    </row>
    <row r="2052" spans="1:49" x14ac:dyDescent="0.2">
      <c r="A2052" s="37" t="s">
        <v>27</v>
      </c>
      <c r="B2052" s="193" t="s">
        <v>11429</v>
      </c>
      <c r="C2052" s="193" t="s">
        <v>11428</v>
      </c>
      <c r="D2052" s="37" t="s">
        <v>30</v>
      </c>
      <c r="E2052" s="193" t="str">
        <f>+LEFT(Tabla1[[#This Row],[RutDV]],8)</f>
        <v>20168436</v>
      </c>
      <c r="F2052" s="193" t="str">
        <f>+RIGHT(Tabla1[[#This Row],[RutDV]],1)</f>
        <v>6</v>
      </c>
      <c r="G2052" s="193" t="s">
        <v>11410</v>
      </c>
      <c r="H2052" s="193" t="s">
        <v>11602</v>
      </c>
      <c r="I2052" s="194" t="str">
        <f>+TRIM(Tabla1[[#This Row],[Nombres]]&amp;" "&amp;Tabla1[[#This Row],[Apellidos]])</f>
        <v>DANIZA ANDREA TORRES CORTES</v>
      </c>
      <c r="J2052" s="193" t="s">
        <v>11399</v>
      </c>
      <c r="K2052" s="193" t="s">
        <v>11400</v>
      </c>
      <c r="L2052" s="193" t="s">
        <v>2494</v>
      </c>
      <c r="M2052" s="193" t="s">
        <v>2499</v>
      </c>
      <c r="N2052" s="193" t="s">
        <v>3112</v>
      </c>
      <c r="O2052" s="193"/>
      <c r="P2052" s="195">
        <v>44217</v>
      </c>
      <c r="Q2052" s="195"/>
      <c r="R2052" s="196"/>
      <c r="S2052" s="196"/>
      <c r="T2052" s="196"/>
      <c r="U2052" s="196"/>
      <c r="V2052" s="195" t="s">
        <v>11424</v>
      </c>
      <c r="W2052" s="195" t="s">
        <v>10493</v>
      </c>
      <c r="X2052" s="193"/>
      <c r="Y2052" s="193" t="str">
        <f>+IFERROR(VLOOKUP(Tabla1[[#This Row],[Supervisor]],STAFF!E:H,4,0),"")</f>
        <v/>
      </c>
      <c r="Z2052" s="195">
        <v>44201</v>
      </c>
      <c r="AA2052" s="195"/>
      <c r="AB2052" s="193"/>
      <c r="AC2052" s="195"/>
      <c r="AD2052" s="193" t="s">
        <v>11602</v>
      </c>
      <c r="AE2052" s="193" t="s">
        <v>11602</v>
      </c>
      <c r="AF2052" s="193">
        <v>19164</v>
      </c>
      <c r="AG2052" s="193" t="s">
        <v>11612</v>
      </c>
      <c r="AH2052" s="193"/>
      <c r="AI2052" s="193"/>
      <c r="AJ2052" s="193" t="s">
        <v>11427</v>
      </c>
      <c r="AK2052" s="193" t="s">
        <v>10493</v>
      </c>
      <c r="AL2052" s="193" t="s">
        <v>709</v>
      </c>
      <c r="AM2052" s="193"/>
      <c r="AN2052" s="193" t="str">
        <f>+IF(AL2052=45,1,"")</f>
        <v/>
      </c>
      <c r="AO2052" s="195">
        <f ca="1">+TODAY()</f>
        <v>44256</v>
      </c>
      <c r="AP2052" s="194" t="str">
        <f>+IF(Tabla1[[#This Row],[Fecha Ingreso Plataforma]]="","",AO2052-AC2052)</f>
        <v/>
      </c>
      <c r="AQ2052" s="195"/>
      <c r="AR2052" s="197">
        <f>+IF(Tabla1[[#This Row],[Fecha Baja]]="","",VALUE(1&amp;"/"&amp;MONTH(Tabla1[[#This Row],[Fecha Baja]])&amp;"/"&amp;YEAR(Tabla1[[#This Row],[Fecha Baja]])))</f>
        <v>44197</v>
      </c>
      <c r="AS2052" s="197" t="str">
        <f>IF(Tabla1[[#This Row],[Fecha Ingreso Plataforma]]="","",VALUE(1&amp;"/"&amp;MONTH(Tabla1[[#This Row],[Fecha Ingreso Plataforma]])&amp;"/"&amp;YEAR(Tabla1[[#This Row],[Fecha Ingreso Plataforma]])))</f>
        <v/>
      </c>
      <c r="AT2052" s="194" t="str">
        <f>+IF(AND(Tabla1[[#This Row],[dias]]&gt;=135,Tabla1[[#This Row],[Estado]]="Vigente"),"Si","No")</f>
        <v>No</v>
      </c>
      <c r="AU2052" s="194" t="str">
        <f>+IF(COUNTIF('PLAN EMPLEADO'!I:I,Tabla1[[#This Row],[Mail]])=0,"No","Si")</f>
        <v>No</v>
      </c>
      <c r="AV2052" s="194"/>
      <c r="AW2052" s="194" t="s">
        <v>11426</v>
      </c>
    </row>
    <row r="2053" spans="1:49" x14ac:dyDescent="0.2">
      <c r="A2053" s="37" t="s">
        <v>27</v>
      </c>
      <c r="B2053" s="193" t="s">
        <v>3163</v>
      </c>
      <c r="C2053" s="193" t="s">
        <v>3264</v>
      </c>
      <c r="D2053" s="37" t="s">
        <v>30</v>
      </c>
      <c r="E2053" s="193" t="str">
        <f>+LEFT(Tabla1[[#This Row],[RutDV]],8)</f>
        <v>19010508</v>
      </c>
      <c r="F2053" s="193" t="str">
        <f>+RIGHT(Tabla1[[#This Row],[RutDV]],1)</f>
        <v>3</v>
      </c>
      <c r="G2053" s="37" t="s">
        <v>317</v>
      </c>
      <c r="H2053" s="37" t="s">
        <v>940</v>
      </c>
      <c r="I2053" s="37" t="str">
        <f>+TRIM(Tabla1[[#This Row],[Nombres]]&amp;" "&amp;Tabla1[[#This Row],[Apellidos]])</f>
        <v>ROMINA FRANCISCA CONTRERAS ALVAREZ</v>
      </c>
      <c r="J2053" s="37" t="s">
        <v>1860</v>
      </c>
      <c r="K2053" s="37" t="s">
        <v>1861</v>
      </c>
      <c r="L2053" s="37" t="s">
        <v>2497</v>
      </c>
      <c r="M2053" s="193" t="s">
        <v>2500</v>
      </c>
      <c r="N2053" s="113"/>
      <c r="O2053" s="113"/>
      <c r="P2053" s="40"/>
      <c r="Q2053" s="37"/>
      <c r="R2053" s="195"/>
      <c r="V2053" s="40">
        <v>34647</v>
      </c>
      <c r="W2053" s="195" t="s">
        <v>5970</v>
      </c>
      <c r="Y2053" s="37" t="str">
        <f>+IFERROR(VLOOKUP(Tabla1[[#This Row],[Supervisor]],STAFF!E:H,4,0),"")</f>
        <v xml:space="preserve">YORMAN JOSE HERNANDEZ USECHE </v>
      </c>
      <c r="Z2053" s="40">
        <v>43171</v>
      </c>
      <c r="AA2053" s="40">
        <v>43192</v>
      </c>
      <c r="AB2053" s="37" t="s">
        <v>2516</v>
      </c>
      <c r="AC2053" s="40">
        <v>43193</v>
      </c>
      <c r="AD2053" s="37" t="s">
        <v>940</v>
      </c>
      <c r="AE2053" s="37" t="s">
        <v>940</v>
      </c>
      <c r="AF2053" s="37">
        <v>19275</v>
      </c>
      <c r="AG2053" s="37" t="s">
        <v>2749</v>
      </c>
      <c r="AJ2053" s="37">
        <v>23</v>
      </c>
      <c r="AK2053" s="37" t="s">
        <v>2515</v>
      </c>
      <c r="AL2053" s="37">
        <v>30</v>
      </c>
      <c r="AM2053" s="193" t="s">
        <v>3519</v>
      </c>
      <c r="AN2053" s="37" t="str">
        <f>+IF(AL2053=45,1,"")</f>
        <v/>
      </c>
      <c r="AO2053" s="40">
        <f ca="1">+TODAY()</f>
        <v>44256</v>
      </c>
      <c r="AP2053" s="41">
        <f ca="1">+IF(Tabla1[[#This Row],[Fecha Ingreso Plataforma]]="","",AO2053-AC2053)</f>
        <v>1063</v>
      </c>
      <c r="AQ2053" s="40">
        <v>43455</v>
      </c>
      <c r="AR2053" s="42" t="str">
        <f>+IF(Tabla1[[#This Row],[Fecha Baja]]="","",VALUE(1&amp;"/"&amp;MONTH(Tabla1[[#This Row],[Fecha Baja]])&amp;"/"&amp;YEAR(Tabla1[[#This Row],[Fecha Baja]])))</f>
        <v/>
      </c>
      <c r="AS2053" s="42">
        <f>IF(Tabla1[[#This Row],[Fecha Ingreso Plataforma]]="","",VALUE(1&amp;"/"&amp;MONTH(Tabla1[[#This Row],[Fecha Ingreso Plataforma]])&amp;"/"&amp;YEAR(Tabla1[[#This Row],[Fecha Ingreso Plataforma]])))</f>
        <v>43191</v>
      </c>
      <c r="AT2053" s="41" t="str">
        <f ca="1">+IF(AND(Tabla1[[#This Row],[dias]]&gt;=135,Tabla1[[#This Row],[Estado]]="Vigente"),"Si","No")</f>
        <v>Si</v>
      </c>
      <c r="AU2053" s="37" t="str">
        <f>+IF(COUNTIF('PLAN EMPLEADO'!I:I,Tabla1[[#This Row],[Mail]])=0,"No","Si")</f>
        <v>Si</v>
      </c>
      <c r="AV2053" s="154" t="s">
        <v>8322</v>
      </c>
      <c r="AW2053" s="194" t="s">
        <v>9010</v>
      </c>
    </row>
    <row r="2054" spans="1:49" x14ac:dyDescent="0.2">
      <c r="A2054" s="37" t="s">
        <v>27</v>
      </c>
      <c r="B2054" s="193" t="s">
        <v>3163</v>
      </c>
      <c r="C2054" s="193" t="s">
        <v>3264</v>
      </c>
      <c r="D2054" s="37" t="s">
        <v>30</v>
      </c>
      <c r="E2054" s="193" t="str">
        <f>+LEFT(Tabla1[[#This Row],[RutDV]],8)</f>
        <v>17985859</v>
      </c>
      <c r="F2054" s="193" t="str">
        <f>+RIGHT(Tabla1[[#This Row],[RutDV]],1)</f>
        <v>2</v>
      </c>
      <c r="G2054" s="37" t="s">
        <v>3714</v>
      </c>
      <c r="H2054" s="37" t="s">
        <v>3751</v>
      </c>
      <c r="I2054" s="37" t="str">
        <f>+TRIM(Tabla1[[#This Row],[Nombres]]&amp;" "&amp;Tabla1[[#This Row],[Apellidos]])</f>
        <v>GRACIELA PAZ ADASME MUÑOZ</v>
      </c>
      <c r="J2054" s="37" t="s">
        <v>3685</v>
      </c>
      <c r="K2054" s="37" t="s">
        <v>1619</v>
      </c>
      <c r="L2054" s="37" t="s">
        <v>2497</v>
      </c>
      <c r="M2054" s="193" t="s">
        <v>3539</v>
      </c>
      <c r="N2054" s="193" t="s">
        <v>3539</v>
      </c>
      <c r="O2054" s="193" t="s">
        <v>3540</v>
      </c>
      <c r="P2054" s="40"/>
      <c r="Q2054" s="37"/>
      <c r="R2054" s="40">
        <v>44249</v>
      </c>
      <c r="S2054" s="40">
        <v>44259</v>
      </c>
      <c r="V2054" s="40">
        <v>33654</v>
      </c>
      <c r="W2054" s="195" t="s">
        <v>5970</v>
      </c>
      <c r="Y2054" s="37" t="str">
        <f>+IFERROR(VLOOKUP(Tabla1[[#This Row],[Supervisor]],STAFF!E:H,4,0),"")</f>
        <v xml:space="preserve">YORMAN JOSE HERNANDEZ USECHE </v>
      </c>
      <c r="Z2054" s="40">
        <v>43302</v>
      </c>
      <c r="AA2054" s="40">
        <v>43312</v>
      </c>
      <c r="AB2054" s="37" t="s">
        <v>2516</v>
      </c>
      <c r="AC2054" s="40">
        <v>43313</v>
      </c>
      <c r="AD2054" s="37" t="s">
        <v>3751</v>
      </c>
      <c r="AE2054" s="37" t="s">
        <v>3751</v>
      </c>
      <c r="AF2054" s="37">
        <v>19108</v>
      </c>
      <c r="AG2054" s="37" t="s">
        <v>3752</v>
      </c>
      <c r="AJ2054" s="37">
        <v>34</v>
      </c>
      <c r="AK2054" s="37" t="s">
        <v>3082</v>
      </c>
      <c r="AL2054" s="37">
        <v>30</v>
      </c>
      <c r="AM2054" s="37" t="s">
        <v>3519</v>
      </c>
      <c r="AN2054" s="37" t="str">
        <f>+IF(AL2054=45,1,"")</f>
        <v/>
      </c>
      <c r="AO2054" s="40">
        <f ca="1">+TODAY()</f>
        <v>44256</v>
      </c>
      <c r="AP2054" s="41">
        <f ca="1">+IF(Tabla1[[#This Row],[Fecha Ingreso Plataforma]]="","",AO2054-AC2054)</f>
        <v>943</v>
      </c>
      <c r="AQ2054" s="40">
        <v>43424</v>
      </c>
      <c r="AR2054" s="42" t="str">
        <f>+IF(Tabla1[[#This Row],[Fecha Baja]]="","",VALUE(1&amp;"/"&amp;MONTH(Tabla1[[#This Row],[Fecha Baja]])&amp;"/"&amp;YEAR(Tabla1[[#This Row],[Fecha Baja]])))</f>
        <v/>
      </c>
      <c r="AS2054" s="42">
        <f>IF(Tabla1[[#This Row],[Fecha Ingreso Plataforma]]="","",VALUE(1&amp;"/"&amp;MONTH(Tabla1[[#This Row],[Fecha Ingreso Plataforma]])&amp;"/"&amp;YEAR(Tabla1[[#This Row],[Fecha Ingreso Plataforma]])))</f>
        <v>43313</v>
      </c>
      <c r="AT2054" s="41" t="str">
        <f ca="1">+IF(AND(Tabla1[[#This Row],[dias]]&gt;=135,Tabla1[[#This Row],[Estado]]="Vigente"),"Si","No")</f>
        <v>Si</v>
      </c>
      <c r="AU2054" s="37" t="str">
        <f>+IF(COUNTIF('PLAN EMPLEADO'!I:I,Tabla1[[#This Row],[Mail]])=0,"No","Si")</f>
        <v>Si</v>
      </c>
      <c r="AV2054" s="154" t="s">
        <v>8321</v>
      </c>
      <c r="AW2054" s="194" t="s">
        <v>9010</v>
      </c>
    </row>
    <row r="2055" spans="1:49" x14ac:dyDescent="0.2">
      <c r="A2055" s="37" t="s">
        <v>27</v>
      </c>
      <c r="B2055" s="193" t="s">
        <v>3163</v>
      </c>
      <c r="C2055" s="193" t="s">
        <v>3264</v>
      </c>
      <c r="D2055" s="37" t="s">
        <v>30</v>
      </c>
      <c r="E2055" s="193" t="str">
        <f>+LEFT(Tabla1[[#This Row],[RutDV]],8)</f>
        <v>19662048</v>
      </c>
      <c r="F2055" s="193" t="str">
        <f>+RIGHT(Tabla1[[#This Row],[RutDV]],1)</f>
        <v>6</v>
      </c>
      <c r="G2055" s="37" t="s">
        <v>4288</v>
      </c>
      <c r="H2055" s="37" t="s">
        <v>4359</v>
      </c>
      <c r="I2055" s="37" t="str">
        <f>+TRIM(Tabla1[[#This Row],[Nombres]]&amp;" "&amp;Tabla1[[#This Row],[Apellidos]])</f>
        <v>MILDRETH ESTEFANIA PICHINAO GODOY</v>
      </c>
      <c r="J2055" s="37" t="s">
        <v>4260</v>
      </c>
      <c r="K2055" s="37" t="s">
        <v>8242</v>
      </c>
      <c r="L2055" s="37" t="s">
        <v>2497</v>
      </c>
      <c r="M2055" s="193" t="s">
        <v>3539</v>
      </c>
      <c r="N2055" s="193" t="s">
        <v>3539</v>
      </c>
      <c r="O2055" s="193" t="s">
        <v>3540</v>
      </c>
      <c r="P2055" s="40"/>
      <c r="Q2055" s="37"/>
      <c r="R2055" s="40">
        <v>44237</v>
      </c>
      <c r="S2055" s="40">
        <v>44256</v>
      </c>
      <c r="V2055" s="40">
        <v>35828</v>
      </c>
      <c r="W2055" s="195" t="s">
        <v>5970</v>
      </c>
      <c r="Y2055" s="37" t="str">
        <f>+IFERROR(VLOOKUP(Tabla1[[#This Row],[Supervisor]],STAFF!E:H,4,0),"")</f>
        <v xml:space="preserve">YORMAN JOSE HERNANDEZ USECHE </v>
      </c>
      <c r="Z2055" s="40">
        <v>43374</v>
      </c>
      <c r="AA2055" s="40">
        <v>43392</v>
      </c>
      <c r="AC2055" s="40">
        <v>43395</v>
      </c>
      <c r="AD2055" s="37" t="s">
        <v>4359</v>
      </c>
      <c r="AE2055" s="37" t="s">
        <v>4359</v>
      </c>
      <c r="AF2055" s="37">
        <v>19092</v>
      </c>
      <c r="AG2055" s="37" t="s">
        <v>4369</v>
      </c>
      <c r="AJ2055" s="37">
        <v>40</v>
      </c>
      <c r="AK2055" s="37" t="s">
        <v>2515</v>
      </c>
      <c r="AL2055" s="37">
        <v>45</v>
      </c>
      <c r="AM2055" s="37" t="s">
        <v>3519</v>
      </c>
      <c r="AN2055" s="37">
        <f>+IF(AL2055=45,1,"")</f>
        <v>1</v>
      </c>
      <c r="AO2055" s="40">
        <f ca="1">+TODAY()</f>
        <v>44256</v>
      </c>
      <c r="AP2055" s="41">
        <f ca="1">+IF(Tabla1[[#This Row],[Fecha Ingreso Plataforma]]="","",AO2055-AC2055)</f>
        <v>861</v>
      </c>
      <c r="AQ2055" s="40">
        <v>43416</v>
      </c>
      <c r="AR2055" s="42" t="str">
        <f>+IF(Tabla1[[#This Row],[Fecha Baja]]="","",VALUE(1&amp;"/"&amp;MONTH(Tabla1[[#This Row],[Fecha Baja]])&amp;"/"&amp;YEAR(Tabla1[[#This Row],[Fecha Baja]])))</f>
        <v/>
      </c>
      <c r="AS2055" s="42">
        <f>IF(Tabla1[[#This Row],[Fecha Ingreso Plataforma]]="","",VALUE(1&amp;"/"&amp;MONTH(Tabla1[[#This Row],[Fecha Ingreso Plataforma]])&amp;"/"&amp;YEAR(Tabla1[[#This Row],[Fecha Ingreso Plataforma]])))</f>
        <v>43374</v>
      </c>
      <c r="AT2055" s="41" t="str">
        <f ca="1">+IF(AND(Tabla1[[#This Row],[dias]]&gt;=135,Tabla1[[#This Row],[Estado]]="Vigente"),"Si","No")</f>
        <v>Si</v>
      </c>
      <c r="AU2055" s="37" t="str">
        <f>+IF(COUNTIF('PLAN EMPLEADO'!I:I,Tabla1[[#This Row],[Mail]])=0,"No","Si")</f>
        <v>Si</v>
      </c>
      <c r="AV2055" s="154" t="s">
        <v>8321</v>
      </c>
      <c r="AW2055" s="194" t="s">
        <v>9010</v>
      </c>
    </row>
    <row r="2056" spans="1:49" x14ac:dyDescent="0.2">
      <c r="A2056" s="37" t="s">
        <v>27</v>
      </c>
      <c r="B2056" s="193" t="s">
        <v>3163</v>
      </c>
      <c r="C2056" s="193" t="s">
        <v>3264</v>
      </c>
      <c r="D2056" s="37" t="s">
        <v>30</v>
      </c>
      <c r="E2056" s="193" t="str">
        <f>+LEFT(Tabla1[[#This Row],[RutDV]],8)</f>
        <v>26255228</v>
      </c>
      <c r="F2056" s="193" t="str">
        <f>+RIGHT(Tabla1[[#This Row],[RutDV]],1)</f>
        <v>4</v>
      </c>
      <c r="G2056" s="37" t="s">
        <v>3652</v>
      </c>
      <c r="H2056" s="37" t="s">
        <v>3742</v>
      </c>
      <c r="I2056" s="37" t="str">
        <f>+TRIM(Tabla1[[#This Row],[Nombres]]&amp;" "&amp;Tabla1[[#This Row],[Apellidos]])</f>
        <v>LAURA KARINA ROJAS SANCHEZ</v>
      </c>
      <c r="J2056" s="37" t="s">
        <v>3615</v>
      </c>
      <c r="K2056" s="37" t="s">
        <v>3616</v>
      </c>
      <c r="L2056" s="37" t="s">
        <v>2497</v>
      </c>
      <c r="M2056" s="122" t="s">
        <v>3539</v>
      </c>
      <c r="N2056" s="122" t="s">
        <v>3539</v>
      </c>
      <c r="O2056" s="122" t="s">
        <v>8005</v>
      </c>
      <c r="P2056" s="40"/>
      <c r="Q2056" s="37"/>
      <c r="R2056" s="40">
        <v>44227</v>
      </c>
      <c r="S2056" s="40">
        <v>44256</v>
      </c>
      <c r="V2056" s="40">
        <v>31118</v>
      </c>
      <c r="W2056" s="195" t="s">
        <v>5970</v>
      </c>
      <c r="X2056" s="2"/>
      <c r="Y2056" s="2" t="str">
        <f>+IFERROR(VLOOKUP(Tabla1[[#This Row],[Supervisor]],STAFF!E:H,4,0),"")</f>
        <v xml:space="preserve">YORMAN JOSE HERNANDEZ USECHE </v>
      </c>
      <c r="Z2056" s="40">
        <v>43279</v>
      </c>
      <c r="AA2056" s="40">
        <v>43304</v>
      </c>
      <c r="AB2056" s="37" t="s">
        <v>2516</v>
      </c>
      <c r="AC2056" s="40">
        <v>43305</v>
      </c>
      <c r="AD2056" s="37" t="s">
        <v>3742</v>
      </c>
      <c r="AE2056" s="37" t="s">
        <v>3742</v>
      </c>
      <c r="AF2056" s="37">
        <v>19013</v>
      </c>
      <c r="AG2056" s="37" t="s">
        <v>3743</v>
      </c>
      <c r="AJ2056" s="37" t="s">
        <v>3666</v>
      </c>
      <c r="AK2056" s="37" t="s">
        <v>3342</v>
      </c>
      <c r="AL2056" s="37">
        <v>45</v>
      </c>
      <c r="AM2056" s="193" t="s">
        <v>3519</v>
      </c>
      <c r="AN2056" s="37">
        <f>+IF(AL2056=45,1,"")</f>
        <v>1</v>
      </c>
      <c r="AO2056" s="40">
        <f ca="1">+TODAY()</f>
        <v>44256</v>
      </c>
      <c r="AP2056" s="41">
        <f ca="1">+IF(Tabla1[[#This Row],[Fecha Ingreso Plataforma]]="","",AO2056-AC2056)</f>
        <v>951</v>
      </c>
      <c r="AQ2056" s="40"/>
      <c r="AR2056" s="42" t="str">
        <f>+IF(Tabla1[[#This Row],[Fecha Baja]]="","",VALUE(1&amp;"/"&amp;MONTH(Tabla1[[#This Row],[Fecha Baja]])&amp;"/"&amp;YEAR(Tabla1[[#This Row],[Fecha Baja]])))</f>
        <v/>
      </c>
      <c r="AS2056" s="42">
        <f>IF(Tabla1[[#This Row],[Fecha Ingreso Plataforma]]="","",VALUE(1&amp;"/"&amp;MONTH(Tabla1[[#This Row],[Fecha Ingreso Plataforma]])&amp;"/"&amp;YEAR(Tabla1[[#This Row],[Fecha Ingreso Plataforma]])))</f>
        <v>43282</v>
      </c>
      <c r="AT2056" s="41" t="str">
        <f ca="1">+IF(AND(Tabla1[[#This Row],[dias]]&gt;=135,Tabla1[[#This Row],[Estado]]="Vigente"),"Si","No")</f>
        <v>Si</v>
      </c>
      <c r="AU2056" s="37" t="str">
        <f>+IF(COUNTIF('PLAN EMPLEADO'!I:I,Tabla1[[#This Row],[Mail]])=0,"No","Si")</f>
        <v>Si</v>
      </c>
      <c r="AV2056" s="154" t="s">
        <v>8321</v>
      </c>
      <c r="AW2056" s="194" t="s">
        <v>9006</v>
      </c>
    </row>
    <row r="2057" spans="1:49" x14ac:dyDescent="0.2">
      <c r="A2057" s="37" t="s">
        <v>27</v>
      </c>
      <c r="B2057" s="193" t="s">
        <v>3163</v>
      </c>
      <c r="C2057" s="193" t="s">
        <v>3264</v>
      </c>
      <c r="D2057" s="37" t="s">
        <v>30</v>
      </c>
      <c r="E2057" s="193" t="str">
        <f>+LEFT(Tabla1[[#This Row],[RutDV]],8)</f>
        <v>17605649</v>
      </c>
      <c r="F2057" s="193" t="str">
        <f>+RIGHT(Tabla1[[#This Row],[RutDV]],1)</f>
        <v>5</v>
      </c>
      <c r="G2057" s="37" t="s">
        <v>3286</v>
      </c>
      <c r="H2057" s="37" t="s">
        <v>3558</v>
      </c>
      <c r="I2057" s="37" t="str">
        <f>+TRIM(Tabla1[[#This Row],[Nombres]]&amp;" "&amp;Tabla1[[#This Row],[Apellidos]])</f>
        <v>CARLA ANDREA CORTES LOPEZ</v>
      </c>
      <c r="J2057" s="37" t="s">
        <v>3330</v>
      </c>
      <c r="K2057" s="37" t="s">
        <v>3331</v>
      </c>
      <c r="L2057" s="37" t="s">
        <v>2497</v>
      </c>
      <c r="M2057" s="193" t="s">
        <v>3539</v>
      </c>
      <c r="N2057" s="193" t="s">
        <v>3539</v>
      </c>
      <c r="O2057" s="193" t="s">
        <v>3540</v>
      </c>
      <c r="P2057" s="40"/>
      <c r="Q2057" s="37"/>
      <c r="R2057" s="40">
        <v>44242</v>
      </c>
      <c r="S2057" s="40">
        <v>44271</v>
      </c>
      <c r="V2057" s="40">
        <v>33123</v>
      </c>
      <c r="W2057" s="195" t="s">
        <v>5970</v>
      </c>
      <c r="Y2057" s="37" t="str">
        <f>+IFERROR(VLOOKUP(Tabla1[[#This Row],[Supervisor]],STAFF!E:H,4,0),"")</f>
        <v xml:space="preserve">YORMAN JOSE HERNANDEZ USECHE </v>
      </c>
      <c r="Z2057" s="40">
        <v>42890</v>
      </c>
      <c r="AA2057" s="40">
        <v>43276</v>
      </c>
      <c r="AB2057" s="37" t="s">
        <v>2516</v>
      </c>
      <c r="AC2057" s="40">
        <v>43278</v>
      </c>
      <c r="AD2057" s="37" t="s">
        <v>3558</v>
      </c>
      <c r="AE2057" s="37" t="s">
        <v>3558</v>
      </c>
      <c r="AF2057" s="37">
        <v>19196</v>
      </c>
      <c r="AG2057" s="37" t="s">
        <v>3559</v>
      </c>
      <c r="AJ2057" s="37" t="s">
        <v>4113</v>
      </c>
      <c r="AK2057" s="37" t="s">
        <v>3342</v>
      </c>
      <c r="AL2057" s="37">
        <v>30</v>
      </c>
      <c r="AM2057" s="37" t="s">
        <v>3519</v>
      </c>
      <c r="AN2057" s="37" t="str">
        <f>+IF(AL2057=45,1,"")</f>
        <v/>
      </c>
      <c r="AO2057" s="40">
        <f ca="1">+TODAY()</f>
        <v>44256</v>
      </c>
      <c r="AP2057" s="41">
        <f ca="1">+IF(Tabla1[[#This Row],[Fecha Ingreso Plataforma]]="","",AO2057-AC2057)</f>
        <v>978</v>
      </c>
      <c r="AQ2057" s="40">
        <v>44166</v>
      </c>
      <c r="AR2057" s="42" t="str">
        <f>+IF(Tabla1[[#This Row],[Fecha Baja]]="","",VALUE(1&amp;"/"&amp;MONTH(Tabla1[[#This Row],[Fecha Baja]])&amp;"/"&amp;YEAR(Tabla1[[#This Row],[Fecha Baja]])))</f>
        <v/>
      </c>
      <c r="AS2057" s="42">
        <f>IF(Tabla1[[#This Row],[Fecha Ingreso Plataforma]]="","",VALUE(1&amp;"/"&amp;MONTH(Tabla1[[#This Row],[Fecha Ingreso Plataforma]])&amp;"/"&amp;YEAR(Tabla1[[#This Row],[Fecha Ingreso Plataforma]])))</f>
        <v>43252</v>
      </c>
      <c r="AT2057" s="41" t="str">
        <f ca="1">+IF(AND(Tabla1[[#This Row],[dias]]&gt;=135,Tabla1[[#This Row],[Estado]]="Vigente"),"Si","No")</f>
        <v>Si</v>
      </c>
      <c r="AU2057" s="37" t="str">
        <f>+IF(COUNTIF('PLAN EMPLEADO'!I:I,Tabla1[[#This Row],[Mail]])=0,"No","Si")</f>
        <v>Si</v>
      </c>
      <c r="AV2057" s="154" t="s">
        <v>8321</v>
      </c>
      <c r="AW2057" s="194" t="s">
        <v>9010</v>
      </c>
    </row>
    <row r="2058" spans="1:49" x14ac:dyDescent="0.2">
      <c r="A2058" s="37" t="s">
        <v>27</v>
      </c>
      <c r="B2058" s="193" t="s">
        <v>3163</v>
      </c>
      <c r="C2058" s="193" t="s">
        <v>3264</v>
      </c>
      <c r="D2058" s="37" t="s">
        <v>30</v>
      </c>
      <c r="E2058" s="193" t="str">
        <f>+LEFT(Tabla1[[#This Row],[RutDV]],8)</f>
        <v>26312904</v>
      </c>
      <c r="F2058" s="193" t="str">
        <f>+RIGHT(Tabla1[[#This Row],[RutDV]],1)</f>
        <v>0</v>
      </c>
      <c r="G2058" s="37" t="s">
        <v>6691</v>
      </c>
      <c r="H2058" s="37" t="s">
        <v>6879</v>
      </c>
      <c r="I2058" s="41" t="str">
        <f>+TRIM(Tabla1[[#This Row],[Nombres]]&amp;" "&amp;Tabla1[[#This Row],[Apellidos]])</f>
        <v>LISKEYLA MATA CAMPOS</v>
      </c>
      <c r="J2058" s="37" t="s">
        <v>6703</v>
      </c>
      <c r="K2058" s="37" t="s">
        <v>6704</v>
      </c>
      <c r="L2058" s="37" t="s">
        <v>2497</v>
      </c>
      <c r="M2058" s="193" t="s">
        <v>3539</v>
      </c>
      <c r="N2058" s="193" t="s">
        <v>3539</v>
      </c>
      <c r="O2058" s="193" t="s">
        <v>3540</v>
      </c>
      <c r="P2058" s="40"/>
      <c r="Q2058" s="37"/>
      <c r="R2058" s="45">
        <v>44197</v>
      </c>
      <c r="S2058" s="40">
        <v>44281</v>
      </c>
      <c r="T2058" s="45"/>
      <c r="U2058" s="45"/>
      <c r="V2058" s="40" t="s">
        <v>6723</v>
      </c>
      <c r="W2058" s="195" t="s">
        <v>5970</v>
      </c>
      <c r="Y2058" s="37" t="str">
        <f>+IFERROR(VLOOKUP(Tabla1[[#This Row],[Supervisor]],STAFF!E:H,4,0),"")</f>
        <v xml:space="preserve">YORMAN JOSE HERNANDEZ USECHE </v>
      </c>
      <c r="Z2058" s="40">
        <v>43671</v>
      </c>
      <c r="AA2058" s="40">
        <v>43691</v>
      </c>
      <c r="AC2058" s="40">
        <v>43696</v>
      </c>
      <c r="AD2058" s="37" t="s">
        <v>6879</v>
      </c>
      <c r="AE2058" s="37" t="s">
        <v>6879</v>
      </c>
      <c r="AF2058" s="37">
        <v>19016</v>
      </c>
      <c r="AG2058" s="37" t="s">
        <v>6891</v>
      </c>
      <c r="AJ2058" s="37" t="s">
        <v>6732</v>
      </c>
      <c r="AK2058" s="37" t="s">
        <v>6731</v>
      </c>
      <c r="AL2058" s="37">
        <v>45</v>
      </c>
      <c r="AM2058" s="193" t="s">
        <v>3519</v>
      </c>
      <c r="AN2058" s="37">
        <f>+IF(AL2058=45,1,"")</f>
        <v>1</v>
      </c>
      <c r="AO2058" s="40">
        <f ca="1">+TODAY()</f>
        <v>44256</v>
      </c>
      <c r="AP2058" s="41">
        <f ca="1">+IF(Tabla1[[#This Row],[Fecha Ingreso Plataforma]]="","",AO2058-AC2058)</f>
        <v>560</v>
      </c>
      <c r="AQ2058" s="40"/>
      <c r="AR2058" s="42" t="str">
        <f>+IF(Tabla1[[#This Row],[Fecha Baja]]="","",VALUE(1&amp;"/"&amp;MONTH(Tabla1[[#This Row],[Fecha Baja]])&amp;"/"&amp;YEAR(Tabla1[[#This Row],[Fecha Baja]])))</f>
        <v/>
      </c>
      <c r="AS2058" s="42">
        <f>IF(Tabla1[[#This Row],[Fecha Ingreso Plataforma]]="","",VALUE(1&amp;"/"&amp;MONTH(Tabla1[[#This Row],[Fecha Ingreso Plataforma]])&amp;"/"&amp;YEAR(Tabla1[[#This Row],[Fecha Ingreso Plataforma]])))</f>
        <v>43678</v>
      </c>
      <c r="AT2058" s="41" t="str">
        <f ca="1">+IF(AND(Tabla1[[#This Row],[dias]]&gt;=135,Tabla1[[#This Row],[Estado]]="Vigente"),"Si","No")</f>
        <v>Si</v>
      </c>
      <c r="AU2058" s="37" t="str">
        <f>+IF(COUNTIF('PLAN EMPLEADO'!I:I,Tabla1[[#This Row],[Mail]])=0,"No","Si")</f>
        <v>Si</v>
      </c>
      <c r="AV2058" s="154" t="s">
        <v>8321</v>
      </c>
      <c r="AW2058" s="194" t="s">
        <v>9006</v>
      </c>
    </row>
    <row r="2059" spans="1:49" x14ac:dyDescent="0.2">
      <c r="A2059" s="37" t="s">
        <v>27</v>
      </c>
      <c r="B2059" s="193" t="s">
        <v>3163</v>
      </c>
      <c r="C2059" s="193" t="s">
        <v>3264</v>
      </c>
      <c r="D2059" s="37" t="s">
        <v>30</v>
      </c>
      <c r="E2059" s="193" t="str">
        <f>+LEFT(Tabla1[[#This Row],[RutDV]],8)</f>
        <v>26701650</v>
      </c>
      <c r="F2059" s="193" t="str">
        <f>+RIGHT(Tabla1[[#This Row],[RutDV]],1)</f>
        <v>K</v>
      </c>
      <c r="G2059" s="37" t="s">
        <v>7913</v>
      </c>
      <c r="H2059" s="37" t="s">
        <v>7944</v>
      </c>
      <c r="I2059" s="41" t="str">
        <f>+TRIM(Tabla1[[#This Row],[Nombres]]&amp;" "&amp;Tabla1[[#This Row],[Apellidos]])</f>
        <v>LISMARY ANTONIETHA SANCHEZ VALERA</v>
      </c>
      <c r="J2059" s="37" t="s">
        <v>7900</v>
      </c>
      <c r="K2059" s="37" t="s">
        <v>7901</v>
      </c>
      <c r="L2059" s="37" t="s">
        <v>2497</v>
      </c>
      <c r="M2059" s="193" t="s">
        <v>3539</v>
      </c>
      <c r="N2059" s="193" t="s">
        <v>3539</v>
      </c>
      <c r="O2059" s="193" t="s">
        <v>3540</v>
      </c>
      <c r="P2059" s="40"/>
      <c r="R2059" s="196">
        <v>44212</v>
      </c>
      <c r="S2059" s="40">
        <v>44295</v>
      </c>
      <c r="T2059" s="45"/>
      <c r="U2059" s="45"/>
      <c r="V2059" s="40" t="s">
        <v>7928</v>
      </c>
      <c r="W2059" s="195" t="s">
        <v>5970</v>
      </c>
      <c r="Y2059" s="37" t="str">
        <f>+IFERROR(VLOOKUP(Tabla1[[#This Row],[Supervisor]],STAFF!E:H,4,0),"")</f>
        <v xml:space="preserve">YORMAN JOSE HERNANDEZ USECHE </v>
      </c>
      <c r="Z2059" s="40">
        <v>43810</v>
      </c>
      <c r="AA2059" s="40">
        <v>43833</v>
      </c>
      <c r="AC2059" s="40">
        <v>43836</v>
      </c>
      <c r="AD2059" s="37" t="s">
        <v>7944</v>
      </c>
      <c r="AE2059" s="37" t="s">
        <v>7944</v>
      </c>
      <c r="AF2059" s="37">
        <v>19374</v>
      </c>
      <c r="AG2059" s="37" t="s">
        <v>7958</v>
      </c>
      <c r="AJ2059" s="37" t="s">
        <v>7931</v>
      </c>
      <c r="AK2059" s="40" t="s">
        <v>7932</v>
      </c>
      <c r="AL2059" s="37">
        <v>45</v>
      </c>
      <c r="AM2059" s="193" t="s">
        <v>3519</v>
      </c>
      <c r="AN2059" s="37">
        <f>+IF(AL2059=45,1,"")</f>
        <v>1</v>
      </c>
      <c r="AO2059" s="40">
        <f ca="1">+TODAY()</f>
        <v>44256</v>
      </c>
      <c r="AP2059" s="41">
        <f ca="1">+IF(Tabla1[[#This Row],[Fecha Ingreso Plataforma]]="","",AO2059-AC2059)</f>
        <v>420</v>
      </c>
      <c r="AQ2059" s="40"/>
      <c r="AR2059" s="42" t="str">
        <f>+IF(Tabla1[[#This Row],[Fecha Baja]]="","",VALUE(1&amp;"/"&amp;MONTH(Tabla1[[#This Row],[Fecha Baja]])&amp;"/"&amp;YEAR(Tabla1[[#This Row],[Fecha Baja]])))</f>
        <v/>
      </c>
      <c r="AS2059" s="42">
        <f>IF(Tabla1[[#This Row],[Fecha Ingreso Plataforma]]="","",VALUE(1&amp;"/"&amp;MONTH(Tabla1[[#This Row],[Fecha Ingreso Plataforma]])&amp;"/"&amp;YEAR(Tabla1[[#This Row],[Fecha Ingreso Plataforma]])))</f>
        <v>43831</v>
      </c>
      <c r="AT2059" s="41" t="str">
        <f ca="1">+IF(AND(Tabla1[[#This Row],[dias]]&gt;=135,Tabla1[[#This Row],[Estado]]="Vigente"),"Si","No")</f>
        <v>Si</v>
      </c>
      <c r="AU2059" s="41" t="str">
        <f>+IF(COUNTIF('PLAN EMPLEADO'!I:I,Tabla1[[#This Row],[Mail]])=0,"No","Si")</f>
        <v>Si</v>
      </c>
      <c r="AV2059" s="154" t="s">
        <v>8321</v>
      </c>
      <c r="AW2059" s="194" t="s">
        <v>9006</v>
      </c>
    </row>
    <row r="2060" spans="1:49" x14ac:dyDescent="0.2">
      <c r="A2060" s="37" t="s">
        <v>27</v>
      </c>
      <c r="B2060" s="37" t="s">
        <v>3163</v>
      </c>
      <c r="C2060" s="37" t="s">
        <v>3264</v>
      </c>
      <c r="D2060" s="37" t="s">
        <v>30</v>
      </c>
      <c r="E2060" s="193" t="str">
        <f>+LEFT(Tabla1[[#This Row],[RutDV]],8)</f>
        <v>10946221</v>
      </c>
      <c r="F2060" s="193" t="str">
        <f>+RIGHT(Tabla1[[#This Row],[RutDV]],1)</f>
        <v>7</v>
      </c>
      <c r="G2060" s="37" t="s">
        <v>3177</v>
      </c>
      <c r="H2060" s="37" t="s">
        <v>3227</v>
      </c>
      <c r="I2060" s="37" t="str">
        <f>+TRIM(Tabla1[[#This Row],[Nombres]]&amp;" "&amp;Tabla1[[#This Row],[Apellidos]])</f>
        <v>ALEJANDRA ALICIA RAMOS MALEBRAN</v>
      </c>
      <c r="J2060" s="37" t="s">
        <v>3139</v>
      </c>
      <c r="K2060" s="37" t="s">
        <v>3140</v>
      </c>
      <c r="L2060" s="37" t="s">
        <v>2494</v>
      </c>
      <c r="M2060" s="37" t="s">
        <v>2493</v>
      </c>
      <c r="N2060" s="37" t="s">
        <v>2495</v>
      </c>
      <c r="O2060" s="37" t="s">
        <v>3108</v>
      </c>
      <c r="P2060" s="40">
        <v>43567</v>
      </c>
      <c r="Q2060" s="37"/>
      <c r="V2060" s="40">
        <v>28075</v>
      </c>
      <c r="W2060" s="37" t="s">
        <v>5412</v>
      </c>
      <c r="X2060" s="37" t="s">
        <v>3852</v>
      </c>
      <c r="Y2060" s="37" t="str">
        <f>+IFERROR(VLOOKUP(Tabla1[[#This Row],[Supervisor]],STAFF!E:H,4,0),"")</f>
        <v>WILLIAMS ENRIQUE DOMINGUEZ BARRADA</v>
      </c>
      <c r="Z2060" s="40">
        <v>42898</v>
      </c>
      <c r="AA2060" s="40">
        <v>42916</v>
      </c>
      <c r="AB2060" s="37" t="s">
        <v>2516</v>
      </c>
      <c r="AC2060" s="40">
        <v>42919</v>
      </c>
      <c r="AD2060" s="37" t="s">
        <v>3227</v>
      </c>
      <c r="AE2060" s="37" t="s">
        <v>3227</v>
      </c>
      <c r="AF2060" s="37">
        <v>19049</v>
      </c>
      <c r="AG2060" s="37" t="s">
        <v>3228</v>
      </c>
      <c r="AJ2060" s="37">
        <v>1</v>
      </c>
      <c r="AK2060" s="37" t="s">
        <v>3081</v>
      </c>
      <c r="AL2060" s="37">
        <v>45</v>
      </c>
      <c r="AM2060" s="37" t="s">
        <v>3519</v>
      </c>
      <c r="AN2060" s="37">
        <f>+IF(AL2060=45,1,"")</f>
        <v>1</v>
      </c>
      <c r="AO2060" s="40">
        <f ca="1">+TODAY()</f>
        <v>44256</v>
      </c>
      <c r="AP2060" s="41">
        <f ca="1">+IF(Tabla1[[#This Row],[Fecha Ingreso Plataforma]]="","",AO2060-AC2060)</f>
        <v>1337</v>
      </c>
      <c r="AQ2060" s="40">
        <v>43193</v>
      </c>
      <c r="AR2060" s="42">
        <f>+IF(Tabla1[[#This Row],[Fecha Baja]]="","",VALUE(1&amp;"/"&amp;MONTH(Tabla1[[#This Row],[Fecha Baja]])&amp;"/"&amp;YEAR(Tabla1[[#This Row],[Fecha Baja]])))</f>
        <v>43556</v>
      </c>
      <c r="AS2060" s="42">
        <f>IF(Tabla1[[#This Row],[Fecha Ingreso Plataforma]]="","",VALUE(1&amp;"/"&amp;MONTH(Tabla1[[#This Row],[Fecha Ingreso Plataforma]])&amp;"/"&amp;YEAR(Tabla1[[#This Row],[Fecha Ingreso Plataforma]])))</f>
        <v>42917</v>
      </c>
      <c r="AT2060" s="41" t="str">
        <f ca="1">+IF(AND(Tabla1[[#This Row],[dias]]&gt;=135,Tabla1[[#This Row],[Estado]]="Vigente"),"Si","No")</f>
        <v>No</v>
      </c>
      <c r="AU2060" s="37" t="str">
        <f>+IF(COUNTIF('PLAN EMPLEADO'!I:I,Tabla1[[#This Row],[Mail]])=0,"No","Si")</f>
        <v>Si</v>
      </c>
      <c r="AV2060" s="89" t="s">
        <v>709</v>
      </c>
      <c r="AW2060" s="194"/>
    </row>
    <row r="2061" spans="1:49" x14ac:dyDescent="0.2">
      <c r="A2061" s="37" t="s">
        <v>27</v>
      </c>
      <c r="B2061" s="37" t="s">
        <v>3163</v>
      </c>
      <c r="C2061" s="37" t="s">
        <v>3264</v>
      </c>
      <c r="D2061" s="37" t="s">
        <v>30</v>
      </c>
      <c r="E2061" s="193" t="str">
        <f>+LEFT(Tabla1[[#This Row],[RutDV]],8)</f>
        <v>11484309</v>
      </c>
      <c r="F2061" s="193" t="str">
        <f>+RIGHT(Tabla1[[#This Row],[RutDV]],1)</f>
        <v>1</v>
      </c>
      <c r="G2061" s="37" t="s">
        <v>3188</v>
      </c>
      <c r="H2061" s="37" t="s">
        <v>3203</v>
      </c>
      <c r="I2061" s="37" t="str">
        <f>+TRIM(Tabla1[[#This Row],[Nombres]]&amp;" "&amp;Tabla1[[#This Row],[Apellidos]])</f>
        <v>NOEMA VALENTINA SEREY ZORONDO</v>
      </c>
      <c r="J2061" s="37" t="s">
        <v>3160</v>
      </c>
      <c r="K2061" s="37" t="s">
        <v>2266</v>
      </c>
      <c r="L2061" s="37" t="s">
        <v>2494</v>
      </c>
      <c r="M2061" s="37" t="s">
        <v>2493</v>
      </c>
      <c r="N2061" s="37" t="s">
        <v>7303</v>
      </c>
      <c r="O2061" s="37" t="s">
        <v>8157</v>
      </c>
      <c r="P2061" s="40">
        <v>43836</v>
      </c>
      <c r="Q2061" s="37"/>
      <c r="V2061" s="40">
        <v>25468</v>
      </c>
      <c r="W2061" s="37" t="s">
        <v>7880</v>
      </c>
      <c r="X2061" s="37" t="s">
        <v>3190</v>
      </c>
      <c r="Y2061" s="37" t="str">
        <f>+IFERROR(VLOOKUP(Tabla1[[#This Row],[Supervisor]],STAFF!E:H,4,0),"")</f>
        <v/>
      </c>
      <c r="Z2061" s="40">
        <v>42898</v>
      </c>
      <c r="AA2061" s="40">
        <v>42916</v>
      </c>
      <c r="AB2061" s="37" t="s">
        <v>2516</v>
      </c>
      <c r="AC2061" s="40">
        <v>42919</v>
      </c>
      <c r="AD2061" s="37" t="s">
        <v>3203</v>
      </c>
      <c r="AE2061" s="37" t="s">
        <v>3203</v>
      </c>
      <c r="AF2061" s="37">
        <v>19065</v>
      </c>
      <c r="AG2061" s="37" t="s">
        <v>3897</v>
      </c>
      <c r="AJ2061" s="37">
        <v>1</v>
      </c>
      <c r="AK2061" s="37" t="s">
        <v>3081</v>
      </c>
      <c r="AL2061" s="37">
        <v>45</v>
      </c>
      <c r="AM2061" s="37" t="s">
        <v>3519</v>
      </c>
      <c r="AN2061" s="37">
        <f>+IF(AL2061=45,1,"")</f>
        <v>1</v>
      </c>
      <c r="AO2061" s="40">
        <f ca="1">+TODAY()</f>
        <v>44256</v>
      </c>
      <c r="AP2061" s="41">
        <f ca="1">+IF(Tabla1[[#This Row],[Fecha Ingreso Plataforma]]="","",AO2061-AC2061)</f>
        <v>1337</v>
      </c>
      <c r="AQ2061" s="40">
        <v>43836</v>
      </c>
      <c r="AR2061" s="42">
        <f>+IF(Tabla1[[#This Row],[Fecha Baja]]="","",VALUE(1&amp;"/"&amp;MONTH(Tabla1[[#This Row],[Fecha Baja]])&amp;"/"&amp;YEAR(Tabla1[[#This Row],[Fecha Baja]])))</f>
        <v>43831</v>
      </c>
      <c r="AS2061" s="42">
        <f>IF(Tabla1[[#This Row],[Fecha Ingreso Plataforma]]="","",VALUE(1&amp;"/"&amp;MONTH(Tabla1[[#This Row],[Fecha Ingreso Plataforma]])&amp;"/"&amp;YEAR(Tabla1[[#This Row],[Fecha Ingreso Plataforma]])))</f>
        <v>42917</v>
      </c>
      <c r="AT2061" s="41" t="str">
        <f ca="1">+IF(AND(Tabla1[[#This Row],[dias]]&gt;=135,Tabla1[[#This Row],[Estado]]="Vigente"),"Si","No")</f>
        <v>No</v>
      </c>
      <c r="AU2061" s="37" t="str">
        <f>+IF(COUNTIF('PLAN EMPLEADO'!I:I,Tabla1[[#This Row],[Mail]])=0,"No","Si")</f>
        <v>Si</v>
      </c>
      <c r="AV2061" s="89" t="s">
        <v>709</v>
      </c>
      <c r="AW2061" s="194"/>
    </row>
    <row r="2062" spans="1:49" x14ac:dyDescent="0.2">
      <c r="A2062" s="37" t="s">
        <v>27</v>
      </c>
      <c r="B2062" s="37" t="s">
        <v>3163</v>
      </c>
      <c r="C2062" s="37" t="s">
        <v>3264</v>
      </c>
      <c r="D2062" s="37" t="s">
        <v>30</v>
      </c>
      <c r="E2062" s="193" t="str">
        <f>+LEFT(Tabla1[[#This Row],[RutDV]],8)</f>
        <v>8429753-</v>
      </c>
      <c r="F2062" s="193" t="str">
        <f>+RIGHT(Tabla1[[#This Row],[RutDV]],1)</f>
        <v>4</v>
      </c>
      <c r="G2062" s="37" t="s">
        <v>3186</v>
      </c>
      <c r="H2062" s="37" t="s">
        <v>3201</v>
      </c>
      <c r="I2062" s="37" t="str">
        <f>+TRIM(Tabla1[[#This Row],[Nombres]]&amp;" "&amp;Tabla1[[#This Row],[Apellidos]])</f>
        <v>CLAUDIA PAOLA OLIVIER FREDES</v>
      </c>
      <c r="J2062" s="37" t="s">
        <v>2101</v>
      </c>
      <c r="K2062" s="37" t="s">
        <v>3156</v>
      </c>
      <c r="L2062" s="37" t="s">
        <v>2494</v>
      </c>
      <c r="M2062" s="37" t="s">
        <v>2493</v>
      </c>
      <c r="N2062" s="37" t="s">
        <v>2495</v>
      </c>
      <c r="O2062" s="37" t="s">
        <v>3107</v>
      </c>
      <c r="P2062" s="40">
        <v>43488</v>
      </c>
      <c r="Q2062" s="37"/>
      <c r="V2062" s="40">
        <v>23768</v>
      </c>
      <c r="W2062" s="37" t="s">
        <v>5418</v>
      </c>
      <c r="X2062" s="37" t="s">
        <v>2507</v>
      </c>
      <c r="Y2062" s="37" t="str">
        <f>+IFERROR(VLOOKUP(Tabla1[[#This Row],[Supervisor]],STAFF!E:H,4,0),"")</f>
        <v>WILLIAMS ENRIQUE DOMINGUEZ BARRADA</v>
      </c>
      <c r="Z2062" s="40">
        <v>42906</v>
      </c>
      <c r="AA2062" s="40">
        <v>42926</v>
      </c>
      <c r="AB2062" s="37" t="s">
        <v>2516</v>
      </c>
      <c r="AC2062" s="40">
        <v>42928</v>
      </c>
      <c r="AD2062" s="37" t="s">
        <v>3201</v>
      </c>
      <c r="AE2062" s="37" t="s">
        <v>3201</v>
      </c>
      <c r="AF2062" s="37">
        <v>19085</v>
      </c>
      <c r="AG2062" s="37" t="s">
        <v>3237</v>
      </c>
      <c r="AJ2062" s="37">
        <v>3</v>
      </c>
      <c r="AK2062" s="37" t="s">
        <v>3083</v>
      </c>
      <c r="AL2062" s="37">
        <v>45</v>
      </c>
      <c r="AM2062" s="37" t="s">
        <v>3519</v>
      </c>
      <c r="AN2062" s="37">
        <f>+IF(AL2062=45,1,"")</f>
        <v>1</v>
      </c>
      <c r="AO2062" s="40">
        <f ca="1">+TODAY()</f>
        <v>44256</v>
      </c>
      <c r="AP2062" s="41">
        <f ca="1">+IF(Tabla1[[#This Row],[Fecha Ingreso Plataforma]]="","",AO2062-AC2062)</f>
        <v>1328</v>
      </c>
      <c r="AQ2062" s="40">
        <v>43234</v>
      </c>
      <c r="AR2062" s="42">
        <f>+IF(Tabla1[[#This Row],[Fecha Baja]]="","",VALUE(1&amp;"/"&amp;MONTH(Tabla1[[#This Row],[Fecha Baja]])&amp;"/"&amp;YEAR(Tabla1[[#This Row],[Fecha Baja]])))</f>
        <v>43466</v>
      </c>
      <c r="AS2062" s="42">
        <f>IF(Tabla1[[#This Row],[Fecha Ingreso Plataforma]]="","",VALUE(1&amp;"/"&amp;MONTH(Tabla1[[#This Row],[Fecha Ingreso Plataforma]])&amp;"/"&amp;YEAR(Tabla1[[#This Row],[Fecha Ingreso Plataforma]])))</f>
        <v>42917</v>
      </c>
      <c r="AT2062" s="41" t="str">
        <f ca="1">+IF(AND(Tabla1[[#This Row],[dias]]&gt;=135,Tabla1[[#This Row],[Estado]]="Vigente"),"Si","No")</f>
        <v>No</v>
      </c>
      <c r="AU2062" s="37" t="str">
        <f>+IF(COUNTIF('PLAN EMPLEADO'!I:I,Tabla1[[#This Row],[Mail]])=0,"No","Si")</f>
        <v>Si</v>
      </c>
      <c r="AV2062" s="89" t="s">
        <v>709</v>
      </c>
      <c r="AW2062" s="194"/>
    </row>
    <row r="2063" spans="1:49" x14ac:dyDescent="0.2">
      <c r="A2063" s="37" t="s">
        <v>27</v>
      </c>
      <c r="B2063" s="37" t="s">
        <v>3163</v>
      </c>
      <c r="C2063" s="37" t="s">
        <v>3264</v>
      </c>
      <c r="D2063" s="37" t="s">
        <v>30</v>
      </c>
      <c r="E2063" s="193" t="str">
        <f>+LEFT(Tabla1[[#This Row],[RutDV]],8)</f>
        <v>18399147</v>
      </c>
      <c r="F2063" s="193" t="str">
        <f>+RIGHT(Tabla1[[#This Row],[RutDV]],1)</f>
        <v>7</v>
      </c>
      <c r="G2063" s="37" t="s">
        <v>3179</v>
      </c>
      <c r="H2063" s="37" t="s">
        <v>3195</v>
      </c>
      <c r="I2063" s="37" t="str">
        <f>+TRIM(Tabla1[[#This Row],[Nombres]]&amp;" "&amp;Tabla1[[#This Row],[Apellidos]])</f>
        <v>MARIA FRANCISCA YAÑEZ ZARRICUETA</v>
      </c>
      <c r="J2063" s="37" t="s">
        <v>1411</v>
      </c>
      <c r="K2063" s="37" t="s">
        <v>3143</v>
      </c>
      <c r="L2063" s="37" t="s">
        <v>2494</v>
      </c>
      <c r="M2063" s="37" t="s">
        <v>2493</v>
      </c>
      <c r="N2063" s="37" t="s">
        <v>2495</v>
      </c>
      <c r="O2063" s="37" t="s">
        <v>3108</v>
      </c>
      <c r="P2063" s="40">
        <v>43585</v>
      </c>
      <c r="Q2063" s="37"/>
      <c r="V2063" s="40">
        <v>34148</v>
      </c>
      <c r="W2063" s="37" t="s">
        <v>7880</v>
      </c>
      <c r="X2063" s="37" t="s">
        <v>3190</v>
      </c>
      <c r="Y2063" s="37" t="str">
        <f>+IFERROR(VLOOKUP(Tabla1[[#This Row],[Supervisor]],STAFF!E:H,4,0),"")</f>
        <v/>
      </c>
      <c r="Z2063" s="40">
        <v>42922</v>
      </c>
      <c r="AA2063" s="40">
        <v>42942</v>
      </c>
      <c r="AB2063" s="37" t="s">
        <v>2516</v>
      </c>
      <c r="AC2063" s="40">
        <v>42943</v>
      </c>
      <c r="AD2063" s="37" t="s">
        <v>3195</v>
      </c>
      <c r="AE2063" s="37" t="s">
        <v>3195</v>
      </c>
      <c r="AF2063" s="37">
        <v>19096</v>
      </c>
      <c r="AG2063" s="37" t="s">
        <v>3231</v>
      </c>
      <c r="AJ2063" s="37">
        <v>4</v>
      </c>
      <c r="AK2063" s="37" t="s">
        <v>3081</v>
      </c>
      <c r="AL2063" s="37">
        <v>45</v>
      </c>
      <c r="AM2063" s="37" t="s">
        <v>3519</v>
      </c>
      <c r="AN2063" s="37">
        <f>+IF(AL2063=45,1,"")</f>
        <v>1</v>
      </c>
      <c r="AO2063" s="40">
        <f ca="1">+TODAY()</f>
        <v>44256</v>
      </c>
      <c r="AP2063" s="41">
        <f ca="1">+IF(Tabla1[[#This Row],[Fecha Ingreso Plataforma]]="","",AO2063-AC2063)</f>
        <v>1313</v>
      </c>
      <c r="AQ2063" s="40">
        <v>43194</v>
      </c>
      <c r="AR2063" s="42">
        <f>+IF(Tabla1[[#This Row],[Fecha Baja]]="","",VALUE(1&amp;"/"&amp;MONTH(Tabla1[[#This Row],[Fecha Baja]])&amp;"/"&amp;YEAR(Tabla1[[#This Row],[Fecha Baja]])))</f>
        <v>43556</v>
      </c>
      <c r="AS2063" s="42">
        <f>IF(Tabla1[[#This Row],[Fecha Ingreso Plataforma]]="","",VALUE(1&amp;"/"&amp;MONTH(Tabla1[[#This Row],[Fecha Ingreso Plataforma]])&amp;"/"&amp;YEAR(Tabla1[[#This Row],[Fecha Ingreso Plataforma]])))</f>
        <v>42917</v>
      </c>
      <c r="AT2063" s="41" t="str">
        <f ca="1">+IF(AND(Tabla1[[#This Row],[dias]]&gt;=135,Tabla1[[#This Row],[Estado]]="Vigente"),"Si","No")</f>
        <v>No</v>
      </c>
      <c r="AU2063" s="37" t="str">
        <f>+IF(COUNTIF('PLAN EMPLEADO'!I:I,Tabla1[[#This Row],[Mail]])=0,"No","Si")</f>
        <v>Si</v>
      </c>
      <c r="AV2063" s="89" t="s">
        <v>709</v>
      </c>
      <c r="AW2063" s="194"/>
    </row>
    <row r="2064" spans="1:49" x14ac:dyDescent="0.2">
      <c r="A2064" s="37" t="s">
        <v>27</v>
      </c>
      <c r="B2064" s="37" t="s">
        <v>3163</v>
      </c>
      <c r="C2064" s="37" t="s">
        <v>3264</v>
      </c>
      <c r="D2064" s="37" t="s">
        <v>30</v>
      </c>
      <c r="E2064" s="193" t="str">
        <f>+LEFT(Tabla1[[#This Row],[RutDV]],8)</f>
        <v>16892257</v>
      </c>
      <c r="F2064" s="193" t="str">
        <f>+RIGHT(Tabla1[[#This Row],[RutDV]],1)</f>
        <v>4</v>
      </c>
      <c r="G2064" s="37" t="s">
        <v>3175</v>
      </c>
      <c r="H2064" s="37" t="s">
        <v>3194</v>
      </c>
      <c r="I2064" s="37" t="str">
        <f>+TRIM(Tabla1[[#This Row],[Nombres]]&amp;" "&amp;Tabla1[[#This Row],[Apellidos]])</f>
        <v>MARIA JOSE GUEVARA VELIZ</v>
      </c>
      <c r="J2064" s="37" t="s">
        <v>1421</v>
      </c>
      <c r="K2064" s="37" t="s">
        <v>3136</v>
      </c>
      <c r="L2064" s="37" t="s">
        <v>2494</v>
      </c>
      <c r="M2064" s="37" t="s">
        <v>2493</v>
      </c>
      <c r="N2064" s="37" t="s">
        <v>2496</v>
      </c>
      <c r="O2064" s="37" t="s">
        <v>3533</v>
      </c>
      <c r="P2064" s="40">
        <v>43739</v>
      </c>
      <c r="Q2064" s="37"/>
      <c r="V2064" s="40">
        <v>32255</v>
      </c>
      <c r="W2064" s="37" t="s">
        <v>7880</v>
      </c>
      <c r="X2064" s="37" t="s">
        <v>3190</v>
      </c>
      <c r="Y2064" s="37" t="str">
        <f>+IFERROR(VLOOKUP(Tabla1[[#This Row],[Supervisor]],STAFF!E:H,4,0),"")</f>
        <v/>
      </c>
      <c r="Z2064" s="40">
        <v>42922</v>
      </c>
      <c r="AA2064" s="40">
        <v>42942</v>
      </c>
      <c r="AB2064" s="37" t="s">
        <v>2516</v>
      </c>
      <c r="AC2064" s="40">
        <v>42943</v>
      </c>
      <c r="AD2064" s="37" t="s">
        <v>3194</v>
      </c>
      <c r="AE2064" s="37" t="s">
        <v>3194</v>
      </c>
      <c r="AF2064" s="37">
        <v>19031</v>
      </c>
      <c r="AG2064" s="37" t="s">
        <v>3224</v>
      </c>
      <c r="AJ2064" s="37">
        <v>4</v>
      </c>
      <c r="AK2064" s="37" t="s">
        <v>3081</v>
      </c>
      <c r="AL2064" s="37">
        <v>30</v>
      </c>
      <c r="AM2064" s="37" t="s">
        <v>3519</v>
      </c>
      <c r="AN2064" s="37" t="str">
        <f>+IF(AL2064=45,1,"")</f>
        <v/>
      </c>
      <c r="AO2064" s="40">
        <f ca="1">+TODAY()</f>
        <v>44256</v>
      </c>
      <c r="AP2064" s="41">
        <f ca="1">+IF(Tabla1[[#This Row],[Fecha Ingreso Plataforma]]="","",AO2064-AC2064)</f>
        <v>1313</v>
      </c>
      <c r="AQ2064" s="40">
        <v>43193</v>
      </c>
      <c r="AR2064" s="42">
        <f>+IF(Tabla1[[#This Row],[Fecha Baja]]="","",VALUE(1&amp;"/"&amp;MONTH(Tabla1[[#This Row],[Fecha Baja]])&amp;"/"&amp;YEAR(Tabla1[[#This Row],[Fecha Baja]])))</f>
        <v>43739</v>
      </c>
      <c r="AS2064" s="42">
        <f>IF(Tabla1[[#This Row],[Fecha Ingreso Plataforma]]="","",VALUE(1&amp;"/"&amp;MONTH(Tabla1[[#This Row],[Fecha Ingreso Plataforma]])&amp;"/"&amp;YEAR(Tabla1[[#This Row],[Fecha Ingreso Plataforma]])))</f>
        <v>42917</v>
      </c>
      <c r="AT2064" s="41" t="str">
        <f ca="1">+IF(AND(Tabla1[[#This Row],[dias]]&gt;=135,Tabla1[[#This Row],[Estado]]="Vigente"),"Si","No")</f>
        <v>No</v>
      </c>
      <c r="AU2064" s="37" t="str">
        <f>+IF(COUNTIF('PLAN EMPLEADO'!I:I,Tabla1[[#This Row],[Mail]])=0,"No","Si")</f>
        <v>Si</v>
      </c>
      <c r="AV2064" s="89" t="s">
        <v>709</v>
      </c>
      <c r="AW2064" s="194"/>
    </row>
    <row r="2065" spans="1:49" x14ac:dyDescent="0.2">
      <c r="A2065" s="37" t="s">
        <v>27</v>
      </c>
      <c r="B2065" s="37" t="s">
        <v>3163</v>
      </c>
      <c r="C2065" s="37" t="s">
        <v>3264</v>
      </c>
      <c r="D2065" s="37" t="s">
        <v>30</v>
      </c>
      <c r="E2065" s="193" t="str">
        <f>+LEFT(Tabla1[[#This Row],[RutDV]],8)</f>
        <v>17827838</v>
      </c>
      <c r="F2065" s="193" t="str">
        <f>+RIGHT(Tabla1[[#This Row],[RutDV]],1)</f>
        <v>K</v>
      </c>
      <c r="G2065" s="37" t="s">
        <v>3180</v>
      </c>
      <c r="H2065" s="37" t="s">
        <v>3196</v>
      </c>
      <c r="I2065" s="37" t="str">
        <f>+TRIM(Tabla1[[#This Row],[Nombres]]&amp;" "&amp;Tabla1[[#This Row],[Apellidos]])</f>
        <v>ENILCE YURIKA CORTEZ PASTEN</v>
      </c>
      <c r="J2065" s="37" t="s">
        <v>3144</v>
      </c>
      <c r="K2065" s="37" t="s">
        <v>3145</v>
      </c>
      <c r="L2065" s="37" t="s">
        <v>2494</v>
      </c>
      <c r="M2065" s="37" t="s">
        <v>2493</v>
      </c>
      <c r="N2065" s="37" t="s">
        <v>2495</v>
      </c>
      <c r="O2065" s="37" t="s">
        <v>3107</v>
      </c>
      <c r="P2065" s="40">
        <v>43276</v>
      </c>
      <c r="Q2065" s="37"/>
      <c r="V2065" s="40">
        <v>33463</v>
      </c>
      <c r="W2065" s="37" t="s">
        <v>7880</v>
      </c>
      <c r="X2065" s="37" t="s">
        <v>3190</v>
      </c>
      <c r="Y2065" s="37" t="str">
        <f>+IFERROR(VLOOKUP(Tabla1[[#This Row],[Supervisor]],STAFF!E:H,4,0),"")</f>
        <v/>
      </c>
      <c r="Z2065" s="40">
        <v>42943</v>
      </c>
      <c r="AA2065" s="40">
        <v>42965</v>
      </c>
      <c r="AB2065" s="37" t="s">
        <v>2516</v>
      </c>
      <c r="AC2065" s="40">
        <v>42968</v>
      </c>
      <c r="AD2065" s="37" t="s">
        <v>3196</v>
      </c>
      <c r="AE2065" s="37" t="s">
        <v>3196</v>
      </c>
      <c r="AF2065" s="37">
        <v>19116</v>
      </c>
      <c r="AG2065" s="37" t="s">
        <v>3232</v>
      </c>
      <c r="AJ2065" s="37">
        <v>6</v>
      </c>
      <c r="AK2065" s="37" t="s">
        <v>3081</v>
      </c>
      <c r="AL2065" s="37">
        <v>45</v>
      </c>
      <c r="AM2065" s="37" t="s">
        <v>3519</v>
      </c>
      <c r="AN2065" s="37">
        <f>+IF(AL2065=45,1,"")</f>
        <v>1</v>
      </c>
      <c r="AO2065" s="40">
        <f ca="1">+TODAY()</f>
        <v>44256</v>
      </c>
      <c r="AP2065" s="41">
        <f ca="1">+IF(Tabla1[[#This Row],[Fecha Ingreso Plataforma]]="","",AO2065-AC2065)</f>
        <v>1288</v>
      </c>
      <c r="AQ2065" s="40">
        <v>43194</v>
      </c>
      <c r="AR2065" s="42">
        <f>+IF(Tabla1[[#This Row],[Fecha Baja]]="","",VALUE(1&amp;"/"&amp;MONTH(Tabla1[[#This Row],[Fecha Baja]])&amp;"/"&amp;YEAR(Tabla1[[#This Row],[Fecha Baja]])))</f>
        <v>43252</v>
      </c>
      <c r="AS2065" s="42">
        <f>IF(Tabla1[[#This Row],[Fecha Ingreso Plataforma]]="","",VALUE(1&amp;"/"&amp;MONTH(Tabla1[[#This Row],[Fecha Ingreso Plataforma]])&amp;"/"&amp;YEAR(Tabla1[[#This Row],[Fecha Ingreso Plataforma]])))</f>
        <v>42948</v>
      </c>
      <c r="AT2065" s="41" t="str">
        <f ca="1">+IF(AND(Tabla1[[#This Row],[dias]]&gt;=135,Tabla1[[#This Row],[Estado]]="Vigente"),"Si","No")</f>
        <v>No</v>
      </c>
      <c r="AU2065" s="37" t="str">
        <f>+IF(COUNTIF('PLAN EMPLEADO'!I:I,Tabla1[[#This Row],[Mail]])=0,"No","Si")</f>
        <v>No</v>
      </c>
      <c r="AV2065" s="89" t="s">
        <v>709</v>
      </c>
      <c r="AW2065" s="194"/>
    </row>
    <row r="2066" spans="1:49" x14ac:dyDescent="0.2">
      <c r="A2066" s="37" t="s">
        <v>27</v>
      </c>
      <c r="B2066" s="37" t="s">
        <v>3163</v>
      </c>
      <c r="C2066" s="37" t="s">
        <v>3264</v>
      </c>
      <c r="D2066" s="37" t="s">
        <v>30</v>
      </c>
      <c r="E2066" s="193" t="str">
        <f>+LEFT(Tabla1[[#This Row],[RutDV]],8)</f>
        <v>12419890</v>
      </c>
      <c r="F2066" s="193" t="str">
        <f>+RIGHT(Tabla1[[#This Row],[RutDV]],1)</f>
        <v>9</v>
      </c>
      <c r="G2066" s="37" t="s">
        <v>3189</v>
      </c>
      <c r="H2066" s="37" t="s">
        <v>3204</v>
      </c>
      <c r="I2066" s="37" t="str">
        <f>+TRIM(Tabla1[[#This Row],[Nombres]]&amp;" "&amp;Tabla1[[#This Row],[Apellidos]])</f>
        <v>ARACELI SOLANLLY CHANG OGALDE</v>
      </c>
      <c r="J2066" s="37" t="s">
        <v>3161</v>
      </c>
      <c r="K2066" s="37" t="s">
        <v>3162</v>
      </c>
      <c r="L2066" s="193" t="s">
        <v>2494</v>
      </c>
      <c r="M2066" s="193" t="s">
        <v>2493</v>
      </c>
      <c r="N2066" s="193" t="s">
        <v>2495</v>
      </c>
      <c r="O2066" s="193" t="s">
        <v>3108</v>
      </c>
      <c r="P2066" s="40">
        <v>44162</v>
      </c>
      <c r="Q2066" s="37"/>
      <c r="S2066" s="134"/>
      <c r="V2066" s="40">
        <v>26918</v>
      </c>
      <c r="W2066" s="40" t="s">
        <v>8319</v>
      </c>
      <c r="X2066" s="37" t="s">
        <v>4468</v>
      </c>
      <c r="Y2066" s="37" t="str">
        <f>+IFERROR(VLOOKUP(Tabla1[[#This Row],[Supervisor]],STAFF!E:H,4,0),"")</f>
        <v>FRANCISCO JAVIER SUAREZ VEGA</v>
      </c>
      <c r="Z2066" s="40">
        <v>43003</v>
      </c>
      <c r="AA2066" s="40">
        <v>43013</v>
      </c>
      <c r="AB2066" s="37" t="s">
        <v>2516</v>
      </c>
      <c r="AC2066" s="40">
        <v>43013</v>
      </c>
      <c r="AD2066" s="37" t="s">
        <v>3204</v>
      </c>
      <c r="AE2066" s="37" t="s">
        <v>3204</v>
      </c>
      <c r="AF2066" s="37">
        <v>19019</v>
      </c>
      <c r="AG2066" s="37" t="s">
        <v>3239</v>
      </c>
      <c r="AJ2066" s="37">
        <v>9</v>
      </c>
      <c r="AK2066" s="37" t="s">
        <v>3086</v>
      </c>
      <c r="AL2066" s="37">
        <v>30</v>
      </c>
      <c r="AM2066" s="37" t="s">
        <v>3519</v>
      </c>
      <c r="AN2066" s="37" t="str">
        <f>+IF(AL2066=45,1,"")</f>
        <v/>
      </c>
      <c r="AO2066" s="40">
        <f ca="1">+TODAY()</f>
        <v>44256</v>
      </c>
      <c r="AP2066" s="41">
        <f ca="1">+IF(Tabla1[[#This Row],[Fecha Ingreso Plataforma]]="","",AO2066-AC2066)</f>
        <v>1243</v>
      </c>
      <c r="AQ2066" s="40">
        <v>43249</v>
      </c>
      <c r="AR2066" s="42">
        <f>+IF(Tabla1[[#This Row],[Fecha Baja]]="","",VALUE(1&amp;"/"&amp;MONTH(Tabla1[[#This Row],[Fecha Baja]])&amp;"/"&amp;YEAR(Tabla1[[#This Row],[Fecha Baja]])))</f>
        <v>44136</v>
      </c>
      <c r="AS2066" s="42">
        <f>IF(Tabla1[[#This Row],[Fecha Ingreso Plataforma]]="","",VALUE(1&amp;"/"&amp;MONTH(Tabla1[[#This Row],[Fecha Ingreso Plataforma]])&amp;"/"&amp;YEAR(Tabla1[[#This Row],[Fecha Ingreso Plataforma]])))</f>
        <v>43009</v>
      </c>
      <c r="AT2066" s="41" t="str">
        <f ca="1">+IF(AND(Tabla1[[#This Row],[dias]]&gt;=135,Tabla1[[#This Row],[Estado]]="Vigente"),"Si","No")</f>
        <v>No</v>
      </c>
      <c r="AU2066" s="37" t="str">
        <f>+IF(COUNTIF('PLAN EMPLEADO'!I:I,Tabla1[[#This Row],[Mail]])=0,"No","Si")</f>
        <v>Si</v>
      </c>
      <c r="AV2066" s="154" t="s">
        <v>709</v>
      </c>
      <c r="AW2066" s="194" t="s">
        <v>9010</v>
      </c>
    </row>
    <row r="2067" spans="1:49" x14ac:dyDescent="0.2">
      <c r="A2067" s="37" t="s">
        <v>27</v>
      </c>
      <c r="B2067" s="37" t="s">
        <v>3163</v>
      </c>
      <c r="C2067" s="37" t="s">
        <v>3264</v>
      </c>
      <c r="D2067" s="37" t="s">
        <v>30</v>
      </c>
      <c r="E2067" s="193" t="str">
        <f>+LEFT(Tabla1[[#This Row],[RutDV]],8)</f>
        <v>17174705</v>
      </c>
      <c r="F2067" s="193" t="str">
        <f>+RIGHT(Tabla1[[#This Row],[RutDV]],1)</f>
        <v>8</v>
      </c>
      <c r="G2067" s="37" t="s">
        <v>3167</v>
      </c>
      <c r="H2067" s="37" t="s">
        <v>3192</v>
      </c>
      <c r="I2067" s="37" t="str">
        <f>+TRIM(Tabla1[[#This Row],[Nombres]]&amp;" "&amp;Tabla1[[#This Row],[Apellidos]])</f>
        <v>HECTOR RENE ARREDONDO MEDINA</v>
      </c>
      <c r="J2067" s="37" t="s">
        <v>3121</v>
      </c>
      <c r="K2067" s="37" t="s">
        <v>3122</v>
      </c>
      <c r="L2067" s="37" t="s">
        <v>2494</v>
      </c>
      <c r="M2067" s="37" t="s">
        <v>2493</v>
      </c>
      <c r="N2067" s="37" t="s">
        <v>2495</v>
      </c>
      <c r="O2067" s="37" t="s">
        <v>3107</v>
      </c>
      <c r="P2067" s="40">
        <v>43300</v>
      </c>
      <c r="Q2067" s="37"/>
      <c r="V2067" s="40">
        <v>32711</v>
      </c>
      <c r="W2067" s="37" t="s">
        <v>7880</v>
      </c>
      <c r="X2067" s="37" t="s">
        <v>3190</v>
      </c>
      <c r="Y2067" s="37" t="str">
        <f>+IFERROR(VLOOKUP(Tabla1[[#This Row],[Supervisor]],STAFF!E:H,4,0),"")</f>
        <v/>
      </c>
      <c r="Z2067" s="40">
        <v>43003</v>
      </c>
      <c r="AA2067" s="40">
        <v>43013</v>
      </c>
      <c r="AB2067" s="37" t="s">
        <v>2516</v>
      </c>
      <c r="AC2067" s="40">
        <v>43013</v>
      </c>
      <c r="AD2067" s="37" t="s">
        <v>3192</v>
      </c>
      <c r="AE2067" s="37" t="s">
        <v>3192</v>
      </c>
      <c r="AF2067" s="37">
        <v>19099</v>
      </c>
      <c r="AG2067" s="37" t="s">
        <v>3210</v>
      </c>
      <c r="AJ2067" s="37">
        <v>9</v>
      </c>
      <c r="AK2067" s="37" t="s">
        <v>3086</v>
      </c>
      <c r="AL2067" s="37">
        <v>45</v>
      </c>
      <c r="AM2067" s="37" t="s">
        <v>3519</v>
      </c>
      <c r="AN2067" s="37">
        <f>+IF(AL2067=45,1,"")</f>
        <v>1</v>
      </c>
      <c r="AO2067" s="40">
        <f ca="1">+TODAY()</f>
        <v>44256</v>
      </c>
      <c r="AP2067" s="41">
        <f ca="1">+IF(Tabla1[[#This Row],[Fecha Ingreso Plataforma]]="","",AO2067-AC2067)</f>
        <v>1243</v>
      </c>
      <c r="AQ2067" s="40">
        <v>43192</v>
      </c>
      <c r="AR2067" s="42">
        <f>+IF(Tabla1[[#This Row],[Fecha Baja]]="","",VALUE(1&amp;"/"&amp;MONTH(Tabla1[[#This Row],[Fecha Baja]])&amp;"/"&amp;YEAR(Tabla1[[#This Row],[Fecha Baja]])))</f>
        <v>43282</v>
      </c>
      <c r="AS2067" s="42">
        <f>IF(Tabla1[[#This Row],[Fecha Ingreso Plataforma]]="","",VALUE(1&amp;"/"&amp;MONTH(Tabla1[[#This Row],[Fecha Ingreso Plataforma]])&amp;"/"&amp;YEAR(Tabla1[[#This Row],[Fecha Ingreso Plataforma]])))</f>
        <v>43009</v>
      </c>
      <c r="AT2067" s="41" t="str">
        <f ca="1">+IF(AND(Tabla1[[#This Row],[dias]]&gt;=135,Tabla1[[#This Row],[Estado]]="Vigente"),"Si","No")</f>
        <v>No</v>
      </c>
      <c r="AU2067" s="37" t="str">
        <f>+IF(COUNTIF('PLAN EMPLEADO'!I:I,Tabla1[[#This Row],[Mail]])=0,"No","Si")</f>
        <v>No</v>
      </c>
      <c r="AV2067" s="89" t="s">
        <v>709</v>
      </c>
      <c r="AW2067" s="194"/>
    </row>
    <row r="2068" spans="1:49" x14ac:dyDescent="0.2">
      <c r="A2068" s="37" t="s">
        <v>27</v>
      </c>
      <c r="B2068" s="37" t="s">
        <v>3163</v>
      </c>
      <c r="C2068" s="37" t="s">
        <v>3264</v>
      </c>
      <c r="D2068" s="37" t="s">
        <v>30</v>
      </c>
      <c r="E2068" s="193" t="str">
        <f>+LEFT(Tabla1[[#This Row],[RutDV]],8)</f>
        <v>9685372-</v>
      </c>
      <c r="F2068" s="193" t="str">
        <f>+RIGHT(Tabla1[[#This Row],[RutDV]],1)</f>
        <v>6</v>
      </c>
      <c r="G2068" s="37" t="s">
        <v>3168</v>
      </c>
      <c r="H2068" s="37" t="s">
        <v>3211</v>
      </c>
      <c r="I2068" s="37" t="str">
        <f>+TRIM(Tabla1[[#This Row],[Nombres]]&amp;" "&amp;Tabla1[[#This Row],[Apellidos]])</f>
        <v>CLAUDIO ANDRES BURGOS CASTILLO</v>
      </c>
      <c r="J2068" s="37" t="s">
        <v>3123</v>
      </c>
      <c r="K2068" s="37" t="s">
        <v>3124</v>
      </c>
      <c r="L2068" s="37" t="s">
        <v>2494</v>
      </c>
      <c r="M2068" s="37" t="s">
        <v>2493</v>
      </c>
      <c r="N2068" s="37" t="s">
        <v>2495</v>
      </c>
      <c r="O2068" s="37" t="s">
        <v>3108</v>
      </c>
      <c r="P2068" s="40">
        <v>43844</v>
      </c>
      <c r="Q2068" s="37"/>
      <c r="V2068" s="40">
        <v>26356</v>
      </c>
      <c r="W2068" s="37" t="s">
        <v>6831</v>
      </c>
      <c r="X2068" s="37" t="s">
        <v>694</v>
      </c>
      <c r="Y2068" s="37" t="str">
        <f>+IFERROR(VLOOKUP(Tabla1[[#This Row],[Supervisor]],STAFF!E:H,4,0),"")</f>
        <v>WILLIAMS ENRIQUE DOMINGUEZ BARRADA</v>
      </c>
      <c r="Z2068" s="40">
        <v>43014</v>
      </c>
      <c r="AA2068" s="40">
        <v>43035</v>
      </c>
      <c r="AB2068" s="37" t="s">
        <v>2516</v>
      </c>
      <c r="AC2068" s="40">
        <v>43041</v>
      </c>
      <c r="AD2068" s="37" t="s">
        <v>3211</v>
      </c>
      <c r="AE2068" s="37" t="s">
        <v>3211</v>
      </c>
      <c r="AF2068" s="37">
        <v>19046</v>
      </c>
      <c r="AG2068" s="37" t="s">
        <v>3212</v>
      </c>
      <c r="AJ2068" s="37">
        <v>10</v>
      </c>
      <c r="AK2068" s="37" t="s">
        <v>3082</v>
      </c>
      <c r="AL2068" s="37">
        <v>45</v>
      </c>
      <c r="AM2068" s="37" t="s">
        <v>3519</v>
      </c>
      <c r="AN2068" s="37">
        <f>+IF(AL2068=45,1,"")</f>
        <v>1</v>
      </c>
      <c r="AO2068" s="40">
        <f ca="1">+TODAY()</f>
        <v>44256</v>
      </c>
      <c r="AP2068" s="41">
        <f ca="1">+IF(Tabla1[[#This Row],[Fecha Ingreso Plataforma]]="","",AO2068-AC2068)</f>
        <v>1215</v>
      </c>
      <c r="AQ2068" s="40">
        <v>43192</v>
      </c>
      <c r="AR2068" s="42">
        <f>+IF(Tabla1[[#This Row],[Fecha Baja]]="","",VALUE(1&amp;"/"&amp;MONTH(Tabla1[[#This Row],[Fecha Baja]])&amp;"/"&amp;YEAR(Tabla1[[#This Row],[Fecha Baja]])))</f>
        <v>43831</v>
      </c>
      <c r="AS2068" s="42">
        <f>IF(Tabla1[[#This Row],[Fecha Ingreso Plataforma]]="","",VALUE(1&amp;"/"&amp;MONTH(Tabla1[[#This Row],[Fecha Ingreso Plataforma]])&amp;"/"&amp;YEAR(Tabla1[[#This Row],[Fecha Ingreso Plataforma]])))</f>
        <v>43040</v>
      </c>
      <c r="AT2068" s="41" t="str">
        <f ca="1">+IF(AND(Tabla1[[#This Row],[dias]]&gt;=135,Tabla1[[#This Row],[Estado]]="Vigente"),"Si","No")</f>
        <v>No</v>
      </c>
      <c r="AU2068" s="37" t="str">
        <f>+IF(COUNTIF('PLAN EMPLEADO'!I:I,Tabla1[[#This Row],[Mail]])=0,"No","Si")</f>
        <v>Si</v>
      </c>
      <c r="AV2068" s="89" t="s">
        <v>709</v>
      </c>
      <c r="AW2068" s="194"/>
    </row>
    <row r="2069" spans="1:49" x14ac:dyDescent="0.2">
      <c r="A2069" s="37" t="s">
        <v>27</v>
      </c>
      <c r="B2069" s="37" t="s">
        <v>3163</v>
      </c>
      <c r="C2069" s="37" t="s">
        <v>3264</v>
      </c>
      <c r="D2069" s="37" t="s">
        <v>30</v>
      </c>
      <c r="E2069" s="193" t="str">
        <f>+LEFT(Tabla1[[#This Row],[RutDV]],8)</f>
        <v>13039386</v>
      </c>
      <c r="F2069" s="193" t="str">
        <f>+RIGHT(Tabla1[[#This Row],[RutDV]],1)</f>
        <v>1</v>
      </c>
      <c r="G2069" s="37" t="s">
        <v>3166</v>
      </c>
      <c r="H2069" s="37" t="s">
        <v>3191</v>
      </c>
      <c r="I2069" s="37" t="str">
        <f>+TRIM(Tabla1[[#This Row],[Nombres]]&amp;" "&amp;Tabla1[[#This Row],[Apellidos]])</f>
        <v>FRANKLIN ARAYA</v>
      </c>
      <c r="J2069" s="37" t="s">
        <v>3119</v>
      </c>
      <c r="K2069" s="37" t="s">
        <v>3120</v>
      </c>
      <c r="L2069" s="37" t="s">
        <v>2494</v>
      </c>
      <c r="M2069" s="37" t="s">
        <v>2493</v>
      </c>
      <c r="N2069" s="37" t="s">
        <v>2495</v>
      </c>
      <c r="O2069" s="177" t="s">
        <v>8681</v>
      </c>
      <c r="P2069" s="40">
        <v>43434</v>
      </c>
      <c r="Q2069" s="37"/>
      <c r="V2069" s="40">
        <v>26850</v>
      </c>
      <c r="W2069" s="37" t="s">
        <v>5418</v>
      </c>
      <c r="X2069" s="37" t="s">
        <v>2507</v>
      </c>
      <c r="Y2069" s="37" t="str">
        <f>+IFERROR(VLOOKUP(Tabla1[[#This Row],[Supervisor]],STAFF!E:H,4,0),"")</f>
        <v>WILLIAMS ENRIQUE DOMINGUEZ BARRADA</v>
      </c>
      <c r="Z2069" s="40">
        <v>43047</v>
      </c>
      <c r="AA2069" s="40">
        <v>43063</v>
      </c>
      <c r="AB2069" s="37" t="s">
        <v>2516</v>
      </c>
      <c r="AC2069" s="40">
        <v>43064</v>
      </c>
      <c r="AD2069" s="37" t="s">
        <v>3191</v>
      </c>
      <c r="AE2069" s="37" t="s">
        <v>3191</v>
      </c>
      <c r="AF2069" s="37">
        <v>19084</v>
      </c>
      <c r="AG2069" s="37" t="s">
        <v>3209</v>
      </c>
      <c r="AJ2069" s="37">
        <v>12</v>
      </c>
      <c r="AK2069" s="37" t="s">
        <v>2515</v>
      </c>
      <c r="AL2069" s="37">
        <v>45</v>
      </c>
      <c r="AM2069" s="37" t="s">
        <v>3519</v>
      </c>
      <c r="AN2069" s="37">
        <f>+IF(AL2069=45,1,"")</f>
        <v>1</v>
      </c>
      <c r="AO2069" s="40">
        <f ca="1">+TODAY()</f>
        <v>44256</v>
      </c>
      <c r="AP2069" s="41">
        <f ca="1">+IF(Tabla1[[#This Row],[Fecha Ingreso Plataforma]]="","",AO2069-AC2069)</f>
        <v>1192</v>
      </c>
      <c r="AQ2069" s="40">
        <v>43192</v>
      </c>
      <c r="AR2069" s="42">
        <f>+IF(Tabla1[[#This Row],[Fecha Baja]]="","",VALUE(1&amp;"/"&amp;MONTH(Tabla1[[#This Row],[Fecha Baja]])&amp;"/"&amp;YEAR(Tabla1[[#This Row],[Fecha Baja]])))</f>
        <v>43405</v>
      </c>
      <c r="AS2069" s="42">
        <f>IF(Tabla1[[#This Row],[Fecha Ingreso Plataforma]]="","",VALUE(1&amp;"/"&amp;MONTH(Tabla1[[#This Row],[Fecha Ingreso Plataforma]])&amp;"/"&amp;YEAR(Tabla1[[#This Row],[Fecha Ingreso Plataforma]])))</f>
        <v>43040</v>
      </c>
      <c r="AT2069" s="41" t="str">
        <f ca="1">+IF(AND(Tabla1[[#This Row],[dias]]&gt;=135,Tabla1[[#This Row],[Estado]]="Vigente"),"Si","No")</f>
        <v>No</v>
      </c>
      <c r="AU2069" s="37" t="str">
        <f>+IF(COUNTIF('PLAN EMPLEADO'!I:I,Tabla1[[#This Row],[Mail]])=0,"No","Si")</f>
        <v>No</v>
      </c>
      <c r="AV2069" s="89" t="s">
        <v>709</v>
      </c>
      <c r="AW2069" s="194"/>
    </row>
    <row r="2070" spans="1:49" x14ac:dyDescent="0.2">
      <c r="A2070" s="37" t="s">
        <v>27</v>
      </c>
      <c r="B2070" s="37" t="s">
        <v>3163</v>
      </c>
      <c r="C2070" s="37" t="s">
        <v>3264</v>
      </c>
      <c r="D2070" s="37" t="s">
        <v>30</v>
      </c>
      <c r="E2070" s="193" t="str">
        <f>+LEFT(Tabla1[[#This Row],[RutDV]],8)</f>
        <v>17439323</v>
      </c>
      <c r="F2070" s="193" t="str">
        <f>+RIGHT(Tabla1[[#This Row],[RutDV]],1)</f>
        <v>0</v>
      </c>
      <c r="G2070" s="37" t="s">
        <v>3170</v>
      </c>
      <c r="H2070" s="37" t="s">
        <v>3215</v>
      </c>
      <c r="I2070" s="37" t="str">
        <f>+TRIM(Tabla1[[#This Row],[Nombres]]&amp;" "&amp;Tabla1[[#This Row],[Apellidos]])</f>
        <v>FERNANDA MELISA CASTILLO BARAHONA</v>
      </c>
      <c r="J2070" s="37" t="s">
        <v>3127</v>
      </c>
      <c r="K2070" s="37" t="s">
        <v>3128</v>
      </c>
      <c r="L2070" s="37" t="s">
        <v>2494</v>
      </c>
      <c r="M2070" s="37" t="s">
        <v>2493</v>
      </c>
      <c r="N2070" s="37" t="s">
        <v>2495</v>
      </c>
      <c r="O2070" s="37" t="s">
        <v>3107</v>
      </c>
      <c r="P2070" s="40">
        <v>43238</v>
      </c>
      <c r="Q2070" s="37"/>
      <c r="V2070" s="40">
        <v>33048</v>
      </c>
      <c r="W2070" s="37" t="s">
        <v>7880</v>
      </c>
      <c r="X2070" s="37" t="s">
        <v>3190</v>
      </c>
      <c r="Y2070" s="37" t="str">
        <f>+IFERROR(VLOOKUP(Tabla1[[#This Row],[Supervisor]],STAFF!E:H,4,0),"")</f>
        <v/>
      </c>
      <c r="Z2070" s="40">
        <v>43066</v>
      </c>
      <c r="AA2070" s="40">
        <v>43066</v>
      </c>
      <c r="AB2070" s="37" t="s">
        <v>2516</v>
      </c>
      <c r="AC2070" s="40">
        <v>43055</v>
      </c>
      <c r="AD2070" s="37" t="s">
        <v>3215</v>
      </c>
      <c r="AE2070" s="37" t="s">
        <v>3215</v>
      </c>
      <c r="AF2070" s="37">
        <v>19114</v>
      </c>
      <c r="AG2070" s="37" t="s">
        <v>3216</v>
      </c>
      <c r="AJ2070" s="37">
        <v>14</v>
      </c>
      <c r="AK2070" s="37" t="s">
        <v>3082</v>
      </c>
      <c r="AL2070" s="37">
        <v>45</v>
      </c>
      <c r="AM2070" s="37" t="s">
        <v>3519</v>
      </c>
      <c r="AN2070" s="37">
        <f>+IF(AL2070=45,1,"")</f>
        <v>1</v>
      </c>
      <c r="AO2070" s="40">
        <f ca="1">+TODAY()</f>
        <v>44256</v>
      </c>
      <c r="AP2070" s="41">
        <f ca="1">+IF(Tabla1[[#This Row],[Fecha Ingreso Plataforma]]="","",AO2070-AC2070)</f>
        <v>1201</v>
      </c>
      <c r="AQ2070" s="40">
        <v>43192</v>
      </c>
      <c r="AR2070" s="42">
        <f>+IF(Tabla1[[#This Row],[Fecha Baja]]="","",VALUE(1&amp;"/"&amp;MONTH(Tabla1[[#This Row],[Fecha Baja]])&amp;"/"&amp;YEAR(Tabla1[[#This Row],[Fecha Baja]])))</f>
        <v>43221</v>
      </c>
      <c r="AS2070" s="42">
        <f>IF(Tabla1[[#This Row],[Fecha Ingreso Plataforma]]="","",VALUE(1&amp;"/"&amp;MONTH(Tabla1[[#This Row],[Fecha Ingreso Plataforma]])&amp;"/"&amp;YEAR(Tabla1[[#This Row],[Fecha Ingreso Plataforma]])))</f>
        <v>43040</v>
      </c>
      <c r="AT2070" s="41" t="str">
        <f ca="1">+IF(AND(Tabla1[[#This Row],[dias]]&gt;=135,Tabla1[[#This Row],[Estado]]="Vigente"),"Si","No")</f>
        <v>No</v>
      </c>
      <c r="AU2070" s="37" t="str">
        <f>+IF(COUNTIF('PLAN EMPLEADO'!I:I,Tabla1[[#This Row],[Mail]])=0,"No","Si")</f>
        <v>No</v>
      </c>
      <c r="AV2070" s="89" t="s">
        <v>709</v>
      </c>
      <c r="AW2070" s="194"/>
    </row>
    <row r="2071" spans="1:49" x14ac:dyDescent="0.2">
      <c r="A2071" s="37" t="s">
        <v>27</v>
      </c>
      <c r="B2071" s="37" t="s">
        <v>3163</v>
      </c>
      <c r="C2071" s="37" t="s">
        <v>3264</v>
      </c>
      <c r="D2071" s="37" t="s">
        <v>30</v>
      </c>
      <c r="E2071" s="193" t="str">
        <f>+LEFT(Tabla1[[#This Row],[RutDV]],8)</f>
        <v>17244286</v>
      </c>
      <c r="F2071" s="193" t="str">
        <f>+RIGHT(Tabla1[[#This Row],[RutDV]],1)</f>
        <v>2</v>
      </c>
      <c r="G2071" s="37" t="s">
        <v>3171</v>
      </c>
      <c r="H2071" s="37" t="s">
        <v>3217</v>
      </c>
      <c r="I2071" s="37" t="str">
        <f>+TRIM(Tabla1[[#This Row],[Nombres]]&amp;" "&amp;Tabla1[[#This Row],[Apellidos]])</f>
        <v>FABIAN ALBERTO CASTILLO GONZALEZ</v>
      </c>
      <c r="J2071" s="37" t="s">
        <v>3129</v>
      </c>
      <c r="K2071" s="37" t="s">
        <v>3130</v>
      </c>
      <c r="L2071" s="37" t="s">
        <v>2494</v>
      </c>
      <c r="M2071" s="37" t="s">
        <v>2493</v>
      </c>
      <c r="N2071" s="37" t="s">
        <v>2496</v>
      </c>
      <c r="O2071" s="177" t="s">
        <v>8681</v>
      </c>
      <c r="P2071" s="40">
        <v>43285</v>
      </c>
      <c r="Q2071" s="37"/>
      <c r="V2071" s="40">
        <v>32754</v>
      </c>
      <c r="W2071" s="37" t="s">
        <v>5418</v>
      </c>
      <c r="X2071" s="37" t="s">
        <v>2507</v>
      </c>
      <c r="Y2071" s="37" t="str">
        <f>+IFERROR(VLOOKUP(Tabla1[[#This Row],[Supervisor]],STAFF!E:H,4,0),"")</f>
        <v>WILLIAMS ENRIQUE DOMINGUEZ BARRADA</v>
      </c>
      <c r="Z2071" s="40">
        <v>43082</v>
      </c>
      <c r="AA2071" s="40">
        <v>43073</v>
      </c>
      <c r="AB2071" s="37" t="s">
        <v>2516</v>
      </c>
      <c r="AC2071" s="40">
        <v>43105</v>
      </c>
      <c r="AD2071" s="37" t="s">
        <v>3217</v>
      </c>
      <c r="AE2071" s="37" t="s">
        <v>3217</v>
      </c>
      <c r="AF2071" s="37">
        <v>19175</v>
      </c>
      <c r="AG2071" s="37" t="s">
        <v>3218</v>
      </c>
      <c r="AJ2071" s="37">
        <v>15</v>
      </c>
      <c r="AK2071" s="37" t="s">
        <v>3086</v>
      </c>
      <c r="AL2071" s="37">
        <v>45</v>
      </c>
      <c r="AM2071" s="37" t="s">
        <v>3519</v>
      </c>
      <c r="AN2071" s="37">
        <f>+IF(AL2071=45,1,"")</f>
        <v>1</v>
      </c>
      <c r="AO2071" s="40">
        <f ca="1">+TODAY()</f>
        <v>44256</v>
      </c>
      <c r="AP2071" s="41">
        <f ca="1">+IF(Tabla1[[#This Row],[Fecha Ingreso Plataforma]]="","",AO2071-AC2071)</f>
        <v>1151</v>
      </c>
      <c r="AQ2071" s="40">
        <v>43192</v>
      </c>
      <c r="AR2071" s="42">
        <f>+IF(Tabla1[[#This Row],[Fecha Baja]]="","",VALUE(1&amp;"/"&amp;MONTH(Tabla1[[#This Row],[Fecha Baja]])&amp;"/"&amp;YEAR(Tabla1[[#This Row],[Fecha Baja]])))</f>
        <v>43282</v>
      </c>
      <c r="AS2071" s="42">
        <f>IF(Tabla1[[#This Row],[Fecha Ingreso Plataforma]]="","",VALUE(1&amp;"/"&amp;MONTH(Tabla1[[#This Row],[Fecha Ingreso Plataforma]])&amp;"/"&amp;YEAR(Tabla1[[#This Row],[Fecha Ingreso Plataforma]])))</f>
        <v>43101</v>
      </c>
      <c r="AT2071" s="41" t="str">
        <f ca="1">+IF(AND(Tabla1[[#This Row],[dias]]&gt;=135,Tabla1[[#This Row],[Estado]]="Vigente"),"Si","No")</f>
        <v>No</v>
      </c>
      <c r="AU2071" s="37" t="str">
        <f>+IF(COUNTIF('PLAN EMPLEADO'!I:I,Tabla1[[#This Row],[Mail]])=0,"No","Si")</f>
        <v>No</v>
      </c>
      <c r="AV2071" s="89" t="s">
        <v>709</v>
      </c>
      <c r="AW2071" s="194"/>
    </row>
    <row r="2072" spans="1:49" x14ac:dyDescent="0.2">
      <c r="A2072" s="37" t="s">
        <v>27</v>
      </c>
      <c r="B2072" s="37" t="s">
        <v>3163</v>
      </c>
      <c r="C2072" s="37" t="s">
        <v>3264</v>
      </c>
      <c r="D2072" s="37" t="s">
        <v>30</v>
      </c>
      <c r="E2072" s="193" t="str">
        <f>+LEFT(Tabla1[[#This Row],[RutDV]],8)</f>
        <v>15025287</v>
      </c>
      <c r="F2072" s="193" t="str">
        <f>+RIGHT(Tabla1[[#This Row],[RutDV]],1)</f>
        <v>3</v>
      </c>
      <c r="G2072" s="37" t="s">
        <v>3173</v>
      </c>
      <c r="H2072" s="37" t="s">
        <v>3221</v>
      </c>
      <c r="I2072" s="37" t="str">
        <f>+TRIM(Tabla1[[#This Row],[Nombres]]&amp;" "&amp;Tabla1[[#This Row],[Apellidos]])</f>
        <v>KATHERINE TATIANA CONTADOR LAZO</v>
      </c>
      <c r="J2072" s="37" t="s">
        <v>3133</v>
      </c>
      <c r="K2072" s="37" t="s">
        <v>3134</v>
      </c>
      <c r="L2072" s="37" t="s">
        <v>2494</v>
      </c>
      <c r="M2072" s="37" t="s">
        <v>2493</v>
      </c>
      <c r="N2072" s="37" t="s">
        <v>2495</v>
      </c>
      <c r="O2072" s="37" t="s">
        <v>3108</v>
      </c>
      <c r="P2072" s="40">
        <v>43769</v>
      </c>
      <c r="Q2072" s="37"/>
      <c r="V2072" s="40">
        <v>31575</v>
      </c>
      <c r="W2072" s="37" t="s">
        <v>6831</v>
      </c>
      <c r="X2072" s="37" t="s">
        <v>694</v>
      </c>
      <c r="Y2072" s="37" t="str">
        <f>+IFERROR(VLOOKUP(Tabla1[[#This Row],[Supervisor]],STAFF!E:H,4,0),"")</f>
        <v>WILLIAMS ENRIQUE DOMINGUEZ BARRADA</v>
      </c>
      <c r="Z2072" s="40">
        <v>43089</v>
      </c>
      <c r="AA2072" s="40">
        <v>43080</v>
      </c>
      <c r="AB2072" s="37" t="s">
        <v>2516</v>
      </c>
      <c r="AC2072" s="40">
        <v>43113</v>
      </c>
      <c r="AD2072" s="37" t="s">
        <v>3221</v>
      </c>
      <c r="AE2072" s="37" t="s">
        <v>3221</v>
      </c>
      <c r="AF2072" s="37">
        <v>19072</v>
      </c>
      <c r="AG2072" s="37" t="s">
        <v>3222</v>
      </c>
      <c r="AJ2072" s="37">
        <v>16</v>
      </c>
      <c r="AK2072" s="37" t="s">
        <v>2515</v>
      </c>
      <c r="AL2072" s="37">
        <v>30</v>
      </c>
      <c r="AM2072" s="37" t="s">
        <v>3519</v>
      </c>
      <c r="AN2072" s="37" t="str">
        <f>+IF(AL2072=45,1,"")</f>
        <v/>
      </c>
      <c r="AO2072" s="40">
        <f ca="1">+TODAY()</f>
        <v>44256</v>
      </c>
      <c r="AP2072" s="41">
        <f ca="1">+IF(Tabla1[[#This Row],[Fecha Ingreso Plataforma]]="","",AO2072-AC2072)</f>
        <v>1143</v>
      </c>
      <c r="AQ2072" s="40">
        <v>43193</v>
      </c>
      <c r="AR2072" s="42">
        <f>+IF(Tabla1[[#This Row],[Fecha Baja]]="","",VALUE(1&amp;"/"&amp;MONTH(Tabla1[[#This Row],[Fecha Baja]])&amp;"/"&amp;YEAR(Tabla1[[#This Row],[Fecha Baja]])))</f>
        <v>43739</v>
      </c>
      <c r="AS2072" s="42">
        <f>IF(Tabla1[[#This Row],[Fecha Ingreso Plataforma]]="","",VALUE(1&amp;"/"&amp;MONTH(Tabla1[[#This Row],[Fecha Ingreso Plataforma]])&amp;"/"&amp;YEAR(Tabla1[[#This Row],[Fecha Ingreso Plataforma]])))</f>
        <v>43101</v>
      </c>
      <c r="AT2072" s="41" t="str">
        <f ca="1">+IF(AND(Tabla1[[#This Row],[dias]]&gt;=135,Tabla1[[#This Row],[Estado]]="Vigente"),"Si","No")</f>
        <v>No</v>
      </c>
      <c r="AU2072" s="37" t="str">
        <f>+IF(COUNTIF('PLAN EMPLEADO'!I:I,Tabla1[[#This Row],[Mail]])=0,"No","Si")</f>
        <v>Si</v>
      </c>
      <c r="AV2072" s="89" t="s">
        <v>709</v>
      </c>
      <c r="AW2072" s="194"/>
    </row>
    <row r="2073" spans="1:49" x14ac:dyDescent="0.2">
      <c r="A2073" s="37" t="s">
        <v>27</v>
      </c>
      <c r="B2073" s="37" t="s">
        <v>3163</v>
      </c>
      <c r="C2073" s="37" t="s">
        <v>3264</v>
      </c>
      <c r="D2073" s="37" t="s">
        <v>30</v>
      </c>
      <c r="E2073" s="193" t="str">
        <f>+LEFT(Tabla1[[#This Row],[RutDV]],8)</f>
        <v>18136185</v>
      </c>
      <c r="F2073" s="193" t="str">
        <f>+RIGHT(Tabla1[[#This Row],[RutDV]],1)</f>
        <v>9</v>
      </c>
      <c r="G2073" s="37" t="s">
        <v>3165</v>
      </c>
      <c r="H2073" s="37" t="s">
        <v>3207</v>
      </c>
      <c r="I2073" s="37" t="str">
        <f>+TRIM(Tabla1[[#This Row],[Nombres]]&amp;" "&amp;Tabla1[[#This Row],[Apellidos]])</f>
        <v>VALENTINA PAZ GONZALEZ GONZALEZ</v>
      </c>
      <c r="J2073" s="37" t="s">
        <v>3118</v>
      </c>
      <c r="K2073" s="37" t="s">
        <v>2029</v>
      </c>
      <c r="L2073" s="37" t="s">
        <v>2494</v>
      </c>
      <c r="M2073" s="37" t="s">
        <v>2493</v>
      </c>
      <c r="N2073" s="37" t="s">
        <v>2496</v>
      </c>
      <c r="P2073" s="40">
        <v>43593</v>
      </c>
      <c r="Q2073" s="37"/>
      <c r="V2073" s="40">
        <v>33756</v>
      </c>
      <c r="W2073" s="37" t="s">
        <v>5418</v>
      </c>
      <c r="X2073" s="37" t="s">
        <v>2507</v>
      </c>
      <c r="Y2073" s="37" t="str">
        <f>+IFERROR(VLOOKUP(Tabla1[[#This Row],[Supervisor]],STAFF!E:H,4,0),"")</f>
        <v>WILLIAMS ENRIQUE DOMINGUEZ BARRADA</v>
      </c>
      <c r="Z2073" s="40">
        <v>43089</v>
      </c>
      <c r="AA2073" s="40">
        <v>43080</v>
      </c>
      <c r="AB2073" s="37" t="s">
        <v>2516</v>
      </c>
      <c r="AC2073" s="40">
        <v>43113</v>
      </c>
      <c r="AD2073" s="37" t="s">
        <v>3207</v>
      </c>
      <c r="AE2073" s="37" t="s">
        <v>3207</v>
      </c>
      <c r="AF2073" s="37">
        <v>19184</v>
      </c>
      <c r="AG2073" s="37" t="s">
        <v>3208</v>
      </c>
      <c r="AJ2073" s="37">
        <v>16</v>
      </c>
      <c r="AK2073" s="37" t="s">
        <v>2515</v>
      </c>
      <c r="AL2073" s="37">
        <v>45</v>
      </c>
      <c r="AM2073" s="37" t="s">
        <v>3519</v>
      </c>
      <c r="AN2073" s="37">
        <f>+IF(AL2073=45,1,"")</f>
        <v>1</v>
      </c>
      <c r="AO2073" s="40">
        <f ca="1">+TODAY()</f>
        <v>44256</v>
      </c>
      <c r="AP2073" s="41">
        <f ca="1">+IF(Tabla1[[#This Row],[Fecha Ingreso Plataforma]]="","",AO2073-AC2073)</f>
        <v>1143</v>
      </c>
      <c r="AQ2073" s="40">
        <v>43192</v>
      </c>
      <c r="AR2073" s="42">
        <f>+IF(Tabla1[[#This Row],[Fecha Baja]]="","",VALUE(1&amp;"/"&amp;MONTH(Tabla1[[#This Row],[Fecha Baja]])&amp;"/"&amp;YEAR(Tabla1[[#This Row],[Fecha Baja]])))</f>
        <v>43586</v>
      </c>
      <c r="AS2073" s="42">
        <f>IF(Tabla1[[#This Row],[Fecha Ingreso Plataforma]]="","",VALUE(1&amp;"/"&amp;MONTH(Tabla1[[#This Row],[Fecha Ingreso Plataforma]])&amp;"/"&amp;YEAR(Tabla1[[#This Row],[Fecha Ingreso Plataforma]])))</f>
        <v>43101</v>
      </c>
      <c r="AT2073" s="41" t="str">
        <f ca="1">+IF(AND(Tabla1[[#This Row],[dias]]&gt;=135,Tabla1[[#This Row],[Estado]]="Vigente"),"Si","No")</f>
        <v>No</v>
      </c>
      <c r="AU2073" s="37" t="str">
        <f>+IF(COUNTIF('PLAN EMPLEADO'!I:I,Tabla1[[#This Row],[Mail]])=0,"No","Si")</f>
        <v>Si</v>
      </c>
      <c r="AV2073" s="89" t="s">
        <v>709</v>
      </c>
      <c r="AW2073" s="194"/>
    </row>
    <row r="2074" spans="1:49" x14ac:dyDescent="0.2">
      <c r="A2074" s="37" t="s">
        <v>27</v>
      </c>
      <c r="B2074" s="37" t="s">
        <v>3163</v>
      </c>
      <c r="C2074" s="37" t="s">
        <v>3264</v>
      </c>
      <c r="D2074" s="37" t="s">
        <v>30</v>
      </c>
      <c r="E2074" s="193" t="str">
        <f>+LEFT(Tabla1[[#This Row],[RutDV]],8)</f>
        <v>19039997</v>
      </c>
      <c r="F2074" s="193" t="str">
        <f>+RIGHT(Tabla1[[#This Row],[RutDV]],1)</f>
        <v>4</v>
      </c>
      <c r="G2074" s="37" t="s">
        <v>3534</v>
      </c>
      <c r="H2074" s="37" t="s">
        <v>3535</v>
      </c>
      <c r="I2074" s="37" t="str">
        <f>+TRIM(Tabla1[[#This Row],[Nombres]]&amp;" "&amp;Tabla1[[#This Row],[Apellidos]])</f>
        <v>EDUARDO FELIPE PARRAGUEZ SAEZ</v>
      </c>
      <c r="J2074" s="37" t="s">
        <v>3537</v>
      </c>
      <c r="K2074" s="37" t="s">
        <v>3538</v>
      </c>
      <c r="L2074" s="37" t="s">
        <v>2494</v>
      </c>
      <c r="M2074" s="37" t="s">
        <v>2493</v>
      </c>
      <c r="P2074" s="40">
        <v>43224</v>
      </c>
      <c r="Q2074" s="37"/>
      <c r="W2074" s="37" t="s">
        <v>5418</v>
      </c>
      <c r="X2074" s="37" t="s">
        <v>2507</v>
      </c>
      <c r="Y2074" s="37" t="str">
        <f>+IFERROR(VLOOKUP(Tabla1[[#This Row],[Supervisor]],STAFF!E:H,4,0),"")</f>
        <v>WILLIAMS ENRIQUE DOMINGUEZ BARRADA</v>
      </c>
      <c r="Z2074" s="40">
        <v>43105</v>
      </c>
      <c r="AA2074" s="40">
        <v>43119</v>
      </c>
      <c r="AB2074" s="37" t="s">
        <v>2516</v>
      </c>
      <c r="AC2074" s="40">
        <v>43123</v>
      </c>
      <c r="AD2074" s="37" t="s">
        <v>3535</v>
      </c>
      <c r="AE2074" s="37" t="s">
        <v>3535</v>
      </c>
      <c r="AF2074" s="37">
        <v>19191</v>
      </c>
      <c r="AG2074" s="39" t="s">
        <v>3536</v>
      </c>
      <c r="AJ2074" s="37">
        <v>17</v>
      </c>
      <c r="AK2074" s="37" t="s">
        <v>3082</v>
      </c>
      <c r="AL2074" s="37" t="s">
        <v>709</v>
      </c>
      <c r="AN2074" s="37" t="str">
        <f>+IF(AL2074=45,1,"")</f>
        <v/>
      </c>
      <c r="AO2074" s="40">
        <f ca="1">+TODAY()</f>
        <v>44256</v>
      </c>
      <c r="AP2074" s="41">
        <f ca="1">+IF(Tabla1[[#This Row],[Fecha Ingreso Plataforma]]="","",AO2074-AC2074)</f>
        <v>1133</v>
      </c>
      <c r="AQ2074" s="40"/>
      <c r="AR2074" s="42">
        <f>+IF(Tabla1[[#This Row],[Fecha Baja]]="","",VALUE(1&amp;"/"&amp;MONTH(Tabla1[[#This Row],[Fecha Baja]])&amp;"/"&amp;YEAR(Tabla1[[#This Row],[Fecha Baja]])))</f>
        <v>43221</v>
      </c>
      <c r="AS2074" s="42">
        <f>IF(Tabla1[[#This Row],[Fecha Ingreso Plataforma]]="","",VALUE(1&amp;"/"&amp;MONTH(Tabla1[[#This Row],[Fecha Ingreso Plataforma]])&amp;"/"&amp;YEAR(Tabla1[[#This Row],[Fecha Ingreso Plataforma]])))</f>
        <v>43101</v>
      </c>
      <c r="AT2074" s="41" t="str">
        <f ca="1">+IF(AND(Tabla1[[#This Row],[dias]]&gt;=135,Tabla1[[#This Row],[Estado]]="Vigente"),"Si","No")</f>
        <v>No</v>
      </c>
      <c r="AU2074" s="37" t="str">
        <f>+IF(COUNTIF('PLAN EMPLEADO'!I:I,Tabla1[[#This Row],[Mail]])=0,"No","Si")</f>
        <v>No</v>
      </c>
      <c r="AV2074" s="89" t="s">
        <v>709</v>
      </c>
      <c r="AW2074" s="194"/>
    </row>
    <row r="2075" spans="1:49" x14ac:dyDescent="0.2">
      <c r="A2075" s="37" t="s">
        <v>27</v>
      </c>
      <c r="B2075" s="37" t="s">
        <v>3163</v>
      </c>
      <c r="C2075" s="37" t="s">
        <v>3264</v>
      </c>
      <c r="D2075" s="37" t="s">
        <v>30</v>
      </c>
      <c r="E2075" s="193" t="str">
        <f>+LEFT(Tabla1[[#This Row],[RutDV]],8)</f>
        <v>17794532</v>
      </c>
      <c r="F2075" s="193" t="str">
        <f>+RIGHT(Tabla1[[#This Row],[RutDV]],1)</f>
        <v>3</v>
      </c>
      <c r="G2075" s="37" t="s">
        <v>3169</v>
      </c>
      <c r="H2075" s="37" t="s">
        <v>3213</v>
      </c>
      <c r="I2075" s="37" t="str">
        <f>+TRIM(Tabla1[[#This Row],[Nombres]]&amp;" "&amp;Tabla1[[#This Row],[Apellidos]])</f>
        <v>KATHERINE YESENIA BUSTAMANTE ACEVEDO</v>
      </c>
      <c r="J2075" s="37" t="s">
        <v>3125</v>
      </c>
      <c r="K2075" s="37" t="s">
        <v>3126</v>
      </c>
      <c r="L2075" s="193" t="s">
        <v>2494</v>
      </c>
      <c r="M2075" s="193" t="s">
        <v>2493</v>
      </c>
      <c r="N2075" s="193" t="s">
        <v>2495</v>
      </c>
      <c r="O2075" s="193" t="s">
        <v>3108</v>
      </c>
      <c r="P2075" s="40">
        <v>44075</v>
      </c>
      <c r="Q2075" s="37"/>
      <c r="V2075" s="40">
        <v>33157</v>
      </c>
      <c r="W2075" s="180" t="s">
        <v>7880</v>
      </c>
      <c r="X2075" s="2" t="s">
        <v>3190</v>
      </c>
      <c r="Y2075" s="2" t="str">
        <f>+IFERROR(VLOOKUP(Tabla1[[#This Row],[Supervisor]],STAFF!E:H,4,0),"")</f>
        <v/>
      </c>
      <c r="Z2075" s="40">
        <v>43124</v>
      </c>
      <c r="AA2075" s="40">
        <v>43145</v>
      </c>
      <c r="AB2075" s="37" t="s">
        <v>2516</v>
      </c>
      <c r="AC2075" s="40">
        <v>43166</v>
      </c>
      <c r="AD2075" s="37" t="s">
        <v>3213</v>
      </c>
      <c r="AE2075" s="37" t="s">
        <v>3213</v>
      </c>
      <c r="AF2075" s="37">
        <v>19182</v>
      </c>
      <c r="AG2075" s="37" t="s">
        <v>3214</v>
      </c>
      <c r="AJ2075" s="37">
        <v>18</v>
      </c>
      <c r="AK2075" s="37" t="s">
        <v>3086</v>
      </c>
      <c r="AL2075" s="37">
        <v>30</v>
      </c>
      <c r="AM2075" s="37" t="s">
        <v>3519</v>
      </c>
      <c r="AN2075" s="37" t="str">
        <f>+IF(AL2075=45,1,"")</f>
        <v/>
      </c>
      <c r="AO2075" s="40">
        <f ca="1">+TODAY()</f>
        <v>44256</v>
      </c>
      <c r="AP2075" s="41">
        <f ca="1">+IF(Tabla1[[#This Row],[Fecha Ingreso Plataforma]]="","",AO2075-AC2075)</f>
        <v>1090</v>
      </c>
      <c r="AQ2075" s="40">
        <v>43192</v>
      </c>
      <c r="AR2075" s="42">
        <f>+IF(Tabla1[[#This Row],[Fecha Baja]]="","",VALUE(1&amp;"/"&amp;MONTH(Tabla1[[#This Row],[Fecha Baja]])&amp;"/"&amp;YEAR(Tabla1[[#This Row],[Fecha Baja]])))</f>
        <v>44075</v>
      </c>
      <c r="AS2075" s="42">
        <f>IF(Tabla1[[#This Row],[Fecha Ingreso Plataforma]]="","",VALUE(1&amp;"/"&amp;MONTH(Tabla1[[#This Row],[Fecha Ingreso Plataforma]])&amp;"/"&amp;YEAR(Tabla1[[#This Row],[Fecha Ingreso Plataforma]])))</f>
        <v>43160</v>
      </c>
      <c r="AT2075" s="41" t="str">
        <f ca="1">+IF(AND(Tabla1[[#This Row],[dias]]&gt;=135,Tabla1[[#This Row],[Estado]]="Vigente"),"Si","No")</f>
        <v>No</v>
      </c>
      <c r="AU2075" s="37" t="str">
        <f>+IF(COUNTIF('PLAN EMPLEADO'!I:I,Tabla1[[#This Row],[Mail]])=0,"No","Si")</f>
        <v>Si</v>
      </c>
      <c r="AV2075" s="154" t="s">
        <v>709</v>
      </c>
      <c r="AW2075" s="194" t="s">
        <v>9010</v>
      </c>
    </row>
    <row r="2076" spans="1:49" x14ac:dyDescent="0.2">
      <c r="A2076" s="37" t="s">
        <v>27</v>
      </c>
      <c r="B2076" s="37" t="s">
        <v>3163</v>
      </c>
      <c r="C2076" s="37" t="s">
        <v>3264</v>
      </c>
      <c r="D2076" s="37" t="s">
        <v>30</v>
      </c>
      <c r="E2076" s="193" t="str">
        <f>+LEFT(Tabla1[[#This Row],[RutDV]],8)</f>
        <v>17625671</v>
      </c>
      <c r="F2076" s="193" t="str">
        <f>+RIGHT(Tabla1[[#This Row],[RutDV]],1)</f>
        <v>0</v>
      </c>
      <c r="G2076" s="37" t="s">
        <v>3183</v>
      </c>
      <c r="H2076" s="37" t="s">
        <v>3199</v>
      </c>
      <c r="I2076" s="37" t="str">
        <f>+TRIM(Tabla1[[#This Row],[Nombres]]&amp;" "&amp;Tabla1[[#This Row],[Apellidos]])</f>
        <v>OSCAR ANDRES LUNA AVALOS</v>
      </c>
      <c r="J2076" s="37" t="s">
        <v>3149</v>
      </c>
      <c r="K2076" s="37" t="s">
        <v>3150</v>
      </c>
      <c r="L2076" s="37" t="s">
        <v>2494</v>
      </c>
      <c r="M2076" s="37" t="s">
        <v>2493</v>
      </c>
      <c r="N2076" s="37" t="s">
        <v>2496</v>
      </c>
      <c r="O2076" s="37" t="s">
        <v>3533</v>
      </c>
      <c r="P2076" s="40">
        <v>43370</v>
      </c>
      <c r="Q2076" s="37"/>
      <c r="V2076" s="40">
        <v>33191</v>
      </c>
      <c r="W2076" s="37" t="s">
        <v>5418</v>
      </c>
      <c r="X2076" s="37" t="s">
        <v>2507</v>
      </c>
      <c r="Y2076" s="37" t="str">
        <f>+IFERROR(VLOOKUP(Tabla1[[#This Row],[Supervisor]],STAFF!E:H,4,0),"")</f>
        <v>WILLIAMS ENRIQUE DOMINGUEZ BARRADA</v>
      </c>
      <c r="Z2076" s="40">
        <v>43152</v>
      </c>
      <c r="AA2076" s="40">
        <v>43171</v>
      </c>
      <c r="AB2076" s="37" t="s">
        <v>2516</v>
      </c>
      <c r="AC2076" s="40">
        <v>43173</v>
      </c>
      <c r="AD2076" s="37" t="s">
        <v>3199</v>
      </c>
      <c r="AE2076" s="37" t="s">
        <v>3199</v>
      </c>
      <c r="AF2076" s="37">
        <v>19178</v>
      </c>
      <c r="AG2076" s="37" t="s">
        <v>3235</v>
      </c>
      <c r="AJ2076" s="37">
        <v>20</v>
      </c>
      <c r="AK2076" s="37" t="s">
        <v>3082</v>
      </c>
      <c r="AL2076" s="37">
        <v>45</v>
      </c>
      <c r="AM2076" s="37" t="s">
        <v>3519</v>
      </c>
      <c r="AN2076" s="37">
        <f>+IF(AL2076=45,1,"")</f>
        <v>1</v>
      </c>
      <c r="AO2076" s="40">
        <f ca="1">+TODAY()</f>
        <v>44256</v>
      </c>
      <c r="AP2076" s="41">
        <f ca="1">+IF(Tabla1[[#This Row],[Fecha Ingreso Plataforma]]="","",AO2076-AC2076)</f>
        <v>1083</v>
      </c>
      <c r="AQ2076" s="40">
        <v>43216</v>
      </c>
      <c r="AR2076" s="42">
        <f>+IF(Tabla1[[#This Row],[Fecha Baja]]="","",VALUE(1&amp;"/"&amp;MONTH(Tabla1[[#This Row],[Fecha Baja]])&amp;"/"&amp;YEAR(Tabla1[[#This Row],[Fecha Baja]])))</f>
        <v>43344</v>
      </c>
      <c r="AS2076" s="42">
        <f>IF(Tabla1[[#This Row],[Fecha Ingreso Plataforma]]="","",VALUE(1&amp;"/"&amp;MONTH(Tabla1[[#This Row],[Fecha Ingreso Plataforma]])&amp;"/"&amp;YEAR(Tabla1[[#This Row],[Fecha Ingreso Plataforma]])))</f>
        <v>43160</v>
      </c>
      <c r="AT2076" s="41" t="str">
        <f ca="1">+IF(AND(Tabla1[[#This Row],[dias]]&gt;=135,Tabla1[[#This Row],[Estado]]="Vigente"),"Si","No")</f>
        <v>No</v>
      </c>
      <c r="AU2076" s="37" t="str">
        <f>+IF(COUNTIF('PLAN EMPLEADO'!I:I,Tabla1[[#This Row],[Mail]])=0,"No","Si")</f>
        <v>Si</v>
      </c>
      <c r="AV2076" s="89" t="s">
        <v>709</v>
      </c>
      <c r="AW2076" s="194"/>
    </row>
    <row r="2077" spans="1:49" x14ac:dyDescent="0.2">
      <c r="A2077" s="37" t="s">
        <v>27</v>
      </c>
      <c r="B2077" s="37" t="s">
        <v>3163</v>
      </c>
      <c r="C2077" s="37" t="s">
        <v>3264</v>
      </c>
      <c r="D2077" s="37" t="s">
        <v>30</v>
      </c>
      <c r="E2077" s="193" t="str">
        <f>+LEFT(Tabla1[[#This Row],[RutDV]],8)</f>
        <v>18633573</v>
      </c>
      <c r="F2077" s="193" t="str">
        <f>+RIGHT(Tabla1[[#This Row],[RutDV]],1)</f>
        <v>2</v>
      </c>
      <c r="G2077" s="37" t="s">
        <v>3178</v>
      </c>
      <c r="H2077" s="37" t="s">
        <v>3229</v>
      </c>
      <c r="I2077" s="37" t="str">
        <f>+TRIM(Tabla1[[#This Row],[Nombres]]&amp;" "&amp;Tabla1[[#This Row],[Apellidos]])</f>
        <v>NICOLE ALEJANDRA ROJAS OLIVARES</v>
      </c>
      <c r="J2077" s="37" t="s">
        <v>3141</v>
      </c>
      <c r="K2077" s="37" t="s">
        <v>3142</v>
      </c>
      <c r="L2077" s="37" t="s">
        <v>2494</v>
      </c>
      <c r="M2077" s="37" t="s">
        <v>2493</v>
      </c>
      <c r="N2077" s="37" t="s">
        <v>2495</v>
      </c>
      <c r="O2077" s="37" t="s">
        <v>3107</v>
      </c>
      <c r="P2077" s="40">
        <v>43425</v>
      </c>
      <c r="Q2077" s="37"/>
      <c r="V2077" s="40">
        <v>34497</v>
      </c>
      <c r="W2077" s="37" t="s">
        <v>7880</v>
      </c>
      <c r="X2077" s="37" t="s">
        <v>3190</v>
      </c>
      <c r="Y2077" s="37" t="str">
        <f>+IFERROR(VLOOKUP(Tabla1[[#This Row],[Supervisor]],STAFF!E:H,4,0),"")</f>
        <v/>
      </c>
      <c r="Z2077" s="40">
        <v>43136</v>
      </c>
      <c r="AA2077" s="40">
        <v>43159</v>
      </c>
      <c r="AB2077" s="37" t="s">
        <v>2516</v>
      </c>
      <c r="AC2077" s="40">
        <v>43161</v>
      </c>
      <c r="AD2077" s="37" t="s">
        <v>3229</v>
      </c>
      <c r="AE2077" s="37" t="s">
        <v>3229</v>
      </c>
      <c r="AF2077" s="37">
        <v>19224</v>
      </c>
      <c r="AG2077" s="37" t="s">
        <v>3230</v>
      </c>
      <c r="AJ2077" s="37">
        <v>21</v>
      </c>
      <c r="AK2077" s="37" t="s">
        <v>2515</v>
      </c>
      <c r="AL2077" s="37">
        <v>45</v>
      </c>
      <c r="AM2077" s="37" t="s">
        <v>3519</v>
      </c>
      <c r="AN2077" s="37">
        <f>+IF(AL2077=45,1,"")</f>
        <v>1</v>
      </c>
      <c r="AO2077" s="40">
        <f ca="1">+TODAY()</f>
        <v>44256</v>
      </c>
      <c r="AP2077" s="41">
        <f ca="1">+IF(Tabla1[[#This Row],[Fecha Ingreso Plataforma]]="","",AO2077-AC2077)</f>
        <v>1095</v>
      </c>
      <c r="AQ2077" s="40">
        <v>43194</v>
      </c>
      <c r="AR2077" s="42">
        <f>+IF(Tabla1[[#This Row],[Fecha Baja]]="","",VALUE(1&amp;"/"&amp;MONTH(Tabla1[[#This Row],[Fecha Baja]])&amp;"/"&amp;YEAR(Tabla1[[#This Row],[Fecha Baja]])))</f>
        <v>43405</v>
      </c>
      <c r="AS2077" s="42">
        <f>IF(Tabla1[[#This Row],[Fecha Ingreso Plataforma]]="","",VALUE(1&amp;"/"&amp;MONTH(Tabla1[[#This Row],[Fecha Ingreso Plataforma]])&amp;"/"&amp;YEAR(Tabla1[[#This Row],[Fecha Ingreso Plataforma]])))</f>
        <v>43160</v>
      </c>
      <c r="AT2077" s="41" t="str">
        <f ca="1">+IF(AND(Tabla1[[#This Row],[dias]]&gt;=135,Tabla1[[#This Row],[Estado]]="Vigente"),"Si","No")</f>
        <v>No</v>
      </c>
      <c r="AU2077" s="37" t="str">
        <f>+IF(COUNTIF('PLAN EMPLEADO'!I:I,Tabla1[[#This Row],[Mail]])=0,"No","Si")</f>
        <v>No</v>
      </c>
      <c r="AV2077" s="89" t="s">
        <v>709</v>
      </c>
      <c r="AW2077" s="194"/>
    </row>
    <row r="2078" spans="1:49" x14ac:dyDescent="0.2">
      <c r="A2078" s="37" t="s">
        <v>27</v>
      </c>
      <c r="B2078" s="37" t="s">
        <v>3163</v>
      </c>
      <c r="C2078" s="37" t="s">
        <v>3264</v>
      </c>
      <c r="D2078" s="37" t="s">
        <v>30</v>
      </c>
      <c r="E2078" s="193" t="str">
        <f>+LEFT(Tabla1[[#This Row],[RutDV]],8)</f>
        <v>17909615</v>
      </c>
      <c r="F2078" s="193" t="str">
        <f>+RIGHT(Tabla1[[#This Row],[RutDV]],1)</f>
        <v>3</v>
      </c>
      <c r="G2078" s="37" t="s">
        <v>3181</v>
      </c>
      <c r="H2078" s="37" t="s">
        <v>3197</v>
      </c>
      <c r="I2078" s="37" t="str">
        <f>+TRIM(Tabla1[[#This Row],[Nombres]]&amp;" "&amp;Tabla1[[#This Row],[Apellidos]])</f>
        <v>ALEJANDRO IGNACIO VARAS CARDENAS</v>
      </c>
      <c r="J2078" s="37" t="s">
        <v>3146</v>
      </c>
      <c r="K2078" s="37" t="s">
        <v>3147</v>
      </c>
      <c r="L2078" s="37" t="s">
        <v>2494</v>
      </c>
      <c r="M2078" s="37" t="s">
        <v>2493</v>
      </c>
      <c r="N2078" s="37" t="s">
        <v>2495</v>
      </c>
      <c r="O2078" s="37" t="s">
        <v>4393</v>
      </c>
      <c r="P2078" s="40">
        <v>43441</v>
      </c>
      <c r="Q2078" s="37"/>
      <c r="V2078" s="40">
        <v>33789</v>
      </c>
      <c r="W2078" s="37" t="s">
        <v>5418</v>
      </c>
      <c r="X2078" s="37" t="s">
        <v>2507</v>
      </c>
      <c r="Y2078" s="37" t="str">
        <f>+IFERROR(VLOOKUP(Tabla1[[#This Row],[Supervisor]],STAFF!E:H,4,0),"")</f>
        <v>WILLIAMS ENRIQUE DOMINGUEZ BARRADA</v>
      </c>
      <c r="Z2078" s="40">
        <v>43171</v>
      </c>
      <c r="AA2078" s="40">
        <v>43192</v>
      </c>
      <c r="AB2078" s="37" t="s">
        <v>2516</v>
      </c>
      <c r="AC2078" s="40">
        <v>43194</v>
      </c>
      <c r="AD2078" s="37" t="s">
        <v>3197</v>
      </c>
      <c r="AE2078" s="37" t="s">
        <v>3197</v>
      </c>
      <c r="AF2078" s="37">
        <v>19261</v>
      </c>
      <c r="AG2078" s="37" t="s">
        <v>3233</v>
      </c>
      <c r="AJ2078" s="37">
        <v>23</v>
      </c>
      <c r="AK2078" s="37" t="s">
        <v>2515</v>
      </c>
      <c r="AL2078" s="37">
        <v>45</v>
      </c>
      <c r="AM2078" s="37" t="s">
        <v>3519</v>
      </c>
      <c r="AN2078" s="37">
        <f>+IF(AL2078=45,1,"")</f>
        <v>1</v>
      </c>
      <c r="AO2078" s="40">
        <f ca="1">+TODAY()</f>
        <v>44256</v>
      </c>
      <c r="AP2078" s="41">
        <f ca="1">+IF(Tabla1[[#This Row],[Fecha Ingreso Plataforma]]="","",AO2078-AC2078)</f>
        <v>1062</v>
      </c>
      <c r="AQ2078" s="40">
        <v>43194</v>
      </c>
      <c r="AR2078" s="42">
        <f>+IF(Tabla1[[#This Row],[Fecha Baja]]="","",VALUE(1&amp;"/"&amp;MONTH(Tabla1[[#This Row],[Fecha Baja]])&amp;"/"&amp;YEAR(Tabla1[[#This Row],[Fecha Baja]])))</f>
        <v>43435</v>
      </c>
      <c r="AS2078" s="42">
        <f>IF(Tabla1[[#This Row],[Fecha Ingreso Plataforma]]="","",VALUE(1&amp;"/"&amp;MONTH(Tabla1[[#This Row],[Fecha Ingreso Plataforma]])&amp;"/"&amp;YEAR(Tabla1[[#This Row],[Fecha Ingreso Plataforma]])))</f>
        <v>43191</v>
      </c>
      <c r="AT2078" s="41" t="str">
        <f ca="1">+IF(AND(Tabla1[[#This Row],[dias]]&gt;=135,Tabla1[[#This Row],[Estado]]="Vigente"),"Si","No")</f>
        <v>No</v>
      </c>
      <c r="AU2078" s="37" t="str">
        <f>+IF(COUNTIF('PLAN EMPLEADO'!I:I,Tabla1[[#This Row],[Mail]])=0,"No","Si")</f>
        <v>No</v>
      </c>
      <c r="AV2078" s="89" t="s">
        <v>709</v>
      </c>
      <c r="AW2078" s="194"/>
    </row>
    <row r="2079" spans="1:49" x14ac:dyDescent="0.2">
      <c r="A2079" s="37" t="s">
        <v>27</v>
      </c>
      <c r="B2079" s="37" t="s">
        <v>3163</v>
      </c>
      <c r="C2079" s="37" t="s">
        <v>3264</v>
      </c>
      <c r="D2079" s="37" t="s">
        <v>30</v>
      </c>
      <c r="E2079" s="193" t="str">
        <f>+LEFT(Tabla1[[#This Row],[RutDV]],8)</f>
        <v>19041238</v>
      </c>
      <c r="F2079" s="193" t="str">
        <f>+RIGHT(Tabla1[[#This Row],[RutDV]],1)</f>
        <v>5</v>
      </c>
      <c r="G2079" s="37" t="s">
        <v>498</v>
      </c>
      <c r="H2079" s="37" t="s">
        <v>1114</v>
      </c>
      <c r="I2079" s="37" t="str">
        <f>+TRIM(Tabla1[[#This Row],[Nombres]]&amp;" "&amp;Tabla1[[#This Row],[Apellidos]])</f>
        <v>LUIS EDUARDO DANIEL MUÑOZ MADARIAGA</v>
      </c>
      <c r="J2079" s="37" t="s">
        <v>2157</v>
      </c>
      <c r="K2079" s="37" t="s">
        <v>2158</v>
      </c>
      <c r="L2079" s="37" t="s">
        <v>2494</v>
      </c>
      <c r="M2079" s="37" t="s">
        <v>2493</v>
      </c>
      <c r="N2079" s="37" t="s">
        <v>2495</v>
      </c>
      <c r="O2079" s="37" t="s">
        <v>3107</v>
      </c>
      <c r="P2079" s="40">
        <v>43445</v>
      </c>
      <c r="Q2079" s="37"/>
      <c r="V2079" s="40">
        <v>34903</v>
      </c>
      <c r="W2079" s="37" t="s">
        <v>7880</v>
      </c>
      <c r="X2079" s="37" t="s">
        <v>3190</v>
      </c>
      <c r="Y2079" s="37" t="str">
        <f>+IFERROR(VLOOKUP(Tabla1[[#This Row],[Supervisor]],STAFF!E:H,4,0),"")</f>
        <v/>
      </c>
      <c r="Z2079" s="40">
        <v>43171</v>
      </c>
      <c r="AA2079" s="40">
        <v>43192</v>
      </c>
      <c r="AB2079" s="37" t="s">
        <v>2516</v>
      </c>
      <c r="AC2079" s="40">
        <v>43194</v>
      </c>
      <c r="AD2079" s="37" t="s">
        <v>1114</v>
      </c>
      <c r="AE2079" s="37" t="s">
        <v>1114</v>
      </c>
      <c r="AF2079" s="37">
        <v>19262</v>
      </c>
      <c r="AG2079" s="37" t="s">
        <v>2919</v>
      </c>
      <c r="AJ2079" s="37">
        <v>23</v>
      </c>
      <c r="AK2079" s="37" t="s">
        <v>2515</v>
      </c>
      <c r="AL2079" s="37">
        <v>30</v>
      </c>
      <c r="AM2079" s="37" t="s">
        <v>3519</v>
      </c>
      <c r="AN2079" s="37" t="str">
        <f>+IF(AL2079=45,1,"")</f>
        <v/>
      </c>
      <c r="AO2079" s="40">
        <f ca="1">+TODAY()</f>
        <v>44256</v>
      </c>
      <c r="AP2079" s="41">
        <f ca="1">+IF(Tabla1[[#This Row],[Fecha Ingreso Plataforma]]="","",AO2079-AC2079)</f>
        <v>1062</v>
      </c>
      <c r="AQ2079" s="40">
        <v>43269</v>
      </c>
      <c r="AR2079" s="42">
        <f>+IF(Tabla1[[#This Row],[Fecha Baja]]="","",VALUE(1&amp;"/"&amp;MONTH(Tabla1[[#This Row],[Fecha Baja]])&amp;"/"&amp;YEAR(Tabla1[[#This Row],[Fecha Baja]])))</f>
        <v>43435</v>
      </c>
      <c r="AS2079" s="42">
        <f>IF(Tabla1[[#This Row],[Fecha Ingreso Plataforma]]="","",VALUE(1&amp;"/"&amp;MONTH(Tabla1[[#This Row],[Fecha Ingreso Plataforma]])&amp;"/"&amp;YEAR(Tabla1[[#This Row],[Fecha Ingreso Plataforma]])))</f>
        <v>43191</v>
      </c>
      <c r="AT2079" s="41" t="str">
        <f ca="1">+IF(AND(Tabla1[[#This Row],[dias]]&gt;=135,Tabla1[[#This Row],[Estado]]="Vigente"),"Si","No")</f>
        <v>No</v>
      </c>
      <c r="AU2079" s="37" t="str">
        <f>+IF(COUNTIF('PLAN EMPLEADO'!I:I,Tabla1[[#This Row],[Mail]])=0,"No","Si")</f>
        <v>Si</v>
      </c>
      <c r="AV2079" s="89" t="s">
        <v>709</v>
      </c>
      <c r="AW2079" s="194"/>
    </row>
    <row r="2080" spans="1:49" x14ac:dyDescent="0.2">
      <c r="A2080" s="37" t="s">
        <v>27</v>
      </c>
      <c r="B2080" s="37" t="s">
        <v>3163</v>
      </c>
      <c r="C2080" s="37" t="s">
        <v>3264</v>
      </c>
      <c r="D2080" s="37" t="s">
        <v>30</v>
      </c>
      <c r="E2080" s="193" t="str">
        <f>+LEFT(Tabla1[[#This Row],[RutDV]],8)</f>
        <v>16129166</v>
      </c>
      <c r="F2080" s="193" t="str">
        <f>+RIGHT(Tabla1[[#This Row],[RutDV]],1)</f>
        <v>8</v>
      </c>
      <c r="G2080" s="37" t="s">
        <v>3182</v>
      </c>
      <c r="H2080" s="37" t="s">
        <v>3198</v>
      </c>
      <c r="I2080" s="37" t="str">
        <f>+TRIM(Tabla1[[#This Row],[Nombres]]&amp;" "&amp;Tabla1[[#This Row],[Apellidos]])</f>
        <v>MARIA JESUS GEMA CAÑAS HERRERA</v>
      </c>
      <c r="J2080" s="37" t="s">
        <v>3148</v>
      </c>
      <c r="K2080" s="188" t="s">
        <v>8755</v>
      </c>
      <c r="L2080" s="193" t="s">
        <v>2494</v>
      </c>
      <c r="M2080" s="193" t="s">
        <v>2493</v>
      </c>
      <c r="N2080" s="193" t="s">
        <v>2495</v>
      </c>
      <c r="O2080" s="193" t="s">
        <v>3108</v>
      </c>
      <c r="P2080" s="40">
        <v>44162</v>
      </c>
      <c r="Q2080" s="37"/>
      <c r="S2080" s="45"/>
      <c r="V2080" s="40">
        <v>31414</v>
      </c>
      <c r="W2080" s="37" t="s">
        <v>5413</v>
      </c>
      <c r="X2080" s="37" t="s">
        <v>2510</v>
      </c>
      <c r="Y2080" s="37" t="str">
        <f>+IFERROR(VLOOKUP(Tabla1[[#This Row],[Supervisor]],STAFF!E:H,4,0),"")</f>
        <v>FRANCISCO JAVIER SUAREZ VEGA</v>
      </c>
      <c r="Z2080" s="40">
        <v>43171</v>
      </c>
      <c r="AA2080" s="40">
        <v>43192</v>
      </c>
      <c r="AB2080" s="37" t="s">
        <v>2516</v>
      </c>
      <c r="AC2080" s="40">
        <v>43193</v>
      </c>
      <c r="AD2080" s="37" t="s">
        <v>3198</v>
      </c>
      <c r="AE2080" s="37" t="s">
        <v>3198</v>
      </c>
      <c r="AF2080" s="37">
        <v>19263</v>
      </c>
      <c r="AG2080" s="37" t="s">
        <v>3234</v>
      </c>
      <c r="AJ2080" s="37">
        <v>23</v>
      </c>
      <c r="AK2080" s="37" t="s">
        <v>2515</v>
      </c>
      <c r="AL2080" s="37">
        <v>45</v>
      </c>
      <c r="AM2080" s="193" t="s">
        <v>3519</v>
      </c>
      <c r="AN2080" s="37">
        <f>+IF(AL2080=45,1,"")</f>
        <v>1</v>
      </c>
      <c r="AO2080" s="40">
        <f ca="1">+TODAY()</f>
        <v>44256</v>
      </c>
      <c r="AP2080" s="41">
        <f ca="1">+IF(Tabla1[[#This Row],[Fecha Ingreso Plataforma]]="","",AO2080-AC2080)</f>
        <v>1063</v>
      </c>
      <c r="AQ2080" s="40">
        <v>43221</v>
      </c>
      <c r="AR2080" s="42">
        <f>+IF(Tabla1[[#This Row],[Fecha Baja]]="","",VALUE(1&amp;"/"&amp;MONTH(Tabla1[[#This Row],[Fecha Baja]])&amp;"/"&amp;YEAR(Tabla1[[#This Row],[Fecha Baja]])))</f>
        <v>44136</v>
      </c>
      <c r="AS2080" s="42">
        <f>IF(Tabla1[[#This Row],[Fecha Ingreso Plataforma]]="","",VALUE(1&amp;"/"&amp;MONTH(Tabla1[[#This Row],[Fecha Ingreso Plataforma]])&amp;"/"&amp;YEAR(Tabla1[[#This Row],[Fecha Ingreso Plataforma]])))</f>
        <v>43191</v>
      </c>
      <c r="AT2080" s="41" t="str">
        <f ca="1">+IF(AND(Tabla1[[#This Row],[dias]]&gt;=135,Tabla1[[#This Row],[Estado]]="Vigente"),"Si","No")</f>
        <v>No</v>
      </c>
      <c r="AU2080" s="37" t="str">
        <f>+IF(COUNTIF('PLAN EMPLEADO'!I:I,Tabla1[[#This Row],[Mail]])=0,"No","Si")</f>
        <v>Si</v>
      </c>
      <c r="AV2080" s="154" t="s">
        <v>709</v>
      </c>
      <c r="AW2080" s="194" t="s">
        <v>9010</v>
      </c>
    </row>
    <row r="2081" spans="1:49" x14ac:dyDescent="0.2">
      <c r="A2081" s="37" t="s">
        <v>27</v>
      </c>
      <c r="B2081" s="37" t="s">
        <v>3163</v>
      </c>
      <c r="C2081" s="37" t="s">
        <v>3264</v>
      </c>
      <c r="D2081" s="37" t="s">
        <v>30</v>
      </c>
      <c r="E2081" s="193" t="str">
        <f>+LEFT(Tabla1[[#This Row],[RutDV]],8)</f>
        <v>19505586</v>
      </c>
      <c r="F2081" s="193" t="str">
        <f>+RIGHT(Tabla1[[#This Row],[RutDV]],1)</f>
        <v>6</v>
      </c>
      <c r="G2081" s="37" t="s">
        <v>3187</v>
      </c>
      <c r="H2081" s="37" t="s">
        <v>3202</v>
      </c>
      <c r="I2081" s="37" t="str">
        <f>+TRIM(Tabla1[[#This Row],[Nombres]]&amp;" "&amp;Tabla1[[#This Row],[Apellidos]])</f>
        <v>PIA FERNANDA ALBORNOZ CASTILLO</v>
      </c>
      <c r="J2081" s="37" t="s">
        <v>3158</v>
      </c>
      <c r="K2081" s="37" t="s">
        <v>3159</v>
      </c>
      <c r="L2081" s="37" t="s">
        <v>2494</v>
      </c>
      <c r="M2081" s="37" t="s">
        <v>2493</v>
      </c>
      <c r="N2081" s="37" t="s">
        <v>2495</v>
      </c>
      <c r="O2081" s="37" t="s">
        <v>3107</v>
      </c>
      <c r="P2081" s="40">
        <v>43304</v>
      </c>
      <c r="Q2081" s="37"/>
      <c r="V2081" s="40">
        <v>35405</v>
      </c>
      <c r="W2081" s="37" t="s">
        <v>5418</v>
      </c>
      <c r="X2081" s="37" t="s">
        <v>2507</v>
      </c>
      <c r="Y2081" s="37" t="str">
        <f>+IFERROR(VLOOKUP(Tabla1[[#This Row],[Supervisor]],STAFF!E:H,4,0),"")</f>
        <v>WILLIAMS ENRIQUE DOMINGUEZ BARRADA</v>
      </c>
      <c r="Z2081" s="40">
        <v>43171</v>
      </c>
      <c r="AA2081" s="40">
        <v>43192</v>
      </c>
      <c r="AB2081" s="37" t="s">
        <v>2516</v>
      </c>
      <c r="AC2081" s="40">
        <v>43193</v>
      </c>
      <c r="AD2081" s="37" t="s">
        <v>3202</v>
      </c>
      <c r="AE2081" s="37" t="s">
        <v>3202</v>
      </c>
      <c r="AF2081" s="37">
        <v>19268</v>
      </c>
      <c r="AG2081" s="37" t="s">
        <v>3238</v>
      </c>
      <c r="AJ2081" s="37">
        <v>23</v>
      </c>
      <c r="AK2081" s="37" t="s">
        <v>2515</v>
      </c>
      <c r="AL2081" s="37">
        <v>30</v>
      </c>
      <c r="AM2081" s="37" t="s">
        <v>3519</v>
      </c>
      <c r="AN2081" s="37" t="str">
        <f>+IF(AL2081=45,1,"")</f>
        <v/>
      </c>
      <c r="AO2081" s="40">
        <f ca="1">+TODAY()</f>
        <v>44256</v>
      </c>
      <c r="AP2081" s="41">
        <f ca="1">+IF(Tabla1[[#This Row],[Fecha Ingreso Plataforma]]="","",AO2081-AC2081)</f>
        <v>1063</v>
      </c>
      <c r="AQ2081" s="40">
        <v>43249</v>
      </c>
      <c r="AR2081" s="42">
        <f>+IF(Tabla1[[#This Row],[Fecha Baja]]="","",VALUE(1&amp;"/"&amp;MONTH(Tabla1[[#This Row],[Fecha Baja]])&amp;"/"&amp;YEAR(Tabla1[[#This Row],[Fecha Baja]])))</f>
        <v>43282</v>
      </c>
      <c r="AS2081" s="42">
        <f>IF(Tabla1[[#This Row],[Fecha Ingreso Plataforma]]="","",VALUE(1&amp;"/"&amp;MONTH(Tabla1[[#This Row],[Fecha Ingreso Plataforma]])&amp;"/"&amp;YEAR(Tabla1[[#This Row],[Fecha Ingreso Plataforma]])))</f>
        <v>43191</v>
      </c>
      <c r="AT2081" s="41" t="str">
        <f ca="1">+IF(AND(Tabla1[[#This Row],[dias]]&gt;=135,Tabla1[[#This Row],[Estado]]="Vigente"),"Si","No")</f>
        <v>No</v>
      </c>
      <c r="AU2081" s="37" t="str">
        <f>+IF(COUNTIF('PLAN EMPLEADO'!I:I,Tabla1[[#This Row],[Mail]])=0,"No","Si")</f>
        <v>No</v>
      </c>
      <c r="AV2081" s="89" t="s">
        <v>709</v>
      </c>
      <c r="AW2081" s="194"/>
    </row>
    <row r="2082" spans="1:49" x14ac:dyDescent="0.2">
      <c r="A2082" s="37" t="s">
        <v>27</v>
      </c>
      <c r="B2082" s="37" t="s">
        <v>3163</v>
      </c>
      <c r="C2082" s="37" t="s">
        <v>3264</v>
      </c>
      <c r="D2082" s="37" t="s">
        <v>30</v>
      </c>
      <c r="E2082" s="193" t="str">
        <f>+LEFT(Tabla1[[#This Row],[RutDV]],8)</f>
        <v>18317390</v>
      </c>
      <c r="F2082" s="193" t="str">
        <f>+RIGHT(Tabla1[[#This Row],[RutDV]],1)</f>
        <v>1</v>
      </c>
      <c r="G2082" s="37" t="s">
        <v>605</v>
      </c>
      <c r="H2082" s="37" t="s">
        <v>1221</v>
      </c>
      <c r="I2082" s="37" t="str">
        <f>+TRIM(Tabla1[[#This Row],[Nombres]]&amp;" "&amp;Tabla1[[#This Row],[Apellidos]])</f>
        <v>JOSELYN ANDREA PASTENES CISTERNAS</v>
      </c>
      <c r="J2082" s="37" t="s">
        <v>3157</v>
      </c>
      <c r="K2082" s="37" t="s">
        <v>2332</v>
      </c>
      <c r="L2082" s="37" t="s">
        <v>2494</v>
      </c>
      <c r="M2082" s="37" t="s">
        <v>2493</v>
      </c>
      <c r="N2082" s="37" t="s">
        <v>2495</v>
      </c>
      <c r="O2082" s="177" t="s">
        <v>8681</v>
      </c>
      <c r="P2082" s="40">
        <v>43265</v>
      </c>
      <c r="Q2082" s="37"/>
      <c r="V2082" s="40">
        <v>34027</v>
      </c>
      <c r="W2082" s="37" t="s">
        <v>5418</v>
      </c>
      <c r="X2082" s="37" t="s">
        <v>2507</v>
      </c>
      <c r="Y2082" s="37" t="str">
        <f>+IFERROR(VLOOKUP(Tabla1[[#This Row],[Supervisor]],STAFF!E:H,4,0),"")</f>
        <v>WILLIAMS ENRIQUE DOMINGUEZ BARRADA</v>
      </c>
      <c r="Z2082" s="40">
        <v>43193</v>
      </c>
      <c r="AA2082" s="40">
        <v>43213</v>
      </c>
      <c r="AB2082" s="37" t="s">
        <v>2516</v>
      </c>
      <c r="AC2082" s="40">
        <v>43215</v>
      </c>
      <c r="AD2082" s="37" t="s">
        <v>1221</v>
      </c>
      <c r="AE2082" s="37" t="s">
        <v>1221</v>
      </c>
      <c r="AF2082" s="37">
        <v>19124</v>
      </c>
      <c r="AG2082" s="37" t="s">
        <v>3024</v>
      </c>
      <c r="AJ2082" s="37">
        <v>26</v>
      </c>
      <c r="AK2082" s="37" t="s">
        <v>3084</v>
      </c>
      <c r="AL2082" s="37">
        <v>45</v>
      </c>
      <c r="AM2082" s="37" t="s">
        <v>3519</v>
      </c>
      <c r="AN2082" s="37">
        <f>+IF(AL2082=45,1,"")</f>
        <v>1</v>
      </c>
      <c r="AO2082" s="40">
        <f ca="1">+TODAY()</f>
        <v>44256</v>
      </c>
      <c r="AP2082" s="41">
        <f ca="1">+IF(Tabla1[[#This Row],[Fecha Ingreso Plataforma]]="","",AO2082-AC2082)</f>
        <v>1041</v>
      </c>
      <c r="AQ2082" s="40">
        <v>43234</v>
      </c>
      <c r="AR2082" s="42">
        <f>+IF(Tabla1[[#This Row],[Fecha Baja]]="","",VALUE(1&amp;"/"&amp;MONTH(Tabla1[[#This Row],[Fecha Baja]])&amp;"/"&amp;YEAR(Tabla1[[#This Row],[Fecha Baja]])))</f>
        <v>43252</v>
      </c>
      <c r="AS2082" s="42">
        <f>IF(Tabla1[[#This Row],[Fecha Ingreso Plataforma]]="","",VALUE(1&amp;"/"&amp;MONTH(Tabla1[[#This Row],[Fecha Ingreso Plataforma]])&amp;"/"&amp;YEAR(Tabla1[[#This Row],[Fecha Ingreso Plataforma]])))</f>
        <v>43191</v>
      </c>
      <c r="AT2082" s="41" t="str">
        <f ca="1">+IF(AND(Tabla1[[#This Row],[dias]]&gt;=135,Tabla1[[#This Row],[Estado]]="Vigente"),"Si","No")</f>
        <v>No</v>
      </c>
      <c r="AU2082" s="37" t="str">
        <f>+IF(COUNTIF('PLAN EMPLEADO'!I:I,Tabla1[[#This Row],[Mail]])=0,"No","Si")</f>
        <v>No</v>
      </c>
      <c r="AV2082" s="89" t="s">
        <v>709</v>
      </c>
      <c r="AW2082" s="194"/>
    </row>
    <row r="2083" spans="1:49" x14ac:dyDescent="0.2">
      <c r="A2083" s="37" t="s">
        <v>27</v>
      </c>
      <c r="B2083" s="37" t="s">
        <v>3163</v>
      </c>
      <c r="C2083" s="37" t="s">
        <v>3264</v>
      </c>
      <c r="D2083" s="37" t="s">
        <v>30</v>
      </c>
      <c r="E2083" s="193" t="str">
        <f>+LEFT(Tabla1[[#This Row],[RutDV]],8)</f>
        <v>19451754</v>
      </c>
      <c r="F2083" s="193" t="str">
        <f>+RIGHT(Tabla1[[#This Row],[RutDV]],1)</f>
        <v>8</v>
      </c>
      <c r="G2083" s="37" t="s">
        <v>3184</v>
      </c>
      <c r="H2083" s="37" t="s">
        <v>3244</v>
      </c>
      <c r="I2083" s="37" t="str">
        <f>+TRIM(Tabla1[[#This Row],[Nombres]]&amp;" "&amp;Tabla1[[#This Row],[Apellidos]])</f>
        <v>JAVIERA PAZ MONDACA VERGARA</v>
      </c>
      <c r="J2083" s="37" t="s">
        <v>3151</v>
      </c>
      <c r="K2083" s="37" t="s">
        <v>3152</v>
      </c>
      <c r="L2083" s="37" t="s">
        <v>2494</v>
      </c>
      <c r="M2083" s="37" t="s">
        <v>2493</v>
      </c>
      <c r="N2083" s="37" t="s">
        <v>2496</v>
      </c>
      <c r="O2083" s="37" t="s">
        <v>3533</v>
      </c>
      <c r="P2083" s="40">
        <v>43315</v>
      </c>
      <c r="Q2083" s="37"/>
      <c r="V2083" s="40">
        <v>35622</v>
      </c>
      <c r="W2083" s="37" t="s">
        <v>5418</v>
      </c>
      <c r="X2083" s="37" t="s">
        <v>2507</v>
      </c>
      <c r="Y2083" s="37" t="str">
        <f>+IFERROR(VLOOKUP(Tabla1[[#This Row],[Supervisor]],STAFF!E:H,4,0),"")</f>
        <v>WILLIAMS ENRIQUE DOMINGUEZ BARRADA</v>
      </c>
      <c r="Z2083" s="40">
        <v>43199</v>
      </c>
      <c r="AA2083" s="40">
        <v>43216</v>
      </c>
      <c r="AB2083" s="37" t="s">
        <v>2516</v>
      </c>
      <c r="AC2083" s="40">
        <v>43221</v>
      </c>
      <c r="AD2083" s="37" t="s">
        <v>3244</v>
      </c>
      <c r="AE2083" s="37" t="s">
        <v>3244</v>
      </c>
      <c r="AF2083" s="37">
        <v>19112</v>
      </c>
      <c r="AG2083" s="37" t="s">
        <v>3262</v>
      </c>
      <c r="AJ2083" s="37">
        <v>27</v>
      </c>
      <c r="AK2083" s="37" t="s">
        <v>2515</v>
      </c>
      <c r="AL2083" s="37">
        <v>30</v>
      </c>
      <c r="AM2083" s="37" t="s">
        <v>3519</v>
      </c>
      <c r="AN2083" s="37" t="str">
        <f>+IF(AL2083=45,1,"")</f>
        <v/>
      </c>
      <c r="AO2083" s="40">
        <f ca="1">+TODAY()</f>
        <v>44256</v>
      </c>
      <c r="AP2083" s="41">
        <f ca="1">+IF(Tabla1[[#This Row],[Fecha Ingreso Plataforma]]="","",AO2083-AC2083)</f>
        <v>1035</v>
      </c>
      <c r="AQ2083" s="40">
        <v>43220</v>
      </c>
      <c r="AR2083" s="42">
        <f>+IF(Tabla1[[#This Row],[Fecha Baja]]="","",VALUE(1&amp;"/"&amp;MONTH(Tabla1[[#This Row],[Fecha Baja]])&amp;"/"&amp;YEAR(Tabla1[[#This Row],[Fecha Baja]])))</f>
        <v>43313</v>
      </c>
      <c r="AS2083" s="42">
        <f>IF(Tabla1[[#This Row],[Fecha Ingreso Plataforma]]="","",VALUE(1&amp;"/"&amp;MONTH(Tabla1[[#This Row],[Fecha Ingreso Plataforma]])&amp;"/"&amp;YEAR(Tabla1[[#This Row],[Fecha Ingreso Plataforma]])))</f>
        <v>43221</v>
      </c>
      <c r="AT2083" s="41" t="str">
        <f ca="1">+IF(AND(Tabla1[[#This Row],[dias]]&gt;=135,Tabla1[[#This Row],[Estado]]="Vigente"),"Si","No")</f>
        <v>No</v>
      </c>
      <c r="AU2083" s="37" t="str">
        <f>+IF(COUNTIF('PLAN EMPLEADO'!I:I,Tabla1[[#This Row],[Mail]])=0,"No","Si")</f>
        <v>No</v>
      </c>
      <c r="AV2083" s="89" t="s">
        <v>709</v>
      </c>
      <c r="AW2083" s="194"/>
    </row>
    <row r="2084" spans="1:49" x14ac:dyDescent="0.2">
      <c r="A2084" s="37" t="s">
        <v>27</v>
      </c>
      <c r="B2084" s="37" t="s">
        <v>3163</v>
      </c>
      <c r="C2084" s="37" t="s">
        <v>3264</v>
      </c>
      <c r="D2084" s="37" t="s">
        <v>30</v>
      </c>
      <c r="E2084" s="193" t="str">
        <f>+LEFT(Tabla1[[#This Row],[RutDV]],8)</f>
        <v>20167169</v>
      </c>
      <c r="F2084" s="193" t="str">
        <f>+RIGHT(Tabla1[[#This Row],[RutDV]],1)</f>
        <v>8</v>
      </c>
      <c r="G2084" s="37" t="s">
        <v>3185</v>
      </c>
      <c r="H2084" s="37" t="s">
        <v>4299</v>
      </c>
      <c r="I2084" s="37" t="str">
        <f>+TRIM(Tabla1[[#This Row],[Nombres]]&amp;" "&amp;Tabla1[[#This Row],[Apellidos]])</f>
        <v>VETINA SOFIA GALLO GALLO</v>
      </c>
      <c r="J2084" s="37" t="s">
        <v>3153</v>
      </c>
      <c r="K2084" s="37" t="s">
        <v>3154</v>
      </c>
      <c r="L2084" s="37" t="s">
        <v>2494</v>
      </c>
      <c r="M2084" s="37" t="s">
        <v>2493</v>
      </c>
      <c r="N2084" s="37" t="s">
        <v>2495</v>
      </c>
      <c r="O2084" s="37" t="s">
        <v>3107</v>
      </c>
      <c r="P2084" s="40">
        <v>43371</v>
      </c>
      <c r="Q2084" s="37"/>
      <c r="V2084" s="40">
        <v>36301</v>
      </c>
      <c r="W2084" s="37" t="s">
        <v>5418</v>
      </c>
      <c r="X2084" s="37" t="s">
        <v>2507</v>
      </c>
      <c r="Y2084" s="37" t="str">
        <f>+IFERROR(VLOOKUP(Tabla1[[#This Row],[Supervisor]],STAFF!E:H,4,0),"")</f>
        <v>WILLIAMS ENRIQUE DOMINGUEZ BARRADA</v>
      </c>
      <c r="Z2084" s="40">
        <v>43199</v>
      </c>
      <c r="AA2084" s="40">
        <v>43216</v>
      </c>
      <c r="AB2084" s="37" t="s">
        <v>2516</v>
      </c>
      <c r="AC2084" s="40">
        <v>43221</v>
      </c>
      <c r="AD2084" s="37" t="s">
        <v>3200</v>
      </c>
      <c r="AE2084" s="37" t="s">
        <v>3200</v>
      </c>
      <c r="AF2084" s="37">
        <v>19021</v>
      </c>
      <c r="AG2084" s="37" t="s">
        <v>3259</v>
      </c>
      <c r="AJ2084" s="37">
        <v>27</v>
      </c>
      <c r="AK2084" s="37" t="s">
        <v>2515</v>
      </c>
      <c r="AL2084" s="37">
        <v>45</v>
      </c>
      <c r="AM2084" s="37" t="s">
        <v>3519</v>
      </c>
      <c r="AN2084" s="37">
        <f>+IF(AL2084=45,1,"")</f>
        <v>1</v>
      </c>
      <c r="AO2084" s="40">
        <f ca="1">+TODAY()</f>
        <v>44256</v>
      </c>
      <c r="AP2084" s="41">
        <f ca="1">+IF(Tabla1[[#This Row],[Fecha Ingreso Plataforma]]="","",AO2084-AC2084)</f>
        <v>1035</v>
      </c>
      <c r="AQ2084" s="40">
        <v>43223</v>
      </c>
      <c r="AR2084" s="42">
        <f>+IF(Tabla1[[#This Row],[Fecha Baja]]="","",VALUE(1&amp;"/"&amp;MONTH(Tabla1[[#This Row],[Fecha Baja]])&amp;"/"&amp;YEAR(Tabla1[[#This Row],[Fecha Baja]])))</f>
        <v>43344</v>
      </c>
      <c r="AS2084" s="42">
        <f>IF(Tabla1[[#This Row],[Fecha Ingreso Plataforma]]="","",VALUE(1&amp;"/"&amp;MONTH(Tabla1[[#This Row],[Fecha Ingreso Plataforma]])&amp;"/"&amp;YEAR(Tabla1[[#This Row],[Fecha Ingreso Plataforma]])))</f>
        <v>43221</v>
      </c>
      <c r="AT2084" s="41" t="str">
        <f ca="1">+IF(AND(Tabla1[[#This Row],[dias]]&gt;=135,Tabla1[[#This Row],[Estado]]="Vigente"),"Si","No")</f>
        <v>No</v>
      </c>
      <c r="AU2084" s="37" t="str">
        <f>+IF(COUNTIF('PLAN EMPLEADO'!I:I,Tabla1[[#This Row],[Mail]])=0,"No","Si")</f>
        <v>No</v>
      </c>
      <c r="AV2084" s="89" t="s">
        <v>709</v>
      </c>
      <c r="AW2084" s="194"/>
    </row>
    <row r="2085" spans="1:49" x14ac:dyDescent="0.2">
      <c r="A2085" s="37" t="s">
        <v>27</v>
      </c>
      <c r="B2085" s="37" t="s">
        <v>3163</v>
      </c>
      <c r="C2085" s="37" t="s">
        <v>3264</v>
      </c>
      <c r="D2085" s="37" t="s">
        <v>30</v>
      </c>
      <c r="E2085" s="193" t="str">
        <f>+LEFT(Tabla1[[#This Row],[RutDV]],8)</f>
        <v>18865967</v>
      </c>
      <c r="F2085" s="193" t="str">
        <f>+RIGHT(Tabla1[[#This Row],[RutDV]],1)</f>
        <v>5</v>
      </c>
      <c r="G2085" s="37" t="s">
        <v>683</v>
      </c>
      <c r="H2085" s="37" t="s">
        <v>1284</v>
      </c>
      <c r="I2085" s="37" t="str">
        <f>+TRIM(Tabla1[[#This Row],[Nombres]]&amp;" "&amp;Tabla1[[#This Row],[Apellidos]])</f>
        <v>NICOLAS ELIAS SOTO CASTRO</v>
      </c>
      <c r="J2085" s="37" t="s">
        <v>3298</v>
      </c>
      <c r="K2085" s="37" t="s">
        <v>2451</v>
      </c>
      <c r="L2085" s="37" t="s">
        <v>2494</v>
      </c>
      <c r="M2085" s="37" t="s">
        <v>2493</v>
      </c>
      <c r="N2085" s="37" t="s">
        <v>2495</v>
      </c>
      <c r="O2085" s="37" t="s">
        <v>3107</v>
      </c>
      <c r="P2085" s="40">
        <v>43404</v>
      </c>
      <c r="Q2085" s="37"/>
      <c r="V2085" s="40">
        <v>35187</v>
      </c>
      <c r="W2085" s="37" t="s">
        <v>7880</v>
      </c>
      <c r="X2085" s="37" t="s">
        <v>3190</v>
      </c>
      <c r="Y2085" s="37" t="str">
        <f>+IFERROR(VLOOKUP(Tabla1[[#This Row],[Supervisor]],STAFF!E:H,4,0),"")</f>
        <v/>
      </c>
      <c r="Z2085" s="40">
        <v>43229</v>
      </c>
      <c r="AA2085" s="40">
        <v>43249</v>
      </c>
      <c r="AB2085" s="37" t="s">
        <v>2516</v>
      </c>
      <c r="AC2085" s="40">
        <v>43252</v>
      </c>
      <c r="AD2085" s="37" t="s">
        <v>1284</v>
      </c>
      <c r="AE2085" s="37" t="s">
        <v>1284</v>
      </c>
      <c r="AF2085" s="37">
        <v>19282</v>
      </c>
      <c r="AG2085" s="37" t="s">
        <v>3057</v>
      </c>
      <c r="AJ2085" s="37">
        <v>29</v>
      </c>
      <c r="AK2085" s="37" t="s">
        <v>2515</v>
      </c>
      <c r="AL2085" s="37">
        <v>45</v>
      </c>
      <c r="AM2085" s="37" t="s">
        <v>3519</v>
      </c>
      <c r="AN2085" s="37">
        <f>+IF(AL2085=45,1,"")</f>
        <v>1</v>
      </c>
      <c r="AO2085" s="40">
        <f ca="1">+TODAY()</f>
        <v>44256</v>
      </c>
      <c r="AP2085" s="41">
        <f ca="1">+IF(Tabla1[[#This Row],[Fecha Ingreso Plataforma]]="","",AO2085-AC2085)</f>
        <v>1004</v>
      </c>
      <c r="AQ2085" s="40">
        <v>43283</v>
      </c>
      <c r="AR2085" s="42">
        <f>+IF(Tabla1[[#This Row],[Fecha Baja]]="","",VALUE(1&amp;"/"&amp;MONTH(Tabla1[[#This Row],[Fecha Baja]])&amp;"/"&amp;YEAR(Tabla1[[#This Row],[Fecha Baja]])))</f>
        <v>43374</v>
      </c>
      <c r="AS2085" s="42">
        <f>IF(Tabla1[[#This Row],[Fecha Ingreso Plataforma]]="","",VALUE(1&amp;"/"&amp;MONTH(Tabla1[[#This Row],[Fecha Ingreso Plataforma]])&amp;"/"&amp;YEAR(Tabla1[[#This Row],[Fecha Ingreso Plataforma]])))</f>
        <v>43252</v>
      </c>
      <c r="AT2085" s="41" t="str">
        <f ca="1">+IF(AND(Tabla1[[#This Row],[dias]]&gt;=135,Tabla1[[#This Row],[Estado]]="Vigente"),"Si","No")</f>
        <v>No</v>
      </c>
      <c r="AU2085" s="37" t="str">
        <f>+IF(COUNTIF('PLAN EMPLEADO'!I:I,Tabla1[[#This Row],[Mail]])=0,"No","Si")</f>
        <v>No</v>
      </c>
      <c r="AV2085" s="89" t="s">
        <v>709</v>
      </c>
      <c r="AW2085" s="194"/>
    </row>
    <row r="2086" spans="1:49" x14ac:dyDescent="0.2">
      <c r="A2086" s="37" t="s">
        <v>27</v>
      </c>
      <c r="B2086" s="37" t="s">
        <v>3163</v>
      </c>
      <c r="C2086" s="37" t="s">
        <v>3264</v>
      </c>
      <c r="D2086" s="37" t="s">
        <v>30</v>
      </c>
      <c r="E2086" s="193" t="str">
        <f>+LEFT(Tabla1[[#This Row],[RutDV]],8)</f>
        <v>17628783</v>
      </c>
      <c r="F2086" s="193" t="str">
        <f>+RIGHT(Tabla1[[#This Row],[RutDV]],1)</f>
        <v>7</v>
      </c>
      <c r="G2086" s="37" t="s">
        <v>3650</v>
      </c>
      <c r="H2086" s="37" t="s">
        <v>3728</v>
      </c>
      <c r="I2086" s="37" t="str">
        <f>+TRIM(Tabla1[[#This Row],[Nombres]]&amp;" "&amp;Tabla1[[#This Row],[Apellidos]])</f>
        <v>SHAROM MELISA DEL CARMEN GAETE VERGARA</v>
      </c>
      <c r="J2086" s="37" t="s">
        <v>3612</v>
      </c>
      <c r="K2086" s="37" t="s">
        <v>3613</v>
      </c>
      <c r="L2086" s="37" t="s">
        <v>2494</v>
      </c>
      <c r="M2086" s="37" t="s">
        <v>2493</v>
      </c>
      <c r="N2086" s="37" t="s">
        <v>2495</v>
      </c>
      <c r="P2086" s="40">
        <v>43461</v>
      </c>
      <c r="Q2086" s="37"/>
      <c r="V2086" s="40">
        <v>33070</v>
      </c>
      <c r="W2086" s="37" t="s">
        <v>7880</v>
      </c>
      <c r="X2086" s="37" t="s">
        <v>3190</v>
      </c>
      <c r="Y2086" s="37" t="str">
        <f>+IFERROR(VLOOKUP(Tabla1[[#This Row],[Supervisor]],STAFF!E:H,4,0),"")</f>
        <v/>
      </c>
      <c r="Z2086" s="40">
        <v>43279</v>
      </c>
      <c r="AA2086" s="40">
        <v>43301</v>
      </c>
      <c r="AB2086" s="37" t="s">
        <v>2516</v>
      </c>
      <c r="AC2086" s="40">
        <v>43305</v>
      </c>
      <c r="AD2086" s="37" t="s">
        <v>3728</v>
      </c>
      <c r="AE2086" s="37" t="s">
        <v>3728</v>
      </c>
      <c r="AF2086" s="37">
        <v>19010</v>
      </c>
      <c r="AG2086" s="37" t="s">
        <v>3729</v>
      </c>
      <c r="AJ2086" s="37">
        <v>33</v>
      </c>
      <c r="AK2086" s="37" t="s">
        <v>3084</v>
      </c>
      <c r="AL2086" s="37">
        <v>30</v>
      </c>
      <c r="AM2086" s="37" t="s">
        <v>3519</v>
      </c>
      <c r="AN2086" s="37" t="str">
        <f>+IF(AL2086=45,1,"")</f>
        <v/>
      </c>
      <c r="AO2086" s="40">
        <f ca="1">+TODAY()</f>
        <v>44256</v>
      </c>
      <c r="AP2086" s="41">
        <f ca="1">+IF(Tabla1[[#This Row],[Fecha Ingreso Plataforma]]="","",AO2086-AC2086)</f>
        <v>951</v>
      </c>
      <c r="AQ2086" s="40">
        <v>43416</v>
      </c>
      <c r="AR2086" s="42">
        <f>+IF(Tabla1[[#This Row],[Fecha Baja]]="","",VALUE(1&amp;"/"&amp;MONTH(Tabla1[[#This Row],[Fecha Baja]])&amp;"/"&amp;YEAR(Tabla1[[#This Row],[Fecha Baja]])))</f>
        <v>43435</v>
      </c>
      <c r="AS2086" s="42">
        <f>IF(Tabla1[[#This Row],[Fecha Ingreso Plataforma]]="","",VALUE(1&amp;"/"&amp;MONTH(Tabla1[[#This Row],[Fecha Ingreso Plataforma]])&amp;"/"&amp;YEAR(Tabla1[[#This Row],[Fecha Ingreso Plataforma]])))</f>
        <v>43282</v>
      </c>
      <c r="AT2086" s="41" t="str">
        <f ca="1">+IF(AND(Tabla1[[#This Row],[dias]]&gt;=135,Tabla1[[#This Row],[Estado]]="Vigente"),"Si","No")</f>
        <v>No</v>
      </c>
      <c r="AU2086" s="37" t="str">
        <f>+IF(COUNTIF('PLAN EMPLEADO'!I:I,Tabla1[[#This Row],[Mail]])=0,"No","Si")</f>
        <v>Si</v>
      </c>
      <c r="AV2086" s="89" t="s">
        <v>709</v>
      </c>
      <c r="AW2086" s="194"/>
    </row>
    <row r="2087" spans="1:49" x14ac:dyDescent="0.2">
      <c r="A2087" s="37" t="s">
        <v>27</v>
      </c>
      <c r="B2087" s="37" t="s">
        <v>3163</v>
      </c>
      <c r="C2087" s="37" t="s">
        <v>3264</v>
      </c>
      <c r="D2087" s="37" t="s">
        <v>30</v>
      </c>
      <c r="E2087" s="193" t="str">
        <f>+LEFT(Tabla1[[#This Row],[RutDV]],8)</f>
        <v>16041662</v>
      </c>
      <c r="F2087" s="193" t="str">
        <f>+RIGHT(Tabla1[[#This Row],[RutDV]],1)</f>
        <v>9</v>
      </c>
      <c r="G2087" s="37" t="s">
        <v>3709</v>
      </c>
      <c r="H2087" s="37" t="s">
        <v>3766</v>
      </c>
      <c r="I2087" s="37" t="str">
        <f>+TRIM(Tabla1[[#This Row],[Nombres]]&amp;" "&amp;Tabla1[[#This Row],[Apellidos]])</f>
        <v>NATALIA MACARENA MORALES SALVO</v>
      </c>
      <c r="J2087" s="37" t="s">
        <v>2442</v>
      </c>
      <c r="K2087" s="37" t="s">
        <v>3678</v>
      </c>
      <c r="L2087" s="37" t="s">
        <v>2494</v>
      </c>
      <c r="M2087" s="37" t="s">
        <v>2493</v>
      </c>
      <c r="N2087" s="37" t="s">
        <v>2496</v>
      </c>
      <c r="O2087" s="37" t="s">
        <v>3533</v>
      </c>
      <c r="P2087" s="40">
        <v>43719</v>
      </c>
      <c r="Q2087" s="37"/>
      <c r="V2087" s="40">
        <v>31034</v>
      </c>
      <c r="W2087" s="37" t="s">
        <v>5412</v>
      </c>
      <c r="X2087" s="37" t="s">
        <v>3852</v>
      </c>
      <c r="Y2087" s="37" t="str">
        <f>+IFERROR(VLOOKUP(Tabla1[[#This Row],[Supervisor]],STAFF!E:H,4,0),"")</f>
        <v>WILLIAMS ENRIQUE DOMINGUEZ BARRADA</v>
      </c>
      <c r="Z2087" s="40">
        <v>43297</v>
      </c>
      <c r="AA2087" s="40">
        <v>43312</v>
      </c>
      <c r="AB2087" s="37" t="s">
        <v>2516</v>
      </c>
      <c r="AC2087" s="40">
        <v>43314</v>
      </c>
      <c r="AD2087" s="37" t="s">
        <v>3766</v>
      </c>
      <c r="AE2087" s="37" t="s">
        <v>3766</v>
      </c>
      <c r="AF2087" s="37">
        <v>19116</v>
      </c>
      <c r="AG2087" s="37" t="s">
        <v>2882</v>
      </c>
      <c r="AJ2087" s="37">
        <v>34</v>
      </c>
      <c r="AK2087" s="37" t="s">
        <v>3082</v>
      </c>
      <c r="AL2087" s="37">
        <v>30</v>
      </c>
      <c r="AM2087" s="37" t="s">
        <v>3519</v>
      </c>
      <c r="AN2087" s="37" t="str">
        <f>+IF(AL2087=45,1,"")</f>
        <v/>
      </c>
      <c r="AO2087" s="40">
        <f ca="1">+TODAY()</f>
        <v>44256</v>
      </c>
      <c r="AP2087" s="41">
        <f ca="1">+IF(Tabla1[[#This Row],[Fecha Ingreso Plataforma]]="","",AO2087-AC2087)</f>
        <v>942</v>
      </c>
      <c r="AQ2087" s="40">
        <v>43424</v>
      </c>
      <c r="AR2087" s="42">
        <f>+IF(Tabla1[[#This Row],[Fecha Baja]]="","",VALUE(1&amp;"/"&amp;MONTH(Tabla1[[#This Row],[Fecha Baja]])&amp;"/"&amp;YEAR(Tabla1[[#This Row],[Fecha Baja]])))</f>
        <v>43709</v>
      </c>
      <c r="AS2087" s="42">
        <f>IF(Tabla1[[#This Row],[Fecha Ingreso Plataforma]]="","",VALUE(1&amp;"/"&amp;MONTH(Tabla1[[#This Row],[Fecha Ingreso Plataforma]])&amp;"/"&amp;YEAR(Tabla1[[#This Row],[Fecha Ingreso Plataforma]])))</f>
        <v>43313</v>
      </c>
      <c r="AT2087" s="41" t="str">
        <f ca="1">+IF(AND(Tabla1[[#This Row],[dias]]&gt;=135,Tabla1[[#This Row],[Estado]]="Vigente"),"Si","No")</f>
        <v>No</v>
      </c>
      <c r="AU2087" s="37" t="str">
        <f>+IF(COUNTIF('PLAN EMPLEADO'!I:I,Tabla1[[#This Row],[Mail]])=0,"No","Si")</f>
        <v>Si</v>
      </c>
      <c r="AV2087" s="89" t="s">
        <v>709</v>
      </c>
      <c r="AW2087" s="194"/>
    </row>
    <row r="2088" spans="1:49" x14ac:dyDescent="0.2">
      <c r="A2088" s="37" t="s">
        <v>27</v>
      </c>
      <c r="B2088" s="37" t="s">
        <v>3163</v>
      </c>
      <c r="C2088" s="37" t="s">
        <v>3264</v>
      </c>
      <c r="D2088" s="37" t="s">
        <v>30</v>
      </c>
      <c r="E2088" s="193" t="str">
        <f>+LEFT(Tabla1[[#This Row],[RutDV]],8)</f>
        <v>16666527</v>
      </c>
      <c r="F2088" s="193" t="str">
        <f>+RIGHT(Tabla1[[#This Row],[RutDV]],1)</f>
        <v>2</v>
      </c>
      <c r="G2088" s="37" t="s">
        <v>3940</v>
      </c>
      <c r="H2088" s="37" t="s">
        <v>3956</v>
      </c>
      <c r="I2088" s="37" t="str">
        <f>+TRIM(Tabla1[[#This Row],[Nombres]]&amp;" "&amp;Tabla1[[#This Row],[Apellidos]])</f>
        <v>KARIMA ANDREA MORALES SALAME</v>
      </c>
      <c r="J2088" s="37" t="s">
        <v>3916</v>
      </c>
      <c r="K2088" s="37" t="s">
        <v>3917</v>
      </c>
      <c r="L2088" s="37" t="s">
        <v>2494</v>
      </c>
      <c r="M2088" s="37" t="s">
        <v>2493</v>
      </c>
      <c r="N2088" s="37" t="s">
        <v>2495</v>
      </c>
      <c r="O2088" s="37" t="s">
        <v>3108</v>
      </c>
      <c r="P2088" s="40">
        <v>43531</v>
      </c>
      <c r="Q2088" s="37"/>
      <c r="V2088" s="40">
        <v>31968</v>
      </c>
      <c r="W2088" s="37" t="s">
        <v>5418</v>
      </c>
      <c r="X2088" s="37" t="s">
        <v>2507</v>
      </c>
      <c r="Y2088" s="37" t="str">
        <f>+IFERROR(VLOOKUP(Tabla1[[#This Row],[Supervisor]],STAFF!E:H,4,0),"")</f>
        <v>WILLIAMS ENRIQUE DOMINGUEZ BARRADA</v>
      </c>
      <c r="Z2088" s="40">
        <v>43320</v>
      </c>
      <c r="AA2088" s="40">
        <v>43341</v>
      </c>
      <c r="AB2088" s="37" t="s">
        <v>2516</v>
      </c>
      <c r="AC2088" s="40">
        <v>43346</v>
      </c>
      <c r="AD2088" s="37" t="s">
        <v>3956</v>
      </c>
      <c r="AE2088" s="37" t="s">
        <v>3956</v>
      </c>
      <c r="AF2088" s="37">
        <v>19160</v>
      </c>
      <c r="AG2088" s="37" t="s">
        <v>3974</v>
      </c>
      <c r="AJ2088" s="37">
        <v>36</v>
      </c>
      <c r="AK2088" s="37" t="s">
        <v>2515</v>
      </c>
      <c r="AL2088" s="37">
        <v>45</v>
      </c>
      <c r="AM2088" s="37" t="s">
        <v>3519</v>
      </c>
      <c r="AN2088" s="37">
        <f>+IF(AL2088=45,1,"")</f>
        <v>1</v>
      </c>
      <c r="AO2088" s="40">
        <f ca="1">+TODAY()</f>
        <v>44256</v>
      </c>
      <c r="AP2088" s="41">
        <f ca="1">+IF(Tabla1[[#This Row],[Fecha Ingreso Plataforma]]="","",AO2088-AC2088)</f>
        <v>910</v>
      </c>
      <c r="AQ2088" s="40">
        <v>43424</v>
      </c>
      <c r="AR2088" s="42">
        <f>+IF(Tabla1[[#This Row],[Fecha Baja]]="","",VALUE(1&amp;"/"&amp;MONTH(Tabla1[[#This Row],[Fecha Baja]])&amp;"/"&amp;YEAR(Tabla1[[#This Row],[Fecha Baja]])))</f>
        <v>43525</v>
      </c>
      <c r="AS2088" s="42">
        <f>IF(Tabla1[[#This Row],[Fecha Ingreso Plataforma]]="","",VALUE(1&amp;"/"&amp;MONTH(Tabla1[[#This Row],[Fecha Ingreso Plataforma]])&amp;"/"&amp;YEAR(Tabla1[[#This Row],[Fecha Ingreso Plataforma]])))</f>
        <v>43344</v>
      </c>
      <c r="AT2088" s="41" t="str">
        <f ca="1">+IF(AND(Tabla1[[#This Row],[dias]]&gt;=135,Tabla1[[#This Row],[Estado]]="Vigente"),"Si","No")</f>
        <v>No</v>
      </c>
      <c r="AU2088" s="37" t="str">
        <f>+IF(COUNTIF('PLAN EMPLEADO'!I:I,Tabla1[[#This Row],[Mail]])=0,"No","Si")</f>
        <v>Si</v>
      </c>
      <c r="AV2088" s="89" t="s">
        <v>709</v>
      </c>
      <c r="AW2088" s="194"/>
    </row>
    <row r="2089" spans="1:49" x14ac:dyDescent="0.2">
      <c r="A2089" s="37" t="s">
        <v>27</v>
      </c>
      <c r="B2089" s="37" t="s">
        <v>3163</v>
      </c>
      <c r="C2089" s="37" t="s">
        <v>3264</v>
      </c>
      <c r="D2089" s="37" t="s">
        <v>30</v>
      </c>
      <c r="E2089" s="193" t="str">
        <f>+LEFT(Tabla1[[#This Row],[RutDV]],8)</f>
        <v>17173771</v>
      </c>
      <c r="F2089" s="193" t="str">
        <f>+RIGHT(Tabla1[[#This Row],[RutDV]],1)</f>
        <v>0</v>
      </c>
      <c r="G2089" s="37" t="s">
        <v>4293</v>
      </c>
      <c r="H2089" s="37" t="s">
        <v>4364</v>
      </c>
      <c r="I2089" s="37" t="str">
        <f>+TRIM(Tabla1[[#This Row],[Nombres]]&amp;" "&amp;Tabla1[[#This Row],[Apellidos]])</f>
        <v>CLAUDIO ESTEBAN SAEZ JOFRE</v>
      </c>
      <c r="J2089" s="37" t="s">
        <v>2282</v>
      </c>
      <c r="K2089" s="37" t="s">
        <v>4268</v>
      </c>
      <c r="L2089" s="37" t="s">
        <v>2494</v>
      </c>
      <c r="M2089" s="37" t="s">
        <v>2493</v>
      </c>
      <c r="N2089" s="37" t="s">
        <v>2495</v>
      </c>
      <c r="O2089" s="37" t="s">
        <v>3108</v>
      </c>
      <c r="P2089" s="40">
        <v>43748</v>
      </c>
      <c r="Q2089" s="37"/>
      <c r="V2089" s="40">
        <v>32560</v>
      </c>
      <c r="W2089" s="37" t="s">
        <v>7880</v>
      </c>
      <c r="X2089" s="37" t="s">
        <v>3190</v>
      </c>
      <c r="Y2089" s="37" t="str">
        <f>+IFERROR(VLOOKUP(Tabla1[[#This Row],[Supervisor]],STAFF!E:H,4,0),"")</f>
        <v/>
      </c>
      <c r="Z2089" s="40">
        <v>43374</v>
      </c>
      <c r="AA2089" s="40">
        <v>43392</v>
      </c>
      <c r="AC2089" s="40">
        <v>43395</v>
      </c>
      <c r="AD2089" s="37" t="s">
        <v>4364</v>
      </c>
      <c r="AE2089" s="37" t="s">
        <v>4364</v>
      </c>
      <c r="AF2089" s="37">
        <v>19167</v>
      </c>
      <c r="AG2089" s="37" t="s">
        <v>4374</v>
      </c>
      <c r="AJ2089" s="37">
        <v>40</v>
      </c>
      <c r="AK2089" s="37" t="s">
        <v>2515</v>
      </c>
      <c r="AL2089" s="37">
        <v>45</v>
      </c>
      <c r="AM2089" s="37" t="s">
        <v>3519</v>
      </c>
      <c r="AN2089" s="37">
        <f>+IF(AL2089=45,1,"")</f>
        <v>1</v>
      </c>
      <c r="AO2089" s="40">
        <f ca="1">+TODAY()</f>
        <v>44256</v>
      </c>
      <c r="AP2089" s="41">
        <f ca="1">+IF(Tabla1[[#This Row],[Fecha Ingreso Plataforma]]="","",AO2089-AC2089)</f>
        <v>861</v>
      </c>
      <c r="AQ2089" s="40">
        <v>43416</v>
      </c>
      <c r="AR2089" s="42">
        <f>+IF(Tabla1[[#This Row],[Fecha Baja]]="","",VALUE(1&amp;"/"&amp;MONTH(Tabla1[[#This Row],[Fecha Baja]])&amp;"/"&amp;YEAR(Tabla1[[#This Row],[Fecha Baja]])))</f>
        <v>43739</v>
      </c>
      <c r="AS2089" s="42">
        <f>IF(Tabla1[[#This Row],[Fecha Ingreso Plataforma]]="","",VALUE(1&amp;"/"&amp;MONTH(Tabla1[[#This Row],[Fecha Ingreso Plataforma]])&amp;"/"&amp;YEAR(Tabla1[[#This Row],[Fecha Ingreso Plataforma]])))</f>
        <v>43374</v>
      </c>
      <c r="AT2089" s="41" t="str">
        <f ca="1">+IF(AND(Tabla1[[#This Row],[dias]]&gt;=135,Tabla1[[#This Row],[Estado]]="Vigente"),"Si","No")</f>
        <v>No</v>
      </c>
      <c r="AU2089" s="37" t="str">
        <f>+IF(COUNTIF('PLAN EMPLEADO'!I:I,Tabla1[[#This Row],[Mail]])=0,"No","Si")</f>
        <v>Si</v>
      </c>
      <c r="AV2089" s="89" t="s">
        <v>709</v>
      </c>
      <c r="AW2089" s="194"/>
    </row>
    <row r="2090" spans="1:49" x14ac:dyDescent="0.2">
      <c r="A2090" s="37" t="s">
        <v>27</v>
      </c>
      <c r="B2090" s="37" t="s">
        <v>3163</v>
      </c>
      <c r="C2090" s="37" t="s">
        <v>3264</v>
      </c>
      <c r="D2090" s="37" t="s">
        <v>30</v>
      </c>
      <c r="E2090" s="193" t="str">
        <f>+LEFT(Tabla1[[#This Row],[RutDV]],8)</f>
        <v>14166742</v>
      </c>
      <c r="F2090" s="193" t="str">
        <f>+RIGHT(Tabla1[[#This Row],[RutDV]],1)</f>
        <v>4</v>
      </c>
      <c r="G2090" s="43" t="s">
        <v>4461</v>
      </c>
      <c r="H2090" s="37" t="s">
        <v>4667</v>
      </c>
      <c r="I2090" s="37" t="str">
        <f>+TRIM(Tabla1[[#This Row],[Nombres]]&amp;" "&amp;Tabla1[[#This Row],[Apellidos]])</f>
        <v>INA PATRICIA BARRIENTOS ORDENES</v>
      </c>
      <c r="J2090" s="37" t="s">
        <v>4425</v>
      </c>
      <c r="K2090" s="37" t="s">
        <v>8243</v>
      </c>
      <c r="L2090" s="193" t="s">
        <v>2494</v>
      </c>
      <c r="M2090" s="193" t="s">
        <v>2493</v>
      </c>
      <c r="N2090" s="193" t="s">
        <v>2495</v>
      </c>
      <c r="O2090" s="193" t="s">
        <v>3108</v>
      </c>
      <c r="P2090" s="40">
        <v>44162</v>
      </c>
      <c r="Q2090" s="37"/>
      <c r="V2090" s="40">
        <v>29689</v>
      </c>
      <c r="W2090" s="37" t="s">
        <v>5413</v>
      </c>
      <c r="X2090" s="37" t="s">
        <v>2510</v>
      </c>
      <c r="Y2090" s="37" t="str">
        <f>+IFERROR(VLOOKUP(Tabla1[[#This Row],[Supervisor]],STAFF!E:H,4,0),"")</f>
        <v>FRANCISCO JAVIER SUAREZ VEGA</v>
      </c>
      <c r="Z2090" s="40">
        <v>43395</v>
      </c>
      <c r="AA2090" s="40">
        <v>43417</v>
      </c>
      <c r="AB2090" s="37" t="s">
        <v>2516</v>
      </c>
      <c r="AC2090" s="40">
        <v>43418</v>
      </c>
      <c r="AD2090" s="37" t="s">
        <v>4667</v>
      </c>
      <c r="AE2090" s="37" t="s">
        <v>4667</v>
      </c>
      <c r="AF2090" s="37">
        <v>19203</v>
      </c>
      <c r="AG2090" s="37" t="s">
        <v>4668</v>
      </c>
      <c r="AJ2090" s="37">
        <v>42</v>
      </c>
      <c r="AL2090" s="37">
        <v>30</v>
      </c>
      <c r="AM2090" s="37" t="s">
        <v>3519</v>
      </c>
      <c r="AN2090" s="37" t="str">
        <f>+IF(AL2090=45,1,"")</f>
        <v/>
      </c>
      <c r="AO2090" s="40">
        <f ca="1">+TODAY()</f>
        <v>44256</v>
      </c>
      <c r="AP2090" s="41">
        <f ca="1">+IF(Tabla1[[#This Row],[Fecha Ingreso Plataforma]]="","",AO2090-AC2090)</f>
        <v>838</v>
      </c>
      <c r="AQ2090" s="40">
        <v>43455</v>
      </c>
      <c r="AR2090" s="42">
        <f>+IF(Tabla1[[#This Row],[Fecha Baja]]="","",VALUE(1&amp;"/"&amp;MONTH(Tabla1[[#This Row],[Fecha Baja]])&amp;"/"&amp;YEAR(Tabla1[[#This Row],[Fecha Baja]])))</f>
        <v>44136</v>
      </c>
      <c r="AS2090" s="42">
        <f>IF(Tabla1[[#This Row],[Fecha Ingreso Plataforma]]="","",VALUE(1&amp;"/"&amp;MONTH(Tabla1[[#This Row],[Fecha Ingreso Plataforma]])&amp;"/"&amp;YEAR(Tabla1[[#This Row],[Fecha Ingreso Plataforma]])))</f>
        <v>43405</v>
      </c>
      <c r="AT2090" s="41" t="str">
        <f ca="1">+IF(AND(Tabla1[[#This Row],[dias]]&gt;=135,Tabla1[[#This Row],[Estado]]="Vigente"),"Si","No")</f>
        <v>No</v>
      </c>
      <c r="AU2090" s="37" t="str">
        <f>+IF(COUNTIF('PLAN EMPLEADO'!I:I,Tabla1[[#This Row],[Mail]])=0,"No","Si")</f>
        <v>Si</v>
      </c>
      <c r="AV2090" s="154" t="s">
        <v>709</v>
      </c>
      <c r="AW2090" s="194" t="s">
        <v>9010</v>
      </c>
    </row>
    <row r="2091" spans="1:49" x14ac:dyDescent="0.2">
      <c r="A2091" s="37" t="s">
        <v>27</v>
      </c>
      <c r="B2091" s="37" t="s">
        <v>3163</v>
      </c>
      <c r="C2091" s="37" t="s">
        <v>3264</v>
      </c>
      <c r="D2091" s="37" t="s">
        <v>30</v>
      </c>
      <c r="E2091" s="193" t="str">
        <f>+LEFT(Tabla1[[#This Row],[RutDV]],8)</f>
        <v>20158837</v>
      </c>
      <c r="F2091" s="193" t="str">
        <f>+RIGHT(Tabla1[[#This Row],[RutDV]],1)</f>
        <v>5</v>
      </c>
      <c r="G2091" s="37" t="s">
        <v>4802</v>
      </c>
      <c r="H2091" s="37" t="s">
        <v>4888</v>
      </c>
      <c r="I2091" s="37" t="str">
        <f>+TRIM(Tabla1[[#This Row],[Nombres]]&amp;" "&amp;Tabla1[[#This Row],[Apellidos]])</f>
        <v>CONSTANZA NATALIA MOYA SUAREZ</v>
      </c>
      <c r="J2091" s="37" t="s">
        <v>4768</v>
      </c>
      <c r="K2091" s="37" t="s">
        <v>4769</v>
      </c>
      <c r="L2091" s="37" t="s">
        <v>2494</v>
      </c>
      <c r="M2091" s="37" t="s">
        <v>2493</v>
      </c>
      <c r="N2091" s="37" t="s">
        <v>2496</v>
      </c>
      <c r="O2091" s="37" t="s">
        <v>3533</v>
      </c>
      <c r="P2091" s="40">
        <v>43696</v>
      </c>
      <c r="Q2091" s="37"/>
      <c r="V2091" s="40">
        <v>36250</v>
      </c>
      <c r="W2091" s="37" t="s">
        <v>5418</v>
      </c>
      <c r="X2091" s="37" t="s">
        <v>2507</v>
      </c>
      <c r="Y2091" s="37" t="str">
        <f>+IFERROR(VLOOKUP(Tabla1[[#This Row],[Supervisor]],STAFF!E:H,4,0),"")</f>
        <v>WILLIAMS ENRIQUE DOMINGUEZ BARRADA</v>
      </c>
      <c r="Z2091" s="40">
        <v>43426</v>
      </c>
      <c r="AA2091" s="40">
        <v>43446</v>
      </c>
      <c r="AC2091" s="40">
        <v>43448</v>
      </c>
      <c r="AD2091" s="37" t="s">
        <v>4888</v>
      </c>
      <c r="AE2091" s="37" t="s">
        <v>4888</v>
      </c>
      <c r="AF2091" s="37">
        <v>19080</v>
      </c>
      <c r="AG2091" s="37" t="s">
        <v>4910</v>
      </c>
      <c r="AJ2091" s="37">
        <v>44</v>
      </c>
      <c r="AK2091" s="37" t="s">
        <v>4474</v>
      </c>
      <c r="AL2091" s="37">
        <v>30</v>
      </c>
      <c r="AM2091" s="37" t="s">
        <v>3519</v>
      </c>
      <c r="AN2091" s="37" t="str">
        <f>+IF(AL2091=45,1,"")</f>
        <v/>
      </c>
      <c r="AO2091" s="40">
        <f ca="1">+TODAY()</f>
        <v>44256</v>
      </c>
      <c r="AP2091" s="41">
        <f ca="1">+IF(Tabla1[[#This Row],[Fecha Ingreso Plataforma]]="","",AO2091-AC2091)</f>
        <v>808</v>
      </c>
      <c r="AQ2091" s="40">
        <v>43455</v>
      </c>
      <c r="AR2091" s="42">
        <f>+IF(Tabla1[[#This Row],[Fecha Baja]]="","",VALUE(1&amp;"/"&amp;MONTH(Tabla1[[#This Row],[Fecha Baja]])&amp;"/"&amp;YEAR(Tabla1[[#This Row],[Fecha Baja]])))</f>
        <v>43678</v>
      </c>
      <c r="AS2091" s="42">
        <f>IF(Tabla1[[#This Row],[Fecha Ingreso Plataforma]]="","",VALUE(1&amp;"/"&amp;MONTH(Tabla1[[#This Row],[Fecha Ingreso Plataforma]])&amp;"/"&amp;YEAR(Tabla1[[#This Row],[Fecha Ingreso Plataforma]])))</f>
        <v>43435</v>
      </c>
      <c r="AT2091" s="41" t="str">
        <f ca="1">+IF(AND(Tabla1[[#This Row],[dias]]&gt;=135,Tabla1[[#This Row],[Estado]]="Vigente"),"Si","No")</f>
        <v>No</v>
      </c>
      <c r="AU2091" s="37" t="str">
        <f>+IF(COUNTIF('PLAN EMPLEADO'!I:I,Tabla1[[#This Row],[Mail]])=0,"No","Si")</f>
        <v>Si</v>
      </c>
      <c r="AV2091" s="89" t="s">
        <v>709</v>
      </c>
      <c r="AW2091" s="194"/>
    </row>
    <row r="2092" spans="1:49" x14ac:dyDescent="0.2">
      <c r="A2092" s="37" t="s">
        <v>27</v>
      </c>
      <c r="B2092" s="37" t="s">
        <v>3163</v>
      </c>
      <c r="C2092" s="37" t="s">
        <v>3264</v>
      </c>
      <c r="D2092" s="37" t="s">
        <v>30</v>
      </c>
      <c r="E2092" s="193" t="str">
        <f>+LEFT(Tabla1[[#This Row],[RutDV]],8)</f>
        <v>19777893</v>
      </c>
      <c r="F2092" s="193" t="str">
        <f>+RIGHT(Tabla1[[#This Row],[RutDV]],1)</f>
        <v>8</v>
      </c>
      <c r="G2092" s="37" t="s">
        <v>4809</v>
      </c>
      <c r="H2092" s="37" t="s">
        <v>4895</v>
      </c>
      <c r="I2092" s="37" t="str">
        <f>+TRIM(Tabla1[[#This Row],[Nombres]]&amp;" "&amp;Tabla1[[#This Row],[Apellidos]])</f>
        <v>ROCIO ANAHI GONZALEZ ROJAS</v>
      </c>
      <c r="J2092" s="37" t="s">
        <v>4780</v>
      </c>
      <c r="K2092" s="37" t="s">
        <v>4781</v>
      </c>
      <c r="L2092" s="64" t="s">
        <v>2494</v>
      </c>
      <c r="M2092" s="64" t="s">
        <v>2493</v>
      </c>
      <c r="N2092" s="64" t="s">
        <v>2496</v>
      </c>
      <c r="O2092" s="64" t="s">
        <v>3533</v>
      </c>
      <c r="P2092" s="40">
        <v>43879</v>
      </c>
      <c r="Q2092" s="37"/>
      <c r="V2092" s="40">
        <v>35843</v>
      </c>
      <c r="W2092" s="37" t="s">
        <v>5413</v>
      </c>
      <c r="X2092" s="37" t="s">
        <v>2510</v>
      </c>
      <c r="Y2092" s="37" t="str">
        <f>+IFERROR(VLOOKUP(Tabla1[[#This Row],[Supervisor]],STAFF!E:H,4,0),"")</f>
        <v>FRANCISCO JAVIER SUAREZ VEGA</v>
      </c>
      <c r="Z2092" s="40">
        <v>43426</v>
      </c>
      <c r="AA2092" s="40">
        <v>43446</v>
      </c>
      <c r="AC2092" s="40">
        <v>43448</v>
      </c>
      <c r="AD2092" s="37" t="s">
        <v>4895</v>
      </c>
      <c r="AE2092" s="37" t="s">
        <v>4895</v>
      </c>
      <c r="AF2092" s="37">
        <v>19062</v>
      </c>
      <c r="AG2092" s="37" t="s">
        <v>4917</v>
      </c>
      <c r="AJ2092" s="37">
        <v>44</v>
      </c>
      <c r="AK2092" s="37" t="s">
        <v>4474</v>
      </c>
      <c r="AL2092" s="37">
        <v>45</v>
      </c>
      <c r="AM2092" s="37" t="s">
        <v>3519</v>
      </c>
      <c r="AN2092" s="37">
        <f>+IF(AL2092=45,1,"")</f>
        <v>1</v>
      </c>
      <c r="AO2092" s="40">
        <f ca="1">+TODAY()</f>
        <v>44256</v>
      </c>
      <c r="AP2092" s="41">
        <f ca="1">+IF(Tabla1[[#This Row],[Fecha Ingreso Plataforma]]="","",AO2092-AC2092)</f>
        <v>808</v>
      </c>
      <c r="AQ2092" s="40">
        <v>43455</v>
      </c>
      <c r="AR2092" s="42">
        <f>+IF(Tabla1[[#This Row],[Fecha Baja]]="","",VALUE(1&amp;"/"&amp;MONTH(Tabla1[[#This Row],[Fecha Baja]])&amp;"/"&amp;YEAR(Tabla1[[#This Row],[Fecha Baja]])))</f>
        <v>43862</v>
      </c>
      <c r="AS2092" s="42">
        <f>IF(Tabla1[[#This Row],[Fecha Ingreso Plataforma]]="","",VALUE(1&amp;"/"&amp;MONTH(Tabla1[[#This Row],[Fecha Ingreso Plataforma]])&amp;"/"&amp;YEAR(Tabla1[[#This Row],[Fecha Ingreso Plataforma]])))</f>
        <v>43435</v>
      </c>
      <c r="AT2092" s="41" t="str">
        <f ca="1">+IF(AND(Tabla1[[#This Row],[dias]]&gt;=135,Tabla1[[#This Row],[Estado]]="Vigente"),"Si","No")</f>
        <v>No</v>
      </c>
      <c r="AU2092" s="37" t="str">
        <f>+IF(COUNTIF('PLAN EMPLEADO'!I:I,Tabla1[[#This Row],[Mail]])=0,"No","Si")</f>
        <v>Si</v>
      </c>
      <c r="AV2092" s="89" t="s">
        <v>709</v>
      </c>
      <c r="AW2092" s="194"/>
    </row>
    <row r="2093" spans="1:49" x14ac:dyDescent="0.2">
      <c r="A2093" s="37" t="s">
        <v>27</v>
      </c>
      <c r="B2093" s="37" t="s">
        <v>3163</v>
      </c>
      <c r="C2093" s="37" t="s">
        <v>3264</v>
      </c>
      <c r="D2093" s="37" t="s">
        <v>30</v>
      </c>
      <c r="E2093" s="193" t="str">
        <f>+LEFT(Tabla1[[#This Row],[RutDV]],8)</f>
        <v>17625719</v>
      </c>
      <c r="F2093" s="193" t="str">
        <f>+RIGHT(Tabla1[[#This Row],[RutDV]],1)</f>
        <v>9</v>
      </c>
      <c r="G2093" s="37" t="s">
        <v>5005</v>
      </c>
      <c r="H2093" s="37" t="s">
        <v>5025</v>
      </c>
      <c r="I2093" s="37" t="str">
        <f>+TRIM(Tabla1[[#This Row],[Nombres]]&amp;" "&amp;Tabla1[[#This Row],[Apellidos]])</f>
        <v>KATHERINE ANDREA RODRIGUEZ LA FUENTE</v>
      </c>
      <c r="J2093" s="37" t="s">
        <v>3608</v>
      </c>
      <c r="K2093" s="37" t="s">
        <v>4988</v>
      </c>
      <c r="L2093" s="193" t="s">
        <v>2494</v>
      </c>
      <c r="M2093" s="193" t="s">
        <v>2493</v>
      </c>
      <c r="N2093" s="193" t="s">
        <v>2496</v>
      </c>
      <c r="O2093" s="193" t="s">
        <v>3533</v>
      </c>
      <c r="P2093" s="40">
        <v>44050</v>
      </c>
      <c r="Q2093" s="37"/>
      <c r="V2093" s="40">
        <v>33204</v>
      </c>
      <c r="W2093" s="37" t="s">
        <v>7880</v>
      </c>
      <c r="X2093" s="37" t="s">
        <v>3190</v>
      </c>
      <c r="Y2093" s="37" t="str">
        <f>+IFERROR(VLOOKUP(Tabla1[[#This Row],[Supervisor]],STAFF!E:H,4,0),"")</f>
        <v/>
      </c>
      <c r="Z2093" s="40">
        <v>43472</v>
      </c>
      <c r="AA2093" s="40">
        <v>43489</v>
      </c>
      <c r="AC2093" s="40">
        <v>43490</v>
      </c>
      <c r="AD2093" s="37" t="s">
        <v>5025</v>
      </c>
      <c r="AE2093" s="37" t="s">
        <v>5025</v>
      </c>
      <c r="AF2093" s="37">
        <v>19087</v>
      </c>
      <c r="AG2093" s="37" t="s">
        <v>5042</v>
      </c>
      <c r="AJ2093" s="37">
        <v>47</v>
      </c>
      <c r="AK2093" s="37" t="s">
        <v>3087</v>
      </c>
      <c r="AL2093" s="37">
        <v>30</v>
      </c>
      <c r="AM2093" s="37" t="s">
        <v>3519</v>
      </c>
      <c r="AN2093" s="37" t="str">
        <f>+IF(AL2093=45,1,"")</f>
        <v/>
      </c>
      <c r="AO2093" s="40">
        <f ca="1">+TODAY()</f>
        <v>44256</v>
      </c>
      <c r="AP2093" s="41">
        <f ca="1">+IF(Tabla1[[#This Row],[Fecha Ingreso Plataforma]]="","",AO2093-AC2093)</f>
        <v>766</v>
      </c>
      <c r="AQ2093" s="40">
        <v>43776</v>
      </c>
      <c r="AR2093" s="42">
        <f>+IF(Tabla1[[#This Row],[Fecha Baja]]="","",VALUE(1&amp;"/"&amp;MONTH(Tabla1[[#This Row],[Fecha Baja]])&amp;"/"&amp;YEAR(Tabla1[[#This Row],[Fecha Baja]])))</f>
        <v>44044</v>
      </c>
      <c r="AS2093" s="42">
        <f>IF(Tabla1[[#This Row],[Fecha Ingreso Plataforma]]="","",VALUE(1&amp;"/"&amp;MONTH(Tabla1[[#This Row],[Fecha Ingreso Plataforma]])&amp;"/"&amp;YEAR(Tabla1[[#This Row],[Fecha Ingreso Plataforma]])))</f>
        <v>43466</v>
      </c>
      <c r="AT2093" s="41" t="str">
        <f ca="1">+IF(AND(Tabla1[[#This Row],[dias]]&gt;=135,Tabla1[[#This Row],[Estado]]="Vigente"),"Si","No")</f>
        <v>No</v>
      </c>
      <c r="AU2093" s="37" t="str">
        <f>+IF(COUNTIF('PLAN EMPLEADO'!I:I,Tabla1[[#This Row],[Mail]])=0,"No","Si")</f>
        <v>Si</v>
      </c>
      <c r="AV2093" s="154" t="s">
        <v>709</v>
      </c>
      <c r="AW2093" s="194"/>
    </row>
    <row r="2094" spans="1:49" x14ac:dyDescent="0.2">
      <c r="A2094" s="37" t="s">
        <v>27</v>
      </c>
      <c r="B2094" s="37" t="s">
        <v>3163</v>
      </c>
      <c r="C2094" s="37" t="s">
        <v>3264</v>
      </c>
      <c r="D2094" s="37" t="s">
        <v>30</v>
      </c>
      <c r="E2094" s="193" t="str">
        <f>+LEFT(Tabla1[[#This Row],[RutDV]],8)</f>
        <v>18012106</v>
      </c>
      <c r="F2094" s="193" t="str">
        <f>+RIGHT(Tabla1[[#This Row],[RutDV]],1)</f>
        <v>4</v>
      </c>
      <c r="G2094" s="37" t="s">
        <v>5178</v>
      </c>
      <c r="H2094" s="37" t="s">
        <v>5196</v>
      </c>
      <c r="I2094" s="37" t="str">
        <f>+TRIM(Tabla1[[#This Row],[Nombres]]&amp;" "&amp;Tabla1[[#This Row],[Apellidos]])</f>
        <v>SEBASTIAN ALEJANDRO DIAZ ALVARADO</v>
      </c>
      <c r="J2094" s="37" t="s">
        <v>5159</v>
      </c>
      <c r="K2094" s="37" t="s">
        <v>5160</v>
      </c>
      <c r="L2094" s="129" t="s">
        <v>2494</v>
      </c>
      <c r="M2094" s="129" t="s">
        <v>2493</v>
      </c>
      <c r="N2094" s="129" t="s">
        <v>2496</v>
      </c>
      <c r="O2094" s="129" t="s">
        <v>3533</v>
      </c>
      <c r="P2094" s="40">
        <v>43957</v>
      </c>
      <c r="Q2094" s="37"/>
      <c r="V2094" s="40">
        <v>33794</v>
      </c>
      <c r="W2094" s="37" t="s">
        <v>6831</v>
      </c>
      <c r="X2094" s="37" t="s">
        <v>694</v>
      </c>
      <c r="Y2094" s="37" t="str">
        <f>+IFERROR(VLOOKUP(Tabla1[[#This Row],[Supervisor]],STAFF!E:H,4,0),"")</f>
        <v>WILLIAMS ENRIQUE DOMINGUEZ BARRADA</v>
      </c>
      <c r="Z2094" s="40">
        <v>43475</v>
      </c>
      <c r="AA2094" s="40">
        <v>43493</v>
      </c>
      <c r="AC2094" s="40">
        <v>43497</v>
      </c>
      <c r="AD2094" s="37" t="s">
        <v>5196</v>
      </c>
      <c r="AE2094" s="37" t="s">
        <v>5196</v>
      </c>
      <c r="AF2094" s="37">
        <v>19213</v>
      </c>
      <c r="AG2094" s="37" t="s">
        <v>5214</v>
      </c>
      <c r="AJ2094" s="37">
        <v>48</v>
      </c>
      <c r="AK2094" s="37" t="s">
        <v>2515</v>
      </c>
      <c r="AL2094" s="37">
        <v>45</v>
      </c>
      <c r="AM2094" s="37" t="s">
        <v>3519</v>
      </c>
      <c r="AN2094" s="37">
        <f>+IF(AL2094=45,1,"")</f>
        <v>1</v>
      </c>
      <c r="AO2094" s="40">
        <f ca="1">+TODAY()</f>
        <v>44256</v>
      </c>
      <c r="AP2094" s="41">
        <f ca="1">+IF(Tabla1[[#This Row],[Fecha Ingreso Plataforma]]="","",AO2094-AC2094)</f>
        <v>759</v>
      </c>
      <c r="AQ2094" s="40">
        <v>43776</v>
      </c>
      <c r="AR2094" s="42">
        <f>+IF(Tabla1[[#This Row],[Fecha Baja]]="","",VALUE(1&amp;"/"&amp;MONTH(Tabla1[[#This Row],[Fecha Baja]])&amp;"/"&amp;YEAR(Tabla1[[#This Row],[Fecha Baja]])))</f>
        <v>43952</v>
      </c>
      <c r="AS2094" s="42">
        <f>IF(Tabla1[[#This Row],[Fecha Ingreso Plataforma]]="","",VALUE(1&amp;"/"&amp;MONTH(Tabla1[[#This Row],[Fecha Ingreso Plataforma]])&amp;"/"&amp;YEAR(Tabla1[[#This Row],[Fecha Ingreso Plataforma]])))</f>
        <v>43497</v>
      </c>
      <c r="AT2094" s="41" t="str">
        <f ca="1">+IF(AND(Tabla1[[#This Row],[dias]]&gt;=135,Tabla1[[#This Row],[Estado]]="Vigente"),"Si","No")</f>
        <v>No</v>
      </c>
      <c r="AU2094" s="37" t="str">
        <f>+IF(COUNTIF('PLAN EMPLEADO'!I:I,Tabla1[[#This Row],[Mail]])=0,"No","Si")</f>
        <v>Si</v>
      </c>
      <c r="AV2094" s="89" t="s">
        <v>709</v>
      </c>
      <c r="AW2094" s="194"/>
    </row>
    <row r="2095" spans="1:49" x14ac:dyDescent="0.2">
      <c r="A2095" s="37" t="s">
        <v>27</v>
      </c>
      <c r="B2095" s="37" t="s">
        <v>3163</v>
      </c>
      <c r="C2095" s="37" t="s">
        <v>3264</v>
      </c>
      <c r="D2095" s="37" t="s">
        <v>30</v>
      </c>
      <c r="E2095" s="193" t="str">
        <f>+LEFT(Tabla1[[#This Row],[RutDV]],8)</f>
        <v>19505210</v>
      </c>
      <c r="F2095" s="193" t="str">
        <f>+RIGHT(Tabla1[[#This Row],[RutDV]],1)</f>
        <v>7</v>
      </c>
      <c r="G2095" s="37" t="s">
        <v>5284</v>
      </c>
      <c r="H2095" s="37" t="s">
        <v>5310</v>
      </c>
      <c r="I2095" s="37" t="str">
        <f>+TRIM(Tabla1[[#This Row],[Nombres]]&amp;" "&amp;Tabla1[[#This Row],[Apellidos]])</f>
        <v>BARBARA ALEXANDRA GUZMAN VIDAL</v>
      </c>
      <c r="J2095" s="37" t="s">
        <v>5246</v>
      </c>
      <c r="K2095" s="37" t="s">
        <v>5247</v>
      </c>
      <c r="L2095" s="193" t="s">
        <v>2494</v>
      </c>
      <c r="M2095" s="193" t="s">
        <v>2493</v>
      </c>
      <c r="N2095" s="193" t="s">
        <v>2495</v>
      </c>
      <c r="O2095" s="193" t="s">
        <v>3108</v>
      </c>
      <c r="P2095" s="40">
        <v>44056</v>
      </c>
      <c r="Q2095" s="37"/>
      <c r="V2095" s="40">
        <v>35356</v>
      </c>
      <c r="W2095" s="37" t="s">
        <v>5413</v>
      </c>
      <c r="X2095" s="37" t="s">
        <v>2510</v>
      </c>
      <c r="Y2095" s="37" t="str">
        <f>+IFERROR(VLOOKUP(Tabla1[[#This Row],[Supervisor]],STAFF!E:H,4,0),"")</f>
        <v>FRANCISCO JAVIER SUAREZ VEGA</v>
      </c>
      <c r="Z2095" s="40">
        <v>43493</v>
      </c>
      <c r="AA2095" s="40">
        <v>43507</v>
      </c>
      <c r="AC2095" s="40">
        <v>43508</v>
      </c>
      <c r="AD2095" s="37" t="s">
        <v>5310</v>
      </c>
      <c r="AE2095" s="37" t="s">
        <v>5310</v>
      </c>
      <c r="AF2095" s="37">
        <v>19117</v>
      </c>
      <c r="AG2095" s="37" t="s">
        <v>5335</v>
      </c>
      <c r="AJ2095" s="37">
        <v>49</v>
      </c>
      <c r="AK2095" s="37" t="s">
        <v>4474</v>
      </c>
      <c r="AL2095" s="37">
        <v>30</v>
      </c>
      <c r="AM2095" s="37" t="s">
        <v>3519</v>
      </c>
      <c r="AN2095" s="37" t="str">
        <f>+IF(AL2095=45,1,"")</f>
        <v/>
      </c>
      <c r="AO2095" s="40">
        <f ca="1">+TODAY()</f>
        <v>44256</v>
      </c>
      <c r="AP2095" s="41">
        <f ca="1">+IF(Tabla1[[#This Row],[Fecha Ingreso Plataforma]]="","",AO2095-AC2095)</f>
        <v>748</v>
      </c>
      <c r="AQ2095" s="40">
        <v>43776</v>
      </c>
      <c r="AR2095" s="42">
        <f>+IF(Tabla1[[#This Row],[Fecha Baja]]="","",VALUE(1&amp;"/"&amp;MONTH(Tabla1[[#This Row],[Fecha Baja]])&amp;"/"&amp;YEAR(Tabla1[[#This Row],[Fecha Baja]])))</f>
        <v>44044</v>
      </c>
      <c r="AS2095" s="42">
        <f>IF(Tabla1[[#This Row],[Fecha Ingreso Plataforma]]="","",VALUE(1&amp;"/"&amp;MONTH(Tabla1[[#This Row],[Fecha Ingreso Plataforma]])&amp;"/"&amp;YEAR(Tabla1[[#This Row],[Fecha Ingreso Plataforma]])))</f>
        <v>43497</v>
      </c>
      <c r="AT2095" s="41" t="str">
        <f ca="1">+IF(AND(Tabla1[[#This Row],[dias]]&gt;=135,Tabla1[[#This Row],[Estado]]="Vigente"),"Si","No")</f>
        <v>No</v>
      </c>
      <c r="AU2095" s="37" t="str">
        <f>+IF(COUNTIF('PLAN EMPLEADO'!I:I,Tabla1[[#This Row],[Mail]])=0,"No","Si")</f>
        <v>Si</v>
      </c>
      <c r="AV2095" s="154" t="s">
        <v>709</v>
      </c>
      <c r="AW2095" s="194"/>
    </row>
    <row r="2096" spans="1:49" x14ac:dyDescent="0.2">
      <c r="A2096" s="37" t="s">
        <v>27</v>
      </c>
      <c r="B2096" s="37" t="s">
        <v>3163</v>
      </c>
      <c r="C2096" s="37" t="s">
        <v>3264</v>
      </c>
      <c r="D2096" s="37" t="s">
        <v>30</v>
      </c>
      <c r="E2096" s="193" t="str">
        <f>+LEFT(Tabla1[[#This Row],[RutDV]],8)</f>
        <v>17760953</v>
      </c>
      <c r="F2096" s="193" t="str">
        <f>+RIGHT(Tabla1[[#This Row],[RutDV]],1)</f>
        <v>6</v>
      </c>
      <c r="G2096" s="37" t="s">
        <v>660</v>
      </c>
      <c r="H2096" s="37" t="s">
        <v>6440</v>
      </c>
      <c r="I2096" s="41" t="str">
        <f>+TRIM(Tabla1[[#This Row],[Nombres]]&amp;" "&amp;Tabla1[[#This Row],[Apellidos]])</f>
        <v>CATALINA EUGENIA RAMIREZ ALTAMIRANO</v>
      </c>
      <c r="J2096" s="37" t="s">
        <v>4484</v>
      </c>
      <c r="K2096" s="37" t="s">
        <v>6398</v>
      </c>
      <c r="L2096" s="37" t="s">
        <v>2494</v>
      </c>
      <c r="M2096" s="37" t="s">
        <v>2493</v>
      </c>
      <c r="N2096" s="37" t="s">
        <v>2495</v>
      </c>
      <c r="O2096" s="37" t="s">
        <v>3107</v>
      </c>
      <c r="P2096" s="40">
        <v>43839</v>
      </c>
      <c r="Q2096" s="195" t="s">
        <v>10898</v>
      </c>
      <c r="R2096" s="45"/>
      <c r="S2096" s="45"/>
      <c r="T2096" s="45"/>
      <c r="U2096" s="45"/>
      <c r="V2096" s="40">
        <v>33087</v>
      </c>
      <c r="W2096" s="37" t="s">
        <v>7091</v>
      </c>
      <c r="X2096" s="37" t="s">
        <v>636</v>
      </c>
      <c r="Y2096" s="37" t="str">
        <f>+IFERROR(VLOOKUP(Tabla1[[#This Row],[Supervisor]],STAFF!E:H,4,0),"")</f>
        <v>WILLIAMS ENRIQUE DOMINGUEZ BARRADA</v>
      </c>
      <c r="Z2096" s="40">
        <v>43640</v>
      </c>
      <c r="AA2096" s="40">
        <v>43662</v>
      </c>
      <c r="AC2096" s="40">
        <v>43663</v>
      </c>
      <c r="AD2096" s="37" t="s">
        <v>6440</v>
      </c>
      <c r="AE2096" s="37" t="s">
        <v>6440</v>
      </c>
      <c r="AF2096" s="37">
        <v>19164</v>
      </c>
      <c r="AG2096" s="37" t="s">
        <v>6465</v>
      </c>
      <c r="AJ2096" s="37">
        <v>61</v>
      </c>
      <c r="AK2096" s="37" t="s">
        <v>2515</v>
      </c>
      <c r="AL2096" s="37">
        <v>30</v>
      </c>
      <c r="AM2096" s="37" t="s">
        <v>3519</v>
      </c>
      <c r="AN2096" s="37" t="str">
        <f>+IF(AL2096=45,1,"")</f>
        <v/>
      </c>
      <c r="AO2096" s="40">
        <f ca="1">+TODAY()</f>
        <v>44256</v>
      </c>
      <c r="AP2096" s="41">
        <f ca="1">+IF(Tabla1[[#This Row],[Fecha Ingreso Plataforma]]="","",AO2096-AC2096)</f>
        <v>593</v>
      </c>
      <c r="AQ2096" s="40">
        <v>43776</v>
      </c>
      <c r="AR2096" s="42">
        <f>+IF(Tabla1[[#This Row],[Fecha Baja]]="","",VALUE(1&amp;"/"&amp;MONTH(Tabla1[[#This Row],[Fecha Baja]])&amp;"/"&amp;YEAR(Tabla1[[#This Row],[Fecha Baja]])))</f>
        <v>43831</v>
      </c>
      <c r="AS2096" s="42">
        <f>IF(Tabla1[[#This Row],[Fecha Ingreso Plataforma]]="","",VALUE(1&amp;"/"&amp;MONTH(Tabla1[[#This Row],[Fecha Ingreso Plataforma]])&amp;"/"&amp;YEAR(Tabla1[[#This Row],[Fecha Ingreso Plataforma]])))</f>
        <v>43647</v>
      </c>
      <c r="AT2096" s="41" t="str">
        <f ca="1">+IF(AND(Tabla1[[#This Row],[dias]]&gt;=135,Tabla1[[#This Row],[Estado]]="Vigente"),"Si","No")</f>
        <v>No</v>
      </c>
      <c r="AU2096" s="37" t="str">
        <f>+IF(COUNTIF('PLAN EMPLEADO'!I:I,Tabla1[[#This Row],[Mail]])=0,"No","Si")</f>
        <v>Si</v>
      </c>
      <c r="AV2096" s="89" t="s">
        <v>709</v>
      </c>
      <c r="AW2096" s="194"/>
    </row>
    <row r="2097" spans="1:49" x14ac:dyDescent="0.2">
      <c r="A2097" s="193" t="s">
        <v>27</v>
      </c>
      <c r="B2097" s="37" t="s">
        <v>3163</v>
      </c>
      <c r="C2097" s="37" t="s">
        <v>3264</v>
      </c>
      <c r="D2097" s="193" t="s">
        <v>30</v>
      </c>
      <c r="E2097" s="193" t="str">
        <f>+LEFT(Tabla1[[#This Row],[RutDV]],8)</f>
        <v>18825141</v>
      </c>
      <c r="F2097" s="193" t="str">
        <f>+RIGHT(Tabla1[[#This Row],[RutDV]],1)</f>
        <v>2</v>
      </c>
      <c r="G2097" s="193" t="s">
        <v>8960</v>
      </c>
      <c r="H2097" s="193" t="s">
        <v>9155</v>
      </c>
      <c r="I2097" s="194" t="str">
        <f>+TRIM(Tabla1[[#This Row],[Nombres]]&amp;" "&amp;Tabla1[[#This Row],[Apellidos]])</f>
        <v>ANA SARAY ALEJANDRA MIRANDA RUIZ</v>
      </c>
      <c r="J2097" s="193" t="s">
        <v>9001</v>
      </c>
      <c r="K2097" s="193" t="s">
        <v>9002</v>
      </c>
      <c r="L2097" s="193" t="s">
        <v>2494</v>
      </c>
      <c r="M2097" s="193" t="s">
        <v>2493</v>
      </c>
      <c r="N2097" s="193" t="s">
        <v>2496</v>
      </c>
      <c r="O2097" s="193" t="s">
        <v>3533</v>
      </c>
      <c r="P2097" s="195">
        <v>44081</v>
      </c>
      <c r="Q2097" s="195"/>
      <c r="R2097" s="196"/>
      <c r="S2097" s="196"/>
      <c r="T2097" s="196"/>
      <c r="U2097" s="196"/>
      <c r="V2097" s="195">
        <v>34844</v>
      </c>
      <c r="W2097" s="37" t="s">
        <v>7091</v>
      </c>
      <c r="X2097" s="37" t="s">
        <v>636</v>
      </c>
      <c r="Y2097" s="37" t="str">
        <f>+IFERROR(VLOOKUP(Tabla1[[#This Row],[Supervisor]],STAFF!E:H,4,0),"")</f>
        <v>WILLIAMS ENRIQUE DOMINGUEZ BARRADA</v>
      </c>
      <c r="Z2097" s="195">
        <v>44035</v>
      </c>
      <c r="AA2097" s="195">
        <v>44049</v>
      </c>
      <c r="AB2097" s="193"/>
      <c r="AC2097" s="195">
        <v>44050</v>
      </c>
      <c r="AD2097" s="193" t="s">
        <v>9155</v>
      </c>
      <c r="AE2097" s="193" t="s">
        <v>9155</v>
      </c>
      <c r="AF2097" s="193">
        <v>19438</v>
      </c>
      <c r="AG2097" s="193" t="s">
        <v>9176</v>
      </c>
      <c r="AH2097" s="193"/>
      <c r="AI2097" s="193"/>
      <c r="AJ2097" s="193">
        <v>81</v>
      </c>
      <c r="AK2097" s="193" t="s">
        <v>7509</v>
      </c>
      <c r="AL2097" s="193">
        <v>45</v>
      </c>
      <c r="AM2097" s="193" t="s">
        <v>3519</v>
      </c>
      <c r="AN2097" s="193">
        <f>+IF(AL2097=45,1,"")</f>
        <v>1</v>
      </c>
      <c r="AO2097" s="195">
        <f ca="1">+TODAY()</f>
        <v>44256</v>
      </c>
      <c r="AP2097" s="194">
        <f ca="1">+IF(Tabla1[[#This Row],[Fecha Ingreso Plataforma]]="","",AO2097-AC2097)</f>
        <v>206</v>
      </c>
      <c r="AQ2097" s="195">
        <v>44062</v>
      </c>
      <c r="AR2097" s="197">
        <f>+IF(Tabla1[[#This Row],[Fecha Baja]]="","",VALUE(1&amp;"/"&amp;MONTH(Tabla1[[#This Row],[Fecha Baja]])&amp;"/"&amp;YEAR(Tabla1[[#This Row],[Fecha Baja]])))</f>
        <v>44075</v>
      </c>
      <c r="AS2097" s="197">
        <f>IF(Tabla1[[#This Row],[Fecha Ingreso Plataforma]]="","",VALUE(1&amp;"/"&amp;MONTH(Tabla1[[#This Row],[Fecha Ingreso Plataforma]])&amp;"/"&amp;YEAR(Tabla1[[#This Row],[Fecha Ingreso Plataforma]])))</f>
        <v>44044</v>
      </c>
      <c r="AT2097" s="194" t="str">
        <f ca="1">+IF(AND(Tabla1[[#This Row],[dias]]&gt;=135,Tabla1[[#This Row],[Estado]]="Vigente"),"Si","No")</f>
        <v>No</v>
      </c>
      <c r="AU2097" s="194" t="str">
        <f>+IF(COUNTIF('PLAN EMPLEADO'!I:I,Tabla1[[#This Row],[Mail]])=0,"No","Si")</f>
        <v>No</v>
      </c>
      <c r="AV2097" s="194" t="s">
        <v>709</v>
      </c>
      <c r="AW2097" s="194" t="s">
        <v>9010</v>
      </c>
    </row>
    <row r="2098" spans="1:49" x14ac:dyDescent="0.2">
      <c r="A2098" s="193" t="s">
        <v>27</v>
      </c>
      <c r="B2098" s="37" t="s">
        <v>3163</v>
      </c>
      <c r="C2098" s="37" t="s">
        <v>3264</v>
      </c>
      <c r="D2098" s="193" t="s">
        <v>30</v>
      </c>
      <c r="E2098" s="193" t="str">
        <f>+LEFT(Tabla1[[#This Row],[RutDV]],8)</f>
        <v>22596344</v>
      </c>
      <c r="F2098" s="193" t="str">
        <f>+RIGHT(Tabla1[[#This Row],[RutDV]],1)</f>
        <v>4</v>
      </c>
      <c r="G2098" s="193" t="s">
        <v>8952</v>
      </c>
      <c r="H2098" s="193" t="s">
        <v>9147</v>
      </c>
      <c r="I2098" s="194" t="str">
        <f>+TRIM(Tabla1[[#This Row],[Nombres]]&amp;" "&amp;Tabla1[[#This Row],[Apellidos]])</f>
        <v>ESTHER VALENTINA MEJÍA DÍAZ</v>
      </c>
      <c r="J2098" s="193" t="s">
        <v>8985</v>
      </c>
      <c r="K2098" s="193" t="s">
        <v>8986</v>
      </c>
      <c r="L2098" s="193" t="s">
        <v>2494</v>
      </c>
      <c r="M2098" s="193" t="s">
        <v>2493</v>
      </c>
      <c r="N2098" s="193" t="s">
        <v>2496</v>
      </c>
      <c r="O2098" s="193" t="s">
        <v>3533</v>
      </c>
      <c r="P2098" s="195">
        <v>44117</v>
      </c>
      <c r="Q2098" s="195"/>
      <c r="R2098" s="196"/>
      <c r="S2098" s="196"/>
      <c r="T2098" s="196"/>
      <c r="U2098" s="196"/>
      <c r="V2098" s="195">
        <v>33715</v>
      </c>
      <c r="W2098" s="37" t="s">
        <v>5413</v>
      </c>
      <c r="X2098" s="37" t="s">
        <v>2510</v>
      </c>
      <c r="Y2098" s="37" t="str">
        <f>+IFERROR(VLOOKUP(Tabla1[[#This Row],[Supervisor]],STAFF!E:H,4,0),"")</f>
        <v>FRANCISCO JAVIER SUAREZ VEGA</v>
      </c>
      <c r="Z2098" s="195">
        <v>44035</v>
      </c>
      <c r="AA2098" s="195">
        <v>44049</v>
      </c>
      <c r="AB2098" s="193"/>
      <c r="AC2098" s="195">
        <v>44050</v>
      </c>
      <c r="AD2098" s="193" t="s">
        <v>9147</v>
      </c>
      <c r="AE2098" s="193" t="s">
        <v>9147</v>
      </c>
      <c r="AF2098" s="193">
        <v>19430</v>
      </c>
      <c r="AG2098" s="193" t="s">
        <v>9168</v>
      </c>
      <c r="AH2098" s="193"/>
      <c r="AI2098" s="193"/>
      <c r="AJ2098" s="193">
        <v>81</v>
      </c>
      <c r="AK2098" s="193" t="s">
        <v>7509</v>
      </c>
      <c r="AL2098" s="193">
        <v>30</v>
      </c>
      <c r="AM2098" s="193" t="s">
        <v>3519</v>
      </c>
      <c r="AN2098" s="193" t="str">
        <f>+IF(AL2098=45,1,"")</f>
        <v/>
      </c>
      <c r="AO2098" s="195">
        <f ca="1">+TODAY()</f>
        <v>44256</v>
      </c>
      <c r="AP2098" s="194">
        <f ca="1">+IF(Tabla1[[#This Row],[Fecha Ingreso Plataforma]]="","",AO2098-AC2098)</f>
        <v>206</v>
      </c>
      <c r="AQ2098" s="195">
        <v>44062</v>
      </c>
      <c r="AR2098" s="197">
        <f>+IF(Tabla1[[#This Row],[Fecha Baja]]="","",VALUE(1&amp;"/"&amp;MONTH(Tabla1[[#This Row],[Fecha Baja]])&amp;"/"&amp;YEAR(Tabla1[[#This Row],[Fecha Baja]])))</f>
        <v>44105</v>
      </c>
      <c r="AS2098" s="197">
        <f>IF(Tabla1[[#This Row],[Fecha Ingreso Plataforma]]="","",VALUE(1&amp;"/"&amp;MONTH(Tabla1[[#This Row],[Fecha Ingreso Plataforma]])&amp;"/"&amp;YEAR(Tabla1[[#This Row],[Fecha Ingreso Plataforma]])))</f>
        <v>44044</v>
      </c>
      <c r="AT2098" s="194" t="str">
        <f ca="1">+IF(AND(Tabla1[[#This Row],[dias]]&gt;=135,Tabla1[[#This Row],[Estado]]="Vigente"),"Si","No")</f>
        <v>No</v>
      </c>
      <c r="AU2098" s="194" t="str">
        <f>+IF(COUNTIF('PLAN EMPLEADO'!I:I,Tabla1[[#This Row],[Mail]])=0,"No","Si")</f>
        <v>No</v>
      </c>
      <c r="AV2098" s="194" t="s">
        <v>709</v>
      </c>
      <c r="AW2098" s="194" t="s">
        <v>9008</v>
      </c>
    </row>
    <row r="2099" spans="1:49" x14ac:dyDescent="0.2">
      <c r="A2099" s="193" t="s">
        <v>27</v>
      </c>
      <c r="B2099" s="37" t="s">
        <v>3163</v>
      </c>
      <c r="C2099" s="37" t="s">
        <v>3264</v>
      </c>
      <c r="D2099" s="193" t="s">
        <v>30</v>
      </c>
      <c r="E2099" s="193" t="str">
        <f>+LEFT(Tabla1[[#This Row],[RutDV]],8)</f>
        <v>27070379</v>
      </c>
      <c r="F2099" s="193" t="str">
        <f>+RIGHT(Tabla1[[#This Row],[RutDV]],1)</f>
        <v>8</v>
      </c>
      <c r="G2099" s="193" t="s">
        <v>8941</v>
      </c>
      <c r="H2099" s="193" t="s">
        <v>9136</v>
      </c>
      <c r="I2099" s="194" t="str">
        <f>+TRIM(Tabla1[[#This Row],[Nombres]]&amp;" "&amp;Tabla1[[#This Row],[Apellidos]])</f>
        <v>ISMEIRA DEL VALLE JOSEFINA ROMERO SAAVEDRA</v>
      </c>
      <c r="J2099" s="193" t="s">
        <v>8963</v>
      </c>
      <c r="K2099" s="193" t="s">
        <v>8964</v>
      </c>
      <c r="L2099" s="193" t="s">
        <v>2494</v>
      </c>
      <c r="M2099" s="193" t="s">
        <v>2493</v>
      </c>
      <c r="N2099" s="193" t="s">
        <v>2496</v>
      </c>
      <c r="O2099" s="193" t="s">
        <v>3533</v>
      </c>
      <c r="P2099" s="195">
        <v>44069</v>
      </c>
      <c r="Q2099" s="195"/>
      <c r="R2099" s="196"/>
      <c r="S2099" s="196"/>
      <c r="T2099" s="196"/>
      <c r="U2099" s="196"/>
      <c r="V2099" s="195">
        <v>32895</v>
      </c>
      <c r="W2099" s="195" t="s">
        <v>7509</v>
      </c>
      <c r="X2099" s="193"/>
      <c r="Y2099" s="193" t="str">
        <f>+IFERROR(VLOOKUP(Tabla1[[#This Row],[Supervisor]],STAFF!E:H,4,0),"")</f>
        <v/>
      </c>
      <c r="Z2099" s="195">
        <v>44035</v>
      </c>
      <c r="AA2099" s="195">
        <v>44049</v>
      </c>
      <c r="AB2099" s="193"/>
      <c r="AC2099" s="195">
        <v>44050</v>
      </c>
      <c r="AD2099" s="193" t="s">
        <v>9136</v>
      </c>
      <c r="AE2099" s="193" t="s">
        <v>9136</v>
      </c>
      <c r="AF2099" s="193">
        <v>19419</v>
      </c>
      <c r="AG2099" s="193" t="s">
        <v>9157</v>
      </c>
      <c r="AH2099" s="193"/>
      <c r="AI2099" s="193"/>
      <c r="AJ2099" s="193">
        <v>81</v>
      </c>
      <c r="AK2099" s="193" t="s">
        <v>7509</v>
      </c>
      <c r="AL2099" s="193">
        <v>45</v>
      </c>
      <c r="AM2099" s="193" t="s">
        <v>3519</v>
      </c>
      <c r="AN2099" s="193">
        <f>+IF(AL2099=45,1,"")</f>
        <v>1</v>
      </c>
      <c r="AO2099" s="195">
        <f ca="1">+TODAY()</f>
        <v>44256</v>
      </c>
      <c r="AP2099" s="194">
        <f ca="1">+IF(Tabla1[[#This Row],[Fecha Ingreso Plataforma]]="","",AO2099-AC2099)</f>
        <v>206</v>
      </c>
      <c r="AQ2099" s="195">
        <v>44062</v>
      </c>
      <c r="AR2099" s="197">
        <f>+IF(Tabla1[[#This Row],[Fecha Baja]]="","",VALUE(1&amp;"/"&amp;MONTH(Tabla1[[#This Row],[Fecha Baja]])&amp;"/"&amp;YEAR(Tabla1[[#This Row],[Fecha Baja]])))</f>
        <v>44044</v>
      </c>
      <c r="AS2099" s="197">
        <f>IF(Tabla1[[#This Row],[Fecha Ingreso Plataforma]]="","",VALUE(1&amp;"/"&amp;MONTH(Tabla1[[#This Row],[Fecha Ingreso Plataforma]])&amp;"/"&amp;YEAR(Tabla1[[#This Row],[Fecha Ingreso Plataforma]])))</f>
        <v>44044</v>
      </c>
      <c r="AT2099" s="194" t="str">
        <f ca="1">+IF(AND(Tabla1[[#This Row],[dias]]&gt;=135,Tabla1[[#This Row],[Estado]]="Vigente"),"Si","No")</f>
        <v>No</v>
      </c>
      <c r="AU2099" s="194" t="str">
        <f>+IF(COUNTIF('PLAN EMPLEADO'!I:I,Tabla1[[#This Row],[Mail]])=0,"No","Si")</f>
        <v>No</v>
      </c>
      <c r="AV2099" s="194" t="s">
        <v>709</v>
      </c>
      <c r="AW2099" s="194" t="s">
        <v>9006</v>
      </c>
    </row>
    <row r="2100" spans="1:49" x14ac:dyDescent="0.2">
      <c r="A2100" s="193" t="s">
        <v>27</v>
      </c>
      <c r="B2100" s="37" t="s">
        <v>3163</v>
      </c>
      <c r="C2100" s="37" t="s">
        <v>3264</v>
      </c>
      <c r="D2100" s="193" t="s">
        <v>30</v>
      </c>
      <c r="E2100" s="193" t="str">
        <f>+LEFT(Tabla1[[#This Row],[RutDV]],8)</f>
        <v>26819972</v>
      </c>
      <c r="F2100" s="193" t="str">
        <f>+RIGHT(Tabla1[[#This Row],[RutDV]],1)</f>
        <v>1</v>
      </c>
      <c r="G2100" s="193" t="s">
        <v>8944</v>
      </c>
      <c r="H2100" s="193" t="s">
        <v>9139</v>
      </c>
      <c r="I2100" s="194" t="str">
        <f>+TRIM(Tabla1[[#This Row],[Nombres]]&amp;" "&amp;Tabla1[[#This Row],[Apellidos]])</f>
        <v>MARIA ALEJANDRA ARAUJO CASTILLO</v>
      </c>
      <c r="J2100" s="193" t="s">
        <v>8969</v>
      </c>
      <c r="K2100" s="193" t="s">
        <v>8970</v>
      </c>
      <c r="L2100" s="193" t="s">
        <v>2494</v>
      </c>
      <c r="M2100" s="193" t="s">
        <v>2493</v>
      </c>
      <c r="N2100" s="193" t="s">
        <v>2496</v>
      </c>
      <c r="O2100" s="193" t="s">
        <v>3533</v>
      </c>
      <c r="P2100" s="195">
        <v>44141</v>
      </c>
      <c r="Q2100" s="195"/>
      <c r="R2100" s="196"/>
      <c r="S2100" s="196"/>
      <c r="T2100" s="196"/>
      <c r="U2100" s="196"/>
      <c r="V2100" s="195">
        <v>34576</v>
      </c>
      <c r="W2100" s="37" t="s">
        <v>5413</v>
      </c>
      <c r="X2100" s="37" t="s">
        <v>2510</v>
      </c>
      <c r="Y2100" s="37" t="str">
        <f>+IFERROR(VLOOKUP(Tabla1[[#This Row],[Supervisor]],STAFF!E:H,4,0),"")</f>
        <v>FRANCISCO JAVIER SUAREZ VEGA</v>
      </c>
      <c r="Z2100" s="195">
        <v>44035</v>
      </c>
      <c r="AA2100" s="195">
        <v>44049</v>
      </c>
      <c r="AB2100" s="193"/>
      <c r="AC2100" s="195">
        <v>44050</v>
      </c>
      <c r="AD2100" s="193" t="s">
        <v>9139</v>
      </c>
      <c r="AE2100" s="193" t="s">
        <v>9139</v>
      </c>
      <c r="AF2100" s="193">
        <v>19422</v>
      </c>
      <c r="AG2100" s="193" t="s">
        <v>9160</v>
      </c>
      <c r="AH2100" s="193"/>
      <c r="AI2100" s="193"/>
      <c r="AJ2100" s="193">
        <v>81</v>
      </c>
      <c r="AK2100" s="193" t="s">
        <v>7509</v>
      </c>
      <c r="AL2100" s="193">
        <v>45</v>
      </c>
      <c r="AM2100" s="193" t="s">
        <v>3519</v>
      </c>
      <c r="AN2100" s="193">
        <f>+IF(AL2100=45,1,"")</f>
        <v>1</v>
      </c>
      <c r="AO2100" s="195">
        <f ca="1">+TODAY()</f>
        <v>44256</v>
      </c>
      <c r="AP2100" s="194">
        <f ca="1">+IF(Tabla1[[#This Row],[Fecha Ingreso Plataforma]]="","",AO2100-AC2100)</f>
        <v>206</v>
      </c>
      <c r="AQ2100" s="195">
        <v>44062</v>
      </c>
      <c r="AR2100" s="197">
        <f>+IF(Tabla1[[#This Row],[Fecha Baja]]="","",VALUE(1&amp;"/"&amp;MONTH(Tabla1[[#This Row],[Fecha Baja]])&amp;"/"&amp;YEAR(Tabla1[[#This Row],[Fecha Baja]])))</f>
        <v>44136</v>
      </c>
      <c r="AS2100" s="197">
        <f>IF(Tabla1[[#This Row],[Fecha Ingreso Plataforma]]="","",VALUE(1&amp;"/"&amp;MONTH(Tabla1[[#This Row],[Fecha Ingreso Plataforma]])&amp;"/"&amp;YEAR(Tabla1[[#This Row],[Fecha Ingreso Plataforma]])))</f>
        <v>44044</v>
      </c>
      <c r="AT2100" s="194" t="str">
        <f ca="1">+IF(AND(Tabla1[[#This Row],[dias]]&gt;=135,Tabla1[[#This Row],[Estado]]="Vigente"),"Si","No")</f>
        <v>No</v>
      </c>
      <c r="AU2100" s="194" t="str">
        <f>+IF(COUNTIF('PLAN EMPLEADO'!I:I,Tabla1[[#This Row],[Mail]])=0,"No","Si")</f>
        <v>No</v>
      </c>
      <c r="AV2100" s="194" t="s">
        <v>709</v>
      </c>
      <c r="AW2100" s="194" t="s">
        <v>9006</v>
      </c>
    </row>
    <row r="2101" spans="1:49" x14ac:dyDescent="0.2">
      <c r="A2101" s="37" t="s">
        <v>27</v>
      </c>
      <c r="B2101" s="37" t="s">
        <v>3163</v>
      </c>
      <c r="C2101" s="37" t="s">
        <v>3264</v>
      </c>
      <c r="D2101" s="37" t="s">
        <v>30</v>
      </c>
      <c r="E2101" s="193" t="str">
        <f>+LEFT(Tabla1[[#This Row],[RutDV]],8)</f>
        <v>26821680</v>
      </c>
      <c r="F2101" s="193" t="str">
        <f>+RIGHT(Tabla1[[#This Row],[RutDV]],1)</f>
        <v>4</v>
      </c>
      <c r="G2101" s="37" t="s">
        <v>7127</v>
      </c>
      <c r="H2101" s="37" t="s">
        <v>3746</v>
      </c>
      <c r="I2101" s="37" t="str">
        <f>+TRIM(Tabla1[[#This Row],[Nombres]]&amp;" "&amp;Tabla1[[#This Row],[Apellidos]])</f>
        <v>JESUS ALBERTO ANGEL SALAZAR</v>
      </c>
      <c r="J2101" s="37" t="s">
        <v>3644</v>
      </c>
      <c r="K2101" s="37" t="s">
        <v>3645</v>
      </c>
      <c r="L2101" s="37" t="s">
        <v>2494</v>
      </c>
      <c r="M2101" s="37" t="s">
        <v>2493</v>
      </c>
      <c r="N2101" s="37" t="s">
        <v>2496</v>
      </c>
      <c r="O2101" s="37" t="s">
        <v>3533</v>
      </c>
      <c r="P2101" s="40">
        <v>43816</v>
      </c>
      <c r="Q2101" s="37"/>
      <c r="V2101" s="40">
        <v>33485</v>
      </c>
      <c r="W2101" s="37" t="s">
        <v>7880</v>
      </c>
      <c r="X2101" s="37" t="s">
        <v>3190</v>
      </c>
      <c r="Y2101" s="37" t="str">
        <f>+IFERROR(VLOOKUP(Tabla1[[#This Row],[Supervisor]],STAFF!E:H,4,0),"")</f>
        <v/>
      </c>
      <c r="Z2101" s="40">
        <v>43279</v>
      </c>
      <c r="AA2101" s="40">
        <v>43304</v>
      </c>
      <c r="AB2101" s="37" t="s">
        <v>2516</v>
      </c>
      <c r="AC2101" s="40">
        <v>43305</v>
      </c>
      <c r="AD2101" s="37" t="s">
        <v>3746</v>
      </c>
      <c r="AE2101" s="37" t="s">
        <v>3746</v>
      </c>
      <c r="AF2101" s="37">
        <v>19045</v>
      </c>
      <c r="AG2101" s="37" t="s">
        <v>3747</v>
      </c>
      <c r="AJ2101" s="37" t="s">
        <v>3666</v>
      </c>
      <c r="AK2101" s="37" t="s">
        <v>3342</v>
      </c>
      <c r="AL2101" s="37">
        <v>45</v>
      </c>
      <c r="AM2101" s="37" t="s">
        <v>3519</v>
      </c>
      <c r="AN2101" s="37">
        <f>+IF(AL2101=45,1,"")</f>
        <v>1</v>
      </c>
      <c r="AO2101" s="40">
        <f ca="1">+TODAY()</f>
        <v>44256</v>
      </c>
      <c r="AP2101" s="41">
        <f ca="1">+IF(Tabla1[[#This Row],[Fecha Ingreso Plataforma]]="","",AO2101-AC2101)</f>
        <v>951</v>
      </c>
      <c r="AQ2101" s="40"/>
      <c r="AR2101" s="42">
        <f>+IF(Tabla1[[#This Row],[Fecha Baja]]="","",VALUE(1&amp;"/"&amp;MONTH(Tabla1[[#This Row],[Fecha Baja]])&amp;"/"&amp;YEAR(Tabla1[[#This Row],[Fecha Baja]])))</f>
        <v>43800</v>
      </c>
      <c r="AS2101" s="42">
        <f>IF(Tabla1[[#This Row],[Fecha Ingreso Plataforma]]="","",VALUE(1&amp;"/"&amp;MONTH(Tabla1[[#This Row],[Fecha Ingreso Plataforma]])&amp;"/"&amp;YEAR(Tabla1[[#This Row],[Fecha Ingreso Plataforma]])))</f>
        <v>43282</v>
      </c>
      <c r="AT2101" s="41" t="str">
        <f ca="1">+IF(AND(Tabla1[[#This Row],[dias]]&gt;=135,Tabla1[[#This Row],[Estado]]="Vigente"),"Si","No")</f>
        <v>No</v>
      </c>
      <c r="AU2101" s="37" t="str">
        <f>+IF(COUNTIF('PLAN EMPLEADO'!I:I,Tabla1[[#This Row],[Mail]])=0,"No","Si")</f>
        <v>Si</v>
      </c>
      <c r="AV2101" s="89" t="s">
        <v>709</v>
      </c>
      <c r="AW2101" s="194"/>
    </row>
    <row r="2102" spans="1:49" x14ac:dyDescent="0.2">
      <c r="A2102" s="37" t="s">
        <v>27</v>
      </c>
      <c r="B2102" s="37" t="s">
        <v>3163</v>
      </c>
      <c r="C2102" s="37" t="s">
        <v>3264</v>
      </c>
      <c r="D2102" s="37" t="s">
        <v>30</v>
      </c>
      <c r="E2102" s="193" t="str">
        <f>+LEFT(Tabla1[[#This Row],[RutDV]],8)</f>
        <v>26326635</v>
      </c>
      <c r="F2102" s="193" t="str">
        <f>+RIGHT(Tabla1[[#This Row],[RutDV]],1)</f>
        <v>8</v>
      </c>
      <c r="G2102" s="37" t="s">
        <v>3646</v>
      </c>
      <c r="H2102" s="37" t="s">
        <v>3736</v>
      </c>
      <c r="I2102" s="37" t="str">
        <f>+TRIM(Tabla1[[#This Row],[Nombres]]&amp;" "&amp;Tabla1[[#This Row],[Apellidos]])</f>
        <v>LAISDALY JAQUELINE ANDRADE PERDOMO</v>
      </c>
      <c r="J2102" s="37" t="s">
        <v>3600</v>
      </c>
      <c r="K2102" s="37" t="s">
        <v>3601</v>
      </c>
      <c r="L2102" s="37" t="s">
        <v>2494</v>
      </c>
      <c r="M2102" s="37" t="s">
        <v>2493</v>
      </c>
      <c r="N2102" s="37" t="s">
        <v>2496</v>
      </c>
      <c r="O2102" s="37" t="s">
        <v>3533</v>
      </c>
      <c r="P2102" s="40">
        <v>43686</v>
      </c>
      <c r="Q2102" s="37"/>
      <c r="V2102" s="40">
        <v>28893</v>
      </c>
      <c r="W2102" s="37" t="s">
        <v>5412</v>
      </c>
      <c r="X2102" s="37" t="s">
        <v>3852</v>
      </c>
      <c r="Y2102" s="37" t="str">
        <f>+IFERROR(VLOOKUP(Tabla1[[#This Row],[Supervisor]],STAFF!E:H,4,0),"")</f>
        <v>WILLIAMS ENRIQUE DOMINGUEZ BARRADA</v>
      </c>
      <c r="Z2102" s="40">
        <v>43279</v>
      </c>
      <c r="AA2102" s="40">
        <v>43304</v>
      </c>
      <c r="AB2102" s="37" t="s">
        <v>2516</v>
      </c>
      <c r="AC2102" s="40">
        <v>43305</v>
      </c>
      <c r="AD2102" s="37" t="s">
        <v>3736</v>
      </c>
      <c r="AE2102" s="37" t="s">
        <v>3736</v>
      </c>
      <c r="AF2102" s="37">
        <v>19050</v>
      </c>
      <c r="AG2102" s="37" t="s">
        <v>3737</v>
      </c>
      <c r="AJ2102" s="37" t="s">
        <v>3666</v>
      </c>
      <c r="AK2102" s="37" t="s">
        <v>3342</v>
      </c>
      <c r="AL2102" s="37">
        <v>45</v>
      </c>
      <c r="AM2102" s="37" t="s">
        <v>3519</v>
      </c>
      <c r="AN2102" s="37">
        <f>+IF(AL2102=45,1,"")</f>
        <v>1</v>
      </c>
      <c r="AO2102" s="40">
        <f ca="1">+TODAY()</f>
        <v>44256</v>
      </c>
      <c r="AP2102" s="41">
        <f ca="1">+IF(Tabla1[[#This Row],[Fecha Ingreso Plataforma]]="","",AO2102-AC2102)</f>
        <v>951</v>
      </c>
      <c r="AQ2102" s="40"/>
      <c r="AR2102" s="42">
        <f>+IF(Tabla1[[#This Row],[Fecha Baja]]="","",VALUE(1&amp;"/"&amp;MONTH(Tabla1[[#This Row],[Fecha Baja]])&amp;"/"&amp;YEAR(Tabla1[[#This Row],[Fecha Baja]])))</f>
        <v>43678</v>
      </c>
      <c r="AS2102" s="42">
        <f>IF(Tabla1[[#This Row],[Fecha Ingreso Plataforma]]="","",VALUE(1&amp;"/"&amp;MONTH(Tabla1[[#This Row],[Fecha Ingreso Plataforma]])&amp;"/"&amp;YEAR(Tabla1[[#This Row],[Fecha Ingreso Plataforma]])))</f>
        <v>43282</v>
      </c>
      <c r="AT2102" s="41" t="str">
        <f ca="1">+IF(AND(Tabla1[[#This Row],[dias]]&gt;=135,Tabla1[[#This Row],[Estado]]="Vigente"),"Si","No")</f>
        <v>No</v>
      </c>
      <c r="AU2102" s="37" t="str">
        <f>+IF(COUNTIF('PLAN EMPLEADO'!I:I,Tabla1[[#This Row],[Mail]])=0,"No","Si")</f>
        <v>Si</v>
      </c>
      <c r="AV2102" s="89" t="s">
        <v>709</v>
      </c>
      <c r="AW2102" s="194"/>
    </row>
    <row r="2103" spans="1:49" x14ac:dyDescent="0.2">
      <c r="A2103" s="37" t="s">
        <v>27</v>
      </c>
      <c r="B2103" s="37" t="s">
        <v>3163</v>
      </c>
      <c r="C2103" s="37" t="s">
        <v>3264</v>
      </c>
      <c r="D2103" s="37" t="s">
        <v>30</v>
      </c>
      <c r="E2103" s="193" t="str">
        <f>+LEFT(Tabla1[[#This Row],[RutDV]],8)</f>
        <v>26886452</v>
      </c>
      <c r="F2103" s="193" t="str">
        <f>+RIGHT(Tabla1[[#This Row],[RutDV]],1)</f>
        <v>0</v>
      </c>
      <c r="G2103" s="37" t="s">
        <v>7130</v>
      </c>
      <c r="H2103" s="37" t="s">
        <v>3738</v>
      </c>
      <c r="I2103" s="37" t="str">
        <f>+TRIM(Tabla1[[#This Row],[Nombres]]&amp;" "&amp;Tabla1[[#This Row],[Apellidos]])</f>
        <v>MARIANNY CECILIA MARTINEZ MONTE</v>
      </c>
      <c r="J2103" s="37" t="s">
        <v>3602</v>
      </c>
      <c r="K2103" s="37" t="s">
        <v>3603</v>
      </c>
      <c r="L2103" s="193" t="s">
        <v>2494</v>
      </c>
      <c r="M2103" s="193" t="s">
        <v>2493</v>
      </c>
      <c r="N2103" s="193" t="s">
        <v>2495</v>
      </c>
      <c r="O2103" s="193" t="s">
        <v>3108</v>
      </c>
      <c r="P2103" s="40">
        <v>44162</v>
      </c>
      <c r="Q2103" s="37"/>
      <c r="V2103" s="40">
        <v>32724</v>
      </c>
      <c r="W2103" s="195" t="s">
        <v>7396</v>
      </c>
      <c r="X2103" s="193" t="s">
        <v>3289</v>
      </c>
      <c r="Y2103" s="193" t="str">
        <f>+IFERROR(VLOOKUP(Tabla1[[#This Row],[Supervisor]],STAFF!E:H,4,0),"")</f>
        <v>WILLIAMS ENRIQUE DOMINGUEZ BARRADA</v>
      </c>
      <c r="Z2103" s="40">
        <v>43279</v>
      </c>
      <c r="AA2103" s="40">
        <v>43304</v>
      </c>
      <c r="AB2103" s="37" t="s">
        <v>2516</v>
      </c>
      <c r="AC2103" s="40">
        <v>43305</v>
      </c>
      <c r="AD2103" s="37" t="s">
        <v>3738</v>
      </c>
      <c r="AE2103" s="37" t="s">
        <v>3738</v>
      </c>
      <c r="AF2103" s="37">
        <v>19058</v>
      </c>
      <c r="AG2103" s="37" t="s">
        <v>3741</v>
      </c>
      <c r="AJ2103" s="37" t="s">
        <v>3666</v>
      </c>
      <c r="AK2103" s="37" t="s">
        <v>3342</v>
      </c>
      <c r="AL2103" s="37">
        <v>45</v>
      </c>
      <c r="AM2103" s="37" t="s">
        <v>3519</v>
      </c>
      <c r="AN2103" s="37">
        <f>+IF(AL2103=45,1,"")</f>
        <v>1</v>
      </c>
      <c r="AO2103" s="40">
        <f ca="1">+TODAY()</f>
        <v>44256</v>
      </c>
      <c r="AP2103" s="41">
        <f ca="1">+IF(Tabla1[[#This Row],[Fecha Ingreso Plataforma]]="","",AO2103-AC2103)</f>
        <v>951</v>
      </c>
      <c r="AQ2103" s="40"/>
      <c r="AR2103" s="42">
        <f>+IF(Tabla1[[#This Row],[Fecha Baja]]="","",VALUE(1&amp;"/"&amp;MONTH(Tabla1[[#This Row],[Fecha Baja]])&amp;"/"&amp;YEAR(Tabla1[[#This Row],[Fecha Baja]])))</f>
        <v>44136</v>
      </c>
      <c r="AS2103" s="42">
        <f>IF(Tabla1[[#This Row],[Fecha Ingreso Plataforma]]="","",VALUE(1&amp;"/"&amp;MONTH(Tabla1[[#This Row],[Fecha Ingreso Plataforma]])&amp;"/"&amp;YEAR(Tabla1[[#This Row],[Fecha Ingreso Plataforma]])))</f>
        <v>43282</v>
      </c>
      <c r="AT2103" s="41" t="str">
        <f ca="1">+IF(AND(Tabla1[[#This Row],[dias]]&gt;=135,Tabla1[[#This Row],[Estado]]="Vigente"),"Si","No")</f>
        <v>No</v>
      </c>
      <c r="AU2103" s="37" t="str">
        <f>+IF(COUNTIF('PLAN EMPLEADO'!I:I,Tabla1[[#This Row],[Mail]])=0,"No","Si")</f>
        <v>Si</v>
      </c>
      <c r="AV2103" s="154" t="s">
        <v>709</v>
      </c>
      <c r="AW2103" s="194" t="s">
        <v>9006</v>
      </c>
    </row>
    <row r="2104" spans="1:49" x14ac:dyDescent="0.2">
      <c r="A2104" s="37" t="s">
        <v>27</v>
      </c>
      <c r="B2104" s="37" t="s">
        <v>3163</v>
      </c>
      <c r="C2104" s="37" t="s">
        <v>3264</v>
      </c>
      <c r="D2104" s="37" t="s">
        <v>30</v>
      </c>
      <c r="E2104" s="193" t="str">
        <f>+LEFT(Tabla1[[#This Row],[RutDV]],8)</f>
        <v>40240648</v>
      </c>
      <c r="F2104" s="193" t="str">
        <f>+RIGHT(Tabla1[[#This Row],[RutDV]],1)</f>
        <v>8</v>
      </c>
      <c r="G2104" s="37" t="s">
        <v>3651</v>
      </c>
      <c r="H2104" s="37" t="s">
        <v>3739</v>
      </c>
      <c r="I2104" s="37" t="str">
        <f>+TRIM(Tabla1[[#This Row],[Nombres]]&amp;" "&amp;Tabla1[[#This Row],[Apellidos]])</f>
        <v>WILCAR EDGARDO CAMACHO ROJAS</v>
      </c>
      <c r="J2104" s="37" t="s">
        <v>4558</v>
      </c>
      <c r="K2104" s="37" t="s">
        <v>3614</v>
      </c>
      <c r="L2104" s="37" t="s">
        <v>2494</v>
      </c>
      <c r="M2104" s="37" t="s">
        <v>4648</v>
      </c>
      <c r="N2104" s="37" t="s">
        <v>2496</v>
      </c>
      <c r="O2104" s="37" t="s">
        <v>4738</v>
      </c>
      <c r="P2104" s="40">
        <v>43419</v>
      </c>
      <c r="Q2104" s="37"/>
      <c r="V2104" s="40">
        <v>31079</v>
      </c>
      <c r="W2104" s="37" t="s">
        <v>5418</v>
      </c>
      <c r="X2104" s="37" t="s">
        <v>2507</v>
      </c>
      <c r="Y2104" s="37" t="str">
        <f>+IFERROR(VLOOKUP(Tabla1[[#This Row],[Supervisor]],STAFF!E:H,4,0),"")</f>
        <v>WILLIAMS ENRIQUE DOMINGUEZ BARRADA</v>
      </c>
      <c r="Z2104" s="40">
        <v>43279</v>
      </c>
      <c r="AA2104" s="40">
        <v>43304</v>
      </c>
      <c r="AB2104" s="37" t="s">
        <v>2516</v>
      </c>
      <c r="AC2104" s="40">
        <v>43305</v>
      </c>
      <c r="AD2104" s="37" t="s">
        <v>3739</v>
      </c>
      <c r="AE2104" s="37" t="s">
        <v>3739</v>
      </c>
      <c r="AF2104" s="37">
        <v>19011</v>
      </c>
      <c r="AG2104" s="37" t="s">
        <v>3740</v>
      </c>
      <c r="AJ2104" s="37" t="s">
        <v>3666</v>
      </c>
      <c r="AK2104" s="37" t="s">
        <v>3342</v>
      </c>
      <c r="AL2104" s="37">
        <v>45</v>
      </c>
      <c r="AN2104" s="37">
        <f>+IF(AL2104=45,1,"")</f>
        <v>1</v>
      </c>
      <c r="AO2104" s="40">
        <f ca="1">+TODAY()</f>
        <v>44256</v>
      </c>
      <c r="AP2104" s="41">
        <f ca="1">+IF(Tabla1[[#This Row],[Fecha Ingreso Plataforma]]="","",AO2104-AC2104)</f>
        <v>951</v>
      </c>
      <c r="AQ2104" s="40"/>
      <c r="AR2104" s="42">
        <f>+IF(Tabla1[[#This Row],[Fecha Baja]]="","",VALUE(1&amp;"/"&amp;MONTH(Tabla1[[#This Row],[Fecha Baja]])&amp;"/"&amp;YEAR(Tabla1[[#This Row],[Fecha Baja]])))</f>
        <v>43405</v>
      </c>
      <c r="AS2104" s="42">
        <f>IF(Tabla1[[#This Row],[Fecha Ingreso Plataforma]]="","",VALUE(1&amp;"/"&amp;MONTH(Tabla1[[#This Row],[Fecha Ingreso Plataforma]])&amp;"/"&amp;YEAR(Tabla1[[#This Row],[Fecha Ingreso Plataforma]])))</f>
        <v>43282</v>
      </c>
      <c r="AT2104" s="41" t="str">
        <f ca="1">+IF(AND(Tabla1[[#This Row],[dias]]&gt;=135,Tabla1[[#This Row],[Estado]]="Vigente"),"Si","No")</f>
        <v>No</v>
      </c>
      <c r="AU2104" s="37" t="str">
        <f>+IF(COUNTIF('PLAN EMPLEADO'!I:I,Tabla1[[#This Row],[Mail]])=0,"No","Si")</f>
        <v>No</v>
      </c>
      <c r="AV2104" s="89" t="s">
        <v>709</v>
      </c>
      <c r="AW2104" s="194"/>
    </row>
    <row r="2105" spans="1:49" x14ac:dyDescent="0.2">
      <c r="A2105" s="37" t="s">
        <v>27</v>
      </c>
      <c r="B2105" s="37" t="s">
        <v>3163</v>
      </c>
      <c r="C2105" s="37" t="s">
        <v>3264</v>
      </c>
      <c r="D2105" s="37" t="s">
        <v>30</v>
      </c>
      <c r="E2105" s="193" t="str">
        <f>+LEFT(Tabla1[[#This Row],[RutDV]],8)</f>
        <v>18823949</v>
      </c>
      <c r="F2105" s="193" t="str">
        <f>+RIGHT(Tabla1[[#This Row],[RutDV]],1)</f>
        <v>8</v>
      </c>
      <c r="G2105" s="37" t="s">
        <v>3272</v>
      </c>
      <c r="H2105" s="37" t="s">
        <v>3566</v>
      </c>
      <c r="I2105" s="37" t="str">
        <f>+TRIM(Tabla1[[#This Row],[Nombres]]&amp;" "&amp;Tabla1[[#This Row],[Apellidos]])</f>
        <v>DAVID IGNACIO AREAS CASTRO</v>
      </c>
      <c r="J2105" s="37" t="s">
        <v>3305</v>
      </c>
      <c r="K2105" s="37" t="s">
        <v>3306</v>
      </c>
      <c r="L2105" s="193" t="s">
        <v>2494</v>
      </c>
      <c r="M2105" s="193" t="s">
        <v>2493</v>
      </c>
      <c r="N2105" s="193" t="s">
        <v>2495</v>
      </c>
      <c r="O2105" s="193" t="s">
        <v>3108</v>
      </c>
      <c r="P2105" s="40">
        <v>44058</v>
      </c>
      <c r="Q2105" s="37"/>
      <c r="V2105" s="40">
        <v>34600</v>
      </c>
      <c r="W2105" s="37" t="s">
        <v>5413</v>
      </c>
      <c r="X2105" s="37" t="s">
        <v>2510</v>
      </c>
      <c r="Y2105" s="37" t="str">
        <f>+IFERROR(VLOOKUP(Tabla1[[#This Row],[Supervisor]],STAFF!E:H,4,0),"")</f>
        <v>FRANCISCO JAVIER SUAREZ VEGA</v>
      </c>
      <c r="Z2105" s="40">
        <v>42890</v>
      </c>
      <c r="AA2105" s="40">
        <v>43276</v>
      </c>
      <c r="AB2105" s="37" t="s">
        <v>2516</v>
      </c>
      <c r="AC2105" s="40">
        <v>43278</v>
      </c>
      <c r="AD2105" s="37" t="s">
        <v>3566</v>
      </c>
      <c r="AE2105" s="37" t="s">
        <v>3566</v>
      </c>
      <c r="AF2105" s="37">
        <v>19201</v>
      </c>
      <c r="AG2105" s="37" t="s">
        <v>3567</v>
      </c>
      <c r="AJ2105" s="37" t="s">
        <v>4113</v>
      </c>
      <c r="AK2105" s="37" t="s">
        <v>3342</v>
      </c>
      <c r="AL2105" s="37">
        <v>45</v>
      </c>
      <c r="AM2105" s="37" t="s">
        <v>3519</v>
      </c>
      <c r="AN2105" s="37">
        <f>+IF(AL2105=45,1,"")</f>
        <v>1</v>
      </c>
      <c r="AO2105" s="40">
        <f ca="1">+TODAY()</f>
        <v>44256</v>
      </c>
      <c r="AP2105" s="41">
        <f ca="1">+IF(Tabla1[[#This Row],[Fecha Ingreso Plataforma]]="","",AO2105-AC2105)</f>
        <v>978</v>
      </c>
      <c r="AQ2105" s="40">
        <v>43353</v>
      </c>
      <c r="AR2105" s="42">
        <f>+IF(Tabla1[[#This Row],[Fecha Baja]]="","",VALUE(1&amp;"/"&amp;MONTH(Tabla1[[#This Row],[Fecha Baja]])&amp;"/"&amp;YEAR(Tabla1[[#This Row],[Fecha Baja]])))</f>
        <v>44044</v>
      </c>
      <c r="AS2105" s="42">
        <f>IF(Tabla1[[#This Row],[Fecha Ingreso Plataforma]]="","",VALUE(1&amp;"/"&amp;MONTH(Tabla1[[#This Row],[Fecha Ingreso Plataforma]])&amp;"/"&amp;YEAR(Tabla1[[#This Row],[Fecha Ingreso Plataforma]])))</f>
        <v>43252</v>
      </c>
      <c r="AT2105" s="41" t="str">
        <f ca="1">+IF(AND(Tabla1[[#This Row],[dias]]&gt;=135,Tabla1[[#This Row],[Estado]]="Vigente"),"Si","No")</f>
        <v>No</v>
      </c>
      <c r="AU2105" s="37" t="str">
        <f>+IF(COUNTIF('PLAN EMPLEADO'!I:I,Tabla1[[#This Row],[Mail]])=0,"No","Si")</f>
        <v>Si</v>
      </c>
      <c r="AV2105" s="154" t="s">
        <v>709</v>
      </c>
      <c r="AW2105" s="194"/>
    </row>
    <row r="2106" spans="1:49" x14ac:dyDescent="0.2">
      <c r="A2106" s="37" t="s">
        <v>27</v>
      </c>
      <c r="B2106" s="37" t="s">
        <v>3163</v>
      </c>
      <c r="C2106" s="37" t="s">
        <v>3264</v>
      </c>
      <c r="D2106" s="37" t="s">
        <v>30</v>
      </c>
      <c r="E2106" s="193" t="str">
        <f>+LEFT(Tabla1[[#This Row],[RutDV]],8)</f>
        <v>18754695</v>
      </c>
      <c r="F2106" s="193" t="str">
        <f>+RIGHT(Tabla1[[#This Row],[RutDV]],1)</f>
        <v>8</v>
      </c>
      <c r="G2106" s="37" t="s">
        <v>4158</v>
      </c>
      <c r="H2106" s="37" t="s">
        <v>4180</v>
      </c>
      <c r="I2106" s="37" t="str">
        <f>+TRIM(Tabla1[[#This Row],[Nombres]]&amp;" "&amp;Tabla1[[#This Row],[Apellidos]])</f>
        <v>CAMILA FERNANDA MARIA IGNACIA MEZA ALVAREZ</v>
      </c>
      <c r="J2106" s="37" t="s">
        <v>4135</v>
      </c>
      <c r="K2106" s="37" t="s">
        <v>4136</v>
      </c>
      <c r="L2106" s="37" t="s">
        <v>2494</v>
      </c>
      <c r="M2106" s="37" t="s">
        <v>2493</v>
      </c>
      <c r="N2106" s="37" t="s">
        <v>2495</v>
      </c>
      <c r="O2106" s="37" t="s">
        <v>3240</v>
      </c>
      <c r="P2106" s="40">
        <v>43367</v>
      </c>
      <c r="Q2106" s="37"/>
      <c r="V2106" s="40">
        <v>34537</v>
      </c>
      <c r="W2106" s="37" t="s">
        <v>3342</v>
      </c>
      <c r="Y2106" s="37" t="str">
        <f>+IFERROR(VLOOKUP(Tabla1[[#This Row],[Supervisor]],STAFF!E:H,4,0),"")</f>
        <v/>
      </c>
      <c r="Z2106" s="40">
        <v>43367</v>
      </c>
      <c r="AA2106" s="40">
        <v>43383</v>
      </c>
      <c r="AC2106" s="40">
        <v>43384</v>
      </c>
      <c r="AD2106" s="37" t="s">
        <v>4180</v>
      </c>
      <c r="AE2106" s="37" t="s">
        <v>4180</v>
      </c>
      <c r="AF2106" s="37">
        <v>19234</v>
      </c>
      <c r="AG2106" s="37" t="s">
        <v>4193</v>
      </c>
      <c r="AJ2106" s="37" t="s">
        <v>5215</v>
      </c>
      <c r="AK2106" s="37" t="s">
        <v>3342</v>
      </c>
      <c r="AL2106" s="37">
        <v>45</v>
      </c>
      <c r="AN2106" s="37">
        <f>+IF(AL2106=45,1,"")</f>
        <v>1</v>
      </c>
      <c r="AO2106" s="40">
        <f ca="1">+TODAY()</f>
        <v>44256</v>
      </c>
      <c r="AP2106" s="41">
        <f ca="1">+IF(Tabla1[[#This Row],[Fecha Ingreso Plataforma]]="","",AO2106-AC2106)</f>
        <v>872</v>
      </c>
      <c r="AQ2106" s="40"/>
      <c r="AR2106" s="42">
        <f>+IF(Tabla1[[#This Row],[Fecha Baja]]="","",VALUE(1&amp;"/"&amp;MONTH(Tabla1[[#This Row],[Fecha Baja]])&amp;"/"&amp;YEAR(Tabla1[[#This Row],[Fecha Baja]])))</f>
        <v>43344</v>
      </c>
      <c r="AS2106" s="42">
        <f>IF(Tabla1[[#This Row],[Fecha Ingreso Plataforma]]="","",VALUE(1&amp;"/"&amp;MONTH(Tabla1[[#This Row],[Fecha Ingreso Plataforma]])&amp;"/"&amp;YEAR(Tabla1[[#This Row],[Fecha Ingreso Plataforma]])))</f>
        <v>43374</v>
      </c>
      <c r="AT2106" s="41" t="str">
        <f ca="1">+IF(AND(Tabla1[[#This Row],[dias]]&gt;=135,Tabla1[[#This Row],[Estado]]="Vigente"),"Si","No")</f>
        <v>No</v>
      </c>
      <c r="AU2106" s="37" t="str">
        <f>+IF(COUNTIF('PLAN EMPLEADO'!I:I,Tabla1[[#This Row],[Mail]])=0,"No","Si")</f>
        <v>No</v>
      </c>
      <c r="AV2106" s="89" t="s">
        <v>709</v>
      </c>
      <c r="AW2106" s="194"/>
    </row>
    <row r="2107" spans="1:49" x14ac:dyDescent="0.2">
      <c r="A2107" s="37" t="s">
        <v>27</v>
      </c>
      <c r="B2107" s="37" t="s">
        <v>3163</v>
      </c>
      <c r="C2107" s="37" t="s">
        <v>3264</v>
      </c>
      <c r="D2107" s="37" t="s">
        <v>30</v>
      </c>
      <c r="E2107" s="193" t="str">
        <f>+LEFT(Tabla1[[#This Row],[RutDV]],8)</f>
        <v>17174552</v>
      </c>
      <c r="F2107" s="193" t="str">
        <f>+RIGHT(Tabla1[[#This Row],[RutDV]],1)</f>
        <v>7</v>
      </c>
      <c r="G2107" s="37" t="s">
        <v>4151</v>
      </c>
      <c r="H2107" s="37" t="s">
        <v>4168</v>
      </c>
      <c r="I2107" s="37" t="str">
        <f>+TRIM(Tabla1[[#This Row],[Nombres]]&amp;" "&amp;Tabla1[[#This Row],[Apellidos]])</f>
        <v>EVELYN ESTEFANIA AGUILERA VARGAS</v>
      </c>
      <c r="J2107" s="37" t="s">
        <v>4124</v>
      </c>
      <c r="K2107" s="37" t="s">
        <v>4125</v>
      </c>
      <c r="L2107" s="37" t="s">
        <v>2494</v>
      </c>
      <c r="M2107" s="37" t="s">
        <v>2493</v>
      </c>
      <c r="N2107" s="37" t="s">
        <v>2495</v>
      </c>
      <c r="O2107" s="37" t="s">
        <v>3240</v>
      </c>
      <c r="P2107" s="40">
        <v>43367</v>
      </c>
      <c r="Q2107" s="37"/>
      <c r="V2107" s="40">
        <v>32666</v>
      </c>
      <c r="W2107" s="37" t="s">
        <v>3342</v>
      </c>
      <c r="Y2107" s="37" t="str">
        <f>+IFERROR(VLOOKUP(Tabla1[[#This Row],[Supervisor]],STAFF!E:H,4,0),"")</f>
        <v/>
      </c>
      <c r="Z2107" s="40">
        <v>43367</v>
      </c>
      <c r="AA2107" s="40">
        <v>43383</v>
      </c>
      <c r="AC2107" s="40">
        <v>43384</v>
      </c>
      <c r="AD2107" s="37" t="s">
        <v>4168</v>
      </c>
      <c r="AE2107" s="37" t="s">
        <v>4168</v>
      </c>
      <c r="AF2107" s="37">
        <v>19270</v>
      </c>
      <c r="AG2107" s="37" t="s">
        <v>4173</v>
      </c>
      <c r="AJ2107" s="37" t="s">
        <v>5215</v>
      </c>
      <c r="AK2107" s="37" t="s">
        <v>3342</v>
      </c>
      <c r="AL2107" s="37">
        <v>45</v>
      </c>
      <c r="AN2107" s="37">
        <f>+IF(AL2107=45,1,"")</f>
        <v>1</v>
      </c>
      <c r="AO2107" s="40">
        <f ca="1">+TODAY()</f>
        <v>44256</v>
      </c>
      <c r="AP2107" s="41">
        <f ca="1">+IF(Tabla1[[#This Row],[Fecha Ingreso Plataforma]]="","",AO2107-AC2107)</f>
        <v>872</v>
      </c>
      <c r="AQ2107" s="40"/>
      <c r="AR2107" s="42">
        <f>+IF(Tabla1[[#This Row],[Fecha Baja]]="","",VALUE(1&amp;"/"&amp;MONTH(Tabla1[[#This Row],[Fecha Baja]])&amp;"/"&amp;YEAR(Tabla1[[#This Row],[Fecha Baja]])))</f>
        <v>43344</v>
      </c>
      <c r="AS2107" s="42">
        <f>IF(Tabla1[[#This Row],[Fecha Ingreso Plataforma]]="","",VALUE(1&amp;"/"&amp;MONTH(Tabla1[[#This Row],[Fecha Ingreso Plataforma]])&amp;"/"&amp;YEAR(Tabla1[[#This Row],[Fecha Ingreso Plataforma]])))</f>
        <v>43374</v>
      </c>
      <c r="AT2107" s="41" t="str">
        <f ca="1">+IF(AND(Tabla1[[#This Row],[dias]]&gt;=135,Tabla1[[#This Row],[Estado]]="Vigente"),"Si","No")</f>
        <v>No</v>
      </c>
      <c r="AU2107" s="37" t="str">
        <f>+IF(COUNTIF('PLAN EMPLEADO'!I:I,Tabla1[[#This Row],[Mail]])=0,"No","Si")</f>
        <v>No</v>
      </c>
      <c r="AV2107" s="89" t="s">
        <v>709</v>
      </c>
      <c r="AW2107" s="194"/>
    </row>
    <row r="2108" spans="1:49" x14ac:dyDescent="0.2">
      <c r="A2108" s="37" t="s">
        <v>27</v>
      </c>
      <c r="B2108" s="37" t="s">
        <v>3163</v>
      </c>
      <c r="C2108" s="37" t="s">
        <v>3264</v>
      </c>
      <c r="D2108" s="37" t="s">
        <v>30</v>
      </c>
      <c r="E2108" s="193" t="str">
        <f>+LEFT(Tabla1[[#This Row],[RutDV]],8)</f>
        <v>40251024</v>
      </c>
      <c r="F2108" s="193" t="str">
        <f>+RIGHT(Tabla1[[#This Row],[RutDV]],1)</f>
        <v>2</v>
      </c>
      <c r="G2108" s="37" t="s">
        <v>4154</v>
      </c>
      <c r="H2108" s="37" t="s">
        <v>4176</v>
      </c>
      <c r="I2108" s="37" t="str">
        <f>+TRIM(Tabla1[[#This Row],[Nombres]]&amp;" "&amp;Tabla1[[#This Row],[Apellidos]])</f>
        <v>HANNIBAL JOSUE VALLEJO RENGIFO</v>
      </c>
      <c r="J2108" s="37" t="s">
        <v>4130</v>
      </c>
      <c r="K2108" s="37" t="s">
        <v>4131</v>
      </c>
      <c r="L2108" s="37" t="s">
        <v>2494</v>
      </c>
      <c r="M2108" s="37" t="s">
        <v>2493</v>
      </c>
      <c r="N2108" s="37" t="s">
        <v>2495</v>
      </c>
      <c r="O2108" s="37" t="s">
        <v>3240</v>
      </c>
      <c r="P2108" s="40">
        <v>43367</v>
      </c>
      <c r="Q2108" s="37"/>
      <c r="V2108" s="40">
        <v>43222</v>
      </c>
      <c r="W2108" s="37" t="s">
        <v>3342</v>
      </c>
      <c r="Y2108" s="37" t="str">
        <f>+IFERROR(VLOOKUP(Tabla1[[#This Row],[Supervisor]],STAFF!E:H,4,0),"")</f>
        <v/>
      </c>
      <c r="Z2108" s="40">
        <v>43367</v>
      </c>
      <c r="AA2108" s="40">
        <v>43383</v>
      </c>
      <c r="AC2108" s="40">
        <v>43384</v>
      </c>
      <c r="AD2108" s="37" t="s">
        <v>4176</v>
      </c>
      <c r="AE2108" s="37" t="s">
        <v>4176</v>
      </c>
      <c r="AF2108" s="37">
        <v>19097</v>
      </c>
      <c r="AG2108" s="37" t="s">
        <v>4189</v>
      </c>
      <c r="AJ2108" s="37" t="s">
        <v>5215</v>
      </c>
      <c r="AK2108" s="37" t="s">
        <v>3342</v>
      </c>
      <c r="AL2108" s="37">
        <v>45</v>
      </c>
      <c r="AN2108" s="37">
        <f>+IF(AL2108=45,1,"")</f>
        <v>1</v>
      </c>
      <c r="AO2108" s="40">
        <f ca="1">+TODAY()</f>
        <v>44256</v>
      </c>
      <c r="AP2108" s="41">
        <f ca="1">+IF(Tabla1[[#This Row],[Fecha Ingreso Plataforma]]="","",AO2108-AC2108)</f>
        <v>872</v>
      </c>
      <c r="AQ2108" s="40"/>
      <c r="AR2108" s="42">
        <f>+IF(Tabla1[[#This Row],[Fecha Baja]]="","",VALUE(1&amp;"/"&amp;MONTH(Tabla1[[#This Row],[Fecha Baja]])&amp;"/"&amp;YEAR(Tabla1[[#This Row],[Fecha Baja]])))</f>
        <v>43344</v>
      </c>
      <c r="AS2108" s="42">
        <f>IF(Tabla1[[#This Row],[Fecha Ingreso Plataforma]]="","",VALUE(1&amp;"/"&amp;MONTH(Tabla1[[#This Row],[Fecha Ingreso Plataforma]])&amp;"/"&amp;YEAR(Tabla1[[#This Row],[Fecha Ingreso Plataforma]])))</f>
        <v>43374</v>
      </c>
      <c r="AT2108" s="41" t="str">
        <f ca="1">+IF(AND(Tabla1[[#This Row],[dias]]&gt;=135,Tabla1[[#This Row],[Estado]]="Vigente"),"Si","No")</f>
        <v>No</v>
      </c>
      <c r="AU2108" s="37" t="str">
        <f>+IF(COUNTIF('PLAN EMPLEADO'!I:I,Tabla1[[#This Row],[Mail]])=0,"No","Si")</f>
        <v>No</v>
      </c>
      <c r="AV2108" s="89" t="s">
        <v>709</v>
      </c>
      <c r="AW2108" s="194"/>
    </row>
    <row r="2109" spans="1:49" x14ac:dyDescent="0.2">
      <c r="A2109" s="37" t="s">
        <v>27</v>
      </c>
      <c r="B2109" s="37" t="s">
        <v>3163</v>
      </c>
      <c r="C2109" s="37" t="s">
        <v>3264</v>
      </c>
      <c r="D2109" s="37" t="s">
        <v>30</v>
      </c>
      <c r="E2109" s="193" t="str">
        <f>+LEFT(Tabla1[[#This Row],[RutDV]],8)</f>
        <v>26301740</v>
      </c>
      <c r="F2109" s="193" t="str">
        <f>+RIGHT(Tabla1[[#This Row],[RutDV]],1)</f>
        <v>4</v>
      </c>
      <c r="G2109" s="37" t="s">
        <v>4164</v>
      </c>
      <c r="H2109" s="37" t="s">
        <v>4186</v>
      </c>
      <c r="I2109" s="37" t="str">
        <f>+TRIM(Tabla1[[#This Row],[Nombres]]&amp;" "&amp;Tabla1[[#This Row],[Apellidos]])</f>
        <v>INGRID ELENA RIOS FERNANDEZ</v>
      </c>
      <c r="J2109" s="37" t="s">
        <v>4559</v>
      </c>
      <c r="K2109" s="37" t="s">
        <v>4146</v>
      </c>
      <c r="L2109" s="37" t="s">
        <v>2494</v>
      </c>
      <c r="M2109" s="37" t="s">
        <v>2493</v>
      </c>
      <c r="N2109" s="37" t="s">
        <v>2495</v>
      </c>
      <c r="O2109" s="37" t="s">
        <v>3240</v>
      </c>
      <c r="P2109" s="40">
        <v>43367</v>
      </c>
      <c r="Q2109" s="37"/>
      <c r="V2109" s="40">
        <v>26188</v>
      </c>
      <c r="W2109" s="37" t="s">
        <v>3342</v>
      </c>
      <c r="Y2109" s="37" t="str">
        <f>+IFERROR(VLOOKUP(Tabla1[[#This Row],[Supervisor]],STAFF!E:H,4,0),"")</f>
        <v/>
      </c>
      <c r="Z2109" s="40">
        <v>43367</v>
      </c>
      <c r="AA2109" s="40">
        <v>43383</v>
      </c>
      <c r="AC2109" s="40">
        <v>43384</v>
      </c>
      <c r="AD2109" s="37" t="s">
        <v>4186</v>
      </c>
      <c r="AE2109" s="37" t="s">
        <v>4186</v>
      </c>
      <c r="AF2109" s="37">
        <v>19244</v>
      </c>
      <c r="AG2109" s="37" t="s">
        <v>4199</v>
      </c>
      <c r="AJ2109" s="37" t="s">
        <v>5215</v>
      </c>
      <c r="AK2109" s="37" t="s">
        <v>3342</v>
      </c>
      <c r="AL2109" s="37">
        <v>45</v>
      </c>
      <c r="AN2109" s="37">
        <f>+IF(AL2109=45,1,"")</f>
        <v>1</v>
      </c>
      <c r="AO2109" s="40">
        <f ca="1">+TODAY()</f>
        <v>44256</v>
      </c>
      <c r="AP2109" s="41">
        <f ca="1">+IF(Tabla1[[#This Row],[Fecha Ingreso Plataforma]]="","",AO2109-AC2109)</f>
        <v>872</v>
      </c>
      <c r="AQ2109" s="40"/>
      <c r="AR2109" s="42">
        <f>+IF(Tabla1[[#This Row],[Fecha Baja]]="","",VALUE(1&amp;"/"&amp;MONTH(Tabla1[[#This Row],[Fecha Baja]])&amp;"/"&amp;YEAR(Tabla1[[#This Row],[Fecha Baja]])))</f>
        <v>43344</v>
      </c>
      <c r="AS2109" s="42">
        <f>IF(Tabla1[[#This Row],[Fecha Ingreso Plataforma]]="","",VALUE(1&amp;"/"&amp;MONTH(Tabla1[[#This Row],[Fecha Ingreso Plataforma]])&amp;"/"&amp;YEAR(Tabla1[[#This Row],[Fecha Ingreso Plataforma]])))</f>
        <v>43374</v>
      </c>
      <c r="AT2109" s="41" t="str">
        <f ca="1">+IF(AND(Tabla1[[#This Row],[dias]]&gt;=135,Tabla1[[#This Row],[Estado]]="Vigente"),"Si","No")</f>
        <v>No</v>
      </c>
      <c r="AU2109" s="37" t="str">
        <f>+IF(COUNTIF('PLAN EMPLEADO'!I:I,Tabla1[[#This Row],[Mail]])=0,"No","Si")</f>
        <v>No</v>
      </c>
      <c r="AV2109" s="89" t="s">
        <v>709</v>
      </c>
      <c r="AW2109" s="194"/>
    </row>
    <row r="2110" spans="1:49" x14ac:dyDescent="0.2">
      <c r="A2110" s="37" t="s">
        <v>27</v>
      </c>
      <c r="B2110" s="37" t="s">
        <v>3163</v>
      </c>
      <c r="C2110" s="37" t="s">
        <v>3264</v>
      </c>
      <c r="D2110" s="37" t="s">
        <v>30</v>
      </c>
      <c r="E2110" s="193" t="str">
        <f>+LEFT(Tabla1[[#This Row],[RutDV]],8)</f>
        <v>24345137</v>
      </c>
      <c r="F2110" s="193" t="str">
        <f>+RIGHT(Tabla1[[#This Row],[RutDV]],1)</f>
        <v>K</v>
      </c>
      <c r="G2110" s="37" t="s">
        <v>4149</v>
      </c>
      <c r="H2110" s="37" t="s">
        <v>4166</v>
      </c>
      <c r="I2110" s="37" t="str">
        <f>+TRIM(Tabla1[[#This Row],[Nombres]]&amp;" "&amp;Tabla1[[#This Row],[Apellidos]])</f>
        <v>JOSE EUSEBIO MORA NAVARRO</v>
      </c>
      <c r="J2110" s="37" t="s">
        <v>4120</v>
      </c>
      <c r="K2110" s="37" t="s">
        <v>4121</v>
      </c>
      <c r="L2110" s="37" t="s">
        <v>2494</v>
      </c>
      <c r="M2110" s="37" t="s">
        <v>2493</v>
      </c>
      <c r="N2110" s="37" t="s">
        <v>2495</v>
      </c>
      <c r="O2110" s="37" t="s">
        <v>3108</v>
      </c>
      <c r="P2110" s="40">
        <v>43747</v>
      </c>
      <c r="Q2110" s="37"/>
      <c r="V2110" s="40">
        <v>30418</v>
      </c>
      <c r="W2110" s="37" t="s">
        <v>5418</v>
      </c>
      <c r="X2110" s="37" t="s">
        <v>2507</v>
      </c>
      <c r="Y2110" s="37" t="str">
        <f>+IFERROR(VLOOKUP(Tabla1[[#This Row],[Supervisor]],STAFF!E:H,4,0),"")</f>
        <v>WILLIAMS ENRIQUE DOMINGUEZ BARRADA</v>
      </c>
      <c r="Z2110" s="40">
        <v>43367</v>
      </c>
      <c r="AA2110" s="40">
        <v>43383</v>
      </c>
      <c r="AB2110" s="37" t="s">
        <v>2516</v>
      </c>
      <c r="AC2110" s="40">
        <v>43384</v>
      </c>
      <c r="AD2110" s="37" t="s">
        <v>4166</v>
      </c>
      <c r="AE2110" s="37" t="s">
        <v>4166</v>
      </c>
      <c r="AF2110" s="37">
        <v>19268</v>
      </c>
      <c r="AG2110" s="37" t="s">
        <v>4171</v>
      </c>
      <c r="AJ2110" s="37" t="s">
        <v>5215</v>
      </c>
      <c r="AK2110" s="37" t="s">
        <v>3342</v>
      </c>
      <c r="AL2110" s="37">
        <v>30</v>
      </c>
      <c r="AM2110" s="37" t="s">
        <v>3519</v>
      </c>
      <c r="AN2110" s="37" t="str">
        <f>+IF(AL2110=45,1,"")</f>
        <v/>
      </c>
      <c r="AO2110" s="40">
        <f ca="1">+TODAY()</f>
        <v>44256</v>
      </c>
      <c r="AP2110" s="41">
        <f ca="1">+IF(Tabla1[[#This Row],[Fecha Ingreso Plataforma]]="","",AO2110-AC2110)</f>
        <v>872</v>
      </c>
      <c r="AQ2110" s="40"/>
      <c r="AR2110" s="42">
        <f>+IF(Tabla1[[#This Row],[Fecha Baja]]="","",VALUE(1&amp;"/"&amp;MONTH(Tabla1[[#This Row],[Fecha Baja]])&amp;"/"&amp;YEAR(Tabla1[[#This Row],[Fecha Baja]])))</f>
        <v>43739</v>
      </c>
      <c r="AS2110" s="42">
        <f>IF(Tabla1[[#This Row],[Fecha Ingreso Plataforma]]="","",VALUE(1&amp;"/"&amp;MONTH(Tabla1[[#This Row],[Fecha Ingreso Plataforma]])&amp;"/"&amp;YEAR(Tabla1[[#This Row],[Fecha Ingreso Plataforma]])))</f>
        <v>43374</v>
      </c>
      <c r="AT2110" s="41" t="str">
        <f ca="1">+IF(AND(Tabla1[[#This Row],[dias]]&gt;=135,Tabla1[[#This Row],[Estado]]="Vigente"),"Si","No")</f>
        <v>No</v>
      </c>
      <c r="AU2110" s="37" t="str">
        <f>+IF(COUNTIF('PLAN EMPLEADO'!I:I,Tabla1[[#This Row],[Mail]])=0,"No","Si")</f>
        <v>Si</v>
      </c>
      <c r="AV2110" s="89" t="s">
        <v>709</v>
      </c>
      <c r="AW2110" s="194"/>
    </row>
    <row r="2111" spans="1:49" x14ac:dyDescent="0.2">
      <c r="A2111" s="37" t="s">
        <v>27</v>
      </c>
      <c r="B2111" s="37" t="s">
        <v>3163</v>
      </c>
      <c r="C2111" s="37" t="s">
        <v>3264</v>
      </c>
      <c r="D2111" s="37" t="s">
        <v>30</v>
      </c>
      <c r="E2111" s="193" t="str">
        <f>+LEFT(Tabla1[[#This Row],[RutDV]],8)</f>
        <v>26426817</v>
      </c>
      <c r="F2111" s="193" t="str">
        <f>+RIGHT(Tabla1[[#This Row],[RutDV]],1)</f>
        <v>6</v>
      </c>
      <c r="G2111" s="37" t="s">
        <v>4153</v>
      </c>
      <c r="H2111" s="37" t="s">
        <v>4170</v>
      </c>
      <c r="I2111" s="37" t="str">
        <f>+TRIM(Tabla1[[#This Row],[Nombres]]&amp;" "&amp;Tabla1[[#This Row],[Apellidos]])</f>
        <v>JORGE LUIS BASTIDAS ROSALES</v>
      </c>
      <c r="J2111" s="37" t="s">
        <v>4128</v>
      </c>
      <c r="K2111" s="37" t="s">
        <v>4129</v>
      </c>
      <c r="L2111" s="37" t="s">
        <v>2494</v>
      </c>
      <c r="M2111" s="37" t="s">
        <v>2493</v>
      </c>
      <c r="N2111" s="37" t="s">
        <v>2495</v>
      </c>
      <c r="O2111" s="37" t="s">
        <v>3240</v>
      </c>
      <c r="P2111" s="40">
        <v>43367</v>
      </c>
      <c r="Q2111" s="37"/>
      <c r="V2111" s="40">
        <v>22487</v>
      </c>
      <c r="W2111" s="37" t="s">
        <v>3342</v>
      </c>
      <c r="Y2111" s="37" t="str">
        <f>+IFERROR(VLOOKUP(Tabla1[[#This Row],[Supervisor]],STAFF!E:H,4,0),"")</f>
        <v/>
      </c>
      <c r="Z2111" s="40">
        <v>43367</v>
      </c>
      <c r="AA2111" s="40">
        <v>43383</v>
      </c>
      <c r="AC2111" s="40">
        <v>43384</v>
      </c>
      <c r="AD2111" s="37" t="s">
        <v>4170</v>
      </c>
      <c r="AE2111" s="37" t="s">
        <v>4170</v>
      </c>
      <c r="AF2111" s="37">
        <v>19273</v>
      </c>
      <c r="AG2111" s="37" t="s">
        <v>4175</v>
      </c>
      <c r="AJ2111" s="37" t="s">
        <v>5215</v>
      </c>
      <c r="AK2111" s="37" t="s">
        <v>3342</v>
      </c>
      <c r="AL2111" s="37">
        <v>45</v>
      </c>
      <c r="AN2111" s="37">
        <f>+IF(AL2111=45,1,"")</f>
        <v>1</v>
      </c>
      <c r="AO2111" s="40">
        <f ca="1">+TODAY()</f>
        <v>44256</v>
      </c>
      <c r="AP2111" s="41">
        <f ca="1">+IF(Tabla1[[#This Row],[Fecha Ingreso Plataforma]]="","",AO2111-AC2111)</f>
        <v>872</v>
      </c>
      <c r="AQ2111" s="40"/>
      <c r="AR2111" s="42">
        <f>+IF(Tabla1[[#This Row],[Fecha Baja]]="","",VALUE(1&amp;"/"&amp;MONTH(Tabla1[[#This Row],[Fecha Baja]])&amp;"/"&amp;YEAR(Tabla1[[#This Row],[Fecha Baja]])))</f>
        <v>43344</v>
      </c>
      <c r="AS2111" s="42">
        <f>IF(Tabla1[[#This Row],[Fecha Ingreso Plataforma]]="","",VALUE(1&amp;"/"&amp;MONTH(Tabla1[[#This Row],[Fecha Ingreso Plataforma]])&amp;"/"&amp;YEAR(Tabla1[[#This Row],[Fecha Ingreso Plataforma]])))</f>
        <v>43374</v>
      </c>
      <c r="AT2111" s="41" t="str">
        <f ca="1">+IF(AND(Tabla1[[#This Row],[dias]]&gt;=135,Tabla1[[#This Row],[Estado]]="Vigente"),"Si","No")</f>
        <v>No</v>
      </c>
      <c r="AU2111" s="37" t="str">
        <f>+IF(COUNTIF('PLAN EMPLEADO'!I:I,Tabla1[[#This Row],[Mail]])=0,"No","Si")</f>
        <v>No</v>
      </c>
      <c r="AV2111" s="89" t="s">
        <v>709</v>
      </c>
      <c r="AW2111" s="194"/>
    </row>
    <row r="2112" spans="1:49" x14ac:dyDescent="0.2">
      <c r="A2112" s="37" t="s">
        <v>27</v>
      </c>
      <c r="B2112" s="37" t="s">
        <v>3163</v>
      </c>
      <c r="C2112" s="37" t="s">
        <v>3264</v>
      </c>
      <c r="D2112" s="37" t="s">
        <v>30</v>
      </c>
      <c r="E2112" s="193" t="str">
        <f>+LEFT(Tabla1[[#This Row],[RutDV]],8)</f>
        <v>12658747</v>
      </c>
      <c r="F2112" s="193" t="str">
        <f>+RIGHT(Tabla1[[#This Row],[RutDV]],1)</f>
        <v>3</v>
      </c>
      <c r="G2112" s="37" t="s">
        <v>4152</v>
      </c>
      <c r="H2112" s="37" t="s">
        <v>4169</v>
      </c>
      <c r="I2112" s="37" t="str">
        <f>+TRIM(Tabla1[[#This Row],[Nombres]]&amp;" "&amp;Tabla1[[#This Row],[Apellidos]])</f>
        <v>KATTIA VALESKA ANFRUNS ROSALES</v>
      </c>
      <c r="J2112" s="37" t="s">
        <v>4126</v>
      </c>
      <c r="K2112" s="37" t="s">
        <v>4127</v>
      </c>
      <c r="L2112" s="37" t="s">
        <v>2494</v>
      </c>
      <c r="M2112" s="37" t="s">
        <v>2493</v>
      </c>
      <c r="N2112" s="37" t="s">
        <v>2495</v>
      </c>
      <c r="O2112" s="37" t="s">
        <v>3240</v>
      </c>
      <c r="P2112" s="40">
        <v>43367</v>
      </c>
      <c r="Q2112" s="37"/>
      <c r="V2112" s="40">
        <v>27202</v>
      </c>
      <c r="W2112" s="37" t="s">
        <v>3342</v>
      </c>
      <c r="Y2112" s="37" t="str">
        <f>+IFERROR(VLOOKUP(Tabla1[[#This Row],[Supervisor]],STAFF!E:H,4,0),"")</f>
        <v/>
      </c>
      <c r="Z2112" s="40">
        <v>43367</v>
      </c>
      <c r="AA2112" s="40">
        <v>43383</v>
      </c>
      <c r="AC2112" s="40">
        <v>43384</v>
      </c>
      <c r="AD2112" s="37" t="s">
        <v>4169</v>
      </c>
      <c r="AE2112" s="37" t="s">
        <v>4169</v>
      </c>
      <c r="AF2112" s="37">
        <v>19272</v>
      </c>
      <c r="AG2112" s="37" t="s">
        <v>4174</v>
      </c>
      <c r="AJ2112" s="37" t="s">
        <v>5215</v>
      </c>
      <c r="AK2112" s="37" t="s">
        <v>3342</v>
      </c>
      <c r="AL2112" s="37">
        <v>45</v>
      </c>
      <c r="AN2112" s="37">
        <f>+IF(AL2112=45,1,"")</f>
        <v>1</v>
      </c>
      <c r="AO2112" s="40">
        <f ca="1">+TODAY()</f>
        <v>44256</v>
      </c>
      <c r="AP2112" s="41">
        <f ca="1">+IF(Tabla1[[#This Row],[Fecha Ingreso Plataforma]]="","",AO2112-AC2112)</f>
        <v>872</v>
      </c>
      <c r="AQ2112" s="40"/>
      <c r="AR2112" s="42">
        <f>+IF(Tabla1[[#This Row],[Fecha Baja]]="","",VALUE(1&amp;"/"&amp;MONTH(Tabla1[[#This Row],[Fecha Baja]])&amp;"/"&amp;YEAR(Tabla1[[#This Row],[Fecha Baja]])))</f>
        <v>43344</v>
      </c>
      <c r="AS2112" s="42">
        <f>IF(Tabla1[[#This Row],[Fecha Ingreso Plataforma]]="","",VALUE(1&amp;"/"&amp;MONTH(Tabla1[[#This Row],[Fecha Ingreso Plataforma]])&amp;"/"&amp;YEAR(Tabla1[[#This Row],[Fecha Ingreso Plataforma]])))</f>
        <v>43374</v>
      </c>
      <c r="AT2112" s="41" t="str">
        <f ca="1">+IF(AND(Tabla1[[#This Row],[dias]]&gt;=135,Tabla1[[#This Row],[Estado]]="Vigente"),"Si","No")</f>
        <v>No</v>
      </c>
      <c r="AU2112" s="37" t="str">
        <f>+IF(COUNTIF('PLAN EMPLEADO'!I:I,Tabla1[[#This Row],[Mail]])=0,"No","Si")</f>
        <v>No</v>
      </c>
      <c r="AV2112" s="89" t="s">
        <v>709</v>
      </c>
      <c r="AW2112" s="194"/>
    </row>
    <row r="2113" spans="1:49" x14ac:dyDescent="0.2">
      <c r="A2113" s="37" t="s">
        <v>27</v>
      </c>
      <c r="B2113" s="37" t="s">
        <v>3163</v>
      </c>
      <c r="C2113" s="37" t="s">
        <v>3264</v>
      </c>
      <c r="D2113" s="37" t="s">
        <v>30</v>
      </c>
      <c r="E2113" s="193" t="str">
        <f>+LEFT(Tabla1[[#This Row],[RutDV]],8)</f>
        <v>26396178</v>
      </c>
      <c r="F2113" s="193" t="str">
        <f>+RIGHT(Tabla1[[#This Row],[RutDV]],1)</f>
        <v>1</v>
      </c>
      <c r="G2113" s="37" t="s">
        <v>4150</v>
      </c>
      <c r="H2113" s="37" t="s">
        <v>4167</v>
      </c>
      <c r="I2113" s="37" t="str">
        <f>+TRIM(Tabla1[[#This Row],[Nombres]]&amp;" "&amp;Tabla1[[#This Row],[Apellidos]])</f>
        <v>RANSES RAFAEL BLANCA GONZALEZ</v>
      </c>
      <c r="J2113" s="37" t="s">
        <v>4122</v>
      </c>
      <c r="K2113" s="37" t="s">
        <v>4123</v>
      </c>
      <c r="L2113" s="37" t="s">
        <v>2494</v>
      </c>
      <c r="M2113" s="37" t="s">
        <v>2493</v>
      </c>
      <c r="N2113" s="37" t="s">
        <v>2496</v>
      </c>
      <c r="P2113" s="40">
        <v>43483</v>
      </c>
      <c r="Q2113" s="37"/>
      <c r="V2113" s="40">
        <v>28767</v>
      </c>
      <c r="W2113" s="37" t="s">
        <v>5418</v>
      </c>
      <c r="X2113" s="37" t="s">
        <v>2507</v>
      </c>
      <c r="Y2113" s="37" t="str">
        <f>+IFERROR(VLOOKUP(Tabla1[[#This Row],[Supervisor]],STAFF!E:H,4,0),"")</f>
        <v>WILLIAMS ENRIQUE DOMINGUEZ BARRADA</v>
      </c>
      <c r="Z2113" s="40">
        <v>43367</v>
      </c>
      <c r="AA2113" s="40">
        <v>43383</v>
      </c>
      <c r="AC2113" s="40">
        <v>43390</v>
      </c>
      <c r="AD2113" s="37" t="s">
        <v>4167</v>
      </c>
      <c r="AE2113" s="37" t="s">
        <v>4167</v>
      </c>
      <c r="AF2113" s="37">
        <v>19269</v>
      </c>
      <c r="AG2113" s="37" t="s">
        <v>4172</v>
      </c>
      <c r="AJ2113" s="37" t="s">
        <v>5215</v>
      </c>
      <c r="AK2113" s="37" t="s">
        <v>3342</v>
      </c>
      <c r="AL2113" s="37">
        <v>45</v>
      </c>
      <c r="AM2113" s="37" t="s">
        <v>3519</v>
      </c>
      <c r="AN2113" s="37">
        <f>+IF(AL2113=45,1,"")</f>
        <v>1</v>
      </c>
      <c r="AO2113" s="40">
        <f ca="1">+TODAY()</f>
        <v>44256</v>
      </c>
      <c r="AP2113" s="41">
        <f ca="1">+IF(Tabla1[[#This Row],[Fecha Ingreso Plataforma]]="","",AO2113-AC2113)</f>
        <v>866</v>
      </c>
      <c r="AQ2113" s="40"/>
      <c r="AR2113" s="42">
        <f>+IF(Tabla1[[#This Row],[Fecha Baja]]="","",VALUE(1&amp;"/"&amp;MONTH(Tabla1[[#This Row],[Fecha Baja]])&amp;"/"&amp;YEAR(Tabla1[[#This Row],[Fecha Baja]])))</f>
        <v>43466</v>
      </c>
      <c r="AS2113" s="42">
        <f>IF(Tabla1[[#This Row],[Fecha Ingreso Plataforma]]="","",VALUE(1&amp;"/"&amp;MONTH(Tabla1[[#This Row],[Fecha Ingreso Plataforma]])&amp;"/"&amp;YEAR(Tabla1[[#This Row],[Fecha Ingreso Plataforma]])))</f>
        <v>43374</v>
      </c>
      <c r="AT2113" s="41" t="str">
        <f ca="1">+IF(AND(Tabla1[[#This Row],[dias]]&gt;=135,Tabla1[[#This Row],[Estado]]="Vigente"),"Si","No")</f>
        <v>No</v>
      </c>
      <c r="AU2113" s="37" t="str">
        <f>+IF(COUNTIF('PLAN EMPLEADO'!I:I,Tabla1[[#This Row],[Mail]])=0,"No","Si")</f>
        <v>No</v>
      </c>
      <c r="AV2113" s="89" t="s">
        <v>709</v>
      </c>
      <c r="AW2113" s="194"/>
    </row>
    <row r="2114" spans="1:49" x14ac:dyDescent="0.2">
      <c r="A2114" s="37" t="s">
        <v>27</v>
      </c>
      <c r="B2114" s="37" t="s">
        <v>3163</v>
      </c>
      <c r="C2114" s="37" t="s">
        <v>3264</v>
      </c>
      <c r="D2114" s="37" t="s">
        <v>30</v>
      </c>
      <c r="E2114" s="193" t="str">
        <f>+LEFT(Tabla1[[#This Row],[RutDV]],8)</f>
        <v>20006198</v>
      </c>
      <c r="F2114" s="193" t="str">
        <f>+RIGHT(Tabla1[[#This Row],[RutDV]],1)</f>
        <v>5</v>
      </c>
      <c r="G2114" s="37" t="s">
        <v>3287</v>
      </c>
      <c r="H2114" s="37" t="s">
        <v>3554</v>
      </c>
      <c r="I2114" s="37" t="str">
        <f>+TRIM(Tabla1[[#This Row],[Nombres]]&amp;" "&amp;Tabla1[[#This Row],[Apellidos]])</f>
        <v>BRAYAN JESUS AROS DONOSO</v>
      </c>
      <c r="J2114" s="37" t="s">
        <v>3332</v>
      </c>
      <c r="K2114" s="37" t="s">
        <v>3333</v>
      </c>
      <c r="L2114" s="37" t="s">
        <v>2494</v>
      </c>
      <c r="M2114" s="37" t="s">
        <v>2493</v>
      </c>
      <c r="N2114" s="37" t="s">
        <v>2495</v>
      </c>
      <c r="O2114" s="37" t="s">
        <v>3108</v>
      </c>
      <c r="P2114" s="40">
        <v>43567</v>
      </c>
      <c r="Q2114" s="37"/>
      <c r="V2114" s="40">
        <v>36251</v>
      </c>
      <c r="W2114" s="37" t="s">
        <v>7880</v>
      </c>
      <c r="X2114" s="37" t="s">
        <v>3190</v>
      </c>
      <c r="Y2114" s="37" t="str">
        <f>+IFERROR(VLOOKUP(Tabla1[[#This Row],[Supervisor]],STAFF!E:H,4,0),"")</f>
        <v/>
      </c>
      <c r="Z2114" s="40">
        <v>43396</v>
      </c>
      <c r="AA2114" s="40">
        <v>43399</v>
      </c>
      <c r="AB2114" s="37" t="s">
        <v>2516</v>
      </c>
      <c r="AC2114" s="40">
        <v>43278</v>
      </c>
      <c r="AD2114" s="37" t="s">
        <v>3554</v>
      </c>
      <c r="AE2114" s="37" t="s">
        <v>3554</v>
      </c>
      <c r="AF2114" s="37">
        <v>19157</v>
      </c>
      <c r="AG2114" s="37" t="s">
        <v>3555</v>
      </c>
      <c r="AJ2114" s="37" t="s">
        <v>5216</v>
      </c>
      <c r="AK2114" s="37" t="s">
        <v>3342</v>
      </c>
      <c r="AL2114" s="37">
        <v>45</v>
      </c>
      <c r="AM2114" s="37" t="s">
        <v>3519</v>
      </c>
      <c r="AN2114" s="37">
        <f>+IF(AL2114=45,1,"")</f>
        <v>1</v>
      </c>
      <c r="AO2114" s="40">
        <f ca="1">+TODAY()</f>
        <v>44256</v>
      </c>
      <c r="AP2114" s="41">
        <f ca="1">+IF(Tabla1[[#This Row],[Fecha Ingreso Plataforma]]="","",AO2114-AC2114)</f>
        <v>978</v>
      </c>
      <c r="AQ2114" s="40">
        <v>43403</v>
      </c>
      <c r="AR2114" s="42">
        <f>+IF(Tabla1[[#This Row],[Fecha Baja]]="","",VALUE(1&amp;"/"&amp;MONTH(Tabla1[[#This Row],[Fecha Baja]])&amp;"/"&amp;YEAR(Tabla1[[#This Row],[Fecha Baja]])))</f>
        <v>43556</v>
      </c>
      <c r="AS2114" s="42">
        <f>IF(Tabla1[[#This Row],[Fecha Ingreso Plataforma]]="","",VALUE(1&amp;"/"&amp;MONTH(Tabla1[[#This Row],[Fecha Ingreso Plataforma]])&amp;"/"&amp;YEAR(Tabla1[[#This Row],[Fecha Ingreso Plataforma]])))</f>
        <v>43252</v>
      </c>
      <c r="AT2114" s="41" t="str">
        <f ca="1">+IF(AND(Tabla1[[#This Row],[dias]]&gt;=135,Tabla1[[#This Row],[Estado]]="Vigente"),"Si","No")</f>
        <v>No</v>
      </c>
      <c r="AU2114" s="37" t="str">
        <f>+IF(COUNTIF('PLAN EMPLEADO'!I:I,Tabla1[[#This Row],[Mail]])=0,"No","Si")</f>
        <v>Si</v>
      </c>
      <c r="AV2114" s="89" t="s">
        <v>709</v>
      </c>
      <c r="AW2114" s="194"/>
    </row>
    <row r="2115" spans="1:49" x14ac:dyDescent="0.2">
      <c r="A2115" s="37" t="s">
        <v>27</v>
      </c>
      <c r="B2115" s="193" t="s">
        <v>3163</v>
      </c>
      <c r="C2115" s="193" t="s">
        <v>3264</v>
      </c>
      <c r="D2115" s="37" t="s">
        <v>30</v>
      </c>
      <c r="E2115" s="193" t="str">
        <f>+LEFT(Tabla1[[#This Row],[RutDV]],8)</f>
        <v>18494153</v>
      </c>
      <c r="F2115" s="193" t="str">
        <f>+RIGHT(Tabla1[[#This Row],[RutDV]],1)</f>
        <v>8</v>
      </c>
      <c r="G2115" s="37" t="s">
        <v>545</v>
      </c>
      <c r="H2115" s="37" t="s">
        <v>1162</v>
      </c>
      <c r="I2115" s="44" t="str">
        <f>+TRIM(Tabla1[[#This Row],[Nombres]]&amp;" "&amp;Tabla1[[#This Row],[Apellidos]])</f>
        <v>PABLO ANDRES RUIZ OLIVARES</v>
      </c>
      <c r="J2115" s="37" t="s">
        <v>2172</v>
      </c>
      <c r="K2115" s="37" t="s">
        <v>2237</v>
      </c>
      <c r="L2115" s="193" t="s">
        <v>2494</v>
      </c>
      <c r="M2115" s="193" t="s">
        <v>2493</v>
      </c>
      <c r="N2115" s="193" t="s">
        <v>2495</v>
      </c>
      <c r="O2115" s="193" t="s">
        <v>3108</v>
      </c>
      <c r="P2115" s="40">
        <v>44162</v>
      </c>
      <c r="Q2115" s="37"/>
      <c r="V2115" s="40">
        <v>34105</v>
      </c>
      <c r="W2115" s="180" t="s">
        <v>7880</v>
      </c>
      <c r="X2115" s="2" t="s">
        <v>3190</v>
      </c>
      <c r="Y2115" s="2" t="str">
        <f>+IFERROR(VLOOKUP(Tabla1[[#This Row],[Supervisor]],STAFF!E:H,4,0),"")</f>
        <v/>
      </c>
      <c r="Z2115" s="40">
        <v>43396</v>
      </c>
      <c r="AA2115" s="40">
        <v>43399</v>
      </c>
      <c r="AB2115" s="37" t="s">
        <v>2516</v>
      </c>
      <c r="AC2115" s="40">
        <v>43200</v>
      </c>
      <c r="AD2115" s="37" t="s">
        <v>1162</v>
      </c>
      <c r="AE2115" s="37" t="s">
        <v>1162</v>
      </c>
      <c r="AF2115" s="37">
        <v>19038</v>
      </c>
      <c r="AG2115" s="37" t="s">
        <v>2966</v>
      </c>
      <c r="AJ2115" s="37" t="s">
        <v>5216</v>
      </c>
      <c r="AK2115" s="37" t="s">
        <v>3342</v>
      </c>
      <c r="AL2115" s="37">
        <v>30</v>
      </c>
      <c r="AM2115" s="37" t="s">
        <v>3519</v>
      </c>
      <c r="AN2115" s="37" t="str">
        <f>+IF(AL2115=45,1,"")</f>
        <v/>
      </c>
      <c r="AO2115" s="40">
        <f ca="1">+TODAY()</f>
        <v>44256</v>
      </c>
      <c r="AP2115" s="41">
        <f ca="1">+IF(Tabla1[[#This Row],[Fecha Ingreso Plataforma]]="","",AO2115-AC2115)</f>
        <v>1056</v>
      </c>
      <c r="AQ2115" s="40">
        <v>44046</v>
      </c>
      <c r="AR2115" s="42">
        <f>+IF(Tabla1[[#This Row],[Fecha Baja]]="","",VALUE(1&amp;"/"&amp;MONTH(Tabla1[[#This Row],[Fecha Baja]])&amp;"/"&amp;YEAR(Tabla1[[#This Row],[Fecha Baja]])))</f>
        <v>44136</v>
      </c>
      <c r="AS2115" s="42">
        <f>IF(Tabla1[[#This Row],[Fecha Ingreso Plataforma]]="","",VALUE(1&amp;"/"&amp;MONTH(Tabla1[[#This Row],[Fecha Ingreso Plataforma]])&amp;"/"&amp;YEAR(Tabla1[[#This Row],[Fecha Ingreso Plataforma]])))</f>
        <v>43191</v>
      </c>
      <c r="AT2115" s="41" t="str">
        <f ca="1">+IF(AND(Tabla1[[#This Row],[dias]]&gt;=135,Tabla1[[#This Row],[Estado]]="Vigente"),"Si","No")</f>
        <v>No</v>
      </c>
      <c r="AU2115" s="37" t="str">
        <f>+IF(COUNTIF('PLAN EMPLEADO'!I:I,Tabla1[[#This Row],[Mail]])=0,"No","Si")</f>
        <v>Si</v>
      </c>
      <c r="AV2115" s="154" t="s">
        <v>709</v>
      </c>
      <c r="AW2115" s="194" t="s">
        <v>9010</v>
      </c>
    </row>
    <row r="2116" spans="1:49" x14ac:dyDescent="0.2">
      <c r="A2116" s="37" t="s">
        <v>27</v>
      </c>
      <c r="B2116" s="37" t="s">
        <v>3163</v>
      </c>
      <c r="C2116" s="37" t="s">
        <v>3264</v>
      </c>
      <c r="D2116" s="37" t="s">
        <v>30</v>
      </c>
      <c r="E2116" s="193" t="str">
        <f>+LEFT(Tabla1[[#This Row],[RutDV]],8)</f>
        <v>18183351</v>
      </c>
      <c r="F2116" s="193" t="str">
        <f>+RIGHT(Tabla1[[#This Row],[RutDV]],1)</f>
        <v>3</v>
      </c>
      <c r="G2116" s="37" t="s">
        <v>3707</v>
      </c>
      <c r="H2116" s="37" t="s">
        <v>3765</v>
      </c>
      <c r="I2116" s="37" t="str">
        <f>+TRIM(Tabla1[[#This Row],[Nombres]]&amp;" "&amp;Tabla1[[#This Row],[Apellidos]])</f>
        <v>PETER JHON VARGAS ALFARO</v>
      </c>
      <c r="J2116" s="37" t="s">
        <v>3674</v>
      </c>
      <c r="K2116" s="37" t="s">
        <v>3675</v>
      </c>
      <c r="L2116" s="86" t="s">
        <v>2494</v>
      </c>
      <c r="M2116" s="86" t="s">
        <v>2493</v>
      </c>
      <c r="N2116" s="86" t="s">
        <v>2495</v>
      </c>
      <c r="O2116" s="86" t="s">
        <v>3108</v>
      </c>
      <c r="P2116" s="40">
        <v>43903</v>
      </c>
      <c r="Q2116" s="37"/>
      <c r="V2116" s="40">
        <v>33829</v>
      </c>
      <c r="W2116" s="37" t="s">
        <v>6831</v>
      </c>
      <c r="X2116" s="37" t="s">
        <v>694</v>
      </c>
      <c r="Y2116" s="37" t="str">
        <f>+IFERROR(VLOOKUP(Tabla1[[#This Row],[Supervisor]],STAFF!E:H,4,0),"")</f>
        <v>WILLIAMS ENRIQUE DOMINGUEZ BARRADA</v>
      </c>
      <c r="Z2116" s="40">
        <v>43396</v>
      </c>
      <c r="AA2116" s="40">
        <v>43399</v>
      </c>
      <c r="AB2116" s="37" t="s">
        <v>2516</v>
      </c>
      <c r="AC2116" s="40">
        <v>43314</v>
      </c>
      <c r="AD2116" s="37" t="s">
        <v>3765</v>
      </c>
      <c r="AE2116" s="37" t="s">
        <v>3765</v>
      </c>
      <c r="AF2116" s="37">
        <v>19125</v>
      </c>
      <c r="AG2116" s="37" t="s">
        <v>3764</v>
      </c>
      <c r="AJ2116" s="37" t="s">
        <v>5216</v>
      </c>
      <c r="AK2116" s="37" t="s">
        <v>3342</v>
      </c>
      <c r="AL2116" s="37">
        <v>30</v>
      </c>
      <c r="AM2116" s="37" t="s">
        <v>3519</v>
      </c>
      <c r="AN2116" s="37" t="str">
        <f>+IF(AL2116=45,1,"")</f>
        <v/>
      </c>
      <c r="AO2116" s="40">
        <f ca="1">+TODAY()</f>
        <v>44256</v>
      </c>
      <c r="AP2116" s="41">
        <f ca="1">+IF(Tabla1[[#This Row],[Fecha Ingreso Plataforma]]="","",AO2116-AC2116)</f>
        <v>942</v>
      </c>
      <c r="AQ2116" s="40">
        <v>43403</v>
      </c>
      <c r="AR2116" s="42">
        <f>+IF(Tabla1[[#This Row],[Fecha Baja]]="","",VALUE(1&amp;"/"&amp;MONTH(Tabla1[[#This Row],[Fecha Baja]])&amp;"/"&amp;YEAR(Tabla1[[#This Row],[Fecha Baja]])))</f>
        <v>43891</v>
      </c>
      <c r="AS2116" s="42">
        <f>IF(Tabla1[[#This Row],[Fecha Ingreso Plataforma]]="","",VALUE(1&amp;"/"&amp;MONTH(Tabla1[[#This Row],[Fecha Ingreso Plataforma]])&amp;"/"&amp;YEAR(Tabla1[[#This Row],[Fecha Ingreso Plataforma]])))</f>
        <v>43313</v>
      </c>
      <c r="AT2116" s="41" t="str">
        <f ca="1">+IF(AND(Tabla1[[#This Row],[dias]]&gt;=135,Tabla1[[#This Row],[Estado]]="Vigente"),"Si","No")</f>
        <v>No</v>
      </c>
      <c r="AU2116" s="37" t="str">
        <f>+IF(COUNTIF('PLAN EMPLEADO'!I:I,Tabla1[[#This Row],[Mail]])=0,"No","Si")</f>
        <v>Si</v>
      </c>
      <c r="AV2116" s="89" t="s">
        <v>709</v>
      </c>
      <c r="AW2116" s="194"/>
    </row>
    <row r="2117" spans="1:49" x14ac:dyDescent="0.2">
      <c r="A2117" s="37" t="s">
        <v>27</v>
      </c>
      <c r="B2117" s="37" t="s">
        <v>3163</v>
      </c>
      <c r="C2117" s="37" t="s">
        <v>3264</v>
      </c>
      <c r="D2117" s="37" t="s">
        <v>30</v>
      </c>
      <c r="E2117" s="193" t="str">
        <f>+LEFT(Tabla1[[#This Row],[RutDV]],8)</f>
        <v>26521040</v>
      </c>
      <c r="F2117" s="193" t="str">
        <f>+RIGHT(Tabla1[[#This Row],[RutDV]],1)</f>
        <v>6</v>
      </c>
      <c r="G2117" s="37" t="s">
        <v>5082</v>
      </c>
      <c r="H2117" s="37" t="s">
        <v>5097</v>
      </c>
      <c r="I2117" s="37" t="str">
        <f>+TRIM(Tabla1[[#This Row],[Nombres]]&amp;" "&amp;Tabla1[[#This Row],[Apellidos]])</f>
        <v>ABEL DAMIN CALDERA AVILA</v>
      </c>
      <c r="J2117" s="37" t="s">
        <v>5056</v>
      </c>
      <c r="K2117" s="37" t="s">
        <v>5057</v>
      </c>
      <c r="L2117" s="37" t="s">
        <v>2494</v>
      </c>
      <c r="M2117" s="37" t="s">
        <v>2493</v>
      </c>
      <c r="N2117" s="37" t="s">
        <v>2496</v>
      </c>
      <c r="O2117" s="37" t="s">
        <v>3533</v>
      </c>
      <c r="P2117" s="40">
        <v>43674</v>
      </c>
      <c r="Q2117" s="37"/>
      <c r="V2117" s="40">
        <v>32913</v>
      </c>
      <c r="W2117" s="37" t="s">
        <v>5412</v>
      </c>
      <c r="X2117" s="37" t="s">
        <v>3852</v>
      </c>
      <c r="Y2117" s="37" t="str">
        <f>+IFERROR(VLOOKUP(Tabla1[[#This Row],[Supervisor]],STAFF!E:H,4,0),"")</f>
        <v>WILLIAMS ENRIQUE DOMINGUEZ BARRADA</v>
      </c>
      <c r="Z2117" s="40">
        <v>43473</v>
      </c>
      <c r="AA2117" s="40">
        <v>43488</v>
      </c>
      <c r="AC2117" s="40">
        <v>43489</v>
      </c>
      <c r="AD2117" s="37" t="s">
        <v>5097</v>
      </c>
      <c r="AE2117" s="37" t="s">
        <v>5097</v>
      </c>
      <c r="AF2117" s="37">
        <v>19095</v>
      </c>
      <c r="AG2117" s="37" t="s">
        <v>5116</v>
      </c>
      <c r="AJ2117" s="37" t="s">
        <v>5127</v>
      </c>
      <c r="AK2117" s="37" t="s">
        <v>3342</v>
      </c>
      <c r="AL2117" s="37">
        <v>30</v>
      </c>
      <c r="AN2117" s="37" t="str">
        <f>+IF(AL2117=45,1,"")</f>
        <v/>
      </c>
      <c r="AO2117" s="40">
        <f ca="1">+TODAY()</f>
        <v>44256</v>
      </c>
      <c r="AP2117" s="41">
        <f ca="1">+IF(Tabla1[[#This Row],[Fecha Ingreso Plataforma]]="","",AO2117-AC2117)</f>
        <v>767</v>
      </c>
      <c r="AQ2117" s="40"/>
      <c r="AR2117" s="42">
        <f>+IF(Tabla1[[#This Row],[Fecha Baja]]="","",VALUE(1&amp;"/"&amp;MONTH(Tabla1[[#This Row],[Fecha Baja]])&amp;"/"&amp;YEAR(Tabla1[[#This Row],[Fecha Baja]])))</f>
        <v>43647</v>
      </c>
      <c r="AS2117" s="42">
        <f>IF(Tabla1[[#This Row],[Fecha Ingreso Plataforma]]="","",VALUE(1&amp;"/"&amp;MONTH(Tabla1[[#This Row],[Fecha Ingreso Plataforma]])&amp;"/"&amp;YEAR(Tabla1[[#This Row],[Fecha Ingreso Plataforma]])))</f>
        <v>43466</v>
      </c>
      <c r="AT2117" s="41" t="str">
        <f ca="1">+IF(AND(Tabla1[[#This Row],[dias]]&gt;=135,Tabla1[[#This Row],[Estado]]="Vigente"),"Si","No")</f>
        <v>No</v>
      </c>
      <c r="AU2117" s="37" t="str">
        <f>+IF(COUNTIF('PLAN EMPLEADO'!I:I,Tabla1[[#This Row],[Mail]])=0,"No","Si")</f>
        <v>No</v>
      </c>
      <c r="AV2117" s="89" t="s">
        <v>709</v>
      </c>
      <c r="AW2117" s="194"/>
    </row>
    <row r="2118" spans="1:49" x14ac:dyDescent="0.2">
      <c r="A2118" s="37" t="s">
        <v>27</v>
      </c>
      <c r="B2118" s="193" t="s">
        <v>3163</v>
      </c>
      <c r="C2118" s="193" t="s">
        <v>3264</v>
      </c>
      <c r="D2118" s="37" t="s">
        <v>30</v>
      </c>
      <c r="E2118" s="193" t="str">
        <f>+LEFT(Tabla1[[#This Row],[RutDV]],8)</f>
        <v>19769867</v>
      </c>
      <c r="F2118" s="193" t="str">
        <f>+RIGHT(Tabla1[[#This Row],[RutDV]],1)</f>
        <v>5</v>
      </c>
      <c r="G2118" s="37" t="s">
        <v>5085</v>
      </c>
      <c r="H2118" s="37" t="s">
        <v>5101</v>
      </c>
      <c r="I2118" s="44" t="str">
        <f>+TRIM(Tabla1[[#This Row],[Nombres]]&amp;" "&amp;Tabla1[[#This Row],[Apellidos]])</f>
        <v>CARLA ESPERANZA MORALES ESPINOZA</v>
      </c>
      <c r="J2118" s="37" t="s">
        <v>5064</v>
      </c>
      <c r="K2118" s="37" t="s">
        <v>5065</v>
      </c>
      <c r="L2118" s="193" t="s">
        <v>2494</v>
      </c>
      <c r="M2118" s="193" t="s">
        <v>2493</v>
      </c>
      <c r="N2118" s="193" t="s">
        <v>2496</v>
      </c>
      <c r="O2118" s="193" t="s">
        <v>3533</v>
      </c>
      <c r="P2118" s="195">
        <v>44124</v>
      </c>
      <c r="Q2118" s="37"/>
      <c r="S2118" s="196"/>
      <c r="V2118" s="40">
        <v>35700</v>
      </c>
      <c r="W2118" s="40" t="s">
        <v>8319</v>
      </c>
      <c r="X2118" s="37" t="s">
        <v>4468</v>
      </c>
      <c r="Y2118" s="37" t="str">
        <f>+IFERROR(VLOOKUP(Tabla1[[#This Row],[Supervisor]],STAFF!E:H,4,0),"")</f>
        <v>FRANCISCO JAVIER SUAREZ VEGA</v>
      </c>
      <c r="Z2118" s="40">
        <v>43473</v>
      </c>
      <c r="AA2118" s="40">
        <v>43488</v>
      </c>
      <c r="AC2118" s="40">
        <v>43489</v>
      </c>
      <c r="AD2118" s="37" t="s">
        <v>5101</v>
      </c>
      <c r="AE2118" s="37" t="s">
        <v>5101</v>
      </c>
      <c r="AF2118" s="37">
        <v>19010</v>
      </c>
      <c r="AG2118" s="37" t="s">
        <v>5120</v>
      </c>
      <c r="AJ2118" s="37" t="s">
        <v>5127</v>
      </c>
      <c r="AK2118" s="37" t="s">
        <v>3342</v>
      </c>
      <c r="AL2118" s="37">
        <v>30</v>
      </c>
      <c r="AM2118" s="37" t="s">
        <v>3519</v>
      </c>
      <c r="AN2118" s="37" t="str">
        <f>+IF(AL2118=45,1,"")</f>
        <v/>
      </c>
      <c r="AO2118" s="40">
        <f ca="1">+TODAY()</f>
        <v>44256</v>
      </c>
      <c r="AP2118" s="41">
        <f ca="1">+IF(Tabla1[[#This Row],[Fecha Ingreso Plataforma]]="","",AO2118-AC2118)</f>
        <v>767</v>
      </c>
      <c r="AQ2118" s="40">
        <v>44046</v>
      </c>
      <c r="AR2118" s="42">
        <f>+IF(Tabla1[[#This Row],[Fecha Baja]]="","",VALUE(1&amp;"/"&amp;MONTH(Tabla1[[#This Row],[Fecha Baja]])&amp;"/"&amp;YEAR(Tabla1[[#This Row],[Fecha Baja]])))</f>
        <v>44105</v>
      </c>
      <c r="AS2118" s="42">
        <f>IF(Tabla1[[#This Row],[Fecha Ingreso Plataforma]]="","",VALUE(1&amp;"/"&amp;MONTH(Tabla1[[#This Row],[Fecha Ingreso Plataforma]])&amp;"/"&amp;YEAR(Tabla1[[#This Row],[Fecha Ingreso Plataforma]])))</f>
        <v>43466</v>
      </c>
      <c r="AT2118" s="41" t="str">
        <f ca="1">+IF(AND(Tabla1[[#This Row],[dias]]&gt;=135,Tabla1[[#This Row],[Estado]]="Vigente"),"Si","No")</f>
        <v>No</v>
      </c>
      <c r="AU2118" s="37" t="str">
        <f>+IF(COUNTIF('PLAN EMPLEADO'!I:I,Tabla1[[#This Row],[Mail]])=0,"No","Si")</f>
        <v>Si</v>
      </c>
      <c r="AV2118" s="154" t="s">
        <v>709</v>
      </c>
      <c r="AW2118" s="194" t="s">
        <v>9010</v>
      </c>
    </row>
    <row r="2119" spans="1:49" x14ac:dyDescent="0.2">
      <c r="A2119" s="37" t="s">
        <v>27</v>
      </c>
      <c r="B2119" s="193" t="s">
        <v>3163</v>
      </c>
      <c r="C2119" s="193" t="s">
        <v>3264</v>
      </c>
      <c r="D2119" s="37" t="s">
        <v>30</v>
      </c>
      <c r="E2119" s="193" t="str">
        <f>+LEFT(Tabla1[[#This Row],[RutDV]],8)</f>
        <v>17014881</v>
      </c>
      <c r="F2119" s="193" t="str">
        <f>+RIGHT(Tabla1[[#This Row],[RutDV]],1)</f>
        <v>9</v>
      </c>
      <c r="G2119" s="37" t="s">
        <v>5084</v>
      </c>
      <c r="H2119" s="37" t="s">
        <v>5100</v>
      </c>
      <c r="I2119" s="44" t="str">
        <f>+TRIM(Tabla1[[#This Row],[Nombres]]&amp;" "&amp;Tabla1[[#This Row],[Apellidos]])</f>
        <v>CARLOS HERNAN CONTRERAS RODRIGUEZ</v>
      </c>
      <c r="J2119" s="37" t="s">
        <v>5062</v>
      </c>
      <c r="K2119" s="37" t="s">
        <v>5063</v>
      </c>
      <c r="L2119" s="193" t="s">
        <v>2494</v>
      </c>
      <c r="M2119" s="193" t="s">
        <v>2493</v>
      </c>
      <c r="N2119" s="193" t="s">
        <v>2495</v>
      </c>
      <c r="O2119" s="193" t="s">
        <v>3108</v>
      </c>
      <c r="P2119" s="40">
        <v>44162</v>
      </c>
      <c r="Q2119" s="37"/>
      <c r="V2119" s="40">
        <v>32374</v>
      </c>
      <c r="W2119" s="180" t="s">
        <v>7880</v>
      </c>
      <c r="X2119" s="2" t="s">
        <v>3190</v>
      </c>
      <c r="Y2119" s="2" t="str">
        <f>+IFERROR(VLOOKUP(Tabla1[[#This Row],[Supervisor]],STAFF!E:H,4,0),"")</f>
        <v/>
      </c>
      <c r="Z2119" s="40">
        <v>43473</v>
      </c>
      <c r="AA2119" s="40">
        <v>43488</v>
      </c>
      <c r="AC2119" s="40">
        <v>43493</v>
      </c>
      <c r="AD2119" s="37" t="s">
        <v>5100</v>
      </c>
      <c r="AE2119" s="37" t="s">
        <v>5100</v>
      </c>
      <c r="AF2119" s="37">
        <v>19111</v>
      </c>
      <c r="AG2119" s="37" t="s">
        <v>5119</v>
      </c>
      <c r="AJ2119" s="37" t="s">
        <v>5127</v>
      </c>
      <c r="AK2119" s="37" t="s">
        <v>3342</v>
      </c>
      <c r="AL2119" s="37">
        <v>45</v>
      </c>
      <c r="AM2119" s="37" t="s">
        <v>3519</v>
      </c>
      <c r="AN2119" s="37">
        <f>+IF(AL2119=45,1,"")</f>
        <v>1</v>
      </c>
      <c r="AO2119" s="40">
        <f ca="1">+TODAY()</f>
        <v>44256</v>
      </c>
      <c r="AP2119" s="41">
        <f ca="1">+IF(Tabla1[[#This Row],[Fecha Ingreso Plataforma]]="","",AO2119-AC2119)</f>
        <v>763</v>
      </c>
      <c r="AQ2119" s="40">
        <v>44046</v>
      </c>
      <c r="AR2119" s="42">
        <f>+IF(Tabla1[[#This Row],[Fecha Baja]]="","",VALUE(1&amp;"/"&amp;MONTH(Tabla1[[#This Row],[Fecha Baja]])&amp;"/"&amp;YEAR(Tabla1[[#This Row],[Fecha Baja]])))</f>
        <v>44136</v>
      </c>
      <c r="AS2119" s="42">
        <f>IF(Tabla1[[#This Row],[Fecha Ingreso Plataforma]]="","",VALUE(1&amp;"/"&amp;MONTH(Tabla1[[#This Row],[Fecha Ingreso Plataforma]])&amp;"/"&amp;YEAR(Tabla1[[#This Row],[Fecha Ingreso Plataforma]])))</f>
        <v>43466</v>
      </c>
      <c r="AT2119" s="41" t="str">
        <f ca="1">+IF(AND(Tabla1[[#This Row],[dias]]&gt;=135,Tabla1[[#This Row],[Estado]]="Vigente"),"Si","No")</f>
        <v>No</v>
      </c>
      <c r="AU2119" s="37" t="str">
        <f>+IF(COUNTIF('PLAN EMPLEADO'!I:I,Tabla1[[#This Row],[Mail]])=0,"No","Si")</f>
        <v>Si</v>
      </c>
      <c r="AV2119" s="154" t="s">
        <v>709</v>
      </c>
      <c r="AW2119" s="194" t="s">
        <v>9010</v>
      </c>
    </row>
    <row r="2120" spans="1:49" x14ac:dyDescent="0.2">
      <c r="A2120" s="37" t="s">
        <v>27</v>
      </c>
      <c r="B2120" s="37" t="s">
        <v>3163</v>
      </c>
      <c r="C2120" s="37" t="s">
        <v>3264</v>
      </c>
      <c r="D2120" s="37" t="s">
        <v>30</v>
      </c>
      <c r="E2120" s="193" t="str">
        <f>+LEFT(Tabla1[[#This Row],[RutDV]],8)</f>
        <v>26566164</v>
      </c>
      <c r="F2120" s="193" t="str">
        <f>+RIGHT(Tabla1[[#This Row],[RutDV]],1)</f>
        <v>5</v>
      </c>
      <c r="G2120" s="37" t="s">
        <v>5089</v>
      </c>
      <c r="H2120" s="37" t="s">
        <v>3842</v>
      </c>
      <c r="I2120" s="37" t="str">
        <f>+TRIM(Tabla1[[#This Row],[Nombres]]&amp;" "&amp;Tabla1[[#This Row],[Apellidos]])</f>
        <v>EVELYN EDILIA ROSALES SANCHEZ</v>
      </c>
      <c r="J2120" s="37" t="s">
        <v>5072</v>
      </c>
      <c r="K2120" s="37" t="s">
        <v>3814</v>
      </c>
      <c r="L2120" s="37" t="s">
        <v>2494</v>
      </c>
      <c r="M2120" s="37" t="s">
        <v>2493</v>
      </c>
      <c r="N2120" s="37" t="s">
        <v>2495</v>
      </c>
      <c r="O2120" s="37" t="s">
        <v>3107</v>
      </c>
      <c r="P2120" s="40">
        <v>43684</v>
      </c>
      <c r="Q2120" s="37"/>
      <c r="V2120" s="40">
        <v>32632</v>
      </c>
      <c r="W2120" s="37" t="s">
        <v>5412</v>
      </c>
      <c r="X2120" s="37" t="s">
        <v>3852</v>
      </c>
      <c r="Y2120" s="37" t="str">
        <f>+IFERROR(VLOOKUP(Tabla1[[#This Row],[Supervisor]],STAFF!E:H,4,0),"")</f>
        <v>WILLIAMS ENRIQUE DOMINGUEZ BARRADA</v>
      </c>
      <c r="Z2120" s="40">
        <v>43473</v>
      </c>
      <c r="AA2120" s="40">
        <v>43488</v>
      </c>
      <c r="AC2120" s="40">
        <v>43489</v>
      </c>
      <c r="AD2120" s="37" t="s">
        <v>3842</v>
      </c>
      <c r="AE2120" s="37" t="s">
        <v>3842</v>
      </c>
      <c r="AF2120" s="37">
        <v>19135</v>
      </c>
      <c r="AG2120" s="37" t="s">
        <v>3843</v>
      </c>
      <c r="AJ2120" s="37" t="s">
        <v>5127</v>
      </c>
      <c r="AK2120" s="37" t="s">
        <v>3342</v>
      </c>
      <c r="AL2120" s="37">
        <v>30</v>
      </c>
      <c r="AN2120" s="37" t="str">
        <f>+IF(AL2120=45,1,"")</f>
        <v/>
      </c>
      <c r="AO2120" s="40">
        <f ca="1">+TODAY()</f>
        <v>44256</v>
      </c>
      <c r="AP2120" s="41">
        <f ca="1">+IF(Tabla1[[#This Row],[Fecha Ingreso Plataforma]]="","",AO2120-AC2120)</f>
        <v>767</v>
      </c>
      <c r="AQ2120" s="40"/>
      <c r="AR2120" s="42">
        <f>+IF(Tabla1[[#This Row],[Fecha Baja]]="","",VALUE(1&amp;"/"&amp;MONTH(Tabla1[[#This Row],[Fecha Baja]])&amp;"/"&amp;YEAR(Tabla1[[#This Row],[Fecha Baja]])))</f>
        <v>43678</v>
      </c>
      <c r="AS2120" s="42">
        <f>IF(Tabla1[[#This Row],[Fecha Ingreso Plataforma]]="","",VALUE(1&amp;"/"&amp;MONTH(Tabla1[[#This Row],[Fecha Ingreso Plataforma]])&amp;"/"&amp;YEAR(Tabla1[[#This Row],[Fecha Ingreso Plataforma]])))</f>
        <v>43466</v>
      </c>
      <c r="AT2120" s="41" t="str">
        <f ca="1">+IF(AND(Tabla1[[#This Row],[dias]]&gt;=135,Tabla1[[#This Row],[Estado]]="Vigente"),"Si","No")</f>
        <v>No</v>
      </c>
      <c r="AU2120" s="37" t="str">
        <f>+IF(COUNTIF('PLAN EMPLEADO'!I:I,Tabla1[[#This Row],[Mail]])=0,"No","Si")</f>
        <v>No</v>
      </c>
      <c r="AV2120" s="89" t="s">
        <v>709</v>
      </c>
      <c r="AW2120" s="194"/>
    </row>
    <row r="2121" spans="1:49" x14ac:dyDescent="0.2">
      <c r="A2121" s="37" t="s">
        <v>27</v>
      </c>
      <c r="B2121" s="37" t="s">
        <v>3163</v>
      </c>
      <c r="C2121" s="37" t="s">
        <v>3264</v>
      </c>
      <c r="D2121" s="37" t="s">
        <v>30</v>
      </c>
      <c r="E2121" s="193" t="str">
        <f>+LEFT(Tabla1[[#This Row],[RutDV]],8)</f>
        <v>26628481</v>
      </c>
      <c r="F2121" s="193" t="str">
        <f>+RIGHT(Tabla1[[#This Row],[RutDV]],1)</f>
        <v>0</v>
      </c>
      <c r="G2121" s="37" t="s">
        <v>5080</v>
      </c>
      <c r="H2121" s="37" t="s">
        <v>5095</v>
      </c>
      <c r="I2121" s="37" t="str">
        <f>+TRIM(Tabla1[[#This Row],[Nombres]]&amp;" "&amp;Tabla1[[#This Row],[Apellidos]])</f>
        <v>JHONNATHAN ENRIQUE ROSALES SANCHEZ</v>
      </c>
      <c r="J2121" s="37" t="s">
        <v>5053</v>
      </c>
      <c r="K2121" s="37" t="s">
        <v>3814</v>
      </c>
      <c r="L2121" s="37" t="s">
        <v>2494</v>
      </c>
      <c r="M2121" s="37" t="s">
        <v>2493</v>
      </c>
      <c r="N2121" s="37" t="s">
        <v>2496</v>
      </c>
      <c r="O2121" s="37" t="s">
        <v>3533</v>
      </c>
      <c r="P2121" s="40">
        <v>43559</v>
      </c>
      <c r="Q2121" s="37"/>
      <c r="V2121" s="40">
        <v>29010</v>
      </c>
      <c r="W2121" s="37" t="s">
        <v>5412</v>
      </c>
      <c r="X2121" s="37" t="s">
        <v>3852</v>
      </c>
      <c r="Y2121" s="37" t="str">
        <f>+IFERROR(VLOOKUP(Tabla1[[#This Row],[Supervisor]],STAFF!E:H,4,0),"")</f>
        <v>WILLIAMS ENRIQUE DOMINGUEZ BARRADA</v>
      </c>
      <c r="Z2121" s="40">
        <v>43473</v>
      </c>
      <c r="AA2121" s="40">
        <v>43488</v>
      </c>
      <c r="AC2121" s="40">
        <v>43489</v>
      </c>
      <c r="AD2121" s="37" t="s">
        <v>5095</v>
      </c>
      <c r="AE2121" s="37" t="s">
        <v>5095</v>
      </c>
      <c r="AF2121" s="37">
        <v>19094</v>
      </c>
      <c r="AG2121" s="37" t="s">
        <v>5114</v>
      </c>
      <c r="AJ2121" s="37" t="s">
        <v>5127</v>
      </c>
      <c r="AK2121" s="37" t="s">
        <v>3342</v>
      </c>
      <c r="AL2121" s="37">
        <v>30</v>
      </c>
      <c r="AN2121" s="37" t="str">
        <f>+IF(AL2121=45,1,"")</f>
        <v/>
      </c>
      <c r="AO2121" s="40">
        <f ca="1">+TODAY()</f>
        <v>44256</v>
      </c>
      <c r="AP2121" s="41">
        <f ca="1">+IF(Tabla1[[#This Row],[Fecha Ingreso Plataforma]]="","",AO2121-AC2121)</f>
        <v>767</v>
      </c>
      <c r="AQ2121" s="40"/>
      <c r="AR2121" s="42">
        <f>+IF(Tabla1[[#This Row],[Fecha Baja]]="","",VALUE(1&amp;"/"&amp;MONTH(Tabla1[[#This Row],[Fecha Baja]])&amp;"/"&amp;YEAR(Tabla1[[#This Row],[Fecha Baja]])))</f>
        <v>43556</v>
      </c>
      <c r="AS2121" s="42">
        <f>IF(Tabla1[[#This Row],[Fecha Ingreso Plataforma]]="","",VALUE(1&amp;"/"&amp;MONTH(Tabla1[[#This Row],[Fecha Ingreso Plataforma]])&amp;"/"&amp;YEAR(Tabla1[[#This Row],[Fecha Ingreso Plataforma]])))</f>
        <v>43466</v>
      </c>
      <c r="AT2121" s="41" t="str">
        <f ca="1">+IF(AND(Tabla1[[#This Row],[dias]]&gt;=135,Tabla1[[#This Row],[Estado]]="Vigente"),"Si","No")</f>
        <v>No</v>
      </c>
      <c r="AU2121" s="37" t="str">
        <f>+IF(COUNTIF('PLAN EMPLEADO'!I:I,Tabla1[[#This Row],[Mail]])=0,"No","Si")</f>
        <v>No</v>
      </c>
      <c r="AV2121" s="89" t="s">
        <v>709</v>
      </c>
      <c r="AW2121" s="194"/>
    </row>
    <row r="2122" spans="1:49" x14ac:dyDescent="0.2">
      <c r="A2122" s="37" t="s">
        <v>27</v>
      </c>
      <c r="B2122" s="37" t="s">
        <v>3163</v>
      </c>
      <c r="C2122" s="37" t="s">
        <v>3264</v>
      </c>
      <c r="D2122" s="37" t="s">
        <v>30</v>
      </c>
      <c r="E2122" s="193" t="str">
        <f>+LEFT(Tabla1[[#This Row],[RutDV]],8)</f>
        <v>15053380</v>
      </c>
      <c r="F2122" s="193" t="str">
        <f>+RIGHT(Tabla1[[#This Row],[RutDV]],1)</f>
        <v>5</v>
      </c>
      <c r="G2122" s="37" t="s">
        <v>5081</v>
      </c>
      <c r="H2122" s="37" t="s">
        <v>5096</v>
      </c>
      <c r="I2122" s="37" t="str">
        <f>+TRIM(Tabla1[[#This Row],[Nombres]]&amp;" "&amp;Tabla1[[#This Row],[Apellidos]])</f>
        <v>JAVIER OSVALDO ALBANES CARCAMO</v>
      </c>
      <c r="J2122" s="37" t="s">
        <v>5054</v>
      </c>
      <c r="K2122" s="37" t="s">
        <v>5055</v>
      </c>
      <c r="L2122" s="37" t="s">
        <v>2494</v>
      </c>
      <c r="M2122" s="37" t="s">
        <v>2493</v>
      </c>
      <c r="N2122" s="37" t="s">
        <v>2495</v>
      </c>
      <c r="O2122" s="37" t="s">
        <v>3240</v>
      </c>
      <c r="P2122" s="40">
        <v>43532</v>
      </c>
      <c r="Q2122" s="37"/>
      <c r="V2122" s="40">
        <v>30401</v>
      </c>
      <c r="W2122" s="37" t="s">
        <v>5412</v>
      </c>
      <c r="X2122" s="37" t="s">
        <v>3852</v>
      </c>
      <c r="Y2122" s="37" t="str">
        <f>+IFERROR(VLOOKUP(Tabla1[[#This Row],[Supervisor]],STAFF!E:H,4,0),"")</f>
        <v>WILLIAMS ENRIQUE DOMINGUEZ BARRADA</v>
      </c>
      <c r="Z2122" s="40">
        <v>43473</v>
      </c>
      <c r="AA2122" s="40">
        <v>43488</v>
      </c>
      <c r="AC2122" s="40">
        <v>43489</v>
      </c>
      <c r="AD2122" s="37" t="s">
        <v>5096</v>
      </c>
      <c r="AE2122" s="37" t="s">
        <v>5096</v>
      </c>
      <c r="AF2122" s="37">
        <v>19221</v>
      </c>
      <c r="AG2122" s="37" t="s">
        <v>5115</v>
      </c>
      <c r="AJ2122" s="37" t="s">
        <v>5127</v>
      </c>
      <c r="AK2122" s="37" t="s">
        <v>3342</v>
      </c>
      <c r="AL2122" s="37">
        <v>45</v>
      </c>
      <c r="AN2122" s="37">
        <f>+IF(AL2122=45,1,"")</f>
        <v>1</v>
      </c>
      <c r="AO2122" s="40">
        <f ca="1">+TODAY()</f>
        <v>44256</v>
      </c>
      <c r="AP2122" s="41">
        <f ca="1">+IF(Tabla1[[#This Row],[Fecha Ingreso Plataforma]]="","",AO2122-AC2122)</f>
        <v>767</v>
      </c>
      <c r="AQ2122" s="40"/>
      <c r="AR2122" s="42">
        <f>+IF(Tabla1[[#This Row],[Fecha Baja]]="","",VALUE(1&amp;"/"&amp;MONTH(Tabla1[[#This Row],[Fecha Baja]])&amp;"/"&amp;YEAR(Tabla1[[#This Row],[Fecha Baja]])))</f>
        <v>43525</v>
      </c>
      <c r="AS2122" s="42">
        <f>IF(Tabla1[[#This Row],[Fecha Ingreso Plataforma]]="","",VALUE(1&amp;"/"&amp;MONTH(Tabla1[[#This Row],[Fecha Ingreso Plataforma]])&amp;"/"&amp;YEAR(Tabla1[[#This Row],[Fecha Ingreso Plataforma]])))</f>
        <v>43466</v>
      </c>
      <c r="AT2122" s="41" t="str">
        <f ca="1">+IF(AND(Tabla1[[#This Row],[dias]]&gt;=135,Tabla1[[#This Row],[Estado]]="Vigente"),"Si","No")</f>
        <v>No</v>
      </c>
      <c r="AU2122" s="37" t="str">
        <f>+IF(COUNTIF('PLAN EMPLEADO'!I:I,Tabla1[[#This Row],[Mail]])=0,"No","Si")</f>
        <v>No</v>
      </c>
      <c r="AV2122" s="89" t="s">
        <v>709</v>
      </c>
      <c r="AW2122" s="194"/>
    </row>
    <row r="2123" spans="1:49" x14ac:dyDescent="0.2">
      <c r="A2123" s="37" t="s">
        <v>27</v>
      </c>
      <c r="B2123" s="37" t="s">
        <v>3163</v>
      </c>
      <c r="C2123" s="37" t="s">
        <v>3264</v>
      </c>
      <c r="D2123" s="37" t="s">
        <v>30</v>
      </c>
      <c r="E2123" s="193" t="str">
        <f>+LEFT(Tabla1[[#This Row],[RutDV]],8)</f>
        <v>26584970</v>
      </c>
      <c r="F2123" s="193" t="str">
        <f>+RIGHT(Tabla1[[#This Row],[RutDV]],1)</f>
        <v>9</v>
      </c>
      <c r="G2123" s="37" t="s">
        <v>5079</v>
      </c>
      <c r="H2123" s="37" t="s">
        <v>5094</v>
      </c>
      <c r="I2123" s="37" t="str">
        <f>+TRIM(Tabla1[[#This Row],[Nombres]]&amp;" "&amp;Tabla1[[#This Row],[Apellidos]])</f>
        <v>LUISA CECILIA CARDENAS SALAS</v>
      </c>
      <c r="J2123" s="37" t="s">
        <v>5051</v>
      </c>
      <c r="K2123" s="37" t="s">
        <v>5052</v>
      </c>
      <c r="L2123" s="166" t="s">
        <v>2494</v>
      </c>
      <c r="M2123" s="166" t="s">
        <v>2493</v>
      </c>
      <c r="N2123" s="166" t="s">
        <v>7303</v>
      </c>
      <c r="O2123" s="166" t="s">
        <v>6688</v>
      </c>
      <c r="P2123" s="40">
        <v>44007</v>
      </c>
      <c r="Q2123" s="37"/>
      <c r="V2123" s="40">
        <v>32738</v>
      </c>
      <c r="W2123" s="37" t="s">
        <v>7091</v>
      </c>
      <c r="X2123" s="37" t="s">
        <v>636</v>
      </c>
      <c r="Y2123" s="37" t="str">
        <f>+IFERROR(VLOOKUP(Tabla1[[#This Row],[Supervisor]],STAFF!E:H,4,0),"")</f>
        <v>WILLIAMS ENRIQUE DOMINGUEZ BARRADA</v>
      </c>
      <c r="Z2123" s="40">
        <v>43473</v>
      </c>
      <c r="AA2123" s="40">
        <v>43488</v>
      </c>
      <c r="AC2123" s="40">
        <v>43489</v>
      </c>
      <c r="AD2123" s="37" t="s">
        <v>5094</v>
      </c>
      <c r="AE2123" s="37" t="s">
        <v>5094</v>
      </c>
      <c r="AF2123" s="37">
        <v>19093</v>
      </c>
      <c r="AG2123" s="37" t="s">
        <v>5113</v>
      </c>
      <c r="AJ2123" s="37" t="s">
        <v>5127</v>
      </c>
      <c r="AK2123" s="37" t="s">
        <v>3342</v>
      </c>
      <c r="AL2123" s="37">
        <v>45</v>
      </c>
      <c r="AM2123" s="37" t="s">
        <v>3519</v>
      </c>
      <c r="AN2123" s="37">
        <f>+IF(AL2123=45,1,"")</f>
        <v>1</v>
      </c>
      <c r="AO2123" s="40">
        <f ca="1">+TODAY()</f>
        <v>44256</v>
      </c>
      <c r="AP2123" s="41">
        <f ca="1">+IF(Tabla1[[#This Row],[Fecha Ingreso Plataforma]]="","",AO2123-AC2123)</f>
        <v>767</v>
      </c>
      <c r="AQ2123" s="40"/>
      <c r="AR2123" s="42">
        <f>+IF(Tabla1[[#This Row],[Fecha Baja]]="","",VALUE(1&amp;"/"&amp;MONTH(Tabla1[[#This Row],[Fecha Baja]])&amp;"/"&amp;YEAR(Tabla1[[#This Row],[Fecha Baja]])))</f>
        <v>43983</v>
      </c>
      <c r="AS2123" s="42">
        <f>IF(Tabla1[[#This Row],[Fecha Ingreso Plataforma]]="","",VALUE(1&amp;"/"&amp;MONTH(Tabla1[[#This Row],[Fecha Ingreso Plataforma]])&amp;"/"&amp;YEAR(Tabla1[[#This Row],[Fecha Ingreso Plataforma]])))</f>
        <v>43466</v>
      </c>
      <c r="AT2123" s="41" t="str">
        <f ca="1">+IF(AND(Tabla1[[#This Row],[dias]]&gt;=135,Tabla1[[#This Row],[Estado]]="Vigente"),"Si","No")</f>
        <v>No</v>
      </c>
      <c r="AU2123" s="37" t="str">
        <f>+IF(COUNTIF('PLAN EMPLEADO'!I:I,Tabla1[[#This Row],[Mail]])=0,"No","Si")</f>
        <v>Si</v>
      </c>
      <c r="AV2123" s="154" t="s">
        <v>709</v>
      </c>
      <c r="AW2123" s="194"/>
    </row>
    <row r="2124" spans="1:49" x14ac:dyDescent="0.2">
      <c r="A2124" s="37" t="s">
        <v>27</v>
      </c>
      <c r="B2124" s="37" t="s">
        <v>3163</v>
      </c>
      <c r="C2124" s="37" t="s">
        <v>3264</v>
      </c>
      <c r="D2124" s="37" t="s">
        <v>30</v>
      </c>
      <c r="E2124" s="193" t="str">
        <f>+LEFT(Tabla1[[#This Row],[RutDV]],8)</f>
        <v>26950220</v>
      </c>
      <c r="F2124" s="193" t="str">
        <f>+RIGHT(Tabla1[[#This Row],[RutDV]],1)</f>
        <v>7</v>
      </c>
      <c r="G2124" s="37" t="s">
        <v>7962</v>
      </c>
      <c r="H2124" s="37" t="s">
        <v>5099</v>
      </c>
      <c r="I2124" s="37" t="str">
        <f>+TRIM(Tabla1[[#This Row],[Nombres]]&amp;" "&amp;Tabla1[[#This Row],[Apellidos]])</f>
        <v>LUIS MIGUEL SANCHEZ ANGARITA</v>
      </c>
      <c r="J2124" s="37" t="s">
        <v>5060</v>
      </c>
      <c r="K2124" s="37" t="s">
        <v>5061</v>
      </c>
      <c r="L2124" s="37" t="s">
        <v>2494</v>
      </c>
      <c r="M2124" s="37" t="s">
        <v>2493</v>
      </c>
      <c r="N2124" s="37" t="s">
        <v>2496</v>
      </c>
      <c r="O2124" s="37" t="s">
        <v>3533</v>
      </c>
      <c r="P2124" s="40">
        <v>43789</v>
      </c>
      <c r="Q2124" s="37"/>
      <c r="V2124" s="40">
        <v>34859</v>
      </c>
      <c r="W2124" s="37" t="s">
        <v>5413</v>
      </c>
      <c r="X2124" s="37" t="s">
        <v>2510</v>
      </c>
      <c r="Y2124" s="37" t="str">
        <f>+IFERROR(VLOOKUP(Tabla1[[#This Row],[Supervisor]],STAFF!E:H,4,0),"")</f>
        <v>FRANCISCO JAVIER SUAREZ VEGA</v>
      </c>
      <c r="Z2124" s="40">
        <v>43473</v>
      </c>
      <c r="AA2124" s="40">
        <v>43488</v>
      </c>
      <c r="AC2124" s="40">
        <v>43489</v>
      </c>
      <c r="AD2124" s="37" t="s">
        <v>5099</v>
      </c>
      <c r="AE2124" s="37" t="s">
        <v>5099</v>
      </c>
      <c r="AF2124" s="37">
        <v>19097</v>
      </c>
      <c r="AG2124" s="37" t="s">
        <v>5118</v>
      </c>
      <c r="AJ2124" s="37" t="s">
        <v>5127</v>
      </c>
      <c r="AK2124" s="37" t="s">
        <v>3342</v>
      </c>
      <c r="AL2124" s="37">
        <v>45</v>
      </c>
      <c r="AM2124" s="37" t="s">
        <v>3519</v>
      </c>
      <c r="AN2124" s="37">
        <f>+IF(AL2124=45,1,"")</f>
        <v>1</v>
      </c>
      <c r="AO2124" s="40">
        <f ca="1">+TODAY()</f>
        <v>44256</v>
      </c>
      <c r="AP2124" s="41">
        <f ca="1">+IF(Tabla1[[#This Row],[Fecha Ingreso Plataforma]]="","",AO2124-AC2124)</f>
        <v>767</v>
      </c>
      <c r="AQ2124" s="40"/>
      <c r="AR2124" s="42">
        <f>+IF(Tabla1[[#This Row],[Fecha Baja]]="","",VALUE(1&amp;"/"&amp;MONTH(Tabla1[[#This Row],[Fecha Baja]])&amp;"/"&amp;YEAR(Tabla1[[#This Row],[Fecha Baja]])))</f>
        <v>43770</v>
      </c>
      <c r="AS2124" s="42">
        <f>IF(Tabla1[[#This Row],[Fecha Ingreso Plataforma]]="","",VALUE(1&amp;"/"&amp;MONTH(Tabla1[[#This Row],[Fecha Ingreso Plataforma]])&amp;"/"&amp;YEAR(Tabla1[[#This Row],[Fecha Ingreso Plataforma]])))</f>
        <v>43466</v>
      </c>
      <c r="AT2124" s="41" t="str">
        <f ca="1">+IF(AND(Tabla1[[#This Row],[dias]]&gt;=135,Tabla1[[#This Row],[Estado]]="Vigente"),"Si","No")</f>
        <v>No</v>
      </c>
      <c r="AU2124" s="37" t="str">
        <f>+IF(COUNTIF('PLAN EMPLEADO'!I:I,Tabla1[[#This Row],[Mail]])=0,"No","Si")</f>
        <v>Si</v>
      </c>
      <c r="AV2124" s="89" t="s">
        <v>709</v>
      </c>
      <c r="AW2124" s="194"/>
    </row>
    <row r="2125" spans="1:49" x14ac:dyDescent="0.2">
      <c r="A2125" s="37" t="s">
        <v>27</v>
      </c>
      <c r="B2125" s="37" t="s">
        <v>3163</v>
      </c>
      <c r="C2125" s="37" t="s">
        <v>3264</v>
      </c>
      <c r="D2125" s="37" t="s">
        <v>30</v>
      </c>
      <c r="E2125" s="193" t="str">
        <f>+LEFT(Tabla1[[#This Row],[RutDV]],8)</f>
        <v>19818867</v>
      </c>
      <c r="F2125" s="193" t="str">
        <f>+RIGHT(Tabla1[[#This Row],[RutDV]],1)</f>
        <v>0</v>
      </c>
      <c r="G2125" s="37" t="s">
        <v>5077</v>
      </c>
      <c r="H2125" s="37" t="s">
        <v>5092</v>
      </c>
      <c r="I2125" s="37" t="str">
        <f>+TRIM(Tabla1[[#This Row],[Nombres]]&amp;" "&amp;Tabla1[[#This Row],[Apellidos]])</f>
        <v>MARCO ANTONIO MARTINEZ POBLETE</v>
      </c>
      <c r="J2125" s="37" t="s">
        <v>5047</v>
      </c>
      <c r="K2125" s="37" t="s">
        <v>5048</v>
      </c>
      <c r="L2125" s="37" t="s">
        <v>2494</v>
      </c>
      <c r="M2125" s="37" t="s">
        <v>2493</v>
      </c>
      <c r="N2125" s="37" t="s">
        <v>2495</v>
      </c>
      <c r="O2125" s="37" t="s">
        <v>3240</v>
      </c>
      <c r="P2125" s="45">
        <v>43624</v>
      </c>
      <c r="Q2125" s="37"/>
      <c r="V2125" s="40">
        <v>35795</v>
      </c>
      <c r="W2125" s="37" t="s">
        <v>5412</v>
      </c>
      <c r="X2125" s="37" t="s">
        <v>3852</v>
      </c>
      <c r="Y2125" s="37" t="str">
        <f>+IFERROR(VLOOKUP(Tabla1[[#This Row],[Supervisor]],STAFF!E:H,4,0),"")</f>
        <v>WILLIAMS ENRIQUE DOMINGUEZ BARRADA</v>
      </c>
      <c r="Z2125" s="40">
        <v>43473</v>
      </c>
      <c r="AA2125" s="40">
        <v>43488</v>
      </c>
      <c r="AC2125" s="40">
        <v>43489</v>
      </c>
      <c r="AD2125" s="37" t="s">
        <v>5092</v>
      </c>
      <c r="AE2125" s="37" t="s">
        <v>5092</v>
      </c>
      <c r="AF2125" s="37">
        <v>19089</v>
      </c>
      <c r="AG2125" s="37" t="s">
        <v>5111</v>
      </c>
      <c r="AJ2125" s="37" t="s">
        <v>5127</v>
      </c>
      <c r="AK2125" s="37" t="s">
        <v>3342</v>
      </c>
      <c r="AL2125" s="37">
        <v>45</v>
      </c>
      <c r="AN2125" s="37">
        <f>+IF(AL2125=45,1,"")</f>
        <v>1</v>
      </c>
      <c r="AO2125" s="40">
        <f ca="1">+TODAY()</f>
        <v>44256</v>
      </c>
      <c r="AP2125" s="41">
        <f ca="1">+IF(Tabla1[[#This Row],[Fecha Ingreso Plataforma]]="","",AO2125-AC2125)</f>
        <v>767</v>
      </c>
      <c r="AQ2125" s="40"/>
      <c r="AR2125" s="42">
        <f>+IF(Tabla1[[#This Row],[Fecha Baja]]="","",VALUE(1&amp;"/"&amp;MONTH(Tabla1[[#This Row],[Fecha Baja]])&amp;"/"&amp;YEAR(Tabla1[[#This Row],[Fecha Baja]])))</f>
        <v>43617</v>
      </c>
      <c r="AS2125" s="42">
        <f>IF(Tabla1[[#This Row],[Fecha Ingreso Plataforma]]="","",VALUE(1&amp;"/"&amp;MONTH(Tabla1[[#This Row],[Fecha Ingreso Plataforma]])&amp;"/"&amp;YEAR(Tabla1[[#This Row],[Fecha Ingreso Plataforma]])))</f>
        <v>43466</v>
      </c>
      <c r="AT2125" s="41" t="str">
        <f ca="1">+IF(AND(Tabla1[[#This Row],[dias]]&gt;=135,Tabla1[[#This Row],[Estado]]="Vigente"),"Si","No")</f>
        <v>No</v>
      </c>
      <c r="AU2125" s="37" t="str">
        <f>+IF(COUNTIF('PLAN EMPLEADO'!I:I,Tabla1[[#This Row],[Mail]])=0,"No","Si")</f>
        <v>No</v>
      </c>
      <c r="AV2125" s="89" t="s">
        <v>709</v>
      </c>
      <c r="AW2125" s="194"/>
    </row>
    <row r="2126" spans="1:49" x14ac:dyDescent="0.2">
      <c r="A2126" s="37" t="s">
        <v>27</v>
      </c>
      <c r="B2126" s="37" t="s">
        <v>3163</v>
      </c>
      <c r="C2126" s="37" t="s">
        <v>3264</v>
      </c>
      <c r="D2126" s="37" t="s">
        <v>30</v>
      </c>
      <c r="E2126" s="193" t="str">
        <f>+LEFT(Tabla1[[#This Row],[RutDV]],8)</f>
        <v>26680874</v>
      </c>
      <c r="F2126" s="193" t="str">
        <f>+RIGHT(Tabla1[[#This Row],[RutDV]],1)</f>
        <v>7</v>
      </c>
      <c r="G2126" s="37" t="s">
        <v>7132</v>
      </c>
      <c r="H2126" s="37" t="s">
        <v>5091</v>
      </c>
      <c r="I2126" s="37" t="str">
        <f>+TRIM(Tabla1[[#This Row],[Nombres]]&amp;" "&amp;Tabla1[[#This Row],[Apellidos]])</f>
        <v>MARBENIT JOSELING ORIA BRAVO</v>
      </c>
      <c r="J2126" s="37" t="s">
        <v>5045</v>
      </c>
      <c r="K2126" s="37" t="s">
        <v>5046</v>
      </c>
      <c r="L2126" s="37" t="s">
        <v>2494</v>
      </c>
      <c r="M2126" s="37" t="s">
        <v>2493</v>
      </c>
      <c r="N2126" s="37" t="s">
        <v>2496</v>
      </c>
      <c r="O2126" s="37" t="s">
        <v>3533</v>
      </c>
      <c r="P2126" s="40">
        <v>43833</v>
      </c>
      <c r="Q2126" s="37"/>
      <c r="V2126" s="40">
        <v>34535</v>
      </c>
      <c r="W2126" s="37" t="s">
        <v>7880</v>
      </c>
      <c r="X2126" s="37" t="s">
        <v>3190</v>
      </c>
      <c r="Y2126" s="37" t="str">
        <f>+IFERROR(VLOOKUP(Tabla1[[#This Row],[Supervisor]],STAFF!E:H,4,0),"")</f>
        <v/>
      </c>
      <c r="Z2126" s="40">
        <v>43473</v>
      </c>
      <c r="AA2126" s="40">
        <v>43488</v>
      </c>
      <c r="AC2126" s="40">
        <v>43489</v>
      </c>
      <c r="AD2126" s="37" t="s">
        <v>5091</v>
      </c>
      <c r="AE2126" s="37" t="s">
        <v>5091</v>
      </c>
      <c r="AF2126" s="37">
        <v>19091</v>
      </c>
      <c r="AG2126" s="37" t="s">
        <v>5110</v>
      </c>
      <c r="AJ2126" s="37" t="s">
        <v>5127</v>
      </c>
      <c r="AK2126" s="37" t="s">
        <v>3342</v>
      </c>
      <c r="AL2126" s="37">
        <v>45</v>
      </c>
      <c r="AM2126" s="37" t="s">
        <v>3519</v>
      </c>
      <c r="AN2126" s="37">
        <f>+IF(AL2126=45,1,"")</f>
        <v>1</v>
      </c>
      <c r="AO2126" s="40">
        <f ca="1">+TODAY()</f>
        <v>44256</v>
      </c>
      <c r="AP2126" s="41">
        <f ca="1">+IF(Tabla1[[#This Row],[Fecha Ingreso Plataforma]]="","",AO2126-AC2126)</f>
        <v>767</v>
      </c>
      <c r="AQ2126" s="40"/>
      <c r="AR2126" s="42">
        <f>+IF(Tabla1[[#This Row],[Fecha Baja]]="","",VALUE(1&amp;"/"&amp;MONTH(Tabla1[[#This Row],[Fecha Baja]])&amp;"/"&amp;YEAR(Tabla1[[#This Row],[Fecha Baja]])))</f>
        <v>43831</v>
      </c>
      <c r="AS2126" s="42">
        <f>IF(Tabla1[[#This Row],[Fecha Ingreso Plataforma]]="","",VALUE(1&amp;"/"&amp;MONTH(Tabla1[[#This Row],[Fecha Ingreso Plataforma]])&amp;"/"&amp;YEAR(Tabla1[[#This Row],[Fecha Ingreso Plataforma]])))</f>
        <v>43466</v>
      </c>
      <c r="AT2126" s="41" t="str">
        <f ca="1">+IF(AND(Tabla1[[#This Row],[dias]]&gt;=135,Tabla1[[#This Row],[Estado]]="Vigente"),"Si","No")</f>
        <v>No</v>
      </c>
      <c r="AU2126" s="37" t="str">
        <f>+IF(COUNTIF('PLAN EMPLEADO'!I:I,Tabla1[[#This Row],[Mail]])=0,"No","Si")</f>
        <v>Si</v>
      </c>
      <c r="AV2126" s="89" t="s">
        <v>709</v>
      </c>
      <c r="AW2126" s="194"/>
    </row>
    <row r="2127" spans="1:49" x14ac:dyDescent="0.2">
      <c r="A2127" s="37" t="s">
        <v>27</v>
      </c>
      <c r="B2127" s="37" t="s">
        <v>3163</v>
      </c>
      <c r="C2127" s="37" t="s">
        <v>3264</v>
      </c>
      <c r="D2127" s="37" t="s">
        <v>30</v>
      </c>
      <c r="E2127" s="193" t="str">
        <f>+LEFT(Tabla1[[#This Row],[RutDV]],8)</f>
        <v>26478755</v>
      </c>
      <c r="F2127" s="193" t="str">
        <f>+RIGHT(Tabla1[[#This Row],[RutDV]],1)</f>
        <v>6</v>
      </c>
      <c r="G2127" s="37" t="s">
        <v>5087</v>
      </c>
      <c r="H2127" s="37" t="s">
        <v>5104</v>
      </c>
      <c r="I2127" s="37" t="str">
        <f>+TRIM(Tabla1[[#This Row],[Nombres]]&amp;" "&amp;Tabla1[[#This Row],[Apellidos]])</f>
        <v>STEFANNIE MARIE CEBALLOS GONZALEZ</v>
      </c>
      <c r="J2127" s="37" t="s">
        <v>5070</v>
      </c>
      <c r="K2127" s="37" t="s">
        <v>8244</v>
      </c>
      <c r="L2127" s="166" t="s">
        <v>2494</v>
      </c>
      <c r="M2127" s="166" t="s">
        <v>2493</v>
      </c>
      <c r="N2127" s="166" t="s">
        <v>7303</v>
      </c>
      <c r="O2127" s="166" t="s">
        <v>6688</v>
      </c>
      <c r="P2127" s="40">
        <v>44007</v>
      </c>
      <c r="Q2127" s="37"/>
      <c r="V2127" s="40">
        <v>34915</v>
      </c>
      <c r="W2127" s="37" t="s">
        <v>5413</v>
      </c>
      <c r="X2127" s="37" t="s">
        <v>2510</v>
      </c>
      <c r="Y2127" s="37" t="str">
        <f>+IFERROR(VLOOKUP(Tabla1[[#This Row],[Supervisor]],STAFF!E:H,4,0),"")</f>
        <v>FRANCISCO JAVIER SUAREZ VEGA</v>
      </c>
      <c r="Z2127" s="40">
        <v>43473</v>
      </c>
      <c r="AA2127" s="40">
        <v>43488</v>
      </c>
      <c r="AC2127" s="40">
        <v>43489</v>
      </c>
      <c r="AD2127" s="37" t="s">
        <v>5104</v>
      </c>
      <c r="AE2127" s="37" t="s">
        <v>5104</v>
      </c>
      <c r="AF2127" s="37">
        <v>19035</v>
      </c>
      <c r="AG2127" s="37" t="s">
        <v>5123</v>
      </c>
      <c r="AJ2127" s="37" t="s">
        <v>5127</v>
      </c>
      <c r="AK2127" s="37" t="s">
        <v>3342</v>
      </c>
      <c r="AL2127" s="37">
        <v>45</v>
      </c>
      <c r="AM2127" s="37" t="s">
        <v>3519</v>
      </c>
      <c r="AN2127" s="37">
        <f>+IF(AL2127=45,1,"")</f>
        <v>1</v>
      </c>
      <c r="AO2127" s="40">
        <f ca="1">+TODAY()</f>
        <v>44256</v>
      </c>
      <c r="AP2127" s="41">
        <f ca="1">+IF(Tabla1[[#This Row],[Fecha Ingreso Plataforma]]="","",AO2127-AC2127)</f>
        <v>767</v>
      </c>
      <c r="AQ2127" s="40">
        <v>43948</v>
      </c>
      <c r="AR2127" s="42">
        <f>+IF(Tabla1[[#This Row],[Fecha Baja]]="","",VALUE(1&amp;"/"&amp;MONTH(Tabla1[[#This Row],[Fecha Baja]])&amp;"/"&amp;YEAR(Tabla1[[#This Row],[Fecha Baja]])))</f>
        <v>43983</v>
      </c>
      <c r="AS2127" s="42">
        <f>IF(Tabla1[[#This Row],[Fecha Ingreso Plataforma]]="","",VALUE(1&amp;"/"&amp;MONTH(Tabla1[[#This Row],[Fecha Ingreso Plataforma]])&amp;"/"&amp;YEAR(Tabla1[[#This Row],[Fecha Ingreso Plataforma]])))</f>
        <v>43466</v>
      </c>
      <c r="AT2127" s="41" t="str">
        <f ca="1">+IF(AND(Tabla1[[#This Row],[dias]]&gt;=135,Tabla1[[#This Row],[Estado]]="Vigente"),"Si","No")</f>
        <v>No</v>
      </c>
      <c r="AU2127" s="37" t="str">
        <f>+IF(COUNTIF('PLAN EMPLEADO'!I:I,Tabla1[[#This Row],[Mail]])=0,"No","Si")</f>
        <v>Si</v>
      </c>
      <c r="AV2127" s="154" t="s">
        <v>709</v>
      </c>
      <c r="AW2127" s="194"/>
    </row>
    <row r="2128" spans="1:49" x14ac:dyDescent="0.2">
      <c r="A2128" s="37" t="s">
        <v>27</v>
      </c>
      <c r="B2128" s="37" t="s">
        <v>3163</v>
      </c>
      <c r="C2128" s="37" t="s">
        <v>3264</v>
      </c>
      <c r="D2128" s="37" t="s">
        <v>30</v>
      </c>
      <c r="E2128" s="193" t="str">
        <f>+LEFT(Tabla1[[#This Row],[RutDV]],8)</f>
        <v>33141984</v>
      </c>
      <c r="F2128" s="193" t="str">
        <f>+RIGHT(Tabla1[[#This Row],[RutDV]],1)</f>
        <v>2</v>
      </c>
      <c r="G2128" s="37" t="s">
        <v>5956</v>
      </c>
      <c r="H2128" s="37" t="s">
        <v>5107</v>
      </c>
      <c r="I2128" s="37" t="str">
        <f>+TRIM(Tabla1[[#This Row],[Nombres]]&amp;" "&amp;Tabla1[[#This Row],[Apellidos]])</f>
        <v>WOLFGANG BENITO ORIA BRAVO</v>
      </c>
      <c r="J2128" s="37" t="s">
        <v>5075</v>
      </c>
      <c r="K2128" s="37" t="s">
        <v>5046</v>
      </c>
      <c r="L2128" s="37" t="s">
        <v>2494</v>
      </c>
      <c r="M2128" s="37" t="s">
        <v>2493</v>
      </c>
      <c r="N2128" s="37" t="s">
        <v>2495</v>
      </c>
      <c r="O2128" s="37" t="s">
        <v>3108</v>
      </c>
      <c r="P2128" s="40">
        <v>43669</v>
      </c>
      <c r="Q2128" s="37"/>
      <c r="V2128" s="40">
        <v>30708</v>
      </c>
      <c r="W2128" s="37" t="s">
        <v>5965</v>
      </c>
      <c r="X2128" s="37" t="s">
        <v>3496</v>
      </c>
      <c r="Y2128" s="37" t="str">
        <f>+IFERROR(VLOOKUP(Tabla1[[#This Row],[Supervisor]],STAFF!E:H,4,0),"")</f>
        <v xml:space="preserve">YORMAN JOSE HERNANDEZ USECHE </v>
      </c>
      <c r="Z2128" s="40">
        <v>43473</v>
      </c>
      <c r="AA2128" s="40">
        <v>43488</v>
      </c>
      <c r="AC2128" s="40">
        <v>43489</v>
      </c>
      <c r="AD2128" s="37" t="s">
        <v>5107</v>
      </c>
      <c r="AE2128" s="37" t="s">
        <v>5107</v>
      </c>
      <c r="AF2128" s="37">
        <v>19030</v>
      </c>
      <c r="AG2128" s="37" t="s">
        <v>5126</v>
      </c>
      <c r="AJ2128" s="37" t="s">
        <v>5127</v>
      </c>
      <c r="AK2128" s="37" t="s">
        <v>3342</v>
      </c>
      <c r="AL2128" s="37">
        <v>45</v>
      </c>
      <c r="AN2128" s="37">
        <f>+IF(AL2128=45,1,"")</f>
        <v>1</v>
      </c>
      <c r="AO2128" s="40">
        <f ca="1">+TODAY()</f>
        <v>44256</v>
      </c>
      <c r="AP2128" s="41">
        <f ca="1">+IF(Tabla1[[#This Row],[Fecha Ingreso Plataforma]]="","",AO2128-AC2128)</f>
        <v>767</v>
      </c>
      <c r="AQ2128" s="40"/>
      <c r="AR2128" s="42">
        <f>+IF(Tabla1[[#This Row],[Fecha Baja]]="","",VALUE(1&amp;"/"&amp;MONTH(Tabla1[[#This Row],[Fecha Baja]])&amp;"/"&amp;YEAR(Tabla1[[#This Row],[Fecha Baja]])))</f>
        <v>43647</v>
      </c>
      <c r="AS2128" s="42">
        <f>IF(Tabla1[[#This Row],[Fecha Ingreso Plataforma]]="","",VALUE(1&amp;"/"&amp;MONTH(Tabla1[[#This Row],[Fecha Ingreso Plataforma]])&amp;"/"&amp;YEAR(Tabla1[[#This Row],[Fecha Ingreso Plataforma]])))</f>
        <v>43466</v>
      </c>
      <c r="AT2128" s="41" t="str">
        <f ca="1">+IF(AND(Tabla1[[#This Row],[dias]]&gt;=135,Tabla1[[#This Row],[Estado]]="Vigente"),"Si","No")</f>
        <v>No</v>
      </c>
      <c r="AU2128" s="37" t="str">
        <f>+IF(COUNTIF('PLAN EMPLEADO'!I:I,Tabla1[[#This Row],[Mail]])=0,"No","Si")</f>
        <v>No</v>
      </c>
      <c r="AV2128" s="89" t="s">
        <v>709</v>
      </c>
      <c r="AW2128" s="194"/>
    </row>
    <row r="2129" spans="1:49" x14ac:dyDescent="0.2">
      <c r="A2129" s="37" t="s">
        <v>27</v>
      </c>
      <c r="B2129" s="193" t="s">
        <v>3163</v>
      </c>
      <c r="C2129" s="193" t="s">
        <v>3264</v>
      </c>
      <c r="D2129" s="37" t="s">
        <v>30</v>
      </c>
      <c r="E2129" s="193" t="str">
        <f>+LEFT(Tabla1[[#This Row],[RutDV]],8)</f>
        <v>27079491</v>
      </c>
      <c r="F2129" s="193" t="str">
        <f>+RIGHT(Tabla1[[#This Row],[RutDV]],1)</f>
        <v>2</v>
      </c>
      <c r="G2129" s="37" t="s">
        <v>7961</v>
      </c>
      <c r="H2129" s="37" t="s">
        <v>5486</v>
      </c>
      <c r="I2129" s="37" t="str">
        <f>+TRIM(Tabla1[[#This Row],[Nombres]]&amp;" "&amp;Tabla1[[#This Row],[Apellidos]])</f>
        <v>RICHARD JAVIER GUERRERO PEREZ</v>
      </c>
      <c r="J2129" s="37" t="s">
        <v>5452</v>
      </c>
      <c r="K2129" s="37" t="s">
        <v>5453</v>
      </c>
      <c r="L2129" s="193" t="s">
        <v>2494</v>
      </c>
      <c r="M2129" s="193" t="s">
        <v>2493</v>
      </c>
      <c r="N2129" s="193" t="s">
        <v>2496</v>
      </c>
      <c r="O2129" s="193" t="s">
        <v>3533</v>
      </c>
      <c r="P2129" s="195">
        <v>44196</v>
      </c>
      <c r="Q2129" s="37"/>
      <c r="V2129" s="40">
        <v>32393</v>
      </c>
      <c r="W2129" s="195" t="s">
        <v>5970</v>
      </c>
      <c r="Y2129" s="37" t="str">
        <f>+IFERROR(VLOOKUP(Tabla1[[#This Row],[Supervisor]],STAFF!E:H,4,0),"")</f>
        <v xml:space="preserve">YORMAN JOSE HERNANDEZ USECHE </v>
      </c>
      <c r="Z2129" s="40">
        <v>43508</v>
      </c>
      <c r="AA2129" s="40">
        <v>43528</v>
      </c>
      <c r="AC2129" s="40">
        <v>43529</v>
      </c>
      <c r="AD2129" s="37" t="s">
        <v>5486</v>
      </c>
      <c r="AE2129" s="37" t="s">
        <v>5486</v>
      </c>
      <c r="AF2129" s="37">
        <v>19295</v>
      </c>
      <c r="AG2129" s="37" t="s">
        <v>5507</v>
      </c>
      <c r="AJ2129" s="37" t="s">
        <v>5510</v>
      </c>
      <c r="AK2129" s="37" t="s">
        <v>3342</v>
      </c>
      <c r="AL2129" s="37">
        <v>45</v>
      </c>
      <c r="AM2129" s="37" t="s">
        <v>3519</v>
      </c>
      <c r="AN2129" s="37">
        <f>+IF(AL2129=45,1,"")</f>
        <v>1</v>
      </c>
      <c r="AO2129" s="40">
        <f ca="1">+TODAY()</f>
        <v>44256</v>
      </c>
      <c r="AP2129" s="41">
        <f ca="1">+IF(Tabla1[[#This Row],[Fecha Ingreso Plataforma]]="","",AO2129-AC2129)</f>
        <v>727</v>
      </c>
      <c r="AQ2129" s="40"/>
      <c r="AR2129" s="42">
        <f>+IF(Tabla1[[#This Row],[Fecha Baja]]="","",VALUE(1&amp;"/"&amp;MONTH(Tabla1[[#This Row],[Fecha Baja]])&amp;"/"&amp;YEAR(Tabla1[[#This Row],[Fecha Baja]])))</f>
        <v>44166</v>
      </c>
      <c r="AS2129" s="42">
        <f>IF(Tabla1[[#This Row],[Fecha Ingreso Plataforma]]="","",VALUE(1&amp;"/"&amp;MONTH(Tabla1[[#This Row],[Fecha Ingreso Plataforma]])&amp;"/"&amp;YEAR(Tabla1[[#This Row],[Fecha Ingreso Plataforma]])))</f>
        <v>43525</v>
      </c>
      <c r="AT2129" s="41" t="str">
        <f ca="1">+IF(AND(Tabla1[[#This Row],[dias]]&gt;=135,Tabla1[[#This Row],[Estado]]="Vigente"),"Si","No")</f>
        <v>No</v>
      </c>
      <c r="AU2129" s="37" t="str">
        <f>+IF(COUNTIF('PLAN EMPLEADO'!I:I,Tabla1[[#This Row],[Mail]])=0,"No","Si")</f>
        <v>Si</v>
      </c>
      <c r="AV2129" s="154" t="s">
        <v>8321</v>
      </c>
      <c r="AW2129" s="194" t="s">
        <v>9006</v>
      </c>
    </row>
    <row r="2130" spans="1:49" x14ac:dyDescent="0.2">
      <c r="A2130" s="37" t="s">
        <v>27</v>
      </c>
      <c r="B2130" s="37" t="s">
        <v>3163</v>
      </c>
      <c r="C2130" s="37" t="s">
        <v>3264</v>
      </c>
      <c r="D2130" s="37" t="s">
        <v>30</v>
      </c>
      <c r="E2130" s="193" t="str">
        <f>+LEFT(Tabla1[[#This Row],[RutDV]],8)</f>
        <v/>
      </c>
      <c r="F2130" s="193" t="str">
        <f>+RIGHT(Tabla1[[#This Row],[RutDV]],1)</f>
        <v/>
      </c>
      <c r="H2130" s="37" t="s">
        <v>5476</v>
      </c>
      <c r="I2130" s="37" t="str">
        <f>+TRIM(Tabla1[[#This Row],[Nombres]]&amp;" "&amp;Tabla1[[#This Row],[Apellidos]])</f>
        <v>ALFREDO ADELIS ALDANA GONZALEZ</v>
      </c>
      <c r="J2130" s="37" t="s">
        <v>5433</v>
      </c>
      <c r="K2130" s="37" t="s">
        <v>5434</v>
      </c>
      <c r="L2130" s="37" t="s">
        <v>2494</v>
      </c>
      <c r="M2130" s="37" t="s">
        <v>2493</v>
      </c>
      <c r="P2130" s="40">
        <v>43579</v>
      </c>
      <c r="Q2130" s="37"/>
      <c r="V2130" s="40">
        <v>31448</v>
      </c>
      <c r="W2130" s="37"/>
      <c r="Y2130" s="37" t="str">
        <f>+IFERROR(VLOOKUP(Tabla1[[#This Row],[Supervisor]],STAFF!E:H,4,0),"")</f>
        <v/>
      </c>
      <c r="Z2130" s="40">
        <v>43508</v>
      </c>
      <c r="AA2130" s="40">
        <v>43528</v>
      </c>
      <c r="AC2130" s="40"/>
      <c r="AD2130" s="37" t="s">
        <v>5476</v>
      </c>
      <c r="AE2130" s="37" t="s">
        <v>5476</v>
      </c>
      <c r="AF2130" s="37">
        <v>19278</v>
      </c>
      <c r="AG2130" s="37" t="s">
        <v>5497</v>
      </c>
      <c r="AJ2130" s="37" t="s">
        <v>5510</v>
      </c>
      <c r="AK2130" s="37" t="s">
        <v>3342</v>
      </c>
      <c r="AL2130" s="37" t="s">
        <v>709</v>
      </c>
      <c r="AN2130" s="37" t="str">
        <f>+IF(AL2130=45,1,"")</f>
        <v/>
      </c>
      <c r="AO2130" s="40">
        <f ca="1">+TODAY()</f>
        <v>44256</v>
      </c>
      <c r="AP2130" s="41" t="str">
        <f>+IF(Tabla1[[#This Row],[Fecha Ingreso Plataforma]]="","",AO2130-AC2130)</f>
        <v/>
      </c>
      <c r="AQ2130" s="40"/>
      <c r="AR2130" s="42">
        <f>+IF(Tabla1[[#This Row],[Fecha Baja]]="","",VALUE(1&amp;"/"&amp;MONTH(Tabla1[[#This Row],[Fecha Baja]])&amp;"/"&amp;YEAR(Tabla1[[#This Row],[Fecha Baja]])))</f>
        <v>43556</v>
      </c>
      <c r="AS2130" s="42" t="str">
        <f>IF(Tabla1[[#This Row],[Fecha Ingreso Plataforma]]="","",VALUE(1&amp;"/"&amp;MONTH(Tabla1[[#This Row],[Fecha Ingreso Plataforma]])&amp;"/"&amp;YEAR(Tabla1[[#This Row],[Fecha Ingreso Plataforma]])))</f>
        <v/>
      </c>
      <c r="AT2130" s="41" t="str">
        <f>+IF(AND(Tabla1[[#This Row],[dias]]&gt;=135,Tabla1[[#This Row],[Estado]]="Vigente"),"Si","No")</f>
        <v>No</v>
      </c>
      <c r="AU2130" s="37" t="str">
        <f>+IF(COUNTIF('PLAN EMPLEADO'!I:I,Tabla1[[#This Row],[Mail]])=0,"No","Si")</f>
        <v>No</v>
      </c>
      <c r="AV2130" s="89" t="s">
        <v>709</v>
      </c>
      <c r="AW2130" s="194"/>
    </row>
    <row r="2131" spans="1:49" x14ac:dyDescent="0.2">
      <c r="A2131" s="37" t="s">
        <v>27</v>
      </c>
      <c r="B2131" s="37" t="s">
        <v>3163</v>
      </c>
      <c r="C2131" s="37" t="s">
        <v>3264</v>
      </c>
      <c r="D2131" s="37" t="s">
        <v>30</v>
      </c>
      <c r="E2131" s="193" t="str">
        <f>+LEFT(Tabla1[[#This Row],[RutDV]],8)</f>
        <v>26607325</v>
      </c>
      <c r="F2131" s="193" t="str">
        <f>+RIGHT(Tabla1[[#This Row],[RutDV]],1)</f>
        <v>9</v>
      </c>
      <c r="G2131" s="37" t="s">
        <v>5460</v>
      </c>
      <c r="H2131" s="37" t="s">
        <v>5472</v>
      </c>
      <c r="I2131" s="37" t="str">
        <f>+TRIM(Tabla1[[#This Row],[Nombres]]&amp;" "&amp;Tabla1[[#This Row],[Apellidos]])</f>
        <v>ARMIN EDUARDO GONZALEZ PARRA</v>
      </c>
      <c r="J2131" s="37" t="s">
        <v>5427</v>
      </c>
      <c r="K2131" s="37" t="s">
        <v>5428</v>
      </c>
      <c r="L2131" s="37" t="s">
        <v>2494</v>
      </c>
      <c r="M2131" s="37" t="s">
        <v>2493</v>
      </c>
      <c r="N2131" s="37" t="s">
        <v>2496</v>
      </c>
      <c r="O2131" s="37" t="s">
        <v>3533</v>
      </c>
      <c r="P2131" s="40">
        <v>43815</v>
      </c>
      <c r="Q2131" s="37"/>
      <c r="V2131" s="40">
        <v>33050</v>
      </c>
      <c r="W2131" s="37" t="s">
        <v>7880</v>
      </c>
      <c r="X2131" s="37" t="s">
        <v>3190</v>
      </c>
      <c r="Y2131" s="37" t="str">
        <f>+IFERROR(VLOOKUP(Tabla1[[#This Row],[Supervisor]],STAFF!E:H,4,0),"")</f>
        <v/>
      </c>
      <c r="Z2131" s="40">
        <v>43508</v>
      </c>
      <c r="AA2131" s="40">
        <v>43528</v>
      </c>
      <c r="AC2131" s="40">
        <v>43529</v>
      </c>
      <c r="AD2131" s="37" t="s">
        <v>5472</v>
      </c>
      <c r="AE2131" s="37" t="s">
        <v>5472</v>
      </c>
      <c r="AF2131" s="37">
        <v>19269</v>
      </c>
      <c r="AG2131" s="37" t="s">
        <v>5493</v>
      </c>
      <c r="AJ2131" s="37" t="s">
        <v>5510</v>
      </c>
      <c r="AK2131" s="37" t="s">
        <v>3342</v>
      </c>
      <c r="AL2131" s="37">
        <v>45</v>
      </c>
      <c r="AM2131" s="37" t="s">
        <v>3519</v>
      </c>
      <c r="AN2131" s="37">
        <f>+IF(AL2131=45,1,"")</f>
        <v>1</v>
      </c>
      <c r="AO2131" s="40">
        <f ca="1">+TODAY()</f>
        <v>44256</v>
      </c>
      <c r="AP2131" s="41">
        <f ca="1">+IF(Tabla1[[#This Row],[Fecha Ingreso Plataforma]]="","",AO2131-AC2131)</f>
        <v>727</v>
      </c>
      <c r="AQ2131" s="40"/>
      <c r="AR2131" s="42">
        <f>+IF(Tabla1[[#This Row],[Fecha Baja]]="","",VALUE(1&amp;"/"&amp;MONTH(Tabla1[[#This Row],[Fecha Baja]])&amp;"/"&amp;YEAR(Tabla1[[#This Row],[Fecha Baja]])))</f>
        <v>43800</v>
      </c>
      <c r="AS2131" s="42">
        <f>IF(Tabla1[[#This Row],[Fecha Ingreso Plataforma]]="","",VALUE(1&amp;"/"&amp;MONTH(Tabla1[[#This Row],[Fecha Ingreso Plataforma]])&amp;"/"&amp;YEAR(Tabla1[[#This Row],[Fecha Ingreso Plataforma]])))</f>
        <v>43525</v>
      </c>
      <c r="AT2131" s="41" t="str">
        <f ca="1">+IF(AND(Tabla1[[#This Row],[dias]]&gt;=135,Tabla1[[#This Row],[Estado]]="Vigente"),"Si","No")</f>
        <v>No</v>
      </c>
      <c r="AU2131" s="37" t="str">
        <f>+IF(COUNTIF('PLAN EMPLEADO'!I:I,Tabla1[[#This Row],[Mail]])=0,"No","Si")</f>
        <v>Si</v>
      </c>
      <c r="AV2131" s="89" t="s">
        <v>709</v>
      </c>
      <c r="AW2131" s="194"/>
    </row>
    <row r="2132" spans="1:49" x14ac:dyDescent="0.2">
      <c r="A2132" s="37" t="s">
        <v>27</v>
      </c>
      <c r="B2132" s="37" t="s">
        <v>3163</v>
      </c>
      <c r="C2132" s="37" t="s">
        <v>3264</v>
      </c>
      <c r="D2132" s="37" t="s">
        <v>30</v>
      </c>
      <c r="E2132" s="193" t="str">
        <f>+LEFT(Tabla1[[#This Row],[RutDV]],8)</f>
        <v>33148146</v>
      </c>
      <c r="F2132" s="193" t="str">
        <f>+RIGHT(Tabla1[[#This Row],[RutDV]],1)</f>
        <v>7</v>
      </c>
      <c r="G2132" s="37" t="s">
        <v>5958</v>
      </c>
      <c r="H2132" s="37" t="s">
        <v>5485</v>
      </c>
      <c r="I2132" s="37" t="str">
        <f>+TRIM(Tabla1[[#This Row],[Nombres]]&amp;" "&amp;Tabla1[[#This Row],[Apellidos]])</f>
        <v>ANA MARIA MORALES DEYAN</v>
      </c>
      <c r="J2132" s="37" t="s">
        <v>2046</v>
      </c>
      <c r="K2132" s="37" t="s">
        <v>5451</v>
      </c>
      <c r="L2132" s="37" t="s">
        <v>2494</v>
      </c>
      <c r="M2132" s="37" t="s">
        <v>2493</v>
      </c>
      <c r="N2132" s="37" t="s">
        <v>2496</v>
      </c>
      <c r="O2132" s="37" t="s">
        <v>3533</v>
      </c>
      <c r="P2132" s="40">
        <v>43560</v>
      </c>
      <c r="Q2132" s="37"/>
      <c r="V2132" s="40">
        <v>27458</v>
      </c>
      <c r="W2132" s="37" t="s">
        <v>5418</v>
      </c>
      <c r="X2132" s="37" t="s">
        <v>2507</v>
      </c>
      <c r="Y2132" s="37" t="str">
        <f>+IFERROR(VLOOKUP(Tabla1[[#This Row],[Supervisor]],STAFF!E:H,4,0),"")</f>
        <v>WILLIAMS ENRIQUE DOMINGUEZ BARRADA</v>
      </c>
      <c r="Z2132" s="40">
        <v>43508</v>
      </c>
      <c r="AA2132" s="40">
        <v>43528</v>
      </c>
      <c r="AC2132" s="40">
        <v>43529</v>
      </c>
      <c r="AD2132" s="37" t="s">
        <v>5485</v>
      </c>
      <c r="AE2132" s="37" t="s">
        <v>5485</v>
      </c>
      <c r="AF2132" s="37">
        <v>19294</v>
      </c>
      <c r="AG2132" s="37" t="s">
        <v>5506</v>
      </c>
      <c r="AJ2132" s="37" t="s">
        <v>5510</v>
      </c>
      <c r="AK2132" s="37" t="s">
        <v>3342</v>
      </c>
      <c r="AL2132" s="37">
        <v>45</v>
      </c>
      <c r="AN2132" s="37">
        <f>+IF(AL2132=45,1,"")</f>
        <v>1</v>
      </c>
      <c r="AO2132" s="40">
        <f ca="1">+TODAY()</f>
        <v>44256</v>
      </c>
      <c r="AP2132" s="41">
        <f ca="1">+IF(Tabla1[[#This Row],[Fecha Ingreso Plataforma]]="","",AO2132-AC2132)</f>
        <v>727</v>
      </c>
      <c r="AQ2132" s="40"/>
      <c r="AR2132" s="42">
        <f>+IF(Tabla1[[#This Row],[Fecha Baja]]="","",VALUE(1&amp;"/"&amp;MONTH(Tabla1[[#This Row],[Fecha Baja]])&amp;"/"&amp;YEAR(Tabla1[[#This Row],[Fecha Baja]])))</f>
        <v>43556</v>
      </c>
      <c r="AS2132" s="42">
        <f>IF(Tabla1[[#This Row],[Fecha Ingreso Plataforma]]="","",VALUE(1&amp;"/"&amp;MONTH(Tabla1[[#This Row],[Fecha Ingreso Plataforma]])&amp;"/"&amp;YEAR(Tabla1[[#This Row],[Fecha Ingreso Plataforma]])))</f>
        <v>43525</v>
      </c>
      <c r="AT2132" s="41" t="str">
        <f ca="1">+IF(AND(Tabla1[[#This Row],[dias]]&gt;=135,Tabla1[[#This Row],[Estado]]="Vigente"),"Si","No")</f>
        <v>No</v>
      </c>
      <c r="AU2132" s="37" t="str">
        <f>+IF(COUNTIF('PLAN EMPLEADO'!I:I,Tabla1[[#This Row],[Mail]])=0,"No","Si")</f>
        <v>No</v>
      </c>
      <c r="AV2132" s="89" t="s">
        <v>709</v>
      </c>
      <c r="AW2132" s="194"/>
    </row>
    <row r="2133" spans="1:49" x14ac:dyDescent="0.2">
      <c r="A2133" s="37" t="s">
        <v>27</v>
      </c>
      <c r="B2133" s="37" t="s">
        <v>3163</v>
      </c>
      <c r="C2133" s="37" t="s">
        <v>3264</v>
      </c>
      <c r="D2133" s="37" t="s">
        <v>30</v>
      </c>
      <c r="E2133" s="193" t="str">
        <f>+LEFT(Tabla1[[#This Row],[RutDV]],8)</f>
        <v>26683039</v>
      </c>
      <c r="F2133" s="193" t="str">
        <f>+RIGHT(Tabla1[[#This Row],[RutDV]],1)</f>
        <v>4</v>
      </c>
      <c r="G2133" s="37" t="s">
        <v>5465</v>
      </c>
      <c r="H2133" s="37" t="s">
        <v>5481</v>
      </c>
      <c r="I2133" s="37" t="str">
        <f>+TRIM(Tabla1[[#This Row],[Nombres]]&amp;" "&amp;Tabla1[[#This Row],[Apellidos]])</f>
        <v>ANDREA VERONICA OSUNA BASTIDAS</v>
      </c>
      <c r="J2133" s="37" t="s">
        <v>5443</v>
      </c>
      <c r="K2133" s="37" t="s">
        <v>5444</v>
      </c>
      <c r="L2133" s="37" t="s">
        <v>2494</v>
      </c>
      <c r="M2133" s="37" t="s">
        <v>2493</v>
      </c>
      <c r="N2133" s="37" t="s">
        <v>2496</v>
      </c>
      <c r="O2133" s="37" t="s">
        <v>3533</v>
      </c>
      <c r="P2133" s="40">
        <v>43817</v>
      </c>
      <c r="Q2133" s="37"/>
      <c r="V2133" s="40">
        <v>33299</v>
      </c>
      <c r="W2133" s="37" t="s">
        <v>6831</v>
      </c>
      <c r="X2133" s="37" t="s">
        <v>694</v>
      </c>
      <c r="Y2133" s="37" t="str">
        <f>+IFERROR(VLOOKUP(Tabla1[[#This Row],[Supervisor]],STAFF!E:H,4,0),"")</f>
        <v>WILLIAMS ENRIQUE DOMINGUEZ BARRADA</v>
      </c>
      <c r="Z2133" s="40">
        <v>43508</v>
      </c>
      <c r="AA2133" s="40">
        <v>43528</v>
      </c>
      <c r="AC2133" s="40">
        <v>43529</v>
      </c>
      <c r="AD2133" s="37" t="s">
        <v>5481</v>
      </c>
      <c r="AE2133" s="37" t="s">
        <v>5481</v>
      </c>
      <c r="AF2133" s="37">
        <v>19288</v>
      </c>
      <c r="AG2133" s="37" t="s">
        <v>5502</v>
      </c>
      <c r="AJ2133" s="37" t="s">
        <v>5510</v>
      </c>
      <c r="AK2133" s="37" t="s">
        <v>3342</v>
      </c>
      <c r="AL2133" s="37">
        <v>30</v>
      </c>
      <c r="AM2133" s="37" t="s">
        <v>3519</v>
      </c>
      <c r="AN2133" s="37" t="str">
        <f>+IF(AL2133=45,1,"")</f>
        <v/>
      </c>
      <c r="AO2133" s="40">
        <f ca="1">+TODAY()</f>
        <v>44256</v>
      </c>
      <c r="AP2133" s="41">
        <f ca="1">+IF(Tabla1[[#This Row],[Fecha Ingreso Plataforma]]="","",AO2133-AC2133)</f>
        <v>727</v>
      </c>
      <c r="AQ2133" s="40"/>
      <c r="AR2133" s="42">
        <f>+IF(Tabla1[[#This Row],[Fecha Baja]]="","",VALUE(1&amp;"/"&amp;MONTH(Tabla1[[#This Row],[Fecha Baja]])&amp;"/"&amp;YEAR(Tabla1[[#This Row],[Fecha Baja]])))</f>
        <v>43800</v>
      </c>
      <c r="AS2133" s="42">
        <f>IF(Tabla1[[#This Row],[Fecha Ingreso Plataforma]]="","",VALUE(1&amp;"/"&amp;MONTH(Tabla1[[#This Row],[Fecha Ingreso Plataforma]])&amp;"/"&amp;YEAR(Tabla1[[#This Row],[Fecha Ingreso Plataforma]])))</f>
        <v>43525</v>
      </c>
      <c r="AT2133" s="41" t="str">
        <f ca="1">+IF(AND(Tabla1[[#This Row],[dias]]&gt;=135,Tabla1[[#This Row],[Estado]]="Vigente"),"Si","No")</f>
        <v>No</v>
      </c>
      <c r="AU2133" s="37" t="str">
        <f>+IF(COUNTIF('PLAN EMPLEADO'!I:I,Tabla1[[#This Row],[Mail]])=0,"No","Si")</f>
        <v>Si</v>
      </c>
      <c r="AV2133" s="89" t="s">
        <v>709</v>
      </c>
      <c r="AW2133" s="194"/>
    </row>
    <row r="2134" spans="1:49" x14ac:dyDescent="0.2">
      <c r="A2134" s="37" t="s">
        <v>27</v>
      </c>
      <c r="B2134" s="37" t="s">
        <v>3163</v>
      </c>
      <c r="C2134" s="37" t="s">
        <v>3264</v>
      </c>
      <c r="D2134" s="37" t="s">
        <v>30</v>
      </c>
      <c r="E2134" s="193" t="str">
        <f>+LEFT(Tabla1[[#This Row],[RutDV]],8)</f>
        <v>19780603</v>
      </c>
      <c r="F2134" s="193" t="str">
        <f>+RIGHT(Tabla1[[#This Row],[RutDV]],1)</f>
        <v>6</v>
      </c>
      <c r="G2134" s="37" t="s">
        <v>5462</v>
      </c>
      <c r="H2134" s="37" t="s">
        <v>5477</v>
      </c>
      <c r="I2134" s="37" t="str">
        <f>+TRIM(Tabla1[[#This Row],[Nombres]]&amp;" "&amp;Tabla1[[#This Row],[Apellidos]])</f>
        <v>ISADORA FRANCISCA MARIN ARAYA</v>
      </c>
      <c r="J2134" s="37" t="s">
        <v>5435</v>
      </c>
      <c r="K2134" s="37" t="s">
        <v>5436</v>
      </c>
      <c r="L2134" s="37" t="s">
        <v>2494</v>
      </c>
      <c r="M2134" s="37" t="s">
        <v>2493</v>
      </c>
      <c r="N2134" s="37" t="s">
        <v>2495</v>
      </c>
      <c r="O2134" s="37" t="s">
        <v>3108</v>
      </c>
      <c r="P2134" s="40">
        <v>43850</v>
      </c>
      <c r="Q2134" s="37"/>
      <c r="V2134" s="40">
        <v>35887</v>
      </c>
      <c r="W2134" s="37" t="s">
        <v>6831</v>
      </c>
      <c r="X2134" s="37" t="s">
        <v>694</v>
      </c>
      <c r="Y2134" s="37" t="str">
        <f>+IFERROR(VLOOKUP(Tabla1[[#This Row],[Supervisor]],STAFF!E:H,4,0),"")</f>
        <v>WILLIAMS ENRIQUE DOMINGUEZ BARRADA</v>
      </c>
      <c r="Z2134" s="40">
        <v>43508</v>
      </c>
      <c r="AA2134" s="40">
        <v>43528</v>
      </c>
      <c r="AC2134" s="40">
        <v>43529</v>
      </c>
      <c r="AD2134" s="37" t="s">
        <v>5477</v>
      </c>
      <c r="AE2134" s="37" t="s">
        <v>5477</v>
      </c>
      <c r="AF2134" s="37">
        <v>19281</v>
      </c>
      <c r="AG2134" s="37" t="s">
        <v>5498</v>
      </c>
      <c r="AJ2134" s="37" t="s">
        <v>5510</v>
      </c>
      <c r="AK2134" s="37" t="s">
        <v>3342</v>
      </c>
      <c r="AL2134" s="37">
        <v>45</v>
      </c>
      <c r="AM2134" s="37" t="s">
        <v>3519</v>
      </c>
      <c r="AN2134" s="37">
        <f>+IF(AL2134=45,1,"")</f>
        <v>1</v>
      </c>
      <c r="AO2134" s="40">
        <f ca="1">+TODAY()</f>
        <v>44256</v>
      </c>
      <c r="AP2134" s="41">
        <f ca="1">+IF(Tabla1[[#This Row],[Fecha Ingreso Plataforma]]="","",AO2134-AC2134)</f>
        <v>727</v>
      </c>
      <c r="AQ2134" s="40"/>
      <c r="AR2134" s="42">
        <f>+IF(Tabla1[[#This Row],[Fecha Baja]]="","",VALUE(1&amp;"/"&amp;MONTH(Tabla1[[#This Row],[Fecha Baja]])&amp;"/"&amp;YEAR(Tabla1[[#This Row],[Fecha Baja]])))</f>
        <v>43831</v>
      </c>
      <c r="AS2134" s="42">
        <f>IF(Tabla1[[#This Row],[Fecha Ingreso Plataforma]]="","",VALUE(1&amp;"/"&amp;MONTH(Tabla1[[#This Row],[Fecha Ingreso Plataforma]])&amp;"/"&amp;YEAR(Tabla1[[#This Row],[Fecha Ingreso Plataforma]])))</f>
        <v>43525</v>
      </c>
      <c r="AT2134" s="41" t="str">
        <f ca="1">+IF(AND(Tabla1[[#This Row],[dias]]&gt;=135,Tabla1[[#This Row],[Estado]]="Vigente"),"Si","No")</f>
        <v>No</v>
      </c>
      <c r="AU2134" s="37" t="str">
        <f>+IF(COUNTIF('PLAN EMPLEADO'!I:I,Tabla1[[#This Row],[Mail]])=0,"No","Si")</f>
        <v>Si</v>
      </c>
      <c r="AV2134" s="89" t="s">
        <v>709</v>
      </c>
      <c r="AW2134" s="194"/>
    </row>
    <row r="2135" spans="1:49" x14ac:dyDescent="0.2">
      <c r="A2135" s="37" t="s">
        <v>27</v>
      </c>
      <c r="B2135" s="37" t="s">
        <v>3163</v>
      </c>
      <c r="C2135" s="37" t="s">
        <v>3264</v>
      </c>
      <c r="D2135" s="37" t="s">
        <v>30</v>
      </c>
      <c r="E2135" s="193" t="str">
        <f>+LEFT(Tabla1[[#This Row],[RutDV]],8)</f>
        <v>26545933</v>
      </c>
      <c r="F2135" s="193" t="str">
        <f>+RIGHT(Tabla1[[#This Row],[RutDV]],1)</f>
        <v>1</v>
      </c>
      <c r="G2135" s="37" t="s">
        <v>5466</v>
      </c>
      <c r="H2135" s="37" t="s">
        <v>5482</v>
      </c>
      <c r="I2135" s="37" t="str">
        <f>+TRIM(Tabla1[[#This Row],[Nombres]]&amp;" "&amp;Tabla1[[#This Row],[Apellidos]])</f>
        <v>JOHELIS KARINA ALBORNOZ POZO</v>
      </c>
      <c r="J2135" s="37" t="s">
        <v>5445</v>
      </c>
      <c r="K2135" s="37" t="s">
        <v>5446</v>
      </c>
      <c r="L2135" s="193" t="s">
        <v>2494</v>
      </c>
      <c r="M2135" s="193" t="s">
        <v>2493</v>
      </c>
      <c r="N2135" s="193" t="s">
        <v>2496</v>
      </c>
      <c r="O2135" s="193" t="s">
        <v>3533</v>
      </c>
      <c r="P2135" s="40">
        <v>44162</v>
      </c>
      <c r="Q2135" s="37"/>
      <c r="V2135" s="40">
        <v>32944</v>
      </c>
      <c r="W2135" s="37" t="s">
        <v>5413</v>
      </c>
      <c r="X2135" s="37" t="s">
        <v>2510</v>
      </c>
      <c r="Y2135" s="37" t="str">
        <f>+IFERROR(VLOOKUP(Tabla1[[#This Row],[Supervisor]],STAFF!E:H,4,0),"")</f>
        <v>FRANCISCO JAVIER SUAREZ VEGA</v>
      </c>
      <c r="Z2135" s="40">
        <v>43508</v>
      </c>
      <c r="AA2135" s="40">
        <v>43528</v>
      </c>
      <c r="AC2135" s="40">
        <v>43529</v>
      </c>
      <c r="AD2135" s="37" t="s">
        <v>5482</v>
      </c>
      <c r="AE2135" s="37" t="s">
        <v>5482</v>
      </c>
      <c r="AF2135" s="37">
        <v>19290</v>
      </c>
      <c r="AG2135" s="37" t="s">
        <v>5503</v>
      </c>
      <c r="AJ2135" s="37" t="s">
        <v>5510</v>
      </c>
      <c r="AK2135" s="37" t="s">
        <v>3342</v>
      </c>
      <c r="AL2135" s="37">
        <v>45</v>
      </c>
      <c r="AM2135" s="193" t="s">
        <v>3519</v>
      </c>
      <c r="AN2135" s="37">
        <f>+IF(AL2135=45,1,"")</f>
        <v>1</v>
      </c>
      <c r="AO2135" s="40">
        <f ca="1">+TODAY()</f>
        <v>44256</v>
      </c>
      <c r="AP2135" s="41">
        <f ca="1">+IF(Tabla1[[#This Row],[Fecha Ingreso Plataforma]]="","",AO2135-AC2135)</f>
        <v>727</v>
      </c>
      <c r="AQ2135" s="40"/>
      <c r="AR2135" s="42">
        <f>+IF(Tabla1[[#This Row],[Fecha Baja]]="","",VALUE(1&amp;"/"&amp;MONTH(Tabla1[[#This Row],[Fecha Baja]])&amp;"/"&amp;YEAR(Tabla1[[#This Row],[Fecha Baja]])))</f>
        <v>44136</v>
      </c>
      <c r="AS2135" s="42">
        <f>IF(Tabla1[[#This Row],[Fecha Ingreso Plataforma]]="","",VALUE(1&amp;"/"&amp;MONTH(Tabla1[[#This Row],[Fecha Ingreso Plataforma]])&amp;"/"&amp;YEAR(Tabla1[[#This Row],[Fecha Ingreso Plataforma]])))</f>
        <v>43525</v>
      </c>
      <c r="AT2135" s="41" t="str">
        <f ca="1">+IF(AND(Tabla1[[#This Row],[dias]]&gt;=135,Tabla1[[#This Row],[Estado]]="Vigente"),"Si","No")</f>
        <v>No</v>
      </c>
      <c r="AU2135" s="37" t="str">
        <f>+IF(COUNTIF('PLAN EMPLEADO'!I:I,Tabla1[[#This Row],[Mail]])=0,"No","Si")</f>
        <v>Si</v>
      </c>
      <c r="AV2135" s="154" t="s">
        <v>709</v>
      </c>
      <c r="AW2135" s="194" t="s">
        <v>9006</v>
      </c>
    </row>
    <row r="2136" spans="1:49" x14ac:dyDescent="0.2">
      <c r="A2136" s="37" t="s">
        <v>27</v>
      </c>
      <c r="B2136" s="37" t="s">
        <v>3163</v>
      </c>
      <c r="C2136" s="37" t="s">
        <v>3264</v>
      </c>
      <c r="D2136" s="37" t="s">
        <v>30</v>
      </c>
      <c r="E2136" s="193" t="str">
        <f>+LEFT(Tabla1[[#This Row],[RutDV]],8)</f>
        <v>33153663</v>
      </c>
      <c r="F2136" s="193" t="str">
        <f>+RIGHT(Tabla1[[#This Row],[RutDV]],1)</f>
        <v>6</v>
      </c>
      <c r="G2136" s="37" t="s">
        <v>5959</v>
      </c>
      <c r="H2136" s="37" t="s">
        <v>5488</v>
      </c>
      <c r="I2136" s="37" t="str">
        <f>+TRIM(Tabla1[[#This Row],[Nombres]]&amp;" "&amp;Tabla1[[#This Row],[Apellidos]])</f>
        <v>LUIS ENRIQUEZ FERNANDEZ DUMONT</v>
      </c>
      <c r="J2136" s="37" t="s">
        <v>5456</v>
      </c>
      <c r="K2136" s="37" t="s">
        <v>5457</v>
      </c>
      <c r="L2136" s="37" t="s">
        <v>2494</v>
      </c>
      <c r="M2136" s="37" t="s">
        <v>2493</v>
      </c>
      <c r="N2136" s="37" t="s">
        <v>2496</v>
      </c>
      <c r="O2136" s="37" t="s">
        <v>3533</v>
      </c>
      <c r="P2136" s="40">
        <v>43657</v>
      </c>
      <c r="Q2136" s="37"/>
      <c r="V2136" s="40">
        <v>32884</v>
      </c>
      <c r="W2136" s="37" t="s">
        <v>5412</v>
      </c>
      <c r="X2136" s="37" t="s">
        <v>3852</v>
      </c>
      <c r="Y2136" s="37" t="str">
        <f>+IFERROR(VLOOKUP(Tabla1[[#This Row],[Supervisor]],STAFF!E:H,4,0),"")</f>
        <v>WILLIAMS ENRIQUE DOMINGUEZ BARRADA</v>
      </c>
      <c r="Z2136" s="40">
        <v>43508</v>
      </c>
      <c r="AA2136" s="40">
        <v>43528</v>
      </c>
      <c r="AC2136" s="40">
        <v>43529</v>
      </c>
      <c r="AD2136" s="37" t="s">
        <v>5488</v>
      </c>
      <c r="AE2136" s="37" t="s">
        <v>5488</v>
      </c>
      <c r="AF2136" s="37">
        <v>19297</v>
      </c>
      <c r="AG2136" s="37" t="s">
        <v>5509</v>
      </c>
      <c r="AJ2136" s="37" t="s">
        <v>5510</v>
      </c>
      <c r="AK2136" s="37" t="s">
        <v>3342</v>
      </c>
      <c r="AL2136" s="37">
        <v>45</v>
      </c>
      <c r="AN2136" s="37">
        <f>+IF(AL2136=45,1,"")</f>
        <v>1</v>
      </c>
      <c r="AO2136" s="40">
        <f ca="1">+TODAY()</f>
        <v>44256</v>
      </c>
      <c r="AP2136" s="41">
        <f ca="1">+IF(Tabla1[[#This Row],[Fecha Ingreso Plataforma]]="","",AO2136-AC2136)</f>
        <v>727</v>
      </c>
      <c r="AQ2136" s="40"/>
      <c r="AR2136" s="42">
        <f>+IF(Tabla1[[#This Row],[Fecha Baja]]="","",VALUE(1&amp;"/"&amp;MONTH(Tabla1[[#This Row],[Fecha Baja]])&amp;"/"&amp;YEAR(Tabla1[[#This Row],[Fecha Baja]])))</f>
        <v>43647</v>
      </c>
      <c r="AS2136" s="42">
        <f>IF(Tabla1[[#This Row],[Fecha Ingreso Plataforma]]="","",VALUE(1&amp;"/"&amp;MONTH(Tabla1[[#This Row],[Fecha Ingreso Plataforma]])&amp;"/"&amp;YEAR(Tabla1[[#This Row],[Fecha Ingreso Plataforma]])))</f>
        <v>43525</v>
      </c>
      <c r="AT2136" s="41" t="str">
        <f ca="1">+IF(AND(Tabla1[[#This Row],[dias]]&gt;=135,Tabla1[[#This Row],[Estado]]="Vigente"),"Si","No")</f>
        <v>No</v>
      </c>
      <c r="AU2136" s="37" t="str">
        <f>+IF(COUNTIF('PLAN EMPLEADO'!I:I,Tabla1[[#This Row],[Mail]])=0,"No","Si")</f>
        <v>Si</v>
      </c>
      <c r="AV2136" s="89" t="s">
        <v>709</v>
      </c>
      <c r="AW2136" s="194"/>
    </row>
    <row r="2137" spans="1:49" x14ac:dyDescent="0.2">
      <c r="A2137" s="37" t="s">
        <v>27</v>
      </c>
      <c r="B2137" s="37" t="s">
        <v>3163</v>
      </c>
      <c r="C2137" s="37" t="s">
        <v>3264</v>
      </c>
      <c r="D2137" s="37" t="s">
        <v>30</v>
      </c>
      <c r="E2137" s="193" t="str">
        <f>+LEFT(Tabla1[[#This Row],[RutDV]],8)</f>
        <v>27168769</v>
      </c>
      <c r="F2137" s="193" t="str">
        <f>+RIGHT(Tabla1[[#This Row],[RutDV]],1)</f>
        <v>9</v>
      </c>
      <c r="G2137" s="71" t="s">
        <v>8248</v>
      </c>
      <c r="H2137" s="37" t="s">
        <v>5469</v>
      </c>
      <c r="I2137" s="37" t="str">
        <f>+TRIM(Tabla1[[#This Row],[Nombres]]&amp;" "&amp;Tabla1[[#This Row],[Apellidos]])</f>
        <v>MARIA DE LOS ANGELES RAMIREZ BELISARIO</v>
      </c>
      <c r="J2137" s="37" t="s">
        <v>5422</v>
      </c>
      <c r="K2137" s="37" t="s">
        <v>5423</v>
      </c>
      <c r="L2137" s="166" t="s">
        <v>2494</v>
      </c>
      <c r="M2137" s="166" t="s">
        <v>2493</v>
      </c>
      <c r="N2137" s="166" t="s">
        <v>7303</v>
      </c>
      <c r="O2137" s="166" t="s">
        <v>6688</v>
      </c>
      <c r="P2137" s="40">
        <v>44007</v>
      </c>
      <c r="Q2137" s="37"/>
      <c r="V2137" s="40">
        <v>32729</v>
      </c>
      <c r="W2137" s="37" t="s">
        <v>7091</v>
      </c>
      <c r="X2137" s="37" t="s">
        <v>636</v>
      </c>
      <c r="Y2137" s="37" t="str">
        <f>+IFERROR(VLOOKUP(Tabla1[[#This Row],[Supervisor]],STAFF!E:H,4,0),"")</f>
        <v>WILLIAMS ENRIQUE DOMINGUEZ BARRADA</v>
      </c>
      <c r="Z2137" s="40">
        <v>43508</v>
      </c>
      <c r="AA2137" s="40">
        <v>43528</v>
      </c>
      <c r="AC2137" s="40">
        <v>43529</v>
      </c>
      <c r="AD2137" s="37" t="s">
        <v>5469</v>
      </c>
      <c r="AE2137" s="37" t="s">
        <v>5469</v>
      </c>
      <c r="AF2137" s="37">
        <v>19262</v>
      </c>
      <c r="AG2137" s="37" t="s">
        <v>5490</v>
      </c>
      <c r="AJ2137" s="37" t="s">
        <v>5510</v>
      </c>
      <c r="AK2137" s="37" t="s">
        <v>3342</v>
      </c>
      <c r="AL2137" s="37">
        <v>45</v>
      </c>
      <c r="AM2137" s="37" t="s">
        <v>3519</v>
      </c>
      <c r="AN2137" s="37">
        <f>+IF(AL2137=45,1,"")</f>
        <v>1</v>
      </c>
      <c r="AO2137" s="40">
        <f ca="1">+TODAY()</f>
        <v>44256</v>
      </c>
      <c r="AP2137" s="41">
        <f ca="1">+IF(Tabla1[[#This Row],[Fecha Ingreso Plataforma]]="","",AO2137-AC2137)</f>
        <v>727</v>
      </c>
      <c r="AQ2137" s="40"/>
      <c r="AR2137" s="42">
        <f>+IF(Tabla1[[#This Row],[Fecha Baja]]="","",VALUE(1&amp;"/"&amp;MONTH(Tabla1[[#This Row],[Fecha Baja]])&amp;"/"&amp;YEAR(Tabla1[[#This Row],[Fecha Baja]])))</f>
        <v>43983</v>
      </c>
      <c r="AS2137" s="42">
        <f>IF(Tabla1[[#This Row],[Fecha Ingreso Plataforma]]="","",VALUE(1&amp;"/"&amp;MONTH(Tabla1[[#This Row],[Fecha Ingreso Plataforma]])&amp;"/"&amp;YEAR(Tabla1[[#This Row],[Fecha Ingreso Plataforma]])))</f>
        <v>43525</v>
      </c>
      <c r="AT2137" s="41" t="str">
        <f ca="1">+IF(AND(Tabla1[[#This Row],[dias]]&gt;=135,Tabla1[[#This Row],[Estado]]="Vigente"),"Si","No")</f>
        <v>No</v>
      </c>
      <c r="AU2137" s="37" t="str">
        <f>+IF(COUNTIF('PLAN EMPLEADO'!I:I,Tabla1[[#This Row],[Mail]])=0,"No","Si")</f>
        <v>Si</v>
      </c>
      <c r="AV2137" s="154" t="s">
        <v>709</v>
      </c>
      <c r="AW2137" s="194"/>
    </row>
    <row r="2138" spans="1:49" x14ac:dyDescent="0.2">
      <c r="A2138" s="37" t="s">
        <v>27</v>
      </c>
      <c r="B2138" s="37" t="s">
        <v>3163</v>
      </c>
      <c r="C2138" s="37" t="s">
        <v>3264</v>
      </c>
      <c r="D2138" s="37" t="s">
        <v>30</v>
      </c>
      <c r="E2138" s="193" t="str">
        <f>+LEFT(Tabla1[[#This Row],[RutDV]],8)</f>
        <v>27275684</v>
      </c>
      <c r="F2138" s="193" t="str">
        <f>+RIGHT(Tabla1[[#This Row],[RutDV]],1)</f>
        <v>8</v>
      </c>
      <c r="G2138" s="167" t="s">
        <v>8631</v>
      </c>
      <c r="H2138" s="37" t="s">
        <v>5468</v>
      </c>
      <c r="I2138" s="37" t="str">
        <f>+TRIM(Tabla1[[#This Row],[Nombres]]&amp;" "&amp;Tabla1[[#This Row],[Apellidos]])</f>
        <v>MARIA GABRIELA ESCALONA RAMOS</v>
      </c>
      <c r="J2138" s="37" t="s">
        <v>5420</v>
      </c>
      <c r="K2138" s="37" t="s">
        <v>5421</v>
      </c>
      <c r="L2138" s="193" t="s">
        <v>2494</v>
      </c>
      <c r="M2138" s="193" t="s">
        <v>2493</v>
      </c>
      <c r="N2138" s="193" t="s">
        <v>2496</v>
      </c>
      <c r="O2138" s="193" t="s">
        <v>3533</v>
      </c>
      <c r="P2138" s="195">
        <v>44104</v>
      </c>
      <c r="Q2138" s="37"/>
      <c r="V2138" s="40">
        <v>35725</v>
      </c>
      <c r="W2138" s="40" t="s">
        <v>8319</v>
      </c>
      <c r="X2138" s="37" t="s">
        <v>4468</v>
      </c>
      <c r="Y2138" s="37" t="str">
        <f>+IFERROR(VLOOKUP(Tabla1[[#This Row],[Supervisor]],STAFF!E:H,4,0),"")</f>
        <v>FRANCISCO JAVIER SUAREZ VEGA</v>
      </c>
      <c r="Z2138" s="40">
        <v>43508</v>
      </c>
      <c r="AA2138" s="40">
        <v>43528</v>
      </c>
      <c r="AC2138" s="40">
        <v>43529</v>
      </c>
      <c r="AD2138" s="37" t="s">
        <v>5468</v>
      </c>
      <c r="AE2138" s="37" t="s">
        <v>5468</v>
      </c>
      <c r="AF2138" s="37">
        <v>19261</v>
      </c>
      <c r="AG2138" s="37" t="s">
        <v>5489</v>
      </c>
      <c r="AJ2138" s="37" t="s">
        <v>5510</v>
      </c>
      <c r="AK2138" s="37" t="s">
        <v>3342</v>
      </c>
      <c r="AL2138" s="37">
        <v>45</v>
      </c>
      <c r="AM2138" s="37" t="s">
        <v>3519</v>
      </c>
      <c r="AN2138" s="37">
        <f>+IF(AL2138=45,1,"")</f>
        <v>1</v>
      </c>
      <c r="AO2138" s="40">
        <f ca="1">+TODAY()</f>
        <v>44256</v>
      </c>
      <c r="AP2138" s="41">
        <f ca="1">+IF(Tabla1[[#This Row],[Fecha Ingreso Plataforma]]="","",AO2138-AC2138)</f>
        <v>727</v>
      </c>
      <c r="AQ2138" s="40"/>
      <c r="AR2138" s="42">
        <f>+IF(Tabla1[[#This Row],[Fecha Baja]]="","",VALUE(1&amp;"/"&amp;MONTH(Tabla1[[#This Row],[Fecha Baja]])&amp;"/"&amp;YEAR(Tabla1[[#This Row],[Fecha Baja]])))</f>
        <v>44075</v>
      </c>
      <c r="AS2138" s="42">
        <f>IF(Tabla1[[#This Row],[Fecha Ingreso Plataforma]]="","",VALUE(1&amp;"/"&amp;MONTH(Tabla1[[#This Row],[Fecha Ingreso Plataforma]])&amp;"/"&amp;YEAR(Tabla1[[#This Row],[Fecha Ingreso Plataforma]])))</f>
        <v>43525</v>
      </c>
      <c r="AT2138" s="41" t="str">
        <f ca="1">+IF(AND(Tabla1[[#This Row],[dias]]&gt;=135,Tabla1[[#This Row],[Estado]]="Vigente"),"Si","No")</f>
        <v>No</v>
      </c>
      <c r="AU2138" s="37" t="str">
        <f>+IF(COUNTIF('PLAN EMPLEADO'!I:I,Tabla1[[#This Row],[Mail]])=0,"No","Si")</f>
        <v>Si</v>
      </c>
      <c r="AV2138" s="154" t="s">
        <v>709</v>
      </c>
      <c r="AW2138" s="194" t="s">
        <v>9006</v>
      </c>
    </row>
    <row r="2139" spans="1:49" x14ac:dyDescent="0.2">
      <c r="A2139" s="37" t="s">
        <v>27</v>
      </c>
      <c r="B2139" s="37" t="s">
        <v>3163</v>
      </c>
      <c r="C2139" s="37" t="s">
        <v>3264</v>
      </c>
      <c r="D2139" s="37" t="s">
        <v>30</v>
      </c>
      <c r="E2139" s="193" t="str">
        <f>+LEFT(Tabla1[[#This Row],[RutDV]],8)</f>
        <v>26953516</v>
      </c>
      <c r="F2139" s="193" t="str">
        <f>+RIGHT(Tabla1[[#This Row],[RutDV]],1)</f>
        <v>4</v>
      </c>
      <c r="G2139" s="37" t="s">
        <v>7131</v>
      </c>
      <c r="H2139" s="37" t="s">
        <v>5473</v>
      </c>
      <c r="I2139" s="37" t="str">
        <f>+TRIM(Tabla1[[#This Row],[Nombres]]&amp;" "&amp;Tabla1[[#This Row],[Apellidos]])</f>
        <v>VICTOR ADOLFO NAVAS RODRIGUEZ</v>
      </c>
      <c r="J2139" s="37" t="s">
        <v>5429</v>
      </c>
      <c r="K2139" s="37" t="s">
        <v>5430</v>
      </c>
      <c r="L2139" s="37" t="s">
        <v>2494</v>
      </c>
      <c r="M2139" s="37" t="s">
        <v>2493</v>
      </c>
      <c r="N2139" s="37" t="s">
        <v>2496</v>
      </c>
      <c r="O2139" s="37" t="s">
        <v>3533</v>
      </c>
      <c r="P2139" s="40">
        <v>43769</v>
      </c>
      <c r="Q2139" s="37"/>
      <c r="V2139" s="40">
        <v>32798</v>
      </c>
      <c r="W2139" s="37" t="s">
        <v>5418</v>
      </c>
      <c r="X2139" s="37" t="s">
        <v>2507</v>
      </c>
      <c r="Y2139" s="37" t="str">
        <f>+IFERROR(VLOOKUP(Tabla1[[#This Row],[Supervisor]],STAFF!E:H,4,0),"")</f>
        <v>WILLIAMS ENRIQUE DOMINGUEZ BARRADA</v>
      </c>
      <c r="Z2139" s="40">
        <v>43508</v>
      </c>
      <c r="AA2139" s="40">
        <v>43528</v>
      </c>
      <c r="AC2139" s="40">
        <v>43529</v>
      </c>
      <c r="AD2139" s="37" t="s">
        <v>5473</v>
      </c>
      <c r="AE2139" s="37" t="s">
        <v>5473</v>
      </c>
      <c r="AF2139" s="37">
        <v>19273</v>
      </c>
      <c r="AG2139" s="37" t="s">
        <v>5494</v>
      </c>
      <c r="AJ2139" s="37" t="s">
        <v>5510</v>
      </c>
      <c r="AK2139" s="37" t="s">
        <v>3342</v>
      </c>
      <c r="AL2139" s="37">
        <v>45</v>
      </c>
      <c r="AM2139" s="37" t="s">
        <v>3519</v>
      </c>
      <c r="AN2139" s="37">
        <f>+IF(AL2139=45,1,"")</f>
        <v>1</v>
      </c>
      <c r="AO2139" s="40">
        <f ca="1">+TODAY()</f>
        <v>44256</v>
      </c>
      <c r="AP2139" s="41">
        <f ca="1">+IF(Tabla1[[#This Row],[Fecha Ingreso Plataforma]]="","",AO2139-AC2139)</f>
        <v>727</v>
      </c>
      <c r="AQ2139" s="40"/>
      <c r="AR2139" s="42">
        <f>+IF(Tabla1[[#This Row],[Fecha Baja]]="","",VALUE(1&amp;"/"&amp;MONTH(Tabla1[[#This Row],[Fecha Baja]])&amp;"/"&amp;YEAR(Tabla1[[#This Row],[Fecha Baja]])))</f>
        <v>43739</v>
      </c>
      <c r="AS2139" s="42">
        <f>IF(Tabla1[[#This Row],[Fecha Ingreso Plataforma]]="","",VALUE(1&amp;"/"&amp;MONTH(Tabla1[[#This Row],[Fecha Ingreso Plataforma]])&amp;"/"&amp;YEAR(Tabla1[[#This Row],[Fecha Ingreso Plataforma]])))</f>
        <v>43525</v>
      </c>
      <c r="AT2139" s="41" t="str">
        <f ca="1">+IF(AND(Tabla1[[#This Row],[dias]]&gt;=135,Tabla1[[#This Row],[Estado]]="Vigente"),"Si","No")</f>
        <v>No</v>
      </c>
      <c r="AU2139" s="37" t="str">
        <f>+IF(COUNTIF('PLAN EMPLEADO'!I:I,Tabla1[[#This Row],[Mail]])=0,"No","Si")</f>
        <v>Si</v>
      </c>
      <c r="AV2139" s="89" t="s">
        <v>709</v>
      </c>
      <c r="AW2139" s="194"/>
    </row>
    <row r="2140" spans="1:49" x14ac:dyDescent="0.2">
      <c r="A2140" s="37" t="s">
        <v>27</v>
      </c>
      <c r="B2140" s="37" t="s">
        <v>3163</v>
      </c>
      <c r="C2140" s="37" t="s">
        <v>3264</v>
      </c>
      <c r="D2140" s="37" t="s">
        <v>30</v>
      </c>
      <c r="E2140" s="193" t="str">
        <f>+LEFT(Tabla1[[#This Row],[RutDV]],8)</f>
        <v>33101897</v>
      </c>
      <c r="F2140" s="193" t="str">
        <f>+RIGHT(Tabla1[[#This Row],[RutDV]],1)</f>
        <v>K</v>
      </c>
      <c r="G2140" s="37" t="s">
        <v>5957</v>
      </c>
      <c r="H2140" s="37" t="s">
        <v>5483</v>
      </c>
      <c r="I2140" s="37" t="str">
        <f>+TRIM(Tabla1[[#This Row],[Nombres]]&amp;" "&amp;Tabla1[[#This Row],[Apellidos]])</f>
        <v>VANESSA ROSERO GONZALEZ</v>
      </c>
      <c r="J2140" s="37" t="s">
        <v>5447</v>
      </c>
      <c r="K2140" s="37" t="s">
        <v>5448</v>
      </c>
      <c r="L2140" s="37" t="s">
        <v>2494</v>
      </c>
      <c r="M2140" s="37" t="s">
        <v>2493</v>
      </c>
      <c r="N2140" s="37" t="s">
        <v>2495</v>
      </c>
      <c r="O2140" s="37" t="s">
        <v>3108</v>
      </c>
      <c r="P2140" s="40">
        <v>43746</v>
      </c>
      <c r="Q2140" s="37"/>
      <c r="V2140" s="40">
        <v>32644</v>
      </c>
      <c r="W2140" s="37" t="s">
        <v>7880</v>
      </c>
      <c r="X2140" s="37" t="s">
        <v>3190</v>
      </c>
      <c r="Y2140" s="37" t="str">
        <f>+IFERROR(VLOOKUP(Tabla1[[#This Row],[Supervisor]],STAFF!E:H,4,0),"")</f>
        <v/>
      </c>
      <c r="Z2140" s="40">
        <v>43508</v>
      </c>
      <c r="AA2140" s="40">
        <v>43528</v>
      </c>
      <c r="AC2140" s="40">
        <v>43529</v>
      </c>
      <c r="AD2140" s="37" t="s">
        <v>5483</v>
      </c>
      <c r="AE2140" s="37" t="s">
        <v>5483</v>
      </c>
      <c r="AF2140" s="37">
        <v>19291</v>
      </c>
      <c r="AG2140" s="37" t="s">
        <v>5504</v>
      </c>
      <c r="AJ2140" s="37" t="s">
        <v>5510</v>
      </c>
      <c r="AK2140" s="37" t="s">
        <v>3342</v>
      </c>
      <c r="AL2140" s="37">
        <v>45</v>
      </c>
      <c r="AM2140" s="37" t="s">
        <v>3519</v>
      </c>
      <c r="AN2140" s="37">
        <f>+IF(AL2140=45,1,"")</f>
        <v>1</v>
      </c>
      <c r="AO2140" s="40">
        <f ca="1">+TODAY()</f>
        <v>44256</v>
      </c>
      <c r="AP2140" s="41">
        <f ca="1">+IF(Tabla1[[#This Row],[Fecha Ingreso Plataforma]]="","",AO2140-AC2140)</f>
        <v>727</v>
      </c>
      <c r="AQ2140" s="40"/>
      <c r="AR2140" s="42">
        <f>+IF(Tabla1[[#This Row],[Fecha Baja]]="","",VALUE(1&amp;"/"&amp;MONTH(Tabla1[[#This Row],[Fecha Baja]])&amp;"/"&amp;YEAR(Tabla1[[#This Row],[Fecha Baja]])))</f>
        <v>43739</v>
      </c>
      <c r="AS2140" s="42">
        <f>IF(Tabla1[[#This Row],[Fecha Ingreso Plataforma]]="","",VALUE(1&amp;"/"&amp;MONTH(Tabla1[[#This Row],[Fecha Ingreso Plataforma]])&amp;"/"&amp;YEAR(Tabla1[[#This Row],[Fecha Ingreso Plataforma]])))</f>
        <v>43525</v>
      </c>
      <c r="AT2140" s="41" t="str">
        <f ca="1">+IF(AND(Tabla1[[#This Row],[dias]]&gt;=135,Tabla1[[#This Row],[Estado]]="Vigente"),"Si","No")</f>
        <v>No</v>
      </c>
      <c r="AU2140" s="37" t="str">
        <f>+IF(COUNTIF('PLAN EMPLEADO'!I:I,Tabla1[[#This Row],[Mail]])=0,"No","Si")</f>
        <v>Si</v>
      </c>
      <c r="AV2140" s="89" t="s">
        <v>709</v>
      </c>
      <c r="AW2140" s="194"/>
    </row>
    <row r="2141" spans="1:49" x14ac:dyDescent="0.2">
      <c r="A2141" s="37" t="s">
        <v>27</v>
      </c>
      <c r="B2141" s="37" t="s">
        <v>3163</v>
      </c>
      <c r="C2141" s="37" t="s">
        <v>3264</v>
      </c>
      <c r="D2141" s="37" t="s">
        <v>30</v>
      </c>
      <c r="E2141" s="193" t="str">
        <f>+LEFT(Tabla1[[#This Row],[RutDV]],8)</f>
        <v>25720198</v>
      </c>
      <c r="F2141" s="193" t="str">
        <f>+RIGHT(Tabla1[[#This Row],[RutDV]],1)</f>
        <v>8</v>
      </c>
      <c r="G2141" s="37" t="s">
        <v>6699</v>
      </c>
      <c r="H2141" s="37" t="s">
        <v>6888</v>
      </c>
      <c r="I2141" s="41" t="str">
        <f>+TRIM(Tabla1[[#This Row],[Nombres]]&amp;" "&amp;Tabla1[[#This Row],[Apellidos]])</f>
        <v>CAMILO ANDRÉS MOSQUERA RODRÍGUEZ</v>
      </c>
      <c r="J2141" s="37" t="s">
        <v>6719</v>
      </c>
      <c r="K2141" s="37" t="s">
        <v>6720</v>
      </c>
      <c r="L2141" s="37" t="s">
        <v>2494</v>
      </c>
      <c r="M2141" s="37" t="s">
        <v>2493</v>
      </c>
      <c r="N2141" s="37" t="s">
        <v>2496</v>
      </c>
      <c r="O2141" s="37" t="s">
        <v>3533</v>
      </c>
      <c r="P2141" s="40">
        <v>43801</v>
      </c>
      <c r="Q2141" s="37"/>
      <c r="R2141" s="45"/>
      <c r="S2141" s="45"/>
      <c r="T2141" s="45"/>
      <c r="U2141" s="45"/>
      <c r="V2141" s="40" t="s">
        <v>6729</v>
      </c>
      <c r="W2141" s="37" t="s">
        <v>7091</v>
      </c>
      <c r="X2141" s="37" t="s">
        <v>636</v>
      </c>
      <c r="Y2141" s="37" t="str">
        <f>+IFERROR(VLOOKUP(Tabla1[[#This Row],[Supervisor]],STAFF!E:H,4,0),"")</f>
        <v>WILLIAMS ENRIQUE DOMINGUEZ BARRADA</v>
      </c>
      <c r="Z2141" s="40">
        <v>43671</v>
      </c>
      <c r="AA2141" s="40">
        <v>43691</v>
      </c>
      <c r="AC2141" s="40">
        <v>43696</v>
      </c>
      <c r="AD2141" s="37" t="s">
        <v>6888</v>
      </c>
      <c r="AE2141" s="37" t="s">
        <v>6888</v>
      </c>
      <c r="AF2141" s="37">
        <v>19254</v>
      </c>
      <c r="AG2141" s="37" t="s">
        <v>6900</v>
      </c>
      <c r="AJ2141" s="37" t="s">
        <v>6732</v>
      </c>
      <c r="AK2141" s="37" t="s">
        <v>6731</v>
      </c>
      <c r="AL2141" s="37">
        <v>45</v>
      </c>
      <c r="AM2141" s="37" t="s">
        <v>3519</v>
      </c>
      <c r="AN2141" s="37">
        <f>+IF(AL2141=45,1,"")</f>
        <v>1</v>
      </c>
      <c r="AO2141" s="40">
        <f ca="1">+TODAY()</f>
        <v>44256</v>
      </c>
      <c r="AP2141" s="41">
        <f ca="1">+IF(Tabla1[[#This Row],[Fecha Ingreso Plataforma]]="","",AO2141-AC2141)</f>
        <v>560</v>
      </c>
      <c r="AQ2141" s="40"/>
      <c r="AR2141" s="42">
        <f>+IF(Tabla1[[#This Row],[Fecha Baja]]="","",VALUE(1&amp;"/"&amp;MONTH(Tabla1[[#This Row],[Fecha Baja]])&amp;"/"&amp;YEAR(Tabla1[[#This Row],[Fecha Baja]])))</f>
        <v>43800</v>
      </c>
      <c r="AS2141" s="42">
        <f>IF(Tabla1[[#This Row],[Fecha Ingreso Plataforma]]="","",VALUE(1&amp;"/"&amp;MONTH(Tabla1[[#This Row],[Fecha Ingreso Plataforma]])&amp;"/"&amp;YEAR(Tabla1[[#This Row],[Fecha Ingreso Plataforma]])))</f>
        <v>43678</v>
      </c>
      <c r="AT2141" s="41" t="str">
        <f ca="1">+IF(AND(Tabla1[[#This Row],[dias]]&gt;=135,Tabla1[[#This Row],[Estado]]="Vigente"),"Si","No")</f>
        <v>No</v>
      </c>
      <c r="AU2141" s="37" t="str">
        <f>+IF(COUNTIF('PLAN EMPLEADO'!I:I,Tabla1[[#This Row],[Mail]])=0,"No","Si")</f>
        <v>No</v>
      </c>
      <c r="AV2141" s="89" t="s">
        <v>709</v>
      </c>
      <c r="AW2141" s="194"/>
    </row>
    <row r="2142" spans="1:49" x14ac:dyDescent="0.2">
      <c r="A2142" s="37" t="s">
        <v>27</v>
      </c>
      <c r="B2142" s="37" t="s">
        <v>3163</v>
      </c>
      <c r="C2142" s="37" t="s">
        <v>3264</v>
      </c>
      <c r="D2142" s="37" t="s">
        <v>30</v>
      </c>
      <c r="E2142" s="193" t="str">
        <f>+LEFT(Tabla1[[#This Row],[RutDV]],8)</f>
        <v>26635447</v>
      </c>
      <c r="F2142" s="193" t="str">
        <f>+RIGHT(Tabla1[[#This Row],[RutDV]],1)</f>
        <v>9</v>
      </c>
      <c r="G2142" s="37" t="s">
        <v>6700</v>
      </c>
      <c r="H2142" s="37" t="s">
        <v>6889</v>
      </c>
      <c r="I2142" s="41" t="str">
        <f>+TRIM(Tabla1[[#This Row],[Nombres]]&amp;" "&amp;Tabla1[[#This Row],[Apellidos]])</f>
        <v>ROXANA KATERINE RODRIGUEZ MELENDEZ</v>
      </c>
      <c r="J2142" s="37" t="s">
        <v>6721</v>
      </c>
      <c r="K2142" s="37" t="s">
        <v>6722</v>
      </c>
      <c r="L2142" s="166" t="s">
        <v>2494</v>
      </c>
      <c r="M2142" s="166" t="s">
        <v>2493</v>
      </c>
      <c r="N2142" s="166" t="s">
        <v>7303</v>
      </c>
      <c r="O2142" s="166" t="s">
        <v>6688</v>
      </c>
      <c r="P2142" s="40">
        <v>44007</v>
      </c>
      <c r="Q2142" s="37"/>
      <c r="R2142" s="45"/>
      <c r="S2142" s="45"/>
      <c r="T2142" s="45"/>
      <c r="U2142" s="45"/>
      <c r="V2142" s="40" t="s">
        <v>6730</v>
      </c>
      <c r="W2142" s="37" t="s">
        <v>7091</v>
      </c>
      <c r="X2142" s="37" t="s">
        <v>636</v>
      </c>
      <c r="Y2142" s="37" t="str">
        <f>+IFERROR(VLOOKUP(Tabla1[[#This Row],[Supervisor]],STAFF!E:H,4,0),"")</f>
        <v>WILLIAMS ENRIQUE DOMINGUEZ BARRADA</v>
      </c>
      <c r="Z2142" s="40">
        <v>43671</v>
      </c>
      <c r="AA2142" s="40">
        <v>43691</v>
      </c>
      <c r="AC2142" s="40">
        <v>43696</v>
      </c>
      <c r="AD2142" s="37" t="s">
        <v>6889</v>
      </c>
      <c r="AE2142" s="37" t="s">
        <v>6889</v>
      </c>
      <c r="AF2142" s="37">
        <v>19303</v>
      </c>
      <c r="AG2142" s="37" t="s">
        <v>6901</v>
      </c>
      <c r="AJ2142" s="37" t="s">
        <v>6732</v>
      </c>
      <c r="AK2142" s="37" t="s">
        <v>6731</v>
      </c>
      <c r="AL2142" s="37">
        <v>45</v>
      </c>
      <c r="AM2142" s="37" t="s">
        <v>3519</v>
      </c>
      <c r="AN2142" s="37">
        <f>+IF(AL2142=45,1,"")</f>
        <v>1</v>
      </c>
      <c r="AO2142" s="40">
        <f ca="1">+TODAY()</f>
        <v>44256</v>
      </c>
      <c r="AP2142" s="41">
        <f ca="1">+IF(Tabla1[[#This Row],[Fecha Ingreso Plataforma]]="","",AO2142-AC2142)</f>
        <v>560</v>
      </c>
      <c r="AQ2142" s="40"/>
      <c r="AR2142" s="42">
        <f>+IF(Tabla1[[#This Row],[Fecha Baja]]="","",VALUE(1&amp;"/"&amp;MONTH(Tabla1[[#This Row],[Fecha Baja]])&amp;"/"&amp;YEAR(Tabla1[[#This Row],[Fecha Baja]])))</f>
        <v>43983</v>
      </c>
      <c r="AS2142" s="42">
        <f>IF(Tabla1[[#This Row],[Fecha Ingreso Plataforma]]="","",VALUE(1&amp;"/"&amp;MONTH(Tabla1[[#This Row],[Fecha Ingreso Plataforma]])&amp;"/"&amp;YEAR(Tabla1[[#This Row],[Fecha Ingreso Plataforma]])))</f>
        <v>43678</v>
      </c>
      <c r="AT2142" s="41" t="str">
        <f ca="1">+IF(AND(Tabla1[[#This Row],[dias]]&gt;=135,Tabla1[[#This Row],[Estado]]="Vigente"),"Si","No")</f>
        <v>No</v>
      </c>
      <c r="AU2142" s="37" t="str">
        <f>+IF(COUNTIF('PLAN EMPLEADO'!I:I,Tabla1[[#This Row],[Mail]])=0,"No","Si")</f>
        <v>Si</v>
      </c>
      <c r="AV2142" s="154" t="s">
        <v>709</v>
      </c>
      <c r="AW2142" s="194"/>
    </row>
    <row r="2143" spans="1:49" x14ac:dyDescent="0.2">
      <c r="A2143" s="37" t="s">
        <v>27</v>
      </c>
      <c r="B2143" s="37" t="s">
        <v>3163</v>
      </c>
      <c r="C2143" s="37" t="s">
        <v>3264</v>
      </c>
      <c r="D2143" s="37" t="s">
        <v>30</v>
      </c>
      <c r="E2143" s="193" t="str">
        <f>+LEFT(Tabla1[[#This Row],[RutDV]],8)</f>
        <v>26744461</v>
      </c>
      <c r="F2143" s="193" t="str">
        <f>+RIGHT(Tabla1[[#This Row],[RutDV]],1)</f>
        <v>7</v>
      </c>
      <c r="G2143" s="37" t="s">
        <v>6697</v>
      </c>
      <c r="H2143" s="37" t="s">
        <v>6886</v>
      </c>
      <c r="I2143" s="41" t="str">
        <f>+TRIM(Tabla1[[#This Row],[Nombres]]&amp;" "&amp;Tabla1[[#This Row],[Apellidos]])</f>
        <v>YOLANDA AMERICA PÉREZ COLMENAREZ</v>
      </c>
      <c r="J2143" s="37" t="s">
        <v>6715</v>
      </c>
      <c r="K2143" s="37" t="s">
        <v>6716</v>
      </c>
      <c r="L2143" s="193" t="s">
        <v>2494</v>
      </c>
      <c r="M2143" s="193" t="s">
        <v>2493</v>
      </c>
      <c r="N2143" s="193" t="s">
        <v>2495</v>
      </c>
      <c r="O2143" s="193" t="s">
        <v>3108</v>
      </c>
      <c r="P2143" s="40">
        <v>44162</v>
      </c>
      <c r="Q2143" s="37"/>
      <c r="R2143" s="45"/>
      <c r="S2143" s="45"/>
      <c r="T2143" s="45"/>
      <c r="U2143" s="45"/>
      <c r="V2143" s="40" t="s">
        <v>6724</v>
      </c>
      <c r="W2143" s="37" t="s">
        <v>7091</v>
      </c>
      <c r="X2143" s="37" t="s">
        <v>636</v>
      </c>
      <c r="Y2143" s="37" t="str">
        <f>+IFERROR(VLOOKUP(Tabla1[[#This Row],[Supervisor]],STAFF!E:H,4,0),"")</f>
        <v>WILLIAMS ENRIQUE DOMINGUEZ BARRADA</v>
      </c>
      <c r="Z2143" s="40">
        <v>43671</v>
      </c>
      <c r="AA2143" s="40">
        <v>43691</v>
      </c>
      <c r="AC2143" s="40">
        <v>43696</v>
      </c>
      <c r="AD2143" s="37" t="s">
        <v>6886</v>
      </c>
      <c r="AE2143" s="37" t="s">
        <v>6886</v>
      </c>
      <c r="AF2143" s="37">
        <v>19237</v>
      </c>
      <c r="AG2143" s="37" t="s">
        <v>6898</v>
      </c>
      <c r="AJ2143" s="37" t="s">
        <v>6732</v>
      </c>
      <c r="AK2143" s="37" t="s">
        <v>6731</v>
      </c>
      <c r="AL2143" s="37">
        <v>45</v>
      </c>
      <c r="AM2143" s="37" t="s">
        <v>3519</v>
      </c>
      <c r="AN2143" s="37">
        <f>+IF(AL2143=45,1,"")</f>
        <v>1</v>
      </c>
      <c r="AO2143" s="40">
        <f ca="1">+TODAY()</f>
        <v>44256</v>
      </c>
      <c r="AP2143" s="41">
        <f ca="1">+IF(Tabla1[[#This Row],[Fecha Ingreso Plataforma]]="","",AO2143-AC2143)</f>
        <v>560</v>
      </c>
      <c r="AQ2143" s="40"/>
      <c r="AR2143" s="42">
        <f>+IF(Tabla1[[#This Row],[Fecha Baja]]="","",VALUE(1&amp;"/"&amp;MONTH(Tabla1[[#This Row],[Fecha Baja]])&amp;"/"&amp;YEAR(Tabla1[[#This Row],[Fecha Baja]])))</f>
        <v>44136</v>
      </c>
      <c r="AS2143" s="42">
        <f>IF(Tabla1[[#This Row],[Fecha Ingreso Plataforma]]="","",VALUE(1&amp;"/"&amp;MONTH(Tabla1[[#This Row],[Fecha Ingreso Plataforma]])&amp;"/"&amp;YEAR(Tabla1[[#This Row],[Fecha Ingreso Plataforma]])))</f>
        <v>43678</v>
      </c>
      <c r="AT2143" s="41" t="str">
        <f ca="1">+IF(AND(Tabla1[[#This Row],[dias]]&gt;=135,Tabla1[[#This Row],[Estado]]="Vigente"),"Si","No")</f>
        <v>No</v>
      </c>
      <c r="AU2143" s="37" t="str">
        <f>+IF(COUNTIF('PLAN EMPLEADO'!I:I,Tabla1[[#This Row],[Mail]])=0,"No","Si")</f>
        <v>Si</v>
      </c>
      <c r="AV2143" s="154" t="s">
        <v>709</v>
      </c>
      <c r="AW2143" s="194" t="s">
        <v>9006</v>
      </c>
    </row>
    <row r="2144" spans="1:49" x14ac:dyDescent="0.2">
      <c r="A2144" s="37" t="s">
        <v>27</v>
      </c>
      <c r="B2144" s="37" t="s">
        <v>3163</v>
      </c>
      <c r="C2144" s="37" t="s">
        <v>3264</v>
      </c>
      <c r="D2144" s="37" t="s">
        <v>30</v>
      </c>
      <c r="E2144" s="193" t="str">
        <f>+LEFT(Tabla1[[#This Row],[RutDV]],8)</f>
        <v>27013610</v>
      </c>
      <c r="F2144" s="193" t="str">
        <f>+RIGHT(Tabla1[[#This Row],[RutDV]],1)</f>
        <v>9</v>
      </c>
      <c r="G2144" s="37" t="s">
        <v>7513</v>
      </c>
      <c r="H2144" s="37" t="s">
        <v>7654</v>
      </c>
      <c r="I2144" s="41" t="str">
        <f>+TRIM(Tabla1[[#This Row],[Nombres]]&amp;" "&amp;Tabla1[[#This Row],[Apellidos]])</f>
        <v>CARLOS EDUARDO ANTÓN SALAS</v>
      </c>
      <c r="J2144" s="37" t="s">
        <v>1507</v>
      </c>
      <c r="K2144" s="37" t="s">
        <v>7470</v>
      </c>
      <c r="L2144" s="37" t="s">
        <v>2494</v>
      </c>
      <c r="M2144" s="37" t="s">
        <v>2493</v>
      </c>
      <c r="N2144" s="37" t="s">
        <v>2496</v>
      </c>
      <c r="O2144" s="37" t="s">
        <v>3533</v>
      </c>
      <c r="P2144" s="40">
        <v>43836</v>
      </c>
      <c r="R2144" s="45"/>
      <c r="S2144" s="45"/>
      <c r="T2144" s="45"/>
      <c r="U2144" s="45"/>
      <c r="V2144" s="40" t="s">
        <v>7496</v>
      </c>
      <c r="W2144" s="40" t="s">
        <v>7880</v>
      </c>
      <c r="X2144" s="37" t="s">
        <v>3190</v>
      </c>
      <c r="Y2144" s="37" t="str">
        <f>+IFERROR(VLOOKUP(Tabla1[[#This Row],[Supervisor]],STAFF!E:H,4,0),"")</f>
        <v/>
      </c>
      <c r="Z2144" s="40">
        <v>43787</v>
      </c>
      <c r="AA2144" s="40">
        <v>43805</v>
      </c>
      <c r="AC2144" s="40">
        <v>43809</v>
      </c>
      <c r="AD2144" s="37" t="s">
        <v>7654</v>
      </c>
      <c r="AE2144" s="37" t="s">
        <v>7654</v>
      </c>
      <c r="AF2144" s="37">
        <v>19181</v>
      </c>
      <c r="AG2144" s="37" t="s">
        <v>7669</v>
      </c>
      <c r="AJ2144" s="37" t="s">
        <v>7510</v>
      </c>
      <c r="AK2144" s="40" t="s">
        <v>7509</v>
      </c>
      <c r="AL2144" s="37">
        <v>45</v>
      </c>
      <c r="AM2144" s="37" t="s">
        <v>3519</v>
      </c>
      <c r="AN2144" s="37">
        <f>+IF(AL2144=45,1,"")</f>
        <v>1</v>
      </c>
      <c r="AO2144" s="40">
        <f ca="1">+TODAY()</f>
        <v>44256</v>
      </c>
      <c r="AP2144" s="41">
        <f ca="1">+IF(Tabla1[[#This Row],[Fecha Ingreso Plataforma]]="","",AO2144-AC2144)</f>
        <v>447</v>
      </c>
      <c r="AQ2144" s="40"/>
      <c r="AR2144" s="42">
        <f>+IF(Tabla1[[#This Row],[Fecha Baja]]="","",VALUE(1&amp;"/"&amp;MONTH(Tabla1[[#This Row],[Fecha Baja]])&amp;"/"&amp;YEAR(Tabla1[[#This Row],[Fecha Baja]])))</f>
        <v>43831</v>
      </c>
      <c r="AS2144" s="42">
        <f>IF(Tabla1[[#This Row],[Fecha Ingreso Plataforma]]="","",VALUE(1&amp;"/"&amp;MONTH(Tabla1[[#This Row],[Fecha Ingreso Plataforma]])&amp;"/"&amp;YEAR(Tabla1[[#This Row],[Fecha Ingreso Plataforma]])))</f>
        <v>43800</v>
      </c>
      <c r="AT2144" s="41" t="str">
        <f ca="1">+IF(AND(Tabla1[[#This Row],[dias]]&gt;=135,Tabla1[[#This Row],[Estado]]="Vigente"),"Si","No")</f>
        <v>No</v>
      </c>
      <c r="AU2144" s="41" t="str">
        <f>+IF(COUNTIF('PLAN EMPLEADO'!I:I,Tabla1[[#This Row],[Mail]])=0,"No","Si")</f>
        <v>No</v>
      </c>
      <c r="AV2144" s="89" t="s">
        <v>709</v>
      </c>
      <c r="AW2144" s="194"/>
    </row>
    <row r="2145" spans="1:49" x14ac:dyDescent="0.2">
      <c r="A2145" s="37" t="s">
        <v>27</v>
      </c>
      <c r="B2145" s="37" t="s">
        <v>3163</v>
      </c>
      <c r="C2145" s="37" t="s">
        <v>3264</v>
      </c>
      <c r="D2145" s="37" t="s">
        <v>30</v>
      </c>
      <c r="E2145" s="193" t="str">
        <f>+LEFT(Tabla1[[#This Row],[RutDV]],8)</f>
        <v>26958325</v>
      </c>
      <c r="F2145" s="193" t="str">
        <f>+RIGHT(Tabla1[[#This Row],[RutDV]],1)</f>
        <v>8</v>
      </c>
      <c r="G2145" s="37" t="s">
        <v>7512</v>
      </c>
      <c r="H2145" s="37" t="s">
        <v>7653</v>
      </c>
      <c r="I2145" s="41" t="str">
        <f>+TRIM(Tabla1[[#This Row],[Nombres]]&amp;" "&amp;Tabla1[[#This Row],[Apellidos]])</f>
        <v>JONATHAN JONADAD MAS Y RUBI URDANETA</v>
      </c>
      <c r="J2145" s="37" t="s">
        <v>7468</v>
      </c>
      <c r="K2145" s="37" t="s">
        <v>7469</v>
      </c>
      <c r="L2145" s="82" t="s">
        <v>2494</v>
      </c>
      <c r="M2145" s="82" t="s">
        <v>2493</v>
      </c>
      <c r="N2145" s="82" t="s">
        <v>2496</v>
      </c>
      <c r="O2145" s="82" t="s">
        <v>3533</v>
      </c>
      <c r="P2145" s="40">
        <v>43906</v>
      </c>
      <c r="R2145" s="45"/>
      <c r="S2145" s="45"/>
      <c r="T2145" s="45"/>
      <c r="U2145" s="45"/>
      <c r="V2145" s="40" t="s">
        <v>7495</v>
      </c>
      <c r="W2145" s="40" t="s">
        <v>6831</v>
      </c>
      <c r="X2145" s="37" t="s">
        <v>694</v>
      </c>
      <c r="Y2145" s="37" t="str">
        <f>+IFERROR(VLOOKUP(Tabla1[[#This Row],[Supervisor]],STAFF!E:H,4,0),"")</f>
        <v>WILLIAMS ENRIQUE DOMINGUEZ BARRADA</v>
      </c>
      <c r="Z2145" s="40">
        <v>43787</v>
      </c>
      <c r="AA2145" s="40">
        <v>43805</v>
      </c>
      <c r="AC2145" s="40">
        <v>43809</v>
      </c>
      <c r="AD2145" s="37" t="s">
        <v>7653</v>
      </c>
      <c r="AE2145" s="37" t="s">
        <v>7653</v>
      </c>
      <c r="AF2145" s="37">
        <v>19178</v>
      </c>
      <c r="AG2145" s="37" t="s">
        <v>7668</v>
      </c>
      <c r="AJ2145" s="37" t="s">
        <v>7510</v>
      </c>
      <c r="AK2145" s="40" t="s">
        <v>7509</v>
      </c>
      <c r="AL2145" s="37">
        <v>30</v>
      </c>
      <c r="AM2145" s="37" t="s">
        <v>3519</v>
      </c>
      <c r="AN2145" s="37" t="str">
        <f>+IF(AL2145=45,1,"")</f>
        <v/>
      </c>
      <c r="AO2145" s="40">
        <f ca="1">+TODAY()</f>
        <v>44256</v>
      </c>
      <c r="AP2145" s="41">
        <f ca="1">+IF(Tabla1[[#This Row],[Fecha Ingreso Plataforma]]="","",AO2145-AC2145)</f>
        <v>447</v>
      </c>
      <c r="AQ2145" s="40"/>
      <c r="AR2145" s="42">
        <f>+IF(Tabla1[[#This Row],[Fecha Baja]]="","",VALUE(1&amp;"/"&amp;MONTH(Tabla1[[#This Row],[Fecha Baja]])&amp;"/"&amp;YEAR(Tabla1[[#This Row],[Fecha Baja]])))</f>
        <v>43891</v>
      </c>
      <c r="AS2145" s="42">
        <f>IF(Tabla1[[#This Row],[Fecha Ingreso Plataforma]]="","",VALUE(1&amp;"/"&amp;MONTH(Tabla1[[#This Row],[Fecha Ingreso Plataforma]])&amp;"/"&amp;YEAR(Tabla1[[#This Row],[Fecha Ingreso Plataforma]])))</f>
        <v>43800</v>
      </c>
      <c r="AT2145" s="41" t="str">
        <f ca="1">+IF(AND(Tabla1[[#This Row],[dias]]&gt;=135,Tabla1[[#This Row],[Estado]]="Vigente"),"Si","No")</f>
        <v>No</v>
      </c>
      <c r="AU2145" s="41" t="str">
        <f>+IF(COUNTIF('PLAN EMPLEADO'!I:I,Tabla1[[#This Row],[Mail]])=0,"No","Si")</f>
        <v>No</v>
      </c>
      <c r="AV2145" s="89" t="s">
        <v>709</v>
      </c>
      <c r="AW2145" s="194"/>
    </row>
    <row r="2146" spans="1:49" x14ac:dyDescent="0.2">
      <c r="A2146" s="37" t="s">
        <v>27</v>
      </c>
      <c r="B2146" s="37" t="s">
        <v>3163</v>
      </c>
      <c r="C2146" s="37" t="s">
        <v>3264</v>
      </c>
      <c r="D2146" s="37" t="s">
        <v>30</v>
      </c>
      <c r="E2146" s="193" t="str">
        <f>+LEFT(Tabla1[[#This Row],[RutDV]],8)</f>
        <v>33167469</v>
      </c>
      <c r="F2146" s="193" t="str">
        <f>+RIGHT(Tabla1[[#This Row],[RutDV]],1)</f>
        <v>9</v>
      </c>
      <c r="G2146" s="37" t="s">
        <v>7516</v>
      </c>
      <c r="H2146" s="37" t="s">
        <v>7658</v>
      </c>
      <c r="I2146" s="41" t="str">
        <f>+TRIM(Tabla1[[#This Row],[Nombres]]&amp;" "&amp;Tabla1[[#This Row],[Apellidos]])</f>
        <v>JERRY MANUEL GONZALEZ RODRIGUEZ</v>
      </c>
      <c r="J2146" s="37" t="s">
        <v>7476</v>
      </c>
      <c r="K2146" s="37" t="s">
        <v>7477</v>
      </c>
      <c r="L2146" s="37" t="s">
        <v>2494</v>
      </c>
      <c r="M2146" s="37" t="s">
        <v>2493</v>
      </c>
      <c r="N2146" s="37" t="s">
        <v>2495</v>
      </c>
      <c r="O2146" s="37" t="s">
        <v>3240</v>
      </c>
      <c r="P2146" s="40">
        <v>43852</v>
      </c>
      <c r="R2146" s="45"/>
      <c r="S2146" s="45"/>
      <c r="T2146" s="45"/>
      <c r="U2146" s="45"/>
      <c r="V2146" s="40" t="s">
        <v>7499</v>
      </c>
      <c r="W2146" s="40" t="s">
        <v>7880</v>
      </c>
      <c r="X2146" s="37" t="s">
        <v>3190</v>
      </c>
      <c r="Y2146" s="37" t="str">
        <f>+IFERROR(VLOOKUP(Tabla1[[#This Row],[Supervisor]],STAFF!E:H,4,0),"")</f>
        <v/>
      </c>
      <c r="Z2146" s="40">
        <v>43787</v>
      </c>
      <c r="AA2146" s="40">
        <v>43805</v>
      </c>
      <c r="AC2146" s="40">
        <v>43809</v>
      </c>
      <c r="AD2146" s="37" t="s">
        <v>7658</v>
      </c>
      <c r="AE2146" s="37" t="s">
        <v>7658</v>
      </c>
      <c r="AF2146" s="37">
        <v>19219</v>
      </c>
      <c r="AG2146" s="37" t="s">
        <v>7673</v>
      </c>
      <c r="AJ2146" s="37" t="s">
        <v>7510</v>
      </c>
      <c r="AK2146" s="40" t="s">
        <v>7509</v>
      </c>
      <c r="AL2146" s="37">
        <v>45</v>
      </c>
      <c r="AM2146" s="37" t="s">
        <v>3519</v>
      </c>
      <c r="AN2146" s="37">
        <f>+IF(AL2146=45,1,"")</f>
        <v>1</v>
      </c>
      <c r="AO2146" s="40">
        <f ca="1">+TODAY()</f>
        <v>44256</v>
      </c>
      <c r="AP2146" s="41">
        <f ca="1">+IF(Tabla1[[#This Row],[Fecha Ingreso Plataforma]]="","",AO2146-AC2146)</f>
        <v>447</v>
      </c>
      <c r="AQ2146" s="40"/>
      <c r="AR2146" s="42">
        <f>+IF(Tabla1[[#This Row],[Fecha Baja]]="","",VALUE(1&amp;"/"&amp;MONTH(Tabla1[[#This Row],[Fecha Baja]])&amp;"/"&amp;YEAR(Tabla1[[#This Row],[Fecha Baja]])))</f>
        <v>43831</v>
      </c>
      <c r="AS2146" s="42">
        <f>IF(Tabla1[[#This Row],[Fecha Ingreso Plataforma]]="","",VALUE(1&amp;"/"&amp;MONTH(Tabla1[[#This Row],[Fecha Ingreso Plataforma]])&amp;"/"&amp;YEAR(Tabla1[[#This Row],[Fecha Ingreso Plataforma]])))</f>
        <v>43800</v>
      </c>
      <c r="AT2146" s="41" t="str">
        <f ca="1">+IF(AND(Tabla1[[#This Row],[dias]]&gt;=135,Tabla1[[#This Row],[Estado]]="Vigente"),"Si","No")</f>
        <v>No</v>
      </c>
      <c r="AU2146" s="41" t="str">
        <f>+IF(COUNTIF('PLAN EMPLEADO'!I:I,Tabla1[[#This Row],[Mail]])=0,"No","Si")</f>
        <v>No</v>
      </c>
      <c r="AV2146" s="89" t="s">
        <v>709</v>
      </c>
      <c r="AW2146" s="194"/>
    </row>
    <row r="2147" spans="1:49" x14ac:dyDescent="0.2">
      <c r="A2147" s="37" t="s">
        <v>27</v>
      </c>
      <c r="B2147" s="37" t="s">
        <v>3163</v>
      </c>
      <c r="C2147" s="37" t="s">
        <v>3264</v>
      </c>
      <c r="D2147" s="37" t="s">
        <v>30</v>
      </c>
      <c r="E2147" s="193" t="str">
        <f>+LEFT(Tabla1[[#This Row],[RutDV]],8)</f>
        <v>26950781</v>
      </c>
      <c r="F2147" s="193" t="str">
        <f>+RIGHT(Tabla1[[#This Row],[RutDV]],1)</f>
        <v>0</v>
      </c>
      <c r="G2147" s="37" t="s">
        <v>7514</v>
      </c>
      <c r="H2147" s="37" t="s">
        <v>7655</v>
      </c>
      <c r="I2147" s="41" t="str">
        <f>+TRIM(Tabla1[[#This Row],[Nombres]]&amp;" "&amp;Tabla1[[#This Row],[Apellidos]])</f>
        <v>LISMARIHEN ANA LARREAL MACHADO</v>
      </c>
      <c r="J2147" s="37" t="s">
        <v>7471</v>
      </c>
      <c r="K2147" s="37" t="s">
        <v>7472</v>
      </c>
      <c r="L2147" s="115" t="s">
        <v>2494</v>
      </c>
      <c r="M2147" s="115" t="s">
        <v>2493</v>
      </c>
      <c r="N2147" s="115" t="s">
        <v>2495</v>
      </c>
      <c r="O2147" s="115" t="s">
        <v>3240</v>
      </c>
      <c r="P2147" s="40">
        <v>43941</v>
      </c>
      <c r="R2147" s="45"/>
      <c r="S2147" s="45"/>
      <c r="T2147" s="45"/>
      <c r="U2147" s="45"/>
      <c r="V2147" s="40" t="s">
        <v>7497</v>
      </c>
      <c r="W2147" s="40" t="s">
        <v>6831</v>
      </c>
      <c r="X2147" s="37" t="s">
        <v>694</v>
      </c>
      <c r="Y2147" s="37" t="str">
        <f>+IFERROR(VLOOKUP(Tabla1[[#This Row],[Supervisor]],STAFF!E:H,4,0),"")</f>
        <v>WILLIAMS ENRIQUE DOMINGUEZ BARRADA</v>
      </c>
      <c r="Z2147" s="40">
        <v>43787</v>
      </c>
      <c r="AA2147" s="40">
        <v>43805</v>
      </c>
      <c r="AC2147" s="40">
        <v>43809</v>
      </c>
      <c r="AD2147" s="37" t="s">
        <v>7655</v>
      </c>
      <c r="AE2147" s="37" t="s">
        <v>7655</v>
      </c>
      <c r="AF2147" s="37">
        <v>19191</v>
      </c>
      <c r="AG2147" s="37" t="s">
        <v>7670</v>
      </c>
      <c r="AJ2147" s="37" t="s">
        <v>7510</v>
      </c>
      <c r="AK2147" s="40" t="s">
        <v>7509</v>
      </c>
      <c r="AL2147" s="37">
        <v>45</v>
      </c>
      <c r="AM2147" s="37" t="s">
        <v>3519</v>
      </c>
      <c r="AN2147" s="37">
        <f>+IF(AL2147=45,1,"")</f>
        <v>1</v>
      </c>
      <c r="AO2147" s="40">
        <f ca="1">+TODAY()</f>
        <v>44256</v>
      </c>
      <c r="AP2147" s="41">
        <f ca="1">+IF(Tabla1[[#This Row],[Fecha Ingreso Plataforma]]="","",AO2147-AC2147)</f>
        <v>447</v>
      </c>
      <c r="AQ2147" s="40"/>
      <c r="AR2147" s="42">
        <f>+IF(Tabla1[[#This Row],[Fecha Baja]]="","",VALUE(1&amp;"/"&amp;MONTH(Tabla1[[#This Row],[Fecha Baja]])&amp;"/"&amp;YEAR(Tabla1[[#This Row],[Fecha Baja]])))</f>
        <v>43922</v>
      </c>
      <c r="AS2147" s="42">
        <f>IF(Tabla1[[#This Row],[Fecha Ingreso Plataforma]]="","",VALUE(1&amp;"/"&amp;MONTH(Tabla1[[#This Row],[Fecha Ingreso Plataforma]])&amp;"/"&amp;YEAR(Tabla1[[#This Row],[Fecha Ingreso Plataforma]])))</f>
        <v>43800</v>
      </c>
      <c r="AT2147" s="41" t="str">
        <f ca="1">+IF(AND(Tabla1[[#This Row],[dias]]&gt;=135,Tabla1[[#This Row],[Estado]]="Vigente"),"Si","No")</f>
        <v>No</v>
      </c>
      <c r="AU2147" s="41" t="str">
        <f>+IF(COUNTIF('PLAN EMPLEADO'!I:I,Tabla1[[#This Row],[Mail]])=0,"No","Si")</f>
        <v>No</v>
      </c>
      <c r="AV2147" s="89" t="s">
        <v>709</v>
      </c>
      <c r="AW2147" s="194"/>
    </row>
    <row r="2148" spans="1:49" x14ac:dyDescent="0.2">
      <c r="A2148" s="37" t="s">
        <v>27</v>
      </c>
      <c r="B2148" s="37" t="s">
        <v>3163</v>
      </c>
      <c r="C2148" s="37" t="s">
        <v>3264</v>
      </c>
      <c r="D2148" s="37" t="s">
        <v>30</v>
      </c>
      <c r="E2148" s="193" t="str">
        <f>+LEFT(Tabla1[[#This Row],[RutDV]],8)</f>
        <v>33197248</v>
      </c>
      <c r="F2148" s="193" t="str">
        <f>+RIGHT(Tabla1[[#This Row],[RutDV]],1)</f>
        <v>7</v>
      </c>
      <c r="G2148" s="37" t="s">
        <v>7518</v>
      </c>
      <c r="H2148" s="37" t="s">
        <v>5474</v>
      </c>
      <c r="I2148" s="41" t="str">
        <f>+TRIM(Tabla1[[#This Row],[Nombres]]&amp;" "&amp;Tabla1[[#This Row],[Apellidos]])</f>
        <v>MARGELIS DAIREN QUIJADA VASQUEZ</v>
      </c>
      <c r="J2148" s="37" t="s">
        <v>8245</v>
      </c>
      <c r="K2148" s="37" t="s">
        <v>5431</v>
      </c>
      <c r="L2148" s="72" t="s">
        <v>2494</v>
      </c>
      <c r="M2148" s="72" t="s">
        <v>2493</v>
      </c>
      <c r="N2148" s="72" t="s">
        <v>2496</v>
      </c>
      <c r="O2148" s="72" t="s">
        <v>3533</v>
      </c>
      <c r="P2148" s="40">
        <v>43891</v>
      </c>
      <c r="R2148" s="45"/>
      <c r="S2148" s="45"/>
      <c r="T2148" s="45"/>
      <c r="U2148" s="45"/>
      <c r="V2148" s="40" t="s">
        <v>7502</v>
      </c>
      <c r="W2148" s="37" t="s">
        <v>7091</v>
      </c>
      <c r="X2148" s="37" t="s">
        <v>636</v>
      </c>
      <c r="Y2148" s="37" t="str">
        <f>+IFERROR(VLOOKUP(Tabla1[[#This Row],[Supervisor]],STAFF!E:H,4,0),"")</f>
        <v>WILLIAMS ENRIQUE DOMINGUEZ BARRADA</v>
      </c>
      <c r="Z2148" s="40">
        <v>43787</v>
      </c>
      <c r="AA2148" s="40">
        <v>43805</v>
      </c>
      <c r="AC2148" s="40">
        <v>43809</v>
      </c>
      <c r="AD2148" s="37" t="s">
        <v>5474</v>
      </c>
      <c r="AE2148" s="37" t="s">
        <v>5474</v>
      </c>
      <c r="AF2148" s="37">
        <v>19236</v>
      </c>
      <c r="AG2148" s="37" t="s">
        <v>5495</v>
      </c>
      <c r="AJ2148" s="37" t="s">
        <v>7510</v>
      </c>
      <c r="AK2148" s="40" t="s">
        <v>7509</v>
      </c>
      <c r="AL2148" s="37">
        <v>45</v>
      </c>
      <c r="AM2148" s="37" t="s">
        <v>3519</v>
      </c>
      <c r="AN2148" s="37">
        <f>+IF(AL2148=45,1,"")</f>
        <v>1</v>
      </c>
      <c r="AO2148" s="40">
        <f ca="1">+TODAY()</f>
        <v>44256</v>
      </c>
      <c r="AP2148" s="41">
        <f ca="1">+IF(Tabla1[[#This Row],[Fecha Ingreso Plataforma]]="","",AO2148-AC2148)</f>
        <v>447</v>
      </c>
      <c r="AQ2148" s="40"/>
      <c r="AR2148" s="42">
        <f>+IF(Tabla1[[#This Row],[Fecha Baja]]="","",VALUE(1&amp;"/"&amp;MONTH(Tabla1[[#This Row],[Fecha Baja]])&amp;"/"&amp;YEAR(Tabla1[[#This Row],[Fecha Baja]])))</f>
        <v>43891</v>
      </c>
      <c r="AS2148" s="42">
        <f>IF(Tabla1[[#This Row],[Fecha Ingreso Plataforma]]="","",VALUE(1&amp;"/"&amp;MONTH(Tabla1[[#This Row],[Fecha Ingreso Plataforma]])&amp;"/"&amp;YEAR(Tabla1[[#This Row],[Fecha Ingreso Plataforma]])))</f>
        <v>43800</v>
      </c>
      <c r="AT2148" s="41" t="str">
        <f ca="1">+IF(AND(Tabla1[[#This Row],[dias]]&gt;=135,Tabla1[[#This Row],[Estado]]="Vigente"),"Si","No")</f>
        <v>No</v>
      </c>
      <c r="AU2148" s="41" t="str">
        <f>+IF(COUNTIF('PLAN EMPLEADO'!I:I,Tabla1[[#This Row],[Mail]])=0,"No","Si")</f>
        <v>No</v>
      </c>
      <c r="AV2148" s="89" t="s">
        <v>709</v>
      </c>
      <c r="AW2148" s="194"/>
    </row>
    <row r="2149" spans="1:49" x14ac:dyDescent="0.2">
      <c r="A2149" s="37" t="s">
        <v>27</v>
      </c>
      <c r="B2149" s="37" t="s">
        <v>3163</v>
      </c>
      <c r="C2149" s="37" t="s">
        <v>3264</v>
      </c>
      <c r="D2149" s="37" t="s">
        <v>30</v>
      </c>
      <c r="E2149" s="193" t="str">
        <f>+LEFT(Tabla1[[#This Row],[RutDV]],8)</f>
        <v>26796253</v>
      </c>
      <c r="F2149" s="193" t="str">
        <f>+RIGHT(Tabla1[[#This Row],[RutDV]],1)</f>
        <v>7</v>
      </c>
      <c r="G2149" s="37" t="s">
        <v>7524</v>
      </c>
      <c r="H2149" s="37" t="s">
        <v>7665</v>
      </c>
      <c r="I2149" s="41" t="str">
        <f>+TRIM(Tabla1[[#This Row],[Nombres]]&amp;" "&amp;Tabla1[[#This Row],[Apellidos]])</f>
        <v>SARAI DEL VALLE HERNANDEZ HERNANDEZ</v>
      </c>
      <c r="J2149" s="37" t="s">
        <v>7491</v>
      </c>
      <c r="K2149" s="37" t="s">
        <v>7492</v>
      </c>
      <c r="L2149" s="193" t="s">
        <v>2494</v>
      </c>
      <c r="M2149" s="193" t="s">
        <v>2493</v>
      </c>
      <c r="N2149" s="193" t="s">
        <v>2495</v>
      </c>
      <c r="O2149" s="193" t="s">
        <v>3108</v>
      </c>
      <c r="P2149" s="40">
        <v>44056</v>
      </c>
      <c r="R2149" s="45"/>
      <c r="S2149" s="45"/>
      <c r="T2149" s="45"/>
      <c r="U2149" s="45"/>
      <c r="V2149" s="40" t="s">
        <v>7507</v>
      </c>
      <c r="W2149" s="40" t="s">
        <v>7091</v>
      </c>
      <c r="X2149" s="37" t="s">
        <v>636</v>
      </c>
      <c r="Y2149" s="37" t="str">
        <f>+IFERROR(VLOOKUP(Tabla1[[#This Row],[Supervisor]],STAFF!E:H,4,0),"")</f>
        <v>WILLIAMS ENRIQUE DOMINGUEZ BARRADA</v>
      </c>
      <c r="Z2149" s="40">
        <v>43787</v>
      </c>
      <c r="AA2149" s="40">
        <v>43805</v>
      </c>
      <c r="AC2149" s="40">
        <v>43809</v>
      </c>
      <c r="AD2149" s="37" t="s">
        <v>7665</v>
      </c>
      <c r="AE2149" s="37" t="s">
        <v>7665</v>
      </c>
      <c r="AF2149" s="37">
        <v>19267</v>
      </c>
      <c r="AG2149" s="37" t="s">
        <v>7681</v>
      </c>
      <c r="AJ2149" s="37" t="s">
        <v>7510</v>
      </c>
      <c r="AK2149" s="40" t="s">
        <v>7509</v>
      </c>
      <c r="AL2149" s="37">
        <v>45</v>
      </c>
      <c r="AM2149" s="37" t="s">
        <v>3519</v>
      </c>
      <c r="AN2149" s="37">
        <f>+IF(AL2149=45,1,"")</f>
        <v>1</v>
      </c>
      <c r="AO2149" s="40">
        <f ca="1">+TODAY()</f>
        <v>44256</v>
      </c>
      <c r="AP2149" s="41">
        <f ca="1">+IF(Tabla1[[#This Row],[Fecha Ingreso Plataforma]]="","",AO2149-AC2149)</f>
        <v>447</v>
      </c>
      <c r="AQ2149" s="40"/>
      <c r="AR2149" s="42">
        <f>+IF(Tabla1[[#This Row],[Fecha Baja]]="","",VALUE(1&amp;"/"&amp;MONTH(Tabla1[[#This Row],[Fecha Baja]])&amp;"/"&amp;YEAR(Tabla1[[#This Row],[Fecha Baja]])))</f>
        <v>44044</v>
      </c>
      <c r="AS2149" s="42">
        <f>IF(Tabla1[[#This Row],[Fecha Ingreso Plataforma]]="","",VALUE(1&amp;"/"&amp;MONTH(Tabla1[[#This Row],[Fecha Ingreso Plataforma]])&amp;"/"&amp;YEAR(Tabla1[[#This Row],[Fecha Ingreso Plataforma]])))</f>
        <v>43800</v>
      </c>
      <c r="AT2149" s="41" t="str">
        <f ca="1">+IF(AND(Tabla1[[#This Row],[dias]]&gt;=135,Tabla1[[#This Row],[Estado]]="Vigente"),"Si","No")</f>
        <v>No</v>
      </c>
      <c r="AU2149" s="41" t="str">
        <f>+IF(COUNTIF('PLAN EMPLEADO'!I:I,Tabla1[[#This Row],[Mail]])=0,"No","Si")</f>
        <v>No</v>
      </c>
      <c r="AV2149" s="154" t="s">
        <v>709</v>
      </c>
      <c r="AW2149" s="194"/>
    </row>
    <row r="2150" spans="1:49" x14ac:dyDescent="0.2">
      <c r="A2150" s="37" t="s">
        <v>27</v>
      </c>
      <c r="B2150" s="37" t="s">
        <v>3163</v>
      </c>
      <c r="C2150" s="37" t="s">
        <v>3264</v>
      </c>
      <c r="D2150" s="37" t="s">
        <v>30</v>
      </c>
      <c r="E2150" s="193" t="str">
        <f>+LEFT(Tabla1[[#This Row],[RutDV]],8)</f>
        <v>19040443</v>
      </c>
      <c r="F2150" s="193" t="str">
        <f>+RIGHT(Tabla1[[#This Row],[RutDV]],1)</f>
        <v>9</v>
      </c>
      <c r="G2150" s="37" t="s">
        <v>7520</v>
      </c>
      <c r="H2150" s="37" t="s">
        <v>7661</v>
      </c>
      <c r="I2150" s="41" t="str">
        <f>+TRIM(Tabla1[[#This Row],[Nombres]]&amp;" "&amp;Tabla1[[#This Row],[Apellidos]])</f>
        <v>VANESSA CAROLINA ARGANDOÑA GAETE</v>
      </c>
      <c r="J2150" s="37" t="s">
        <v>6767</v>
      </c>
      <c r="K2150" s="37" t="s">
        <v>7484</v>
      </c>
      <c r="L2150" s="37" t="s">
        <v>2494</v>
      </c>
      <c r="M2150" s="37" t="s">
        <v>2493</v>
      </c>
      <c r="N2150" s="37" t="s">
        <v>2496</v>
      </c>
      <c r="O2150" s="37" t="s">
        <v>3533</v>
      </c>
      <c r="P2150" s="40">
        <v>43834</v>
      </c>
      <c r="R2150" s="45"/>
      <c r="S2150" s="45"/>
      <c r="T2150" s="45"/>
      <c r="U2150" s="45"/>
      <c r="V2150" s="40" t="s">
        <v>7503</v>
      </c>
      <c r="W2150" s="40" t="s">
        <v>7091</v>
      </c>
      <c r="X2150" s="37" t="s">
        <v>636</v>
      </c>
      <c r="Y2150" s="37" t="str">
        <f>+IFERROR(VLOOKUP(Tabla1[[#This Row],[Supervisor]],STAFF!E:H,4,0),"")</f>
        <v>WILLIAMS ENRIQUE DOMINGUEZ BARRADA</v>
      </c>
      <c r="Z2150" s="40">
        <v>43787</v>
      </c>
      <c r="AA2150" s="40">
        <v>43805</v>
      </c>
      <c r="AC2150" s="40">
        <v>43809</v>
      </c>
      <c r="AD2150" s="37" t="s">
        <v>7661</v>
      </c>
      <c r="AE2150" s="37" t="s">
        <v>7661</v>
      </c>
      <c r="AF2150" s="37">
        <v>19248</v>
      </c>
      <c r="AG2150" s="37" t="s">
        <v>7677</v>
      </c>
      <c r="AJ2150" s="37" t="s">
        <v>7510</v>
      </c>
      <c r="AK2150" s="40" t="s">
        <v>7509</v>
      </c>
      <c r="AL2150" s="37">
        <v>30</v>
      </c>
      <c r="AM2150" s="37" t="s">
        <v>3519</v>
      </c>
      <c r="AN2150" s="37" t="str">
        <f>+IF(AL2150=45,1,"")</f>
        <v/>
      </c>
      <c r="AO2150" s="40">
        <f ca="1">+TODAY()</f>
        <v>44256</v>
      </c>
      <c r="AP2150" s="41">
        <f ca="1">+IF(Tabla1[[#This Row],[Fecha Ingreso Plataforma]]="","",AO2150-AC2150)</f>
        <v>447</v>
      </c>
      <c r="AQ2150" s="40"/>
      <c r="AR2150" s="42">
        <f>+IF(Tabla1[[#This Row],[Fecha Baja]]="","",VALUE(1&amp;"/"&amp;MONTH(Tabla1[[#This Row],[Fecha Baja]])&amp;"/"&amp;YEAR(Tabla1[[#This Row],[Fecha Baja]])))</f>
        <v>43831</v>
      </c>
      <c r="AS2150" s="42">
        <f>IF(Tabla1[[#This Row],[Fecha Ingreso Plataforma]]="","",VALUE(1&amp;"/"&amp;MONTH(Tabla1[[#This Row],[Fecha Ingreso Plataforma]])&amp;"/"&amp;YEAR(Tabla1[[#This Row],[Fecha Ingreso Plataforma]])))</f>
        <v>43800</v>
      </c>
      <c r="AT2150" s="41" t="str">
        <f ca="1">+IF(AND(Tabla1[[#This Row],[dias]]&gt;=135,Tabla1[[#This Row],[Estado]]="Vigente"),"Si","No")</f>
        <v>No</v>
      </c>
      <c r="AU2150" s="41" t="str">
        <f>+IF(COUNTIF('PLAN EMPLEADO'!I:I,Tabla1[[#This Row],[Mail]])=0,"No","Si")</f>
        <v>No</v>
      </c>
      <c r="AV2150" s="89" t="s">
        <v>709</v>
      </c>
      <c r="AW2150" s="194"/>
    </row>
    <row r="2151" spans="1:49" x14ac:dyDescent="0.2">
      <c r="A2151" s="37" t="s">
        <v>27</v>
      </c>
      <c r="B2151" s="37" t="s">
        <v>3163</v>
      </c>
      <c r="C2151" s="37" t="s">
        <v>3264</v>
      </c>
      <c r="D2151" s="37" t="s">
        <v>30</v>
      </c>
      <c r="E2151" s="193" t="str">
        <f>+LEFT(Tabla1[[#This Row],[RutDV]],8)</f>
        <v>26762596</v>
      </c>
      <c r="F2151" s="193" t="str">
        <f>+RIGHT(Tabla1[[#This Row],[RutDV]],1)</f>
        <v>4</v>
      </c>
      <c r="G2151" s="37" t="s">
        <v>7521</v>
      </c>
      <c r="H2151" s="37" t="s">
        <v>7662</v>
      </c>
      <c r="I2151" s="41" t="str">
        <f>+TRIM(Tabla1[[#This Row],[Nombres]]&amp;" "&amp;Tabla1[[#This Row],[Apellidos]])</f>
        <v>YUSNELDA JOSEFINA ROMERO SAAVEDRA</v>
      </c>
      <c r="J2151" s="37" t="s">
        <v>7485</v>
      </c>
      <c r="K2151" s="37" t="s">
        <v>7486</v>
      </c>
      <c r="L2151" s="193" t="s">
        <v>2494</v>
      </c>
      <c r="M2151" s="193" t="s">
        <v>2493</v>
      </c>
      <c r="N2151" s="193" t="s">
        <v>2495</v>
      </c>
      <c r="O2151" s="193" t="s">
        <v>3108</v>
      </c>
      <c r="P2151" s="40">
        <v>44056</v>
      </c>
      <c r="R2151" s="45"/>
      <c r="S2151" s="45"/>
      <c r="T2151" s="45"/>
      <c r="U2151" s="45"/>
      <c r="V2151" s="40" t="s">
        <v>7504</v>
      </c>
      <c r="W2151" s="40" t="s">
        <v>7091</v>
      </c>
      <c r="X2151" s="37" t="s">
        <v>636</v>
      </c>
      <c r="Y2151" s="37" t="str">
        <f>+IFERROR(VLOOKUP(Tabla1[[#This Row],[Supervisor]],STAFF!E:H,4,0),"")</f>
        <v>WILLIAMS ENRIQUE DOMINGUEZ BARRADA</v>
      </c>
      <c r="Z2151" s="40">
        <v>43787</v>
      </c>
      <c r="AA2151" s="40">
        <v>43805</v>
      </c>
      <c r="AC2151" s="40">
        <v>43809</v>
      </c>
      <c r="AD2151" s="37" t="s">
        <v>7662</v>
      </c>
      <c r="AE2151" s="37" t="s">
        <v>7662</v>
      </c>
      <c r="AF2151" s="37">
        <v>19255</v>
      </c>
      <c r="AG2151" s="37" t="s">
        <v>7678</v>
      </c>
      <c r="AJ2151" s="37" t="s">
        <v>7510</v>
      </c>
      <c r="AK2151" s="40" t="s">
        <v>7509</v>
      </c>
      <c r="AL2151" s="37">
        <v>45</v>
      </c>
      <c r="AM2151" s="37" t="s">
        <v>3519</v>
      </c>
      <c r="AN2151" s="37">
        <f>+IF(AL2151=45,1,"")</f>
        <v>1</v>
      </c>
      <c r="AO2151" s="40">
        <f ca="1">+TODAY()</f>
        <v>44256</v>
      </c>
      <c r="AP2151" s="41">
        <f ca="1">+IF(Tabla1[[#This Row],[Fecha Ingreso Plataforma]]="","",AO2151-AC2151)</f>
        <v>447</v>
      </c>
      <c r="AQ2151" s="40"/>
      <c r="AR2151" s="42">
        <f>+IF(Tabla1[[#This Row],[Fecha Baja]]="","",VALUE(1&amp;"/"&amp;MONTH(Tabla1[[#This Row],[Fecha Baja]])&amp;"/"&amp;YEAR(Tabla1[[#This Row],[Fecha Baja]])))</f>
        <v>44044</v>
      </c>
      <c r="AS2151" s="42">
        <f>IF(Tabla1[[#This Row],[Fecha Ingreso Plataforma]]="","",VALUE(1&amp;"/"&amp;MONTH(Tabla1[[#This Row],[Fecha Ingreso Plataforma]])&amp;"/"&amp;YEAR(Tabla1[[#This Row],[Fecha Ingreso Plataforma]])))</f>
        <v>43800</v>
      </c>
      <c r="AT2151" s="41" t="str">
        <f ca="1">+IF(AND(Tabla1[[#This Row],[dias]]&gt;=135,Tabla1[[#This Row],[Estado]]="Vigente"),"Si","No")</f>
        <v>No</v>
      </c>
      <c r="AU2151" s="41" t="str">
        <f>+IF(COUNTIF('PLAN EMPLEADO'!I:I,Tabla1[[#This Row],[Mail]])=0,"No","Si")</f>
        <v>No</v>
      </c>
      <c r="AV2151" s="154" t="s">
        <v>709</v>
      </c>
      <c r="AW2151" s="194"/>
    </row>
    <row r="2152" spans="1:49" x14ac:dyDescent="0.2">
      <c r="A2152" s="37" t="s">
        <v>27</v>
      </c>
      <c r="B2152" s="37" t="s">
        <v>3163</v>
      </c>
      <c r="C2152" s="37" t="s">
        <v>3264</v>
      </c>
      <c r="D2152" s="37" t="s">
        <v>30</v>
      </c>
      <c r="E2152" s="193" t="str">
        <f>+LEFT(Tabla1[[#This Row],[RutDV]],8)</f>
        <v>25954527</v>
      </c>
      <c r="F2152" s="193" t="str">
        <f>+RIGHT(Tabla1[[#This Row],[RutDV]],1)</f>
        <v>7</v>
      </c>
      <c r="G2152" s="37" t="s">
        <v>7911</v>
      </c>
      <c r="H2152" s="37" t="s">
        <v>7939</v>
      </c>
      <c r="I2152" s="41" t="str">
        <f>+TRIM(Tabla1[[#This Row],[Nombres]]&amp;" "&amp;Tabla1[[#This Row],[Apellidos]])</f>
        <v>ANA BEATRIZ CORDERO</v>
      </c>
      <c r="J2152" s="37" t="s">
        <v>7892</v>
      </c>
      <c r="K2152" s="37" t="s">
        <v>7893</v>
      </c>
      <c r="L2152" s="113" t="s">
        <v>2494</v>
      </c>
      <c r="M2152" s="113" t="s">
        <v>2493</v>
      </c>
      <c r="N2152" s="113" t="s">
        <v>2496</v>
      </c>
      <c r="O2152" s="113" t="s">
        <v>3533</v>
      </c>
      <c r="P2152" s="40">
        <v>43934</v>
      </c>
      <c r="R2152" s="45"/>
      <c r="S2152" s="45"/>
      <c r="T2152" s="45"/>
      <c r="U2152" s="45"/>
      <c r="V2152" s="40" t="s">
        <v>7923</v>
      </c>
      <c r="W2152" s="40" t="s">
        <v>7880</v>
      </c>
      <c r="X2152" s="37" t="s">
        <v>3190</v>
      </c>
      <c r="Y2152" s="37" t="str">
        <f>+IFERROR(VLOOKUP(Tabla1[[#This Row],[Supervisor]],STAFF!E:H,4,0),"")</f>
        <v/>
      </c>
      <c r="Z2152" s="40">
        <v>43810</v>
      </c>
      <c r="AA2152" s="40">
        <v>43833</v>
      </c>
      <c r="AC2152" s="40">
        <v>43836</v>
      </c>
      <c r="AD2152" s="37" t="s">
        <v>7939</v>
      </c>
      <c r="AE2152" s="37" t="s">
        <v>7939</v>
      </c>
      <c r="AF2152" s="37">
        <v>19370</v>
      </c>
      <c r="AG2152" s="37" t="s">
        <v>7953</v>
      </c>
      <c r="AJ2152" s="37" t="s">
        <v>7931</v>
      </c>
      <c r="AK2152" s="40" t="s">
        <v>7932</v>
      </c>
      <c r="AL2152" s="37">
        <v>45</v>
      </c>
      <c r="AM2152" s="37" t="s">
        <v>3519</v>
      </c>
      <c r="AN2152" s="37">
        <f>+IF(AL2152=45,1,"")</f>
        <v>1</v>
      </c>
      <c r="AO2152" s="40">
        <f ca="1">+TODAY()</f>
        <v>44256</v>
      </c>
      <c r="AP2152" s="41">
        <f ca="1">+IF(Tabla1[[#This Row],[Fecha Ingreso Plataforma]]="","",AO2152-AC2152)</f>
        <v>420</v>
      </c>
      <c r="AQ2152" s="40"/>
      <c r="AR2152" s="42">
        <f>+IF(Tabla1[[#This Row],[Fecha Baja]]="","",VALUE(1&amp;"/"&amp;MONTH(Tabla1[[#This Row],[Fecha Baja]])&amp;"/"&amp;YEAR(Tabla1[[#This Row],[Fecha Baja]])))</f>
        <v>43922</v>
      </c>
      <c r="AS2152" s="42">
        <f>IF(Tabla1[[#This Row],[Fecha Ingreso Plataforma]]="","",VALUE(1&amp;"/"&amp;MONTH(Tabla1[[#This Row],[Fecha Ingreso Plataforma]])&amp;"/"&amp;YEAR(Tabla1[[#This Row],[Fecha Ingreso Plataforma]])))</f>
        <v>43831</v>
      </c>
      <c r="AT2152" s="41" t="str">
        <f ca="1">+IF(AND(Tabla1[[#This Row],[dias]]&gt;=135,Tabla1[[#This Row],[Estado]]="Vigente"),"Si","No")</f>
        <v>No</v>
      </c>
      <c r="AU2152" s="41" t="str">
        <f>+IF(COUNTIF('PLAN EMPLEADO'!I:I,Tabla1[[#This Row],[Mail]])=0,"No","Si")</f>
        <v>No</v>
      </c>
      <c r="AV2152" s="89" t="s">
        <v>709</v>
      </c>
      <c r="AW2152" s="194"/>
    </row>
    <row r="2153" spans="1:49" x14ac:dyDescent="0.2">
      <c r="A2153" s="37" t="s">
        <v>27</v>
      </c>
      <c r="B2153" s="37" t="s">
        <v>3163</v>
      </c>
      <c r="C2153" s="37" t="s">
        <v>3264</v>
      </c>
      <c r="D2153" s="37" t="s">
        <v>30</v>
      </c>
      <c r="E2153" s="193" t="str">
        <f>+LEFT(Tabla1[[#This Row],[RutDV]],8)</f>
        <v>27168753</v>
      </c>
      <c r="F2153" s="193" t="str">
        <f>+RIGHT(Tabla1[[#This Row],[RutDV]],1)</f>
        <v>2</v>
      </c>
      <c r="G2153" s="193" t="s">
        <v>8622</v>
      </c>
      <c r="H2153" s="37" t="s">
        <v>7942</v>
      </c>
      <c r="I2153" s="41" t="str">
        <f>+TRIM(Tabla1[[#This Row],[Nombres]]&amp;" "&amp;Tabla1[[#This Row],[Apellidos]])</f>
        <v>DAVID MOISES MAS Y RUBI URDANETA</v>
      </c>
      <c r="J2153" s="37" t="s">
        <v>7897</v>
      </c>
      <c r="K2153" s="37" t="s">
        <v>7469</v>
      </c>
      <c r="L2153" s="193" t="s">
        <v>2494</v>
      </c>
      <c r="M2153" s="193" t="s">
        <v>2493</v>
      </c>
      <c r="N2153" s="193" t="s">
        <v>2495</v>
      </c>
      <c r="O2153" s="193" t="s">
        <v>3108</v>
      </c>
      <c r="P2153" s="40">
        <v>44162</v>
      </c>
      <c r="R2153" s="45"/>
      <c r="S2153" s="45"/>
      <c r="T2153" s="45"/>
      <c r="U2153" s="45"/>
      <c r="V2153" s="40" t="s">
        <v>7926</v>
      </c>
      <c r="W2153" s="180" t="s">
        <v>7880</v>
      </c>
      <c r="X2153" s="2" t="s">
        <v>3190</v>
      </c>
      <c r="Y2153" s="2" t="str">
        <f>+IFERROR(VLOOKUP(Tabla1[[#This Row],[Supervisor]],STAFF!E:H,4,0),"")</f>
        <v/>
      </c>
      <c r="Z2153" s="40">
        <v>43810</v>
      </c>
      <c r="AA2153" s="40">
        <v>43833</v>
      </c>
      <c r="AC2153" s="40">
        <v>43836</v>
      </c>
      <c r="AD2153" s="37" t="s">
        <v>7942</v>
      </c>
      <c r="AE2153" s="37" t="s">
        <v>7942</v>
      </c>
      <c r="AF2153" s="37">
        <v>19372</v>
      </c>
      <c r="AG2153" s="37" t="s">
        <v>7956</v>
      </c>
      <c r="AJ2153" s="37" t="s">
        <v>7931</v>
      </c>
      <c r="AK2153" s="40" t="s">
        <v>7932</v>
      </c>
      <c r="AL2153" s="37">
        <v>45</v>
      </c>
      <c r="AM2153" s="37" t="s">
        <v>3519</v>
      </c>
      <c r="AN2153" s="37">
        <f>+IF(AL2153=45,1,"")</f>
        <v>1</v>
      </c>
      <c r="AO2153" s="40">
        <f ca="1">+TODAY()</f>
        <v>44256</v>
      </c>
      <c r="AP2153" s="41">
        <f ca="1">+IF(Tabla1[[#This Row],[Fecha Ingreso Plataforma]]="","",AO2153-AC2153)</f>
        <v>420</v>
      </c>
      <c r="AQ2153" s="40"/>
      <c r="AR2153" s="42">
        <f>+IF(Tabla1[[#This Row],[Fecha Baja]]="","",VALUE(1&amp;"/"&amp;MONTH(Tabla1[[#This Row],[Fecha Baja]])&amp;"/"&amp;YEAR(Tabla1[[#This Row],[Fecha Baja]])))</f>
        <v>44136</v>
      </c>
      <c r="AS2153" s="42">
        <f>IF(Tabla1[[#This Row],[Fecha Ingreso Plataforma]]="","",VALUE(1&amp;"/"&amp;MONTH(Tabla1[[#This Row],[Fecha Ingreso Plataforma]])&amp;"/"&amp;YEAR(Tabla1[[#This Row],[Fecha Ingreso Plataforma]])))</f>
        <v>43831</v>
      </c>
      <c r="AT2153" s="41" t="str">
        <f ca="1">+IF(AND(Tabla1[[#This Row],[dias]]&gt;=135,Tabla1[[#This Row],[Estado]]="Vigente"),"Si","No")</f>
        <v>No</v>
      </c>
      <c r="AU2153" s="41" t="str">
        <f>+IF(COUNTIF('PLAN EMPLEADO'!I:I,Tabla1[[#This Row],[Mail]])=0,"No","Si")</f>
        <v>No</v>
      </c>
      <c r="AV2153" s="154" t="s">
        <v>709</v>
      </c>
      <c r="AW2153" s="194" t="s">
        <v>9006</v>
      </c>
    </row>
    <row r="2154" spans="1:49" x14ac:dyDescent="0.2">
      <c r="A2154" s="37" t="s">
        <v>27</v>
      </c>
      <c r="B2154" s="37" t="s">
        <v>3163</v>
      </c>
      <c r="C2154" s="37" t="s">
        <v>3264</v>
      </c>
      <c r="D2154" s="37" t="s">
        <v>30</v>
      </c>
      <c r="E2154" s="193" t="str">
        <f>+LEFT(Tabla1[[#This Row],[RutDV]],8)</f>
        <v>26867909</v>
      </c>
      <c r="F2154" s="193" t="str">
        <f>+RIGHT(Tabla1[[#This Row],[RutDV]],1)</f>
        <v>K</v>
      </c>
      <c r="G2154" s="37" t="s">
        <v>7914</v>
      </c>
      <c r="H2154" s="37" t="s">
        <v>7945</v>
      </c>
      <c r="I2154" s="41" t="str">
        <f>+TRIM(Tabla1[[#This Row],[Nombres]]&amp;" "&amp;Tabla1[[#This Row],[Apellidos]])</f>
        <v>EILEEN MARIANA IDROGO TOVAR</v>
      </c>
      <c r="J2154" s="37" t="s">
        <v>7902</v>
      </c>
      <c r="K2154" s="37" t="s">
        <v>7903</v>
      </c>
      <c r="L2154" s="193" t="s">
        <v>2494</v>
      </c>
      <c r="M2154" s="193" t="s">
        <v>2493</v>
      </c>
      <c r="N2154" s="193" t="s">
        <v>2495</v>
      </c>
      <c r="O2154" s="193" t="s">
        <v>3108</v>
      </c>
      <c r="P2154" s="40">
        <v>44162</v>
      </c>
      <c r="R2154" s="45"/>
      <c r="S2154" s="45"/>
      <c r="T2154" s="45"/>
      <c r="U2154" s="45"/>
      <c r="V2154" s="40" t="s">
        <v>7929</v>
      </c>
      <c r="W2154" s="37" t="s">
        <v>5413</v>
      </c>
      <c r="X2154" s="37" t="s">
        <v>2510</v>
      </c>
      <c r="Y2154" s="37" t="str">
        <f>+IFERROR(VLOOKUP(Tabla1[[#This Row],[Supervisor]],STAFF!E:H,4,0),"")</f>
        <v>FRANCISCO JAVIER SUAREZ VEGA</v>
      </c>
      <c r="Z2154" s="40">
        <v>43810</v>
      </c>
      <c r="AA2154" s="40">
        <v>43833</v>
      </c>
      <c r="AC2154" s="40">
        <v>43836</v>
      </c>
      <c r="AD2154" s="37" t="s">
        <v>7945</v>
      </c>
      <c r="AE2154" s="37" t="s">
        <v>7945</v>
      </c>
      <c r="AF2154" s="37">
        <v>19375</v>
      </c>
      <c r="AG2154" s="37" t="s">
        <v>7959</v>
      </c>
      <c r="AJ2154" s="37" t="s">
        <v>7931</v>
      </c>
      <c r="AK2154" s="40" t="s">
        <v>7932</v>
      </c>
      <c r="AL2154" s="37">
        <v>45</v>
      </c>
      <c r="AM2154" s="37" t="s">
        <v>3519</v>
      </c>
      <c r="AN2154" s="37">
        <f>+IF(AL2154=45,1,"")</f>
        <v>1</v>
      </c>
      <c r="AO2154" s="40">
        <f ca="1">+TODAY()</f>
        <v>44256</v>
      </c>
      <c r="AP2154" s="41">
        <f ca="1">+IF(Tabla1[[#This Row],[Fecha Ingreso Plataforma]]="","",AO2154-AC2154)</f>
        <v>420</v>
      </c>
      <c r="AQ2154" s="40"/>
      <c r="AR2154" s="42">
        <f>+IF(Tabla1[[#This Row],[Fecha Baja]]="","",VALUE(1&amp;"/"&amp;MONTH(Tabla1[[#This Row],[Fecha Baja]])&amp;"/"&amp;YEAR(Tabla1[[#This Row],[Fecha Baja]])))</f>
        <v>44136</v>
      </c>
      <c r="AS2154" s="42">
        <f>IF(Tabla1[[#This Row],[Fecha Ingreso Plataforma]]="","",VALUE(1&amp;"/"&amp;MONTH(Tabla1[[#This Row],[Fecha Ingreso Plataforma]])&amp;"/"&amp;YEAR(Tabla1[[#This Row],[Fecha Ingreso Plataforma]])))</f>
        <v>43831</v>
      </c>
      <c r="AT2154" s="41" t="str">
        <f ca="1">+IF(AND(Tabla1[[#This Row],[dias]]&gt;=135,Tabla1[[#This Row],[Estado]]="Vigente"),"Si","No")</f>
        <v>No</v>
      </c>
      <c r="AU2154" s="41" t="str">
        <f>+IF(COUNTIF('PLAN EMPLEADO'!I:I,Tabla1[[#This Row],[Mail]])=0,"No","Si")</f>
        <v>No</v>
      </c>
      <c r="AV2154" s="154" t="s">
        <v>709</v>
      </c>
      <c r="AW2154" s="194" t="s">
        <v>9006</v>
      </c>
    </row>
    <row r="2155" spans="1:49" x14ac:dyDescent="0.2">
      <c r="A2155" s="37" t="s">
        <v>27</v>
      </c>
      <c r="B2155" s="37" t="s">
        <v>3163</v>
      </c>
      <c r="C2155" s="37" t="s">
        <v>3264</v>
      </c>
      <c r="D2155" s="37" t="s">
        <v>30</v>
      </c>
      <c r="E2155" s="193" t="str">
        <f>+LEFT(Tabla1[[#This Row],[RutDV]],8)</f>
        <v>20006173</v>
      </c>
      <c r="F2155" s="193" t="str">
        <f>+RIGHT(Tabla1[[#This Row],[RutDV]],1)</f>
        <v>K</v>
      </c>
      <c r="G2155" s="37" t="s">
        <v>7907</v>
      </c>
      <c r="H2155" s="37" t="s">
        <v>7934</v>
      </c>
      <c r="I2155" s="41" t="str">
        <f>+TRIM(Tabla1[[#This Row],[Nombres]]&amp;" "&amp;Tabla1[[#This Row],[Apellidos]])</f>
        <v>LUZ ALEJANDRA MUÑOZ CERDA</v>
      </c>
      <c r="J2155" s="37" t="s">
        <v>7883</v>
      </c>
      <c r="K2155" s="37" t="s">
        <v>7884</v>
      </c>
      <c r="L2155" s="137" t="s">
        <v>2494</v>
      </c>
      <c r="M2155" s="137" t="s">
        <v>2493</v>
      </c>
      <c r="N2155" s="137" t="s">
        <v>2495</v>
      </c>
      <c r="O2155" s="137" t="s">
        <v>3240</v>
      </c>
      <c r="P2155" s="40">
        <v>43969</v>
      </c>
      <c r="R2155" s="45"/>
      <c r="S2155" s="45"/>
      <c r="T2155" s="45"/>
      <c r="U2155" s="45"/>
      <c r="V2155" s="40" t="s">
        <v>7918</v>
      </c>
      <c r="W2155" s="40" t="s">
        <v>7880</v>
      </c>
      <c r="X2155" s="37" t="s">
        <v>3190</v>
      </c>
      <c r="Y2155" s="37" t="str">
        <f>+IFERROR(VLOOKUP(Tabla1[[#This Row],[Supervisor]],STAFF!E:H,4,0),"")</f>
        <v/>
      </c>
      <c r="Z2155" s="40">
        <v>43810</v>
      </c>
      <c r="AA2155" s="40">
        <v>43833</v>
      </c>
      <c r="AC2155" s="40">
        <v>43836</v>
      </c>
      <c r="AD2155" s="37" t="s">
        <v>7934</v>
      </c>
      <c r="AE2155" s="37" t="s">
        <v>7934</v>
      </c>
      <c r="AF2155" s="37">
        <v>19361</v>
      </c>
      <c r="AG2155" s="37" t="s">
        <v>7948</v>
      </c>
      <c r="AJ2155" s="37" t="s">
        <v>7931</v>
      </c>
      <c r="AK2155" s="40" t="s">
        <v>7932</v>
      </c>
      <c r="AL2155" s="37">
        <v>45</v>
      </c>
      <c r="AM2155" s="37" t="s">
        <v>3519</v>
      </c>
      <c r="AN2155" s="37">
        <f>+IF(AL2155=45,1,"")</f>
        <v>1</v>
      </c>
      <c r="AO2155" s="40">
        <f ca="1">+TODAY()</f>
        <v>44256</v>
      </c>
      <c r="AP2155" s="41">
        <f ca="1">+IF(Tabla1[[#This Row],[Fecha Ingreso Plataforma]]="","",AO2155-AC2155)</f>
        <v>420</v>
      </c>
      <c r="AQ2155" s="40"/>
      <c r="AR2155" s="42">
        <f>+IF(Tabla1[[#This Row],[Fecha Baja]]="","",VALUE(1&amp;"/"&amp;MONTH(Tabla1[[#This Row],[Fecha Baja]])&amp;"/"&amp;YEAR(Tabla1[[#This Row],[Fecha Baja]])))</f>
        <v>43952</v>
      </c>
      <c r="AS2155" s="42">
        <f>IF(Tabla1[[#This Row],[Fecha Ingreso Plataforma]]="","",VALUE(1&amp;"/"&amp;MONTH(Tabla1[[#This Row],[Fecha Ingreso Plataforma]])&amp;"/"&amp;YEAR(Tabla1[[#This Row],[Fecha Ingreso Plataforma]])))</f>
        <v>43831</v>
      </c>
      <c r="AT2155" s="41" t="str">
        <f ca="1">+IF(AND(Tabla1[[#This Row],[dias]]&gt;=135,Tabla1[[#This Row],[Estado]]="Vigente"),"Si","No")</f>
        <v>No</v>
      </c>
      <c r="AU2155" s="41" t="str">
        <f>+IF(COUNTIF('PLAN EMPLEADO'!I:I,Tabla1[[#This Row],[Mail]])=0,"No","Si")</f>
        <v>No</v>
      </c>
      <c r="AV2155" s="89" t="s">
        <v>709</v>
      </c>
      <c r="AW2155" s="194"/>
    </row>
    <row r="2156" spans="1:49" x14ac:dyDescent="0.2">
      <c r="A2156" s="37" t="s">
        <v>27</v>
      </c>
      <c r="B2156" s="37" t="s">
        <v>3163</v>
      </c>
      <c r="C2156" s="37" t="s">
        <v>3264</v>
      </c>
      <c r="D2156" s="37" t="s">
        <v>30</v>
      </c>
      <c r="E2156" s="193" t="str">
        <f>+LEFT(Tabla1[[#This Row],[RutDV]],8)</f>
        <v>18983957</v>
      </c>
      <c r="F2156" s="193" t="str">
        <f>+RIGHT(Tabla1[[#This Row],[RutDV]],1)</f>
        <v>K</v>
      </c>
      <c r="G2156" s="37" t="s">
        <v>7910</v>
      </c>
      <c r="H2156" s="37" t="s">
        <v>7937</v>
      </c>
      <c r="I2156" s="41" t="str">
        <f>+TRIM(Tabla1[[#This Row],[Nombres]]&amp;" "&amp;Tabla1[[#This Row],[Apellidos]])</f>
        <v>MANUEL ALEJANDRO OLIVARES PEÑAFIEL</v>
      </c>
      <c r="J2156" s="37" t="s">
        <v>5154</v>
      </c>
      <c r="K2156" s="37" t="s">
        <v>7889</v>
      </c>
      <c r="L2156" s="137" t="s">
        <v>2494</v>
      </c>
      <c r="M2156" s="137" t="s">
        <v>2493</v>
      </c>
      <c r="N2156" s="137" t="s">
        <v>2495</v>
      </c>
      <c r="O2156" s="137" t="s">
        <v>3240</v>
      </c>
      <c r="P2156" s="40">
        <v>43969</v>
      </c>
      <c r="R2156" s="45"/>
      <c r="S2156" s="45"/>
      <c r="T2156" s="45"/>
      <c r="U2156" s="45"/>
      <c r="V2156" s="40" t="s">
        <v>7921</v>
      </c>
      <c r="W2156" s="40" t="s">
        <v>7880</v>
      </c>
      <c r="X2156" s="37" t="s">
        <v>3190</v>
      </c>
      <c r="Y2156" s="37" t="str">
        <f>+IFERROR(VLOOKUP(Tabla1[[#This Row],[Supervisor]],STAFF!E:H,4,0),"")</f>
        <v/>
      </c>
      <c r="Z2156" s="40">
        <v>43810</v>
      </c>
      <c r="AA2156" s="40">
        <v>43833</v>
      </c>
      <c r="AC2156" s="40">
        <v>43836</v>
      </c>
      <c r="AD2156" s="37" t="s">
        <v>7937</v>
      </c>
      <c r="AE2156" s="37" t="s">
        <v>7937</v>
      </c>
      <c r="AF2156" s="37">
        <v>19368</v>
      </c>
      <c r="AG2156" s="37" t="s">
        <v>7951</v>
      </c>
      <c r="AJ2156" s="37" t="s">
        <v>7931</v>
      </c>
      <c r="AK2156" s="40" t="s">
        <v>7932</v>
      </c>
      <c r="AL2156" s="37">
        <v>45</v>
      </c>
      <c r="AM2156" s="37" t="s">
        <v>3519</v>
      </c>
      <c r="AN2156" s="37">
        <f>+IF(AL2156=45,1,"")</f>
        <v>1</v>
      </c>
      <c r="AO2156" s="40">
        <f ca="1">+TODAY()</f>
        <v>44256</v>
      </c>
      <c r="AP2156" s="41">
        <f ca="1">+IF(Tabla1[[#This Row],[Fecha Ingreso Plataforma]]="","",AO2156-AC2156)</f>
        <v>420</v>
      </c>
      <c r="AQ2156" s="40"/>
      <c r="AR2156" s="42">
        <f>+IF(Tabla1[[#This Row],[Fecha Baja]]="","",VALUE(1&amp;"/"&amp;MONTH(Tabla1[[#This Row],[Fecha Baja]])&amp;"/"&amp;YEAR(Tabla1[[#This Row],[Fecha Baja]])))</f>
        <v>43952</v>
      </c>
      <c r="AS2156" s="42">
        <f>IF(Tabla1[[#This Row],[Fecha Ingreso Plataforma]]="","",VALUE(1&amp;"/"&amp;MONTH(Tabla1[[#This Row],[Fecha Ingreso Plataforma]])&amp;"/"&amp;YEAR(Tabla1[[#This Row],[Fecha Ingreso Plataforma]])))</f>
        <v>43831</v>
      </c>
      <c r="AT2156" s="41" t="str">
        <f ca="1">+IF(AND(Tabla1[[#This Row],[dias]]&gt;=135,Tabla1[[#This Row],[Estado]]="Vigente"),"Si","No")</f>
        <v>No</v>
      </c>
      <c r="AU2156" s="41" t="str">
        <f>+IF(COUNTIF('PLAN EMPLEADO'!I:I,Tabla1[[#This Row],[Mail]])=0,"No","Si")</f>
        <v>No</v>
      </c>
      <c r="AV2156" s="89" t="s">
        <v>709</v>
      </c>
      <c r="AW2156" s="194"/>
    </row>
    <row r="2157" spans="1:49" x14ac:dyDescent="0.2">
      <c r="A2157" s="37" t="s">
        <v>27</v>
      </c>
      <c r="B2157" s="37" t="s">
        <v>3163</v>
      </c>
      <c r="C2157" s="37" t="s">
        <v>3264</v>
      </c>
      <c r="D2157" s="37" t="s">
        <v>30</v>
      </c>
      <c r="E2157" s="193" t="str">
        <f>+LEFT(Tabla1[[#This Row],[RutDV]],8)</f>
        <v>44213427</v>
      </c>
      <c r="F2157" s="193" t="str">
        <f>+RIGHT(Tabla1[[#This Row],[RutDV]],1)</f>
        <v>8</v>
      </c>
      <c r="G2157" s="37" t="s">
        <v>8238</v>
      </c>
      <c r="H2157" s="37" t="s">
        <v>7941</v>
      </c>
      <c r="I2157" s="41" t="str">
        <f>+TRIM(Tabla1[[#This Row],[Nombres]]&amp;" "&amp;Tabla1[[#This Row],[Apellidos]])</f>
        <v>NAULÍ CAROLINA LOPEZ CENTENO</v>
      </c>
      <c r="J2157" s="37" t="s">
        <v>7896</v>
      </c>
      <c r="K2157" s="37" t="s">
        <v>8246</v>
      </c>
      <c r="L2157" s="99" t="s">
        <v>2494</v>
      </c>
      <c r="M2157" s="99" t="s">
        <v>2493</v>
      </c>
      <c r="N2157" s="99" t="s">
        <v>2495</v>
      </c>
      <c r="O2157" s="99" t="s">
        <v>3240</v>
      </c>
      <c r="P2157" s="40">
        <v>43926</v>
      </c>
      <c r="R2157" s="45"/>
      <c r="S2157" s="45"/>
      <c r="T2157" s="45"/>
      <c r="U2157" s="45"/>
      <c r="V2157" s="40" t="s">
        <v>7925</v>
      </c>
      <c r="W2157" s="40" t="s">
        <v>5413</v>
      </c>
      <c r="X2157" s="37" t="s">
        <v>2510</v>
      </c>
      <c r="Y2157" s="37" t="str">
        <f>+IFERROR(VLOOKUP(Tabla1[[#This Row],[Supervisor]],STAFF!E:H,4,0),"")</f>
        <v>FRANCISCO JAVIER SUAREZ VEGA</v>
      </c>
      <c r="Z2157" s="40">
        <v>43810</v>
      </c>
      <c r="AA2157" s="40">
        <v>43833</v>
      </c>
      <c r="AC2157" s="40">
        <v>43836</v>
      </c>
      <c r="AD2157" s="37" t="s">
        <v>7941</v>
      </c>
      <c r="AE2157" s="37" t="s">
        <v>7941</v>
      </c>
      <c r="AF2157" s="37">
        <v>19366</v>
      </c>
      <c r="AG2157" s="37" t="s">
        <v>7955</v>
      </c>
      <c r="AJ2157" s="37" t="s">
        <v>7931</v>
      </c>
      <c r="AK2157" s="40" t="s">
        <v>7932</v>
      </c>
      <c r="AL2157" s="37">
        <v>45</v>
      </c>
      <c r="AM2157" s="37" t="s">
        <v>3519</v>
      </c>
      <c r="AN2157" s="37">
        <f>+IF(AL2157=45,1,"")</f>
        <v>1</v>
      </c>
      <c r="AO2157" s="40">
        <f ca="1">+TODAY()</f>
        <v>44256</v>
      </c>
      <c r="AP2157" s="41">
        <f ca="1">+IF(Tabla1[[#This Row],[Fecha Ingreso Plataforma]]="","",AO2157-AC2157)</f>
        <v>420</v>
      </c>
      <c r="AQ2157" s="40"/>
      <c r="AR2157" s="42">
        <f>+IF(Tabla1[[#This Row],[Fecha Baja]]="","",VALUE(1&amp;"/"&amp;MONTH(Tabla1[[#This Row],[Fecha Baja]])&amp;"/"&amp;YEAR(Tabla1[[#This Row],[Fecha Baja]])))</f>
        <v>43922</v>
      </c>
      <c r="AS2157" s="42">
        <f>IF(Tabla1[[#This Row],[Fecha Ingreso Plataforma]]="","",VALUE(1&amp;"/"&amp;MONTH(Tabla1[[#This Row],[Fecha Ingreso Plataforma]])&amp;"/"&amp;YEAR(Tabla1[[#This Row],[Fecha Ingreso Plataforma]])))</f>
        <v>43831</v>
      </c>
      <c r="AT2157" s="41" t="str">
        <f ca="1">+IF(AND(Tabla1[[#This Row],[dias]]&gt;=135,Tabla1[[#This Row],[Estado]]="Vigente"),"Si","No")</f>
        <v>No</v>
      </c>
      <c r="AU2157" s="41" t="str">
        <f>+IF(COUNTIF('PLAN EMPLEADO'!I:I,Tabla1[[#This Row],[Mail]])=0,"No","Si")</f>
        <v>No</v>
      </c>
      <c r="AV2157" s="89" t="s">
        <v>709</v>
      </c>
      <c r="AW2157" s="194"/>
    </row>
    <row r="2158" spans="1:49" x14ac:dyDescent="0.2">
      <c r="A2158" s="78" t="s">
        <v>27</v>
      </c>
      <c r="B2158" s="78" t="s">
        <v>3163</v>
      </c>
      <c r="C2158" s="78" t="s">
        <v>3264</v>
      </c>
      <c r="D2158" s="78" t="s">
        <v>30</v>
      </c>
      <c r="E2158" s="193" t="str">
        <f>+LEFT(Tabla1[[#This Row],[RutDV]],8)</f>
        <v>18318386</v>
      </c>
      <c r="F2158" s="193" t="str">
        <f>+RIGHT(Tabla1[[#This Row],[RutDV]],1)</f>
        <v>9</v>
      </c>
      <c r="G2158" s="78" t="s">
        <v>8252</v>
      </c>
      <c r="H2158" s="78" t="s">
        <v>8300</v>
      </c>
      <c r="I2158" s="79" t="str">
        <f>+TRIM(Tabla1[[#This Row],[Nombres]]&amp;" "&amp;Tabla1[[#This Row],[Apellidos]])</f>
        <v>Carla Belen Garcia Lopez</v>
      </c>
      <c r="J2158" s="78" t="s">
        <v>8266</v>
      </c>
      <c r="K2158" s="78" t="s">
        <v>8267</v>
      </c>
      <c r="L2158" s="129" t="s">
        <v>2494</v>
      </c>
      <c r="M2158" s="129" t="s">
        <v>2493</v>
      </c>
      <c r="N2158" s="129" t="s">
        <v>2496</v>
      </c>
      <c r="O2158" s="129" t="s">
        <v>3533</v>
      </c>
      <c r="P2158" s="40">
        <v>43960</v>
      </c>
      <c r="Q2158" s="80"/>
      <c r="R2158" s="123"/>
      <c r="S2158" s="123"/>
      <c r="T2158" s="123"/>
      <c r="U2158" s="123"/>
      <c r="V2158" s="80" t="s">
        <v>8287</v>
      </c>
      <c r="W2158" s="80" t="s">
        <v>8319</v>
      </c>
      <c r="X2158" s="78" t="s">
        <v>4468</v>
      </c>
      <c r="Y2158" s="78" t="str">
        <f>+IFERROR(VLOOKUP(Tabla1[[#This Row],[Supervisor]],STAFF!E:H,4,0),"")</f>
        <v>FRANCISCO JAVIER SUAREZ VEGA</v>
      </c>
      <c r="Z2158" s="80">
        <v>43885</v>
      </c>
      <c r="AA2158" s="80">
        <v>43902</v>
      </c>
      <c r="AB2158" s="78"/>
      <c r="AC2158" s="80">
        <v>43906</v>
      </c>
      <c r="AD2158" s="78" t="s">
        <v>8300</v>
      </c>
      <c r="AE2158" s="78" t="s">
        <v>8300</v>
      </c>
      <c r="AF2158" s="78">
        <v>19079</v>
      </c>
      <c r="AG2158" s="78" t="s">
        <v>8311</v>
      </c>
      <c r="AH2158" s="78"/>
      <c r="AI2158" s="78"/>
      <c r="AJ2158" s="78" t="s">
        <v>8318</v>
      </c>
      <c r="AK2158" s="78" t="s">
        <v>7932</v>
      </c>
      <c r="AL2158" s="78">
        <v>45</v>
      </c>
      <c r="AM2158" s="78" t="s">
        <v>3519</v>
      </c>
      <c r="AN2158" s="78">
        <f>+IF(AL2158=45,1,"")</f>
        <v>1</v>
      </c>
      <c r="AO2158" s="80">
        <f ca="1">+TODAY()</f>
        <v>44256</v>
      </c>
      <c r="AP2158" s="79">
        <f ca="1">+IF(Tabla1[[#This Row],[Fecha Ingreso Plataforma]]="","",AO2158-AC2158)</f>
        <v>350</v>
      </c>
      <c r="AQ2158" s="80"/>
      <c r="AR2158" s="81">
        <f>+IF(Tabla1[[#This Row],[Fecha Baja]]="","",VALUE(1&amp;"/"&amp;MONTH(Tabla1[[#This Row],[Fecha Baja]])&amp;"/"&amp;YEAR(Tabla1[[#This Row],[Fecha Baja]])))</f>
        <v>43952</v>
      </c>
      <c r="AS2158" s="81">
        <f>IF(Tabla1[[#This Row],[Fecha Ingreso Plataforma]]="","",VALUE(1&amp;"/"&amp;MONTH(Tabla1[[#This Row],[Fecha Ingreso Plataforma]])&amp;"/"&amp;YEAR(Tabla1[[#This Row],[Fecha Ingreso Plataforma]])))</f>
        <v>43891</v>
      </c>
      <c r="AT2158" s="79" t="str">
        <f ca="1">+IF(AND(Tabla1[[#This Row],[dias]]&gt;=135,Tabla1[[#This Row],[Estado]]="Vigente"),"Si","No")</f>
        <v>No</v>
      </c>
      <c r="AU2158" s="79" t="str">
        <f>+IF(COUNTIF('PLAN EMPLEADO'!I:I,Tabla1[[#This Row],[Mail]])=0,"No","Si")</f>
        <v>No</v>
      </c>
      <c r="AV2158" s="89" t="s">
        <v>709</v>
      </c>
      <c r="AW2158" s="194"/>
    </row>
    <row r="2159" spans="1:49" x14ac:dyDescent="0.2">
      <c r="A2159" s="78" t="s">
        <v>27</v>
      </c>
      <c r="B2159" s="78" t="s">
        <v>3163</v>
      </c>
      <c r="C2159" s="78" t="s">
        <v>3264</v>
      </c>
      <c r="D2159" s="78" t="s">
        <v>30</v>
      </c>
      <c r="E2159" s="193" t="str">
        <f>+LEFT(Tabla1[[#This Row],[RutDV]],8)</f>
        <v>18092101</v>
      </c>
      <c r="F2159" s="193" t="str">
        <f>+RIGHT(Tabla1[[#This Row],[RutDV]],1)</f>
        <v>K</v>
      </c>
      <c r="G2159" s="78" t="s">
        <v>8258</v>
      </c>
      <c r="H2159" s="78" t="s">
        <v>8306</v>
      </c>
      <c r="I2159" s="79" t="str">
        <f>+TRIM(Tabla1[[#This Row],[Nombres]]&amp;" "&amp;Tabla1[[#This Row],[Apellidos]])</f>
        <v>Thomas Ignacio Fuentes Muñoz</v>
      </c>
      <c r="J2159" s="78" t="s">
        <v>8296</v>
      </c>
      <c r="K2159" s="78" t="s">
        <v>8278</v>
      </c>
      <c r="L2159" s="193" t="s">
        <v>2494</v>
      </c>
      <c r="M2159" s="193" t="s">
        <v>2493</v>
      </c>
      <c r="N2159" s="193" t="s">
        <v>2495</v>
      </c>
      <c r="O2159" s="193" t="s">
        <v>3240</v>
      </c>
      <c r="P2159" s="80">
        <v>44039</v>
      </c>
      <c r="Q2159" s="80"/>
      <c r="R2159" s="123"/>
      <c r="S2159" s="123"/>
      <c r="T2159" s="123"/>
      <c r="U2159" s="123"/>
      <c r="V2159" s="80" t="s">
        <v>8293</v>
      </c>
      <c r="W2159" s="80" t="s">
        <v>8319</v>
      </c>
      <c r="X2159" s="78" t="s">
        <v>4468</v>
      </c>
      <c r="Y2159" s="78" t="str">
        <f>+IFERROR(VLOOKUP(Tabla1[[#This Row],[Supervisor]],STAFF!E:H,4,0),"")</f>
        <v>FRANCISCO JAVIER SUAREZ VEGA</v>
      </c>
      <c r="Z2159" s="80">
        <v>43885</v>
      </c>
      <c r="AA2159" s="80">
        <v>43902</v>
      </c>
      <c r="AB2159" s="78"/>
      <c r="AC2159" s="80">
        <v>43906</v>
      </c>
      <c r="AD2159" s="78" t="s">
        <v>8306</v>
      </c>
      <c r="AE2159" s="78" t="s">
        <v>8306</v>
      </c>
      <c r="AF2159" s="78">
        <v>19208</v>
      </c>
      <c r="AG2159" s="78" t="s">
        <v>8316</v>
      </c>
      <c r="AH2159" s="78"/>
      <c r="AI2159" s="78"/>
      <c r="AJ2159" s="78" t="s">
        <v>8318</v>
      </c>
      <c r="AK2159" s="78" t="s">
        <v>7932</v>
      </c>
      <c r="AL2159" s="78">
        <v>45</v>
      </c>
      <c r="AM2159" s="78" t="s">
        <v>3519</v>
      </c>
      <c r="AN2159" s="78">
        <f>+IF(AL2159=45,1,"")</f>
        <v>1</v>
      </c>
      <c r="AO2159" s="80">
        <f ca="1">+TODAY()</f>
        <v>44256</v>
      </c>
      <c r="AP2159" s="79">
        <f ca="1">+IF(Tabla1[[#This Row],[Fecha Ingreso Plataforma]]="","",AO2159-AC2159)</f>
        <v>350</v>
      </c>
      <c r="AQ2159" s="80"/>
      <c r="AR2159" s="81">
        <f>+IF(Tabla1[[#This Row],[Fecha Baja]]="","",VALUE(1&amp;"/"&amp;MONTH(Tabla1[[#This Row],[Fecha Baja]])&amp;"/"&amp;YEAR(Tabla1[[#This Row],[Fecha Baja]])))</f>
        <v>44013</v>
      </c>
      <c r="AS2159" s="81">
        <f>IF(Tabla1[[#This Row],[Fecha Ingreso Plataforma]]="","",VALUE(1&amp;"/"&amp;MONTH(Tabla1[[#This Row],[Fecha Ingreso Plataforma]])&amp;"/"&amp;YEAR(Tabla1[[#This Row],[Fecha Ingreso Plataforma]])))</f>
        <v>43891</v>
      </c>
      <c r="AT2159" s="79" t="str">
        <f ca="1">+IF(AND(Tabla1[[#This Row],[dias]]&gt;=135,Tabla1[[#This Row],[Estado]]="Vigente"),"Si","No")</f>
        <v>No</v>
      </c>
      <c r="AU2159" s="79" t="str">
        <f>+IF(COUNTIF('PLAN EMPLEADO'!I:I,Tabla1[[#This Row],[Mail]])=0,"No","Si")</f>
        <v>No</v>
      </c>
      <c r="AV2159" s="154" t="s">
        <v>709</v>
      </c>
      <c r="AW2159" s="194"/>
    </row>
    <row r="2160" spans="1:49" x14ac:dyDescent="0.2">
      <c r="A2160" s="78" t="s">
        <v>27</v>
      </c>
      <c r="B2160" s="78" t="s">
        <v>3163</v>
      </c>
      <c r="C2160" s="78" t="s">
        <v>3264</v>
      </c>
      <c r="D2160" s="78" t="s">
        <v>30</v>
      </c>
      <c r="E2160" s="193" t="str">
        <f>+LEFT(Tabla1[[#This Row],[RutDV]],8)</f>
        <v>17866097</v>
      </c>
      <c r="F2160" s="193" t="str">
        <f>+RIGHT(Tabla1[[#This Row],[RutDV]],1)</f>
        <v>7</v>
      </c>
      <c r="G2160" s="78" t="s">
        <v>8255</v>
      </c>
      <c r="H2160" s="78" t="s">
        <v>8303</v>
      </c>
      <c r="I2160" s="79" t="str">
        <f>+TRIM(Tabla1[[#This Row],[Nombres]]&amp;" "&amp;Tabla1[[#This Row],[Apellidos]])</f>
        <v>Edward Alberto Antiquera Leon</v>
      </c>
      <c r="J2160" s="78" t="s">
        <v>8272</v>
      </c>
      <c r="K2160" s="78" t="s">
        <v>8273</v>
      </c>
      <c r="L2160" s="99" t="s">
        <v>2494</v>
      </c>
      <c r="M2160" s="99" t="s">
        <v>2493</v>
      </c>
      <c r="N2160" s="99" t="s">
        <v>2496</v>
      </c>
      <c r="O2160" s="99" t="s">
        <v>3533</v>
      </c>
      <c r="P2160" s="80">
        <v>43928</v>
      </c>
      <c r="Q2160" s="80"/>
      <c r="R2160" s="123"/>
      <c r="S2160" s="123"/>
      <c r="T2160" s="123"/>
      <c r="U2160" s="123"/>
      <c r="V2160" s="80" t="s">
        <v>8290</v>
      </c>
      <c r="W2160" s="80" t="s">
        <v>8319</v>
      </c>
      <c r="X2160" s="78" t="s">
        <v>4468</v>
      </c>
      <c r="Y2160" s="78" t="str">
        <f>+IFERROR(VLOOKUP(Tabla1[[#This Row],[Supervisor]],STAFF!E:H,4,0),"")</f>
        <v>FRANCISCO JAVIER SUAREZ VEGA</v>
      </c>
      <c r="Z2160" s="80">
        <v>43885</v>
      </c>
      <c r="AA2160" s="80">
        <v>43902</v>
      </c>
      <c r="AB2160" s="78"/>
      <c r="AC2160" s="80">
        <v>43906</v>
      </c>
      <c r="AD2160" s="78" t="s">
        <v>8303</v>
      </c>
      <c r="AE2160" s="78" t="s">
        <v>8303</v>
      </c>
      <c r="AF2160" s="78">
        <v>19130</v>
      </c>
      <c r="AG2160" s="78" t="s">
        <v>8313</v>
      </c>
      <c r="AH2160" s="78"/>
      <c r="AI2160" s="78"/>
      <c r="AJ2160" s="78" t="s">
        <v>8318</v>
      </c>
      <c r="AK2160" s="78" t="s">
        <v>7932</v>
      </c>
      <c r="AL2160" s="78">
        <v>45</v>
      </c>
      <c r="AM2160" s="78" t="s">
        <v>3519</v>
      </c>
      <c r="AN2160" s="78">
        <f>+IF(AL2160=45,1,"")</f>
        <v>1</v>
      </c>
      <c r="AO2160" s="80">
        <f ca="1">+TODAY()</f>
        <v>44256</v>
      </c>
      <c r="AP2160" s="79">
        <f ca="1">+IF(Tabla1[[#This Row],[Fecha Ingreso Plataforma]]="","",AO2160-AC2160)</f>
        <v>350</v>
      </c>
      <c r="AQ2160" s="80"/>
      <c r="AR2160" s="81">
        <f>+IF(Tabla1[[#This Row],[Fecha Baja]]="","",VALUE(1&amp;"/"&amp;MONTH(Tabla1[[#This Row],[Fecha Baja]])&amp;"/"&amp;YEAR(Tabla1[[#This Row],[Fecha Baja]])))</f>
        <v>43922</v>
      </c>
      <c r="AS2160" s="81">
        <f>IF(Tabla1[[#This Row],[Fecha Ingreso Plataforma]]="","",VALUE(1&amp;"/"&amp;MONTH(Tabla1[[#This Row],[Fecha Ingreso Plataforma]])&amp;"/"&amp;YEAR(Tabla1[[#This Row],[Fecha Ingreso Plataforma]])))</f>
        <v>43891</v>
      </c>
      <c r="AT2160" s="79" t="str">
        <f ca="1">+IF(AND(Tabla1[[#This Row],[dias]]&gt;=135,Tabla1[[#This Row],[Estado]]="Vigente"),"Si","No")</f>
        <v>No</v>
      </c>
      <c r="AU2160" s="79" t="str">
        <f>+IF(COUNTIF('PLAN EMPLEADO'!I:I,Tabla1[[#This Row],[Mail]])=0,"No","Si")</f>
        <v>No</v>
      </c>
      <c r="AV2160" s="89" t="s">
        <v>709</v>
      </c>
      <c r="AW2160" s="194"/>
    </row>
    <row r="2161" spans="1:49" x14ac:dyDescent="0.2">
      <c r="A2161" s="78" t="s">
        <v>27</v>
      </c>
      <c r="B2161" s="78" t="s">
        <v>3163</v>
      </c>
      <c r="C2161" s="193" t="s">
        <v>3264</v>
      </c>
      <c r="D2161" s="78" t="s">
        <v>30</v>
      </c>
      <c r="E2161" s="193" t="str">
        <f>+LEFT(Tabla1[[#This Row],[RutDV]],8)</f>
        <v>19853860</v>
      </c>
      <c r="F2161" s="193" t="str">
        <f>+RIGHT(Tabla1[[#This Row],[RutDV]],1)</f>
        <v>4</v>
      </c>
      <c r="G2161" s="78" t="s">
        <v>8251</v>
      </c>
      <c r="H2161" s="78" t="s">
        <v>8299</v>
      </c>
      <c r="I2161" s="79" t="str">
        <f>+TRIM(Tabla1[[#This Row],[Nombres]]&amp;" "&amp;Tabla1[[#This Row],[Apellidos]])</f>
        <v>Yessenia Marlene Gonzalez Silva</v>
      </c>
      <c r="J2161" s="78" t="s">
        <v>8264</v>
      </c>
      <c r="K2161" s="78" t="s">
        <v>8265</v>
      </c>
      <c r="L2161" s="168" t="s">
        <v>2494</v>
      </c>
      <c r="M2161" s="168" t="s">
        <v>2493</v>
      </c>
      <c r="N2161" s="168" t="s">
        <v>2496</v>
      </c>
      <c r="O2161" s="168" t="s">
        <v>3533</v>
      </c>
      <c r="P2161" s="80">
        <v>44011</v>
      </c>
      <c r="Q2161" s="80"/>
      <c r="R2161" s="123"/>
      <c r="S2161" s="123"/>
      <c r="T2161" s="123"/>
      <c r="U2161" s="123"/>
      <c r="V2161" s="80" t="s">
        <v>8285</v>
      </c>
      <c r="W2161" s="80" t="s">
        <v>8319</v>
      </c>
      <c r="X2161" s="78" t="s">
        <v>4468</v>
      </c>
      <c r="Y2161" s="78" t="str">
        <f>+IFERROR(VLOOKUP(Tabla1[[#This Row],[Supervisor]],STAFF!E:H,4,0),"")</f>
        <v>FRANCISCO JAVIER SUAREZ VEGA</v>
      </c>
      <c r="Z2161" s="80">
        <v>43885</v>
      </c>
      <c r="AA2161" s="80">
        <v>43902</v>
      </c>
      <c r="AB2161" s="78"/>
      <c r="AC2161" s="80">
        <v>43906</v>
      </c>
      <c r="AD2161" s="78" t="s">
        <v>8299</v>
      </c>
      <c r="AE2161" s="78" t="s">
        <v>8299</v>
      </c>
      <c r="AF2161" s="78">
        <v>19031</v>
      </c>
      <c r="AG2161" s="78" t="s">
        <v>8310</v>
      </c>
      <c r="AH2161" s="78"/>
      <c r="AI2161" s="78"/>
      <c r="AJ2161" s="78" t="s">
        <v>8318</v>
      </c>
      <c r="AK2161" s="78" t="s">
        <v>7932</v>
      </c>
      <c r="AL2161" s="78">
        <v>45</v>
      </c>
      <c r="AM2161" s="78" t="s">
        <v>3519</v>
      </c>
      <c r="AN2161" s="78">
        <f>+IF(AL2161=45,1,"")</f>
        <v>1</v>
      </c>
      <c r="AO2161" s="80">
        <f ca="1">+TODAY()</f>
        <v>44256</v>
      </c>
      <c r="AP2161" s="79">
        <f ca="1">+IF(Tabla1[[#This Row],[Fecha Ingreso Plataforma]]="","",AO2161-AC2161)</f>
        <v>350</v>
      </c>
      <c r="AQ2161" s="80"/>
      <c r="AR2161" s="81">
        <f>+IF(Tabla1[[#This Row],[Fecha Baja]]="","",VALUE(1&amp;"/"&amp;MONTH(Tabla1[[#This Row],[Fecha Baja]])&amp;"/"&amp;YEAR(Tabla1[[#This Row],[Fecha Baja]])))</f>
        <v>43983</v>
      </c>
      <c r="AS2161" s="81">
        <f>IF(Tabla1[[#This Row],[Fecha Ingreso Plataforma]]="","",VALUE(1&amp;"/"&amp;MONTH(Tabla1[[#This Row],[Fecha Ingreso Plataforma]])&amp;"/"&amp;YEAR(Tabla1[[#This Row],[Fecha Ingreso Plataforma]])))</f>
        <v>43891</v>
      </c>
      <c r="AT2161" s="79" t="str">
        <f ca="1">+IF(AND(Tabla1[[#This Row],[dias]]&gt;=135,Tabla1[[#This Row],[Estado]]="Vigente"),"Si","No")</f>
        <v>No</v>
      </c>
      <c r="AU2161" s="79" t="str">
        <f>+IF(COUNTIF('PLAN EMPLEADO'!I:I,Tabla1[[#This Row],[Mail]])=0,"No","Si")</f>
        <v>No</v>
      </c>
      <c r="AV2161" s="154" t="s">
        <v>709</v>
      </c>
      <c r="AW2161" s="194"/>
    </row>
    <row r="2162" spans="1:49" x14ac:dyDescent="0.2">
      <c r="A2162" s="103" t="s">
        <v>27</v>
      </c>
      <c r="B2162" s="103" t="s">
        <v>3163</v>
      </c>
      <c r="C2162" s="103" t="s">
        <v>3264</v>
      </c>
      <c r="D2162" s="103" t="s">
        <v>30</v>
      </c>
      <c r="E2162" s="193" t="str">
        <f>+LEFT(Tabla1[[#This Row],[RutDV]],8)</f>
        <v>25921763</v>
      </c>
      <c r="F2162" s="193" t="str">
        <f>+RIGHT(Tabla1[[#This Row],[RutDV]],1)</f>
        <v>6</v>
      </c>
      <c r="G2162" s="103" t="s">
        <v>8476</v>
      </c>
      <c r="H2162" s="103" t="s">
        <v>8518</v>
      </c>
      <c r="I2162" s="104" t="str">
        <f>+TRIM(Tabla1[[#This Row],[Nombres]]&amp;" "&amp;Tabla1[[#This Row],[Apellidos]])</f>
        <v>BETSY GIOVANNA VEGA CASTRO</v>
      </c>
      <c r="J2162" s="103" t="s">
        <v>8499</v>
      </c>
      <c r="K2162" s="103" t="s">
        <v>8500</v>
      </c>
      <c r="L2162" s="124" t="s">
        <v>2494</v>
      </c>
      <c r="M2162" s="124" t="s">
        <v>2493</v>
      </c>
      <c r="N2162" s="124" t="s">
        <v>2496</v>
      </c>
      <c r="O2162" s="124" t="s">
        <v>3533</v>
      </c>
      <c r="P2162" s="105">
        <v>43948</v>
      </c>
      <c r="Q2162" s="105"/>
      <c r="R2162" s="158"/>
      <c r="S2162" s="158"/>
      <c r="T2162" s="158"/>
      <c r="U2162" s="158"/>
      <c r="V2162" s="105">
        <v>28537</v>
      </c>
      <c r="W2162" s="105" t="s">
        <v>7509</v>
      </c>
      <c r="X2162" s="103"/>
      <c r="Y2162" s="103" t="str">
        <f>+IFERROR(VLOOKUP(Tabla1[[#This Row],[Supervisor]],STAFF!E:H,4,0),"")</f>
        <v/>
      </c>
      <c r="Z2162" s="105">
        <v>43923</v>
      </c>
      <c r="AA2162" s="105">
        <v>43938</v>
      </c>
      <c r="AB2162" s="103"/>
      <c r="AC2162" s="105">
        <v>43941</v>
      </c>
      <c r="AD2162" s="103" t="s">
        <v>8518</v>
      </c>
      <c r="AE2162" s="103" t="s">
        <v>8518</v>
      </c>
      <c r="AF2162" s="103">
        <v>19391</v>
      </c>
      <c r="AG2162" s="103" t="s">
        <v>8531</v>
      </c>
      <c r="AH2162" s="103"/>
      <c r="AI2162" s="103"/>
      <c r="AJ2162" s="103" t="s">
        <v>8507</v>
      </c>
      <c r="AK2162" s="103" t="s">
        <v>7509</v>
      </c>
      <c r="AL2162" s="103">
        <v>45</v>
      </c>
      <c r="AM2162" s="103"/>
      <c r="AN2162" s="103">
        <f>+IF(AL2162=45,1,"")</f>
        <v>1</v>
      </c>
      <c r="AO2162" s="105">
        <f ca="1">+TODAY()</f>
        <v>44256</v>
      </c>
      <c r="AP2162" s="104">
        <f ca="1">+IF(Tabla1[[#This Row],[Fecha Ingreso Plataforma]]="","",AO2162-AC2162)</f>
        <v>315</v>
      </c>
      <c r="AQ2162" s="105"/>
      <c r="AR2162" s="106">
        <f>+IF(Tabla1[[#This Row],[Fecha Baja]]="","",VALUE(1&amp;"/"&amp;MONTH(Tabla1[[#This Row],[Fecha Baja]])&amp;"/"&amp;YEAR(Tabla1[[#This Row],[Fecha Baja]])))</f>
        <v>43922</v>
      </c>
      <c r="AS2162" s="106">
        <f>IF(Tabla1[[#This Row],[Fecha Ingreso Plataforma]]="","",VALUE(1&amp;"/"&amp;MONTH(Tabla1[[#This Row],[Fecha Ingreso Plataforma]])&amp;"/"&amp;YEAR(Tabla1[[#This Row],[Fecha Ingreso Plataforma]])))</f>
        <v>43922</v>
      </c>
      <c r="AT2162" s="104" t="str">
        <f ca="1">+IF(AND(Tabla1[[#This Row],[dias]]&gt;=135,Tabla1[[#This Row],[Estado]]="Vigente"),"Si","No")</f>
        <v>No</v>
      </c>
      <c r="AU2162" s="104" t="str">
        <f>+IF(COUNTIF('PLAN EMPLEADO'!I:I,Tabla1[[#This Row],[Mail]])=0,"No","Si")</f>
        <v>No</v>
      </c>
      <c r="AV2162" s="104" t="s">
        <v>709</v>
      </c>
      <c r="AW2162" s="194"/>
    </row>
    <row r="2163" spans="1:49" x14ac:dyDescent="0.2">
      <c r="A2163" s="103" t="s">
        <v>27</v>
      </c>
      <c r="B2163" s="103" t="s">
        <v>3163</v>
      </c>
      <c r="C2163" s="103" t="s">
        <v>3264</v>
      </c>
      <c r="D2163" s="103" t="s">
        <v>30</v>
      </c>
      <c r="E2163" s="193" t="str">
        <f>+LEFT(Tabla1[[#This Row],[RutDV]],8)</f>
        <v>18318153</v>
      </c>
      <c r="F2163" s="193" t="str">
        <f>+RIGHT(Tabla1[[#This Row],[RutDV]],1)</f>
        <v>k</v>
      </c>
      <c r="G2163" s="103" t="s">
        <v>8478</v>
      </c>
      <c r="H2163" s="103" t="s">
        <v>6435</v>
      </c>
      <c r="I2163" s="104" t="str">
        <f>+TRIM(Tabla1[[#This Row],[Nombres]]&amp;" "&amp;Tabla1[[#This Row],[Apellidos]])</f>
        <v>ENZO NICOLÁS MONTECINOS RIVERA</v>
      </c>
      <c r="J2163" s="103" t="s">
        <v>8503</v>
      </c>
      <c r="K2163" s="103" t="s">
        <v>8504</v>
      </c>
      <c r="L2163" s="141" t="s">
        <v>2494</v>
      </c>
      <c r="M2163" s="141" t="s">
        <v>2493</v>
      </c>
      <c r="N2163" s="141" t="s">
        <v>2496</v>
      </c>
      <c r="O2163" s="141" t="s">
        <v>3533</v>
      </c>
      <c r="P2163" s="105">
        <v>43970</v>
      </c>
      <c r="Q2163" s="195" t="s">
        <v>10898</v>
      </c>
      <c r="R2163" s="158"/>
      <c r="S2163" s="158"/>
      <c r="T2163" s="158"/>
      <c r="U2163" s="158"/>
      <c r="V2163" s="105">
        <v>34130</v>
      </c>
      <c r="W2163" s="105" t="s">
        <v>7509</v>
      </c>
      <c r="X2163" s="103"/>
      <c r="Y2163" s="103" t="str">
        <f>+IFERROR(VLOOKUP(Tabla1[[#This Row],[Supervisor]],STAFF!E:H,4,0),"")</f>
        <v/>
      </c>
      <c r="Z2163" s="105">
        <v>43923</v>
      </c>
      <c r="AA2163" s="105">
        <v>43938</v>
      </c>
      <c r="AB2163" s="103"/>
      <c r="AC2163" s="105">
        <v>43941</v>
      </c>
      <c r="AD2163" s="103" t="s">
        <v>6435</v>
      </c>
      <c r="AE2163" s="103" t="s">
        <v>6435</v>
      </c>
      <c r="AF2163" s="103">
        <v>19394</v>
      </c>
      <c r="AG2163" s="103" t="s">
        <v>6460</v>
      </c>
      <c r="AH2163" s="103"/>
      <c r="AI2163" s="103"/>
      <c r="AJ2163" s="103" t="s">
        <v>8507</v>
      </c>
      <c r="AK2163" s="103" t="s">
        <v>7509</v>
      </c>
      <c r="AL2163" s="103">
        <v>45</v>
      </c>
      <c r="AM2163" s="103"/>
      <c r="AN2163" s="103">
        <f>+IF(AL2163=45,1,"")</f>
        <v>1</v>
      </c>
      <c r="AO2163" s="105">
        <f ca="1">+TODAY()</f>
        <v>44256</v>
      </c>
      <c r="AP2163" s="104">
        <f ca="1">+IF(Tabla1[[#This Row],[Fecha Ingreso Plataforma]]="","",AO2163-AC2163)</f>
        <v>315</v>
      </c>
      <c r="AQ2163" s="105"/>
      <c r="AR2163" s="106">
        <f>+IF(Tabla1[[#This Row],[Fecha Baja]]="","",VALUE(1&amp;"/"&amp;MONTH(Tabla1[[#This Row],[Fecha Baja]])&amp;"/"&amp;YEAR(Tabla1[[#This Row],[Fecha Baja]])))</f>
        <v>43952</v>
      </c>
      <c r="AS2163" s="106">
        <f>IF(Tabla1[[#This Row],[Fecha Ingreso Plataforma]]="","",VALUE(1&amp;"/"&amp;MONTH(Tabla1[[#This Row],[Fecha Ingreso Plataforma]])&amp;"/"&amp;YEAR(Tabla1[[#This Row],[Fecha Ingreso Plataforma]])))</f>
        <v>43922</v>
      </c>
      <c r="AT2163" s="104" t="str">
        <f ca="1">+IF(AND(Tabla1[[#This Row],[dias]]&gt;=135,Tabla1[[#This Row],[Estado]]="Vigente"),"Si","No")</f>
        <v>No</v>
      </c>
      <c r="AU2163" s="104" t="str">
        <f>+IF(COUNTIF('PLAN EMPLEADO'!I:I,Tabla1[[#This Row],[Mail]])=0,"No","Si")</f>
        <v>No</v>
      </c>
      <c r="AV2163" s="104" t="s">
        <v>709</v>
      </c>
      <c r="AW2163" s="194"/>
    </row>
    <row r="2164" spans="1:49" x14ac:dyDescent="0.2">
      <c r="A2164" s="103" t="s">
        <v>27</v>
      </c>
      <c r="B2164" s="103" t="s">
        <v>3163</v>
      </c>
      <c r="C2164" s="103" t="s">
        <v>3264</v>
      </c>
      <c r="D2164" s="103" t="s">
        <v>30</v>
      </c>
      <c r="E2164" s="193" t="str">
        <f>+LEFT(Tabla1[[#This Row],[RutDV]],8)</f>
        <v>26173310</v>
      </c>
      <c r="F2164" s="193" t="str">
        <f>+RIGHT(Tabla1[[#This Row],[RutDV]],1)</f>
        <v>2</v>
      </c>
      <c r="G2164" s="103" t="s">
        <v>8471</v>
      </c>
      <c r="H2164" s="103" t="s">
        <v>8513</v>
      </c>
      <c r="I2164" s="104" t="str">
        <f>+TRIM(Tabla1[[#This Row],[Nombres]]&amp;" "&amp;Tabla1[[#This Row],[Apellidos]])</f>
        <v>JOHN BARREIRO CRESPO</v>
      </c>
      <c r="J2164" s="103" t="s">
        <v>8490</v>
      </c>
      <c r="K2164" s="103" t="s">
        <v>8491</v>
      </c>
      <c r="L2164" s="193" t="s">
        <v>2494</v>
      </c>
      <c r="M2164" s="193" t="s">
        <v>2493</v>
      </c>
      <c r="N2164" s="193" t="s">
        <v>2496</v>
      </c>
      <c r="O2164" s="193" t="s">
        <v>3533</v>
      </c>
      <c r="P2164" s="195">
        <v>44134</v>
      </c>
      <c r="Q2164" s="105"/>
      <c r="R2164" s="158"/>
      <c r="S2164" s="158"/>
      <c r="T2164" s="158"/>
      <c r="U2164" s="158"/>
      <c r="V2164" s="105">
        <v>32085</v>
      </c>
      <c r="W2164" s="40" t="s">
        <v>8319</v>
      </c>
      <c r="X2164" s="37" t="s">
        <v>4468</v>
      </c>
      <c r="Y2164" s="37" t="str">
        <f>+IFERROR(VLOOKUP(Tabla1[[#This Row],[Supervisor]],STAFF!E:H,4,0),"")</f>
        <v>FRANCISCO JAVIER SUAREZ VEGA</v>
      </c>
      <c r="Z2164" s="105">
        <v>43923</v>
      </c>
      <c r="AA2164" s="105">
        <v>43938</v>
      </c>
      <c r="AB2164" s="103"/>
      <c r="AC2164" s="105">
        <v>43941</v>
      </c>
      <c r="AD2164" s="103" t="s">
        <v>8513</v>
      </c>
      <c r="AE2164" s="103" t="s">
        <v>8513</v>
      </c>
      <c r="AF2164" s="103">
        <v>19383</v>
      </c>
      <c r="AG2164" s="103" t="s">
        <v>8526</v>
      </c>
      <c r="AH2164" s="103"/>
      <c r="AI2164" s="103"/>
      <c r="AJ2164" s="103" t="s">
        <v>8507</v>
      </c>
      <c r="AK2164" s="103" t="s">
        <v>7509</v>
      </c>
      <c r="AL2164" s="103">
        <v>45</v>
      </c>
      <c r="AM2164" s="193" t="s">
        <v>3519</v>
      </c>
      <c r="AN2164" s="103">
        <f>+IF(AL2164=45,1,"")</f>
        <v>1</v>
      </c>
      <c r="AO2164" s="105">
        <f ca="1">+TODAY()</f>
        <v>44256</v>
      </c>
      <c r="AP2164" s="104">
        <f ca="1">+IF(Tabla1[[#This Row],[Fecha Ingreso Plataforma]]="","",AO2164-AC2164)</f>
        <v>315</v>
      </c>
      <c r="AQ2164" s="105"/>
      <c r="AR2164" s="106">
        <f>+IF(Tabla1[[#This Row],[Fecha Baja]]="","",VALUE(1&amp;"/"&amp;MONTH(Tabla1[[#This Row],[Fecha Baja]])&amp;"/"&amp;YEAR(Tabla1[[#This Row],[Fecha Baja]])))</f>
        <v>44105</v>
      </c>
      <c r="AS2164" s="106">
        <f>IF(Tabla1[[#This Row],[Fecha Ingreso Plataforma]]="","",VALUE(1&amp;"/"&amp;MONTH(Tabla1[[#This Row],[Fecha Ingreso Plataforma]])&amp;"/"&amp;YEAR(Tabla1[[#This Row],[Fecha Ingreso Plataforma]])))</f>
        <v>43922</v>
      </c>
      <c r="AT2164" s="104" t="str">
        <f ca="1">+IF(AND(Tabla1[[#This Row],[dias]]&gt;=135,Tabla1[[#This Row],[Estado]]="Vigente"),"Si","No")</f>
        <v>No</v>
      </c>
      <c r="AU2164" s="104" t="str">
        <f>+IF(COUNTIF('PLAN EMPLEADO'!I:I,Tabla1[[#This Row],[Mail]])=0,"No","Si")</f>
        <v>No</v>
      </c>
      <c r="AV2164" s="154" t="s">
        <v>709</v>
      </c>
      <c r="AW2164" s="194" t="s">
        <v>9006</v>
      </c>
    </row>
    <row r="2165" spans="1:49" x14ac:dyDescent="0.2">
      <c r="A2165" s="103" t="s">
        <v>27</v>
      </c>
      <c r="B2165" s="103" t="s">
        <v>3163</v>
      </c>
      <c r="C2165" s="103" t="s">
        <v>3264</v>
      </c>
      <c r="D2165" s="103" t="s">
        <v>30</v>
      </c>
      <c r="E2165" s="193" t="str">
        <f>+LEFT(Tabla1[[#This Row],[RutDV]],8)</f>
        <v>26467524</v>
      </c>
      <c r="F2165" s="193" t="str">
        <f>+RIGHT(Tabla1[[#This Row],[RutDV]],1)</f>
        <v>3</v>
      </c>
      <c r="G2165" s="103" t="s">
        <v>8475</v>
      </c>
      <c r="H2165" s="103" t="s">
        <v>8517</v>
      </c>
      <c r="I2165" s="104" t="str">
        <f>+TRIM(Tabla1[[#This Row],[Nombres]]&amp;" "&amp;Tabla1[[#This Row],[Apellidos]])</f>
        <v>MARÍA ALEJANDRA ARÉVALO ARAGÓN</v>
      </c>
      <c r="J2165" s="103" t="s">
        <v>8497</v>
      </c>
      <c r="K2165" s="103" t="s">
        <v>8498</v>
      </c>
      <c r="L2165" s="149" t="s">
        <v>2494</v>
      </c>
      <c r="M2165" s="149" t="s">
        <v>2493</v>
      </c>
      <c r="N2165" s="149" t="s">
        <v>2495</v>
      </c>
      <c r="O2165" s="149" t="s">
        <v>3240</v>
      </c>
      <c r="P2165" s="105">
        <v>43985</v>
      </c>
      <c r="Q2165" s="105"/>
      <c r="R2165" s="158"/>
      <c r="S2165" s="158"/>
      <c r="T2165" s="158"/>
      <c r="U2165" s="158"/>
      <c r="V2165" s="105">
        <v>34419</v>
      </c>
      <c r="W2165" s="105" t="s">
        <v>7509</v>
      </c>
      <c r="X2165" s="103"/>
      <c r="Y2165" s="103" t="str">
        <f>+IFERROR(VLOOKUP(Tabla1[[#This Row],[Supervisor]],STAFF!E:H,4,0),"")</f>
        <v/>
      </c>
      <c r="Z2165" s="105">
        <v>43923</v>
      </c>
      <c r="AA2165" s="105">
        <v>43938</v>
      </c>
      <c r="AB2165" s="103"/>
      <c r="AC2165" s="105">
        <v>43941</v>
      </c>
      <c r="AD2165" s="103" t="s">
        <v>8517</v>
      </c>
      <c r="AE2165" s="103" t="s">
        <v>8517</v>
      </c>
      <c r="AF2165" s="103">
        <v>19390</v>
      </c>
      <c r="AG2165" s="103" t="s">
        <v>8530</v>
      </c>
      <c r="AH2165" s="103"/>
      <c r="AI2165" s="103"/>
      <c r="AJ2165" s="103" t="s">
        <v>8507</v>
      </c>
      <c r="AK2165" s="103" t="s">
        <v>7509</v>
      </c>
      <c r="AL2165" s="103">
        <v>45</v>
      </c>
      <c r="AM2165" s="103"/>
      <c r="AN2165" s="103">
        <f>+IF(AL2165=45,1,"")</f>
        <v>1</v>
      </c>
      <c r="AO2165" s="105">
        <f ca="1">+TODAY()</f>
        <v>44256</v>
      </c>
      <c r="AP2165" s="104">
        <f ca="1">+IF(Tabla1[[#This Row],[Fecha Ingreso Plataforma]]="","",AO2165-AC2165)</f>
        <v>315</v>
      </c>
      <c r="AQ2165" s="105"/>
      <c r="AR2165" s="106">
        <f>+IF(Tabla1[[#This Row],[Fecha Baja]]="","",VALUE(1&amp;"/"&amp;MONTH(Tabla1[[#This Row],[Fecha Baja]])&amp;"/"&amp;YEAR(Tabla1[[#This Row],[Fecha Baja]])))</f>
        <v>43983</v>
      </c>
      <c r="AS2165" s="106">
        <f>IF(Tabla1[[#This Row],[Fecha Ingreso Plataforma]]="","",VALUE(1&amp;"/"&amp;MONTH(Tabla1[[#This Row],[Fecha Ingreso Plataforma]])&amp;"/"&amp;YEAR(Tabla1[[#This Row],[Fecha Ingreso Plataforma]])))</f>
        <v>43922</v>
      </c>
      <c r="AT2165" s="104" t="str">
        <f ca="1">+IF(AND(Tabla1[[#This Row],[dias]]&gt;=135,Tabla1[[#This Row],[Estado]]="Vigente"),"Si","No")</f>
        <v>No</v>
      </c>
      <c r="AU2165" s="104" t="str">
        <f>+IF(COUNTIF('PLAN EMPLEADO'!I:I,Tabla1[[#This Row],[Mail]])=0,"No","Si")</f>
        <v>No</v>
      </c>
      <c r="AV2165" s="104" t="s">
        <v>709</v>
      </c>
      <c r="AW2165" s="194"/>
    </row>
    <row r="2166" spans="1:49" x14ac:dyDescent="0.2">
      <c r="A2166" s="103" t="s">
        <v>27</v>
      </c>
      <c r="B2166" s="103" t="s">
        <v>3163</v>
      </c>
      <c r="C2166" s="103" t="s">
        <v>3264</v>
      </c>
      <c r="D2166" s="103" t="s">
        <v>30</v>
      </c>
      <c r="E2166" s="193" t="str">
        <f>+LEFT(Tabla1[[#This Row],[RutDV]],8)</f>
        <v>27117816</v>
      </c>
      <c r="F2166" s="193" t="str">
        <f>+RIGHT(Tabla1[[#This Row],[RutDV]],1)</f>
        <v>6</v>
      </c>
      <c r="G2166" s="103" t="s">
        <v>8466</v>
      </c>
      <c r="H2166" s="103" t="s">
        <v>8508</v>
      </c>
      <c r="I2166" s="104" t="str">
        <f>+TRIM(Tabla1[[#This Row],[Nombres]]&amp;" "&amp;Tabla1[[#This Row],[Apellidos]])</f>
        <v>MARIELY ANDREINA COLINA GUARECUCO</v>
      </c>
      <c r="J2166" s="103" t="s">
        <v>8480</v>
      </c>
      <c r="K2166" s="103" t="s">
        <v>8481</v>
      </c>
      <c r="L2166" s="149" t="s">
        <v>2494</v>
      </c>
      <c r="M2166" s="149" t="s">
        <v>2493</v>
      </c>
      <c r="N2166" s="149" t="s">
        <v>2495</v>
      </c>
      <c r="O2166" s="149" t="s">
        <v>3240</v>
      </c>
      <c r="P2166" s="105">
        <v>43985</v>
      </c>
      <c r="Q2166" s="105"/>
      <c r="R2166" s="158"/>
      <c r="S2166" s="158"/>
      <c r="T2166" s="158"/>
      <c r="U2166" s="158"/>
      <c r="V2166" s="105">
        <v>30900</v>
      </c>
      <c r="W2166" s="105" t="s">
        <v>7509</v>
      </c>
      <c r="X2166" s="103"/>
      <c r="Y2166" s="103" t="str">
        <f>+IFERROR(VLOOKUP(Tabla1[[#This Row],[Supervisor]],STAFF!E:H,4,0),"")</f>
        <v/>
      </c>
      <c r="Z2166" s="105">
        <v>43923</v>
      </c>
      <c r="AA2166" s="105">
        <v>43938</v>
      </c>
      <c r="AB2166" s="103"/>
      <c r="AC2166" s="105">
        <v>43941</v>
      </c>
      <c r="AD2166" s="103" t="s">
        <v>8508</v>
      </c>
      <c r="AE2166" s="103" t="s">
        <v>8508</v>
      </c>
      <c r="AF2166" s="103">
        <v>19367</v>
      </c>
      <c r="AG2166" s="103" t="s">
        <v>8521</v>
      </c>
      <c r="AH2166" s="103"/>
      <c r="AI2166" s="103"/>
      <c r="AJ2166" s="103" t="s">
        <v>8507</v>
      </c>
      <c r="AK2166" s="103" t="s">
        <v>7509</v>
      </c>
      <c r="AL2166" s="103">
        <v>45</v>
      </c>
      <c r="AM2166" s="103"/>
      <c r="AN2166" s="103">
        <f>+IF(AL2166=45,1,"")</f>
        <v>1</v>
      </c>
      <c r="AO2166" s="105">
        <f ca="1">+TODAY()</f>
        <v>44256</v>
      </c>
      <c r="AP2166" s="104">
        <f ca="1">+IF(Tabla1[[#This Row],[Fecha Ingreso Plataforma]]="","",AO2166-AC2166)</f>
        <v>315</v>
      </c>
      <c r="AQ2166" s="105"/>
      <c r="AR2166" s="106">
        <f>+IF(Tabla1[[#This Row],[Fecha Baja]]="","",VALUE(1&amp;"/"&amp;MONTH(Tabla1[[#This Row],[Fecha Baja]])&amp;"/"&amp;YEAR(Tabla1[[#This Row],[Fecha Baja]])))</f>
        <v>43983</v>
      </c>
      <c r="AS2166" s="106">
        <f>IF(Tabla1[[#This Row],[Fecha Ingreso Plataforma]]="","",VALUE(1&amp;"/"&amp;MONTH(Tabla1[[#This Row],[Fecha Ingreso Plataforma]])&amp;"/"&amp;YEAR(Tabla1[[#This Row],[Fecha Ingreso Plataforma]])))</f>
        <v>43922</v>
      </c>
      <c r="AT2166" s="104" t="str">
        <f ca="1">+IF(AND(Tabla1[[#This Row],[dias]]&gt;=135,Tabla1[[#This Row],[Estado]]="Vigente"),"Si","No")</f>
        <v>No</v>
      </c>
      <c r="AU2166" s="104" t="str">
        <f>+IF(COUNTIF('PLAN EMPLEADO'!I:I,Tabla1[[#This Row],[Mail]])=0,"No","Si")</f>
        <v>No</v>
      </c>
      <c r="AV2166" s="104" t="s">
        <v>709</v>
      </c>
      <c r="AW2166" s="194"/>
    </row>
    <row r="2167" spans="1:49" x14ac:dyDescent="0.2">
      <c r="A2167" s="103" t="s">
        <v>27</v>
      </c>
      <c r="B2167" s="103" t="s">
        <v>3163</v>
      </c>
      <c r="C2167" s="103" t="s">
        <v>3264</v>
      </c>
      <c r="D2167" s="103" t="s">
        <v>30</v>
      </c>
      <c r="E2167" s="193" t="str">
        <f>+LEFT(Tabla1[[#This Row],[RutDV]],8)</f>
        <v>16307407</v>
      </c>
      <c r="F2167" s="193" t="str">
        <f>+RIGHT(Tabla1[[#This Row],[RutDV]],1)</f>
        <v>9</v>
      </c>
      <c r="G2167" s="103" t="s">
        <v>8477</v>
      </c>
      <c r="H2167" s="103" t="s">
        <v>8519</v>
      </c>
      <c r="I2167" s="104" t="str">
        <f>+TRIM(Tabla1[[#This Row],[Nombres]]&amp;" "&amp;Tabla1[[#This Row],[Apellidos]])</f>
        <v>NAYARETT ANDREA TORO NORAMBUENA</v>
      </c>
      <c r="J2167" s="103" t="s">
        <v>8501</v>
      </c>
      <c r="K2167" s="103" t="s">
        <v>8502</v>
      </c>
      <c r="L2167" s="126" t="s">
        <v>2494</v>
      </c>
      <c r="M2167" s="126" t="s">
        <v>2493</v>
      </c>
      <c r="N2167" s="126" t="s">
        <v>2496</v>
      </c>
      <c r="O2167" s="126" t="s">
        <v>3533</v>
      </c>
      <c r="P2167" s="105">
        <v>43950</v>
      </c>
      <c r="Q2167" s="105"/>
      <c r="R2167" s="158"/>
      <c r="S2167" s="158"/>
      <c r="T2167" s="158"/>
      <c r="U2167" s="158"/>
      <c r="V2167" s="105">
        <v>31529</v>
      </c>
      <c r="W2167" s="105" t="s">
        <v>7509</v>
      </c>
      <c r="X2167" s="103"/>
      <c r="Y2167" s="103" t="str">
        <f>+IFERROR(VLOOKUP(Tabla1[[#This Row],[Supervisor]],STAFF!E:H,4,0),"")</f>
        <v/>
      </c>
      <c r="Z2167" s="105">
        <v>43923</v>
      </c>
      <c r="AA2167" s="105">
        <v>43938</v>
      </c>
      <c r="AB2167" s="103"/>
      <c r="AC2167" s="105">
        <v>43941</v>
      </c>
      <c r="AD2167" s="103" t="s">
        <v>8519</v>
      </c>
      <c r="AE2167" s="103" t="s">
        <v>8519</v>
      </c>
      <c r="AF2167" s="103">
        <v>19393</v>
      </c>
      <c r="AG2167" s="103" t="s">
        <v>8532</v>
      </c>
      <c r="AH2167" s="103"/>
      <c r="AI2167" s="103"/>
      <c r="AJ2167" s="103" t="s">
        <v>8507</v>
      </c>
      <c r="AK2167" s="103" t="s">
        <v>7509</v>
      </c>
      <c r="AL2167" s="103">
        <v>45</v>
      </c>
      <c r="AM2167" s="103"/>
      <c r="AN2167" s="103">
        <f>+IF(AL2167=45,1,"")</f>
        <v>1</v>
      </c>
      <c r="AO2167" s="105">
        <f ca="1">+TODAY()</f>
        <v>44256</v>
      </c>
      <c r="AP2167" s="104">
        <f ca="1">+IF(Tabla1[[#This Row],[Fecha Ingreso Plataforma]]="","",AO2167-AC2167)</f>
        <v>315</v>
      </c>
      <c r="AQ2167" s="105"/>
      <c r="AR2167" s="106">
        <f>+IF(Tabla1[[#This Row],[Fecha Baja]]="","",VALUE(1&amp;"/"&amp;MONTH(Tabla1[[#This Row],[Fecha Baja]])&amp;"/"&amp;YEAR(Tabla1[[#This Row],[Fecha Baja]])))</f>
        <v>43922</v>
      </c>
      <c r="AS2167" s="106">
        <f>IF(Tabla1[[#This Row],[Fecha Ingreso Plataforma]]="","",VALUE(1&amp;"/"&amp;MONTH(Tabla1[[#This Row],[Fecha Ingreso Plataforma]])&amp;"/"&amp;YEAR(Tabla1[[#This Row],[Fecha Ingreso Plataforma]])))</f>
        <v>43922</v>
      </c>
      <c r="AT2167" s="104" t="str">
        <f ca="1">+IF(AND(Tabla1[[#This Row],[dias]]&gt;=135,Tabla1[[#This Row],[Estado]]="Vigente"),"Si","No")</f>
        <v>No</v>
      </c>
      <c r="AU2167" s="104" t="str">
        <f>+IF(COUNTIF('PLAN EMPLEADO'!I:I,Tabla1[[#This Row],[Mail]])=0,"No","Si")</f>
        <v>No</v>
      </c>
      <c r="AV2167" s="104" t="s">
        <v>709</v>
      </c>
      <c r="AW2167" s="194"/>
    </row>
    <row r="2168" spans="1:49" x14ac:dyDescent="0.2">
      <c r="A2168" s="37" t="s">
        <v>27</v>
      </c>
      <c r="B2168" s="37" t="s">
        <v>3163</v>
      </c>
      <c r="C2168" s="37" t="s">
        <v>3264</v>
      </c>
      <c r="D2168" s="37" t="s">
        <v>30</v>
      </c>
      <c r="E2168" s="193" t="str">
        <f>+LEFT(Tabla1[[#This Row],[RutDV]],8)</f>
        <v>19041777</v>
      </c>
      <c r="F2168" s="193" t="str">
        <f>+RIGHT(Tabla1[[#This Row],[RutDV]],1)</f>
        <v>8</v>
      </c>
      <c r="G2168" s="193" t="s">
        <v>9189</v>
      </c>
      <c r="H2168" s="193" t="s">
        <v>9364</v>
      </c>
      <c r="I2168" s="194" t="str">
        <f>+TRIM(Tabla1[[#This Row],[Nombres]]&amp;" "&amp;Tabla1[[#This Row],[Apellidos]])</f>
        <v>DIEGO ALEJANDRO ZEPEDA SOTO</v>
      </c>
      <c r="J2168" s="193" t="s">
        <v>9104</v>
      </c>
      <c r="K2168" s="193" t="s">
        <v>9214</v>
      </c>
      <c r="L2168" s="193" t="s">
        <v>2494</v>
      </c>
      <c r="M2168" s="193" t="s">
        <v>2493</v>
      </c>
      <c r="N2168" s="193" t="s">
        <v>2496</v>
      </c>
      <c r="O2168" s="193" t="s">
        <v>3533</v>
      </c>
      <c r="P2168" s="195">
        <v>44102</v>
      </c>
      <c r="Q2168" s="195"/>
      <c r="R2168" s="196"/>
      <c r="S2168" s="196"/>
      <c r="T2168" s="196"/>
      <c r="U2168" s="196"/>
      <c r="V2168" s="195">
        <v>34925</v>
      </c>
      <c r="W2168" s="195" t="s">
        <v>7396</v>
      </c>
      <c r="X2168" s="193" t="s">
        <v>3289</v>
      </c>
      <c r="Y2168" s="193" t="str">
        <f>+IFERROR(VLOOKUP(Tabla1[[#This Row],[Supervisor]],STAFF!E:H,4,0),"")</f>
        <v>WILLIAMS ENRIQUE DOMINGUEZ BARRADA</v>
      </c>
      <c r="Z2168" s="195">
        <v>44046</v>
      </c>
      <c r="AA2168" s="195">
        <v>44061</v>
      </c>
      <c r="AB2168" s="193"/>
      <c r="AC2168" s="195">
        <v>44062</v>
      </c>
      <c r="AD2168" s="193" t="s">
        <v>9364</v>
      </c>
      <c r="AE2168" s="193" t="s">
        <v>9364</v>
      </c>
      <c r="AF2168" s="193">
        <v>19474</v>
      </c>
      <c r="AG2168" s="193" t="s">
        <v>9380</v>
      </c>
      <c r="AH2168" s="193"/>
      <c r="AI2168" s="193"/>
      <c r="AJ2168" s="193" t="s">
        <v>9220</v>
      </c>
      <c r="AK2168" s="193" t="s">
        <v>7932</v>
      </c>
      <c r="AL2168" s="193">
        <v>45</v>
      </c>
      <c r="AM2168" s="193" t="s">
        <v>3519</v>
      </c>
      <c r="AN2168" s="193">
        <f>+IF(AL2168=45,1,"")</f>
        <v>1</v>
      </c>
      <c r="AO2168" s="195">
        <f ca="1">+TODAY()</f>
        <v>44256</v>
      </c>
      <c r="AP2168" s="194">
        <f ca="1">+IF(Tabla1[[#This Row],[Fecha Ingreso Plataforma]]="","",AO2168-AC2168)</f>
        <v>194</v>
      </c>
      <c r="AQ2168" s="195"/>
      <c r="AR2168" s="197">
        <f>+IF(Tabla1[[#This Row],[Fecha Baja]]="","",VALUE(1&amp;"/"&amp;MONTH(Tabla1[[#This Row],[Fecha Baja]])&amp;"/"&amp;YEAR(Tabla1[[#This Row],[Fecha Baja]])))</f>
        <v>44075</v>
      </c>
      <c r="AS2168" s="197">
        <f>IF(Tabla1[[#This Row],[Fecha Ingreso Plataforma]]="","",VALUE(1&amp;"/"&amp;MONTH(Tabla1[[#This Row],[Fecha Ingreso Plataforma]])&amp;"/"&amp;YEAR(Tabla1[[#This Row],[Fecha Ingreso Plataforma]])))</f>
        <v>44044</v>
      </c>
      <c r="AT2168" s="194" t="str">
        <f ca="1">+IF(AND(Tabla1[[#This Row],[dias]]&gt;=135,Tabla1[[#This Row],[Estado]]="Vigente"),"Si","No")</f>
        <v>No</v>
      </c>
      <c r="AU2168" s="194" t="str">
        <f>+IF(COUNTIF('PLAN EMPLEADO'!I:I,Tabla1[[#This Row],[Mail]])=0,"No","Si")</f>
        <v>No</v>
      </c>
      <c r="AV2168" s="194" t="s">
        <v>709</v>
      </c>
      <c r="AW2168" s="194" t="s">
        <v>9010</v>
      </c>
    </row>
    <row r="2169" spans="1:49" x14ac:dyDescent="0.2">
      <c r="A2169" s="37" t="s">
        <v>27</v>
      </c>
      <c r="B2169" s="37" t="s">
        <v>3163</v>
      </c>
      <c r="C2169" s="37" t="s">
        <v>3264</v>
      </c>
      <c r="D2169" s="37" t="s">
        <v>30</v>
      </c>
      <c r="E2169" s="193" t="str">
        <f>+LEFT(Tabla1[[#This Row],[RutDV]],8)</f>
        <v>26685552</v>
      </c>
      <c r="F2169" s="193" t="str">
        <f>+RIGHT(Tabla1[[#This Row],[RutDV]],1)</f>
        <v>4</v>
      </c>
      <c r="G2169" s="193" t="s">
        <v>9181</v>
      </c>
      <c r="H2169" s="193" t="s">
        <v>9356</v>
      </c>
      <c r="I2169" s="194" t="str">
        <f>+TRIM(Tabla1[[#This Row],[Nombres]]&amp;" "&amp;Tabla1[[#This Row],[Apellidos]])</f>
        <v>JOSUE LEONARDO CASTILLO SALCEDO</v>
      </c>
      <c r="J2169" s="193" t="s">
        <v>9201</v>
      </c>
      <c r="K2169" s="193" t="s">
        <v>9202</v>
      </c>
      <c r="L2169" s="193" t="s">
        <v>2494</v>
      </c>
      <c r="M2169" s="193" t="s">
        <v>2493</v>
      </c>
      <c r="N2169" s="193" t="s">
        <v>2496</v>
      </c>
      <c r="O2169" s="193" t="s">
        <v>3533</v>
      </c>
      <c r="P2169" s="195">
        <v>44095</v>
      </c>
      <c r="Q2169" s="195"/>
      <c r="R2169" s="196"/>
      <c r="S2169" s="196"/>
      <c r="T2169" s="196"/>
      <c r="U2169" s="196"/>
      <c r="V2169" s="195">
        <v>33557</v>
      </c>
      <c r="W2169" s="195" t="s">
        <v>7396</v>
      </c>
      <c r="X2169" s="193" t="s">
        <v>3289</v>
      </c>
      <c r="Y2169" s="193" t="str">
        <f>+IFERROR(VLOOKUP(Tabla1[[#This Row],[Supervisor]],STAFF!E:H,4,0),"")</f>
        <v>WILLIAMS ENRIQUE DOMINGUEZ BARRADA</v>
      </c>
      <c r="Z2169" s="195">
        <v>44046</v>
      </c>
      <c r="AA2169" s="195">
        <v>44061</v>
      </c>
      <c r="AB2169" s="193"/>
      <c r="AC2169" s="195">
        <v>44062</v>
      </c>
      <c r="AD2169" s="193" t="s">
        <v>9356</v>
      </c>
      <c r="AE2169" s="193" t="s">
        <v>9356</v>
      </c>
      <c r="AF2169" s="193">
        <v>19465</v>
      </c>
      <c r="AG2169" s="193" t="s">
        <v>9372</v>
      </c>
      <c r="AH2169" s="193"/>
      <c r="AI2169" s="193"/>
      <c r="AJ2169" s="193" t="s">
        <v>9220</v>
      </c>
      <c r="AK2169" s="193" t="s">
        <v>7932</v>
      </c>
      <c r="AL2169" s="193">
        <v>45</v>
      </c>
      <c r="AM2169" s="193" t="s">
        <v>3519</v>
      </c>
      <c r="AN2169" s="193">
        <f>+IF(AL2169=45,1,"")</f>
        <v>1</v>
      </c>
      <c r="AO2169" s="195">
        <f ca="1">+TODAY()</f>
        <v>44256</v>
      </c>
      <c r="AP2169" s="194">
        <f ca="1">+IF(Tabla1[[#This Row],[Fecha Ingreso Plataforma]]="","",AO2169-AC2169)</f>
        <v>194</v>
      </c>
      <c r="AQ2169" s="195"/>
      <c r="AR2169" s="197">
        <f>+IF(Tabla1[[#This Row],[Fecha Baja]]="","",VALUE(1&amp;"/"&amp;MONTH(Tabla1[[#This Row],[Fecha Baja]])&amp;"/"&amp;YEAR(Tabla1[[#This Row],[Fecha Baja]])))</f>
        <v>44075</v>
      </c>
      <c r="AS2169" s="197">
        <f>IF(Tabla1[[#This Row],[Fecha Ingreso Plataforma]]="","",VALUE(1&amp;"/"&amp;MONTH(Tabla1[[#This Row],[Fecha Ingreso Plataforma]])&amp;"/"&amp;YEAR(Tabla1[[#This Row],[Fecha Ingreso Plataforma]])))</f>
        <v>44044</v>
      </c>
      <c r="AT2169" s="194" t="str">
        <f ca="1">+IF(AND(Tabla1[[#This Row],[dias]]&gt;=135,Tabla1[[#This Row],[Estado]]="Vigente"),"Si","No")</f>
        <v>No</v>
      </c>
      <c r="AU2169" s="194" t="str">
        <f>+IF(COUNTIF('PLAN EMPLEADO'!I:I,Tabla1[[#This Row],[Mail]])=0,"No","Si")</f>
        <v>No</v>
      </c>
      <c r="AV2169" s="194" t="s">
        <v>709</v>
      </c>
      <c r="AW2169" s="194" t="s">
        <v>9006</v>
      </c>
    </row>
    <row r="2170" spans="1:49" x14ac:dyDescent="0.2">
      <c r="A2170" s="37" t="s">
        <v>27</v>
      </c>
      <c r="B2170" s="37" t="s">
        <v>3163</v>
      </c>
      <c r="C2170" s="37" t="s">
        <v>3264</v>
      </c>
      <c r="D2170" s="37" t="s">
        <v>30</v>
      </c>
      <c r="E2170" s="193" t="str">
        <f>+LEFT(Tabla1[[#This Row],[RutDV]],8)</f>
        <v>25853312</v>
      </c>
      <c r="F2170" s="193" t="str">
        <f>+RIGHT(Tabla1[[#This Row],[RutDV]],1)</f>
        <v>7</v>
      </c>
      <c r="G2170" s="193" t="s">
        <v>9182</v>
      </c>
      <c r="H2170" s="193" t="s">
        <v>9357</v>
      </c>
      <c r="I2170" s="194" t="str">
        <f>+TRIM(Tabla1[[#This Row],[Nombres]]&amp;" "&amp;Tabla1[[#This Row],[Apellidos]])</f>
        <v>KATIUSKA LISBETH SOTO DE GONZALEZ</v>
      </c>
      <c r="J2170" s="193" t="s">
        <v>9203</v>
      </c>
      <c r="K2170" s="193" t="s">
        <v>9204</v>
      </c>
      <c r="L2170" s="193" t="s">
        <v>2494</v>
      </c>
      <c r="M2170" s="193" t="s">
        <v>2493</v>
      </c>
      <c r="N2170" s="193" t="s">
        <v>2496</v>
      </c>
      <c r="O2170" s="193" t="s">
        <v>3533</v>
      </c>
      <c r="P2170" s="195">
        <v>44078</v>
      </c>
      <c r="Q2170" s="195"/>
      <c r="R2170" s="196"/>
      <c r="S2170" s="196"/>
      <c r="T2170" s="196"/>
      <c r="U2170" s="196"/>
      <c r="V2170" s="195">
        <v>30947</v>
      </c>
      <c r="W2170" s="195" t="s">
        <v>7396</v>
      </c>
      <c r="X2170" s="193" t="s">
        <v>3289</v>
      </c>
      <c r="Y2170" s="193" t="str">
        <f>+IFERROR(VLOOKUP(Tabla1[[#This Row],[Supervisor]],STAFF!E:H,4,0),"")</f>
        <v>WILLIAMS ENRIQUE DOMINGUEZ BARRADA</v>
      </c>
      <c r="Z2170" s="195">
        <v>44046</v>
      </c>
      <c r="AA2170" s="195">
        <v>44061</v>
      </c>
      <c r="AB2170" s="193"/>
      <c r="AC2170" s="195">
        <v>44062</v>
      </c>
      <c r="AD2170" s="193" t="s">
        <v>9357</v>
      </c>
      <c r="AE2170" s="193" t="s">
        <v>9357</v>
      </c>
      <c r="AF2170" s="193">
        <v>19466</v>
      </c>
      <c r="AG2170" s="193" t="s">
        <v>9373</v>
      </c>
      <c r="AH2170" s="193"/>
      <c r="AI2170" s="193"/>
      <c r="AJ2170" s="193" t="s">
        <v>9220</v>
      </c>
      <c r="AK2170" s="193" t="s">
        <v>7932</v>
      </c>
      <c r="AL2170" s="193">
        <v>45</v>
      </c>
      <c r="AM2170" s="193" t="s">
        <v>3519</v>
      </c>
      <c r="AN2170" s="193">
        <f>+IF(AL2170=45,1,"")</f>
        <v>1</v>
      </c>
      <c r="AO2170" s="195">
        <f ca="1">+TODAY()</f>
        <v>44256</v>
      </c>
      <c r="AP2170" s="194">
        <f ca="1">+IF(Tabla1[[#This Row],[Fecha Ingreso Plataforma]]="","",AO2170-AC2170)</f>
        <v>194</v>
      </c>
      <c r="AQ2170" s="195"/>
      <c r="AR2170" s="197">
        <f>+IF(Tabla1[[#This Row],[Fecha Baja]]="","",VALUE(1&amp;"/"&amp;MONTH(Tabla1[[#This Row],[Fecha Baja]])&amp;"/"&amp;YEAR(Tabla1[[#This Row],[Fecha Baja]])))</f>
        <v>44075</v>
      </c>
      <c r="AS2170" s="197">
        <f>IF(Tabla1[[#This Row],[Fecha Ingreso Plataforma]]="","",VALUE(1&amp;"/"&amp;MONTH(Tabla1[[#This Row],[Fecha Ingreso Plataforma]])&amp;"/"&amp;YEAR(Tabla1[[#This Row],[Fecha Ingreso Plataforma]])))</f>
        <v>44044</v>
      </c>
      <c r="AT2170" s="194" t="str">
        <f ca="1">+IF(AND(Tabla1[[#This Row],[dias]]&gt;=135,Tabla1[[#This Row],[Estado]]="Vigente"),"Si","No")</f>
        <v>No</v>
      </c>
      <c r="AU2170" s="194" t="str">
        <f>+IF(COUNTIF('PLAN EMPLEADO'!I:I,Tabla1[[#This Row],[Mail]])=0,"No","Si")</f>
        <v>No</v>
      </c>
      <c r="AV2170" s="194" t="s">
        <v>709</v>
      </c>
      <c r="AW2170" s="194" t="s">
        <v>9006</v>
      </c>
    </row>
    <row r="2171" spans="1:49" x14ac:dyDescent="0.2">
      <c r="A2171" s="37" t="s">
        <v>27</v>
      </c>
      <c r="B2171" s="37" t="s">
        <v>3163</v>
      </c>
      <c r="C2171" s="37" t="s">
        <v>3264</v>
      </c>
      <c r="D2171" s="37" t="s">
        <v>30</v>
      </c>
      <c r="E2171" s="193" t="str">
        <f>+LEFT(Tabla1[[#This Row],[RutDV]],8)</f>
        <v>23249638</v>
      </c>
      <c r="F2171" s="193" t="str">
        <f>+RIGHT(Tabla1[[#This Row],[RutDV]],1)</f>
        <v>k</v>
      </c>
      <c r="G2171" s="193" t="s">
        <v>9179</v>
      </c>
      <c r="H2171" s="193" t="s">
        <v>9354</v>
      </c>
      <c r="I2171" s="194" t="str">
        <f>+TRIM(Tabla1[[#This Row],[Nombres]]&amp;" "&amp;Tabla1[[#This Row],[Apellidos]])</f>
        <v>MARCELO CALDERON PACASA</v>
      </c>
      <c r="J2171" s="193" t="s">
        <v>9197</v>
      </c>
      <c r="K2171" s="193" t="s">
        <v>9198</v>
      </c>
      <c r="L2171" s="193" t="s">
        <v>2494</v>
      </c>
      <c r="M2171" s="193" t="s">
        <v>2493</v>
      </c>
      <c r="N2171" s="193" t="s">
        <v>2495</v>
      </c>
      <c r="O2171" s="193" t="s">
        <v>3240</v>
      </c>
      <c r="P2171" s="195">
        <v>44098</v>
      </c>
      <c r="Q2171" s="195"/>
      <c r="R2171" s="196"/>
      <c r="S2171" s="196"/>
      <c r="T2171" s="196"/>
      <c r="U2171" s="196"/>
      <c r="V2171" s="195">
        <v>32243</v>
      </c>
      <c r="W2171" s="195" t="s">
        <v>7396</v>
      </c>
      <c r="X2171" s="193" t="s">
        <v>3289</v>
      </c>
      <c r="Y2171" s="193" t="str">
        <f>+IFERROR(VLOOKUP(Tabla1[[#This Row],[Supervisor]],STAFF!E:H,4,0),"")</f>
        <v>WILLIAMS ENRIQUE DOMINGUEZ BARRADA</v>
      </c>
      <c r="Z2171" s="195">
        <v>44046</v>
      </c>
      <c r="AA2171" s="195">
        <v>44061</v>
      </c>
      <c r="AB2171" s="193"/>
      <c r="AC2171" s="195">
        <v>44062</v>
      </c>
      <c r="AD2171" s="193" t="s">
        <v>9354</v>
      </c>
      <c r="AE2171" s="193" t="s">
        <v>9354</v>
      </c>
      <c r="AF2171" s="193">
        <v>19462</v>
      </c>
      <c r="AG2171" s="193" t="s">
        <v>9370</v>
      </c>
      <c r="AH2171" s="193"/>
      <c r="AI2171" s="193"/>
      <c r="AJ2171" s="193" t="s">
        <v>9220</v>
      </c>
      <c r="AK2171" s="193" t="s">
        <v>7932</v>
      </c>
      <c r="AL2171" s="193">
        <v>45</v>
      </c>
      <c r="AM2171" s="193" t="s">
        <v>3519</v>
      </c>
      <c r="AN2171" s="193">
        <f>+IF(AL2171=45,1,"")</f>
        <v>1</v>
      </c>
      <c r="AO2171" s="195">
        <f ca="1">+TODAY()</f>
        <v>44256</v>
      </c>
      <c r="AP2171" s="194">
        <f ca="1">+IF(Tabla1[[#This Row],[Fecha Ingreso Plataforma]]="","",AO2171-AC2171)</f>
        <v>194</v>
      </c>
      <c r="AQ2171" s="195"/>
      <c r="AR2171" s="197">
        <f>+IF(Tabla1[[#This Row],[Fecha Baja]]="","",VALUE(1&amp;"/"&amp;MONTH(Tabla1[[#This Row],[Fecha Baja]])&amp;"/"&amp;YEAR(Tabla1[[#This Row],[Fecha Baja]])))</f>
        <v>44075</v>
      </c>
      <c r="AS2171" s="197">
        <f>IF(Tabla1[[#This Row],[Fecha Ingreso Plataforma]]="","",VALUE(1&amp;"/"&amp;MONTH(Tabla1[[#This Row],[Fecha Ingreso Plataforma]])&amp;"/"&amp;YEAR(Tabla1[[#This Row],[Fecha Ingreso Plataforma]])))</f>
        <v>44044</v>
      </c>
      <c r="AT2171" s="194" t="str">
        <f ca="1">+IF(AND(Tabla1[[#This Row],[dias]]&gt;=135,Tabla1[[#This Row],[Estado]]="Vigente"),"Si","No")</f>
        <v>No</v>
      </c>
      <c r="AU2171" s="194" t="str">
        <f>+IF(COUNTIF('PLAN EMPLEADO'!I:I,Tabla1[[#This Row],[Mail]])=0,"No","Si")</f>
        <v>No</v>
      </c>
      <c r="AV2171" s="194" t="s">
        <v>709</v>
      </c>
      <c r="AW2171" s="194" t="s">
        <v>9006</v>
      </c>
    </row>
    <row r="2172" spans="1:49" x14ac:dyDescent="0.2">
      <c r="A2172" s="37" t="s">
        <v>27</v>
      </c>
      <c r="B2172" s="37" t="s">
        <v>3163</v>
      </c>
      <c r="C2172" s="37" t="s">
        <v>3264</v>
      </c>
      <c r="D2172" s="37" t="s">
        <v>30</v>
      </c>
      <c r="E2172" s="193" t="str">
        <f>+LEFT(Tabla1[[#This Row],[RutDV]],8)</f>
        <v>25821100</v>
      </c>
      <c r="F2172" s="193" t="str">
        <f>+RIGHT(Tabla1[[#This Row],[RutDV]],1)</f>
        <v>6</v>
      </c>
      <c r="G2172" s="193" t="s">
        <v>9178</v>
      </c>
      <c r="H2172" s="193" t="s">
        <v>9353</v>
      </c>
      <c r="I2172" s="194" t="str">
        <f>+TRIM(Tabla1[[#This Row],[Nombres]]&amp;" "&amp;Tabla1[[#This Row],[Apellidos]])</f>
        <v>ROSIBEL GREISMAR PALACIOS MEJIAS</v>
      </c>
      <c r="J2172" s="193" t="s">
        <v>9195</v>
      </c>
      <c r="K2172" s="193" t="s">
        <v>9196</v>
      </c>
      <c r="L2172" s="193" t="s">
        <v>2494</v>
      </c>
      <c r="M2172" s="193" t="s">
        <v>2493</v>
      </c>
      <c r="N2172" s="193" t="s">
        <v>2496</v>
      </c>
      <c r="O2172" s="193" t="s">
        <v>3533</v>
      </c>
      <c r="P2172" s="109">
        <v>44074</v>
      </c>
      <c r="Q2172" s="195"/>
      <c r="R2172" s="196"/>
      <c r="S2172" s="196"/>
      <c r="T2172" s="196"/>
      <c r="U2172" s="196"/>
      <c r="V2172" s="195">
        <v>35566</v>
      </c>
      <c r="W2172" s="195" t="s">
        <v>7509</v>
      </c>
      <c r="X2172" s="193"/>
      <c r="Y2172" s="193" t="str">
        <f>+IFERROR(VLOOKUP(Tabla1[[#This Row],[Supervisor]],STAFF!E:H,4,0),"")</f>
        <v/>
      </c>
      <c r="Z2172" s="195">
        <v>44046</v>
      </c>
      <c r="AA2172" s="195">
        <v>44061</v>
      </c>
      <c r="AB2172" s="193"/>
      <c r="AC2172" s="195">
        <v>44062</v>
      </c>
      <c r="AD2172" s="193" t="s">
        <v>9353</v>
      </c>
      <c r="AE2172" s="193" t="s">
        <v>9353</v>
      </c>
      <c r="AF2172" s="193">
        <v>19461</v>
      </c>
      <c r="AG2172" s="193" t="s">
        <v>9369</v>
      </c>
      <c r="AH2172" s="193"/>
      <c r="AI2172" s="193"/>
      <c r="AJ2172" s="193" t="s">
        <v>9220</v>
      </c>
      <c r="AK2172" s="193" t="s">
        <v>7932</v>
      </c>
      <c r="AL2172" s="193">
        <v>45</v>
      </c>
      <c r="AM2172" s="193" t="s">
        <v>3519</v>
      </c>
      <c r="AN2172" s="193">
        <f>+IF(AL2172=45,1,"")</f>
        <v>1</v>
      </c>
      <c r="AO2172" s="195">
        <f ca="1">+TODAY()</f>
        <v>44256</v>
      </c>
      <c r="AP2172" s="194">
        <f ca="1">+IF(Tabla1[[#This Row],[Fecha Ingreso Plataforma]]="","",AO2172-AC2172)</f>
        <v>194</v>
      </c>
      <c r="AQ2172" s="195"/>
      <c r="AR2172" s="197">
        <f>+IF(Tabla1[[#This Row],[Fecha Baja]]="","",VALUE(1&amp;"/"&amp;MONTH(Tabla1[[#This Row],[Fecha Baja]])&amp;"/"&amp;YEAR(Tabla1[[#This Row],[Fecha Baja]])))</f>
        <v>44044</v>
      </c>
      <c r="AS2172" s="197">
        <f>IF(Tabla1[[#This Row],[Fecha Ingreso Plataforma]]="","",VALUE(1&amp;"/"&amp;MONTH(Tabla1[[#This Row],[Fecha Ingreso Plataforma]])&amp;"/"&amp;YEAR(Tabla1[[#This Row],[Fecha Ingreso Plataforma]])))</f>
        <v>44044</v>
      </c>
      <c r="AT2172" s="194" t="str">
        <f ca="1">+IF(AND(Tabla1[[#This Row],[dias]]&gt;=135,Tabla1[[#This Row],[Estado]]="Vigente"),"Si","No")</f>
        <v>No</v>
      </c>
      <c r="AU2172" s="194" t="str">
        <f>+IF(COUNTIF('PLAN EMPLEADO'!I:I,Tabla1[[#This Row],[Mail]])=0,"No","Si")</f>
        <v>No</v>
      </c>
      <c r="AV2172" s="194" t="s">
        <v>709</v>
      </c>
      <c r="AW2172" s="194" t="s">
        <v>9006</v>
      </c>
    </row>
    <row r="2173" spans="1:49" x14ac:dyDescent="0.2">
      <c r="A2173" s="193" t="s">
        <v>27</v>
      </c>
      <c r="B2173" s="193" t="s">
        <v>3163</v>
      </c>
      <c r="C2173" s="193" t="s">
        <v>3264</v>
      </c>
      <c r="D2173" s="193" t="s">
        <v>30</v>
      </c>
      <c r="E2173" s="193" t="str">
        <f>+LEFT(Tabla1[[#This Row],[RutDV]],8)</f>
        <v>26720603</v>
      </c>
      <c r="F2173" s="193" t="str">
        <f>+RIGHT(Tabla1[[#This Row],[RutDV]],1)</f>
        <v>1</v>
      </c>
      <c r="G2173" s="193" t="s">
        <v>9563</v>
      </c>
      <c r="H2173" s="193" t="s">
        <v>9800</v>
      </c>
      <c r="I2173" s="194" t="str">
        <f>+TRIM(Tabla1[[#This Row],[Nombres]]&amp;" "&amp;Tabla1[[#This Row],[Apellidos]])</f>
        <v>CARLOS DANIEL TORRES CHACON</v>
      </c>
      <c r="J2173" s="193" t="s">
        <v>9589</v>
      </c>
      <c r="K2173" s="193" t="s">
        <v>9590</v>
      </c>
      <c r="L2173" s="193" t="s">
        <v>2494</v>
      </c>
      <c r="M2173" s="193" t="s">
        <v>2493</v>
      </c>
      <c r="N2173" s="193" t="s">
        <v>2496</v>
      </c>
      <c r="O2173" s="193" t="s">
        <v>3533</v>
      </c>
      <c r="P2173" s="195">
        <v>44103</v>
      </c>
      <c r="Q2173" s="195"/>
      <c r="R2173" s="196"/>
      <c r="S2173" s="196"/>
      <c r="T2173" s="196"/>
      <c r="U2173" s="196"/>
      <c r="V2173" s="195" t="s">
        <v>9628</v>
      </c>
      <c r="W2173" s="180" t="s">
        <v>7880</v>
      </c>
      <c r="X2173" s="2" t="s">
        <v>3190</v>
      </c>
      <c r="Y2173" s="2" t="str">
        <f>+IFERROR(VLOOKUP(Tabla1[[#This Row],[Supervisor]],STAFF!E:H,4,0),"")</f>
        <v/>
      </c>
      <c r="Z2173" s="195">
        <v>44055</v>
      </c>
      <c r="AA2173" s="195">
        <v>44070</v>
      </c>
      <c r="AB2173" s="193"/>
      <c r="AC2173" s="195">
        <v>44071</v>
      </c>
      <c r="AD2173" s="193" t="s">
        <v>9800</v>
      </c>
      <c r="AE2173" s="193" t="s">
        <v>9800</v>
      </c>
      <c r="AF2173" s="193">
        <v>19424</v>
      </c>
      <c r="AG2173" s="193" t="s">
        <v>9824</v>
      </c>
      <c r="AH2173" s="193"/>
      <c r="AI2173" s="193"/>
      <c r="AJ2173" s="193" t="s">
        <v>9646</v>
      </c>
      <c r="AK2173" s="193" t="s">
        <v>7509</v>
      </c>
      <c r="AL2173" s="193">
        <v>45</v>
      </c>
      <c r="AM2173" s="193" t="s">
        <v>3519</v>
      </c>
      <c r="AN2173" s="193">
        <f>+IF(AL2173=45,1,"")</f>
        <v>1</v>
      </c>
      <c r="AO2173" s="195">
        <f ca="1">+TODAY()</f>
        <v>44256</v>
      </c>
      <c r="AP2173" s="194">
        <f ca="1">+IF(Tabla1[[#This Row],[Fecha Ingreso Plataforma]]="","",AO2173-AC2173)</f>
        <v>185</v>
      </c>
      <c r="AQ2173" s="195"/>
      <c r="AR2173" s="197">
        <f>+IF(Tabla1[[#This Row],[Fecha Baja]]="","",VALUE(1&amp;"/"&amp;MONTH(Tabla1[[#This Row],[Fecha Baja]])&amp;"/"&amp;YEAR(Tabla1[[#This Row],[Fecha Baja]])))</f>
        <v>44075</v>
      </c>
      <c r="AS2173" s="197">
        <f>IF(Tabla1[[#This Row],[Fecha Ingreso Plataforma]]="","",VALUE(1&amp;"/"&amp;MONTH(Tabla1[[#This Row],[Fecha Ingreso Plataforma]])&amp;"/"&amp;YEAR(Tabla1[[#This Row],[Fecha Ingreso Plataforma]])))</f>
        <v>44044</v>
      </c>
      <c r="AT2173" s="194" t="str">
        <f ca="1">+IF(AND(Tabla1[[#This Row],[dias]]&gt;=135,Tabla1[[#This Row],[Estado]]="Vigente"),"Si","No")</f>
        <v>No</v>
      </c>
      <c r="AU2173" s="194" t="str">
        <f>+IF(COUNTIF('PLAN EMPLEADO'!I:I,Tabla1[[#This Row],[Mail]])=0,"No","Si")</f>
        <v>No</v>
      </c>
      <c r="AV2173" s="194" t="s">
        <v>709</v>
      </c>
      <c r="AW2173" s="194" t="s">
        <v>9006</v>
      </c>
    </row>
    <row r="2174" spans="1:49" x14ac:dyDescent="0.2">
      <c r="A2174" s="193" t="s">
        <v>27</v>
      </c>
      <c r="B2174" s="193" t="s">
        <v>3163</v>
      </c>
      <c r="C2174" s="193" t="s">
        <v>3264</v>
      </c>
      <c r="D2174" s="193" t="s">
        <v>30</v>
      </c>
      <c r="E2174" s="193" t="str">
        <f>+LEFT(Tabla1[[#This Row],[RutDV]],8)</f>
        <v>22616305</v>
      </c>
      <c r="F2174" s="193" t="str">
        <f>+RIGHT(Tabla1[[#This Row],[RutDV]],1)</f>
        <v>0</v>
      </c>
      <c r="G2174" s="193" t="s">
        <v>9569</v>
      </c>
      <c r="H2174" s="193" t="s">
        <v>9806</v>
      </c>
      <c r="I2174" s="194" t="str">
        <f>+TRIM(Tabla1[[#This Row],[Nombres]]&amp;" "&amp;Tabla1[[#This Row],[Apellidos]])</f>
        <v>JORGE YGNACIO PEREZ CALDERON</v>
      </c>
      <c r="J2174" s="193" t="s">
        <v>9601</v>
      </c>
      <c r="K2174" s="193" t="s">
        <v>9602</v>
      </c>
      <c r="L2174" s="193" t="s">
        <v>2494</v>
      </c>
      <c r="M2174" s="193" t="s">
        <v>2493</v>
      </c>
      <c r="N2174" s="193" t="s">
        <v>2496</v>
      </c>
      <c r="O2174" s="193" t="s">
        <v>3533</v>
      </c>
      <c r="P2174" s="195">
        <v>44124</v>
      </c>
      <c r="Q2174" s="195"/>
      <c r="R2174" s="196"/>
      <c r="S2174" s="196"/>
      <c r="T2174" s="196"/>
      <c r="U2174" s="196"/>
      <c r="V2174" s="195" t="s">
        <v>9634</v>
      </c>
      <c r="W2174" s="40" t="s">
        <v>8319</v>
      </c>
      <c r="X2174" s="37" t="s">
        <v>4468</v>
      </c>
      <c r="Y2174" s="37" t="str">
        <f>+IFERROR(VLOOKUP(Tabla1[[#This Row],[Supervisor]],STAFF!E:H,4,0),"")</f>
        <v>FRANCISCO JAVIER SUAREZ VEGA</v>
      </c>
      <c r="Z2174" s="195">
        <v>44055</v>
      </c>
      <c r="AA2174" s="195">
        <v>44070</v>
      </c>
      <c r="AB2174" s="193"/>
      <c r="AC2174" s="195">
        <v>44071</v>
      </c>
      <c r="AD2174" s="193" t="s">
        <v>9806</v>
      </c>
      <c r="AE2174" s="193" t="s">
        <v>9806</v>
      </c>
      <c r="AF2174" s="193">
        <v>19440</v>
      </c>
      <c r="AG2174" s="193" t="s">
        <v>9830</v>
      </c>
      <c r="AH2174" s="193"/>
      <c r="AI2174" s="193"/>
      <c r="AJ2174" s="193" t="s">
        <v>9646</v>
      </c>
      <c r="AK2174" s="193" t="s">
        <v>7509</v>
      </c>
      <c r="AL2174" s="193">
        <v>45</v>
      </c>
      <c r="AM2174" s="193" t="s">
        <v>3519</v>
      </c>
      <c r="AN2174" s="193">
        <f>+IF(AL2174=45,1,"")</f>
        <v>1</v>
      </c>
      <c r="AO2174" s="195">
        <f ca="1">+TODAY()</f>
        <v>44256</v>
      </c>
      <c r="AP2174" s="194">
        <f ca="1">+IF(Tabla1[[#This Row],[Fecha Ingreso Plataforma]]="","",AO2174-AC2174)</f>
        <v>185</v>
      </c>
      <c r="AQ2174" s="195"/>
      <c r="AR2174" s="197">
        <f>+IF(Tabla1[[#This Row],[Fecha Baja]]="","",VALUE(1&amp;"/"&amp;MONTH(Tabla1[[#This Row],[Fecha Baja]])&amp;"/"&amp;YEAR(Tabla1[[#This Row],[Fecha Baja]])))</f>
        <v>44105</v>
      </c>
      <c r="AS2174" s="197">
        <f>IF(Tabla1[[#This Row],[Fecha Ingreso Plataforma]]="","",VALUE(1&amp;"/"&amp;MONTH(Tabla1[[#This Row],[Fecha Ingreso Plataforma]])&amp;"/"&amp;YEAR(Tabla1[[#This Row],[Fecha Ingreso Plataforma]])))</f>
        <v>44044</v>
      </c>
      <c r="AT2174" s="194" t="str">
        <f ca="1">+IF(AND(Tabla1[[#This Row],[dias]]&gt;=135,Tabla1[[#This Row],[Estado]]="Vigente"),"Si","No")</f>
        <v>No</v>
      </c>
      <c r="AU2174" s="194" t="str">
        <f>+IF(COUNTIF('PLAN EMPLEADO'!I:I,Tabla1[[#This Row],[Mail]])=0,"No","Si")</f>
        <v>No</v>
      </c>
      <c r="AV2174" s="194" t="s">
        <v>709</v>
      </c>
      <c r="AW2174" s="194" t="s">
        <v>9006</v>
      </c>
    </row>
    <row r="2175" spans="1:49" x14ac:dyDescent="0.2">
      <c r="A2175" s="193" t="s">
        <v>27</v>
      </c>
      <c r="B2175" s="193" t="s">
        <v>3163</v>
      </c>
      <c r="C2175" s="193" t="s">
        <v>3264</v>
      </c>
      <c r="D2175" s="193" t="s">
        <v>30</v>
      </c>
      <c r="E2175" s="193" t="str">
        <f>+LEFT(Tabla1[[#This Row],[RutDV]],8)</f>
        <v>19505524</v>
      </c>
      <c r="F2175" s="193" t="str">
        <f>+RIGHT(Tabla1[[#This Row],[RutDV]],1)</f>
        <v>6</v>
      </c>
      <c r="G2175" s="193" t="s">
        <v>9577</v>
      </c>
      <c r="H2175" s="193" t="s">
        <v>9815</v>
      </c>
      <c r="I2175" s="194" t="str">
        <f>+TRIM(Tabla1[[#This Row],[Nombres]]&amp;" "&amp;Tabla1[[#This Row],[Apellidos]])</f>
        <v>MARCO ANDRES LAMAS CONTRERAS</v>
      </c>
      <c r="J2175" s="193" t="s">
        <v>9617</v>
      </c>
      <c r="K2175" s="193" t="s">
        <v>9618</v>
      </c>
      <c r="L2175" s="193" t="s">
        <v>2494</v>
      </c>
      <c r="M2175" s="193" t="s">
        <v>2493</v>
      </c>
      <c r="N2175" s="193" t="s">
        <v>2495</v>
      </c>
      <c r="O2175" s="193" t="s">
        <v>3107</v>
      </c>
      <c r="P2175" s="40">
        <v>44081</v>
      </c>
      <c r="Q2175" s="195"/>
      <c r="R2175" s="196"/>
      <c r="S2175" s="196"/>
      <c r="T2175" s="196"/>
      <c r="U2175" s="196"/>
      <c r="V2175" s="195" t="s">
        <v>9644</v>
      </c>
      <c r="W2175" s="37" t="s">
        <v>7091</v>
      </c>
      <c r="X2175" s="37" t="s">
        <v>636</v>
      </c>
      <c r="Y2175" s="37" t="str">
        <f>+IFERROR(VLOOKUP(Tabla1[[#This Row],[Supervisor]],STAFF!E:H,4,0),"")</f>
        <v>WILLIAMS ENRIQUE DOMINGUEZ BARRADA</v>
      </c>
      <c r="Z2175" s="195">
        <v>44055</v>
      </c>
      <c r="AA2175" s="195">
        <v>44070</v>
      </c>
      <c r="AB2175" s="193"/>
      <c r="AC2175" s="195">
        <v>44071</v>
      </c>
      <c r="AD2175" s="193" t="s">
        <v>9815</v>
      </c>
      <c r="AE2175" s="193" t="s">
        <v>9815</v>
      </c>
      <c r="AF2175" s="193">
        <v>19495</v>
      </c>
      <c r="AG2175" s="193" t="s">
        <v>9839</v>
      </c>
      <c r="AH2175" s="193"/>
      <c r="AI2175" s="193"/>
      <c r="AJ2175" s="193" t="s">
        <v>9646</v>
      </c>
      <c r="AK2175" s="193" t="s">
        <v>7509</v>
      </c>
      <c r="AL2175" s="193">
        <v>30</v>
      </c>
      <c r="AM2175" s="193" t="s">
        <v>3519</v>
      </c>
      <c r="AN2175" s="193" t="str">
        <f>+IF(AL2175=45,1,"")</f>
        <v/>
      </c>
      <c r="AO2175" s="195">
        <f ca="1">+TODAY()</f>
        <v>44256</v>
      </c>
      <c r="AP2175" s="194">
        <f ca="1">+IF(Tabla1[[#This Row],[Fecha Ingreso Plataforma]]="","",AO2175-AC2175)</f>
        <v>185</v>
      </c>
      <c r="AQ2175" s="195"/>
      <c r="AR2175" s="197">
        <f>+IF(Tabla1[[#This Row],[Fecha Baja]]="","",VALUE(1&amp;"/"&amp;MONTH(Tabla1[[#This Row],[Fecha Baja]])&amp;"/"&amp;YEAR(Tabla1[[#This Row],[Fecha Baja]])))</f>
        <v>44075</v>
      </c>
      <c r="AS2175" s="197">
        <f>IF(Tabla1[[#This Row],[Fecha Ingreso Plataforma]]="","",VALUE(1&amp;"/"&amp;MONTH(Tabla1[[#This Row],[Fecha Ingreso Plataforma]])&amp;"/"&amp;YEAR(Tabla1[[#This Row],[Fecha Ingreso Plataforma]])))</f>
        <v>44044</v>
      </c>
      <c r="AT2175" s="194" t="str">
        <f ca="1">+IF(AND(Tabla1[[#This Row],[dias]]&gt;=135,Tabla1[[#This Row],[Estado]]="Vigente"),"Si","No")</f>
        <v>No</v>
      </c>
      <c r="AU2175" s="194" t="str">
        <f>+IF(COUNTIF('PLAN EMPLEADO'!I:I,Tabla1[[#This Row],[Mail]])=0,"No","Si")</f>
        <v>No</v>
      </c>
      <c r="AV2175" s="194" t="s">
        <v>709</v>
      </c>
      <c r="AW2175" s="194" t="s">
        <v>9010</v>
      </c>
    </row>
    <row r="2176" spans="1:49" x14ac:dyDescent="0.2">
      <c r="A2176" s="193" t="s">
        <v>27</v>
      </c>
      <c r="B2176" s="193" t="s">
        <v>3163</v>
      </c>
      <c r="C2176" s="193" t="s">
        <v>3264</v>
      </c>
      <c r="D2176" s="193" t="s">
        <v>30</v>
      </c>
      <c r="E2176" s="193" t="str">
        <f>+LEFT(Tabla1[[#This Row],[RutDV]],8)</f>
        <v>26885383</v>
      </c>
      <c r="F2176" s="193" t="str">
        <f>+RIGHT(Tabla1[[#This Row],[RutDV]],1)</f>
        <v>9</v>
      </c>
      <c r="G2176" s="193" t="s">
        <v>9568</v>
      </c>
      <c r="H2176" s="193" t="s">
        <v>9805</v>
      </c>
      <c r="I2176" s="194" t="str">
        <f>+TRIM(Tabla1[[#This Row],[Nombres]]&amp;" "&amp;Tabla1[[#This Row],[Apellidos]])</f>
        <v>MARIO JESUS CAMPOS LABARCA</v>
      </c>
      <c r="J2176" s="193" t="s">
        <v>9599</v>
      </c>
      <c r="K2176" s="193" t="s">
        <v>9600</v>
      </c>
      <c r="L2176" s="193" t="s">
        <v>2494</v>
      </c>
      <c r="M2176" s="193" t="s">
        <v>2493</v>
      </c>
      <c r="N2176" s="193" t="s">
        <v>2496</v>
      </c>
      <c r="O2176" s="193" t="s">
        <v>3533</v>
      </c>
      <c r="P2176" s="195">
        <v>44076</v>
      </c>
      <c r="Q2176" s="195"/>
      <c r="R2176" s="196"/>
      <c r="S2176" s="196"/>
      <c r="T2176" s="196"/>
      <c r="U2176" s="196"/>
      <c r="V2176" s="195" t="s">
        <v>9633</v>
      </c>
      <c r="W2176" s="195" t="s">
        <v>7396</v>
      </c>
      <c r="X2176" s="193" t="s">
        <v>3289</v>
      </c>
      <c r="Y2176" s="193" t="str">
        <f>+IFERROR(VLOOKUP(Tabla1[[#This Row],[Supervisor]],STAFF!E:H,4,0),"")</f>
        <v>WILLIAMS ENRIQUE DOMINGUEZ BARRADA</v>
      </c>
      <c r="Z2176" s="195">
        <v>44055</v>
      </c>
      <c r="AA2176" s="195">
        <v>44070</v>
      </c>
      <c r="AB2176" s="193"/>
      <c r="AC2176" s="195">
        <v>44071</v>
      </c>
      <c r="AD2176" s="193" t="s">
        <v>9805</v>
      </c>
      <c r="AE2176" s="193" t="s">
        <v>9805</v>
      </c>
      <c r="AF2176" s="193">
        <v>19439</v>
      </c>
      <c r="AG2176" s="193" t="s">
        <v>9829</v>
      </c>
      <c r="AH2176" s="193"/>
      <c r="AI2176" s="193"/>
      <c r="AJ2176" s="193" t="s">
        <v>9646</v>
      </c>
      <c r="AK2176" s="193" t="s">
        <v>7509</v>
      </c>
      <c r="AL2176" s="193">
        <v>45</v>
      </c>
      <c r="AM2176" s="193"/>
      <c r="AN2176" s="193">
        <f>+IF(AL2176=45,1,"")</f>
        <v>1</v>
      </c>
      <c r="AO2176" s="195">
        <f ca="1">+TODAY()</f>
        <v>44256</v>
      </c>
      <c r="AP2176" s="194">
        <f ca="1">+IF(Tabla1[[#This Row],[Fecha Ingreso Plataforma]]="","",AO2176-AC2176)</f>
        <v>185</v>
      </c>
      <c r="AQ2176" s="195"/>
      <c r="AR2176" s="197">
        <f>+IF(Tabla1[[#This Row],[Fecha Baja]]="","",VALUE(1&amp;"/"&amp;MONTH(Tabla1[[#This Row],[Fecha Baja]])&amp;"/"&amp;YEAR(Tabla1[[#This Row],[Fecha Baja]])))</f>
        <v>44075</v>
      </c>
      <c r="AS2176" s="197">
        <f>IF(Tabla1[[#This Row],[Fecha Ingreso Plataforma]]="","",VALUE(1&amp;"/"&amp;MONTH(Tabla1[[#This Row],[Fecha Ingreso Plataforma]])&amp;"/"&amp;YEAR(Tabla1[[#This Row],[Fecha Ingreso Plataforma]])))</f>
        <v>44044</v>
      </c>
      <c r="AT2176" s="194" t="str">
        <f ca="1">+IF(AND(Tabla1[[#This Row],[dias]]&gt;=135,Tabla1[[#This Row],[Estado]]="Vigente"),"Si","No")</f>
        <v>No</v>
      </c>
      <c r="AU2176" s="194" t="str">
        <f>+IF(COUNTIF('PLAN EMPLEADO'!I:I,Tabla1[[#This Row],[Mail]])=0,"No","Si")</f>
        <v>No</v>
      </c>
      <c r="AV2176" s="194" t="s">
        <v>709</v>
      </c>
      <c r="AW2176" s="194" t="s">
        <v>9006</v>
      </c>
    </row>
    <row r="2177" spans="1:49" x14ac:dyDescent="0.2">
      <c r="A2177" s="193" t="s">
        <v>27</v>
      </c>
      <c r="B2177" s="193" t="s">
        <v>3163</v>
      </c>
      <c r="C2177" s="193" t="s">
        <v>3264</v>
      </c>
      <c r="D2177" s="193" t="s">
        <v>30</v>
      </c>
      <c r="E2177" s="193" t="str">
        <f>+LEFT(Tabla1[[#This Row],[RutDV]],8)</f>
        <v>26556670</v>
      </c>
      <c r="F2177" s="193" t="str">
        <f>+RIGHT(Tabla1[[#This Row],[RutDV]],1)</f>
        <v>7</v>
      </c>
      <c r="G2177" s="193" t="s">
        <v>9565</v>
      </c>
      <c r="H2177" s="193" t="s">
        <v>9802</v>
      </c>
      <c r="I2177" s="194" t="str">
        <f>+TRIM(Tabla1[[#This Row],[Nombres]]&amp;" "&amp;Tabla1[[#This Row],[Apellidos]])</f>
        <v>YONAIKER JOSE RONDON BEJARANO</v>
      </c>
      <c r="J2177" s="193" t="s">
        <v>9593</v>
      </c>
      <c r="K2177" s="193" t="s">
        <v>9594</v>
      </c>
      <c r="L2177" s="193" t="s">
        <v>2494</v>
      </c>
      <c r="M2177" s="193" t="s">
        <v>2493</v>
      </c>
      <c r="N2177" s="193" t="s">
        <v>2496</v>
      </c>
      <c r="O2177" s="193" t="s">
        <v>3533</v>
      </c>
      <c r="P2177" s="195">
        <v>44162</v>
      </c>
      <c r="Q2177" s="195"/>
      <c r="R2177" s="196"/>
      <c r="S2177" s="196"/>
      <c r="T2177" s="196"/>
      <c r="U2177" s="196"/>
      <c r="V2177" s="195" t="s">
        <v>9630</v>
      </c>
      <c r="W2177" s="180" t="s">
        <v>7880</v>
      </c>
      <c r="X2177" s="2" t="s">
        <v>3190</v>
      </c>
      <c r="Y2177" s="2" t="str">
        <f>+IFERROR(VLOOKUP(Tabla1[[#This Row],[Supervisor]],STAFF!E:H,4,0),"")</f>
        <v/>
      </c>
      <c r="Z2177" s="195">
        <v>44055</v>
      </c>
      <c r="AA2177" s="195">
        <v>44070</v>
      </c>
      <c r="AB2177" s="193"/>
      <c r="AC2177" s="195">
        <v>44071</v>
      </c>
      <c r="AD2177" s="193" t="s">
        <v>9802</v>
      </c>
      <c r="AE2177" s="193" t="s">
        <v>9802</v>
      </c>
      <c r="AF2177" s="193">
        <v>19434</v>
      </c>
      <c r="AG2177" s="193" t="s">
        <v>9826</v>
      </c>
      <c r="AH2177" s="193"/>
      <c r="AI2177" s="193"/>
      <c r="AJ2177" s="193" t="s">
        <v>9646</v>
      </c>
      <c r="AK2177" s="193" t="s">
        <v>7509</v>
      </c>
      <c r="AL2177" s="193">
        <v>45</v>
      </c>
      <c r="AM2177" s="193" t="s">
        <v>3519</v>
      </c>
      <c r="AN2177" s="193">
        <f>+IF(AL2177=45,1,"")</f>
        <v>1</v>
      </c>
      <c r="AO2177" s="195">
        <f ca="1">+TODAY()</f>
        <v>44256</v>
      </c>
      <c r="AP2177" s="194">
        <f ca="1">+IF(Tabla1[[#This Row],[Fecha Ingreso Plataforma]]="","",AO2177-AC2177)</f>
        <v>185</v>
      </c>
      <c r="AQ2177" s="195"/>
      <c r="AR2177" s="197">
        <f>+IF(Tabla1[[#This Row],[Fecha Baja]]="","",VALUE(1&amp;"/"&amp;MONTH(Tabla1[[#This Row],[Fecha Baja]])&amp;"/"&amp;YEAR(Tabla1[[#This Row],[Fecha Baja]])))</f>
        <v>44136</v>
      </c>
      <c r="AS2177" s="197">
        <f>IF(Tabla1[[#This Row],[Fecha Ingreso Plataforma]]="","",VALUE(1&amp;"/"&amp;MONTH(Tabla1[[#This Row],[Fecha Ingreso Plataforma]])&amp;"/"&amp;YEAR(Tabla1[[#This Row],[Fecha Ingreso Plataforma]])))</f>
        <v>44044</v>
      </c>
      <c r="AT2177" s="194" t="str">
        <f ca="1">+IF(AND(Tabla1[[#This Row],[dias]]&gt;=135,Tabla1[[#This Row],[Estado]]="Vigente"),"Si","No")</f>
        <v>No</v>
      </c>
      <c r="AU2177" s="194" t="str">
        <f>+IF(COUNTIF('PLAN EMPLEADO'!I:I,Tabla1[[#This Row],[Mail]])=0,"No","Si")</f>
        <v>No</v>
      </c>
      <c r="AV2177" s="194" t="s">
        <v>709</v>
      </c>
      <c r="AW2177" s="194" t="s">
        <v>9006</v>
      </c>
    </row>
    <row r="2178" spans="1:49" x14ac:dyDescent="0.2">
      <c r="A2178" s="37" t="s">
        <v>27</v>
      </c>
      <c r="B2178" s="37" t="s">
        <v>3163</v>
      </c>
      <c r="C2178" s="37" t="s">
        <v>3264</v>
      </c>
      <c r="D2178" s="37" t="s">
        <v>30</v>
      </c>
      <c r="E2178" s="193" t="str">
        <f>+LEFT(Tabla1[[#This Row],[RutDV]],8)</f>
        <v>40227293</v>
      </c>
      <c r="F2178" s="193" t="str">
        <f>+RIGHT(Tabla1[[#This Row],[RutDV]],1)</f>
        <v>7</v>
      </c>
      <c r="G2178" s="37" t="s">
        <v>3835</v>
      </c>
      <c r="H2178" s="37" t="s">
        <v>3836</v>
      </c>
      <c r="I2178" s="37" t="str">
        <f>+TRIM(Tabla1[[#This Row],[Nombres]]&amp;" "&amp;Tabla1[[#This Row],[Apellidos]])</f>
        <v>DAULIS GABRIEL TORO SANCHEZ</v>
      </c>
      <c r="J2178" s="37" t="s">
        <v>4564</v>
      </c>
      <c r="K2178" s="37" t="s">
        <v>3809</v>
      </c>
      <c r="L2178" s="37" t="s">
        <v>2494</v>
      </c>
      <c r="M2178" s="37" t="s">
        <v>2499</v>
      </c>
      <c r="N2178" s="37" t="s">
        <v>3596</v>
      </c>
      <c r="P2178" s="40"/>
      <c r="Q2178" s="37"/>
      <c r="V2178" s="40">
        <v>30374</v>
      </c>
      <c r="W2178" s="37"/>
      <c r="Y2178" s="37" t="str">
        <f>+IFERROR(VLOOKUP(Tabla1[[#This Row],[Supervisor]],STAFF!E:H,4,0),"")</f>
        <v/>
      </c>
      <c r="Z2178" s="40">
        <v>43311</v>
      </c>
      <c r="AA2178" s="40">
        <v>43332</v>
      </c>
      <c r="AC2178" s="40"/>
      <c r="AD2178" s="37" t="s">
        <v>3836</v>
      </c>
      <c r="AE2178" s="37" t="s">
        <v>3836</v>
      </c>
      <c r="AF2178" s="37">
        <v>19111</v>
      </c>
      <c r="AG2178" s="37" t="s">
        <v>3837</v>
      </c>
      <c r="AJ2178" s="37" t="s">
        <v>3838</v>
      </c>
      <c r="AK2178" s="37" t="s">
        <v>3342</v>
      </c>
      <c r="AL2178" s="37" t="s">
        <v>709</v>
      </c>
      <c r="AN2178" s="37" t="str">
        <f>+IF(AL2178=45,1,"")</f>
        <v/>
      </c>
      <c r="AO2178" s="40">
        <f ca="1">+TODAY()</f>
        <v>44256</v>
      </c>
      <c r="AP2178" s="41" t="str">
        <f>+IF(Tabla1[[#This Row],[Fecha Ingreso Plataforma]]="","",AO2178-AC2178)</f>
        <v/>
      </c>
      <c r="AQ2178" s="40"/>
      <c r="AR2178" s="42" t="str">
        <f>+IF(Tabla1[[#This Row],[Fecha Baja]]="","",VALUE(1&amp;"/"&amp;MONTH(Tabla1[[#This Row],[Fecha Baja]])&amp;"/"&amp;YEAR(Tabla1[[#This Row],[Fecha Baja]])))</f>
        <v/>
      </c>
      <c r="AS2178" s="42" t="str">
        <f>IF(Tabla1[[#This Row],[Fecha Ingreso Plataforma]]="","",VALUE(1&amp;"/"&amp;MONTH(Tabla1[[#This Row],[Fecha Ingreso Plataforma]])&amp;"/"&amp;YEAR(Tabla1[[#This Row],[Fecha Ingreso Plataforma]])))</f>
        <v/>
      </c>
      <c r="AT2178" s="41" t="str">
        <f>+IF(AND(Tabla1[[#This Row],[dias]]&gt;=135,Tabla1[[#This Row],[Estado]]="Vigente"),"Si","No")</f>
        <v>No</v>
      </c>
      <c r="AU2178" s="37" t="str">
        <f>+IF(COUNTIF('PLAN EMPLEADO'!I:I,Tabla1[[#This Row],[Mail]])=0,"No","Si")</f>
        <v>No</v>
      </c>
      <c r="AV2178" s="89" t="s">
        <v>709</v>
      </c>
      <c r="AW2178" s="194"/>
    </row>
    <row r="2179" spans="1:49" x14ac:dyDescent="0.2">
      <c r="A2179" s="37" t="s">
        <v>27</v>
      </c>
      <c r="B2179" s="37" t="s">
        <v>3163</v>
      </c>
      <c r="C2179" s="37" t="s">
        <v>3264</v>
      </c>
      <c r="D2179" s="37" t="s">
        <v>30</v>
      </c>
      <c r="E2179" s="193" t="str">
        <f>+LEFT(Tabla1[[#This Row],[RutDV]],8)</f>
        <v>40251037</v>
      </c>
      <c r="F2179" s="193" t="str">
        <f>+RIGHT(Tabla1[[#This Row],[RutDV]],1)</f>
        <v>4</v>
      </c>
      <c r="G2179" s="37" t="s">
        <v>3855</v>
      </c>
      <c r="H2179" s="37" t="s">
        <v>3856</v>
      </c>
      <c r="I2179" s="37" t="str">
        <f>+TRIM(Tabla1[[#This Row],[Nombres]]&amp;" "&amp;Tabla1[[#This Row],[Apellidos]])</f>
        <v>JOSESMIN PENELOPE NIETO CONTRERAS</v>
      </c>
      <c r="J2179" s="37" t="s">
        <v>3815</v>
      </c>
      <c r="K2179" s="37" t="s">
        <v>3816</v>
      </c>
      <c r="L2179" s="37" t="s">
        <v>2494</v>
      </c>
      <c r="M2179" s="37" t="s">
        <v>2499</v>
      </c>
      <c r="P2179" s="40">
        <v>43334</v>
      </c>
      <c r="Q2179" s="37"/>
      <c r="V2179" s="40">
        <v>28785</v>
      </c>
      <c r="W2179" s="37"/>
      <c r="Y2179" s="37" t="str">
        <f>+IFERROR(VLOOKUP(Tabla1[[#This Row],[Supervisor]],STAFF!E:H,4,0),"")</f>
        <v/>
      </c>
      <c r="Z2179" s="40">
        <v>43311</v>
      </c>
      <c r="AA2179" s="40">
        <v>43332</v>
      </c>
      <c r="AC2179" s="40"/>
      <c r="AD2179" s="37" t="s">
        <v>3856</v>
      </c>
      <c r="AE2179" s="37" t="s">
        <v>3856</v>
      </c>
      <c r="AF2179" s="37">
        <v>19115</v>
      </c>
      <c r="AG2179" s="37" t="s">
        <v>3857</v>
      </c>
      <c r="AJ2179" s="37" t="s">
        <v>3838</v>
      </c>
      <c r="AK2179" s="37" t="s">
        <v>3342</v>
      </c>
      <c r="AL2179" s="37" t="s">
        <v>709</v>
      </c>
      <c r="AN2179" s="37" t="str">
        <f>+IF(AL2179=45,1,"")</f>
        <v/>
      </c>
      <c r="AO2179" s="40">
        <f ca="1">+TODAY()</f>
        <v>44256</v>
      </c>
      <c r="AP2179" s="41" t="str">
        <f>+IF(Tabla1[[#This Row],[Fecha Ingreso Plataforma]]="","",AO2179-AC2179)</f>
        <v/>
      </c>
      <c r="AQ2179" s="40"/>
      <c r="AR2179" s="42">
        <f>+IF(Tabla1[[#This Row],[Fecha Baja]]="","",VALUE(1&amp;"/"&amp;MONTH(Tabla1[[#This Row],[Fecha Baja]])&amp;"/"&amp;YEAR(Tabla1[[#This Row],[Fecha Baja]])))</f>
        <v>43313</v>
      </c>
      <c r="AS2179" s="42" t="str">
        <f>IF(Tabla1[[#This Row],[Fecha Ingreso Plataforma]]="","",VALUE(1&amp;"/"&amp;MONTH(Tabla1[[#This Row],[Fecha Ingreso Plataforma]])&amp;"/"&amp;YEAR(Tabla1[[#This Row],[Fecha Ingreso Plataforma]])))</f>
        <v/>
      </c>
      <c r="AT2179" s="41" t="str">
        <f>+IF(AND(Tabla1[[#This Row],[dias]]&gt;=135,Tabla1[[#This Row],[Estado]]="Vigente"),"Si","No")</f>
        <v>No</v>
      </c>
      <c r="AU2179" s="37" t="str">
        <f>+IF(COUNTIF('PLAN EMPLEADO'!I:I,Tabla1[[#This Row],[Mail]])=0,"No","Si")</f>
        <v>No</v>
      </c>
      <c r="AV2179" s="89" t="s">
        <v>709</v>
      </c>
      <c r="AW2179" s="194"/>
    </row>
    <row r="2180" spans="1:49" x14ac:dyDescent="0.2">
      <c r="A2180" s="37" t="s">
        <v>27</v>
      </c>
      <c r="B2180" s="37" t="s">
        <v>3163</v>
      </c>
      <c r="C2180" s="37" t="s">
        <v>3264</v>
      </c>
      <c r="D2180" s="37" t="s">
        <v>30</v>
      </c>
      <c r="E2180" s="193" t="str">
        <f>+LEFT(Tabla1[[#This Row],[RutDV]],8)</f>
        <v>26375188</v>
      </c>
      <c r="F2180" s="193" t="str">
        <f>+RIGHT(Tabla1[[#This Row],[RutDV]],1)</f>
        <v>4</v>
      </c>
      <c r="G2180" s="37" t="s">
        <v>3864</v>
      </c>
      <c r="H2180" s="37" t="s">
        <v>3865</v>
      </c>
      <c r="I2180" s="37" t="str">
        <f>+TRIM(Tabla1[[#This Row],[Nombres]]&amp;" "&amp;Tabla1[[#This Row],[Apellidos]])</f>
        <v>LEUDYS CAROLINA RODRIGUEZ VELASQUEZ</v>
      </c>
      <c r="J2180" s="37" t="s">
        <v>3810</v>
      </c>
      <c r="K2180" s="37" t="s">
        <v>3811</v>
      </c>
      <c r="L2180" s="37" t="s">
        <v>2494</v>
      </c>
      <c r="M2180" s="37" t="s">
        <v>2499</v>
      </c>
      <c r="P2180" s="40"/>
      <c r="Q2180" s="37"/>
      <c r="V2180" s="40">
        <v>28992</v>
      </c>
      <c r="W2180" s="37"/>
      <c r="Y2180" s="37" t="str">
        <f>+IFERROR(VLOOKUP(Tabla1[[#This Row],[Supervisor]],STAFF!E:H,4,0),"")</f>
        <v/>
      </c>
      <c r="Z2180" s="40">
        <v>43311</v>
      </c>
      <c r="AA2180" s="40">
        <v>43332</v>
      </c>
      <c r="AC2180" s="40"/>
      <c r="AD2180" s="37" t="s">
        <v>3865</v>
      </c>
      <c r="AE2180" s="37" t="s">
        <v>3865</v>
      </c>
      <c r="AF2180" s="37">
        <v>19099</v>
      </c>
      <c r="AG2180" s="37" t="s">
        <v>3866</v>
      </c>
      <c r="AJ2180" s="37" t="s">
        <v>3838</v>
      </c>
      <c r="AK2180" s="37" t="s">
        <v>3342</v>
      </c>
      <c r="AL2180" s="37" t="s">
        <v>709</v>
      </c>
      <c r="AN2180" s="37" t="str">
        <f>+IF(AL2180=45,1,"")</f>
        <v/>
      </c>
      <c r="AO2180" s="40">
        <f ca="1">+TODAY()</f>
        <v>44256</v>
      </c>
      <c r="AP2180" s="41" t="str">
        <f>+IF(Tabla1[[#This Row],[Fecha Ingreso Plataforma]]="","",AO2180-AC2180)</f>
        <v/>
      </c>
      <c r="AQ2180" s="40"/>
      <c r="AR2180" s="42" t="str">
        <f>+IF(Tabla1[[#This Row],[Fecha Baja]]="","",VALUE(1&amp;"/"&amp;MONTH(Tabla1[[#This Row],[Fecha Baja]])&amp;"/"&amp;YEAR(Tabla1[[#This Row],[Fecha Baja]])))</f>
        <v/>
      </c>
      <c r="AS2180" s="42" t="str">
        <f>IF(Tabla1[[#This Row],[Fecha Ingreso Plataforma]]="","",VALUE(1&amp;"/"&amp;MONTH(Tabla1[[#This Row],[Fecha Ingreso Plataforma]])&amp;"/"&amp;YEAR(Tabla1[[#This Row],[Fecha Ingreso Plataforma]])))</f>
        <v/>
      </c>
      <c r="AT2180" s="41" t="str">
        <f>+IF(AND(Tabla1[[#This Row],[dias]]&gt;=135,Tabla1[[#This Row],[Estado]]="Vigente"),"Si","No")</f>
        <v>No</v>
      </c>
      <c r="AU2180" s="37" t="str">
        <f>+IF(COUNTIF('PLAN EMPLEADO'!I:I,Tabla1[[#This Row],[Mail]])=0,"No","Si")</f>
        <v>No</v>
      </c>
      <c r="AV2180" s="89" t="s">
        <v>709</v>
      </c>
      <c r="AW2180" s="194"/>
    </row>
    <row r="2181" spans="1:49" x14ac:dyDescent="0.2">
      <c r="A2181" s="37" t="s">
        <v>27</v>
      </c>
      <c r="B2181" s="37" t="s">
        <v>3163</v>
      </c>
      <c r="C2181" s="37" t="s">
        <v>3264</v>
      </c>
      <c r="D2181" s="37" t="s">
        <v>30</v>
      </c>
      <c r="E2181" s="193" t="str">
        <f>+LEFT(Tabla1[[#This Row],[RutDV]],8)</f>
        <v>26077775</v>
      </c>
      <c r="F2181" s="193" t="str">
        <f>+RIGHT(Tabla1[[#This Row],[RutDV]],1)</f>
        <v>0</v>
      </c>
      <c r="G2181" s="37" t="s">
        <v>4161</v>
      </c>
      <c r="H2181" s="37" t="s">
        <v>4183</v>
      </c>
      <c r="I2181" s="37" t="str">
        <f>+TRIM(Tabla1[[#This Row],[Nombres]]&amp;" "&amp;Tabla1[[#This Row],[Apellidos]])</f>
        <v>ANA BLANCA URASMA GRATEROL</v>
      </c>
      <c r="J2181" s="37" t="s">
        <v>4141</v>
      </c>
      <c r="K2181" s="37" t="s">
        <v>4142</v>
      </c>
      <c r="L2181" s="37" t="s">
        <v>2494</v>
      </c>
      <c r="M2181" s="37" t="s">
        <v>2499</v>
      </c>
      <c r="N2181" s="37" t="s">
        <v>3596</v>
      </c>
      <c r="P2181" s="40"/>
      <c r="Q2181" s="37"/>
      <c r="V2181" s="40">
        <v>28606</v>
      </c>
      <c r="W2181" s="37" t="s">
        <v>3342</v>
      </c>
      <c r="Y2181" s="37" t="str">
        <f>+IFERROR(VLOOKUP(Tabla1[[#This Row],[Supervisor]],STAFF!E:H,4,0),"")</f>
        <v/>
      </c>
      <c r="Z2181" s="40">
        <v>43367</v>
      </c>
      <c r="AA2181" s="40">
        <v>43383</v>
      </c>
      <c r="AB2181" s="37" t="s">
        <v>2517</v>
      </c>
      <c r="AC2181" s="40"/>
      <c r="AD2181" s="37" t="s">
        <v>4183</v>
      </c>
      <c r="AE2181" s="37" t="s">
        <v>4183</v>
      </c>
      <c r="AF2181" s="37">
        <v>19238</v>
      </c>
      <c r="AG2181" s="37" t="s">
        <v>4196</v>
      </c>
      <c r="AJ2181" s="37" t="s">
        <v>5215</v>
      </c>
      <c r="AK2181" s="37" t="s">
        <v>3342</v>
      </c>
      <c r="AL2181" s="37">
        <v>45</v>
      </c>
      <c r="AN2181" s="37">
        <f>+IF(AL2181=45,1,"")</f>
        <v>1</v>
      </c>
      <c r="AO2181" s="40">
        <f ca="1">+TODAY()</f>
        <v>44256</v>
      </c>
      <c r="AP2181" s="41" t="str">
        <f>+IF(Tabla1[[#This Row],[Fecha Ingreso Plataforma]]="","",AO2181-AC2181)</f>
        <v/>
      </c>
      <c r="AQ2181" s="40"/>
      <c r="AR2181" s="42" t="str">
        <f>+IF(Tabla1[[#This Row],[Fecha Baja]]="","",VALUE(1&amp;"/"&amp;MONTH(Tabla1[[#This Row],[Fecha Baja]])&amp;"/"&amp;YEAR(Tabla1[[#This Row],[Fecha Baja]])))</f>
        <v/>
      </c>
      <c r="AS2181" s="42" t="str">
        <f>IF(Tabla1[[#This Row],[Fecha Ingreso Plataforma]]="","",VALUE(1&amp;"/"&amp;MONTH(Tabla1[[#This Row],[Fecha Ingreso Plataforma]])&amp;"/"&amp;YEAR(Tabla1[[#This Row],[Fecha Ingreso Plataforma]])))</f>
        <v/>
      </c>
      <c r="AT2181" s="41" t="str">
        <f>+IF(AND(Tabla1[[#This Row],[dias]]&gt;=135,Tabla1[[#This Row],[Estado]]="Vigente"),"Si","No")</f>
        <v>No</v>
      </c>
      <c r="AU2181" s="37" t="str">
        <f>+IF(COUNTIF('PLAN EMPLEADO'!I:I,Tabla1[[#This Row],[Mail]])=0,"No","Si")</f>
        <v>No</v>
      </c>
      <c r="AV2181" s="89" t="s">
        <v>709</v>
      </c>
      <c r="AW2181" s="194"/>
    </row>
    <row r="2182" spans="1:49" x14ac:dyDescent="0.2">
      <c r="A2182" s="37" t="s">
        <v>27</v>
      </c>
      <c r="B2182" s="37" t="s">
        <v>3163</v>
      </c>
      <c r="C2182" s="37" t="s">
        <v>3264</v>
      </c>
      <c r="D2182" s="37" t="s">
        <v>30</v>
      </c>
      <c r="E2182" s="193" t="str">
        <f>+LEFT(Tabla1[[#This Row],[RutDV]],8)</f>
        <v>19154750</v>
      </c>
      <c r="F2182" s="193" t="str">
        <f>+RIGHT(Tabla1[[#This Row],[RutDV]],1)</f>
        <v>0</v>
      </c>
      <c r="G2182" s="37" t="s">
        <v>4159</v>
      </c>
      <c r="H2182" s="37" t="s">
        <v>4181</v>
      </c>
      <c r="I2182" s="37" t="str">
        <f>+TRIM(Tabla1[[#This Row],[Nombres]]&amp;" "&amp;Tabla1[[#This Row],[Apellidos]])</f>
        <v>CAMILA AMERICA TAPIA RAMIREZ</v>
      </c>
      <c r="J2182" s="37" t="s">
        <v>4137</v>
      </c>
      <c r="K2182" s="37" t="s">
        <v>4138</v>
      </c>
      <c r="L2182" s="37" t="s">
        <v>2494</v>
      </c>
      <c r="M2182" s="37" t="s">
        <v>2499</v>
      </c>
      <c r="N2182" s="37" t="s">
        <v>2499</v>
      </c>
      <c r="P2182" s="40">
        <v>43375</v>
      </c>
      <c r="Q2182" s="37"/>
      <c r="V2182" s="40">
        <v>34826</v>
      </c>
      <c r="W2182" s="37" t="s">
        <v>3342</v>
      </c>
      <c r="Y2182" s="37" t="str">
        <f>+IFERROR(VLOOKUP(Tabla1[[#This Row],[Supervisor]],STAFF!E:H,4,0),"")</f>
        <v/>
      </c>
      <c r="Z2182" s="40">
        <v>43367</v>
      </c>
      <c r="AA2182" s="40">
        <v>43383</v>
      </c>
      <c r="AB2182" s="37" t="s">
        <v>2517</v>
      </c>
      <c r="AC2182" s="40"/>
      <c r="AD2182" s="37" t="s">
        <v>4181</v>
      </c>
      <c r="AE2182" s="37" t="s">
        <v>4181</v>
      </c>
      <c r="AF2182" s="37">
        <v>19274</v>
      </c>
      <c r="AG2182" s="37" t="s">
        <v>4194</v>
      </c>
      <c r="AJ2182" s="37" t="s">
        <v>5215</v>
      </c>
      <c r="AK2182" s="37" t="s">
        <v>3342</v>
      </c>
      <c r="AL2182" s="37">
        <v>45</v>
      </c>
      <c r="AN2182" s="37">
        <f>+IF(AL2182=45,1,"")</f>
        <v>1</v>
      </c>
      <c r="AO2182" s="40">
        <f ca="1">+TODAY()</f>
        <v>44256</v>
      </c>
      <c r="AP2182" s="41" t="str">
        <f>+IF(Tabla1[[#This Row],[Fecha Ingreso Plataforma]]="","",AO2182-AC2182)</f>
        <v/>
      </c>
      <c r="AQ2182" s="40"/>
      <c r="AR2182" s="42">
        <f>+IF(Tabla1[[#This Row],[Fecha Baja]]="","",VALUE(1&amp;"/"&amp;MONTH(Tabla1[[#This Row],[Fecha Baja]])&amp;"/"&amp;YEAR(Tabla1[[#This Row],[Fecha Baja]])))</f>
        <v>43374</v>
      </c>
      <c r="AS2182" s="42" t="str">
        <f>IF(Tabla1[[#This Row],[Fecha Ingreso Plataforma]]="","",VALUE(1&amp;"/"&amp;MONTH(Tabla1[[#This Row],[Fecha Ingreso Plataforma]])&amp;"/"&amp;YEAR(Tabla1[[#This Row],[Fecha Ingreso Plataforma]])))</f>
        <v/>
      </c>
      <c r="AT2182" s="41" t="str">
        <f>+IF(AND(Tabla1[[#This Row],[dias]]&gt;=135,Tabla1[[#This Row],[Estado]]="Vigente"),"Si","No")</f>
        <v>No</v>
      </c>
      <c r="AU2182" s="37" t="str">
        <f>+IF(COUNTIF('PLAN EMPLEADO'!I:I,Tabla1[[#This Row],[Mail]])=0,"No","Si")</f>
        <v>No</v>
      </c>
      <c r="AV2182" s="89" t="s">
        <v>709</v>
      </c>
      <c r="AW2182" s="194"/>
    </row>
    <row r="2183" spans="1:49" x14ac:dyDescent="0.2">
      <c r="A2183" s="37" t="s">
        <v>27</v>
      </c>
      <c r="B2183" s="37" t="s">
        <v>3163</v>
      </c>
      <c r="C2183" s="37" t="s">
        <v>3264</v>
      </c>
      <c r="D2183" s="37" t="s">
        <v>30</v>
      </c>
      <c r="E2183" s="193" t="str">
        <f>+LEFT(Tabla1[[#This Row],[RutDV]],8)</f>
        <v>16203629</v>
      </c>
      <c r="F2183" s="193" t="str">
        <f>+RIGHT(Tabla1[[#This Row],[RutDV]],1)</f>
        <v>7</v>
      </c>
      <c r="G2183" s="37" t="s">
        <v>4163</v>
      </c>
      <c r="H2183" s="37" t="s">
        <v>4185</v>
      </c>
      <c r="I2183" s="37" t="str">
        <f>+TRIM(Tabla1[[#This Row],[Nombres]]&amp;" "&amp;Tabla1[[#This Row],[Apellidos]])</f>
        <v>DANIEL RUBEN FIGUEROA FLORES</v>
      </c>
      <c r="J2183" s="37" t="s">
        <v>4144</v>
      </c>
      <c r="K2183" s="37" t="s">
        <v>4145</v>
      </c>
      <c r="L2183" s="37" t="s">
        <v>2494</v>
      </c>
      <c r="M2183" s="37" t="s">
        <v>2499</v>
      </c>
      <c r="N2183" s="37" t="s">
        <v>2499</v>
      </c>
      <c r="P2183" s="40">
        <v>43384</v>
      </c>
      <c r="Q2183" s="37"/>
      <c r="V2183" s="40">
        <v>31651</v>
      </c>
      <c r="W2183" s="37" t="s">
        <v>3342</v>
      </c>
      <c r="Y2183" s="37" t="str">
        <f>+IFERROR(VLOOKUP(Tabla1[[#This Row],[Supervisor]],STAFF!E:H,4,0),"")</f>
        <v/>
      </c>
      <c r="Z2183" s="40">
        <v>43367</v>
      </c>
      <c r="AA2183" s="40">
        <v>43383</v>
      </c>
      <c r="AC2183" s="40"/>
      <c r="AD2183" s="37" t="s">
        <v>4185</v>
      </c>
      <c r="AE2183" s="37" t="s">
        <v>4185</v>
      </c>
      <c r="AF2183" s="37">
        <v>19242</v>
      </c>
      <c r="AG2183" s="37" t="s">
        <v>4198</v>
      </c>
      <c r="AJ2183" s="37" t="s">
        <v>5215</v>
      </c>
      <c r="AK2183" s="37" t="s">
        <v>3342</v>
      </c>
      <c r="AL2183" s="37">
        <v>45</v>
      </c>
      <c r="AN2183" s="37">
        <f>+IF(AL2183=45,1,"")</f>
        <v>1</v>
      </c>
      <c r="AO2183" s="40">
        <f ca="1">+TODAY()</f>
        <v>44256</v>
      </c>
      <c r="AP2183" s="41" t="str">
        <f>+IF(Tabla1[[#This Row],[Fecha Ingreso Plataforma]]="","",AO2183-AC2183)</f>
        <v/>
      </c>
      <c r="AQ2183" s="40"/>
      <c r="AR2183" s="42">
        <f>+IF(Tabla1[[#This Row],[Fecha Baja]]="","",VALUE(1&amp;"/"&amp;MONTH(Tabla1[[#This Row],[Fecha Baja]])&amp;"/"&amp;YEAR(Tabla1[[#This Row],[Fecha Baja]])))</f>
        <v>43374</v>
      </c>
      <c r="AS2183" s="42" t="str">
        <f>IF(Tabla1[[#This Row],[Fecha Ingreso Plataforma]]="","",VALUE(1&amp;"/"&amp;MONTH(Tabla1[[#This Row],[Fecha Ingreso Plataforma]])&amp;"/"&amp;YEAR(Tabla1[[#This Row],[Fecha Ingreso Plataforma]])))</f>
        <v/>
      </c>
      <c r="AT2183" s="41" t="str">
        <f>+IF(AND(Tabla1[[#This Row],[dias]]&gt;=135,Tabla1[[#This Row],[Estado]]="Vigente"),"Si","No")</f>
        <v>No</v>
      </c>
      <c r="AU2183" s="37" t="str">
        <f>+IF(COUNTIF('PLAN EMPLEADO'!I:I,Tabla1[[#This Row],[Mail]])=0,"No","Si")</f>
        <v>No</v>
      </c>
      <c r="AV2183" s="89" t="s">
        <v>709</v>
      </c>
      <c r="AW2183" s="194"/>
    </row>
    <row r="2184" spans="1:49" x14ac:dyDescent="0.2">
      <c r="A2184" s="37" t="s">
        <v>27</v>
      </c>
      <c r="B2184" s="37" t="s">
        <v>3163</v>
      </c>
      <c r="C2184" s="37" t="s">
        <v>3264</v>
      </c>
      <c r="D2184" s="37" t="s">
        <v>30</v>
      </c>
      <c r="E2184" s="193" t="str">
        <f>+LEFT(Tabla1[[#This Row],[RutDV]],8)</f>
        <v>26332785</v>
      </c>
      <c r="F2184" s="193" t="str">
        <f>+RIGHT(Tabla1[[#This Row],[RutDV]],1)</f>
        <v>3</v>
      </c>
      <c r="G2184" s="37" t="s">
        <v>4155</v>
      </c>
      <c r="H2184" s="37" t="s">
        <v>4177</v>
      </c>
      <c r="I2184" s="37" t="str">
        <f>+TRIM(Tabla1[[#This Row],[Nombres]]&amp;" "&amp;Tabla1[[#This Row],[Apellidos]])</f>
        <v>EVELIO RAFAEL DUQUE RODRIGUEZ</v>
      </c>
      <c r="J2184" s="37" t="s">
        <v>4563</v>
      </c>
      <c r="K2184" s="37" t="s">
        <v>4132</v>
      </c>
      <c r="L2184" s="37" t="s">
        <v>2494</v>
      </c>
      <c r="M2184" s="37" t="s">
        <v>2499</v>
      </c>
      <c r="N2184" s="37" t="s">
        <v>2499</v>
      </c>
      <c r="P2184" s="40">
        <v>43375</v>
      </c>
      <c r="Q2184" s="37"/>
      <c r="V2184" s="40">
        <v>32520</v>
      </c>
      <c r="W2184" s="37" t="s">
        <v>3342</v>
      </c>
      <c r="Y2184" s="37" t="str">
        <f>+IFERROR(VLOOKUP(Tabla1[[#This Row],[Supervisor]],STAFF!E:H,4,0),"")</f>
        <v/>
      </c>
      <c r="Z2184" s="40">
        <v>43367</v>
      </c>
      <c r="AA2184" s="40">
        <v>43383</v>
      </c>
      <c r="AB2184" s="37" t="s">
        <v>2517</v>
      </c>
      <c r="AC2184" s="40"/>
      <c r="AD2184" s="37" t="s">
        <v>4177</v>
      </c>
      <c r="AE2184" s="37" t="s">
        <v>4177</v>
      </c>
      <c r="AF2184" s="37">
        <v>19167</v>
      </c>
      <c r="AG2184" s="37" t="s">
        <v>4190</v>
      </c>
      <c r="AJ2184" s="37" t="s">
        <v>5215</v>
      </c>
      <c r="AK2184" s="37" t="s">
        <v>3342</v>
      </c>
      <c r="AL2184" s="37">
        <v>45</v>
      </c>
      <c r="AN2184" s="37">
        <f>+IF(AL2184=45,1,"")</f>
        <v>1</v>
      </c>
      <c r="AO2184" s="40">
        <f ca="1">+TODAY()</f>
        <v>44256</v>
      </c>
      <c r="AP2184" s="41" t="str">
        <f>+IF(Tabla1[[#This Row],[Fecha Ingreso Plataforma]]="","",AO2184-AC2184)</f>
        <v/>
      </c>
      <c r="AQ2184" s="40"/>
      <c r="AR2184" s="42">
        <f>+IF(Tabla1[[#This Row],[Fecha Baja]]="","",VALUE(1&amp;"/"&amp;MONTH(Tabla1[[#This Row],[Fecha Baja]])&amp;"/"&amp;YEAR(Tabla1[[#This Row],[Fecha Baja]])))</f>
        <v>43374</v>
      </c>
      <c r="AS2184" s="42" t="str">
        <f>IF(Tabla1[[#This Row],[Fecha Ingreso Plataforma]]="","",VALUE(1&amp;"/"&amp;MONTH(Tabla1[[#This Row],[Fecha Ingreso Plataforma]])&amp;"/"&amp;YEAR(Tabla1[[#This Row],[Fecha Ingreso Plataforma]])))</f>
        <v/>
      </c>
      <c r="AT2184" s="41" t="str">
        <f>+IF(AND(Tabla1[[#This Row],[dias]]&gt;=135,Tabla1[[#This Row],[Estado]]="Vigente"),"Si","No")</f>
        <v>No</v>
      </c>
      <c r="AU2184" s="37" t="str">
        <f>+IF(COUNTIF('PLAN EMPLEADO'!I:I,Tabla1[[#This Row],[Mail]])=0,"No","Si")</f>
        <v>No</v>
      </c>
      <c r="AV2184" s="89" t="s">
        <v>709</v>
      </c>
      <c r="AW2184" s="194"/>
    </row>
    <row r="2185" spans="1:49" x14ac:dyDescent="0.2">
      <c r="A2185" s="37" t="s">
        <v>27</v>
      </c>
      <c r="B2185" s="37" t="s">
        <v>3163</v>
      </c>
      <c r="C2185" s="37" t="s">
        <v>3264</v>
      </c>
      <c r="D2185" s="37" t="s">
        <v>30</v>
      </c>
      <c r="E2185" s="193" t="str">
        <f>+LEFT(Tabla1[[#This Row],[RutDV]],8)</f>
        <v>19825340</v>
      </c>
      <c r="F2185" s="193" t="str">
        <f>+RIGHT(Tabla1[[#This Row],[RutDV]],1)</f>
        <v>5</v>
      </c>
      <c r="G2185" s="37" t="s">
        <v>4157</v>
      </c>
      <c r="H2185" s="37" t="s">
        <v>4179</v>
      </c>
      <c r="I2185" s="37" t="str">
        <f>+TRIM(Tabla1[[#This Row],[Nombres]]&amp;" "&amp;Tabla1[[#This Row],[Apellidos]])</f>
        <v>GENESIS DAYANA ACUÑA CARVAJAL</v>
      </c>
      <c r="J2185" s="37" t="s">
        <v>4560</v>
      </c>
      <c r="K2185" s="37" t="s">
        <v>4134</v>
      </c>
      <c r="L2185" s="37" t="s">
        <v>2494</v>
      </c>
      <c r="M2185" s="37" t="s">
        <v>2499</v>
      </c>
      <c r="N2185" s="37" t="s">
        <v>2499</v>
      </c>
      <c r="P2185" s="40">
        <v>43370</v>
      </c>
      <c r="Q2185" s="37"/>
      <c r="V2185" s="40">
        <v>35860</v>
      </c>
      <c r="W2185" s="37" t="s">
        <v>3342</v>
      </c>
      <c r="Y2185" s="37" t="str">
        <f>+IFERROR(VLOOKUP(Tabla1[[#This Row],[Supervisor]],STAFF!E:H,4,0),"")</f>
        <v/>
      </c>
      <c r="Z2185" s="40">
        <v>43367</v>
      </c>
      <c r="AA2185" s="40">
        <v>43383</v>
      </c>
      <c r="AB2185" s="37" t="s">
        <v>2516</v>
      </c>
      <c r="AC2185" s="40"/>
      <c r="AD2185" s="37" t="s">
        <v>4179</v>
      </c>
      <c r="AE2185" s="37" t="s">
        <v>4179</v>
      </c>
      <c r="AF2185" s="37">
        <v>19229</v>
      </c>
      <c r="AG2185" s="37" t="s">
        <v>4192</v>
      </c>
      <c r="AJ2185" s="37" t="s">
        <v>5215</v>
      </c>
      <c r="AK2185" s="37" t="s">
        <v>3342</v>
      </c>
      <c r="AL2185" s="37">
        <v>45</v>
      </c>
      <c r="AN2185" s="37">
        <f>+IF(AL2185=45,1,"")</f>
        <v>1</v>
      </c>
      <c r="AO2185" s="40">
        <f ca="1">+TODAY()</f>
        <v>44256</v>
      </c>
      <c r="AP2185" s="41" t="str">
        <f>+IF(Tabla1[[#This Row],[Fecha Ingreso Plataforma]]="","",AO2185-AC2185)</f>
        <v/>
      </c>
      <c r="AQ2185" s="40"/>
      <c r="AR2185" s="42">
        <f>+IF(Tabla1[[#This Row],[Fecha Baja]]="","",VALUE(1&amp;"/"&amp;MONTH(Tabla1[[#This Row],[Fecha Baja]])&amp;"/"&amp;YEAR(Tabla1[[#This Row],[Fecha Baja]])))</f>
        <v>43344</v>
      </c>
      <c r="AS2185" s="42" t="str">
        <f>IF(Tabla1[[#This Row],[Fecha Ingreso Plataforma]]="","",VALUE(1&amp;"/"&amp;MONTH(Tabla1[[#This Row],[Fecha Ingreso Plataforma]])&amp;"/"&amp;YEAR(Tabla1[[#This Row],[Fecha Ingreso Plataforma]])))</f>
        <v/>
      </c>
      <c r="AT2185" s="41" t="str">
        <f>+IF(AND(Tabla1[[#This Row],[dias]]&gt;=135,Tabla1[[#This Row],[Estado]]="Vigente"),"Si","No")</f>
        <v>No</v>
      </c>
      <c r="AU2185" s="37" t="str">
        <f>+IF(COUNTIF('PLAN EMPLEADO'!I:I,Tabla1[[#This Row],[Mail]])=0,"No","Si")</f>
        <v>No</v>
      </c>
      <c r="AV2185" s="89" t="s">
        <v>709</v>
      </c>
      <c r="AW2185" s="194"/>
    </row>
    <row r="2186" spans="1:49" x14ac:dyDescent="0.2">
      <c r="A2186" s="37" t="s">
        <v>27</v>
      </c>
      <c r="B2186" s="37" t="s">
        <v>3163</v>
      </c>
      <c r="C2186" s="37" t="s">
        <v>3264</v>
      </c>
      <c r="D2186" s="37" t="s">
        <v>30</v>
      </c>
      <c r="E2186" s="193" t="str">
        <f>+LEFT(Tabla1[[#This Row],[RutDV]],8)</f>
        <v>33903652</v>
      </c>
      <c r="F2186" s="193" t="str">
        <f>+RIGHT(Tabla1[[#This Row],[RutDV]],1)</f>
        <v>8</v>
      </c>
      <c r="G2186" s="37" t="s">
        <v>4162</v>
      </c>
      <c r="H2186" s="37" t="s">
        <v>4184</v>
      </c>
      <c r="I2186" s="37" t="str">
        <f>+TRIM(Tabla1[[#This Row],[Nombres]]&amp;" "&amp;Tabla1[[#This Row],[Apellidos]])</f>
        <v>ROULYN JOSE BORGES COLMENARES</v>
      </c>
      <c r="J2186" s="37" t="s">
        <v>4561</v>
      </c>
      <c r="K2186" s="37" t="s">
        <v>4143</v>
      </c>
      <c r="L2186" s="37" t="s">
        <v>2494</v>
      </c>
      <c r="M2186" s="37" t="s">
        <v>2499</v>
      </c>
      <c r="N2186" s="37" t="s">
        <v>2499</v>
      </c>
      <c r="P2186" s="40">
        <v>43374</v>
      </c>
      <c r="Q2186" s="37"/>
      <c r="V2186" s="40">
        <v>31813</v>
      </c>
      <c r="W2186" s="37" t="s">
        <v>3342</v>
      </c>
      <c r="Y2186" s="37" t="str">
        <f>+IFERROR(VLOOKUP(Tabla1[[#This Row],[Supervisor]],STAFF!E:H,4,0),"")</f>
        <v/>
      </c>
      <c r="Z2186" s="40">
        <v>43367</v>
      </c>
      <c r="AA2186" s="40">
        <v>43383</v>
      </c>
      <c r="AC2186" s="40"/>
      <c r="AD2186" s="37" t="s">
        <v>4184</v>
      </c>
      <c r="AE2186" s="37" t="s">
        <v>4184</v>
      </c>
      <c r="AF2186" s="37">
        <v>19240</v>
      </c>
      <c r="AG2186" s="37" t="s">
        <v>4197</v>
      </c>
      <c r="AJ2186" s="37" t="s">
        <v>5215</v>
      </c>
      <c r="AK2186" s="37" t="s">
        <v>3342</v>
      </c>
      <c r="AL2186" s="37">
        <v>45</v>
      </c>
      <c r="AN2186" s="37">
        <f>+IF(AL2186=45,1,"")</f>
        <v>1</v>
      </c>
      <c r="AO2186" s="40">
        <f ca="1">+TODAY()</f>
        <v>44256</v>
      </c>
      <c r="AP2186" s="41" t="str">
        <f>+IF(Tabla1[[#This Row],[Fecha Ingreso Plataforma]]="","",AO2186-AC2186)</f>
        <v/>
      </c>
      <c r="AQ2186" s="40"/>
      <c r="AR2186" s="42">
        <f>+IF(Tabla1[[#This Row],[Fecha Baja]]="","",VALUE(1&amp;"/"&amp;MONTH(Tabla1[[#This Row],[Fecha Baja]])&amp;"/"&amp;YEAR(Tabla1[[#This Row],[Fecha Baja]])))</f>
        <v>43374</v>
      </c>
      <c r="AS2186" s="42" t="str">
        <f>IF(Tabla1[[#This Row],[Fecha Ingreso Plataforma]]="","",VALUE(1&amp;"/"&amp;MONTH(Tabla1[[#This Row],[Fecha Ingreso Plataforma]])&amp;"/"&amp;YEAR(Tabla1[[#This Row],[Fecha Ingreso Plataforma]])))</f>
        <v/>
      </c>
      <c r="AT2186" s="41" t="str">
        <f>+IF(AND(Tabla1[[#This Row],[dias]]&gt;=135,Tabla1[[#This Row],[Estado]]="Vigente"),"Si","No")</f>
        <v>No</v>
      </c>
      <c r="AU2186" s="37" t="str">
        <f>+IF(COUNTIF('PLAN EMPLEADO'!I:I,Tabla1[[#This Row],[Mail]])=0,"No","Si")</f>
        <v>No</v>
      </c>
      <c r="AV2186" s="89" t="s">
        <v>709</v>
      </c>
      <c r="AW2186" s="194"/>
    </row>
    <row r="2187" spans="1:49" x14ac:dyDescent="0.2">
      <c r="A2187" s="37" t="s">
        <v>27</v>
      </c>
      <c r="B2187" s="37" t="s">
        <v>3163</v>
      </c>
      <c r="C2187" s="37" t="s">
        <v>3264</v>
      </c>
      <c r="D2187" s="37" t="s">
        <v>30</v>
      </c>
      <c r="E2187" s="193" t="str">
        <f>+LEFT(Tabla1[[#This Row],[RutDV]],8)</f>
        <v>26400529</v>
      </c>
      <c r="F2187" s="193" t="str">
        <f>+RIGHT(Tabla1[[#This Row],[RutDV]],1)</f>
        <v>9</v>
      </c>
      <c r="G2187" s="37" t="s">
        <v>4165</v>
      </c>
      <c r="H2187" s="37" t="s">
        <v>4188</v>
      </c>
      <c r="I2187" s="37" t="str">
        <f>+TRIM(Tabla1[[#This Row],[Nombres]]&amp;" "&amp;Tabla1[[#This Row],[Apellidos]])</f>
        <v>YRUNU GARCIA FERNANDEZ</v>
      </c>
      <c r="J2187" s="37" t="s">
        <v>4562</v>
      </c>
      <c r="K2187" s="37" t="s">
        <v>4148</v>
      </c>
      <c r="L2187" s="37" t="s">
        <v>2494</v>
      </c>
      <c r="M2187" s="37" t="s">
        <v>2499</v>
      </c>
      <c r="N2187" s="37" t="s">
        <v>2499</v>
      </c>
      <c r="P2187" s="40">
        <v>43370</v>
      </c>
      <c r="Q2187" s="37"/>
      <c r="V2187" s="40">
        <v>33488</v>
      </c>
      <c r="W2187" s="37" t="s">
        <v>3342</v>
      </c>
      <c r="Y2187" s="37" t="str">
        <f>+IFERROR(VLOOKUP(Tabla1[[#This Row],[Supervisor]],STAFF!E:H,4,0),"")</f>
        <v/>
      </c>
      <c r="Z2187" s="40">
        <v>43367</v>
      </c>
      <c r="AA2187" s="40">
        <v>43383</v>
      </c>
      <c r="AB2187" s="37" t="s">
        <v>2516</v>
      </c>
      <c r="AC2187" s="40"/>
      <c r="AD2187" s="37" t="s">
        <v>4188</v>
      </c>
      <c r="AE2187" s="37" t="s">
        <v>4188</v>
      </c>
      <c r="AF2187" s="37">
        <v>19247</v>
      </c>
      <c r="AG2187" s="37" t="s">
        <v>4201</v>
      </c>
      <c r="AJ2187" s="37" t="s">
        <v>5215</v>
      </c>
      <c r="AK2187" s="37" t="s">
        <v>3342</v>
      </c>
      <c r="AL2187" s="37">
        <v>45</v>
      </c>
      <c r="AN2187" s="37">
        <f>+IF(AL2187=45,1,"")</f>
        <v>1</v>
      </c>
      <c r="AO2187" s="40">
        <f ca="1">+TODAY()</f>
        <v>44256</v>
      </c>
      <c r="AP2187" s="41" t="str">
        <f>+IF(Tabla1[[#This Row],[Fecha Ingreso Plataforma]]="","",AO2187-AC2187)</f>
        <v/>
      </c>
      <c r="AQ2187" s="40"/>
      <c r="AR2187" s="42">
        <f>+IF(Tabla1[[#This Row],[Fecha Baja]]="","",VALUE(1&amp;"/"&amp;MONTH(Tabla1[[#This Row],[Fecha Baja]])&amp;"/"&amp;YEAR(Tabla1[[#This Row],[Fecha Baja]])))</f>
        <v>43344</v>
      </c>
      <c r="AS2187" s="42" t="str">
        <f>IF(Tabla1[[#This Row],[Fecha Ingreso Plataforma]]="","",VALUE(1&amp;"/"&amp;MONTH(Tabla1[[#This Row],[Fecha Ingreso Plataforma]])&amp;"/"&amp;YEAR(Tabla1[[#This Row],[Fecha Ingreso Plataforma]])))</f>
        <v/>
      </c>
      <c r="AT2187" s="41" t="str">
        <f>+IF(AND(Tabla1[[#This Row],[dias]]&gt;=135,Tabla1[[#This Row],[Estado]]="Vigente"),"Si","No")</f>
        <v>No</v>
      </c>
      <c r="AU2187" s="37" t="str">
        <f>+IF(COUNTIF('PLAN EMPLEADO'!I:I,Tabla1[[#This Row],[Mail]])=0,"No","Si")</f>
        <v>No</v>
      </c>
      <c r="AV2187" s="89" t="s">
        <v>709</v>
      </c>
      <c r="AW2187" s="194"/>
    </row>
    <row r="2188" spans="1:49" x14ac:dyDescent="0.2">
      <c r="A2188" s="37" t="s">
        <v>27</v>
      </c>
      <c r="B2188" s="37" t="s">
        <v>3163</v>
      </c>
      <c r="C2188" s="37" t="s">
        <v>3264</v>
      </c>
      <c r="D2188" s="37" t="s">
        <v>30</v>
      </c>
      <c r="E2188" s="193" t="str">
        <f>+LEFT(Tabla1[[#This Row],[RutDV]],8)</f>
        <v>15966379</v>
      </c>
      <c r="F2188" s="193" t="str">
        <f>+RIGHT(Tabla1[[#This Row],[RutDV]],1)</f>
        <v>5</v>
      </c>
      <c r="G2188" s="37" t="s">
        <v>5076</v>
      </c>
      <c r="H2188" s="37" t="s">
        <v>5090</v>
      </c>
      <c r="I2188" s="37" t="str">
        <f>+TRIM(Tabla1[[#This Row],[Nombres]]&amp;" "&amp;Tabla1[[#This Row],[Apellidos]])</f>
        <v>ALEJANDRA ANTONELLA SOTO NORAMBUENA</v>
      </c>
      <c r="J2188" s="37" t="s">
        <v>5043</v>
      </c>
      <c r="K2188" s="37" t="s">
        <v>5044</v>
      </c>
      <c r="L2188" s="37" t="s">
        <v>2494</v>
      </c>
      <c r="M2188" s="37" t="s">
        <v>2499</v>
      </c>
      <c r="N2188" s="37" t="s">
        <v>3112</v>
      </c>
      <c r="P2188" s="40">
        <v>43480</v>
      </c>
      <c r="Q2188" s="37"/>
      <c r="V2188" s="40">
        <v>31022</v>
      </c>
      <c r="W2188" s="37" t="s">
        <v>3342</v>
      </c>
      <c r="Y2188" s="37" t="str">
        <f>+IFERROR(VLOOKUP(Tabla1[[#This Row],[Supervisor]],STAFF!E:H,4,0),"")</f>
        <v/>
      </c>
      <c r="Z2188" s="40">
        <v>43473</v>
      </c>
      <c r="AA2188" s="40">
        <v>43488</v>
      </c>
      <c r="AC2188" s="40"/>
      <c r="AD2188" s="37" t="s">
        <v>5090</v>
      </c>
      <c r="AE2188" s="37" t="s">
        <v>5090</v>
      </c>
      <c r="AF2188" s="37">
        <v>19090</v>
      </c>
      <c r="AG2188" s="37" t="s">
        <v>5109</v>
      </c>
      <c r="AJ2188" s="37" t="s">
        <v>5127</v>
      </c>
      <c r="AK2188" s="37" t="s">
        <v>3342</v>
      </c>
      <c r="AL2188" s="37" t="s">
        <v>709</v>
      </c>
      <c r="AN2188" s="37" t="str">
        <f>+IF(AL2188=45,1,"")</f>
        <v/>
      </c>
      <c r="AO2188" s="40">
        <f ca="1">+TODAY()</f>
        <v>44256</v>
      </c>
      <c r="AP2188" s="41" t="str">
        <f>+IF(Tabla1[[#This Row],[Fecha Ingreso Plataforma]]="","",AO2188-AC2188)</f>
        <v/>
      </c>
      <c r="AQ2188" s="40"/>
      <c r="AR2188" s="42">
        <f>+IF(Tabla1[[#This Row],[Fecha Baja]]="","",VALUE(1&amp;"/"&amp;MONTH(Tabla1[[#This Row],[Fecha Baja]])&amp;"/"&amp;YEAR(Tabla1[[#This Row],[Fecha Baja]])))</f>
        <v>43466</v>
      </c>
      <c r="AS2188" s="42" t="str">
        <f>IF(Tabla1[[#This Row],[Fecha Ingreso Plataforma]]="","",VALUE(1&amp;"/"&amp;MONTH(Tabla1[[#This Row],[Fecha Ingreso Plataforma]])&amp;"/"&amp;YEAR(Tabla1[[#This Row],[Fecha Ingreso Plataforma]])))</f>
        <v/>
      </c>
      <c r="AT2188" s="41" t="str">
        <f>+IF(AND(Tabla1[[#This Row],[dias]]&gt;=135,Tabla1[[#This Row],[Estado]]="Vigente"),"Si","No")</f>
        <v>No</v>
      </c>
      <c r="AU2188" s="37" t="str">
        <f>+IF(COUNTIF('PLAN EMPLEADO'!I:I,Tabla1[[#This Row],[Mail]])=0,"No","Si")</f>
        <v>No</v>
      </c>
      <c r="AV2188" s="89" t="s">
        <v>709</v>
      </c>
      <c r="AW2188" s="194"/>
    </row>
    <row r="2189" spans="1:49" x14ac:dyDescent="0.2">
      <c r="A2189" s="37" t="s">
        <v>27</v>
      </c>
      <c r="B2189" s="37" t="s">
        <v>3163</v>
      </c>
      <c r="C2189" s="37" t="s">
        <v>3264</v>
      </c>
      <c r="D2189" s="37" t="s">
        <v>30</v>
      </c>
      <c r="E2189" s="193" t="str">
        <f>+LEFT(Tabla1[[#This Row],[RutDV]],8)</f>
        <v>18924411</v>
      </c>
      <c r="F2189" s="193" t="str">
        <f>+RIGHT(Tabla1[[#This Row],[RutDV]],1)</f>
        <v>8</v>
      </c>
      <c r="G2189" s="37" t="s">
        <v>5086</v>
      </c>
      <c r="H2189" s="37" t="s">
        <v>5102</v>
      </c>
      <c r="I2189" s="37" t="str">
        <f>+TRIM(Tabla1[[#This Row],[Nombres]]&amp;" "&amp;Tabla1[[#This Row],[Apellidos]])</f>
        <v>CATALINA VANESSA FREDES CISTERNAS</v>
      </c>
      <c r="J2189" s="37" t="s">
        <v>5066</v>
      </c>
      <c r="K2189" s="37" t="s">
        <v>5067</v>
      </c>
      <c r="L2189" s="37" t="s">
        <v>2494</v>
      </c>
      <c r="M2189" s="37" t="s">
        <v>2499</v>
      </c>
      <c r="N2189" s="37" t="s">
        <v>3112</v>
      </c>
      <c r="P2189" s="40">
        <v>43473</v>
      </c>
      <c r="Q2189" s="37"/>
      <c r="V2189" s="40">
        <v>34927</v>
      </c>
      <c r="W2189" s="37" t="s">
        <v>3342</v>
      </c>
      <c r="Y2189" s="37" t="str">
        <f>+IFERROR(VLOOKUP(Tabla1[[#This Row],[Supervisor]],STAFF!E:H,4,0),"")</f>
        <v/>
      </c>
      <c r="Z2189" s="40">
        <v>43473</v>
      </c>
      <c r="AA2189" s="40">
        <v>43488</v>
      </c>
      <c r="AC2189" s="40"/>
      <c r="AD2189" s="37" t="s">
        <v>5102</v>
      </c>
      <c r="AE2189" s="37" t="s">
        <v>5102</v>
      </c>
      <c r="AF2189" s="37">
        <v>19229</v>
      </c>
      <c r="AG2189" s="37" t="s">
        <v>5121</v>
      </c>
      <c r="AJ2189" s="37" t="s">
        <v>5127</v>
      </c>
      <c r="AK2189" s="37" t="s">
        <v>3342</v>
      </c>
      <c r="AL2189" s="37" t="s">
        <v>709</v>
      </c>
      <c r="AN2189" s="37" t="str">
        <f>+IF(AL2189=45,1,"")</f>
        <v/>
      </c>
      <c r="AO2189" s="40">
        <f ca="1">+TODAY()</f>
        <v>44256</v>
      </c>
      <c r="AP2189" s="41" t="str">
        <f>+IF(Tabla1[[#This Row],[Fecha Ingreso Plataforma]]="","",AO2189-AC2189)</f>
        <v/>
      </c>
      <c r="AQ2189" s="40"/>
      <c r="AR2189" s="42">
        <f>+IF(Tabla1[[#This Row],[Fecha Baja]]="","",VALUE(1&amp;"/"&amp;MONTH(Tabla1[[#This Row],[Fecha Baja]])&amp;"/"&amp;YEAR(Tabla1[[#This Row],[Fecha Baja]])))</f>
        <v>43466</v>
      </c>
      <c r="AS2189" s="42" t="str">
        <f>IF(Tabla1[[#This Row],[Fecha Ingreso Plataforma]]="","",VALUE(1&amp;"/"&amp;MONTH(Tabla1[[#This Row],[Fecha Ingreso Plataforma]])&amp;"/"&amp;YEAR(Tabla1[[#This Row],[Fecha Ingreso Plataforma]])))</f>
        <v/>
      </c>
      <c r="AT2189" s="41" t="str">
        <f>+IF(AND(Tabla1[[#This Row],[dias]]&gt;=135,Tabla1[[#This Row],[Estado]]="Vigente"),"Si","No")</f>
        <v>No</v>
      </c>
      <c r="AU2189" s="37" t="str">
        <f>+IF(COUNTIF('PLAN EMPLEADO'!I:I,Tabla1[[#This Row],[Mail]])=0,"No","Si")</f>
        <v>No</v>
      </c>
      <c r="AV2189" s="89" t="s">
        <v>709</v>
      </c>
      <c r="AW2189" s="194"/>
    </row>
    <row r="2190" spans="1:49" x14ac:dyDescent="0.2">
      <c r="A2190" s="37" t="s">
        <v>27</v>
      </c>
      <c r="B2190" s="37" t="s">
        <v>3163</v>
      </c>
      <c r="C2190" s="37" t="s">
        <v>3264</v>
      </c>
      <c r="D2190" s="37" t="s">
        <v>30</v>
      </c>
      <c r="E2190" s="193" t="str">
        <f>+LEFT(Tabla1[[#This Row],[RutDV]],8)</f>
        <v>16463642</v>
      </c>
      <c r="F2190" s="193" t="str">
        <f>+RIGHT(Tabla1[[#This Row],[RutDV]],1)</f>
        <v>9</v>
      </c>
      <c r="G2190" s="37" t="s">
        <v>5088</v>
      </c>
      <c r="H2190" s="37" t="s">
        <v>5105</v>
      </c>
      <c r="I2190" s="37" t="str">
        <f>+TRIM(Tabla1[[#This Row],[Nombres]]&amp;" "&amp;Tabla1[[#This Row],[Apellidos]])</f>
        <v>SERGIO ALEJANDRO ALFARO OLIVARES</v>
      </c>
      <c r="J2190" s="37" t="s">
        <v>1826</v>
      </c>
      <c r="K2190" s="37" t="s">
        <v>5071</v>
      </c>
      <c r="L2190" s="37" t="s">
        <v>2494</v>
      </c>
      <c r="M2190" s="37" t="s">
        <v>2499</v>
      </c>
      <c r="N2190" s="37" t="s">
        <v>3112</v>
      </c>
      <c r="P2190" s="40">
        <v>43479</v>
      </c>
      <c r="Q2190" s="37"/>
      <c r="V2190" s="40">
        <v>31738</v>
      </c>
      <c r="W2190" s="37" t="s">
        <v>3342</v>
      </c>
      <c r="Y2190" s="37" t="str">
        <f>+IFERROR(VLOOKUP(Tabla1[[#This Row],[Supervisor]],STAFF!E:H,4,0),"")</f>
        <v/>
      </c>
      <c r="Z2190" s="40">
        <v>43473</v>
      </c>
      <c r="AA2190" s="40">
        <v>43488</v>
      </c>
      <c r="AC2190" s="40"/>
      <c r="AD2190" s="37" t="s">
        <v>5105</v>
      </c>
      <c r="AE2190" s="37" t="s">
        <v>5105</v>
      </c>
      <c r="AF2190" s="37">
        <v>19017</v>
      </c>
      <c r="AG2190" s="37" t="s">
        <v>5124</v>
      </c>
      <c r="AJ2190" s="37" t="s">
        <v>5127</v>
      </c>
      <c r="AK2190" s="37" t="s">
        <v>3342</v>
      </c>
      <c r="AL2190" s="37" t="s">
        <v>709</v>
      </c>
      <c r="AN2190" s="37" t="str">
        <f>+IF(AL2190=45,1,"")</f>
        <v/>
      </c>
      <c r="AO2190" s="40">
        <f ca="1">+TODAY()</f>
        <v>44256</v>
      </c>
      <c r="AP2190" s="41" t="str">
        <f>+IF(Tabla1[[#This Row],[Fecha Ingreso Plataforma]]="","",AO2190-AC2190)</f>
        <v/>
      </c>
      <c r="AQ2190" s="40"/>
      <c r="AR2190" s="42">
        <f>+IF(Tabla1[[#This Row],[Fecha Baja]]="","",VALUE(1&amp;"/"&amp;MONTH(Tabla1[[#This Row],[Fecha Baja]])&amp;"/"&amp;YEAR(Tabla1[[#This Row],[Fecha Baja]])))</f>
        <v>43466</v>
      </c>
      <c r="AS2190" s="42" t="str">
        <f>IF(Tabla1[[#This Row],[Fecha Ingreso Plataforma]]="","",VALUE(1&amp;"/"&amp;MONTH(Tabla1[[#This Row],[Fecha Ingreso Plataforma]])&amp;"/"&amp;YEAR(Tabla1[[#This Row],[Fecha Ingreso Plataforma]])))</f>
        <v/>
      </c>
      <c r="AT2190" s="41" t="str">
        <f>+IF(AND(Tabla1[[#This Row],[dias]]&gt;=135,Tabla1[[#This Row],[Estado]]="Vigente"),"Si","No")</f>
        <v>No</v>
      </c>
      <c r="AU2190" s="37" t="str">
        <f>+IF(COUNTIF('PLAN EMPLEADO'!I:I,Tabla1[[#This Row],[Mail]])=0,"No","Si")</f>
        <v>No</v>
      </c>
      <c r="AV2190" s="89" t="s">
        <v>709</v>
      </c>
      <c r="AW2190" s="194"/>
    </row>
    <row r="2191" spans="1:49" x14ac:dyDescent="0.2">
      <c r="A2191" s="37" t="s">
        <v>27</v>
      </c>
      <c r="B2191" s="37" t="s">
        <v>3163</v>
      </c>
      <c r="C2191" s="37" t="s">
        <v>3264</v>
      </c>
      <c r="D2191" s="37" t="s">
        <v>30</v>
      </c>
      <c r="E2191" s="193" t="str">
        <f>+LEFT(Tabla1[[#This Row],[RutDV]],8)</f>
        <v>17626806</v>
      </c>
      <c r="F2191" s="193" t="str">
        <f>+RIGHT(Tabla1[[#This Row],[RutDV]],1)</f>
        <v>9</v>
      </c>
      <c r="G2191" s="37" t="s">
        <v>5458</v>
      </c>
      <c r="H2191" s="37" t="s">
        <v>5470</v>
      </c>
      <c r="I2191" s="37" t="str">
        <f>+TRIM(Tabla1[[#This Row],[Nombres]]&amp;" "&amp;Tabla1[[#This Row],[Apellidos]])</f>
        <v>DAVID IGNACIO HERNANDEZ RODRIGUEZ</v>
      </c>
      <c r="J2191" s="37" t="s">
        <v>3305</v>
      </c>
      <c r="K2191" s="37" t="s">
        <v>5424</v>
      </c>
      <c r="L2191" s="37" t="s">
        <v>2494</v>
      </c>
      <c r="M2191" s="37" t="s">
        <v>2499</v>
      </c>
      <c r="N2191" s="37" t="s">
        <v>3112</v>
      </c>
      <c r="O2191" s="40"/>
      <c r="P2191" s="40">
        <v>43522</v>
      </c>
      <c r="Q2191" s="37"/>
      <c r="V2191" s="40">
        <v>33368</v>
      </c>
      <c r="W2191" s="37" t="s">
        <v>3342</v>
      </c>
      <c r="Y2191" s="37" t="str">
        <f>+IFERROR(VLOOKUP(Tabla1[[#This Row],[Supervisor]],STAFF!E:H,4,0),"")</f>
        <v/>
      </c>
      <c r="Z2191" s="40">
        <v>43508</v>
      </c>
      <c r="AA2191" s="40">
        <v>43528</v>
      </c>
      <c r="AC2191" s="40"/>
      <c r="AD2191" s="37" t="s">
        <v>5470</v>
      </c>
      <c r="AE2191" s="37" t="s">
        <v>5470</v>
      </c>
      <c r="AF2191" s="37">
        <v>19266</v>
      </c>
      <c r="AG2191" s="37" t="s">
        <v>5491</v>
      </c>
      <c r="AJ2191" s="37" t="s">
        <v>5510</v>
      </c>
      <c r="AK2191" s="37" t="s">
        <v>3342</v>
      </c>
      <c r="AL2191" s="37" t="s">
        <v>709</v>
      </c>
      <c r="AN2191" s="37" t="str">
        <f>+IF(AL2191=45,1,"")</f>
        <v/>
      </c>
      <c r="AO2191" s="40">
        <f ca="1">+TODAY()</f>
        <v>44256</v>
      </c>
      <c r="AP2191" s="41" t="str">
        <f>+IF(Tabla1[[#This Row],[Fecha Ingreso Plataforma]]="","",AO2191-AC2191)</f>
        <v/>
      </c>
      <c r="AQ2191" s="40"/>
      <c r="AR2191" s="42">
        <f>+IF(Tabla1[[#This Row],[Fecha Baja]]="","",VALUE(1&amp;"/"&amp;MONTH(Tabla1[[#This Row],[Fecha Baja]])&amp;"/"&amp;YEAR(Tabla1[[#This Row],[Fecha Baja]])))</f>
        <v>43497</v>
      </c>
      <c r="AS2191" s="42" t="str">
        <f>IF(Tabla1[[#This Row],[Fecha Ingreso Plataforma]]="","",VALUE(1&amp;"/"&amp;MONTH(Tabla1[[#This Row],[Fecha Ingreso Plataforma]])&amp;"/"&amp;YEAR(Tabla1[[#This Row],[Fecha Ingreso Plataforma]])))</f>
        <v/>
      </c>
      <c r="AT2191" s="41" t="str">
        <f>+IF(AND(Tabla1[[#This Row],[dias]]&gt;=135,Tabla1[[#This Row],[Estado]]="Vigente"),"Si","No")</f>
        <v>No</v>
      </c>
      <c r="AU2191" s="37" t="str">
        <f>+IF(COUNTIF('PLAN EMPLEADO'!I:I,Tabla1[[#This Row],[Mail]])=0,"No","Si")</f>
        <v>No</v>
      </c>
      <c r="AV2191" s="89" t="s">
        <v>709</v>
      </c>
      <c r="AW2191" s="194"/>
    </row>
    <row r="2192" spans="1:49" x14ac:dyDescent="0.2">
      <c r="A2192" s="37" t="s">
        <v>27</v>
      </c>
      <c r="B2192" s="37" t="s">
        <v>3163</v>
      </c>
      <c r="C2192" s="37" t="s">
        <v>3264</v>
      </c>
      <c r="D2192" s="37" t="s">
        <v>30</v>
      </c>
      <c r="E2192" s="193" t="str">
        <f>+LEFT(Tabla1[[#This Row],[RutDV]],8)</f>
        <v>26679363</v>
      </c>
      <c r="F2192" s="193" t="str">
        <f>+RIGHT(Tabla1[[#This Row],[RutDV]],1)</f>
        <v>4</v>
      </c>
      <c r="G2192" s="37" t="s">
        <v>5459</v>
      </c>
      <c r="H2192" s="37" t="s">
        <v>5471</v>
      </c>
      <c r="I2192" s="37" t="str">
        <f>+TRIM(Tabla1[[#This Row],[Nombres]]&amp;" "&amp;Tabla1[[#This Row],[Apellidos]])</f>
        <v>GELYAN JOSMAR PARICA ZEIDEN</v>
      </c>
      <c r="J2192" s="37" t="s">
        <v>5425</v>
      </c>
      <c r="K2192" s="37" t="s">
        <v>5426</v>
      </c>
      <c r="L2192" s="37" t="s">
        <v>2494</v>
      </c>
      <c r="M2192" s="37" t="s">
        <v>2499</v>
      </c>
      <c r="N2192" s="37" t="s">
        <v>7303</v>
      </c>
      <c r="O2192" s="37" t="s">
        <v>7304</v>
      </c>
      <c r="P2192" s="40">
        <v>43528</v>
      </c>
      <c r="Q2192" s="37"/>
      <c r="V2192" s="40">
        <v>33910</v>
      </c>
      <c r="W2192" s="37" t="s">
        <v>3342</v>
      </c>
      <c r="Y2192" s="37" t="str">
        <f>+IFERROR(VLOOKUP(Tabla1[[#This Row],[Supervisor]],STAFF!E:H,4,0),"")</f>
        <v/>
      </c>
      <c r="Z2192" s="40">
        <v>43508</v>
      </c>
      <c r="AA2192" s="40">
        <v>43528</v>
      </c>
      <c r="AC2192" s="40"/>
      <c r="AD2192" s="37" t="s">
        <v>5471</v>
      </c>
      <c r="AE2192" s="37" t="s">
        <v>5471</v>
      </c>
      <c r="AF2192" s="37">
        <v>19267</v>
      </c>
      <c r="AG2192" s="37" t="s">
        <v>5492</v>
      </c>
      <c r="AJ2192" s="37" t="s">
        <v>5510</v>
      </c>
      <c r="AK2192" s="37" t="s">
        <v>3342</v>
      </c>
      <c r="AL2192" s="37">
        <v>45</v>
      </c>
      <c r="AN2192" s="37">
        <f>+IF(AL2192=45,1,"")</f>
        <v>1</v>
      </c>
      <c r="AO2192" s="40">
        <f ca="1">+TODAY()</f>
        <v>44256</v>
      </c>
      <c r="AP2192" s="41" t="str">
        <f>+IF(Tabla1[[#This Row],[Fecha Ingreso Plataforma]]="","",AO2192-AC2192)</f>
        <v/>
      </c>
      <c r="AQ2192" s="40"/>
      <c r="AR2192" s="42">
        <f>+IF(Tabla1[[#This Row],[Fecha Baja]]="","",VALUE(1&amp;"/"&amp;MONTH(Tabla1[[#This Row],[Fecha Baja]])&amp;"/"&amp;YEAR(Tabla1[[#This Row],[Fecha Baja]])))</f>
        <v>43525</v>
      </c>
      <c r="AS2192" s="42" t="str">
        <f>IF(Tabla1[[#This Row],[Fecha Ingreso Plataforma]]="","",VALUE(1&amp;"/"&amp;MONTH(Tabla1[[#This Row],[Fecha Ingreso Plataforma]])&amp;"/"&amp;YEAR(Tabla1[[#This Row],[Fecha Ingreso Plataforma]])))</f>
        <v/>
      </c>
      <c r="AT2192" s="41" t="str">
        <f>+IF(AND(Tabla1[[#This Row],[dias]]&gt;=135,Tabla1[[#This Row],[Estado]]="Vigente"),"Si","No")</f>
        <v>No</v>
      </c>
      <c r="AU2192" s="37" t="str">
        <f>+IF(COUNTIF('PLAN EMPLEADO'!I:I,Tabla1[[#This Row],[Mail]])=0,"No","Si")</f>
        <v>No</v>
      </c>
      <c r="AV2192" s="89" t="s">
        <v>709</v>
      </c>
      <c r="AW2192" s="194"/>
    </row>
    <row r="2193" spans="1:49" x14ac:dyDescent="0.2">
      <c r="A2193" s="37" t="s">
        <v>27</v>
      </c>
      <c r="B2193" s="37" t="s">
        <v>3163</v>
      </c>
      <c r="C2193" s="37" t="s">
        <v>3264</v>
      </c>
      <c r="D2193" s="37" t="s">
        <v>30</v>
      </c>
      <c r="E2193" s="193" t="str">
        <f>+LEFT(Tabla1[[#This Row],[RutDV]],8)</f>
        <v>18823846</v>
      </c>
      <c r="F2193" s="193" t="str">
        <f>+RIGHT(Tabla1[[#This Row],[RutDV]],1)</f>
        <v>7</v>
      </c>
      <c r="G2193" s="37" t="s">
        <v>5463</v>
      </c>
      <c r="H2193" s="37" t="s">
        <v>5479</v>
      </c>
      <c r="I2193" s="37" t="str">
        <f>+TRIM(Tabla1[[#This Row],[Nombres]]&amp;" "&amp;Tabla1[[#This Row],[Apellidos]])</f>
        <v>IGNACIO FERNANDO PIZARRO PERALTA</v>
      </c>
      <c r="J2193" s="37" t="s">
        <v>5439</v>
      </c>
      <c r="K2193" s="37" t="s">
        <v>5440</v>
      </c>
      <c r="L2193" s="37" t="s">
        <v>2494</v>
      </c>
      <c r="M2193" s="37" t="s">
        <v>2499</v>
      </c>
      <c r="N2193" s="37" t="s">
        <v>3112</v>
      </c>
      <c r="O2193" s="40"/>
      <c r="P2193" s="40">
        <v>43521</v>
      </c>
      <c r="Q2193" s="37"/>
      <c r="V2193" s="40">
        <v>34734</v>
      </c>
      <c r="W2193" s="37" t="s">
        <v>3342</v>
      </c>
      <c r="Y2193" s="37" t="str">
        <f>+IFERROR(VLOOKUP(Tabla1[[#This Row],[Supervisor]],STAFF!E:H,4,0),"")</f>
        <v/>
      </c>
      <c r="Z2193" s="40">
        <v>43508</v>
      </c>
      <c r="AA2193" s="40">
        <v>43528</v>
      </c>
      <c r="AC2193" s="40"/>
      <c r="AD2193" s="37" t="s">
        <v>5479</v>
      </c>
      <c r="AE2193" s="37" t="s">
        <v>5479</v>
      </c>
      <c r="AF2193" s="37">
        <v>19286</v>
      </c>
      <c r="AG2193" s="37" t="s">
        <v>5500</v>
      </c>
      <c r="AJ2193" s="37" t="s">
        <v>5510</v>
      </c>
      <c r="AK2193" s="37" t="s">
        <v>3342</v>
      </c>
      <c r="AL2193" s="37" t="s">
        <v>709</v>
      </c>
      <c r="AN2193" s="37" t="str">
        <f>+IF(AL2193=45,1,"")</f>
        <v/>
      </c>
      <c r="AO2193" s="40">
        <f ca="1">+TODAY()</f>
        <v>44256</v>
      </c>
      <c r="AP2193" s="41" t="str">
        <f>+IF(Tabla1[[#This Row],[Fecha Ingreso Plataforma]]="","",AO2193-AC2193)</f>
        <v/>
      </c>
      <c r="AQ2193" s="40"/>
      <c r="AR2193" s="42">
        <f>+IF(Tabla1[[#This Row],[Fecha Baja]]="","",VALUE(1&amp;"/"&amp;MONTH(Tabla1[[#This Row],[Fecha Baja]])&amp;"/"&amp;YEAR(Tabla1[[#This Row],[Fecha Baja]])))</f>
        <v>43497</v>
      </c>
      <c r="AS2193" s="42" t="str">
        <f>IF(Tabla1[[#This Row],[Fecha Ingreso Plataforma]]="","",VALUE(1&amp;"/"&amp;MONTH(Tabla1[[#This Row],[Fecha Ingreso Plataforma]])&amp;"/"&amp;YEAR(Tabla1[[#This Row],[Fecha Ingreso Plataforma]])))</f>
        <v/>
      </c>
      <c r="AT2193" s="41" t="str">
        <f>+IF(AND(Tabla1[[#This Row],[dias]]&gt;=135,Tabla1[[#This Row],[Estado]]="Vigente"),"Si","No")</f>
        <v>No</v>
      </c>
      <c r="AU2193" s="37" t="str">
        <f>+IF(COUNTIF('PLAN EMPLEADO'!I:I,Tabla1[[#This Row],[Mail]])=0,"No","Si")</f>
        <v>No</v>
      </c>
      <c r="AV2193" s="89" t="s">
        <v>709</v>
      </c>
      <c r="AW2193" s="194"/>
    </row>
    <row r="2194" spans="1:49" x14ac:dyDescent="0.2">
      <c r="A2194" s="37" t="s">
        <v>27</v>
      </c>
      <c r="B2194" s="37" t="s">
        <v>3163</v>
      </c>
      <c r="C2194" s="37" t="s">
        <v>3264</v>
      </c>
      <c r="D2194" s="37" t="s">
        <v>30</v>
      </c>
      <c r="E2194" s="193" t="str">
        <f>+LEFT(Tabla1[[#This Row],[RutDV]],8)</f>
        <v>26587518</v>
      </c>
      <c r="F2194" s="193" t="str">
        <f>+RIGHT(Tabla1[[#This Row],[RutDV]],1)</f>
        <v>1</v>
      </c>
      <c r="G2194" s="37" t="s">
        <v>5461</v>
      </c>
      <c r="H2194" s="37" t="s">
        <v>5475</v>
      </c>
      <c r="I2194" s="37" t="str">
        <f>+TRIM(Tabla1[[#This Row],[Nombres]]&amp;" "&amp;Tabla1[[#This Row],[Apellidos]])</f>
        <v>MARIA GABRIELA ROMAN PEÑA</v>
      </c>
      <c r="J2194" s="37" t="s">
        <v>5420</v>
      </c>
      <c r="K2194" s="37" t="s">
        <v>5432</v>
      </c>
      <c r="L2194" s="37" t="s">
        <v>2494</v>
      </c>
      <c r="M2194" s="37" t="s">
        <v>2499</v>
      </c>
      <c r="N2194" s="37" t="s">
        <v>3112</v>
      </c>
      <c r="O2194" s="40"/>
      <c r="P2194" s="40">
        <v>43515</v>
      </c>
      <c r="Q2194" s="37"/>
      <c r="V2194" s="40">
        <v>35864</v>
      </c>
      <c r="W2194" s="37" t="s">
        <v>3342</v>
      </c>
      <c r="Y2194" s="37" t="str">
        <f>+IFERROR(VLOOKUP(Tabla1[[#This Row],[Supervisor]],STAFF!E:H,4,0),"")</f>
        <v/>
      </c>
      <c r="Z2194" s="40">
        <v>43508</v>
      </c>
      <c r="AA2194" s="40">
        <v>43528</v>
      </c>
      <c r="AC2194" s="40"/>
      <c r="AD2194" s="37" t="s">
        <v>5475</v>
      </c>
      <c r="AE2194" s="37" t="s">
        <v>5475</v>
      </c>
      <c r="AF2194" s="37">
        <v>19277</v>
      </c>
      <c r="AG2194" s="37" t="s">
        <v>5496</v>
      </c>
      <c r="AJ2194" s="37" t="s">
        <v>5510</v>
      </c>
      <c r="AK2194" s="37" t="s">
        <v>3342</v>
      </c>
      <c r="AL2194" s="37" t="s">
        <v>709</v>
      </c>
      <c r="AN2194" s="37" t="str">
        <f>+IF(AL2194=45,1,"")</f>
        <v/>
      </c>
      <c r="AO2194" s="40">
        <f ca="1">+TODAY()</f>
        <v>44256</v>
      </c>
      <c r="AP2194" s="41" t="str">
        <f>+IF(Tabla1[[#This Row],[Fecha Ingreso Plataforma]]="","",AO2194-AC2194)</f>
        <v/>
      </c>
      <c r="AQ2194" s="40"/>
      <c r="AR2194" s="42">
        <f>+IF(Tabla1[[#This Row],[Fecha Baja]]="","",VALUE(1&amp;"/"&amp;MONTH(Tabla1[[#This Row],[Fecha Baja]])&amp;"/"&amp;YEAR(Tabla1[[#This Row],[Fecha Baja]])))</f>
        <v>43497</v>
      </c>
      <c r="AS2194" s="42" t="str">
        <f>IF(Tabla1[[#This Row],[Fecha Ingreso Plataforma]]="","",VALUE(1&amp;"/"&amp;MONTH(Tabla1[[#This Row],[Fecha Ingreso Plataforma]])&amp;"/"&amp;YEAR(Tabla1[[#This Row],[Fecha Ingreso Plataforma]])))</f>
        <v/>
      </c>
      <c r="AT2194" s="41" t="str">
        <f>+IF(AND(Tabla1[[#This Row],[dias]]&gt;=135,Tabla1[[#This Row],[Estado]]="Vigente"),"Si","No")</f>
        <v>No</v>
      </c>
      <c r="AU2194" s="37" t="str">
        <f>+IF(COUNTIF('PLAN EMPLEADO'!I:I,Tabla1[[#This Row],[Mail]])=0,"No","Si")</f>
        <v>No</v>
      </c>
      <c r="AV2194" s="89" t="s">
        <v>709</v>
      </c>
      <c r="AW2194" s="194"/>
    </row>
    <row r="2195" spans="1:49" x14ac:dyDescent="0.2">
      <c r="A2195" s="37" t="s">
        <v>27</v>
      </c>
      <c r="B2195" s="37" t="s">
        <v>3163</v>
      </c>
      <c r="C2195" s="37" t="s">
        <v>3264</v>
      </c>
      <c r="D2195" s="37" t="s">
        <v>30</v>
      </c>
      <c r="E2195" s="193" t="str">
        <f>+LEFT(Tabla1[[#This Row],[RutDV]],8)</f>
        <v>18790739</v>
      </c>
      <c r="F2195" s="193" t="str">
        <f>+RIGHT(Tabla1[[#This Row],[RutDV]],1)</f>
        <v>K</v>
      </c>
      <c r="G2195" s="37" t="s">
        <v>5464</v>
      </c>
      <c r="H2195" s="37" t="s">
        <v>5480</v>
      </c>
      <c r="I2195" s="37" t="str">
        <f>+TRIM(Tabla1[[#This Row],[Nombres]]&amp;" "&amp;Tabla1[[#This Row],[Apellidos]])</f>
        <v>STEPHANID DE LA PAZ TRIGO SILVA</v>
      </c>
      <c r="J2195" s="37" t="s">
        <v>5441</v>
      </c>
      <c r="K2195" s="37" t="s">
        <v>5442</v>
      </c>
      <c r="L2195" s="37" t="s">
        <v>2494</v>
      </c>
      <c r="M2195" s="37" t="s">
        <v>2499</v>
      </c>
      <c r="N2195" s="37" t="s">
        <v>3112</v>
      </c>
      <c r="O2195" s="40"/>
      <c r="P2195" s="40">
        <v>43522</v>
      </c>
      <c r="Q2195" s="37"/>
      <c r="V2195" s="40">
        <v>34446</v>
      </c>
      <c r="W2195" s="37" t="s">
        <v>3342</v>
      </c>
      <c r="Y2195" s="37" t="str">
        <f>+IFERROR(VLOOKUP(Tabla1[[#This Row],[Supervisor]],STAFF!E:H,4,0),"")</f>
        <v/>
      </c>
      <c r="Z2195" s="40">
        <v>43508</v>
      </c>
      <c r="AA2195" s="40">
        <v>43528</v>
      </c>
      <c r="AC2195" s="40"/>
      <c r="AD2195" s="37" t="s">
        <v>5480</v>
      </c>
      <c r="AE2195" s="37" t="s">
        <v>5480</v>
      </c>
      <c r="AF2195" s="37">
        <v>19287</v>
      </c>
      <c r="AG2195" s="37" t="s">
        <v>5501</v>
      </c>
      <c r="AJ2195" s="37" t="s">
        <v>5510</v>
      </c>
      <c r="AK2195" s="37" t="s">
        <v>3342</v>
      </c>
      <c r="AL2195" s="37" t="s">
        <v>709</v>
      </c>
      <c r="AN2195" s="37" t="str">
        <f>+IF(AL2195=45,1,"")</f>
        <v/>
      </c>
      <c r="AO2195" s="40">
        <f ca="1">+TODAY()</f>
        <v>44256</v>
      </c>
      <c r="AP2195" s="41" t="str">
        <f>+IF(Tabla1[[#This Row],[Fecha Ingreso Plataforma]]="","",AO2195-AC2195)</f>
        <v/>
      </c>
      <c r="AQ2195" s="40"/>
      <c r="AR2195" s="42">
        <f>+IF(Tabla1[[#This Row],[Fecha Baja]]="","",VALUE(1&amp;"/"&amp;MONTH(Tabla1[[#This Row],[Fecha Baja]])&amp;"/"&amp;YEAR(Tabla1[[#This Row],[Fecha Baja]])))</f>
        <v>43497</v>
      </c>
      <c r="AS2195" s="42" t="str">
        <f>IF(Tabla1[[#This Row],[Fecha Ingreso Plataforma]]="","",VALUE(1&amp;"/"&amp;MONTH(Tabla1[[#This Row],[Fecha Ingreso Plataforma]])&amp;"/"&amp;YEAR(Tabla1[[#This Row],[Fecha Ingreso Plataforma]])))</f>
        <v/>
      </c>
      <c r="AT2195" s="41" t="str">
        <f>+IF(AND(Tabla1[[#This Row],[dias]]&gt;=135,Tabla1[[#This Row],[Estado]]="Vigente"),"Si","No")</f>
        <v>No</v>
      </c>
      <c r="AU2195" s="37" t="str">
        <f>+IF(COUNTIF('PLAN EMPLEADO'!I:I,Tabla1[[#This Row],[Mail]])=0,"No","Si")</f>
        <v>No</v>
      </c>
      <c r="AV2195" s="89" t="s">
        <v>709</v>
      </c>
      <c r="AW2195" s="194"/>
    </row>
    <row r="2196" spans="1:49" x14ac:dyDescent="0.2">
      <c r="A2196" s="37" t="s">
        <v>27</v>
      </c>
      <c r="B2196" s="37" t="s">
        <v>3163</v>
      </c>
      <c r="C2196" s="37" t="s">
        <v>3264</v>
      </c>
      <c r="D2196" s="37" t="s">
        <v>30</v>
      </c>
      <c r="E2196" s="193" t="str">
        <f>+LEFT(Tabla1[[#This Row],[RutDV]],8)</f>
        <v>20342301</v>
      </c>
      <c r="F2196" s="193" t="str">
        <f>+RIGHT(Tabla1[[#This Row],[RutDV]],1)</f>
        <v>2</v>
      </c>
      <c r="G2196" s="37" t="s">
        <v>6698</v>
      </c>
      <c r="H2196" s="37" t="s">
        <v>6887</v>
      </c>
      <c r="I2196" s="41" t="str">
        <f>+TRIM(Tabla1[[#This Row],[Nombres]]&amp;" "&amp;Tabla1[[#This Row],[Apellidos]])</f>
        <v>MARCOS DAVID BARRERA CAMPOS</v>
      </c>
      <c r="J2196" s="37" t="s">
        <v>6717</v>
      </c>
      <c r="K2196" s="37" t="s">
        <v>6718</v>
      </c>
      <c r="L2196" s="37" t="s">
        <v>2494</v>
      </c>
      <c r="M2196" s="37" t="s">
        <v>2499</v>
      </c>
      <c r="N2196" s="37" t="s">
        <v>3112</v>
      </c>
      <c r="P2196" s="40">
        <v>43689</v>
      </c>
      <c r="Q2196" s="37"/>
      <c r="R2196" s="45"/>
      <c r="S2196" s="45"/>
      <c r="T2196" s="45"/>
      <c r="U2196" s="45"/>
      <c r="V2196" s="40" t="s">
        <v>6728</v>
      </c>
      <c r="W2196" s="37" t="s">
        <v>7091</v>
      </c>
      <c r="X2196" s="37" t="s">
        <v>636</v>
      </c>
      <c r="Y2196" s="37" t="str">
        <f>+IFERROR(VLOOKUP(Tabla1[[#This Row],[Supervisor]],STAFF!E:H,4,0),"")</f>
        <v>WILLIAMS ENRIQUE DOMINGUEZ BARRADA</v>
      </c>
      <c r="Z2196" s="40">
        <v>43671</v>
      </c>
      <c r="AA2196" s="40">
        <v>43691</v>
      </c>
      <c r="AC2196" s="40"/>
      <c r="AD2196" s="37" t="s">
        <v>6887</v>
      </c>
      <c r="AE2196" s="37" t="s">
        <v>6887</v>
      </c>
      <c r="AF2196" s="37">
        <v>19247</v>
      </c>
      <c r="AG2196" s="37" t="s">
        <v>6899</v>
      </c>
      <c r="AJ2196" s="37" t="s">
        <v>6732</v>
      </c>
      <c r="AK2196" s="37" t="s">
        <v>6731</v>
      </c>
      <c r="AL2196" s="37" t="s">
        <v>709</v>
      </c>
      <c r="AN2196" s="37" t="str">
        <f>+IF(AL2196=45,1,"")</f>
        <v/>
      </c>
      <c r="AO2196" s="40">
        <f ca="1">+TODAY()</f>
        <v>44256</v>
      </c>
      <c r="AP2196" s="41" t="str">
        <f>+IF(Tabla1[[#This Row],[Fecha Ingreso Plataforma]]="","",AO2196-AC2196)</f>
        <v/>
      </c>
      <c r="AQ2196" s="40"/>
      <c r="AR2196" s="42">
        <f>+IF(Tabla1[[#This Row],[Fecha Baja]]="","",VALUE(1&amp;"/"&amp;MONTH(Tabla1[[#This Row],[Fecha Baja]])&amp;"/"&amp;YEAR(Tabla1[[#This Row],[Fecha Baja]])))</f>
        <v>43678</v>
      </c>
      <c r="AS2196" s="42" t="str">
        <f>IF(Tabla1[[#This Row],[Fecha Ingreso Plataforma]]="","",VALUE(1&amp;"/"&amp;MONTH(Tabla1[[#This Row],[Fecha Ingreso Plataforma]])&amp;"/"&amp;YEAR(Tabla1[[#This Row],[Fecha Ingreso Plataforma]])))</f>
        <v/>
      </c>
      <c r="AT2196" s="41" t="str">
        <f>+IF(AND(Tabla1[[#This Row],[dias]]&gt;=135,Tabla1[[#This Row],[Estado]]="Vigente"),"Si","No")</f>
        <v>No</v>
      </c>
      <c r="AU2196" s="37" t="str">
        <f>+IF(COUNTIF('PLAN EMPLEADO'!I:I,Tabla1[[#This Row],[Mail]])=0,"No","Si")</f>
        <v>No</v>
      </c>
      <c r="AV2196" s="89" t="s">
        <v>709</v>
      </c>
      <c r="AW2196" s="194"/>
    </row>
    <row r="2197" spans="1:49" x14ac:dyDescent="0.2">
      <c r="A2197" s="37" t="s">
        <v>27</v>
      </c>
      <c r="B2197" s="37" t="s">
        <v>3163</v>
      </c>
      <c r="C2197" s="37" t="s">
        <v>3264</v>
      </c>
      <c r="D2197" s="37" t="s">
        <v>30</v>
      </c>
      <c r="E2197" s="193" t="str">
        <f>+LEFT(Tabla1[[#This Row],[RutDV]],8)</f>
        <v>18632383</v>
      </c>
      <c r="F2197" s="193" t="str">
        <f>+RIGHT(Tabla1[[#This Row],[RutDV]],1)</f>
        <v>1</v>
      </c>
      <c r="G2197" s="37" t="s">
        <v>7511</v>
      </c>
      <c r="H2197" s="37" t="s">
        <v>7652</v>
      </c>
      <c r="I2197" s="41" t="str">
        <f>+TRIM(Tabla1[[#This Row],[Nombres]]&amp;" "&amp;Tabla1[[#This Row],[Apellidos]])</f>
        <v>KEVIN CAMILO VALDIVIA SEPULVEDA</v>
      </c>
      <c r="J2197" s="37" t="s">
        <v>7466</v>
      </c>
      <c r="K2197" s="37" t="s">
        <v>7467</v>
      </c>
      <c r="L2197" s="37" t="s">
        <v>2494</v>
      </c>
      <c r="M2197" s="37" t="s">
        <v>2499</v>
      </c>
      <c r="N2197" s="37" t="s">
        <v>3112</v>
      </c>
      <c r="P2197" s="40">
        <v>43804</v>
      </c>
      <c r="R2197" s="45"/>
      <c r="S2197" s="45"/>
      <c r="T2197" s="45"/>
      <c r="U2197" s="45"/>
      <c r="V2197" s="40" t="s">
        <v>6723</v>
      </c>
      <c r="W2197" s="40" t="s">
        <v>7509</v>
      </c>
      <c r="Y2197" s="37" t="str">
        <f>+IFERROR(VLOOKUP(Tabla1[[#This Row],[Supervisor]],STAFF!E:H,4,0),"")</f>
        <v/>
      </c>
      <c r="Z2197" s="40">
        <v>43787</v>
      </c>
      <c r="AA2197" s="40">
        <v>43805</v>
      </c>
      <c r="AC2197" s="40"/>
      <c r="AD2197" s="37" t="s">
        <v>7652</v>
      </c>
      <c r="AE2197" s="37" t="s">
        <v>7652</v>
      </c>
      <c r="AF2197" s="37">
        <v>19174</v>
      </c>
      <c r="AG2197" s="37" t="s">
        <v>7667</v>
      </c>
      <c r="AJ2197" s="37" t="s">
        <v>7510</v>
      </c>
      <c r="AK2197" s="40" t="s">
        <v>7509</v>
      </c>
      <c r="AL2197" s="37" t="s">
        <v>709</v>
      </c>
      <c r="AM2197" s="37" t="s">
        <v>3519</v>
      </c>
      <c r="AN2197" s="37" t="str">
        <f>+IF(AL2197=45,1,"")</f>
        <v/>
      </c>
      <c r="AO2197" s="40">
        <f ca="1">+TODAY()</f>
        <v>44256</v>
      </c>
      <c r="AP2197" s="41" t="str">
        <f>+IF(Tabla1[[#This Row],[Fecha Ingreso Plataforma]]="","",AO2197-AC2197)</f>
        <v/>
      </c>
      <c r="AQ2197" s="40"/>
      <c r="AR2197" s="42">
        <f>+IF(Tabla1[[#This Row],[Fecha Baja]]="","",VALUE(1&amp;"/"&amp;MONTH(Tabla1[[#This Row],[Fecha Baja]])&amp;"/"&amp;YEAR(Tabla1[[#This Row],[Fecha Baja]])))</f>
        <v>43800</v>
      </c>
      <c r="AS2197" s="42" t="str">
        <f>IF(Tabla1[[#This Row],[Fecha Ingreso Plataforma]]="","",VALUE(1&amp;"/"&amp;MONTH(Tabla1[[#This Row],[Fecha Ingreso Plataforma]])&amp;"/"&amp;YEAR(Tabla1[[#This Row],[Fecha Ingreso Plataforma]])))</f>
        <v/>
      </c>
      <c r="AT2197" s="41" t="str">
        <f>+IF(AND(Tabla1[[#This Row],[dias]]&gt;=135,Tabla1[[#This Row],[Estado]]="Vigente"),"Si","No")</f>
        <v>No</v>
      </c>
      <c r="AU2197" s="41" t="str">
        <f>+IF(COUNTIF('PLAN EMPLEADO'!I:I,Tabla1[[#This Row],[Mail]])=0,"No","Si")</f>
        <v>No</v>
      </c>
      <c r="AV2197" s="89" t="s">
        <v>709</v>
      </c>
      <c r="AW2197" s="194"/>
    </row>
    <row r="2198" spans="1:49" x14ac:dyDescent="0.2">
      <c r="A2198" s="37" t="s">
        <v>27</v>
      </c>
      <c r="B2198" s="37" t="s">
        <v>3163</v>
      </c>
      <c r="C2198" s="37" t="s">
        <v>3264</v>
      </c>
      <c r="D2198" s="37" t="s">
        <v>30</v>
      </c>
      <c r="E2198" s="193" t="str">
        <f>+LEFT(Tabla1[[#This Row],[RutDV]],8)</f>
        <v>25674765</v>
      </c>
      <c r="F2198" s="193" t="str">
        <f>+RIGHT(Tabla1[[#This Row],[RutDV]],1)</f>
        <v>0</v>
      </c>
      <c r="G2198" s="37" t="s">
        <v>7525</v>
      </c>
      <c r="H2198" s="37" t="s">
        <v>7666</v>
      </c>
      <c r="I2198" s="41" t="str">
        <f>+TRIM(Tabla1[[#This Row],[Nombres]]&amp;" "&amp;Tabla1[[#This Row],[Apellidos]])</f>
        <v>LAURA ISABEL MOLINA PULIDO</v>
      </c>
      <c r="J2198" s="37" t="s">
        <v>7493</v>
      </c>
      <c r="K2198" s="37" t="s">
        <v>7494</v>
      </c>
      <c r="L2198" s="37" t="s">
        <v>2494</v>
      </c>
      <c r="M2198" s="37" t="s">
        <v>2499</v>
      </c>
      <c r="N2198" s="37" t="s">
        <v>3112</v>
      </c>
      <c r="P2198" s="40">
        <v>43808</v>
      </c>
      <c r="R2198" s="45"/>
      <c r="S2198" s="45"/>
      <c r="T2198" s="45"/>
      <c r="U2198" s="45"/>
      <c r="V2198" s="40" t="s">
        <v>7508</v>
      </c>
      <c r="W2198" s="40" t="s">
        <v>7509</v>
      </c>
      <c r="Y2198" s="37" t="str">
        <f>+IFERROR(VLOOKUP(Tabla1[[#This Row],[Supervisor]],STAFF!E:H,4,0),"")</f>
        <v/>
      </c>
      <c r="Z2198" s="40">
        <v>43787</v>
      </c>
      <c r="AA2198" s="40">
        <v>43805</v>
      </c>
      <c r="AC2198" s="40"/>
      <c r="AD2198" s="37" t="s">
        <v>7666</v>
      </c>
      <c r="AE2198" s="37" t="s">
        <v>7666</v>
      </c>
      <c r="AF2198" s="37">
        <v>19268</v>
      </c>
      <c r="AG2198" s="37" t="s">
        <v>7682</v>
      </c>
      <c r="AJ2198" s="37" t="s">
        <v>7510</v>
      </c>
      <c r="AK2198" s="40" t="s">
        <v>7509</v>
      </c>
      <c r="AL2198" s="37" t="s">
        <v>709</v>
      </c>
      <c r="AM2198" s="37" t="s">
        <v>3519</v>
      </c>
      <c r="AN2198" s="37" t="str">
        <f>+IF(AL2198=45,1,"")</f>
        <v/>
      </c>
      <c r="AO2198" s="40">
        <f ca="1">+TODAY()</f>
        <v>44256</v>
      </c>
      <c r="AP2198" s="41" t="str">
        <f>+IF(Tabla1[[#This Row],[Fecha Ingreso Plataforma]]="","",AO2198-AC2198)</f>
        <v/>
      </c>
      <c r="AQ2198" s="40"/>
      <c r="AR2198" s="42">
        <f>+IF(Tabla1[[#This Row],[Fecha Baja]]="","",VALUE(1&amp;"/"&amp;MONTH(Tabla1[[#This Row],[Fecha Baja]])&amp;"/"&amp;YEAR(Tabla1[[#This Row],[Fecha Baja]])))</f>
        <v>43800</v>
      </c>
      <c r="AS2198" s="42" t="str">
        <f>IF(Tabla1[[#This Row],[Fecha Ingreso Plataforma]]="","",VALUE(1&amp;"/"&amp;MONTH(Tabla1[[#This Row],[Fecha Ingreso Plataforma]])&amp;"/"&amp;YEAR(Tabla1[[#This Row],[Fecha Ingreso Plataforma]])))</f>
        <v/>
      </c>
      <c r="AT2198" s="41" t="str">
        <f>+IF(AND(Tabla1[[#This Row],[dias]]&gt;=135,Tabla1[[#This Row],[Estado]]="Vigente"),"Si","No")</f>
        <v>No</v>
      </c>
      <c r="AU2198" s="41" t="str">
        <f>+IF(COUNTIF('PLAN EMPLEADO'!I:I,Tabla1[[#This Row],[Mail]])=0,"No","Si")</f>
        <v>No</v>
      </c>
      <c r="AV2198" s="89" t="s">
        <v>709</v>
      </c>
      <c r="AW2198" s="194"/>
    </row>
    <row r="2199" spans="1:49" x14ac:dyDescent="0.2">
      <c r="A2199" s="37" t="s">
        <v>27</v>
      </c>
      <c r="B2199" s="37" t="s">
        <v>3163</v>
      </c>
      <c r="C2199" s="37" t="s">
        <v>3264</v>
      </c>
      <c r="D2199" s="37" t="s">
        <v>30</v>
      </c>
      <c r="E2199" s="193" t="str">
        <f>+LEFT(Tabla1[[#This Row],[RutDV]],8)</f>
        <v>18633521</v>
      </c>
      <c r="F2199" s="193" t="str">
        <f>+RIGHT(Tabla1[[#This Row],[RutDV]],1)</f>
        <v>K</v>
      </c>
      <c r="G2199" s="37" t="s">
        <v>7522</v>
      </c>
      <c r="H2199" s="37" t="s">
        <v>7663</v>
      </c>
      <c r="I2199" s="41" t="str">
        <f>+TRIM(Tabla1[[#This Row],[Nombres]]&amp;" "&amp;Tabla1[[#This Row],[Apellidos]])</f>
        <v>NELSON ANDRES VEGA TORREJON</v>
      </c>
      <c r="J2199" s="37" t="s">
        <v>7487</v>
      </c>
      <c r="K2199" s="37" t="s">
        <v>7488</v>
      </c>
      <c r="L2199" s="37" t="s">
        <v>2494</v>
      </c>
      <c r="M2199" s="37" t="s">
        <v>2499</v>
      </c>
      <c r="N2199" s="37" t="s">
        <v>3596</v>
      </c>
      <c r="P2199" s="40">
        <v>43805</v>
      </c>
      <c r="R2199" s="45"/>
      <c r="S2199" s="45"/>
      <c r="T2199" s="45"/>
      <c r="U2199" s="45"/>
      <c r="V2199" s="40" t="s">
        <v>7505</v>
      </c>
      <c r="W2199" s="40" t="s">
        <v>7509</v>
      </c>
      <c r="Y2199" s="37" t="str">
        <f>+IFERROR(VLOOKUP(Tabla1[[#This Row],[Supervisor]],STAFF!E:H,4,0),"")</f>
        <v/>
      </c>
      <c r="Z2199" s="40">
        <v>43787</v>
      </c>
      <c r="AA2199" s="40">
        <v>43805</v>
      </c>
      <c r="AC2199" s="40"/>
      <c r="AD2199" s="37" t="s">
        <v>7663</v>
      </c>
      <c r="AE2199" s="37" t="s">
        <v>7663</v>
      </c>
      <c r="AF2199" s="37">
        <v>19257</v>
      </c>
      <c r="AG2199" s="37" t="s">
        <v>7679</v>
      </c>
      <c r="AJ2199" s="37" t="s">
        <v>7510</v>
      </c>
      <c r="AK2199" s="40" t="s">
        <v>7509</v>
      </c>
      <c r="AL2199" s="37" t="s">
        <v>709</v>
      </c>
      <c r="AM2199" s="37" t="s">
        <v>3519</v>
      </c>
      <c r="AN2199" s="37" t="str">
        <f>+IF(AL2199=45,1,"")</f>
        <v/>
      </c>
      <c r="AO2199" s="40">
        <f ca="1">+TODAY()</f>
        <v>44256</v>
      </c>
      <c r="AP2199" s="41" t="str">
        <f>+IF(Tabla1[[#This Row],[Fecha Ingreso Plataforma]]="","",AO2199-AC2199)</f>
        <v/>
      </c>
      <c r="AQ2199" s="40"/>
      <c r="AR2199" s="42">
        <f>+IF(Tabla1[[#This Row],[Fecha Baja]]="","",VALUE(1&amp;"/"&amp;MONTH(Tabla1[[#This Row],[Fecha Baja]])&amp;"/"&amp;YEAR(Tabla1[[#This Row],[Fecha Baja]])))</f>
        <v>43800</v>
      </c>
      <c r="AS2199" s="42" t="str">
        <f>IF(Tabla1[[#This Row],[Fecha Ingreso Plataforma]]="","",VALUE(1&amp;"/"&amp;MONTH(Tabla1[[#This Row],[Fecha Ingreso Plataforma]])&amp;"/"&amp;YEAR(Tabla1[[#This Row],[Fecha Ingreso Plataforma]])))</f>
        <v/>
      </c>
      <c r="AT2199" s="41" t="str">
        <f>+IF(AND(Tabla1[[#This Row],[dias]]&gt;=135,Tabla1[[#This Row],[Estado]]="Vigente"),"Si","No")</f>
        <v>No</v>
      </c>
      <c r="AU2199" s="41" t="str">
        <f>+IF(COUNTIF('PLAN EMPLEADO'!I:I,Tabla1[[#This Row],[Mail]])=0,"No","Si")</f>
        <v>No</v>
      </c>
      <c r="AV2199" s="89" t="s">
        <v>709</v>
      </c>
      <c r="AW2199" s="194"/>
    </row>
    <row r="2200" spans="1:49" x14ac:dyDescent="0.2">
      <c r="A2200" s="37" t="s">
        <v>27</v>
      </c>
      <c r="B2200" s="37" t="s">
        <v>3163</v>
      </c>
      <c r="C2200" s="37" t="s">
        <v>3264</v>
      </c>
      <c r="D2200" s="37" t="s">
        <v>30</v>
      </c>
      <c r="E2200" s="193" t="str">
        <f>+LEFT(Tabla1[[#This Row],[RutDV]],8)</f>
        <v>18178206</v>
      </c>
      <c r="F2200" s="193" t="str">
        <f>+RIGHT(Tabla1[[#This Row],[RutDV]],1)</f>
        <v>4</v>
      </c>
      <c r="G2200" s="37" t="s">
        <v>7909</v>
      </c>
      <c r="H2200" s="37" t="s">
        <v>7936</v>
      </c>
      <c r="I2200" s="41" t="str">
        <f>+TRIM(Tabla1[[#This Row],[Nombres]]&amp;" "&amp;Tabla1[[#This Row],[Apellidos]])</f>
        <v>CRISTHOFER LEONARDO PARDO ESQUIVEL</v>
      </c>
      <c r="J2200" s="37" t="s">
        <v>7887</v>
      </c>
      <c r="K2200" s="37" t="s">
        <v>7888</v>
      </c>
      <c r="L2200" s="37" t="s">
        <v>2494</v>
      </c>
      <c r="M2200" s="37" t="s">
        <v>2499</v>
      </c>
      <c r="N2200" s="37" t="s">
        <v>3112</v>
      </c>
      <c r="P2200" s="40">
        <v>43832</v>
      </c>
      <c r="R2200" s="45"/>
      <c r="S2200" s="45"/>
      <c r="T2200" s="45"/>
      <c r="U2200" s="45"/>
      <c r="V2200" s="40" t="s">
        <v>7920</v>
      </c>
      <c r="W2200" s="40" t="s">
        <v>7932</v>
      </c>
      <c r="Y2200" s="37" t="str">
        <f>+IFERROR(VLOOKUP(Tabla1[[#This Row],[Supervisor]],STAFF!E:H,4,0),"")</f>
        <v/>
      </c>
      <c r="Z2200" s="40">
        <v>43810</v>
      </c>
      <c r="AA2200" s="40">
        <v>43833</v>
      </c>
      <c r="AC2200" s="40"/>
      <c r="AD2200" s="37" t="s">
        <v>7936</v>
      </c>
      <c r="AE2200" s="37" t="s">
        <v>7936</v>
      </c>
      <c r="AF2200" s="37">
        <v>19367</v>
      </c>
      <c r="AG2200" s="37" t="s">
        <v>7950</v>
      </c>
      <c r="AJ2200" s="37" t="s">
        <v>7931</v>
      </c>
      <c r="AK2200" s="40" t="s">
        <v>7932</v>
      </c>
      <c r="AL2200" s="37" t="s">
        <v>709</v>
      </c>
      <c r="AM2200" s="37" t="s">
        <v>3519</v>
      </c>
      <c r="AN2200" s="37" t="str">
        <f>+IF(AL2200=45,1,"")</f>
        <v/>
      </c>
      <c r="AO2200" s="40">
        <f ca="1">+TODAY()</f>
        <v>44256</v>
      </c>
      <c r="AP2200" s="41" t="str">
        <f>+IF(Tabla1[[#This Row],[Fecha Ingreso Plataforma]]="","",AO2200-AC2200)</f>
        <v/>
      </c>
      <c r="AQ2200" s="40"/>
      <c r="AR2200" s="42">
        <f>+IF(Tabla1[[#This Row],[Fecha Baja]]="","",VALUE(1&amp;"/"&amp;MONTH(Tabla1[[#This Row],[Fecha Baja]])&amp;"/"&amp;YEAR(Tabla1[[#This Row],[Fecha Baja]])))</f>
        <v>43831</v>
      </c>
      <c r="AS2200" s="42" t="str">
        <f>IF(Tabla1[[#This Row],[Fecha Ingreso Plataforma]]="","",VALUE(1&amp;"/"&amp;MONTH(Tabla1[[#This Row],[Fecha Ingreso Plataforma]])&amp;"/"&amp;YEAR(Tabla1[[#This Row],[Fecha Ingreso Plataforma]])))</f>
        <v/>
      </c>
      <c r="AT2200" s="41" t="str">
        <f>+IF(AND(Tabla1[[#This Row],[dias]]&gt;=135,Tabla1[[#This Row],[Estado]]="Vigente"),"Si","No")</f>
        <v>No</v>
      </c>
      <c r="AU2200" s="41" t="str">
        <f>+IF(COUNTIF('PLAN EMPLEADO'!I:I,Tabla1[[#This Row],[Mail]])=0,"No","Si")</f>
        <v>No</v>
      </c>
      <c r="AV2200" s="89" t="s">
        <v>709</v>
      </c>
      <c r="AW2200" s="194"/>
    </row>
    <row r="2201" spans="1:49" x14ac:dyDescent="0.2">
      <c r="A2201" s="37" t="s">
        <v>27</v>
      </c>
      <c r="B2201" s="37" t="s">
        <v>3163</v>
      </c>
      <c r="C2201" s="37" t="s">
        <v>3264</v>
      </c>
      <c r="D2201" s="37" t="s">
        <v>30</v>
      </c>
      <c r="E2201" s="193" t="str">
        <f>+LEFT(Tabla1[[#This Row],[RutDV]],8)</f>
        <v>18114694</v>
      </c>
      <c r="F2201" s="193" t="str">
        <f>+RIGHT(Tabla1[[#This Row],[RutDV]],1)</f>
        <v>4</v>
      </c>
      <c r="G2201" s="37">
        <v>18114694</v>
      </c>
      <c r="H2201" s="37" t="s">
        <v>7938</v>
      </c>
      <c r="I2201" s="41" t="str">
        <f>+TRIM(Tabla1[[#This Row],[Nombres]]&amp;" "&amp;Tabla1[[#This Row],[Apellidos]])</f>
        <v>GERARDO ENRIQUE MONTERO ESCOBAR</v>
      </c>
      <c r="J2201" s="37" t="s">
        <v>7890</v>
      </c>
      <c r="K2201" s="37" t="s">
        <v>7891</v>
      </c>
      <c r="L2201" s="37" t="s">
        <v>2494</v>
      </c>
      <c r="M2201" s="37" t="s">
        <v>2499</v>
      </c>
      <c r="N2201" s="37" t="s">
        <v>3112</v>
      </c>
      <c r="P2201" s="40">
        <v>43836</v>
      </c>
      <c r="R2201" s="45"/>
      <c r="S2201" s="45"/>
      <c r="T2201" s="45"/>
      <c r="U2201" s="45"/>
      <c r="V2201" s="40" t="s">
        <v>7922</v>
      </c>
      <c r="W2201" s="40" t="s">
        <v>7932</v>
      </c>
      <c r="Y2201" s="37" t="str">
        <f>+IFERROR(VLOOKUP(Tabla1[[#This Row],[Supervisor]],STAFF!E:H,4,0),"")</f>
        <v/>
      </c>
      <c r="Z2201" s="40">
        <v>43810</v>
      </c>
      <c r="AA2201" s="40">
        <v>43833</v>
      </c>
      <c r="AC2201" s="40"/>
      <c r="AD2201" s="37" t="s">
        <v>7938</v>
      </c>
      <c r="AE2201" s="37" t="s">
        <v>7938</v>
      </c>
      <c r="AF2201" s="37">
        <v>19369</v>
      </c>
      <c r="AG2201" s="37" t="s">
        <v>7952</v>
      </c>
      <c r="AJ2201" s="37" t="s">
        <v>7931</v>
      </c>
      <c r="AK2201" s="40" t="s">
        <v>7932</v>
      </c>
      <c r="AL2201" s="37" t="s">
        <v>709</v>
      </c>
      <c r="AM2201" s="37" t="s">
        <v>3519</v>
      </c>
      <c r="AN2201" s="37" t="str">
        <f>+IF(AL2201=45,1,"")</f>
        <v/>
      </c>
      <c r="AO2201" s="40">
        <f ca="1">+TODAY()</f>
        <v>44256</v>
      </c>
      <c r="AP2201" s="41" t="str">
        <f>+IF(Tabla1[[#This Row],[Fecha Ingreso Plataforma]]="","",AO2201-AC2201)</f>
        <v/>
      </c>
      <c r="AQ2201" s="40"/>
      <c r="AR2201" s="42">
        <f>+IF(Tabla1[[#This Row],[Fecha Baja]]="","",VALUE(1&amp;"/"&amp;MONTH(Tabla1[[#This Row],[Fecha Baja]])&amp;"/"&amp;YEAR(Tabla1[[#This Row],[Fecha Baja]])))</f>
        <v>43831</v>
      </c>
      <c r="AS2201" s="42" t="str">
        <f>IF(Tabla1[[#This Row],[Fecha Ingreso Plataforma]]="","",VALUE(1&amp;"/"&amp;MONTH(Tabla1[[#This Row],[Fecha Ingreso Plataforma]])&amp;"/"&amp;YEAR(Tabla1[[#This Row],[Fecha Ingreso Plataforma]])))</f>
        <v/>
      </c>
      <c r="AT2201" s="41" t="str">
        <f>+IF(AND(Tabla1[[#This Row],[dias]]&gt;=135,Tabla1[[#This Row],[Estado]]="Vigente"),"Si","No")</f>
        <v>No</v>
      </c>
      <c r="AU2201" s="41" t="str">
        <f>+IF(COUNTIF('PLAN EMPLEADO'!I:I,Tabla1[[#This Row],[Mail]])=0,"No","Si")</f>
        <v>No</v>
      </c>
      <c r="AV2201" s="89" t="s">
        <v>709</v>
      </c>
      <c r="AW2201" s="194"/>
    </row>
    <row r="2202" spans="1:49" x14ac:dyDescent="0.2">
      <c r="A2202" s="37" t="s">
        <v>27</v>
      </c>
      <c r="B2202" s="37" t="s">
        <v>3163</v>
      </c>
      <c r="C2202" s="37" t="s">
        <v>3264</v>
      </c>
      <c r="D2202" s="37" t="s">
        <v>30</v>
      </c>
      <c r="E2202" s="193" t="str">
        <f>+LEFT(Tabla1[[#This Row],[RutDV]],8)</f>
        <v>18449966</v>
      </c>
      <c r="F2202" s="193" t="str">
        <f>+RIGHT(Tabla1[[#This Row],[RutDV]],1)</f>
        <v>5</v>
      </c>
      <c r="G2202" s="37" t="s">
        <v>7906</v>
      </c>
      <c r="H2202" s="37" t="s">
        <v>7933</v>
      </c>
      <c r="I2202" s="41" t="str">
        <f>+TRIM(Tabla1[[#This Row],[Nombres]]&amp;" "&amp;Tabla1[[#This Row],[Apellidos]])</f>
        <v>KARINA ANDREA DIAZ MIRANDA</v>
      </c>
      <c r="J2202" s="37" t="s">
        <v>4527</v>
      </c>
      <c r="K2202" s="37" t="s">
        <v>7882</v>
      </c>
      <c r="L2202" s="37" t="s">
        <v>2494</v>
      </c>
      <c r="M2202" s="37" t="s">
        <v>2499</v>
      </c>
      <c r="N2202" s="37" t="s">
        <v>3112</v>
      </c>
      <c r="P2202" s="40">
        <v>43819</v>
      </c>
      <c r="R2202" s="45"/>
      <c r="S2202" s="45"/>
      <c r="T2202" s="45"/>
      <c r="U2202" s="45"/>
      <c r="V2202" s="40" t="s">
        <v>7917</v>
      </c>
      <c r="W2202" s="40" t="s">
        <v>7932</v>
      </c>
      <c r="Y2202" s="37" t="str">
        <f>+IFERROR(VLOOKUP(Tabla1[[#This Row],[Supervisor]],STAFF!E:H,4,0),"")</f>
        <v/>
      </c>
      <c r="Z2202" s="40">
        <v>43810</v>
      </c>
      <c r="AA2202" s="40">
        <v>43833</v>
      </c>
      <c r="AC2202" s="40"/>
      <c r="AD2202" s="37" t="s">
        <v>7933</v>
      </c>
      <c r="AE2202" s="37" t="s">
        <v>7933</v>
      </c>
      <c r="AF2202" s="37">
        <v>19359</v>
      </c>
      <c r="AG2202" s="37" t="s">
        <v>7947</v>
      </c>
      <c r="AJ2202" s="37" t="s">
        <v>7931</v>
      </c>
      <c r="AK2202" s="40" t="s">
        <v>7932</v>
      </c>
      <c r="AL2202" s="37" t="s">
        <v>709</v>
      </c>
      <c r="AM2202" s="37" t="s">
        <v>3519</v>
      </c>
      <c r="AN2202" s="37" t="str">
        <f>+IF(AL2202=45,1,"")</f>
        <v/>
      </c>
      <c r="AO2202" s="40">
        <f ca="1">+TODAY()</f>
        <v>44256</v>
      </c>
      <c r="AP2202" s="41" t="str">
        <f>+IF(Tabla1[[#This Row],[Fecha Ingreso Plataforma]]="","",AO2202-AC2202)</f>
        <v/>
      </c>
      <c r="AQ2202" s="40"/>
      <c r="AR2202" s="42">
        <f>+IF(Tabla1[[#This Row],[Fecha Baja]]="","",VALUE(1&amp;"/"&amp;MONTH(Tabla1[[#This Row],[Fecha Baja]])&amp;"/"&amp;YEAR(Tabla1[[#This Row],[Fecha Baja]])))</f>
        <v>43800</v>
      </c>
      <c r="AS2202" s="42" t="str">
        <f>IF(Tabla1[[#This Row],[Fecha Ingreso Plataforma]]="","",VALUE(1&amp;"/"&amp;MONTH(Tabla1[[#This Row],[Fecha Ingreso Plataforma]])&amp;"/"&amp;YEAR(Tabla1[[#This Row],[Fecha Ingreso Plataforma]])))</f>
        <v/>
      </c>
      <c r="AT2202" s="41" t="str">
        <f>+IF(AND(Tabla1[[#This Row],[dias]]&gt;=135,Tabla1[[#This Row],[Estado]]="Vigente"),"Si","No")</f>
        <v>No</v>
      </c>
      <c r="AU2202" s="41" t="str">
        <f>+IF(COUNTIF('PLAN EMPLEADO'!I:I,Tabla1[[#This Row],[Mail]])=0,"No","Si")</f>
        <v>No</v>
      </c>
      <c r="AV2202" s="89" t="s">
        <v>709</v>
      </c>
      <c r="AW2202" s="194"/>
    </row>
    <row r="2203" spans="1:49" x14ac:dyDescent="0.2">
      <c r="A2203" s="37" t="s">
        <v>27</v>
      </c>
      <c r="B2203" s="37" t="s">
        <v>3163</v>
      </c>
      <c r="C2203" s="37" t="s">
        <v>3264</v>
      </c>
      <c r="D2203" s="37" t="s">
        <v>30</v>
      </c>
      <c r="E2203" s="193" t="str">
        <f>+LEFT(Tabla1[[#This Row],[RutDV]],8)</f>
        <v>15371933</v>
      </c>
      <c r="F2203" s="193" t="str">
        <f>+RIGHT(Tabla1[[#This Row],[RutDV]],1)</f>
        <v>0</v>
      </c>
      <c r="G2203" s="37" t="s">
        <v>5629</v>
      </c>
      <c r="H2203" s="37" t="s">
        <v>5698</v>
      </c>
      <c r="I2203" s="41" t="str">
        <f>+TRIM(Tabla1[[#This Row],[Nombres]]&amp;" "&amp;Tabla1[[#This Row],[Apellidos]])</f>
        <v>MARIO ANDRES LETELIER CARVACHO</v>
      </c>
      <c r="J2203" s="37" t="s">
        <v>5655</v>
      </c>
      <c r="K2203" s="37" t="s">
        <v>7881</v>
      </c>
      <c r="L2203" s="37" t="s">
        <v>2494</v>
      </c>
      <c r="M2203" s="37" t="s">
        <v>2499</v>
      </c>
      <c r="N2203" s="37" t="s">
        <v>3112</v>
      </c>
      <c r="P2203" s="40">
        <v>43822</v>
      </c>
      <c r="R2203" s="45"/>
      <c r="S2203" s="45"/>
      <c r="T2203" s="45"/>
      <c r="U2203" s="45"/>
      <c r="V2203" s="40" t="s">
        <v>7916</v>
      </c>
      <c r="W2203" s="40" t="s">
        <v>7932</v>
      </c>
      <c r="Y2203" s="37" t="str">
        <f>+IFERROR(VLOOKUP(Tabla1[[#This Row],[Supervisor]],STAFF!E:H,4,0),"")</f>
        <v/>
      </c>
      <c r="Z2203" s="40">
        <v>43810</v>
      </c>
      <c r="AA2203" s="40">
        <v>43833</v>
      </c>
      <c r="AC2203" s="40"/>
      <c r="AD2203" s="37" t="s">
        <v>5698</v>
      </c>
      <c r="AE2203" s="37" t="s">
        <v>5698</v>
      </c>
      <c r="AF2203" s="37">
        <v>19355</v>
      </c>
      <c r="AG2203" s="37" t="s">
        <v>5722</v>
      </c>
      <c r="AJ2203" s="37" t="s">
        <v>7931</v>
      </c>
      <c r="AK2203" s="40" t="s">
        <v>7932</v>
      </c>
      <c r="AL2203" s="37" t="s">
        <v>709</v>
      </c>
      <c r="AM2203" s="37" t="s">
        <v>3519</v>
      </c>
      <c r="AN2203" s="37" t="str">
        <f>+IF(AL2203=45,1,"")</f>
        <v/>
      </c>
      <c r="AO2203" s="40">
        <f ca="1">+TODAY()</f>
        <v>44256</v>
      </c>
      <c r="AP2203" s="41" t="str">
        <f>+IF(Tabla1[[#This Row],[Fecha Ingreso Plataforma]]="","",AO2203-AC2203)</f>
        <v/>
      </c>
      <c r="AQ2203" s="40"/>
      <c r="AR2203" s="42">
        <f>+IF(Tabla1[[#This Row],[Fecha Baja]]="","",VALUE(1&amp;"/"&amp;MONTH(Tabla1[[#This Row],[Fecha Baja]])&amp;"/"&amp;YEAR(Tabla1[[#This Row],[Fecha Baja]])))</f>
        <v>43800</v>
      </c>
      <c r="AS2203" s="42" t="str">
        <f>IF(Tabla1[[#This Row],[Fecha Ingreso Plataforma]]="","",VALUE(1&amp;"/"&amp;MONTH(Tabla1[[#This Row],[Fecha Ingreso Plataforma]])&amp;"/"&amp;YEAR(Tabla1[[#This Row],[Fecha Ingreso Plataforma]])))</f>
        <v/>
      </c>
      <c r="AT2203" s="41" t="str">
        <f>+IF(AND(Tabla1[[#This Row],[dias]]&gt;=135,Tabla1[[#This Row],[Estado]]="Vigente"),"Si","No")</f>
        <v>No</v>
      </c>
      <c r="AU2203" s="41" t="str">
        <f>+IF(COUNTIF('PLAN EMPLEADO'!I:I,Tabla1[[#This Row],[Mail]])=0,"No","Si")</f>
        <v>No</v>
      </c>
      <c r="AV2203" s="89" t="s">
        <v>709</v>
      </c>
      <c r="AW2203" s="194"/>
    </row>
    <row r="2204" spans="1:49" x14ac:dyDescent="0.2">
      <c r="A2204" s="78" t="s">
        <v>27</v>
      </c>
      <c r="B2204" s="78" t="s">
        <v>3163</v>
      </c>
      <c r="C2204" s="78" t="s">
        <v>3264</v>
      </c>
      <c r="D2204" s="78" t="s">
        <v>30</v>
      </c>
      <c r="E2204" s="193" t="str">
        <f>+LEFT(Tabla1[[#This Row],[RutDV]],8)</f>
        <v>19614389</v>
      </c>
      <c r="F2204" s="193" t="str">
        <f>+RIGHT(Tabla1[[#This Row],[RutDV]],1)</f>
        <v>0</v>
      </c>
      <c r="G2204" s="78" t="s">
        <v>8257</v>
      </c>
      <c r="H2204" s="78" t="s">
        <v>8305</v>
      </c>
      <c r="I2204" s="79" t="str">
        <f>+TRIM(Tabla1[[#This Row],[Nombres]]&amp;" "&amp;Tabla1[[#This Row],[Apellidos]])</f>
        <v>Belen Alejandra Cabello Pinto</v>
      </c>
      <c r="J2204" s="78" t="s">
        <v>8276</v>
      </c>
      <c r="K2204" s="78" t="s">
        <v>8277</v>
      </c>
      <c r="L2204" s="78" t="s">
        <v>2494</v>
      </c>
      <c r="M2204" s="78" t="s">
        <v>2499</v>
      </c>
      <c r="N2204" s="78" t="s">
        <v>3112</v>
      </c>
      <c r="O2204" s="78"/>
      <c r="P2204" s="80">
        <v>43903</v>
      </c>
      <c r="Q2204" s="80"/>
      <c r="R2204" s="123"/>
      <c r="S2204" s="123"/>
      <c r="T2204" s="123"/>
      <c r="U2204" s="123"/>
      <c r="V2204" s="80" t="s">
        <v>8292</v>
      </c>
      <c r="W2204" s="78" t="s">
        <v>7932</v>
      </c>
      <c r="X2204" s="78"/>
      <c r="Y2204" s="78" t="str">
        <f>+IFERROR(VLOOKUP(Tabla1[[#This Row],[Supervisor]],STAFF!E:H,4,0),"")</f>
        <v/>
      </c>
      <c r="Z2204" s="80">
        <v>43885</v>
      </c>
      <c r="AA2204" s="80">
        <v>43902</v>
      </c>
      <c r="AB2204" s="78"/>
      <c r="AC2204" s="80"/>
      <c r="AD2204" s="78" t="s">
        <v>8305</v>
      </c>
      <c r="AE2204" s="78" t="s">
        <v>8305</v>
      </c>
      <c r="AF2204" s="78">
        <v>19206</v>
      </c>
      <c r="AG2204" s="78" t="s">
        <v>8315</v>
      </c>
      <c r="AH2204" s="78"/>
      <c r="AI2204" s="78"/>
      <c r="AJ2204" s="78" t="s">
        <v>8318</v>
      </c>
      <c r="AK2204" s="78" t="s">
        <v>7932</v>
      </c>
      <c r="AL2204" s="78" t="s">
        <v>709</v>
      </c>
      <c r="AM2204" s="78" t="s">
        <v>3519</v>
      </c>
      <c r="AN2204" s="78" t="str">
        <f>+IF(AL2204=45,1,"")</f>
        <v/>
      </c>
      <c r="AO2204" s="80">
        <f ca="1">+TODAY()</f>
        <v>44256</v>
      </c>
      <c r="AP2204" s="79" t="str">
        <f>+IF(Tabla1[[#This Row],[Fecha Ingreso Plataforma]]="","",AO2204-AC2204)</f>
        <v/>
      </c>
      <c r="AQ2204" s="80"/>
      <c r="AR2204" s="81">
        <f>+IF(Tabla1[[#This Row],[Fecha Baja]]="","",VALUE(1&amp;"/"&amp;MONTH(Tabla1[[#This Row],[Fecha Baja]])&amp;"/"&amp;YEAR(Tabla1[[#This Row],[Fecha Baja]])))</f>
        <v>43891</v>
      </c>
      <c r="AS2204" s="81" t="str">
        <f>IF(Tabla1[[#This Row],[Fecha Ingreso Plataforma]]="","",VALUE(1&amp;"/"&amp;MONTH(Tabla1[[#This Row],[Fecha Ingreso Plataforma]])&amp;"/"&amp;YEAR(Tabla1[[#This Row],[Fecha Ingreso Plataforma]])))</f>
        <v/>
      </c>
      <c r="AT2204" s="79" t="str">
        <f>+IF(AND(Tabla1[[#This Row],[dias]]&gt;=135,Tabla1[[#This Row],[Estado]]="Vigente"),"Si","No")</f>
        <v>No</v>
      </c>
      <c r="AU2204" s="79" t="str">
        <f>+IF(COUNTIF('PLAN EMPLEADO'!I:I,Tabla1[[#This Row],[Mail]])=0,"No","Si")</f>
        <v>No</v>
      </c>
      <c r="AV2204" s="89" t="s">
        <v>709</v>
      </c>
      <c r="AW2204" s="194"/>
    </row>
    <row r="2205" spans="1:49" x14ac:dyDescent="0.2">
      <c r="A2205" s="78" t="s">
        <v>27</v>
      </c>
      <c r="B2205" s="78" t="s">
        <v>3163</v>
      </c>
      <c r="C2205" s="78" t="s">
        <v>3264</v>
      </c>
      <c r="D2205" s="78" t="s">
        <v>30</v>
      </c>
      <c r="E2205" s="193" t="str">
        <f>+LEFT(Tabla1[[#This Row],[RutDV]],8)</f>
        <v>18949224</v>
      </c>
      <c r="F2205" s="193" t="str">
        <f>+RIGHT(Tabla1[[#This Row],[RutDV]],1)</f>
        <v>3</v>
      </c>
      <c r="G2205" s="78" t="s">
        <v>8254</v>
      </c>
      <c r="H2205" s="78" t="s">
        <v>8302</v>
      </c>
      <c r="I2205" s="79" t="str">
        <f>+TRIM(Tabla1[[#This Row],[Nombres]]&amp;" "&amp;Tabla1[[#This Row],[Apellidos]])</f>
        <v>Daniela Andrea Muñoz Cisternas</v>
      </c>
      <c r="J2205" s="78" t="s">
        <v>8270</v>
      </c>
      <c r="K2205" s="78" t="s">
        <v>8271</v>
      </c>
      <c r="L2205" s="78" t="s">
        <v>2494</v>
      </c>
      <c r="M2205" s="78" t="s">
        <v>2499</v>
      </c>
      <c r="N2205" s="78" t="s">
        <v>3112</v>
      </c>
      <c r="O2205" s="78"/>
      <c r="P2205" s="80">
        <v>43903</v>
      </c>
      <c r="Q2205" s="80"/>
      <c r="R2205" s="123"/>
      <c r="S2205" s="123"/>
      <c r="T2205" s="123"/>
      <c r="U2205" s="123"/>
      <c r="V2205" s="80" t="s">
        <v>8289</v>
      </c>
      <c r="W2205" s="78" t="s">
        <v>7932</v>
      </c>
      <c r="X2205" s="78"/>
      <c r="Y2205" s="78" t="str">
        <f>+IFERROR(VLOOKUP(Tabla1[[#This Row],[Supervisor]],STAFF!E:H,4,0),"")</f>
        <v/>
      </c>
      <c r="Z2205" s="80">
        <v>43885</v>
      </c>
      <c r="AA2205" s="80">
        <v>43902</v>
      </c>
      <c r="AB2205" s="78"/>
      <c r="AC2205" s="80"/>
      <c r="AD2205" s="78" t="s">
        <v>8302</v>
      </c>
      <c r="AE2205" s="78" t="s">
        <v>8302</v>
      </c>
      <c r="AF2205" s="78">
        <v>19116</v>
      </c>
      <c r="AG2205" s="78" t="s">
        <v>7630</v>
      </c>
      <c r="AH2205" s="78"/>
      <c r="AI2205" s="78"/>
      <c r="AJ2205" s="78" t="s">
        <v>8318</v>
      </c>
      <c r="AK2205" s="78" t="s">
        <v>7932</v>
      </c>
      <c r="AL2205" s="78">
        <v>45</v>
      </c>
      <c r="AM2205" s="78" t="s">
        <v>3519</v>
      </c>
      <c r="AN2205" s="78">
        <f>+IF(AL2205=45,1,"")</f>
        <v>1</v>
      </c>
      <c r="AO2205" s="80">
        <f ca="1">+TODAY()</f>
        <v>44256</v>
      </c>
      <c r="AP2205" s="79" t="str">
        <f>+IF(Tabla1[[#This Row],[Fecha Ingreso Plataforma]]="","",AO2205-AC2205)</f>
        <v/>
      </c>
      <c r="AQ2205" s="80"/>
      <c r="AR2205" s="81">
        <f>+IF(Tabla1[[#This Row],[Fecha Baja]]="","",VALUE(1&amp;"/"&amp;MONTH(Tabla1[[#This Row],[Fecha Baja]])&amp;"/"&amp;YEAR(Tabla1[[#This Row],[Fecha Baja]])))</f>
        <v>43891</v>
      </c>
      <c r="AS2205" s="81" t="str">
        <f>IF(Tabla1[[#This Row],[Fecha Ingreso Plataforma]]="","",VALUE(1&amp;"/"&amp;MONTH(Tabla1[[#This Row],[Fecha Ingreso Plataforma]])&amp;"/"&amp;YEAR(Tabla1[[#This Row],[Fecha Ingreso Plataforma]])))</f>
        <v/>
      </c>
      <c r="AT2205" s="79" t="str">
        <f>+IF(AND(Tabla1[[#This Row],[dias]]&gt;=135,Tabla1[[#This Row],[Estado]]="Vigente"),"Si","No")</f>
        <v>No</v>
      </c>
      <c r="AU2205" s="79" t="str">
        <f>+IF(COUNTIF('PLAN EMPLEADO'!I:I,Tabla1[[#This Row],[Mail]])=0,"No","Si")</f>
        <v>No</v>
      </c>
      <c r="AV2205" s="89" t="s">
        <v>709</v>
      </c>
      <c r="AW2205" s="194"/>
    </row>
    <row r="2206" spans="1:49" x14ac:dyDescent="0.2">
      <c r="A2206" s="103" t="s">
        <v>27</v>
      </c>
      <c r="B2206" s="103" t="s">
        <v>3163</v>
      </c>
      <c r="C2206" s="103" t="s">
        <v>3264</v>
      </c>
      <c r="D2206" s="103" t="s">
        <v>30</v>
      </c>
      <c r="E2206" s="193" t="str">
        <f>+LEFT(Tabla1[[#This Row],[RutDV]],8)</f>
        <v>26463811</v>
      </c>
      <c r="F2206" s="193" t="str">
        <f>+RIGHT(Tabla1[[#This Row],[RutDV]],1)</f>
        <v>9</v>
      </c>
      <c r="G2206" s="103" t="s">
        <v>8474</v>
      </c>
      <c r="H2206" s="103" t="s">
        <v>8516</v>
      </c>
      <c r="I2206" s="104" t="str">
        <f>+TRIM(Tabla1[[#This Row],[Nombres]]&amp;" "&amp;Tabla1[[#This Row],[Apellidos]])</f>
        <v>CARLOS JAVIER HIGUEREY HIGUEREY</v>
      </c>
      <c r="J2206" s="103" t="s">
        <v>8495</v>
      </c>
      <c r="K2206" s="103" t="s">
        <v>8496</v>
      </c>
      <c r="L2206" s="116" t="s">
        <v>2494</v>
      </c>
      <c r="M2206" s="116" t="s">
        <v>2499</v>
      </c>
      <c r="N2206" s="116" t="s">
        <v>3112</v>
      </c>
      <c r="O2206" s="103"/>
      <c r="P2206" s="105">
        <v>43937</v>
      </c>
      <c r="Q2206" s="105"/>
      <c r="R2206" s="158"/>
      <c r="S2206" s="158"/>
      <c r="T2206" s="158"/>
      <c r="U2206" s="158"/>
      <c r="V2206" s="105">
        <v>34592</v>
      </c>
      <c r="W2206" s="105" t="s">
        <v>7509</v>
      </c>
      <c r="X2206" s="103"/>
      <c r="Y2206" s="103" t="str">
        <f>+IFERROR(VLOOKUP(Tabla1[[#This Row],[Supervisor]],STAFF!E:H,4,0),"")</f>
        <v/>
      </c>
      <c r="Z2206" s="105">
        <v>43923</v>
      </c>
      <c r="AA2206" s="105">
        <v>43938</v>
      </c>
      <c r="AB2206" s="103"/>
      <c r="AC2206" s="105"/>
      <c r="AD2206" s="103" t="s">
        <v>8516</v>
      </c>
      <c r="AE2206" s="103" t="s">
        <v>8516</v>
      </c>
      <c r="AF2206" s="103">
        <v>19389</v>
      </c>
      <c r="AG2206" s="103" t="s">
        <v>8529</v>
      </c>
      <c r="AH2206" s="103"/>
      <c r="AI2206" s="103"/>
      <c r="AJ2206" s="103" t="s">
        <v>8507</v>
      </c>
      <c r="AK2206" s="103" t="s">
        <v>7509</v>
      </c>
      <c r="AL2206" s="103" t="s">
        <v>709</v>
      </c>
      <c r="AM2206" s="103"/>
      <c r="AN2206" s="103" t="str">
        <f>+IF(AL2206=45,1,"")</f>
        <v/>
      </c>
      <c r="AO2206" s="105">
        <f ca="1">+TODAY()</f>
        <v>44256</v>
      </c>
      <c r="AP2206" s="104" t="str">
        <f>+IF(Tabla1[[#This Row],[Fecha Ingreso Plataforma]]="","",AO2206-AC2206)</f>
        <v/>
      </c>
      <c r="AQ2206" s="105"/>
      <c r="AR2206" s="106">
        <f>+IF(Tabla1[[#This Row],[Fecha Baja]]="","",VALUE(1&amp;"/"&amp;MONTH(Tabla1[[#This Row],[Fecha Baja]])&amp;"/"&amp;YEAR(Tabla1[[#This Row],[Fecha Baja]])))</f>
        <v>43922</v>
      </c>
      <c r="AS2206" s="106" t="str">
        <f>IF(Tabla1[[#This Row],[Fecha Ingreso Plataforma]]="","",VALUE(1&amp;"/"&amp;MONTH(Tabla1[[#This Row],[Fecha Ingreso Plataforma]])&amp;"/"&amp;YEAR(Tabla1[[#This Row],[Fecha Ingreso Plataforma]])))</f>
        <v/>
      </c>
      <c r="AT2206" s="104" t="str">
        <f>+IF(AND(Tabla1[[#This Row],[dias]]&gt;=135,Tabla1[[#This Row],[Estado]]="Vigente"),"Si","No")</f>
        <v>No</v>
      </c>
      <c r="AU2206" s="104" t="str">
        <f>+IF(COUNTIF('PLAN EMPLEADO'!I:I,Tabla1[[#This Row],[Mail]])=0,"No","Si")</f>
        <v>No</v>
      </c>
      <c r="AV2206" s="104" t="s">
        <v>709</v>
      </c>
      <c r="AW2206" s="194"/>
    </row>
    <row r="2207" spans="1:49" x14ac:dyDescent="0.2">
      <c r="A2207" s="103" t="s">
        <v>27</v>
      </c>
      <c r="B2207" s="103" t="s">
        <v>3163</v>
      </c>
      <c r="C2207" s="103" t="s">
        <v>3264</v>
      </c>
      <c r="D2207" s="103" t="s">
        <v>30</v>
      </c>
      <c r="E2207" s="193" t="str">
        <f>+LEFT(Tabla1[[#This Row],[RutDV]],8)</f>
        <v>17721175</v>
      </c>
      <c r="F2207" s="193" t="str">
        <f>+RIGHT(Tabla1[[#This Row],[RutDV]],1)</f>
        <v>3</v>
      </c>
      <c r="G2207" s="103" t="s">
        <v>6275</v>
      </c>
      <c r="H2207" s="103" t="s">
        <v>6329</v>
      </c>
      <c r="I2207" s="104" t="str">
        <f>+TRIM(Tabla1[[#This Row],[Nombres]]&amp;" "&amp;Tabla1[[#This Row],[Apellidos]])</f>
        <v>NICOLAS GONZALO NAVARRETE TORO</v>
      </c>
      <c r="J2207" s="103" t="s">
        <v>6297</v>
      </c>
      <c r="K2207" s="103" t="s">
        <v>6298</v>
      </c>
      <c r="L2207" s="116" t="s">
        <v>2494</v>
      </c>
      <c r="M2207" s="116" t="s">
        <v>2499</v>
      </c>
      <c r="N2207" s="116" t="s">
        <v>3596</v>
      </c>
      <c r="O2207" s="103"/>
      <c r="P2207" s="105">
        <v>43938</v>
      </c>
      <c r="Q2207" s="105"/>
      <c r="R2207" s="158"/>
      <c r="S2207" s="158"/>
      <c r="T2207" s="158"/>
      <c r="U2207" s="158"/>
      <c r="V2207" s="105">
        <v>33113</v>
      </c>
      <c r="W2207" s="105" t="s">
        <v>7509</v>
      </c>
      <c r="X2207" s="103"/>
      <c r="Y2207" s="103" t="str">
        <f>+IFERROR(VLOOKUP(Tabla1[[#This Row],[Supervisor]],STAFF!E:H,4,0),"")</f>
        <v/>
      </c>
      <c r="Z2207" s="105">
        <v>43923</v>
      </c>
      <c r="AA2207" s="105">
        <v>43938</v>
      </c>
      <c r="AB2207" s="103"/>
      <c r="AC2207" s="105"/>
      <c r="AD2207" s="103" t="s">
        <v>6329</v>
      </c>
      <c r="AE2207" s="103" t="s">
        <v>6329</v>
      </c>
      <c r="AF2207" s="103">
        <v>19395</v>
      </c>
      <c r="AG2207" s="103" t="s">
        <v>6350</v>
      </c>
      <c r="AH2207" s="103"/>
      <c r="AI2207" s="103"/>
      <c r="AJ2207" s="103" t="s">
        <v>8507</v>
      </c>
      <c r="AK2207" s="103" t="s">
        <v>7509</v>
      </c>
      <c r="AL2207" s="103" t="s">
        <v>709</v>
      </c>
      <c r="AM2207" s="103"/>
      <c r="AN2207" s="103" t="str">
        <f>+IF(AL2207=45,1,"")</f>
        <v/>
      </c>
      <c r="AO2207" s="105">
        <f ca="1">+TODAY()</f>
        <v>44256</v>
      </c>
      <c r="AP2207" s="104" t="str">
        <f>+IF(Tabla1[[#This Row],[Fecha Ingreso Plataforma]]="","",AO2207-AC2207)</f>
        <v/>
      </c>
      <c r="AQ2207" s="105"/>
      <c r="AR2207" s="106">
        <f>+IF(Tabla1[[#This Row],[Fecha Baja]]="","",VALUE(1&amp;"/"&amp;MONTH(Tabla1[[#This Row],[Fecha Baja]])&amp;"/"&amp;YEAR(Tabla1[[#This Row],[Fecha Baja]])))</f>
        <v>43922</v>
      </c>
      <c r="AS2207" s="106" t="str">
        <f>IF(Tabla1[[#This Row],[Fecha Ingreso Plataforma]]="","",VALUE(1&amp;"/"&amp;MONTH(Tabla1[[#This Row],[Fecha Ingreso Plataforma]])&amp;"/"&amp;YEAR(Tabla1[[#This Row],[Fecha Ingreso Plataforma]])))</f>
        <v/>
      </c>
      <c r="AT2207" s="104" t="str">
        <f>+IF(AND(Tabla1[[#This Row],[dias]]&gt;=135,Tabla1[[#This Row],[Estado]]="Vigente"),"Si","No")</f>
        <v>No</v>
      </c>
      <c r="AU2207" s="104" t="str">
        <f>+IF(COUNTIF('PLAN EMPLEADO'!I:I,Tabla1[[#This Row],[Mail]])=0,"No","Si")</f>
        <v>No</v>
      </c>
      <c r="AV2207" s="104" t="s">
        <v>709</v>
      </c>
      <c r="AW2207" s="194"/>
    </row>
    <row r="2208" spans="1:49" x14ac:dyDescent="0.2">
      <c r="A2208" s="103" t="s">
        <v>27</v>
      </c>
      <c r="B2208" s="103" t="s">
        <v>3163</v>
      </c>
      <c r="C2208" s="103" t="s">
        <v>3264</v>
      </c>
      <c r="D2208" s="103" t="s">
        <v>30</v>
      </c>
      <c r="E2208" s="193" t="str">
        <f>+LEFT(Tabla1[[#This Row],[RutDV]],8)</f>
        <v>27131902</v>
      </c>
      <c r="F2208" s="193" t="str">
        <f>+RIGHT(Tabla1[[#This Row],[RutDV]],1)</f>
        <v>9</v>
      </c>
      <c r="G2208" s="103" t="s">
        <v>8469</v>
      </c>
      <c r="H2208" s="103" t="s">
        <v>8511</v>
      </c>
      <c r="I2208" s="104" t="str">
        <f>+TRIM(Tabla1[[#This Row],[Nombres]]&amp;" "&amp;Tabla1[[#This Row],[Apellidos]])</f>
        <v>YOELIS CAROLINA CHAVEZ FUENMAYOR</v>
      </c>
      <c r="J2208" s="103" t="s">
        <v>8486</v>
      </c>
      <c r="K2208" s="103" t="s">
        <v>8487</v>
      </c>
      <c r="L2208" s="116" t="s">
        <v>2494</v>
      </c>
      <c r="M2208" s="116" t="s">
        <v>2499</v>
      </c>
      <c r="N2208" s="116" t="s">
        <v>3112</v>
      </c>
      <c r="O2208" s="103"/>
      <c r="P2208" s="105">
        <v>43935</v>
      </c>
      <c r="Q2208" s="105"/>
      <c r="R2208" s="158"/>
      <c r="S2208" s="158"/>
      <c r="T2208" s="158"/>
      <c r="U2208" s="158"/>
      <c r="V2208" s="105">
        <v>31710</v>
      </c>
      <c r="W2208" s="105" t="s">
        <v>7509</v>
      </c>
      <c r="X2208" s="103"/>
      <c r="Y2208" s="103" t="str">
        <f>+IFERROR(VLOOKUP(Tabla1[[#This Row],[Supervisor]],STAFF!E:H,4,0),"")</f>
        <v/>
      </c>
      <c r="Z2208" s="105">
        <v>43923</v>
      </c>
      <c r="AA2208" s="105">
        <v>43938</v>
      </c>
      <c r="AB2208" s="103"/>
      <c r="AC2208" s="105"/>
      <c r="AD2208" s="103" t="s">
        <v>8511</v>
      </c>
      <c r="AE2208" s="103" t="s">
        <v>8511</v>
      </c>
      <c r="AF2208" s="103">
        <v>19359</v>
      </c>
      <c r="AG2208" s="103" t="s">
        <v>8524</v>
      </c>
      <c r="AH2208" s="103"/>
      <c r="AI2208" s="103"/>
      <c r="AJ2208" s="103" t="s">
        <v>8507</v>
      </c>
      <c r="AK2208" s="103" t="s">
        <v>7509</v>
      </c>
      <c r="AL2208" s="103" t="s">
        <v>709</v>
      </c>
      <c r="AM2208" s="103"/>
      <c r="AN2208" s="103" t="str">
        <f>+IF(AL2208=45,1,"")</f>
        <v/>
      </c>
      <c r="AO2208" s="105">
        <f ca="1">+TODAY()</f>
        <v>44256</v>
      </c>
      <c r="AP2208" s="104" t="str">
        <f>+IF(Tabla1[[#This Row],[Fecha Ingreso Plataforma]]="","",AO2208-AC2208)</f>
        <v/>
      </c>
      <c r="AQ2208" s="105"/>
      <c r="AR2208" s="106">
        <f>+IF(Tabla1[[#This Row],[Fecha Baja]]="","",VALUE(1&amp;"/"&amp;MONTH(Tabla1[[#This Row],[Fecha Baja]])&amp;"/"&amp;YEAR(Tabla1[[#This Row],[Fecha Baja]])))</f>
        <v>43922</v>
      </c>
      <c r="AS2208" s="106" t="str">
        <f>IF(Tabla1[[#This Row],[Fecha Ingreso Plataforma]]="","",VALUE(1&amp;"/"&amp;MONTH(Tabla1[[#This Row],[Fecha Ingreso Plataforma]])&amp;"/"&amp;YEAR(Tabla1[[#This Row],[Fecha Ingreso Plataforma]])))</f>
        <v/>
      </c>
      <c r="AT2208" s="104" t="str">
        <f>+IF(AND(Tabla1[[#This Row],[dias]]&gt;=135,Tabla1[[#This Row],[Estado]]="Vigente"),"Si","No")</f>
        <v>No</v>
      </c>
      <c r="AU2208" s="104" t="str">
        <f>+IF(COUNTIF('PLAN EMPLEADO'!I:I,Tabla1[[#This Row],[Mail]])=0,"No","Si")</f>
        <v>No</v>
      </c>
      <c r="AV2208" s="104" t="s">
        <v>709</v>
      </c>
      <c r="AW2208" s="194"/>
    </row>
    <row r="2209" spans="1:49" x14ac:dyDescent="0.2">
      <c r="A2209" s="37" t="s">
        <v>27</v>
      </c>
      <c r="B2209" s="37" t="s">
        <v>3163</v>
      </c>
      <c r="C2209" s="37" t="s">
        <v>3264</v>
      </c>
      <c r="D2209" s="37" t="s">
        <v>30</v>
      </c>
      <c r="E2209" s="193" t="str">
        <f>+LEFT(Tabla1[[#This Row],[RutDV]],8)</f>
        <v>20085388</v>
      </c>
      <c r="F2209" s="193" t="str">
        <f>+RIGHT(Tabla1[[#This Row],[RutDV]],1)</f>
        <v>1</v>
      </c>
      <c r="G2209" s="193" t="s">
        <v>9190</v>
      </c>
      <c r="H2209" s="193" t="s">
        <v>9365</v>
      </c>
      <c r="I2209" s="194" t="str">
        <f>+TRIM(Tabla1[[#This Row],[Nombres]]&amp;" "&amp;Tabla1[[#This Row],[Apellidos]])</f>
        <v>AARON JESUS OTAROLA MARQUEZ</v>
      </c>
      <c r="J2209" s="193" t="s">
        <v>9215</v>
      </c>
      <c r="K2209" s="193" t="s">
        <v>9216</v>
      </c>
      <c r="L2209" s="193" t="s">
        <v>2494</v>
      </c>
      <c r="M2209" s="193" t="s">
        <v>2499</v>
      </c>
      <c r="N2209" s="193" t="s">
        <v>3112</v>
      </c>
      <c r="O2209" s="193"/>
      <c r="P2209" s="195">
        <v>44055</v>
      </c>
      <c r="Q2209" s="195"/>
      <c r="R2209" s="196"/>
      <c r="S2209" s="196"/>
      <c r="T2209" s="196"/>
      <c r="U2209" s="196"/>
      <c r="V2209" s="195">
        <v>33740</v>
      </c>
      <c r="W2209" s="195" t="s">
        <v>7932</v>
      </c>
      <c r="X2209" s="193"/>
      <c r="Y2209" s="193" t="str">
        <f>+IFERROR(VLOOKUP(Tabla1[[#This Row],[Supervisor]],STAFF!E:H,4,0),"")</f>
        <v/>
      </c>
      <c r="Z2209" s="195">
        <v>44046</v>
      </c>
      <c r="AA2209" s="195">
        <v>44061</v>
      </c>
      <c r="AB2209" s="193"/>
      <c r="AC2209" s="195"/>
      <c r="AD2209" s="193" t="s">
        <v>9365</v>
      </c>
      <c r="AE2209" s="193" t="s">
        <v>9365</v>
      </c>
      <c r="AF2209" s="193">
        <v>19475</v>
      </c>
      <c r="AG2209" s="193" t="s">
        <v>9381</v>
      </c>
      <c r="AH2209" s="193"/>
      <c r="AI2209" s="193"/>
      <c r="AJ2209" s="193" t="s">
        <v>9220</v>
      </c>
      <c r="AK2209" s="193" t="s">
        <v>7932</v>
      </c>
      <c r="AL2209" s="193" t="s">
        <v>709</v>
      </c>
      <c r="AM2209" s="193"/>
      <c r="AN2209" s="193" t="str">
        <f>+IF(AL2209=45,1,"")</f>
        <v/>
      </c>
      <c r="AO2209" s="195">
        <f ca="1">+TODAY()</f>
        <v>44256</v>
      </c>
      <c r="AP2209" s="194" t="str">
        <f>+IF(Tabla1[[#This Row],[Fecha Ingreso Plataforma]]="","",AO2209-AC2209)</f>
        <v/>
      </c>
      <c r="AQ2209" s="195"/>
      <c r="AR2209" s="197">
        <f>+IF(Tabla1[[#This Row],[Fecha Baja]]="","",VALUE(1&amp;"/"&amp;MONTH(Tabla1[[#This Row],[Fecha Baja]])&amp;"/"&amp;YEAR(Tabla1[[#This Row],[Fecha Baja]])))</f>
        <v>44044</v>
      </c>
      <c r="AS2209" s="197" t="str">
        <f>IF(Tabla1[[#This Row],[Fecha Ingreso Plataforma]]="","",VALUE(1&amp;"/"&amp;MONTH(Tabla1[[#This Row],[Fecha Ingreso Plataforma]])&amp;"/"&amp;YEAR(Tabla1[[#This Row],[Fecha Ingreso Plataforma]])))</f>
        <v/>
      </c>
      <c r="AT2209" s="194" t="str">
        <f>+IF(AND(Tabla1[[#This Row],[dias]]&gt;=135,Tabla1[[#This Row],[Estado]]="Vigente"),"Si","No")</f>
        <v>No</v>
      </c>
      <c r="AU2209" s="194" t="str">
        <f>+IF(COUNTIF('PLAN EMPLEADO'!I:I,Tabla1[[#This Row],[Mail]])=0,"No","Si")</f>
        <v>No</v>
      </c>
      <c r="AV2209" s="194" t="s">
        <v>709</v>
      </c>
      <c r="AW2209" s="194" t="s">
        <v>9010</v>
      </c>
    </row>
    <row r="2210" spans="1:49" x14ac:dyDescent="0.2">
      <c r="A2210" s="193" t="s">
        <v>27</v>
      </c>
      <c r="B2210" s="37" t="s">
        <v>3163</v>
      </c>
      <c r="C2210" s="37" t="s">
        <v>3264</v>
      </c>
      <c r="D2210" s="193" t="s">
        <v>30</v>
      </c>
      <c r="E2210" s="193" t="str">
        <f>+LEFT(Tabla1[[#This Row],[RutDV]],8)</f>
        <v>26151599</v>
      </c>
      <c r="F2210" s="193" t="str">
        <f>+RIGHT(Tabla1[[#This Row],[RutDV]],1)</f>
        <v>7</v>
      </c>
      <c r="G2210" s="193" t="s">
        <v>8946</v>
      </c>
      <c r="H2210" s="193" t="s">
        <v>9141</v>
      </c>
      <c r="I2210" s="194" t="str">
        <f>+TRIM(Tabla1[[#This Row],[Nombres]]&amp;" "&amp;Tabla1[[#This Row],[Apellidos]])</f>
        <v>CARLOS EDUARDO JUSTO VALECILLOS</v>
      </c>
      <c r="J2210" s="193" t="s">
        <v>8973</v>
      </c>
      <c r="K2210" s="193" t="s">
        <v>8974</v>
      </c>
      <c r="L2210" s="193" t="s">
        <v>2494</v>
      </c>
      <c r="M2210" s="193" t="s">
        <v>2499</v>
      </c>
      <c r="N2210" s="193" t="s">
        <v>3112</v>
      </c>
      <c r="O2210" s="193"/>
      <c r="P2210" s="195">
        <v>44056</v>
      </c>
      <c r="Q2210" s="195"/>
      <c r="R2210" s="196"/>
      <c r="S2210" s="196"/>
      <c r="T2210" s="196"/>
      <c r="U2210" s="196"/>
      <c r="V2210" s="195">
        <v>32227</v>
      </c>
      <c r="W2210" s="195" t="s">
        <v>7932</v>
      </c>
      <c r="X2210" s="193"/>
      <c r="Y2210" s="193" t="str">
        <f>+IFERROR(VLOOKUP(Tabla1[[#This Row],[Supervisor]],STAFF!E:H,4,0),"")</f>
        <v/>
      </c>
      <c r="Z2210" s="195">
        <v>44046</v>
      </c>
      <c r="AA2210" s="195">
        <v>44061</v>
      </c>
      <c r="AB2210" s="193"/>
      <c r="AC2210" s="195"/>
      <c r="AD2210" s="193" t="s">
        <v>9141</v>
      </c>
      <c r="AE2210" s="193" t="s">
        <v>9141</v>
      </c>
      <c r="AF2210" s="193">
        <v>19424</v>
      </c>
      <c r="AG2210" s="193" t="s">
        <v>9162</v>
      </c>
      <c r="AH2210" s="193"/>
      <c r="AI2210" s="193"/>
      <c r="AJ2210" s="193" t="s">
        <v>9220</v>
      </c>
      <c r="AK2210" s="193" t="s">
        <v>7509</v>
      </c>
      <c r="AL2210" s="193" t="s">
        <v>709</v>
      </c>
      <c r="AM2210" s="193"/>
      <c r="AN2210" s="193" t="str">
        <f>+IF(AL2210=45,1,"")</f>
        <v/>
      </c>
      <c r="AO2210" s="195">
        <f ca="1">+TODAY()</f>
        <v>44256</v>
      </c>
      <c r="AP2210" s="194" t="str">
        <f>+IF(Tabla1[[#This Row],[Fecha Ingreso Plataforma]]="","",AO2210-AC2210)</f>
        <v/>
      </c>
      <c r="AQ2210" s="195"/>
      <c r="AR2210" s="197">
        <f>+IF(Tabla1[[#This Row],[Fecha Baja]]="","",VALUE(1&amp;"/"&amp;MONTH(Tabla1[[#This Row],[Fecha Baja]])&amp;"/"&amp;YEAR(Tabla1[[#This Row],[Fecha Baja]])))</f>
        <v>44044</v>
      </c>
      <c r="AS2210" s="197" t="str">
        <f>IF(Tabla1[[#This Row],[Fecha Ingreso Plataforma]]="","",VALUE(1&amp;"/"&amp;MONTH(Tabla1[[#This Row],[Fecha Ingreso Plataforma]])&amp;"/"&amp;YEAR(Tabla1[[#This Row],[Fecha Ingreso Plataforma]])))</f>
        <v/>
      </c>
      <c r="AT2210" s="194" t="str">
        <f>+IF(AND(Tabla1[[#This Row],[dias]]&gt;=135,Tabla1[[#This Row],[Estado]]="Vigente"),"Si","No")</f>
        <v>No</v>
      </c>
      <c r="AU2210" s="194" t="str">
        <f>+IF(COUNTIF('PLAN EMPLEADO'!I:I,Tabla1[[#This Row],[Mail]])=0,"No","Si")</f>
        <v>No</v>
      </c>
      <c r="AV2210" s="194" t="s">
        <v>709</v>
      </c>
      <c r="AW2210" s="194" t="s">
        <v>9006</v>
      </c>
    </row>
    <row r="2211" spans="1:49" x14ac:dyDescent="0.2">
      <c r="A2211" s="193" t="s">
        <v>27</v>
      </c>
      <c r="B2211" s="37" t="s">
        <v>3163</v>
      </c>
      <c r="C2211" s="37" t="s">
        <v>3264</v>
      </c>
      <c r="D2211" s="193" t="s">
        <v>30</v>
      </c>
      <c r="E2211" s="193" t="str">
        <f>+LEFT(Tabla1[[#This Row],[RutDV]],8)</f>
        <v>24968134</v>
      </c>
      <c r="F2211" s="193" t="str">
        <f>+RIGHT(Tabla1[[#This Row],[RutDV]],1)</f>
        <v>2</v>
      </c>
      <c r="G2211" s="193" t="s">
        <v>8958</v>
      </c>
      <c r="H2211" s="193" t="s">
        <v>9153</v>
      </c>
      <c r="I2211" s="194" t="str">
        <f>+TRIM(Tabla1[[#This Row],[Nombres]]&amp;" "&amp;Tabla1[[#This Row],[Apellidos]])</f>
        <v>ERIKA MANUELA ARIAS MORALES</v>
      </c>
      <c r="J2211" s="193" t="s">
        <v>8997</v>
      </c>
      <c r="K2211" s="193" t="s">
        <v>8998</v>
      </c>
      <c r="L2211" s="193" t="s">
        <v>2494</v>
      </c>
      <c r="M2211" s="193" t="s">
        <v>2499</v>
      </c>
      <c r="N2211" s="193" t="s">
        <v>3112</v>
      </c>
      <c r="O2211" s="193"/>
      <c r="P2211" s="195">
        <v>44056</v>
      </c>
      <c r="Q2211" s="195"/>
      <c r="R2211" s="196"/>
      <c r="S2211" s="196"/>
      <c r="T2211" s="196"/>
      <c r="U2211" s="196"/>
      <c r="V2211" s="195">
        <v>29672</v>
      </c>
      <c r="W2211" s="195" t="s">
        <v>7932</v>
      </c>
      <c r="X2211" s="193"/>
      <c r="Y2211" s="193" t="str">
        <f>+IFERROR(VLOOKUP(Tabla1[[#This Row],[Supervisor]],STAFF!E:H,4,0),"")</f>
        <v/>
      </c>
      <c r="Z2211" s="195">
        <v>44046</v>
      </c>
      <c r="AA2211" s="195">
        <v>44061</v>
      </c>
      <c r="AB2211" s="193"/>
      <c r="AC2211" s="195"/>
      <c r="AD2211" s="193" t="s">
        <v>9153</v>
      </c>
      <c r="AE2211" s="193" t="s">
        <v>9153</v>
      </c>
      <c r="AF2211" s="193">
        <v>19436</v>
      </c>
      <c r="AG2211" s="193" t="s">
        <v>9174</v>
      </c>
      <c r="AH2211" s="193"/>
      <c r="AI2211" s="193"/>
      <c r="AJ2211" s="193" t="s">
        <v>9220</v>
      </c>
      <c r="AK2211" s="193" t="s">
        <v>7509</v>
      </c>
      <c r="AL2211" s="193" t="s">
        <v>709</v>
      </c>
      <c r="AM2211" s="193"/>
      <c r="AN2211" s="193" t="str">
        <f>+IF(AL2211=45,1,"")</f>
        <v/>
      </c>
      <c r="AO2211" s="195">
        <f ca="1">+TODAY()</f>
        <v>44256</v>
      </c>
      <c r="AP2211" s="194" t="str">
        <f>+IF(Tabla1[[#This Row],[Fecha Ingreso Plataforma]]="","",AO2211-AC2211)</f>
        <v/>
      </c>
      <c r="AQ2211" s="195"/>
      <c r="AR2211" s="197">
        <f>+IF(Tabla1[[#This Row],[Fecha Baja]]="","",VALUE(1&amp;"/"&amp;MONTH(Tabla1[[#This Row],[Fecha Baja]])&amp;"/"&amp;YEAR(Tabla1[[#This Row],[Fecha Baja]])))</f>
        <v>44044</v>
      </c>
      <c r="AS2211" s="197" t="str">
        <f>IF(Tabla1[[#This Row],[Fecha Ingreso Plataforma]]="","",VALUE(1&amp;"/"&amp;MONTH(Tabla1[[#This Row],[Fecha Ingreso Plataforma]])&amp;"/"&amp;YEAR(Tabla1[[#This Row],[Fecha Ingreso Plataforma]])))</f>
        <v/>
      </c>
      <c r="AT2211" s="194" t="str">
        <f>+IF(AND(Tabla1[[#This Row],[dias]]&gt;=135,Tabla1[[#This Row],[Estado]]="Vigente"),"Si","No")</f>
        <v>No</v>
      </c>
      <c r="AU2211" s="194" t="str">
        <f>+IF(COUNTIF('PLAN EMPLEADO'!I:I,Tabla1[[#This Row],[Mail]])=0,"No","Si")</f>
        <v>No</v>
      </c>
      <c r="AV2211" s="194" t="s">
        <v>709</v>
      </c>
      <c r="AW2211" s="194" t="s">
        <v>9009</v>
      </c>
    </row>
    <row r="2212" spans="1:49" x14ac:dyDescent="0.2">
      <c r="A2212" s="37" t="s">
        <v>27</v>
      </c>
      <c r="B2212" s="37" t="s">
        <v>3163</v>
      </c>
      <c r="C2212" s="37" t="s">
        <v>3264</v>
      </c>
      <c r="D2212" s="37" t="s">
        <v>30</v>
      </c>
      <c r="E2212" s="193" t="str">
        <f>+LEFT(Tabla1[[#This Row],[RutDV]],8)</f>
        <v>26139443</v>
      </c>
      <c r="F2212" s="193" t="str">
        <f>+RIGHT(Tabla1[[#This Row],[RutDV]],1)</f>
        <v>k</v>
      </c>
      <c r="G2212" s="193" t="s">
        <v>9177</v>
      </c>
      <c r="H2212" s="193" t="s">
        <v>9352</v>
      </c>
      <c r="I2212" s="194" t="str">
        <f>+TRIM(Tabla1[[#This Row],[Nombres]]&amp;" "&amp;Tabla1[[#This Row],[Apellidos]])</f>
        <v>JESUS EDUARDO FARIAS</v>
      </c>
      <c r="J2212" s="193" t="s">
        <v>9193</v>
      </c>
      <c r="K2212" s="193" t="s">
        <v>9194</v>
      </c>
      <c r="L2212" s="193" t="s">
        <v>2494</v>
      </c>
      <c r="M2212" s="193" t="s">
        <v>2499</v>
      </c>
      <c r="N2212" s="193" t="s">
        <v>3112</v>
      </c>
      <c r="O2212" s="193"/>
      <c r="P2212" s="195">
        <v>44047</v>
      </c>
      <c r="Q2212" s="195"/>
      <c r="R2212" s="196"/>
      <c r="S2212" s="196"/>
      <c r="T2212" s="196"/>
      <c r="U2212" s="196"/>
      <c r="V2212" s="195">
        <v>33284</v>
      </c>
      <c r="W2212" s="195" t="s">
        <v>7932</v>
      </c>
      <c r="X2212" s="193"/>
      <c r="Y2212" s="193" t="str">
        <f>+IFERROR(VLOOKUP(Tabla1[[#This Row],[Supervisor]],STAFF!E:H,4,0),"")</f>
        <v/>
      </c>
      <c r="Z2212" s="195">
        <v>44046</v>
      </c>
      <c r="AA2212" s="195">
        <v>44061</v>
      </c>
      <c r="AB2212" s="193"/>
      <c r="AC2212" s="195"/>
      <c r="AD2212" s="193" t="s">
        <v>9352</v>
      </c>
      <c r="AE2212" s="193" t="s">
        <v>9352</v>
      </c>
      <c r="AF2212" s="193">
        <v>19460</v>
      </c>
      <c r="AG2212" s="193" t="s">
        <v>9368</v>
      </c>
      <c r="AH2212" s="193"/>
      <c r="AI2212" s="193"/>
      <c r="AJ2212" s="193" t="s">
        <v>9220</v>
      </c>
      <c r="AK2212" s="193" t="s">
        <v>7932</v>
      </c>
      <c r="AL2212" s="193" t="s">
        <v>709</v>
      </c>
      <c r="AM2212" s="193"/>
      <c r="AN2212" s="193" t="str">
        <f>+IF(AL2212=45,1,"")</f>
        <v/>
      </c>
      <c r="AO2212" s="195">
        <f ca="1">+TODAY()</f>
        <v>44256</v>
      </c>
      <c r="AP2212" s="194" t="str">
        <f>+IF(Tabla1[[#This Row],[Fecha Ingreso Plataforma]]="","",AO2212-AC2212)</f>
        <v/>
      </c>
      <c r="AQ2212" s="195"/>
      <c r="AR2212" s="197">
        <f>+IF(Tabla1[[#This Row],[Fecha Baja]]="","",VALUE(1&amp;"/"&amp;MONTH(Tabla1[[#This Row],[Fecha Baja]])&amp;"/"&amp;YEAR(Tabla1[[#This Row],[Fecha Baja]])))</f>
        <v>44044</v>
      </c>
      <c r="AS2212" s="197" t="str">
        <f>IF(Tabla1[[#This Row],[Fecha Ingreso Plataforma]]="","",VALUE(1&amp;"/"&amp;MONTH(Tabla1[[#This Row],[Fecha Ingreso Plataforma]])&amp;"/"&amp;YEAR(Tabla1[[#This Row],[Fecha Ingreso Plataforma]])))</f>
        <v/>
      </c>
      <c r="AT2212" s="194" t="str">
        <f>+IF(AND(Tabla1[[#This Row],[dias]]&gt;=135,Tabla1[[#This Row],[Estado]]="Vigente"),"Si","No")</f>
        <v>No</v>
      </c>
      <c r="AU2212" s="194" t="str">
        <f>+IF(COUNTIF('PLAN EMPLEADO'!I:I,Tabla1[[#This Row],[Mail]])=0,"No","Si")</f>
        <v>No</v>
      </c>
      <c r="AV2212" s="194" t="s">
        <v>709</v>
      </c>
      <c r="AW2212" s="194" t="s">
        <v>9006</v>
      </c>
    </row>
    <row r="2213" spans="1:49" x14ac:dyDescent="0.2">
      <c r="A2213" s="37" t="s">
        <v>27</v>
      </c>
      <c r="B2213" s="37" t="s">
        <v>3163</v>
      </c>
      <c r="C2213" s="37" t="s">
        <v>3264</v>
      </c>
      <c r="D2213" s="37" t="s">
        <v>30</v>
      </c>
      <c r="E2213" s="193" t="str">
        <f>+LEFT(Tabla1[[#This Row],[RutDV]],8)</f>
        <v>17014911</v>
      </c>
      <c r="F2213" s="193" t="str">
        <f>+RIGHT(Tabla1[[#This Row],[RutDV]],1)</f>
        <v>4</v>
      </c>
      <c r="G2213" s="193" t="s">
        <v>9192</v>
      </c>
      <c r="H2213" s="193" t="s">
        <v>9367</v>
      </c>
      <c r="I2213" s="194" t="str">
        <f>+TRIM(Tabla1[[#This Row],[Nombres]]&amp;" "&amp;Tabla1[[#This Row],[Apellidos]])</f>
        <v>PAULETTE ANGELINA LEON ROBLEDO</v>
      </c>
      <c r="J2213" s="193" t="s">
        <v>9218</v>
      </c>
      <c r="K2213" s="193" t="s">
        <v>9219</v>
      </c>
      <c r="L2213" s="193" t="s">
        <v>2494</v>
      </c>
      <c r="M2213" s="193" t="s">
        <v>2499</v>
      </c>
      <c r="N2213" s="193" t="s">
        <v>3112</v>
      </c>
      <c r="O2213" s="193"/>
      <c r="P2213" s="195">
        <v>44052</v>
      </c>
      <c r="Q2213" s="195"/>
      <c r="R2213" s="196"/>
      <c r="S2213" s="196"/>
      <c r="T2213" s="196"/>
      <c r="U2213" s="196"/>
      <c r="V2213" s="195">
        <v>32355</v>
      </c>
      <c r="W2213" s="195" t="s">
        <v>7932</v>
      </c>
      <c r="X2213" s="193"/>
      <c r="Y2213" s="193" t="str">
        <f>+IFERROR(VLOOKUP(Tabla1[[#This Row],[Supervisor]],STAFF!E:H,4,0),"")</f>
        <v/>
      </c>
      <c r="Z2213" s="195">
        <v>44046</v>
      </c>
      <c r="AA2213" s="195">
        <v>44061</v>
      </c>
      <c r="AB2213" s="193"/>
      <c r="AC2213" s="195"/>
      <c r="AD2213" s="193" t="s">
        <v>9367</v>
      </c>
      <c r="AE2213" s="193" t="s">
        <v>9367</v>
      </c>
      <c r="AF2213" s="193">
        <v>19477</v>
      </c>
      <c r="AG2213" s="193" t="s">
        <v>9383</v>
      </c>
      <c r="AH2213" s="193"/>
      <c r="AI2213" s="193"/>
      <c r="AJ2213" s="193" t="s">
        <v>9220</v>
      </c>
      <c r="AK2213" s="193" t="s">
        <v>7932</v>
      </c>
      <c r="AL2213" s="193" t="s">
        <v>709</v>
      </c>
      <c r="AM2213" s="193"/>
      <c r="AN2213" s="193" t="str">
        <f>+IF(AL2213=45,1,"")</f>
        <v/>
      </c>
      <c r="AO2213" s="195">
        <f ca="1">+TODAY()</f>
        <v>44256</v>
      </c>
      <c r="AP2213" s="194" t="str">
        <f>+IF(Tabla1[[#This Row],[Fecha Ingreso Plataforma]]="","",AO2213-AC2213)</f>
        <v/>
      </c>
      <c r="AQ2213" s="195"/>
      <c r="AR2213" s="197">
        <f>+IF(Tabla1[[#This Row],[Fecha Baja]]="","",VALUE(1&amp;"/"&amp;MONTH(Tabla1[[#This Row],[Fecha Baja]])&amp;"/"&amp;YEAR(Tabla1[[#This Row],[Fecha Baja]])))</f>
        <v>44044</v>
      </c>
      <c r="AS2213" s="197" t="str">
        <f>IF(Tabla1[[#This Row],[Fecha Ingreso Plataforma]]="","",VALUE(1&amp;"/"&amp;MONTH(Tabla1[[#This Row],[Fecha Ingreso Plataforma]])&amp;"/"&amp;YEAR(Tabla1[[#This Row],[Fecha Ingreso Plataforma]])))</f>
        <v/>
      </c>
      <c r="AT2213" s="194" t="str">
        <f>+IF(AND(Tabla1[[#This Row],[dias]]&gt;=135,Tabla1[[#This Row],[Estado]]="Vigente"),"Si","No")</f>
        <v>No</v>
      </c>
      <c r="AU2213" s="194" t="str">
        <f>+IF(COUNTIF('PLAN EMPLEADO'!I:I,Tabla1[[#This Row],[Mail]])=0,"No","Si")</f>
        <v>No</v>
      </c>
      <c r="AV2213" s="194" t="s">
        <v>709</v>
      </c>
      <c r="AW2213" s="194" t="s">
        <v>9010</v>
      </c>
    </row>
    <row r="2214" spans="1:49" x14ac:dyDescent="0.2">
      <c r="A2214" s="37" t="s">
        <v>27</v>
      </c>
      <c r="B2214" s="37" t="s">
        <v>3163</v>
      </c>
      <c r="C2214" s="37" t="s">
        <v>3264</v>
      </c>
      <c r="D2214" s="37" t="s">
        <v>30</v>
      </c>
      <c r="E2214" s="193" t="str">
        <f>+LEFT(Tabla1[[#This Row],[RutDV]],8)</f>
        <v>17369274</v>
      </c>
      <c r="F2214" s="193" t="str">
        <f>+RIGHT(Tabla1[[#This Row],[RutDV]],1)</f>
        <v>9</v>
      </c>
      <c r="G2214" s="193" t="s">
        <v>8819</v>
      </c>
      <c r="H2214" s="193" t="s">
        <v>8839</v>
      </c>
      <c r="I2214" s="194" t="str">
        <f>+TRIM(Tabla1[[#This Row],[Nombres]]&amp;" "&amp;Tabla1[[#This Row],[Apellidos]])</f>
        <v>RICARDO ALEXIS GALLARDO CORTES</v>
      </c>
      <c r="J2214" s="193" t="s">
        <v>8791</v>
      </c>
      <c r="K2214" s="193" t="s">
        <v>8792</v>
      </c>
      <c r="L2214" s="193" t="s">
        <v>2494</v>
      </c>
      <c r="M2214" s="193" t="s">
        <v>2499</v>
      </c>
      <c r="N2214" s="193" t="s">
        <v>3112</v>
      </c>
      <c r="O2214" s="193"/>
      <c r="P2214" s="195">
        <v>44055</v>
      </c>
      <c r="Q2214" s="195"/>
      <c r="R2214" s="196"/>
      <c r="S2214" s="196"/>
      <c r="T2214" s="196"/>
      <c r="U2214" s="196"/>
      <c r="V2214" s="195">
        <v>32860</v>
      </c>
      <c r="W2214" s="195" t="s">
        <v>7932</v>
      </c>
      <c r="X2214" s="193"/>
      <c r="Y2214" s="193" t="str">
        <f>+IFERROR(VLOOKUP(Tabla1[[#This Row],[Supervisor]],STAFF!E:H,4,0),"")</f>
        <v/>
      </c>
      <c r="Z2214" s="195">
        <v>44046</v>
      </c>
      <c r="AA2214" s="195">
        <v>44061</v>
      </c>
      <c r="AB2214" s="193"/>
      <c r="AC2214" s="195"/>
      <c r="AD2214" s="193" t="s">
        <v>8839</v>
      </c>
      <c r="AE2214" s="193" t="s">
        <v>8839</v>
      </c>
      <c r="AF2214" s="193">
        <v>19470</v>
      </c>
      <c r="AG2214" s="193" t="s">
        <v>8859</v>
      </c>
      <c r="AH2214" s="193"/>
      <c r="AI2214" s="193"/>
      <c r="AJ2214" s="193" t="s">
        <v>9220</v>
      </c>
      <c r="AK2214" s="193" t="s">
        <v>7932</v>
      </c>
      <c r="AL2214" s="193" t="s">
        <v>709</v>
      </c>
      <c r="AM2214" s="193"/>
      <c r="AN2214" s="193" t="str">
        <f>+IF(AL2214=45,1,"")</f>
        <v/>
      </c>
      <c r="AO2214" s="195">
        <f ca="1">+TODAY()</f>
        <v>44256</v>
      </c>
      <c r="AP2214" s="194" t="str">
        <f>+IF(Tabla1[[#This Row],[Fecha Ingreso Plataforma]]="","",AO2214-AC2214)</f>
        <v/>
      </c>
      <c r="AQ2214" s="195"/>
      <c r="AR2214" s="197">
        <f>+IF(Tabla1[[#This Row],[Fecha Baja]]="","",VALUE(1&amp;"/"&amp;MONTH(Tabla1[[#This Row],[Fecha Baja]])&amp;"/"&amp;YEAR(Tabla1[[#This Row],[Fecha Baja]])))</f>
        <v>44044</v>
      </c>
      <c r="AS2214" s="197" t="str">
        <f>IF(Tabla1[[#This Row],[Fecha Ingreso Plataforma]]="","",VALUE(1&amp;"/"&amp;MONTH(Tabla1[[#This Row],[Fecha Ingreso Plataforma]])&amp;"/"&amp;YEAR(Tabla1[[#This Row],[Fecha Ingreso Plataforma]])))</f>
        <v/>
      </c>
      <c r="AT2214" s="194" t="str">
        <f>+IF(AND(Tabla1[[#This Row],[dias]]&gt;=135,Tabla1[[#This Row],[Estado]]="Vigente"),"Si","No")</f>
        <v>No</v>
      </c>
      <c r="AU2214" s="194" t="str">
        <f>+IF(COUNTIF('PLAN EMPLEADO'!I:I,Tabla1[[#This Row],[Mail]])=0,"No","Si")</f>
        <v>No</v>
      </c>
      <c r="AV2214" s="194" t="s">
        <v>709</v>
      </c>
      <c r="AW2214" s="194" t="s">
        <v>9010</v>
      </c>
    </row>
    <row r="2215" spans="1:49" x14ac:dyDescent="0.2">
      <c r="A2215" s="37" t="s">
        <v>27</v>
      </c>
      <c r="B2215" s="37" t="s">
        <v>3163</v>
      </c>
      <c r="C2215" s="37" t="s">
        <v>3264</v>
      </c>
      <c r="D2215" s="37" t="s">
        <v>30</v>
      </c>
      <c r="E2215" s="193" t="str">
        <f>+LEFT(Tabla1[[#This Row],[RutDV]],8)</f>
        <v>15769855</v>
      </c>
      <c r="F2215" s="193" t="str">
        <f>+RIGHT(Tabla1[[#This Row],[RutDV]],1)</f>
        <v>9</v>
      </c>
      <c r="G2215" s="193" t="s">
        <v>9184</v>
      </c>
      <c r="H2215" s="193" t="s">
        <v>9359</v>
      </c>
      <c r="I2215" s="194" t="str">
        <f>+TRIM(Tabla1[[#This Row],[Nombres]]&amp;" "&amp;Tabla1[[#This Row],[Apellidos]])</f>
        <v>SEGUNDO MAXIMILIANO RAMOS RAMOS</v>
      </c>
      <c r="J2215" s="193" t="s">
        <v>9207</v>
      </c>
      <c r="K2215" s="193" t="s">
        <v>8392</v>
      </c>
      <c r="L2215" s="193" t="s">
        <v>2494</v>
      </c>
      <c r="M2215" s="193" t="s">
        <v>2499</v>
      </c>
      <c r="N2215" s="193" t="s">
        <v>3112</v>
      </c>
      <c r="O2215" s="193"/>
      <c r="P2215" s="195">
        <v>44061</v>
      </c>
      <c r="Q2215" s="195"/>
      <c r="R2215" s="196"/>
      <c r="S2215" s="196"/>
      <c r="T2215" s="196"/>
      <c r="U2215" s="196"/>
      <c r="V2215" s="195">
        <v>30903</v>
      </c>
      <c r="W2215" s="195" t="s">
        <v>7932</v>
      </c>
      <c r="X2215" s="193"/>
      <c r="Y2215" s="193" t="str">
        <f>+IFERROR(VLOOKUP(Tabla1[[#This Row],[Supervisor]],STAFF!E:H,4,0),"")</f>
        <v/>
      </c>
      <c r="Z2215" s="195">
        <v>44046</v>
      </c>
      <c r="AA2215" s="195">
        <v>44061</v>
      </c>
      <c r="AB2215" s="193"/>
      <c r="AC2215" s="195"/>
      <c r="AD2215" s="193" t="s">
        <v>9359</v>
      </c>
      <c r="AE2215" s="193" t="s">
        <v>9359</v>
      </c>
      <c r="AF2215" s="193">
        <v>19468</v>
      </c>
      <c r="AG2215" s="193" t="s">
        <v>9375</v>
      </c>
      <c r="AH2215" s="193"/>
      <c r="AI2215" s="193"/>
      <c r="AJ2215" s="193" t="s">
        <v>9220</v>
      </c>
      <c r="AK2215" s="193" t="s">
        <v>7932</v>
      </c>
      <c r="AL2215" s="193">
        <v>45</v>
      </c>
      <c r="AM2215" s="193"/>
      <c r="AN2215" s="193">
        <f>+IF(AL2215=45,1,"")</f>
        <v>1</v>
      </c>
      <c r="AO2215" s="195">
        <f ca="1">+TODAY()</f>
        <v>44256</v>
      </c>
      <c r="AP2215" s="194" t="str">
        <f>+IF(Tabla1[[#This Row],[Fecha Ingreso Plataforma]]="","",AO2215-AC2215)</f>
        <v/>
      </c>
      <c r="AQ2215" s="195"/>
      <c r="AR2215" s="197">
        <f>+IF(Tabla1[[#This Row],[Fecha Baja]]="","",VALUE(1&amp;"/"&amp;MONTH(Tabla1[[#This Row],[Fecha Baja]])&amp;"/"&amp;YEAR(Tabla1[[#This Row],[Fecha Baja]])))</f>
        <v>44044</v>
      </c>
      <c r="AS2215" s="197" t="str">
        <f>IF(Tabla1[[#This Row],[Fecha Ingreso Plataforma]]="","",VALUE(1&amp;"/"&amp;MONTH(Tabla1[[#This Row],[Fecha Ingreso Plataforma]])&amp;"/"&amp;YEAR(Tabla1[[#This Row],[Fecha Ingreso Plataforma]])))</f>
        <v/>
      </c>
      <c r="AT2215" s="194" t="str">
        <f>+IF(AND(Tabla1[[#This Row],[dias]]&gt;=135,Tabla1[[#This Row],[Estado]]="Vigente"),"Si","No")</f>
        <v>No</v>
      </c>
      <c r="AU2215" s="194" t="str">
        <f>+IF(COUNTIF('PLAN EMPLEADO'!I:I,Tabla1[[#This Row],[Mail]])=0,"No","Si")</f>
        <v>No</v>
      </c>
      <c r="AV2215" s="194" t="s">
        <v>709</v>
      </c>
      <c r="AW2215" s="194" t="s">
        <v>9010</v>
      </c>
    </row>
    <row r="2216" spans="1:49" x14ac:dyDescent="0.2">
      <c r="A2216" s="37" t="s">
        <v>27</v>
      </c>
      <c r="B2216" s="37" t="s">
        <v>3163</v>
      </c>
      <c r="C2216" s="37" t="s">
        <v>3264</v>
      </c>
      <c r="D2216" s="37" t="s">
        <v>30</v>
      </c>
      <c r="E2216" s="193" t="str">
        <f>+LEFT(Tabla1[[#This Row],[RutDV]],8)</f>
        <v>16634253</v>
      </c>
      <c r="F2216" s="193" t="str">
        <f>+RIGHT(Tabla1[[#This Row],[RutDV]],1)</f>
        <v>8</v>
      </c>
      <c r="G2216" s="193" t="s">
        <v>9191</v>
      </c>
      <c r="H2216" s="193" t="s">
        <v>9366</v>
      </c>
      <c r="I2216" s="194" t="str">
        <f>+TRIM(Tabla1[[#This Row],[Nombres]]&amp;" "&amp;Tabla1[[#This Row],[Apellidos]])</f>
        <v>VANESSA ANDREA INOSTROZA VILLARROEL</v>
      </c>
      <c r="J2216" s="193" t="s">
        <v>1447</v>
      </c>
      <c r="K2216" s="193" t="s">
        <v>9217</v>
      </c>
      <c r="L2216" s="193" t="s">
        <v>2494</v>
      </c>
      <c r="M2216" s="193" t="s">
        <v>2499</v>
      </c>
      <c r="N2216" s="193" t="s">
        <v>3112</v>
      </c>
      <c r="O2216" s="193"/>
      <c r="P2216" s="195">
        <v>44051</v>
      </c>
      <c r="Q2216" s="195"/>
      <c r="R2216" s="196"/>
      <c r="S2216" s="196"/>
      <c r="T2216" s="196"/>
      <c r="U2216" s="196"/>
      <c r="V2216" s="195">
        <v>32068</v>
      </c>
      <c r="W2216" s="195" t="s">
        <v>7932</v>
      </c>
      <c r="X2216" s="193"/>
      <c r="Y2216" s="193" t="str">
        <f>+IFERROR(VLOOKUP(Tabla1[[#This Row],[Supervisor]],STAFF!E:H,4,0),"")</f>
        <v/>
      </c>
      <c r="Z2216" s="195">
        <v>44046</v>
      </c>
      <c r="AA2216" s="195">
        <v>44061</v>
      </c>
      <c r="AB2216" s="193"/>
      <c r="AC2216" s="195"/>
      <c r="AD2216" s="193" t="s">
        <v>9366</v>
      </c>
      <c r="AE2216" s="193" t="s">
        <v>9366</v>
      </c>
      <c r="AF2216" s="193">
        <v>19476</v>
      </c>
      <c r="AG2216" s="193" t="s">
        <v>9382</v>
      </c>
      <c r="AH2216" s="193"/>
      <c r="AI2216" s="193"/>
      <c r="AJ2216" s="193" t="s">
        <v>9220</v>
      </c>
      <c r="AK2216" s="193" t="s">
        <v>7932</v>
      </c>
      <c r="AL2216" s="193" t="s">
        <v>709</v>
      </c>
      <c r="AM2216" s="193"/>
      <c r="AN2216" s="193" t="str">
        <f>+IF(AL2216=45,1,"")</f>
        <v/>
      </c>
      <c r="AO2216" s="195">
        <f ca="1">+TODAY()</f>
        <v>44256</v>
      </c>
      <c r="AP2216" s="194" t="str">
        <f>+IF(Tabla1[[#This Row],[Fecha Ingreso Plataforma]]="","",AO2216-AC2216)</f>
        <v/>
      </c>
      <c r="AQ2216" s="195"/>
      <c r="AR2216" s="197">
        <f>+IF(Tabla1[[#This Row],[Fecha Baja]]="","",VALUE(1&amp;"/"&amp;MONTH(Tabla1[[#This Row],[Fecha Baja]])&amp;"/"&amp;YEAR(Tabla1[[#This Row],[Fecha Baja]])))</f>
        <v>44044</v>
      </c>
      <c r="AS2216" s="197" t="str">
        <f>IF(Tabla1[[#This Row],[Fecha Ingreso Plataforma]]="","",VALUE(1&amp;"/"&amp;MONTH(Tabla1[[#This Row],[Fecha Ingreso Plataforma]])&amp;"/"&amp;YEAR(Tabla1[[#This Row],[Fecha Ingreso Plataforma]])))</f>
        <v/>
      </c>
      <c r="AT2216" s="194" t="str">
        <f>+IF(AND(Tabla1[[#This Row],[dias]]&gt;=135,Tabla1[[#This Row],[Estado]]="Vigente"),"Si","No")</f>
        <v>No</v>
      </c>
      <c r="AU2216" s="194" t="str">
        <f>+IF(COUNTIF('PLAN EMPLEADO'!I:I,Tabla1[[#This Row],[Mail]])=0,"No","Si")</f>
        <v>No</v>
      </c>
      <c r="AV2216" s="194" t="s">
        <v>709</v>
      </c>
      <c r="AW2216" s="194" t="s">
        <v>9010</v>
      </c>
    </row>
    <row r="2217" spans="1:49" x14ac:dyDescent="0.2">
      <c r="A2217" s="193" t="s">
        <v>27</v>
      </c>
      <c r="B2217" s="37" t="s">
        <v>3163</v>
      </c>
      <c r="C2217" s="37" t="s">
        <v>3264</v>
      </c>
      <c r="D2217" s="193" t="s">
        <v>30</v>
      </c>
      <c r="E2217" s="193" t="str">
        <f>+LEFT(Tabla1[[#This Row],[RutDV]],8)</f>
        <v>24682261</v>
      </c>
      <c r="F2217" s="193" t="str">
        <f>+RIGHT(Tabla1[[#This Row],[RutDV]],1)</f>
        <v>1</v>
      </c>
      <c r="G2217" s="193" t="s">
        <v>8959</v>
      </c>
      <c r="H2217" s="193" t="s">
        <v>9154</v>
      </c>
      <c r="I2217" s="194" t="str">
        <f>+TRIM(Tabla1[[#This Row],[Nombres]]&amp;" "&amp;Tabla1[[#This Row],[Apellidos]])</f>
        <v>VICTOR HUGO CHICA CARDENAS</v>
      </c>
      <c r="J2217" s="193" t="s">
        <v>8999</v>
      </c>
      <c r="K2217" s="193" t="s">
        <v>9000</v>
      </c>
      <c r="L2217" s="193" t="s">
        <v>2494</v>
      </c>
      <c r="M2217" s="193" t="s">
        <v>2499</v>
      </c>
      <c r="N2217" s="193" t="s">
        <v>3112</v>
      </c>
      <c r="O2217" s="193"/>
      <c r="P2217" s="195">
        <v>44056</v>
      </c>
      <c r="Q2217" s="195"/>
      <c r="R2217" s="196"/>
      <c r="S2217" s="196"/>
      <c r="T2217" s="196"/>
      <c r="U2217" s="196"/>
      <c r="V2217" s="195">
        <v>30924</v>
      </c>
      <c r="W2217" s="195" t="s">
        <v>7932</v>
      </c>
      <c r="X2217" s="193"/>
      <c r="Y2217" s="193" t="str">
        <f>+IFERROR(VLOOKUP(Tabla1[[#This Row],[Supervisor]],STAFF!E:H,4,0),"")</f>
        <v/>
      </c>
      <c r="Z2217" s="195">
        <v>44046</v>
      </c>
      <c r="AA2217" s="195">
        <v>44061</v>
      </c>
      <c r="AB2217" s="193"/>
      <c r="AC2217" s="195"/>
      <c r="AD2217" s="193" t="s">
        <v>9154</v>
      </c>
      <c r="AE2217" s="193" t="s">
        <v>9154</v>
      </c>
      <c r="AF2217" s="193">
        <v>19437</v>
      </c>
      <c r="AG2217" s="193" t="s">
        <v>9175</v>
      </c>
      <c r="AH2217" s="193"/>
      <c r="AI2217" s="193"/>
      <c r="AJ2217" s="193" t="s">
        <v>9220</v>
      </c>
      <c r="AK2217" s="193" t="s">
        <v>7509</v>
      </c>
      <c r="AL2217" s="193">
        <v>45</v>
      </c>
      <c r="AM2217" s="193"/>
      <c r="AN2217" s="193">
        <f>+IF(AL2217=45,1,"")</f>
        <v>1</v>
      </c>
      <c r="AO2217" s="195">
        <f ca="1">+TODAY()</f>
        <v>44256</v>
      </c>
      <c r="AP2217" s="194" t="str">
        <f>+IF(Tabla1[[#This Row],[Fecha Ingreso Plataforma]]="","",AO2217-AC2217)</f>
        <v/>
      </c>
      <c r="AQ2217" s="195"/>
      <c r="AR2217" s="197">
        <f>+IF(Tabla1[[#This Row],[Fecha Baja]]="","",VALUE(1&amp;"/"&amp;MONTH(Tabla1[[#This Row],[Fecha Baja]])&amp;"/"&amp;YEAR(Tabla1[[#This Row],[Fecha Baja]])))</f>
        <v>44044</v>
      </c>
      <c r="AS2217" s="197" t="str">
        <f>IF(Tabla1[[#This Row],[Fecha Ingreso Plataforma]]="","",VALUE(1&amp;"/"&amp;MONTH(Tabla1[[#This Row],[Fecha Ingreso Plataforma]])&amp;"/"&amp;YEAR(Tabla1[[#This Row],[Fecha Ingreso Plataforma]])))</f>
        <v/>
      </c>
      <c r="AT2217" s="194" t="str">
        <f>+IF(AND(Tabla1[[#This Row],[dias]]&gt;=135,Tabla1[[#This Row],[Estado]]="Vigente"),"Si","No")</f>
        <v>No</v>
      </c>
      <c r="AU2217" s="194" t="str">
        <f>+IF(COUNTIF('PLAN EMPLEADO'!I:I,Tabla1[[#This Row],[Mail]])=0,"No","Si")</f>
        <v>No</v>
      </c>
      <c r="AV2217" s="194" t="s">
        <v>709</v>
      </c>
      <c r="AW2217" s="194" t="s">
        <v>9008</v>
      </c>
    </row>
    <row r="2218" spans="1:49" x14ac:dyDescent="0.2">
      <c r="A2218" s="37" t="s">
        <v>27</v>
      </c>
      <c r="B2218" s="37" t="s">
        <v>3163</v>
      </c>
      <c r="C2218" s="37" t="s">
        <v>3264</v>
      </c>
      <c r="D2218" s="37" t="s">
        <v>30</v>
      </c>
      <c r="E2218" s="193" t="str">
        <f>+LEFT(Tabla1[[#This Row],[RutDV]],8)</f>
        <v>26164599</v>
      </c>
      <c r="F2218" s="193" t="str">
        <f>+RIGHT(Tabla1[[#This Row],[RutDV]],1)</f>
        <v>8</v>
      </c>
      <c r="G2218" s="193" t="s">
        <v>4160</v>
      </c>
      <c r="H2218" s="193" t="s">
        <v>4182</v>
      </c>
      <c r="I2218" s="194" t="str">
        <f>+TRIM(Tabla1[[#This Row],[Nombres]]&amp;" "&amp;Tabla1[[#This Row],[Apellidos]])</f>
        <v>YASMERY DEL MAR SILVA GONZALEZ</v>
      </c>
      <c r="J2218" s="193" t="s">
        <v>4139</v>
      </c>
      <c r="K2218" s="193" t="s">
        <v>4140</v>
      </c>
      <c r="L2218" s="193" t="s">
        <v>2494</v>
      </c>
      <c r="M2218" s="193" t="s">
        <v>2499</v>
      </c>
      <c r="N2218" s="193" t="s">
        <v>3112</v>
      </c>
      <c r="O2218" s="193"/>
      <c r="P2218" s="195">
        <v>44060</v>
      </c>
      <c r="Q2218" s="195"/>
      <c r="R2218" s="196"/>
      <c r="S2218" s="196"/>
      <c r="T2218" s="196"/>
      <c r="U2218" s="196"/>
      <c r="V2218" s="195">
        <v>27827</v>
      </c>
      <c r="W2218" s="195" t="s">
        <v>7932</v>
      </c>
      <c r="X2218" s="193"/>
      <c r="Y2218" s="193" t="str">
        <f>+IFERROR(VLOOKUP(Tabla1[[#This Row],[Supervisor]],STAFF!E:H,4,0),"")</f>
        <v/>
      </c>
      <c r="Z2218" s="195">
        <v>44046</v>
      </c>
      <c r="AA2218" s="195">
        <v>44061</v>
      </c>
      <c r="AB2218" s="193"/>
      <c r="AC2218" s="195"/>
      <c r="AD2218" s="193" t="s">
        <v>4182</v>
      </c>
      <c r="AE2218" s="193" t="s">
        <v>4182</v>
      </c>
      <c r="AF2218" s="193">
        <v>19464</v>
      </c>
      <c r="AG2218" s="193" t="s">
        <v>4195</v>
      </c>
      <c r="AH2218" s="193"/>
      <c r="AI2218" s="193"/>
      <c r="AJ2218" s="193" t="s">
        <v>9220</v>
      </c>
      <c r="AK2218" s="193" t="s">
        <v>7932</v>
      </c>
      <c r="AL2218" s="193">
        <v>45</v>
      </c>
      <c r="AM2218" s="193"/>
      <c r="AN2218" s="193">
        <f>+IF(AL2218=45,1,"")</f>
        <v>1</v>
      </c>
      <c r="AO2218" s="195">
        <f ca="1">+TODAY()</f>
        <v>44256</v>
      </c>
      <c r="AP2218" s="194" t="str">
        <f>+IF(Tabla1[[#This Row],[Fecha Ingreso Plataforma]]="","",AO2218-AC2218)</f>
        <v/>
      </c>
      <c r="AQ2218" s="195"/>
      <c r="AR2218" s="197">
        <f>+IF(Tabla1[[#This Row],[Fecha Baja]]="","",VALUE(1&amp;"/"&amp;MONTH(Tabla1[[#This Row],[Fecha Baja]])&amp;"/"&amp;YEAR(Tabla1[[#This Row],[Fecha Baja]])))</f>
        <v>44044</v>
      </c>
      <c r="AS2218" s="197" t="str">
        <f>IF(Tabla1[[#This Row],[Fecha Ingreso Plataforma]]="","",VALUE(1&amp;"/"&amp;MONTH(Tabla1[[#This Row],[Fecha Ingreso Plataforma]])&amp;"/"&amp;YEAR(Tabla1[[#This Row],[Fecha Ingreso Plataforma]])))</f>
        <v/>
      </c>
      <c r="AT2218" s="194" t="str">
        <f>+IF(AND(Tabla1[[#This Row],[dias]]&gt;=135,Tabla1[[#This Row],[Estado]]="Vigente"),"Si","No")</f>
        <v>No</v>
      </c>
      <c r="AU2218" s="194" t="str">
        <f>+IF(COUNTIF('PLAN EMPLEADO'!I:I,Tabla1[[#This Row],[Mail]])=0,"No","Si")</f>
        <v>No</v>
      </c>
      <c r="AV2218" s="194" t="s">
        <v>709</v>
      </c>
      <c r="AW2218" s="194" t="s">
        <v>9006</v>
      </c>
    </row>
    <row r="2219" spans="1:49" x14ac:dyDescent="0.2">
      <c r="A2219" s="193" t="s">
        <v>27</v>
      </c>
      <c r="B2219" s="193" t="s">
        <v>3163</v>
      </c>
      <c r="C2219" s="193" t="s">
        <v>3264</v>
      </c>
      <c r="D2219" s="193" t="s">
        <v>30</v>
      </c>
      <c r="E2219" s="193" t="str">
        <f>+LEFT(Tabla1[[#This Row],[RutDV]],8)</f>
        <v>24528490</v>
      </c>
      <c r="F2219" s="193" t="str">
        <f>+RIGHT(Tabla1[[#This Row],[RutDV]],1)</f>
        <v>k</v>
      </c>
      <c r="G2219" s="193" t="s">
        <v>9571</v>
      </c>
      <c r="H2219" s="193" t="s">
        <v>9808</v>
      </c>
      <c r="I2219" s="194" t="str">
        <f>+TRIM(Tabla1[[#This Row],[Nombres]]&amp;" "&amp;Tabla1[[#This Row],[Apellidos]])</f>
        <v>CARINA EMPERATRIZ OLIVARES ANGELES</v>
      </c>
      <c r="J2219" s="193" t="s">
        <v>9605</v>
      </c>
      <c r="K2219" s="193" t="s">
        <v>9606</v>
      </c>
      <c r="L2219" s="193" t="s">
        <v>2494</v>
      </c>
      <c r="M2219" s="193" t="s">
        <v>2499</v>
      </c>
      <c r="N2219" s="193" t="s">
        <v>3112</v>
      </c>
      <c r="O2219" s="193"/>
      <c r="P2219" s="195">
        <v>44061</v>
      </c>
      <c r="Q2219" s="195"/>
      <c r="R2219" s="196"/>
      <c r="S2219" s="196"/>
      <c r="T2219" s="196"/>
      <c r="U2219" s="196"/>
      <c r="V2219" s="195" t="s">
        <v>9636</v>
      </c>
      <c r="W2219" s="195" t="s">
        <v>7509</v>
      </c>
      <c r="X2219" s="193"/>
      <c r="Y2219" s="193" t="str">
        <f>+IFERROR(VLOOKUP(Tabla1[[#This Row],[Supervisor]],STAFF!E:H,4,0),"")</f>
        <v/>
      </c>
      <c r="Z2219" s="195">
        <v>44055</v>
      </c>
      <c r="AA2219" s="195"/>
      <c r="AB2219" s="193"/>
      <c r="AC2219" s="195"/>
      <c r="AD2219" s="193" t="s">
        <v>9808</v>
      </c>
      <c r="AE2219" s="193" t="s">
        <v>9808</v>
      </c>
      <c r="AF2219" s="193">
        <v>19445</v>
      </c>
      <c r="AG2219" s="193" t="s">
        <v>9832</v>
      </c>
      <c r="AH2219" s="193"/>
      <c r="AI2219" s="193"/>
      <c r="AJ2219" s="193" t="s">
        <v>9646</v>
      </c>
      <c r="AK2219" s="193" t="s">
        <v>7509</v>
      </c>
      <c r="AL2219" s="193" t="s">
        <v>709</v>
      </c>
      <c r="AM2219" s="193"/>
      <c r="AN2219" s="193" t="str">
        <f>+IF(AL2219=45,1,"")</f>
        <v/>
      </c>
      <c r="AO2219" s="195">
        <f ca="1">+TODAY()</f>
        <v>44256</v>
      </c>
      <c r="AP2219" s="194" t="str">
        <f>+IF(Tabla1[[#This Row],[Fecha Ingreso Plataforma]]="","",AO2219-AC2219)</f>
        <v/>
      </c>
      <c r="AQ2219" s="195"/>
      <c r="AR2219" s="197">
        <f>+IF(Tabla1[[#This Row],[Fecha Baja]]="","",VALUE(1&amp;"/"&amp;MONTH(Tabla1[[#This Row],[Fecha Baja]])&amp;"/"&amp;YEAR(Tabla1[[#This Row],[Fecha Baja]])))</f>
        <v>44044</v>
      </c>
      <c r="AS2219" s="197" t="str">
        <f>IF(Tabla1[[#This Row],[Fecha Ingreso Plataforma]]="","",VALUE(1&amp;"/"&amp;MONTH(Tabla1[[#This Row],[Fecha Ingreso Plataforma]])&amp;"/"&amp;YEAR(Tabla1[[#This Row],[Fecha Ingreso Plataforma]])))</f>
        <v/>
      </c>
      <c r="AT2219" s="194" t="str">
        <f>+IF(AND(Tabla1[[#This Row],[dias]]&gt;=135,Tabla1[[#This Row],[Estado]]="Vigente"),"Si","No")</f>
        <v>No</v>
      </c>
      <c r="AU2219" s="194" t="str">
        <f>+IF(COUNTIF('PLAN EMPLEADO'!I:I,Tabla1[[#This Row],[Mail]])=0,"No","Si")</f>
        <v>No</v>
      </c>
      <c r="AV2219" s="194" t="s">
        <v>709</v>
      </c>
      <c r="AW2219" s="194" t="s">
        <v>9647</v>
      </c>
    </row>
    <row r="2220" spans="1:49" x14ac:dyDescent="0.2">
      <c r="A2220" s="193" t="s">
        <v>27</v>
      </c>
      <c r="B2220" s="193" t="s">
        <v>3163</v>
      </c>
      <c r="C2220" s="193" t="s">
        <v>3264</v>
      </c>
      <c r="D2220" s="193" t="s">
        <v>30</v>
      </c>
      <c r="E2220" s="193" t="str">
        <f>+LEFT(Tabla1[[#This Row],[RutDV]],8)</f>
        <v>13232166</v>
      </c>
      <c r="F2220" s="193" t="str">
        <f>+RIGHT(Tabla1[[#This Row],[RutDV]],1)</f>
        <v>3</v>
      </c>
      <c r="G2220" s="193" t="s">
        <v>9572</v>
      </c>
      <c r="H2220" s="193" t="s">
        <v>9810</v>
      </c>
      <c r="I2220" s="194" t="str">
        <f>+TRIM(Tabla1[[#This Row],[Nombres]]&amp;" "&amp;Tabla1[[#This Row],[Apellidos]])</f>
        <v>CRISTIAN GIOVANNI GRACE OTTESEN</v>
      </c>
      <c r="J2220" s="193" t="s">
        <v>9608</v>
      </c>
      <c r="K2220" s="193" t="s">
        <v>10304</v>
      </c>
      <c r="L2220" s="193" t="s">
        <v>2494</v>
      </c>
      <c r="M2220" s="193" t="s">
        <v>2499</v>
      </c>
      <c r="N2220" s="193" t="s">
        <v>3112</v>
      </c>
      <c r="O2220" s="193"/>
      <c r="P2220" s="195">
        <v>44069</v>
      </c>
      <c r="Q2220" s="195"/>
      <c r="R2220" s="196"/>
      <c r="S2220" s="196"/>
      <c r="T2220" s="196"/>
      <c r="U2220" s="196"/>
      <c r="V2220" s="195" t="s">
        <v>9638</v>
      </c>
      <c r="W2220" s="195" t="s">
        <v>7509</v>
      </c>
      <c r="X2220" s="193"/>
      <c r="Y2220" s="193" t="str">
        <f>+IFERROR(VLOOKUP(Tabla1[[#This Row],[Supervisor]],STAFF!E:H,4,0),"")</f>
        <v/>
      </c>
      <c r="Z2220" s="195">
        <v>44055</v>
      </c>
      <c r="AA2220" s="195"/>
      <c r="AB2220" s="193"/>
      <c r="AC2220" s="195"/>
      <c r="AD2220" s="193" t="s">
        <v>9810</v>
      </c>
      <c r="AE2220" s="193" t="s">
        <v>9810</v>
      </c>
      <c r="AF2220" s="193">
        <v>19447</v>
      </c>
      <c r="AG2220" s="193" t="s">
        <v>9834</v>
      </c>
      <c r="AH2220" s="193"/>
      <c r="AI2220" s="193"/>
      <c r="AJ2220" s="193" t="s">
        <v>9646</v>
      </c>
      <c r="AK2220" s="193" t="s">
        <v>7509</v>
      </c>
      <c r="AL2220" s="193" t="s">
        <v>709</v>
      </c>
      <c r="AM2220" s="193"/>
      <c r="AN2220" s="193" t="str">
        <f>+IF(AL2220=45,1,"")</f>
        <v/>
      </c>
      <c r="AO2220" s="195">
        <f ca="1">+TODAY()</f>
        <v>44256</v>
      </c>
      <c r="AP2220" s="194" t="str">
        <f>+IF(Tabla1[[#This Row],[Fecha Ingreso Plataforma]]="","",AO2220-AC2220)</f>
        <v/>
      </c>
      <c r="AQ2220" s="195"/>
      <c r="AR2220" s="197">
        <f>+IF(Tabla1[[#This Row],[Fecha Baja]]="","",VALUE(1&amp;"/"&amp;MONTH(Tabla1[[#This Row],[Fecha Baja]])&amp;"/"&amp;YEAR(Tabla1[[#This Row],[Fecha Baja]])))</f>
        <v>44044</v>
      </c>
      <c r="AS2220" s="197" t="str">
        <f>IF(Tabla1[[#This Row],[Fecha Ingreso Plataforma]]="","",VALUE(1&amp;"/"&amp;MONTH(Tabla1[[#This Row],[Fecha Ingreso Plataforma]])&amp;"/"&amp;YEAR(Tabla1[[#This Row],[Fecha Ingreso Plataforma]])))</f>
        <v/>
      </c>
      <c r="AT2220" s="194" t="str">
        <f>+IF(AND(Tabla1[[#This Row],[dias]]&gt;=135,Tabla1[[#This Row],[Estado]]="Vigente"),"Si","No")</f>
        <v>No</v>
      </c>
      <c r="AU2220" s="194" t="str">
        <f>+IF(COUNTIF('PLAN EMPLEADO'!I:I,Tabla1[[#This Row],[Mail]])=0,"No","Si")</f>
        <v>No</v>
      </c>
      <c r="AV2220" s="194" t="s">
        <v>709</v>
      </c>
      <c r="AW2220" s="194" t="s">
        <v>9010</v>
      </c>
    </row>
    <row r="2221" spans="1:49" x14ac:dyDescent="0.2">
      <c r="A2221" s="193" t="s">
        <v>27</v>
      </c>
      <c r="B2221" s="193" t="s">
        <v>3163</v>
      </c>
      <c r="C2221" s="193" t="s">
        <v>3264</v>
      </c>
      <c r="D2221" s="193" t="s">
        <v>30</v>
      </c>
      <c r="E2221" s="193" t="str">
        <f>+LEFT(Tabla1[[#This Row],[RutDV]],8)</f>
        <v>26386631</v>
      </c>
      <c r="F2221" s="193" t="str">
        <f>+RIGHT(Tabla1[[#This Row],[RutDV]],1)</f>
        <v>2</v>
      </c>
      <c r="G2221" s="193" t="s">
        <v>9558</v>
      </c>
      <c r="H2221" s="193" t="s">
        <v>9794</v>
      </c>
      <c r="I2221" s="194" t="str">
        <f>+TRIM(Tabla1[[#This Row],[Nombres]]&amp;" "&amp;Tabla1[[#This Row],[Apellidos]])</f>
        <v>DAVIXSON JESUS MEDINA SOSA</v>
      </c>
      <c r="J2221" s="193" t="s">
        <v>9581</v>
      </c>
      <c r="K2221" s="193" t="s">
        <v>9582</v>
      </c>
      <c r="L2221" s="193" t="s">
        <v>2494</v>
      </c>
      <c r="M2221" s="193" t="s">
        <v>2499</v>
      </c>
      <c r="N2221" s="193" t="s">
        <v>3112</v>
      </c>
      <c r="O2221" s="193"/>
      <c r="P2221" s="195">
        <v>44056</v>
      </c>
      <c r="Q2221" s="195"/>
      <c r="R2221" s="196"/>
      <c r="S2221" s="196"/>
      <c r="T2221" s="196"/>
      <c r="U2221" s="196"/>
      <c r="V2221" s="195" t="s">
        <v>9622</v>
      </c>
      <c r="W2221" s="195" t="s">
        <v>7509</v>
      </c>
      <c r="X2221" s="193"/>
      <c r="Y2221" s="193" t="str">
        <f>+IFERROR(VLOOKUP(Tabla1[[#This Row],[Supervisor]],STAFF!E:H,4,0),"")</f>
        <v/>
      </c>
      <c r="Z2221" s="195">
        <v>44055</v>
      </c>
      <c r="AA2221" s="195"/>
      <c r="AB2221" s="193"/>
      <c r="AC2221" s="195"/>
      <c r="AD2221" s="193" t="s">
        <v>9794</v>
      </c>
      <c r="AE2221" s="193" t="s">
        <v>9794</v>
      </c>
      <c r="AF2221" s="193">
        <v>19031</v>
      </c>
      <c r="AG2221" s="193" t="s">
        <v>9818</v>
      </c>
      <c r="AH2221" s="193"/>
      <c r="AI2221" s="193"/>
      <c r="AJ2221" s="193" t="s">
        <v>9646</v>
      </c>
      <c r="AK2221" s="193" t="s">
        <v>7509</v>
      </c>
      <c r="AL2221" s="193" t="s">
        <v>709</v>
      </c>
      <c r="AM2221" s="193"/>
      <c r="AN2221" s="193" t="str">
        <f>+IF(AL2221=45,1,"")</f>
        <v/>
      </c>
      <c r="AO2221" s="195">
        <f ca="1">+TODAY()</f>
        <v>44256</v>
      </c>
      <c r="AP2221" s="194" t="str">
        <f>+IF(Tabla1[[#This Row],[Fecha Ingreso Plataforma]]="","",AO2221-AC2221)</f>
        <v/>
      </c>
      <c r="AQ2221" s="195"/>
      <c r="AR2221" s="197">
        <f>+IF(Tabla1[[#This Row],[Fecha Baja]]="","",VALUE(1&amp;"/"&amp;MONTH(Tabla1[[#This Row],[Fecha Baja]])&amp;"/"&amp;YEAR(Tabla1[[#This Row],[Fecha Baja]])))</f>
        <v>44044</v>
      </c>
      <c r="AS2221" s="197" t="str">
        <f>IF(Tabla1[[#This Row],[Fecha Ingreso Plataforma]]="","",VALUE(1&amp;"/"&amp;MONTH(Tabla1[[#This Row],[Fecha Ingreso Plataforma]])&amp;"/"&amp;YEAR(Tabla1[[#This Row],[Fecha Ingreso Plataforma]])))</f>
        <v/>
      </c>
      <c r="AT2221" s="194" t="str">
        <f>+IF(AND(Tabla1[[#This Row],[dias]]&gt;=135,Tabla1[[#This Row],[Estado]]="Vigente"),"Si","No")</f>
        <v>No</v>
      </c>
      <c r="AU2221" s="194" t="str">
        <f>+IF(COUNTIF('PLAN EMPLEADO'!I:I,Tabla1[[#This Row],[Mail]])=0,"No","Si")</f>
        <v>No</v>
      </c>
      <c r="AV2221" s="194" t="s">
        <v>709</v>
      </c>
      <c r="AW2221" s="194" t="s">
        <v>9006</v>
      </c>
    </row>
    <row r="2222" spans="1:49" x14ac:dyDescent="0.2">
      <c r="A2222" s="193" t="s">
        <v>27</v>
      </c>
      <c r="B2222" s="193" t="s">
        <v>3163</v>
      </c>
      <c r="C2222" s="193" t="s">
        <v>3264</v>
      </c>
      <c r="D2222" s="193" t="s">
        <v>30</v>
      </c>
      <c r="E2222" s="193" t="str">
        <f>+LEFT(Tabla1[[#This Row],[RutDV]],8)</f>
        <v>25938442</v>
      </c>
      <c r="F2222" s="193" t="str">
        <f>+RIGHT(Tabla1[[#This Row],[RutDV]],1)</f>
        <v>7</v>
      </c>
      <c r="G2222" s="193" t="s">
        <v>9567</v>
      </c>
      <c r="H2222" s="193" t="s">
        <v>9804</v>
      </c>
      <c r="I2222" s="194" t="str">
        <f>+TRIM(Tabla1[[#This Row],[Nombres]]&amp;" "&amp;Tabla1[[#This Row],[Apellidos]])</f>
        <v>EARVING JOSE PASTOR ESCALONA HERNANDEZ</v>
      </c>
      <c r="J2222" s="193" t="s">
        <v>9597</v>
      </c>
      <c r="K2222" s="193" t="s">
        <v>9598</v>
      </c>
      <c r="L2222" s="193" t="s">
        <v>2494</v>
      </c>
      <c r="M2222" s="193" t="s">
        <v>2499</v>
      </c>
      <c r="N2222" s="193" t="s">
        <v>3112</v>
      </c>
      <c r="O2222" s="193"/>
      <c r="P2222" s="195">
        <v>44056</v>
      </c>
      <c r="Q2222" s="195"/>
      <c r="R2222" s="196"/>
      <c r="S2222" s="196"/>
      <c r="T2222" s="196"/>
      <c r="U2222" s="196"/>
      <c r="V2222" s="195" t="s">
        <v>9632</v>
      </c>
      <c r="W2222" s="195" t="s">
        <v>7509</v>
      </c>
      <c r="X2222" s="193"/>
      <c r="Y2222" s="193" t="str">
        <f>+IFERROR(VLOOKUP(Tabla1[[#This Row],[Supervisor]],STAFF!E:H,4,0),"")</f>
        <v/>
      </c>
      <c r="Z2222" s="195">
        <v>44055</v>
      </c>
      <c r="AA2222" s="195"/>
      <c r="AB2222" s="193"/>
      <c r="AC2222" s="195"/>
      <c r="AD2222" s="193" t="s">
        <v>9804</v>
      </c>
      <c r="AE2222" s="193" t="s">
        <v>9804</v>
      </c>
      <c r="AF2222" s="193">
        <v>19437</v>
      </c>
      <c r="AG2222" s="193" t="s">
        <v>9828</v>
      </c>
      <c r="AH2222" s="193"/>
      <c r="AI2222" s="193"/>
      <c r="AJ2222" s="193" t="s">
        <v>9646</v>
      </c>
      <c r="AK2222" s="193" t="s">
        <v>7509</v>
      </c>
      <c r="AL2222" s="193" t="s">
        <v>709</v>
      </c>
      <c r="AM2222" s="193"/>
      <c r="AN2222" s="193" t="str">
        <f>+IF(AL2222=45,1,"")</f>
        <v/>
      </c>
      <c r="AO2222" s="195">
        <f ca="1">+TODAY()</f>
        <v>44256</v>
      </c>
      <c r="AP2222" s="194" t="str">
        <f>+IF(Tabla1[[#This Row],[Fecha Ingreso Plataforma]]="","",AO2222-AC2222)</f>
        <v/>
      </c>
      <c r="AQ2222" s="195"/>
      <c r="AR2222" s="197">
        <f>+IF(Tabla1[[#This Row],[Fecha Baja]]="","",VALUE(1&amp;"/"&amp;MONTH(Tabla1[[#This Row],[Fecha Baja]])&amp;"/"&amp;YEAR(Tabla1[[#This Row],[Fecha Baja]])))</f>
        <v>44044</v>
      </c>
      <c r="AS2222" s="197" t="str">
        <f>IF(Tabla1[[#This Row],[Fecha Ingreso Plataforma]]="","",VALUE(1&amp;"/"&amp;MONTH(Tabla1[[#This Row],[Fecha Ingreso Plataforma]])&amp;"/"&amp;YEAR(Tabla1[[#This Row],[Fecha Ingreso Plataforma]])))</f>
        <v/>
      </c>
      <c r="AT2222" s="194" t="str">
        <f>+IF(AND(Tabla1[[#This Row],[dias]]&gt;=135,Tabla1[[#This Row],[Estado]]="Vigente"),"Si","No")</f>
        <v>No</v>
      </c>
      <c r="AU2222" s="194" t="str">
        <f>+IF(COUNTIF('PLAN EMPLEADO'!I:I,Tabla1[[#This Row],[Mail]])=0,"No","Si")</f>
        <v>No</v>
      </c>
      <c r="AV2222" s="194" t="s">
        <v>709</v>
      </c>
      <c r="AW2222" s="194" t="s">
        <v>9006</v>
      </c>
    </row>
    <row r="2223" spans="1:49" x14ac:dyDescent="0.2">
      <c r="A2223" s="193" t="s">
        <v>27</v>
      </c>
      <c r="B2223" s="193" t="s">
        <v>3163</v>
      </c>
      <c r="C2223" s="193" t="s">
        <v>3264</v>
      </c>
      <c r="D2223" s="193" t="s">
        <v>30</v>
      </c>
      <c r="E2223" s="193" t="str">
        <f>+LEFT(Tabla1[[#This Row],[RutDV]],8)</f>
        <v>26812159</v>
      </c>
      <c r="F2223" s="193" t="str">
        <f>+RIGHT(Tabla1[[#This Row],[RutDV]],1)</f>
        <v>5</v>
      </c>
      <c r="G2223" s="193" t="s">
        <v>9557</v>
      </c>
      <c r="H2223" s="193" t="s">
        <v>9793</v>
      </c>
      <c r="I2223" s="194" t="str">
        <f>+TRIM(Tabla1[[#This Row],[Nombres]]&amp;" "&amp;Tabla1[[#This Row],[Apellidos]])</f>
        <v>JOSE DAVID MUÑOZ RODRIGUEZ</v>
      </c>
      <c r="J2223" s="193" t="s">
        <v>9579</v>
      </c>
      <c r="K2223" s="193" t="s">
        <v>9580</v>
      </c>
      <c r="L2223" s="193" t="s">
        <v>2494</v>
      </c>
      <c r="M2223" s="193" t="s">
        <v>2499</v>
      </c>
      <c r="N2223" s="193" t="s">
        <v>3112</v>
      </c>
      <c r="O2223" s="193"/>
      <c r="P2223" s="195">
        <v>44061</v>
      </c>
      <c r="Q2223" s="195"/>
      <c r="R2223" s="196"/>
      <c r="S2223" s="196"/>
      <c r="T2223" s="196"/>
      <c r="U2223" s="196"/>
      <c r="V2223" s="195" t="s">
        <v>9621</v>
      </c>
      <c r="W2223" s="195" t="s">
        <v>7509</v>
      </c>
      <c r="X2223" s="193"/>
      <c r="Y2223" s="193" t="str">
        <f>+IFERROR(VLOOKUP(Tabla1[[#This Row],[Supervisor]],STAFF!E:H,4,0),"")</f>
        <v/>
      </c>
      <c r="Z2223" s="195">
        <v>44055</v>
      </c>
      <c r="AA2223" s="195"/>
      <c r="AB2223" s="193"/>
      <c r="AC2223" s="195"/>
      <c r="AD2223" s="193" t="s">
        <v>9793</v>
      </c>
      <c r="AE2223" s="193" t="s">
        <v>9793</v>
      </c>
      <c r="AF2223" s="193">
        <v>19027</v>
      </c>
      <c r="AG2223" s="193" t="s">
        <v>9817</v>
      </c>
      <c r="AH2223" s="193"/>
      <c r="AI2223" s="193"/>
      <c r="AJ2223" s="193" t="s">
        <v>9646</v>
      </c>
      <c r="AK2223" s="193" t="s">
        <v>7509</v>
      </c>
      <c r="AL2223" s="193" t="s">
        <v>709</v>
      </c>
      <c r="AM2223" s="193"/>
      <c r="AN2223" s="193" t="str">
        <f>+IF(AL2223=45,1,"")</f>
        <v/>
      </c>
      <c r="AO2223" s="195">
        <f ca="1">+TODAY()</f>
        <v>44256</v>
      </c>
      <c r="AP2223" s="194" t="str">
        <f>+IF(Tabla1[[#This Row],[Fecha Ingreso Plataforma]]="","",AO2223-AC2223)</f>
        <v/>
      </c>
      <c r="AQ2223" s="195"/>
      <c r="AR2223" s="197">
        <f>+IF(Tabla1[[#This Row],[Fecha Baja]]="","",VALUE(1&amp;"/"&amp;MONTH(Tabla1[[#This Row],[Fecha Baja]])&amp;"/"&amp;YEAR(Tabla1[[#This Row],[Fecha Baja]])))</f>
        <v>44044</v>
      </c>
      <c r="AS2223" s="197" t="str">
        <f>IF(Tabla1[[#This Row],[Fecha Ingreso Plataforma]]="","",VALUE(1&amp;"/"&amp;MONTH(Tabla1[[#This Row],[Fecha Ingreso Plataforma]])&amp;"/"&amp;YEAR(Tabla1[[#This Row],[Fecha Ingreso Plataforma]])))</f>
        <v/>
      </c>
      <c r="AT2223" s="194" t="str">
        <f>+IF(AND(Tabla1[[#This Row],[dias]]&gt;=135,Tabla1[[#This Row],[Estado]]="Vigente"),"Si","No")</f>
        <v>No</v>
      </c>
      <c r="AU2223" s="194" t="str">
        <f>+IF(COUNTIF('PLAN EMPLEADO'!I:I,Tabla1[[#This Row],[Mail]])=0,"No","Si")</f>
        <v>No</v>
      </c>
      <c r="AV2223" s="194" t="s">
        <v>709</v>
      </c>
      <c r="AW2223" s="194" t="s">
        <v>9006</v>
      </c>
    </row>
    <row r="2224" spans="1:49" x14ac:dyDescent="0.2">
      <c r="A2224" s="193" t="s">
        <v>27</v>
      </c>
      <c r="B2224" s="193" t="s">
        <v>3163</v>
      </c>
      <c r="C2224" s="193" t="s">
        <v>3264</v>
      </c>
      <c r="D2224" s="193" t="s">
        <v>30</v>
      </c>
      <c r="E2224" s="193" t="str">
        <f>+LEFT(Tabla1[[#This Row],[RutDV]],8)</f>
        <v>17605570</v>
      </c>
      <c r="F2224" s="193" t="str">
        <f>+RIGHT(Tabla1[[#This Row],[RutDV]],1)</f>
        <v>7</v>
      </c>
      <c r="G2224" s="193" t="s">
        <v>9576</v>
      </c>
      <c r="H2224" s="193" t="s">
        <v>9814</v>
      </c>
      <c r="I2224" s="194" t="str">
        <f>+TRIM(Tabla1[[#This Row],[Nombres]]&amp;" "&amp;Tabla1[[#This Row],[Apellidos]])</f>
        <v>VICTOR JOSE MANUEL NARVAEZ BOLBARAN</v>
      </c>
      <c r="J2224" s="193" t="s">
        <v>9615</v>
      </c>
      <c r="K2224" s="193" t="s">
        <v>9616</v>
      </c>
      <c r="L2224" s="193" t="s">
        <v>2494</v>
      </c>
      <c r="M2224" s="193" t="s">
        <v>2499</v>
      </c>
      <c r="N2224" s="193" t="s">
        <v>3112</v>
      </c>
      <c r="O2224" s="193"/>
      <c r="P2224" s="195">
        <v>44061</v>
      </c>
      <c r="Q2224" s="195"/>
      <c r="R2224" s="196"/>
      <c r="S2224" s="196"/>
      <c r="T2224" s="196"/>
      <c r="U2224" s="196"/>
      <c r="V2224" s="195" t="s">
        <v>9643</v>
      </c>
      <c r="W2224" s="195" t="s">
        <v>7509</v>
      </c>
      <c r="X2224" s="193"/>
      <c r="Y2224" s="193" t="str">
        <f>+IFERROR(VLOOKUP(Tabla1[[#This Row],[Supervisor]],STAFF!E:H,4,0),"")</f>
        <v/>
      </c>
      <c r="Z2224" s="195">
        <v>44055</v>
      </c>
      <c r="AA2224" s="195"/>
      <c r="AB2224" s="193"/>
      <c r="AC2224" s="195"/>
      <c r="AD2224" s="193" t="s">
        <v>9814</v>
      </c>
      <c r="AE2224" s="193" t="s">
        <v>9814</v>
      </c>
      <c r="AF2224" s="193">
        <v>19453</v>
      </c>
      <c r="AG2224" s="193" t="s">
        <v>9838</v>
      </c>
      <c r="AH2224" s="193"/>
      <c r="AI2224" s="193"/>
      <c r="AJ2224" s="193" t="s">
        <v>9646</v>
      </c>
      <c r="AK2224" s="193" t="s">
        <v>7509</v>
      </c>
      <c r="AL2224" s="193" t="s">
        <v>709</v>
      </c>
      <c r="AM2224" s="193"/>
      <c r="AN2224" s="193" t="str">
        <f>+IF(AL2224=45,1,"")</f>
        <v/>
      </c>
      <c r="AO2224" s="195">
        <f ca="1">+TODAY()</f>
        <v>44256</v>
      </c>
      <c r="AP2224" s="194" t="str">
        <f>+IF(Tabla1[[#This Row],[Fecha Ingreso Plataforma]]="","",AO2224-AC2224)</f>
        <v/>
      </c>
      <c r="AQ2224" s="195"/>
      <c r="AR2224" s="197">
        <f>+IF(Tabla1[[#This Row],[Fecha Baja]]="","",VALUE(1&amp;"/"&amp;MONTH(Tabla1[[#This Row],[Fecha Baja]])&amp;"/"&amp;YEAR(Tabla1[[#This Row],[Fecha Baja]])))</f>
        <v>44044</v>
      </c>
      <c r="AS2224" s="197" t="str">
        <f>IF(Tabla1[[#This Row],[Fecha Ingreso Plataforma]]="","",VALUE(1&amp;"/"&amp;MONTH(Tabla1[[#This Row],[Fecha Ingreso Plataforma]])&amp;"/"&amp;YEAR(Tabla1[[#This Row],[Fecha Ingreso Plataforma]])))</f>
        <v/>
      </c>
      <c r="AT2224" s="194" t="str">
        <f>+IF(AND(Tabla1[[#This Row],[dias]]&gt;=135,Tabla1[[#This Row],[Estado]]="Vigente"),"Si","No")</f>
        <v>No</v>
      </c>
      <c r="AU2224" s="194" t="str">
        <f>+IF(COUNTIF('PLAN EMPLEADO'!I:I,Tabla1[[#This Row],[Mail]])=0,"No","Si")</f>
        <v>No</v>
      </c>
      <c r="AV2224" s="194" t="s">
        <v>709</v>
      </c>
      <c r="AW2224" s="194" t="s">
        <v>9010</v>
      </c>
    </row>
    <row r="2225" spans="1:49" x14ac:dyDescent="0.2">
      <c r="A2225" s="193" t="s">
        <v>27</v>
      </c>
      <c r="B2225" s="193" t="s">
        <v>3163</v>
      </c>
      <c r="C2225" s="193" t="s">
        <v>3264</v>
      </c>
      <c r="D2225" s="193" t="s">
        <v>30</v>
      </c>
      <c r="E2225" s="193" t="str">
        <f>+LEFT(Tabla1[[#This Row],[RutDV]],8)</f>
        <v>25487550</v>
      </c>
      <c r="F2225" s="193" t="str">
        <f>+RIGHT(Tabla1[[#This Row],[RutDV]],1)</f>
        <v>3</v>
      </c>
      <c r="G2225" s="193" t="s">
        <v>9559</v>
      </c>
      <c r="H2225" s="193" t="s">
        <v>9796</v>
      </c>
      <c r="I2225" s="194" t="str">
        <f>+TRIM(Tabla1[[#This Row],[Nombres]]&amp;" "&amp;Tabla1[[#This Row],[Apellidos]])</f>
        <v>YOSMARLIN NAZARETH MONTILLA CIVILA</v>
      </c>
      <c r="J2225" s="193" t="s">
        <v>9583</v>
      </c>
      <c r="K2225" s="193" t="s">
        <v>9584</v>
      </c>
      <c r="L2225" s="193" t="s">
        <v>2494</v>
      </c>
      <c r="M2225" s="193" t="s">
        <v>2499</v>
      </c>
      <c r="N2225" s="193" t="s">
        <v>3112</v>
      </c>
      <c r="O2225" s="193"/>
      <c r="P2225" s="195">
        <v>44064</v>
      </c>
      <c r="Q2225" s="195"/>
      <c r="R2225" s="196"/>
      <c r="S2225" s="196"/>
      <c r="T2225" s="196"/>
      <c r="U2225" s="196"/>
      <c r="V2225" s="195" t="s">
        <v>9624</v>
      </c>
      <c r="W2225" s="195" t="s">
        <v>7509</v>
      </c>
      <c r="X2225" s="193"/>
      <c r="Y2225" s="193" t="str">
        <f>+IFERROR(VLOOKUP(Tabla1[[#This Row],[Supervisor]],STAFF!E:H,4,0),"")</f>
        <v/>
      </c>
      <c r="Z2225" s="195">
        <v>44055</v>
      </c>
      <c r="AA2225" s="195"/>
      <c r="AB2225" s="193"/>
      <c r="AC2225" s="195"/>
      <c r="AD2225" s="193" t="s">
        <v>9796</v>
      </c>
      <c r="AE2225" s="193" t="s">
        <v>9796</v>
      </c>
      <c r="AF2225" s="193">
        <v>19398</v>
      </c>
      <c r="AG2225" s="193" t="s">
        <v>9820</v>
      </c>
      <c r="AH2225" s="193"/>
      <c r="AI2225" s="193"/>
      <c r="AJ2225" s="193" t="s">
        <v>9646</v>
      </c>
      <c r="AK2225" s="193" t="s">
        <v>7509</v>
      </c>
      <c r="AL2225" s="193" t="s">
        <v>709</v>
      </c>
      <c r="AM2225" s="193"/>
      <c r="AN2225" s="193" t="str">
        <f>+IF(AL2225=45,1,"")</f>
        <v/>
      </c>
      <c r="AO2225" s="195">
        <f ca="1">+TODAY()</f>
        <v>44256</v>
      </c>
      <c r="AP2225" s="194" t="str">
        <f>+IF(Tabla1[[#This Row],[Fecha Ingreso Plataforma]]="","",AO2225-AC2225)</f>
        <v/>
      </c>
      <c r="AQ2225" s="195"/>
      <c r="AR2225" s="197">
        <f>+IF(Tabla1[[#This Row],[Fecha Baja]]="","",VALUE(1&amp;"/"&amp;MONTH(Tabla1[[#This Row],[Fecha Baja]])&amp;"/"&amp;YEAR(Tabla1[[#This Row],[Fecha Baja]])))</f>
        <v>44044</v>
      </c>
      <c r="AS2225" s="197" t="str">
        <f>IF(Tabla1[[#This Row],[Fecha Ingreso Plataforma]]="","",VALUE(1&amp;"/"&amp;MONTH(Tabla1[[#This Row],[Fecha Ingreso Plataforma]])&amp;"/"&amp;YEAR(Tabla1[[#This Row],[Fecha Ingreso Plataforma]])))</f>
        <v/>
      </c>
      <c r="AT2225" s="194" t="str">
        <f>+IF(AND(Tabla1[[#This Row],[dias]]&gt;=135,Tabla1[[#This Row],[Estado]]="Vigente"),"Si","No")</f>
        <v>No</v>
      </c>
      <c r="AU2225" s="194" t="str">
        <f>+IF(COUNTIF('PLAN EMPLEADO'!I:I,Tabla1[[#This Row],[Mail]])=0,"No","Si")</f>
        <v>No</v>
      </c>
      <c r="AV2225" s="194" t="s">
        <v>709</v>
      </c>
      <c r="AW2225" s="194" t="s">
        <v>9006</v>
      </c>
    </row>
    <row r="2226" spans="1:49" x14ac:dyDescent="0.2">
      <c r="A2226" s="37" t="s">
        <v>27</v>
      </c>
      <c r="B2226" s="37" t="s">
        <v>3163</v>
      </c>
      <c r="C2226" s="37" t="s">
        <v>3264</v>
      </c>
      <c r="D2226" s="37" t="s">
        <v>30</v>
      </c>
      <c r="E2226" s="193" t="str">
        <f>+LEFT(Tabla1[[#This Row],[RutDV]],8)</f>
        <v>20347366</v>
      </c>
      <c r="F2226" s="193" t="str">
        <f>+RIGHT(Tabla1[[#This Row],[RutDV]],1)</f>
        <v>4</v>
      </c>
      <c r="G2226" s="37" t="s">
        <v>4156</v>
      </c>
      <c r="H2226" s="37" t="s">
        <v>4178</v>
      </c>
      <c r="I2226" s="37" t="str">
        <f>+TRIM(Tabla1[[#This Row],[Nombres]]&amp;" "&amp;Tabla1[[#This Row],[Apellidos]])</f>
        <v>DIEGO EMANUEL ACUÑA CARVAJAL</v>
      </c>
      <c r="J2226" s="37" t="s">
        <v>4133</v>
      </c>
      <c r="K2226" s="37" t="s">
        <v>4134</v>
      </c>
      <c r="L2226" s="37" t="s">
        <v>2494</v>
      </c>
      <c r="M2226" s="37" t="s">
        <v>2499</v>
      </c>
      <c r="N2226" s="37" t="s">
        <v>2499</v>
      </c>
      <c r="P2226" s="40">
        <v>43370</v>
      </c>
      <c r="Q2226" s="37"/>
      <c r="V2226" s="40">
        <v>36532</v>
      </c>
      <c r="W2226" s="37"/>
      <c r="Y2226" s="37" t="str">
        <f>+IFERROR(VLOOKUP(Tabla1[[#This Row],[Supervisor]],STAFF!E:H,4,0),"")</f>
        <v/>
      </c>
      <c r="Z2226" s="40">
        <v>43374</v>
      </c>
      <c r="AA2226" s="40">
        <v>43392</v>
      </c>
      <c r="AC2226" s="40"/>
      <c r="AD2226" s="37" t="s">
        <v>4178</v>
      </c>
      <c r="AE2226" s="37" t="s">
        <v>4178</v>
      </c>
      <c r="AF2226" s="37">
        <v>19228</v>
      </c>
      <c r="AG2226" s="37" t="s">
        <v>4191</v>
      </c>
      <c r="AJ2226" s="193" t="s">
        <v>9004</v>
      </c>
      <c r="AK2226" s="37" t="s">
        <v>2515</v>
      </c>
      <c r="AL2226" s="37">
        <v>45</v>
      </c>
      <c r="AN2226" s="37">
        <f>+IF(AL2226=45,1,"")</f>
        <v>1</v>
      </c>
      <c r="AO2226" s="40">
        <f ca="1">+TODAY()</f>
        <v>44256</v>
      </c>
      <c r="AP2226" s="41" t="str">
        <f>+IF(Tabla1[[#This Row],[Fecha Ingreso Plataforma]]="","",AO2226-AC2226)</f>
        <v/>
      </c>
      <c r="AQ2226" s="40"/>
      <c r="AR2226" s="42">
        <f>+IF(Tabla1[[#This Row],[Fecha Baja]]="","",VALUE(1&amp;"/"&amp;MONTH(Tabla1[[#This Row],[Fecha Baja]])&amp;"/"&amp;YEAR(Tabla1[[#This Row],[Fecha Baja]])))</f>
        <v>43344</v>
      </c>
      <c r="AS2226" s="42" t="str">
        <f>IF(Tabla1[[#This Row],[Fecha Ingreso Plataforma]]="","",VALUE(1&amp;"/"&amp;MONTH(Tabla1[[#This Row],[Fecha Ingreso Plataforma]])&amp;"/"&amp;YEAR(Tabla1[[#This Row],[Fecha Ingreso Plataforma]])))</f>
        <v/>
      </c>
      <c r="AT2226" s="41" t="str">
        <f>+IF(AND(Tabla1[[#This Row],[dias]]&gt;=135,Tabla1[[#This Row],[Estado]]="Vigente"),"Si","No")</f>
        <v>No</v>
      </c>
      <c r="AU2226" s="37" t="str">
        <f>+IF(COUNTIF('PLAN EMPLEADO'!I:I,Tabla1[[#This Row],[Mail]])=0,"No","Si")</f>
        <v>No</v>
      </c>
      <c r="AV2226" s="89" t="s">
        <v>709</v>
      </c>
      <c r="AW2226" s="194"/>
    </row>
    <row r="2227" spans="1:49" x14ac:dyDescent="0.2">
      <c r="A2227" s="37" t="s">
        <v>27</v>
      </c>
      <c r="B2227" s="37" t="s">
        <v>4877</v>
      </c>
      <c r="C2227" s="37" t="s">
        <v>4953</v>
      </c>
      <c r="D2227" s="37" t="s">
        <v>30</v>
      </c>
      <c r="E2227" s="193" t="str">
        <f>+LEFT(Tabla1[[#This Row],[RutDV]],8)</f>
        <v>9714935-</v>
      </c>
      <c r="F2227" s="193" t="str">
        <f>+RIGHT(Tabla1[[#This Row],[RutDV]],1)</f>
        <v>6</v>
      </c>
      <c r="G2227" s="37" t="s">
        <v>576</v>
      </c>
      <c r="H2227" s="37" t="s">
        <v>1193</v>
      </c>
      <c r="I2227" s="37" t="str">
        <f>+TRIM(Tabla1[[#This Row],[Nombres]]&amp;" "&amp;Tabla1[[#This Row],[Apellidos]])</f>
        <v>GUSTAVO DANILO VEGA CARES</v>
      </c>
      <c r="J2227" s="37" t="s">
        <v>2291</v>
      </c>
      <c r="K2227" s="37" t="s">
        <v>2292</v>
      </c>
      <c r="L2227" s="37" t="s">
        <v>2494</v>
      </c>
      <c r="M2227" s="37" t="s">
        <v>2493</v>
      </c>
      <c r="N2227" s="37" t="s">
        <v>2495</v>
      </c>
      <c r="O2227" s="37" t="s">
        <v>3108</v>
      </c>
      <c r="P2227" s="40">
        <v>43481</v>
      </c>
      <c r="Q2227" s="37"/>
      <c r="V2227" s="40">
        <v>23417</v>
      </c>
      <c r="W2227" s="37" t="s">
        <v>5965</v>
      </c>
      <c r="X2227" s="37" t="s">
        <v>3496</v>
      </c>
      <c r="Y2227" s="37" t="str">
        <f>+IFERROR(VLOOKUP(Tabla1[[#This Row],[Supervisor]],STAFF!E:H,4,0),"")</f>
        <v xml:space="preserve">YORMAN JOSE HERNANDEZ USECHE </v>
      </c>
      <c r="Z2227" s="40">
        <v>42799</v>
      </c>
      <c r="AA2227" s="40">
        <v>43182</v>
      </c>
      <c r="AB2227" s="37" t="s">
        <v>2516</v>
      </c>
      <c r="AC2227" s="40">
        <v>43183</v>
      </c>
      <c r="AD2227" s="37" t="s">
        <v>1193</v>
      </c>
      <c r="AE2227" s="37" t="s">
        <v>1193</v>
      </c>
      <c r="AF2227" s="37">
        <v>19233</v>
      </c>
      <c r="AG2227" s="37" t="s">
        <v>2997</v>
      </c>
      <c r="AJ2227" s="37">
        <v>22</v>
      </c>
      <c r="AK2227" s="37" t="s">
        <v>3084</v>
      </c>
      <c r="AL2227" s="37">
        <v>45</v>
      </c>
      <c r="AM2227" s="37" t="s">
        <v>3519</v>
      </c>
      <c r="AN2227" s="37">
        <f>+IF(AL2227=45,1,"")</f>
        <v>1</v>
      </c>
      <c r="AO2227" s="40">
        <f ca="1">+TODAY()</f>
        <v>44256</v>
      </c>
      <c r="AP2227" s="41">
        <f ca="1">+IF(Tabla1[[#This Row],[Fecha Ingreso Plataforma]]="","",AO2227-AC2227)</f>
        <v>1073</v>
      </c>
      <c r="AQ2227" s="40">
        <v>43367</v>
      </c>
      <c r="AR2227" s="42">
        <f>+IF(Tabla1[[#This Row],[Fecha Baja]]="","",VALUE(1&amp;"/"&amp;MONTH(Tabla1[[#This Row],[Fecha Baja]])&amp;"/"&amp;YEAR(Tabla1[[#This Row],[Fecha Baja]])))</f>
        <v>43466</v>
      </c>
      <c r="AS2227" s="42">
        <f>IF(Tabla1[[#This Row],[Fecha Ingreso Plataforma]]="","",VALUE(1&amp;"/"&amp;MONTH(Tabla1[[#This Row],[Fecha Ingreso Plataforma]])&amp;"/"&amp;YEAR(Tabla1[[#This Row],[Fecha Ingreso Plataforma]])))</f>
        <v>43160</v>
      </c>
      <c r="AT2227" s="41" t="str">
        <f ca="1">+IF(AND(Tabla1[[#This Row],[dias]]&gt;=135,Tabla1[[#This Row],[Estado]]="Vigente"),"Si","No")</f>
        <v>No</v>
      </c>
      <c r="AU2227" s="37" t="str">
        <f>+IF(COUNTIF('PLAN EMPLEADO'!I:I,Tabla1[[#This Row],[Mail]])=0,"No","Si")</f>
        <v>Si</v>
      </c>
      <c r="AV2227" s="89" t="s">
        <v>709</v>
      </c>
      <c r="AW2227" s="194"/>
    </row>
    <row r="2228" spans="1:49" x14ac:dyDescent="0.2">
      <c r="A2228" s="37" t="s">
        <v>27</v>
      </c>
      <c r="B2228" s="37" t="s">
        <v>4877</v>
      </c>
      <c r="C2228" s="37" t="s">
        <v>4953</v>
      </c>
      <c r="D2228" s="37" t="s">
        <v>30</v>
      </c>
      <c r="E2228" s="193" t="str">
        <f>+LEFT(Tabla1[[#This Row],[RutDV]],8)</f>
        <v>17409604</v>
      </c>
      <c r="F2228" s="193" t="str">
        <f>+RIGHT(Tabla1[[#This Row],[RutDV]],1)</f>
        <v>K</v>
      </c>
      <c r="G2228" s="37" t="s">
        <v>507</v>
      </c>
      <c r="H2228" s="37" t="s">
        <v>1123</v>
      </c>
      <c r="I2228" s="37" t="str">
        <f>+TRIM(Tabla1[[#This Row],[Nombres]]&amp;" "&amp;Tabla1[[#This Row],[Apellidos]])</f>
        <v>PABLO ANDRES OLIVARES VARAS</v>
      </c>
      <c r="J2228" s="37" t="s">
        <v>2172</v>
      </c>
      <c r="K2228" s="37" t="s">
        <v>2173</v>
      </c>
      <c r="L2228" s="37" t="s">
        <v>2494</v>
      </c>
      <c r="M2228" s="37" t="s">
        <v>2493</v>
      </c>
      <c r="N2228" s="37" t="s">
        <v>2495</v>
      </c>
      <c r="O2228" s="177" t="s">
        <v>8681</v>
      </c>
      <c r="P2228" s="40">
        <v>43522</v>
      </c>
      <c r="Q2228" s="37"/>
      <c r="V2228" s="40">
        <v>33108</v>
      </c>
      <c r="W2228" s="37" t="s">
        <v>5965</v>
      </c>
      <c r="X2228" s="37" t="s">
        <v>3496</v>
      </c>
      <c r="Y2228" s="37" t="str">
        <f>+IFERROR(VLOOKUP(Tabla1[[#This Row],[Supervisor]],STAFF!E:H,4,0),"")</f>
        <v xml:space="preserve">YORMAN JOSE HERNANDEZ USECHE </v>
      </c>
      <c r="Z2228" s="40">
        <v>42799</v>
      </c>
      <c r="AA2228" s="40">
        <v>43182</v>
      </c>
      <c r="AB2228" s="37" t="s">
        <v>2516</v>
      </c>
      <c r="AC2228" s="40">
        <v>43183</v>
      </c>
      <c r="AD2228" s="37" t="s">
        <v>1123</v>
      </c>
      <c r="AE2228" s="37" t="s">
        <v>1123</v>
      </c>
      <c r="AF2228" s="37">
        <v>19230</v>
      </c>
      <c r="AG2228" s="37" t="s">
        <v>2928</v>
      </c>
      <c r="AJ2228" s="37">
        <v>22</v>
      </c>
      <c r="AK2228" s="37" t="s">
        <v>3084</v>
      </c>
      <c r="AL2228" s="37">
        <v>45</v>
      </c>
      <c r="AM2228" s="37" t="s">
        <v>3519</v>
      </c>
      <c r="AN2228" s="37">
        <f>+IF(AL2228=45,1,"")</f>
        <v>1</v>
      </c>
      <c r="AO2228" s="40">
        <f ca="1">+TODAY()</f>
        <v>44256</v>
      </c>
      <c r="AP2228" s="41">
        <f ca="1">+IF(Tabla1[[#This Row],[Fecha Ingreso Plataforma]]="","",AO2228-AC2228)</f>
        <v>1073</v>
      </c>
      <c r="AQ2228" s="40">
        <v>43451</v>
      </c>
      <c r="AR2228" s="42">
        <f>+IF(Tabla1[[#This Row],[Fecha Baja]]="","",VALUE(1&amp;"/"&amp;MONTH(Tabla1[[#This Row],[Fecha Baja]])&amp;"/"&amp;YEAR(Tabla1[[#This Row],[Fecha Baja]])))</f>
        <v>43497</v>
      </c>
      <c r="AS2228" s="42">
        <f>IF(Tabla1[[#This Row],[Fecha Ingreso Plataforma]]="","",VALUE(1&amp;"/"&amp;MONTH(Tabla1[[#This Row],[Fecha Ingreso Plataforma]])&amp;"/"&amp;YEAR(Tabla1[[#This Row],[Fecha Ingreso Plataforma]])))</f>
        <v>43160</v>
      </c>
      <c r="AT2228" s="41" t="str">
        <f ca="1">+IF(AND(Tabla1[[#This Row],[dias]]&gt;=135,Tabla1[[#This Row],[Estado]]="Vigente"),"Si","No")</f>
        <v>No</v>
      </c>
      <c r="AU2228" s="37" t="str">
        <f>+IF(COUNTIF('PLAN EMPLEADO'!I:I,Tabla1[[#This Row],[Mail]])=0,"No","Si")</f>
        <v>Si</v>
      </c>
      <c r="AV2228" s="89" t="s">
        <v>709</v>
      </c>
      <c r="AW2228" s="194"/>
    </row>
    <row r="2229" spans="1:49" x14ac:dyDescent="0.2">
      <c r="A2229" s="37" t="s">
        <v>27</v>
      </c>
      <c r="B2229" s="37" t="s">
        <v>4877</v>
      </c>
      <c r="C2229" s="37" t="s">
        <v>4953</v>
      </c>
      <c r="D2229" s="37" t="s">
        <v>30</v>
      </c>
      <c r="E2229" s="193" t="str">
        <f>+LEFT(Tabla1[[#This Row],[RutDV]],8)</f>
        <v>19144666</v>
      </c>
      <c r="F2229" s="193" t="str">
        <f>+RIGHT(Tabla1[[#This Row],[RutDV]],1)</f>
        <v>6</v>
      </c>
      <c r="G2229" s="37" t="s">
        <v>671</v>
      </c>
      <c r="H2229" s="37" t="s">
        <v>1273</v>
      </c>
      <c r="I2229" s="37" t="str">
        <f>+TRIM(Tabla1[[#This Row],[Nombres]]&amp;" "&amp;Tabla1[[#This Row],[Apellidos]])</f>
        <v>KOTTY NICOL VILLALOBOS ROJAS</v>
      </c>
      <c r="J2229" s="37" t="s">
        <v>2434</v>
      </c>
      <c r="K2229" s="37" t="s">
        <v>2435</v>
      </c>
      <c r="L2229" s="37" t="s">
        <v>2494</v>
      </c>
      <c r="M2229" s="37" t="s">
        <v>2493</v>
      </c>
      <c r="N2229" s="37" t="s">
        <v>2496</v>
      </c>
      <c r="P2229" s="40">
        <v>43490</v>
      </c>
      <c r="Q2229" s="37"/>
      <c r="V2229" s="40">
        <v>34974</v>
      </c>
      <c r="W2229" s="37" t="s">
        <v>5965</v>
      </c>
      <c r="X2229" s="37" t="s">
        <v>3496</v>
      </c>
      <c r="Y2229" s="37" t="str">
        <f>+IFERROR(VLOOKUP(Tabla1[[#This Row],[Supervisor]],STAFF!E:H,4,0),"")</f>
        <v xml:space="preserve">YORMAN JOSE HERNANDEZ USECHE </v>
      </c>
      <c r="Z2229" s="40"/>
      <c r="AA2229" s="40"/>
      <c r="AB2229" s="37" t="s">
        <v>2516</v>
      </c>
      <c r="AC2229" s="40">
        <v>43356</v>
      </c>
      <c r="AD2229" s="37" t="s">
        <v>1273</v>
      </c>
      <c r="AE2229" s="37" t="s">
        <v>1273</v>
      </c>
      <c r="AF2229" s="37">
        <v>19259</v>
      </c>
      <c r="AG2229" s="37" t="s">
        <v>3046</v>
      </c>
      <c r="AJ2229" s="37">
        <v>29</v>
      </c>
      <c r="AK2229" s="37" t="s">
        <v>2515</v>
      </c>
      <c r="AL2229" s="37">
        <v>45</v>
      </c>
      <c r="AM2229" s="37" t="s">
        <v>3519</v>
      </c>
      <c r="AN2229" s="37">
        <f>+IF(AL2229=45,1,"")</f>
        <v>1</v>
      </c>
      <c r="AO2229" s="40">
        <f ca="1">+TODAY()</f>
        <v>44256</v>
      </c>
      <c r="AP2229" s="41">
        <f ca="1">+IF(Tabla1[[#This Row],[Fecha Ingreso Plataforma]]="","",AO2229-AC2229)</f>
        <v>900</v>
      </c>
      <c r="AQ2229" s="40">
        <v>43357</v>
      </c>
      <c r="AR2229" s="42">
        <f>+IF(Tabla1[[#This Row],[Fecha Baja]]="","",VALUE(1&amp;"/"&amp;MONTH(Tabla1[[#This Row],[Fecha Baja]])&amp;"/"&amp;YEAR(Tabla1[[#This Row],[Fecha Baja]])))</f>
        <v>43466</v>
      </c>
      <c r="AS2229" s="42">
        <f>IF(Tabla1[[#This Row],[Fecha Ingreso Plataforma]]="","",VALUE(1&amp;"/"&amp;MONTH(Tabla1[[#This Row],[Fecha Ingreso Plataforma]])&amp;"/"&amp;YEAR(Tabla1[[#This Row],[Fecha Ingreso Plataforma]])))</f>
        <v>43344</v>
      </c>
      <c r="AT2229" s="41" t="str">
        <f ca="1">+IF(AND(Tabla1[[#This Row],[dias]]&gt;=135,Tabla1[[#This Row],[Estado]]="Vigente"),"Si","No")</f>
        <v>No</v>
      </c>
      <c r="AU2229" s="37" t="str">
        <f>+IF(COUNTIF('PLAN EMPLEADO'!I:I,Tabla1[[#This Row],[Mail]])=0,"No","Si")</f>
        <v>No</v>
      </c>
      <c r="AV2229" s="89" t="s">
        <v>709</v>
      </c>
      <c r="AW2229" s="194"/>
    </row>
    <row r="2230" spans="1:49" x14ac:dyDescent="0.2">
      <c r="A2230" s="37" t="s">
        <v>27</v>
      </c>
      <c r="B2230" s="37" t="s">
        <v>4877</v>
      </c>
      <c r="C2230" s="37" t="s">
        <v>4953</v>
      </c>
      <c r="D2230" s="37" t="s">
        <v>30</v>
      </c>
      <c r="E2230" s="193" t="str">
        <f>+LEFT(Tabla1[[#This Row],[RutDV]],8)</f>
        <v>14091164</v>
      </c>
      <c r="F2230" s="193" t="str">
        <f>+RIGHT(Tabla1[[#This Row],[RutDV]],1)</f>
        <v>k</v>
      </c>
      <c r="G2230" s="37" t="s">
        <v>661</v>
      </c>
      <c r="H2230" s="37" t="s">
        <v>1263</v>
      </c>
      <c r="I2230" s="37" t="str">
        <f>+TRIM(Tabla1[[#This Row],[Nombres]]&amp;" "&amp;Tabla1[[#This Row],[Apellidos]])</f>
        <v>MICHAEL FERNANDO OLGUIN PONCE</v>
      </c>
      <c r="J2230" s="37" t="s">
        <v>2247</v>
      </c>
      <c r="K2230" s="37" t="s">
        <v>2418</v>
      </c>
      <c r="L2230" s="37" t="s">
        <v>2494</v>
      </c>
      <c r="M2230" s="37" t="s">
        <v>2493</v>
      </c>
      <c r="N2230" s="37" t="s">
        <v>2495</v>
      </c>
      <c r="P2230" s="40">
        <v>43577</v>
      </c>
      <c r="Q2230" s="37"/>
      <c r="V2230" s="40">
        <v>28274</v>
      </c>
      <c r="W2230" s="37" t="s">
        <v>5965</v>
      </c>
      <c r="X2230" s="37" t="s">
        <v>3496</v>
      </c>
      <c r="Y2230" s="37" t="str">
        <f>+IFERROR(VLOOKUP(Tabla1[[#This Row],[Supervisor]],STAFF!E:H,4,0),"")</f>
        <v xml:space="preserve">YORMAN JOSE HERNANDEZ USECHE </v>
      </c>
      <c r="Z2230" s="40">
        <v>43229</v>
      </c>
      <c r="AA2230" s="40">
        <v>43249</v>
      </c>
      <c r="AB2230" s="37" t="s">
        <v>2516</v>
      </c>
      <c r="AC2230" s="40">
        <v>43252</v>
      </c>
      <c r="AD2230" s="37" t="s">
        <v>1263</v>
      </c>
      <c r="AE2230" s="37" t="s">
        <v>1263</v>
      </c>
      <c r="AF2230" s="37">
        <v>19059</v>
      </c>
      <c r="AG2230" s="37" t="s">
        <v>3036</v>
      </c>
      <c r="AJ2230" s="37">
        <v>29</v>
      </c>
      <c r="AK2230" s="37" t="s">
        <v>2515</v>
      </c>
      <c r="AL2230" s="37">
        <v>45</v>
      </c>
      <c r="AM2230" s="37" t="s">
        <v>3519</v>
      </c>
      <c r="AN2230" s="37">
        <f>+IF(AL2230=45,1,"")</f>
        <v>1</v>
      </c>
      <c r="AO2230" s="40">
        <f ca="1">+TODAY()</f>
        <v>44256</v>
      </c>
      <c r="AP2230" s="41">
        <f ca="1">+IF(Tabla1[[#This Row],[Fecha Ingreso Plataforma]]="","",AO2230-AC2230)</f>
        <v>1004</v>
      </c>
      <c r="AQ2230" s="40">
        <v>43325</v>
      </c>
      <c r="AR2230" s="42">
        <f>+IF(Tabla1[[#This Row],[Fecha Baja]]="","",VALUE(1&amp;"/"&amp;MONTH(Tabla1[[#This Row],[Fecha Baja]])&amp;"/"&amp;YEAR(Tabla1[[#This Row],[Fecha Baja]])))</f>
        <v>43556</v>
      </c>
      <c r="AS2230" s="42">
        <f>IF(Tabla1[[#This Row],[Fecha Ingreso Plataforma]]="","",VALUE(1&amp;"/"&amp;MONTH(Tabla1[[#This Row],[Fecha Ingreso Plataforma]])&amp;"/"&amp;YEAR(Tabla1[[#This Row],[Fecha Ingreso Plataforma]])))</f>
        <v>43252</v>
      </c>
      <c r="AT2230" s="41" t="str">
        <f ca="1">+IF(AND(Tabla1[[#This Row],[dias]]&gt;=135,Tabla1[[#This Row],[Estado]]="Vigente"),"Si","No")</f>
        <v>No</v>
      </c>
      <c r="AU2230" s="37" t="str">
        <f>+IF(COUNTIF('PLAN EMPLEADO'!I:I,Tabla1[[#This Row],[Mail]])=0,"No","Si")</f>
        <v>Si</v>
      </c>
      <c r="AV2230" s="89" t="s">
        <v>709</v>
      </c>
      <c r="AW2230" s="194"/>
    </row>
    <row r="2231" spans="1:49" x14ac:dyDescent="0.2">
      <c r="A2231" s="37" t="s">
        <v>27</v>
      </c>
      <c r="B2231" s="37" t="s">
        <v>4877</v>
      </c>
      <c r="C2231" s="37" t="s">
        <v>4953</v>
      </c>
      <c r="D2231" s="37" t="s">
        <v>30</v>
      </c>
      <c r="E2231" s="193" t="str">
        <f>+LEFT(Tabla1[[#This Row],[RutDV]],8)</f>
        <v>18750452</v>
      </c>
      <c r="F2231" s="193" t="str">
        <f>+RIGHT(Tabla1[[#This Row],[RutDV]],1)</f>
        <v>K</v>
      </c>
      <c r="G2231" s="37" t="s">
        <v>4049</v>
      </c>
      <c r="H2231" s="37" t="s">
        <v>4076</v>
      </c>
      <c r="I2231" s="37" t="str">
        <f>+TRIM(Tabla1[[#This Row],[Nombres]]&amp;" "&amp;Tabla1[[#This Row],[Apellidos]])</f>
        <v>DANIELA FERNANDA LEIVA PORTILLA</v>
      </c>
      <c r="J2231" s="37" t="s">
        <v>4015</v>
      </c>
      <c r="K2231" s="37" t="s">
        <v>4016</v>
      </c>
      <c r="L2231" s="37" t="s">
        <v>2494</v>
      </c>
      <c r="M2231" s="37" t="s">
        <v>2493</v>
      </c>
      <c r="N2231" s="37" t="s">
        <v>2495</v>
      </c>
      <c r="O2231" s="37" t="s">
        <v>3240</v>
      </c>
      <c r="P2231" s="40">
        <v>43447</v>
      </c>
      <c r="Q2231" s="37"/>
      <c r="V2231" s="40">
        <v>34582</v>
      </c>
      <c r="W2231" s="37" t="s">
        <v>5965</v>
      </c>
      <c r="X2231" s="37" t="s">
        <v>3496</v>
      </c>
      <c r="Y2231" s="37" t="str">
        <f>+IFERROR(VLOOKUP(Tabla1[[#This Row],[Supervisor]],STAFF!E:H,4,0),"")</f>
        <v xml:space="preserve">YORMAN JOSE HERNANDEZ USECHE </v>
      </c>
      <c r="Z2231" s="40">
        <v>43333</v>
      </c>
      <c r="AA2231" s="40">
        <v>43353</v>
      </c>
      <c r="AB2231" s="37" t="s">
        <v>2516</v>
      </c>
      <c r="AC2231" s="40">
        <v>43354</v>
      </c>
      <c r="AD2231" s="37" t="s">
        <v>4076</v>
      </c>
      <c r="AE2231" s="37" t="s">
        <v>4076</v>
      </c>
      <c r="AF2231" s="37">
        <v>19209</v>
      </c>
      <c r="AG2231" s="37" t="s">
        <v>4103</v>
      </c>
      <c r="AJ2231" s="37">
        <v>37</v>
      </c>
      <c r="AK2231" s="37" t="s">
        <v>3087</v>
      </c>
      <c r="AL2231" s="37">
        <v>45</v>
      </c>
      <c r="AM2231" s="37" t="s">
        <v>3519</v>
      </c>
      <c r="AN2231" s="37">
        <f>+IF(AL2231=45,1,"")</f>
        <v>1</v>
      </c>
      <c r="AO2231" s="40">
        <f ca="1">+TODAY()</f>
        <v>44256</v>
      </c>
      <c r="AP2231" s="41">
        <f ca="1">+IF(Tabla1[[#This Row],[Fecha Ingreso Plataforma]]="","",AO2231-AC2231)</f>
        <v>902</v>
      </c>
      <c r="AQ2231" s="40">
        <v>43356</v>
      </c>
      <c r="AR2231" s="42">
        <f>+IF(Tabla1[[#This Row],[Fecha Baja]]="","",VALUE(1&amp;"/"&amp;MONTH(Tabla1[[#This Row],[Fecha Baja]])&amp;"/"&amp;YEAR(Tabla1[[#This Row],[Fecha Baja]])))</f>
        <v>43435</v>
      </c>
      <c r="AS2231" s="42">
        <f>IF(Tabla1[[#This Row],[Fecha Ingreso Plataforma]]="","",VALUE(1&amp;"/"&amp;MONTH(Tabla1[[#This Row],[Fecha Ingreso Plataforma]])&amp;"/"&amp;YEAR(Tabla1[[#This Row],[Fecha Ingreso Plataforma]])))</f>
        <v>43344</v>
      </c>
      <c r="AT2231" s="41" t="str">
        <f ca="1">+IF(AND(Tabla1[[#This Row],[dias]]&gt;=135,Tabla1[[#This Row],[Estado]]="Vigente"),"Si","No")</f>
        <v>No</v>
      </c>
      <c r="AU2231" s="37" t="str">
        <f>+IF(COUNTIF('PLAN EMPLEADO'!I:I,Tabla1[[#This Row],[Mail]])=0,"No","Si")</f>
        <v>No</v>
      </c>
      <c r="AV2231" s="89" t="s">
        <v>709</v>
      </c>
      <c r="AW2231" s="194"/>
    </row>
    <row r="2232" spans="1:49" x14ac:dyDescent="0.2">
      <c r="A2232" s="37" t="s">
        <v>27</v>
      </c>
      <c r="B2232" s="37" t="s">
        <v>4877</v>
      </c>
      <c r="C2232" s="37" t="s">
        <v>4953</v>
      </c>
      <c r="D2232" s="37" t="s">
        <v>30</v>
      </c>
      <c r="E2232" s="193" t="str">
        <f>+LEFT(Tabla1[[#This Row],[RutDV]],8)</f>
        <v>17918568</v>
      </c>
      <c r="F2232" s="193" t="str">
        <f>+RIGHT(Tabla1[[#This Row],[RutDV]],1)</f>
        <v>7</v>
      </c>
      <c r="G2232" s="37" t="s">
        <v>4053</v>
      </c>
      <c r="H2232" s="37" t="s">
        <v>4080</v>
      </c>
      <c r="I2232" s="37" t="str">
        <f>+TRIM(Tabla1[[#This Row],[Nombres]]&amp;" "&amp;Tabla1[[#This Row],[Apellidos]])</f>
        <v>IRENIA ANDREA RODRIGUEZ GOMEZ</v>
      </c>
      <c r="J2232" s="37" t="s">
        <v>4022</v>
      </c>
      <c r="K2232" s="37" t="s">
        <v>4023</v>
      </c>
      <c r="L2232" s="37" t="s">
        <v>2494</v>
      </c>
      <c r="M2232" s="37" t="s">
        <v>2493</v>
      </c>
      <c r="N2232" s="37" t="s">
        <v>2495</v>
      </c>
      <c r="O2232" s="37" t="s">
        <v>3240</v>
      </c>
      <c r="P2232" s="40">
        <v>43447</v>
      </c>
      <c r="Q2232" s="37"/>
      <c r="V2232" s="40">
        <v>33606</v>
      </c>
      <c r="W2232" s="37" t="s">
        <v>5965</v>
      </c>
      <c r="X2232" s="37" t="s">
        <v>3496</v>
      </c>
      <c r="Y2232" s="37" t="str">
        <f>+IFERROR(VLOOKUP(Tabla1[[#This Row],[Supervisor]],STAFF!E:H,4,0),"")</f>
        <v xml:space="preserve">YORMAN JOSE HERNANDEZ USECHE </v>
      </c>
      <c r="Z2232" s="40">
        <v>43333</v>
      </c>
      <c r="AA2232" s="40">
        <v>43353</v>
      </c>
      <c r="AC2232" s="40">
        <v>43354</v>
      </c>
      <c r="AD2232" s="37" t="s">
        <v>4080</v>
      </c>
      <c r="AE2232" s="37" t="s">
        <v>4080</v>
      </c>
      <c r="AF2232" s="37">
        <v>19221</v>
      </c>
      <c r="AG2232" s="37" t="s">
        <v>4107</v>
      </c>
      <c r="AJ2232" s="37">
        <v>37</v>
      </c>
      <c r="AK2232" s="37" t="s">
        <v>3087</v>
      </c>
      <c r="AL2232" s="37">
        <v>45</v>
      </c>
      <c r="AM2232" s="37" t="s">
        <v>3519</v>
      </c>
      <c r="AN2232" s="37">
        <f>+IF(AL2232=45,1,"")</f>
        <v>1</v>
      </c>
      <c r="AO2232" s="40">
        <f ca="1">+TODAY()</f>
        <v>44256</v>
      </c>
      <c r="AP2232" s="41">
        <f ca="1">+IF(Tabla1[[#This Row],[Fecha Ingreso Plataforma]]="","",AO2232-AC2232)</f>
        <v>902</v>
      </c>
      <c r="AQ2232" s="40">
        <v>43356</v>
      </c>
      <c r="AR2232" s="42">
        <f>+IF(Tabla1[[#This Row],[Fecha Baja]]="","",VALUE(1&amp;"/"&amp;MONTH(Tabla1[[#This Row],[Fecha Baja]])&amp;"/"&amp;YEAR(Tabla1[[#This Row],[Fecha Baja]])))</f>
        <v>43435</v>
      </c>
      <c r="AS2232" s="42">
        <f>IF(Tabla1[[#This Row],[Fecha Ingreso Plataforma]]="","",VALUE(1&amp;"/"&amp;MONTH(Tabla1[[#This Row],[Fecha Ingreso Plataforma]])&amp;"/"&amp;YEAR(Tabla1[[#This Row],[Fecha Ingreso Plataforma]])))</f>
        <v>43344</v>
      </c>
      <c r="AT2232" s="41" t="str">
        <f ca="1">+IF(AND(Tabla1[[#This Row],[dias]]&gt;=135,Tabla1[[#This Row],[Estado]]="Vigente"),"Si","No")</f>
        <v>No</v>
      </c>
      <c r="AU2232" s="37" t="str">
        <f>+IF(COUNTIF('PLAN EMPLEADO'!I:I,Tabla1[[#This Row],[Mail]])=0,"No","Si")</f>
        <v>No</v>
      </c>
      <c r="AV2232" s="89" t="s">
        <v>709</v>
      </c>
      <c r="AW2232" s="194"/>
    </row>
    <row r="2233" spans="1:49" x14ac:dyDescent="0.2">
      <c r="A2233" s="37" t="s">
        <v>27</v>
      </c>
      <c r="B2233" s="37" t="s">
        <v>6688</v>
      </c>
      <c r="C2233" s="37" t="s">
        <v>6688</v>
      </c>
      <c r="D2233" s="37" t="s">
        <v>30</v>
      </c>
      <c r="E2233" s="193" t="str">
        <f>+LEFT(Tabla1[[#This Row],[RutDV]],8)</f>
        <v>18123919</v>
      </c>
      <c r="F2233" s="193" t="str">
        <f>+RIGHT(Tabla1[[#This Row],[RutDV]],1)</f>
        <v>0</v>
      </c>
      <c r="G2233" s="37" t="s">
        <v>543</v>
      </c>
      <c r="H2233" s="37" t="s">
        <v>1160</v>
      </c>
      <c r="I2233" s="41" t="str">
        <f>+TRIM(Tabla1[[#This Row],[Nombres]]&amp;" "&amp;Tabla1[[#This Row],[Apellidos]])</f>
        <v>CHRISTIAN ALEJANDRO ROMO ROJAS</v>
      </c>
      <c r="J2233" s="37" t="s">
        <v>2233</v>
      </c>
      <c r="K2233" s="37" t="s">
        <v>2234</v>
      </c>
      <c r="L2233" s="37" t="s">
        <v>2494</v>
      </c>
      <c r="M2233" s="37" t="s">
        <v>2493</v>
      </c>
      <c r="N2233" s="37" t="s">
        <v>2496</v>
      </c>
      <c r="O2233" s="37" t="s">
        <v>3533</v>
      </c>
      <c r="P2233" s="40">
        <v>43709</v>
      </c>
      <c r="R2233" s="45"/>
      <c r="S2233" s="45"/>
      <c r="T2233" s="45"/>
      <c r="U2233" s="45"/>
      <c r="V2233" s="40">
        <v>33884</v>
      </c>
      <c r="W2233" s="40" t="s">
        <v>5965</v>
      </c>
      <c r="X2233" s="37" t="s">
        <v>3496</v>
      </c>
      <c r="Y2233" s="37" t="str">
        <f>+IFERROR(VLOOKUP(Tabla1[[#This Row],[Supervisor]],STAFF!E:H,4,0),"")</f>
        <v xml:space="preserve">YORMAN JOSE HERNANDEZ USECHE </v>
      </c>
      <c r="Z2233" s="40">
        <v>42937</v>
      </c>
      <c r="AA2233" s="40">
        <v>42958</v>
      </c>
      <c r="AB2233" s="37" t="s">
        <v>2516</v>
      </c>
      <c r="AC2233" s="40">
        <v>42948</v>
      </c>
      <c r="AD2233" s="37" t="s">
        <v>1160</v>
      </c>
      <c r="AE2233" s="37" t="s">
        <v>1160</v>
      </c>
      <c r="AF2233" s="37">
        <v>19079</v>
      </c>
      <c r="AG2233" s="37" t="s">
        <v>2964</v>
      </c>
      <c r="AJ2233" s="37">
        <v>5</v>
      </c>
      <c r="AK2233" s="37" t="s">
        <v>3085</v>
      </c>
      <c r="AL2233" s="37">
        <v>45</v>
      </c>
      <c r="AM2233" s="37" t="s">
        <v>3519</v>
      </c>
      <c r="AN2233" s="37">
        <f>+IF(AL2233=45,1,"")</f>
        <v>1</v>
      </c>
      <c r="AO2233" s="40">
        <f ca="1">+TODAY()</f>
        <v>44256</v>
      </c>
      <c r="AP2233" s="41">
        <f ca="1">+IF(Tabla1[[#This Row],[Fecha Ingreso Plataforma]]="","",AO2233-AC2233)</f>
        <v>1308</v>
      </c>
      <c r="AQ2233" s="40">
        <v>43661</v>
      </c>
      <c r="AR2233" s="42">
        <f>+IF(Tabla1[[#This Row],[Fecha Baja]]="","",VALUE(1&amp;"/"&amp;MONTH(Tabla1[[#This Row],[Fecha Baja]])&amp;"/"&amp;YEAR(Tabla1[[#This Row],[Fecha Baja]])))</f>
        <v>43709</v>
      </c>
      <c r="AS2233" s="42">
        <f>IF(Tabla1[[#This Row],[Fecha Ingreso Plataforma]]="","",VALUE(1&amp;"/"&amp;MONTH(Tabla1[[#This Row],[Fecha Ingreso Plataforma]])&amp;"/"&amp;YEAR(Tabla1[[#This Row],[Fecha Ingreso Plataforma]])))</f>
        <v>42948</v>
      </c>
      <c r="AT2233" s="41" t="str">
        <f ca="1">+IF(AND(Tabla1[[#This Row],[dias]]&gt;=135,Tabla1[[#This Row],[Estado]]="Vigente"),"Si","No")</f>
        <v>No</v>
      </c>
      <c r="AU2233" s="37" t="str">
        <f>+IF(COUNTIF('PLAN EMPLEADO'!I:I,Tabla1[[#This Row],[Mail]])=0,"No","Si")</f>
        <v>Si</v>
      </c>
      <c r="AV2233" s="89" t="s">
        <v>709</v>
      </c>
      <c r="AW2233" s="194"/>
    </row>
    <row r="2234" spans="1:49" x14ac:dyDescent="0.2">
      <c r="A2234" s="37" t="s">
        <v>27</v>
      </c>
      <c r="B2234" s="37" t="s">
        <v>6688</v>
      </c>
      <c r="C2234" s="37" t="s">
        <v>6688</v>
      </c>
      <c r="D2234" s="37" t="s">
        <v>30</v>
      </c>
      <c r="E2234" s="193" t="str">
        <f>+LEFT(Tabla1[[#This Row],[RutDV]],8)</f>
        <v>15592565</v>
      </c>
      <c r="F2234" s="193" t="str">
        <f>+RIGHT(Tabla1[[#This Row],[RutDV]],1)</f>
        <v>5</v>
      </c>
      <c r="G2234" s="37" t="s">
        <v>583</v>
      </c>
      <c r="H2234" s="37" t="s">
        <v>1200</v>
      </c>
      <c r="I2234" s="41" t="str">
        <f>+TRIM(Tabla1[[#This Row],[Nombres]]&amp;" "&amp;Tabla1[[#This Row],[Apellidos]])</f>
        <v>JORGE IVAN VIDELA YAÑEZ</v>
      </c>
      <c r="J2234" s="37" t="s">
        <v>4476</v>
      </c>
      <c r="K2234" s="37" t="s">
        <v>4568</v>
      </c>
      <c r="L2234" s="37" t="s">
        <v>2494</v>
      </c>
      <c r="M2234" s="37" t="s">
        <v>2493</v>
      </c>
      <c r="N2234" s="37" t="s">
        <v>7303</v>
      </c>
      <c r="O2234" s="37" t="s">
        <v>6688</v>
      </c>
      <c r="P2234" s="40">
        <v>43777</v>
      </c>
      <c r="R2234" s="45"/>
      <c r="S2234" s="45"/>
      <c r="T2234" s="45"/>
      <c r="U2234" s="45"/>
      <c r="V2234" s="40">
        <v>30288</v>
      </c>
      <c r="W2234" s="40" t="s">
        <v>5965</v>
      </c>
      <c r="X2234" s="37" t="s">
        <v>3496</v>
      </c>
      <c r="Y2234" s="37" t="str">
        <f>+IFERROR(VLOOKUP(Tabla1[[#This Row],[Supervisor]],STAFF!E:H,4,0),"")</f>
        <v xml:space="preserve">YORMAN JOSE HERNANDEZ USECHE </v>
      </c>
      <c r="Z2234" s="40">
        <v>43021</v>
      </c>
      <c r="AA2234" s="40">
        <v>43045</v>
      </c>
      <c r="AB2234" s="37" t="s">
        <v>2516</v>
      </c>
      <c r="AC2234" s="40">
        <v>43046</v>
      </c>
      <c r="AD2234" s="37" t="s">
        <v>1200</v>
      </c>
      <c r="AE2234" s="37" t="s">
        <v>1200</v>
      </c>
      <c r="AF2234" s="37">
        <v>19141</v>
      </c>
      <c r="AG2234" s="37" t="s">
        <v>3004</v>
      </c>
      <c r="AJ2234" s="37">
        <v>11</v>
      </c>
      <c r="AK2234" s="37" t="s">
        <v>3086</v>
      </c>
      <c r="AL2234" s="37">
        <v>45</v>
      </c>
      <c r="AM2234" s="37" t="s">
        <v>3519</v>
      </c>
      <c r="AN2234" s="37">
        <f>+IF(AL2234=45,1,"")</f>
        <v>1</v>
      </c>
      <c r="AO2234" s="40">
        <f ca="1">+TODAY()</f>
        <v>44256</v>
      </c>
      <c r="AP2234" s="41">
        <f ca="1">+IF(Tabla1[[#This Row],[Fecha Ingreso Plataforma]]="","",AO2234-AC2234)</f>
        <v>1210</v>
      </c>
      <c r="AQ2234" s="40">
        <v>43661</v>
      </c>
      <c r="AR2234" s="42">
        <f>+IF(Tabla1[[#This Row],[Fecha Baja]]="","",VALUE(1&amp;"/"&amp;MONTH(Tabla1[[#This Row],[Fecha Baja]])&amp;"/"&amp;YEAR(Tabla1[[#This Row],[Fecha Baja]])))</f>
        <v>43770</v>
      </c>
      <c r="AS2234" s="42">
        <f>IF(Tabla1[[#This Row],[Fecha Ingreso Plataforma]]="","",VALUE(1&amp;"/"&amp;MONTH(Tabla1[[#This Row],[Fecha Ingreso Plataforma]])&amp;"/"&amp;YEAR(Tabla1[[#This Row],[Fecha Ingreso Plataforma]])))</f>
        <v>43040</v>
      </c>
      <c r="AT2234" s="41" t="str">
        <f ca="1">+IF(AND(Tabla1[[#This Row],[dias]]&gt;=135,Tabla1[[#This Row],[Estado]]="Vigente"),"Si","No")</f>
        <v>No</v>
      </c>
      <c r="AU2234" s="37" t="str">
        <f>+IF(COUNTIF('PLAN EMPLEADO'!I:I,Tabla1[[#This Row],[Mail]])=0,"No","Si")</f>
        <v>Si</v>
      </c>
      <c r="AV2234" s="89" t="s">
        <v>709</v>
      </c>
      <c r="AW2234" s="194"/>
    </row>
    <row r="2235" spans="1:49" x14ac:dyDescent="0.2">
      <c r="A2235" s="37" t="s">
        <v>27</v>
      </c>
      <c r="B2235" s="37" t="s">
        <v>6688</v>
      </c>
      <c r="C2235" s="37" t="s">
        <v>6688</v>
      </c>
      <c r="D2235" s="37" t="s">
        <v>30</v>
      </c>
      <c r="E2235" s="193" t="str">
        <f>+LEFT(Tabla1[[#This Row],[RutDV]],8)</f>
        <v>12567646</v>
      </c>
      <c r="F2235" s="193" t="str">
        <f>+RIGHT(Tabla1[[#This Row],[RutDV]],1)</f>
        <v>4</v>
      </c>
      <c r="G2235" s="37" t="s">
        <v>421</v>
      </c>
      <c r="H2235" s="37" t="s">
        <v>1043</v>
      </c>
      <c r="I2235" s="41" t="str">
        <f>+TRIM(Tabla1[[#This Row],[Nombres]]&amp;" "&amp;Tabla1[[#This Row],[Apellidos]])</f>
        <v>YASNA IVON GARROTE TIRADO</v>
      </c>
      <c r="J2235" s="37" t="s">
        <v>2020</v>
      </c>
      <c r="K2235" s="37" t="s">
        <v>2021</v>
      </c>
      <c r="L2235" s="37" t="s">
        <v>2494</v>
      </c>
      <c r="M2235" s="37" t="s">
        <v>2493</v>
      </c>
      <c r="N2235" s="37" t="s">
        <v>7303</v>
      </c>
      <c r="O2235" s="37" t="s">
        <v>6688</v>
      </c>
      <c r="P2235" s="40">
        <v>43777</v>
      </c>
      <c r="R2235" s="45"/>
      <c r="S2235" s="45"/>
      <c r="T2235" s="45"/>
      <c r="U2235" s="45"/>
      <c r="V2235" s="40">
        <v>27078</v>
      </c>
      <c r="W2235" s="40" t="s">
        <v>5965</v>
      </c>
      <c r="X2235" s="37" t="s">
        <v>3496</v>
      </c>
      <c r="Y2235" s="37" t="str">
        <f>+IFERROR(VLOOKUP(Tabla1[[#This Row],[Supervisor]],STAFF!E:H,4,0),"")</f>
        <v xml:space="preserve">YORMAN JOSE HERNANDEZ USECHE </v>
      </c>
      <c r="Z2235" s="40">
        <v>43124</v>
      </c>
      <c r="AA2235" s="40">
        <v>43160</v>
      </c>
      <c r="AB2235" s="37" t="s">
        <v>2516</v>
      </c>
      <c r="AC2235" s="40">
        <v>43162</v>
      </c>
      <c r="AD2235" s="37" t="s">
        <v>1043</v>
      </c>
      <c r="AE2235" s="37" t="s">
        <v>1043</v>
      </c>
      <c r="AF2235" s="37">
        <v>19212</v>
      </c>
      <c r="AG2235" s="37" t="s">
        <v>3822</v>
      </c>
      <c r="AJ2235" s="37">
        <v>21</v>
      </c>
      <c r="AK2235" s="37" t="s">
        <v>2515</v>
      </c>
      <c r="AL2235" s="37">
        <v>45</v>
      </c>
      <c r="AM2235" s="37" t="s">
        <v>3519</v>
      </c>
      <c r="AN2235" s="37">
        <f>+IF(AL2235=45,1,"")</f>
        <v>1</v>
      </c>
      <c r="AO2235" s="40">
        <f ca="1">+TODAY()</f>
        <v>44256</v>
      </c>
      <c r="AP2235" s="41">
        <f ca="1">+IF(Tabla1[[#This Row],[Fecha Ingreso Plataforma]]="","",AO2235-AC2235)</f>
        <v>1094</v>
      </c>
      <c r="AQ2235" s="40">
        <v>43661</v>
      </c>
      <c r="AR2235" s="42">
        <f>+IF(Tabla1[[#This Row],[Fecha Baja]]="","",VALUE(1&amp;"/"&amp;MONTH(Tabla1[[#This Row],[Fecha Baja]])&amp;"/"&amp;YEAR(Tabla1[[#This Row],[Fecha Baja]])))</f>
        <v>43770</v>
      </c>
      <c r="AS2235" s="42">
        <f>IF(Tabla1[[#This Row],[Fecha Ingreso Plataforma]]="","",VALUE(1&amp;"/"&amp;MONTH(Tabla1[[#This Row],[Fecha Ingreso Plataforma]])&amp;"/"&amp;YEAR(Tabla1[[#This Row],[Fecha Ingreso Plataforma]])))</f>
        <v>43160</v>
      </c>
      <c r="AT2235" s="41" t="str">
        <f ca="1">+IF(AND(Tabla1[[#This Row],[dias]]&gt;=135,Tabla1[[#This Row],[Estado]]="Vigente"),"Si","No")</f>
        <v>No</v>
      </c>
      <c r="AU2235" s="37" t="str">
        <f>+IF(COUNTIF('PLAN EMPLEADO'!I:I,Tabla1[[#This Row],[Mail]])=0,"No","Si")</f>
        <v>Si</v>
      </c>
      <c r="AV2235" s="89" t="s">
        <v>709</v>
      </c>
      <c r="AW2235" s="194"/>
    </row>
    <row r="2236" spans="1:49" x14ac:dyDescent="0.2">
      <c r="A2236" s="37" t="s">
        <v>27</v>
      </c>
      <c r="B2236" s="37" t="s">
        <v>6688</v>
      </c>
      <c r="C2236" s="37" t="s">
        <v>6688</v>
      </c>
      <c r="D2236" s="37" t="s">
        <v>30</v>
      </c>
      <c r="E2236" s="193" t="str">
        <f>+LEFT(Tabla1[[#This Row],[RutDV]],8)</f>
        <v>17608867</v>
      </c>
      <c r="F2236" s="193" t="str">
        <f>+RIGHT(Tabla1[[#This Row],[RutDV]],1)</f>
        <v>2</v>
      </c>
      <c r="G2236" s="37" t="s">
        <v>434</v>
      </c>
      <c r="H2236" s="37" t="s">
        <v>1055</v>
      </c>
      <c r="I2236" s="41" t="str">
        <f>+TRIM(Tabla1[[#This Row],[Nombres]]&amp;" "&amp;Tabla1[[#This Row],[Apellidos]])</f>
        <v>BENJAMIN ISRAEL HERMOSILLA GONZALEZ</v>
      </c>
      <c r="J2236" s="37" t="s">
        <v>2041</v>
      </c>
      <c r="K2236" s="37" t="s">
        <v>2042</v>
      </c>
      <c r="L2236" s="37" t="s">
        <v>2494</v>
      </c>
      <c r="M2236" s="37" t="s">
        <v>2493</v>
      </c>
      <c r="N2236" s="37" t="s">
        <v>7303</v>
      </c>
      <c r="O2236" s="37" t="s">
        <v>6688</v>
      </c>
      <c r="P2236" s="40">
        <v>43777</v>
      </c>
      <c r="R2236" s="45"/>
      <c r="S2236" s="45"/>
      <c r="T2236" s="45"/>
      <c r="U2236" s="45"/>
      <c r="V2236" s="40">
        <v>33088</v>
      </c>
      <c r="W2236" s="40" t="s">
        <v>5965</v>
      </c>
      <c r="X2236" s="37" t="s">
        <v>3496</v>
      </c>
      <c r="Y2236" s="37" t="str">
        <f>+IFERROR(VLOOKUP(Tabla1[[#This Row],[Supervisor]],STAFF!E:H,4,0),"")</f>
        <v xml:space="preserve">YORMAN JOSE HERNANDEZ USECHE </v>
      </c>
      <c r="Z2236" s="40">
        <v>42799</v>
      </c>
      <c r="AA2236" s="40">
        <v>43182</v>
      </c>
      <c r="AB2236" s="37" t="s">
        <v>2516</v>
      </c>
      <c r="AC2236" s="40">
        <v>43183</v>
      </c>
      <c r="AD2236" s="37" t="s">
        <v>1055</v>
      </c>
      <c r="AE2236" s="37" t="s">
        <v>1055</v>
      </c>
      <c r="AF2236" s="37">
        <v>19219</v>
      </c>
      <c r="AG2236" s="37" t="s">
        <v>2860</v>
      </c>
      <c r="AJ2236" s="37">
        <v>22</v>
      </c>
      <c r="AK2236" s="37" t="s">
        <v>3084</v>
      </c>
      <c r="AL2236" s="37">
        <v>45</v>
      </c>
      <c r="AM2236" s="37" t="s">
        <v>3519</v>
      </c>
      <c r="AN2236" s="37">
        <f>+IF(AL2236=45,1,"")</f>
        <v>1</v>
      </c>
      <c r="AO2236" s="40">
        <f ca="1">+TODAY()</f>
        <v>44256</v>
      </c>
      <c r="AP2236" s="41">
        <f ca="1">+IF(Tabla1[[#This Row],[Fecha Ingreso Plataforma]]="","",AO2236-AC2236)</f>
        <v>1073</v>
      </c>
      <c r="AQ2236" s="40">
        <v>43661</v>
      </c>
      <c r="AR2236" s="42">
        <f>+IF(Tabla1[[#This Row],[Fecha Baja]]="","",VALUE(1&amp;"/"&amp;MONTH(Tabla1[[#This Row],[Fecha Baja]])&amp;"/"&amp;YEAR(Tabla1[[#This Row],[Fecha Baja]])))</f>
        <v>43770</v>
      </c>
      <c r="AS2236" s="42">
        <f>IF(Tabla1[[#This Row],[Fecha Ingreso Plataforma]]="","",VALUE(1&amp;"/"&amp;MONTH(Tabla1[[#This Row],[Fecha Ingreso Plataforma]])&amp;"/"&amp;YEAR(Tabla1[[#This Row],[Fecha Ingreso Plataforma]])))</f>
        <v>43160</v>
      </c>
      <c r="AT2236" s="41" t="str">
        <f ca="1">+IF(AND(Tabla1[[#This Row],[dias]]&gt;=135,Tabla1[[#This Row],[Estado]]="Vigente"),"Si","No")</f>
        <v>No</v>
      </c>
      <c r="AU2236" s="37" t="str">
        <f>+IF(COUNTIF('PLAN EMPLEADO'!I:I,Tabla1[[#This Row],[Mail]])=0,"No","Si")</f>
        <v>Si</v>
      </c>
      <c r="AV2236" s="89" t="s">
        <v>709</v>
      </c>
      <c r="AW2236" s="194"/>
    </row>
    <row r="2237" spans="1:49" x14ac:dyDescent="0.2">
      <c r="A2237" s="37" t="s">
        <v>27</v>
      </c>
      <c r="B2237" s="37" t="s">
        <v>6688</v>
      </c>
      <c r="C2237" s="37" t="s">
        <v>6688</v>
      </c>
      <c r="D2237" s="37" t="s">
        <v>30</v>
      </c>
      <c r="E2237" s="193" t="str">
        <f>+LEFT(Tabla1[[#This Row],[RutDV]],8)</f>
        <v>16053782</v>
      </c>
      <c r="F2237" s="193" t="str">
        <f>+RIGHT(Tabla1[[#This Row],[RutDV]],1)</f>
        <v>5</v>
      </c>
      <c r="G2237" s="37" t="s">
        <v>703</v>
      </c>
      <c r="H2237" s="37" t="s">
        <v>1303</v>
      </c>
      <c r="I2237" s="41" t="str">
        <f>+TRIM(Tabla1[[#This Row],[Nombres]]&amp;" "&amp;Tabla1[[#This Row],[Apellidos]])</f>
        <v>SOLANGE ALEJANDRO CORTES GONZALEZ</v>
      </c>
      <c r="J2237" s="37" t="s">
        <v>4487</v>
      </c>
      <c r="K2237" s="37" t="s">
        <v>2486</v>
      </c>
      <c r="L2237" s="37" t="s">
        <v>2494</v>
      </c>
      <c r="M2237" s="37" t="s">
        <v>2493</v>
      </c>
      <c r="N2237" s="37" t="s">
        <v>7303</v>
      </c>
      <c r="O2237" s="37" t="s">
        <v>6688</v>
      </c>
      <c r="P2237" s="40">
        <v>43777</v>
      </c>
      <c r="R2237" s="45"/>
      <c r="S2237" s="45"/>
      <c r="T2237" s="45"/>
      <c r="U2237" s="45"/>
      <c r="V2237" s="40">
        <v>20302</v>
      </c>
      <c r="W2237" s="40" t="s">
        <v>5965</v>
      </c>
      <c r="X2237" s="37" t="s">
        <v>3496</v>
      </c>
      <c r="Y2237" s="37" t="str">
        <f>+IFERROR(VLOOKUP(Tabla1[[#This Row],[Supervisor]],STAFF!E:H,4,0),"")</f>
        <v xml:space="preserve">YORMAN JOSE HERNANDEZ USECHE </v>
      </c>
      <c r="Z2237" s="40">
        <v>43231</v>
      </c>
      <c r="AA2237" s="40">
        <v>43251</v>
      </c>
      <c r="AB2237" s="37" t="s">
        <v>2516</v>
      </c>
      <c r="AC2237" s="40">
        <v>43255</v>
      </c>
      <c r="AD2237" s="37" t="s">
        <v>1303</v>
      </c>
      <c r="AE2237" s="37" t="s">
        <v>1303</v>
      </c>
      <c r="AF2237" s="37">
        <v>19243</v>
      </c>
      <c r="AG2237" s="37" t="s">
        <v>3077</v>
      </c>
      <c r="AJ2237" s="37">
        <v>30</v>
      </c>
      <c r="AK2237" s="37" t="s">
        <v>3082</v>
      </c>
      <c r="AL2237" s="37">
        <v>45</v>
      </c>
      <c r="AM2237" s="37" t="s">
        <v>3519</v>
      </c>
      <c r="AN2237" s="37">
        <f>+IF(AL2237=45,1,"")</f>
        <v>1</v>
      </c>
      <c r="AO2237" s="40">
        <f ca="1">+TODAY()</f>
        <v>44256</v>
      </c>
      <c r="AP2237" s="41">
        <f ca="1">+IF(Tabla1[[#This Row],[Fecha Ingreso Plataforma]]="","",AO2237-AC2237)</f>
        <v>1001</v>
      </c>
      <c r="AQ2237" s="40">
        <v>43661</v>
      </c>
      <c r="AR2237" s="42">
        <f>+IF(Tabla1[[#This Row],[Fecha Baja]]="","",VALUE(1&amp;"/"&amp;MONTH(Tabla1[[#This Row],[Fecha Baja]])&amp;"/"&amp;YEAR(Tabla1[[#This Row],[Fecha Baja]])))</f>
        <v>43770</v>
      </c>
      <c r="AS2237" s="42">
        <f>IF(Tabla1[[#This Row],[Fecha Ingreso Plataforma]]="","",VALUE(1&amp;"/"&amp;MONTH(Tabla1[[#This Row],[Fecha Ingreso Plataforma]])&amp;"/"&amp;YEAR(Tabla1[[#This Row],[Fecha Ingreso Plataforma]])))</f>
        <v>43252</v>
      </c>
      <c r="AT2237" s="41" t="str">
        <f ca="1">+IF(AND(Tabla1[[#This Row],[dias]]&gt;=135,Tabla1[[#This Row],[Estado]]="Vigente"),"Si","No")</f>
        <v>No</v>
      </c>
      <c r="AU2237" s="37" t="str">
        <f>+IF(COUNTIF('PLAN EMPLEADO'!I:I,Tabla1[[#This Row],[Mail]])=0,"No","Si")</f>
        <v>Si</v>
      </c>
      <c r="AV2237" s="89" t="s">
        <v>709</v>
      </c>
      <c r="AW2237" s="194"/>
    </row>
    <row r="2238" spans="1:49" x14ac:dyDescent="0.2">
      <c r="A2238" s="37" t="s">
        <v>27</v>
      </c>
      <c r="B2238" s="37" t="s">
        <v>6688</v>
      </c>
      <c r="C2238" s="37" t="s">
        <v>6688</v>
      </c>
      <c r="D2238" s="37" t="s">
        <v>30</v>
      </c>
      <c r="E2238" s="193" t="str">
        <f>+LEFT(Tabla1[[#This Row],[RutDV]],8)</f>
        <v>20138441</v>
      </c>
      <c r="F2238" s="193" t="str">
        <f>+RIGHT(Tabla1[[#This Row],[RutDV]],1)</f>
        <v>9</v>
      </c>
      <c r="G2238" s="37" t="s">
        <v>4793</v>
      </c>
      <c r="H2238" s="37" t="s">
        <v>4876</v>
      </c>
      <c r="I2238" s="41" t="str">
        <f>+TRIM(Tabla1[[#This Row],[Nombres]]&amp;" "&amp;Tabla1[[#This Row],[Apellidos]])</f>
        <v>ISSAC ADONIAS JERIA CARDOZA</v>
      </c>
      <c r="J2238" s="37" t="s">
        <v>4755</v>
      </c>
      <c r="K2238" s="37" t="s">
        <v>4756</v>
      </c>
      <c r="L2238" s="37" t="s">
        <v>2494</v>
      </c>
      <c r="M2238" s="37" t="s">
        <v>2493</v>
      </c>
      <c r="N2238" s="37" t="s">
        <v>7303</v>
      </c>
      <c r="O2238" s="37" t="s">
        <v>6688</v>
      </c>
      <c r="P2238" s="40">
        <v>43777</v>
      </c>
      <c r="R2238" s="45"/>
      <c r="S2238" s="45"/>
      <c r="T2238" s="45"/>
      <c r="U2238" s="45"/>
      <c r="V2238" s="40">
        <v>36131</v>
      </c>
      <c r="W2238" s="40" t="s">
        <v>5965</v>
      </c>
      <c r="X2238" s="37" t="s">
        <v>3496</v>
      </c>
      <c r="Y2238" s="37" t="str">
        <f>+IFERROR(VLOOKUP(Tabla1[[#This Row],[Supervisor]],STAFF!E:H,4,0),"")</f>
        <v xml:space="preserve">YORMAN JOSE HERNANDEZ USECHE </v>
      </c>
      <c r="Z2238" s="40">
        <v>43426</v>
      </c>
      <c r="AA2238" s="40">
        <v>43446</v>
      </c>
      <c r="AC2238" s="40">
        <v>43447</v>
      </c>
      <c r="AD2238" s="37" t="s">
        <v>4876</v>
      </c>
      <c r="AE2238" s="37" t="s">
        <v>4876</v>
      </c>
      <c r="AF2238" s="37">
        <v>19140</v>
      </c>
      <c r="AG2238" s="37" t="s">
        <v>4875</v>
      </c>
      <c r="AJ2238" s="37">
        <v>44</v>
      </c>
      <c r="AK2238" s="37" t="s">
        <v>4474</v>
      </c>
      <c r="AL2238" s="37">
        <v>45</v>
      </c>
      <c r="AM2238" s="37" t="s">
        <v>3519</v>
      </c>
      <c r="AN2238" s="37">
        <f>+IF(AL2238=45,1,"")</f>
        <v>1</v>
      </c>
      <c r="AO2238" s="40">
        <f ca="1">+TODAY()</f>
        <v>44256</v>
      </c>
      <c r="AP2238" s="41">
        <f ca="1">+IF(Tabla1[[#This Row],[Fecha Ingreso Plataforma]]="","",AO2238-AC2238)</f>
        <v>809</v>
      </c>
      <c r="AQ2238" s="40">
        <v>43718</v>
      </c>
      <c r="AR2238" s="42">
        <f>+IF(Tabla1[[#This Row],[Fecha Baja]]="","",VALUE(1&amp;"/"&amp;MONTH(Tabla1[[#This Row],[Fecha Baja]])&amp;"/"&amp;YEAR(Tabla1[[#This Row],[Fecha Baja]])))</f>
        <v>43770</v>
      </c>
      <c r="AS2238" s="42">
        <f>IF(Tabla1[[#This Row],[Fecha Ingreso Plataforma]]="","",VALUE(1&amp;"/"&amp;MONTH(Tabla1[[#This Row],[Fecha Ingreso Plataforma]])&amp;"/"&amp;YEAR(Tabla1[[#This Row],[Fecha Ingreso Plataforma]])))</f>
        <v>43435</v>
      </c>
      <c r="AT2238" s="41" t="str">
        <f ca="1">+IF(AND(Tabla1[[#This Row],[dias]]&gt;=135,Tabla1[[#This Row],[Estado]]="Vigente"),"Si","No")</f>
        <v>No</v>
      </c>
      <c r="AU2238" s="37" t="str">
        <f>+IF(COUNTIF('PLAN EMPLEADO'!I:I,Tabla1[[#This Row],[Mail]])=0,"No","Si")</f>
        <v>Si</v>
      </c>
      <c r="AV2238" s="89" t="s">
        <v>709</v>
      </c>
      <c r="AW2238" s="194"/>
    </row>
    <row r="2239" spans="1:49" x14ac:dyDescent="0.2">
      <c r="A2239" s="37" t="s">
        <v>27</v>
      </c>
      <c r="B2239" s="37" t="s">
        <v>6688</v>
      </c>
      <c r="C2239" s="37" t="s">
        <v>6688</v>
      </c>
      <c r="D2239" s="37" t="s">
        <v>30</v>
      </c>
      <c r="E2239" s="193" t="str">
        <f>+LEFT(Tabla1[[#This Row],[RutDV]],8)</f>
        <v>19256551</v>
      </c>
      <c r="F2239" s="193" t="str">
        <f>+RIGHT(Tabla1[[#This Row],[RutDV]],1)</f>
        <v>0</v>
      </c>
      <c r="G2239" s="37" t="s">
        <v>5367</v>
      </c>
      <c r="H2239" s="37" t="s">
        <v>5535</v>
      </c>
      <c r="I2239" s="41" t="str">
        <f>+TRIM(Tabla1[[#This Row],[Nombres]]&amp;" "&amp;Tabla1[[#This Row],[Apellidos]])</f>
        <v>VALENTINA SOLEDAD BARRAZA ROJAS </v>
      </c>
      <c r="J2239" s="37" t="s">
        <v>5399</v>
      </c>
      <c r="K2239" s="37" t="s">
        <v>5400</v>
      </c>
      <c r="L2239" s="37" t="s">
        <v>2494</v>
      </c>
      <c r="M2239" s="37" t="s">
        <v>2493</v>
      </c>
      <c r="N2239" s="37" t="s">
        <v>7303</v>
      </c>
      <c r="O2239" s="37" t="s">
        <v>6688</v>
      </c>
      <c r="P2239" s="40">
        <v>43777</v>
      </c>
      <c r="R2239" s="45"/>
      <c r="S2239" s="45"/>
      <c r="T2239" s="45"/>
      <c r="U2239" s="45"/>
      <c r="V2239" s="40">
        <v>35024</v>
      </c>
      <c r="W2239" s="40" t="s">
        <v>5965</v>
      </c>
      <c r="X2239" s="37" t="s">
        <v>3496</v>
      </c>
      <c r="Y2239" s="37" t="str">
        <f>+IFERROR(VLOOKUP(Tabla1[[#This Row],[Supervisor]],STAFF!E:H,4,0),"")</f>
        <v xml:space="preserve">YORMAN JOSE HERNANDEZ USECHE </v>
      </c>
      <c r="Z2239" s="40">
        <v>43503</v>
      </c>
      <c r="AA2239" s="40">
        <v>43523</v>
      </c>
      <c r="AB2239" s="37" t="s">
        <v>2516</v>
      </c>
      <c r="AC2239" s="40">
        <v>43525</v>
      </c>
      <c r="AD2239" s="37" t="s">
        <v>5535</v>
      </c>
      <c r="AE2239" s="37" t="s">
        <v>5535</v>
      </c>
      <c r="AF2239" s="37">
        <v>19161</v>
      </c>
      <c r="AG2239" s="37" t="s">
        <v>5543</v>
      </c>
      <c r="AJ2239" s="37">
        <v>50</v>
      </c>
      <c r="AK2239" s="37" t="s">
        <v>2515</v>
      </c>
      <c r="AL2239" s="37">
        <v>45</v>
      </c>
      <c r="AM2239" s="37" t="s">
        <v>3519</v>
      </c>
      <c r="AN2239" s="37">
        <f>+IF(AL2239=45,1,"")</f>
        <v>1</v>
      </c>
      <c r="AO2239" s="40">
        <f ca="1">+TODAY()</f>
        <v>44256</v>
      </c>
      <c r="AP2239" s="41">
        <f ca="1">+IF(Tabla1[[#This Row],[Fecha Ingreso Plataforma]]="","",AO2239-AC2239)</f>
        <v>731</v>
      </c>
      <c r="AQ2239" s="40"/>
      <c r="AR2239" s="42">
        <f>+IF(Tabla1[[#This Row],[Fecha Baja]]="","",VALUE(1&amp;"/"&amp;MONTH(Tabla1[[#This Row],[Fecha Baja]])&amp;"/"&amp;YEAR(Tabla1[[#This Row],[Fecha Baja]])))</f>
        <v>43770</v>
      </c>
      <c r="AS2239" s="42">
        <f>IF(Tabla1[[#This Row],[Fecha Ingreso Plataforma]]="","",VALUE(1&amp;"/"&amp;MONTH(Tabla1[[#This Row],[Fecha Ingreso Plataforma]])&amp;"/"&amp;YEAR(Tabla1[[#This Row],[Fecha Ingreso Plataforma]])))</f>
        <v>43525</v>
      </c>
      <c r="AT2239" s="41" t="str">
        <f ca="1">+IF(AND(Tabla1[[#This Row],[dias]]&gt;=135,Tabla1[[#This Row],[Estado]]="Vigente"),"Si","No")</f>
        <v>No</v>
      </c>
      <c r="AU2239" s="37" t="str">
        <f>+IF(COUNTIF('PLAN EMPLEADO'!I:I,Tabla1[[#This Row],[Mail]])=0,"No","Si")</f>
        <v>Si</v>
      </c>
      <c r="AV2239" s="89" t="s">
        <v>709</v>
      </c>
      <c r="AW2239" s="194"/>
    </row>
    <row r="2240" spans="1:49" x14ac:dyDescent="0.2">
      <c r="A2240" s="37" t="s">
        <v>27</v>
      </c>
      <c r="B2240" s="37" t="s">
        <v>6688</v>
      </c>
      <c r="C2240" s="37" t="s">
        <v>6688</v>
      </c>
      <c r="D2240" s="37" t="s">
        <v>30</v>
      </c>
      <c r="E2240" s="193" t="str">
        <f>+LEFT(Tabla1[[#This Row],[RutDV]],8)</f>
        <v>12800795</v>
      </c>
      <c r="F2240" s="193" t="str">
        <f>+RIGHT(Tabla1[[#This Row],[RutDV]],1)</f>
        <v>4</v>
      </c>
      <c r="G2240" s="37" t="s">
        <v>5647</v>
      </c>
      <c r="H2240" s="37" t="s">
        <v>5715</v>
      </c>
      <c r="I2240" s="41" t="str">
        <f>+TRIM(Tabla1[[#This Row],[Nombres]]&amp;" "&amp;Tabla1[[#This Row],[Apellidos]])</f>
        <v>ANDREA CAROLINA GUZMAN URETA</v>
      </c>
      <c r="J2240" s="37" t="s">
        <v>5687</v>
      </c>
      <c r="K2240" s="37" t="s">
        <v>5688</v>
      </c>
      <c r="L2240" s="37" t="s">
        <v>2494</v>
      </c>
      <c r="M2240" s="37" t="s">
        <v>2493</v>
      </c>
      <c r="N2240" s="37" t="s">
        <v>7303</v>
      </c>
      <c r="O2240" s="37" t="s">
        <v>6688</v>
      </c>
      <c r="P2240" s="40">
        <v>43777</v>
      </c>
      <c r="R2240" s="45"/>
      <c r="S2240" s="45"/>
      <c r="T2240" s="45"/>
      <c r="U2240" s="45"/>
      <c r="V2240" s="40">
        <v>27526</v>
      </c>
      <c r="W2240" s="40" t="s">
        <v>5965</v>
      </c>
      <c r="X2240" s="37" t="s">
        <v>3496</v>
      </c>
      <c r="Y2240" s="37" t="str">
        <f>+IFERROR(VLOOKUP(Tabla1[[#This Row],[Supervisor]],STAFF!E:H,4,0),"")</f>
        <v xml:space="preserve">YORMAN JOSE HERNANDEZ USECHE </v>
      </c>
      <c r="Z2240" s="40">
        <v>43529</v>
      </c>
      <c r="AA2240" s="40">
        <v>43550</v>
      </c>
      <c r="AC2240" s="40">
        <v>43552</v>
      </c>
      <c r="AD2240" s="37" t="s">
        <v>5715</v>
      </c>
      <c r="AE2240" s="37" t="s">
        <v>5715</v>
      </c>
      <c r="AF2240" s="37">
        <v>19318</v>
      </c>
      <c r="AG2240" s="37" t="s">
        <v>5740</v>
      </c>
      <c r="AJ2240" s="37">
        <v>52</v>
      </c>
      <c r="AK2240" s="37" t="s">
        <v>2515</v>
      </c>
      <c r="AL2240" s="37">
        <v>45</v>
      </c>
      <c r="AM2240" s="37" t="s">
        <v>3519</v>
      </c>
      <c r="AN2240" s="37">
        <f>+IF(AL2240=45,1,"")</f>
        <v>1</v>
      </c>
      <c r="AO2240" s="40">
        <f ca="1">+TODAY()</f>
        <v>44256</v>
      </c>
      <c r="AP2240" s="41">
        <f ca="1">+IF(Tabla1[[#This Row],[Fecha Ingreso Plataforma]]="","",AO2240-AC2240)</f>
        <v>704</v>
      </c>
      <c r="AQ2240" s="40"/>
      <c r="AR2240" s="42">
        <f>+IF(Tabla1[[#This Row],[Fecha Baja]]="","",VALUE(1&amp;"/"&amp;MONTH(Tabla1[[#This Row],[Fecha Baja]])&amp;"/"&amp;YEAR(Tabla1[[#This Row],[Fecha Baja]])))</f>
        <v>43770</v>
      </c>
      <c r="AS2240" s="42">
        <f>IF(Tabla1[[#This Row],[Fecha Ingreso Plataforma]]="","",VALUE(1&amp;"/"&amp;MONTH(Tabla1[[#This Row],[Fecha Ingreso Plataforma]])&amp;"/"&amp;YEAR(Tabla1[[#This Row],[Fecha Ingreso Plataforma]])))</f>
        <v>43525</v>
      </c>
      <c r="AT2240" s="41" t="str">
        <f ca="1">+IF(AND(Tabla1[[#This Row],[dias]]&gt;=135,Tabla1[[#This Row],[Estado]]="Vigente"),"Si","No")</f>
        <v>No</v>
      </c>
      <c r="AU2240" s="37" t="str">
        <f>+IF(COUNTIF('PLAN EMPLEADO'!I:I,Tabla1[[#This Row],[Mail]])=0,"No","Si")</f>
        <v>Si</v>
      </c>
      <c r="AV2240" s="89" t="s">
        <v>709</v>
      </c>
      <c r="AW2240" s="194"/>
    </row>
    <row r="2241" spans="1:49" x14ac:dyDescent="0.2">
      <c r="A2241" s="37" t="s">
        <v>27</v>
      </c>
      <c r="B2241" s="37" t="s">
        <v>6688</v>
      </c>
      <c r="C2241" s="37" t="s">
        <v>6688</v>
      </c>
      <c r="D2241" s="37" t="s">
        <v>30</v>
      </c>
      <c r="E2241" s="193" t="str">
        <f>+LEFT(Tabla1[[#This Row],[RutDV]],8)</f>
        <v>17121254</v>
      </c>
      <c r="F2241" s="193" t="str">
        <f>+RIGHT(Tabla1[[#This Row],[RutDV]],1)</f>
        <v>5</v>
      </c>
      <c r="G2241" s="37" t="s">
        <v>5642</v>
      </c>
      <c r="H2241" s="37" t="s">
        <v>5710</v>
      </c>
      <c r="I2241" s="37" t="str">
        <f>+TRIM(Tabla1[[#This Row],[Nombres]]&amp;" "&amp;Tabla1[[#This Row],[Apellidos]])</f>
        <v>ALEJANDRO MILENKO MERCADO PAVLETIC</v>
      </c>
      <c r="J2241" s="37" t="s">
        <v>5678</v>
      </c>
      <c r="K2241" s="37" t="s">
        <v>5679</v>
      </c>
      <c r="L2241" s="37" t="s">
        <v>2494</v>
      </c>
      <c r="M2241" s="37" t="s">
        <v>2493</v>
      </c>
      <c r="N2241" s="37" t="s">
        <v>7303</v>
      </c>
      <c r="O2241" s="37" t="s">
        <v>6688</v>
      </c>
      <c r="P2241" s="40">
        <v>43819</v>
      </c>
      <c r="Q2241" s="37"/>
      <c r="V2241" s="40">
        <v>32369</v>
      </c>
      <c r="W2241" s="37" t="s">
        <v>5409</v>
      </c>
      <c r="X2241" s="37" t="s">
        <v>2511</v>
      </c>
      <c r="Y2241" s="37" t="str">
        <f>+IFERROR(VLOOKUP(Tabla1[[#This Row],[Supervisor]],STAFF!E:H,4,0),"")</f>
        <v>ULISES LA ROSA PEREZ</v>
      </c>
      <c r="Z2241" s="40">
        <v>43529</v>
      </c>
      <c r="AA2241" s="40">
        <v>43550</v>
      </c>
      <c r="AC2241" s="40">
        <v>43552</v>
      </c>
      <c r="AD2241" s="37" t="s">
        <v>5710</v>
      </c>
      <c r="AE2241" s="37" t="s">
        <v>5710</v>
      </c>
      <c r="AF2241" s="37">
        <v>19226</v>
      </c>
      <c r="AG2241" s="37" t="s">
        <v>5735</v>
      </c>
      <c r="AJ2241" s="37">
        <v>52</v>
      </c>
      <c r="AK2241" s="37" t="s">
        <v>2515</v>
      </c>
      <c r="AL2241" s="37">
        <v>45</v>
      </c>
      <c r="AM2241" s="37" t="s">
        <v>3519</v>
      </c>
      <c r="AN2241" s="37">
        <f>+IF(AL2241=45,1,"")</f>
        <v>1</v>
      </c>
      <c r="AO2241" s="40">
        <f ca="1">+TODAY()</f>
        <v>44256</v>
      </c>
      <c r="AP2241" s="41">
        <f ca="1">+IF(Tabla1[[#This Row],[Fecha Ingreso Plataforma]]="","",AO2241-AC2241)</f>
        <v>704</v>
      </c>
      <c r="AQ2241" s="40">
        <v>43780</v>
      </c>
      <c r="AR2241" s="42">
        <f>+IF(Tabla1[[#This Row],[Fecha Baja]]="","",VALUE(1&amp;"/"&amp;MONTH(Tabla1[[#This Row],[Fecha Baja]])&amp;"/"&amp;YEAR(Tabla1[[#This Row],[Fecha Baja]])))</f>
        <v>43800</v>
      </c>
      <c r="AS2241" s="42">
        <f>IF(Tabla1[[#This Row],[Fecha Ingreso Plataforma]]="","",VALUE(1&amp;"/"&amp;MONTH(Tabla1[[#This Row],[Fecha Ingreso Plataforma]])&amp;"/"&amp;YEAR(Tabla1[[#This Row],[Fecha Ingreso Plataforma]])))</f>
        <v>43525</v>
      </c>
      <c r="AT2241" s="41" t="str">
        <f ca="1">+IF(AND(Tabla1[[#This Row],[dias]]&gt;=135,Tabla1[[#This Row],[Estado]]="Vigente"),"Si","No")</f>
        <v>No</v>
      </c>
      <c r="AU2241" s="37" t="str">
        <f>+IF(COUNTIF('PLAN EMPLEADO'!I:I,Tabla1[[#This Row],[Mail]])=0,"No","Si")</f>
        <v>Si</v>
      </c>
      <c r="AV2241" s="89" t="s">
        <v>709</v>
      </c>
      <c r="AW2241" s="194"/>
    </row>
    <row r="2242" spans="1:49" x14ac:dyDescent="0.2">
      <c r="A2242" s="37" t="s">
        <v>27</v>
      </c>
      <c r="B2242" s="37" t="s">
        <v>6688</v>
      </c>
      <c r="C2242" s="37" t="s">
        <v>6688</v>
      </c>
      <c r="D2242" s="37" t="s">
        <v>30</v>
      </c>
      <c r="E2242" s="193" t="str">
        <f>+LEFT(Tabla1[[#This Row],[RutDV]],8)</f>
        <v>17277497</v>
      </c>
      <c r="F2242" s="193" t="str">
        <f>+RIGHT(Tabla1[[#This Row],[RutDV]],1)</f>
        <v>0</v>
      </c>
      <c r="G2242" s="37" t="s">
        <v>5644</v>
      </c>
      <c r="H2242" s="37" t="s">
        <v>5712</v>
      </c>
      <c r="I2242" s="41" t="str">
        <f>+TRIM(Tabla1[[#This Row],[Nombres]]&amp;" "&amp;Tabla1[[#This Row],[Apellidos]])</f>
        <v>GERMAN IGOR PEREZ OYARZÚN</v>
      </c>
      <c r="J2242" s="37" t="s">
        <v>5682</v>
      </c>
      <c r="K2242" s="37" t="s">
        <v>5683</v>
      </c>
      <c r="L2242" s="37" t="s">
        <v>2494</v>
      </c>
      <c r="M2242" s="37" t="s">
        <v>2493</v>
      </c>
      <c r="N2242" s="37" t="s">
        <v>7303</v>
      </c>
      <c r="O2242" s="37" t="s">
        <v>6688</v>
      </c>
      <c r="P2242" s="40">
        <v>43777</v>
      </c>
      <c r="R2242" s="45"/>
      <c r="S2242" s="45"/>
      <c r="T2242" s="45"/>
      <c r="U2242" s="45"/>
      <c r="V2242" s="40">
        <v>32892</v>
      </c>
      <c r="W2242" s="40" t="s">
        <v>5965</v>
      </c>
      <c r="X2242" s="37" t="s">
        <v>3496</v>
      </c>
      <c r="Y2242" s="37" t="str">
        <f>+IFERROR(VLOOKUP(Tabla1[[#This Row],[Supervisor]],STAFF!E:H,4,0),"")</f>
        <v xml:space="preserve">YORMAN JOSE HERNANDEZ USECHE </v>
      </c>
      <c r="Z2242" s="40">
        <v>43529</v>
      </c>
      <c r="AA2242" s="40">
        <v>43550</v>
      </c>
      <c r="AC2242" s="40">
        <v>43552</v>
      </c>
      <c r="AD2242" s="37" t="s">
        <v>5712</v>
      </c>
      <c r="AE2242" s="37" t="s">
        <v>5712</v>
      </c>
      <c r="AF2242" s="37">
        <v>19255</v>
      </c>
      <c r="AG2242" s="37" t="s">
        <v>5737</v>
      </c>
      <c r="AJ2242" s="37">
        <v>52</v>
      </c>
      <c r="AK2242" s="37" t="s">
        <v>2515</v>
      </c>
      <c r="AL2242" s="37">
        <v>45</v>
      </c>
      <c r="AM2242" s="37" t="s">
        <v>3519</v>
      </c>
      <c r="AN2242" s="37">
        <f>+IF(AL2242=45,1,"")</f>
        <v>1</v>
      </c>
      <c r="AO2242" s="40">
        <f ca="1">+TODAY()</f>
        <v>44256</v>
      </c>
      <c r="AP2242" s="41">
        <f ca="1">+IF(Tabla1[[#This Row],[Fecha Ingreso Plataforma]]="","",AO2242-AC2242)</f>
        <v>704</v>
      </c>
      <c r="AQ2242" s="40">
        <v>43718</v>
      </c>
      <c r="AR2242" s="42">
        <f>+IF(Tabla1[[#This Row],[Fecha Baja]]="","",VALUE(1&amp;"/"&amp;MONTH(Tabla1[[#This Row],[Fecha Baja]])&amp;"/"&amp;YEAR(Tabla1[[#This Row],[Fecha Baja]])))</f>
        <v>43770</v>
      </c>
      <c r="AS2242" s="42">
        <f>IF(Tabla1[[#This Row],[Fecha Ingreso Plataforma]]="","",VALUE(1&amp;"/"&amp;MONTH(Tabla1[[#This Row],[Fecha Ingreso Plataforma]])&amp;"/"&amp;YEAR(Tabla1[[#This Row],[Fecha Ingreso Plataforma]])))</f>
        <v>43525</v>
      </c>
      <c r="AT2242" s="41" t="str">
        <f ca="1">+IF(AND(Tabla1[[#This Row],[dias]]&gt;=135,Tabla1[[#This Row],[Estado]]="Vigente"),"Si","No")</f>
        <v>No</v>
      </c>
      <c r="AU2242" s="37" t="str">
        <f>+IF(COUNTIF('PLAN EMPLEADO'!I:I,Tabla1[[#This Row],[Mail]])=0,"No","Si")</f>
        <v>Si</v>
      </c>
      <c r="AV2242" s="89" t="s">
        <v>709</v>
      </c>
      <c r="AW2242" s="194"/>
    </row>
    <row r="2243" spans="1:49" x14ac:dyDescent="0.2">
      <c r="A2243" s="37" t="s">
        <v>27</v>
      </c>
      <c r="B2243" s="37" t="s">
        <v>6688</v>
      </c>
      <c r="C2243" s="37" t="s">
        <v>6688</v>
      </c>
      <c r="D2243" s="37" t="s">
        <v>30</v>
      </c>
      <c r="E2243" s="193" t="str">
        <f>+LEFT(Tabla1[[#This Row],[RutDV]],8)</f>
        <v>18754835</v>
      </c>
      <c r="F2243" s="193" t="str">
        <f>+RIGHT(Tabla1[[#This Row],[RutDV]],1)</f>
        <v>7</v>
      </c>
      <c r="G2243" s="37" t="s">
        <v>5908</v>
      </c>
      <c r="H2243" s="37" t="s">
        <v>5929</v>
      </c>
      <c r="I2243" s="41" t="str">
        <f>+TRIM(Tabla1[[#This Row],[Nombres]]&amp;" "&amp;Tabla1[[#This Row],[Apellidos]])</f>
        <v>SOLANGE FERNANDA GALVEZ ECHEVERRIA</v>
      </c>
      <c r="J2243" s="37" t="s">
        <v>5865</v>
      </c>
      <c r="K2243" s="37" t="s">
        <v>5866</v>
      </c>
      <c r="L2243" s="37" t="s">
        <v>2494</v>
      </c>
      <c r="M2243" s="37" t="s">
        <v>2493</v>
      </c>
      <c r="N2243" s="37" t="s">
        <v>7303</v>
      </c>
      <c r="O2243" s="37" t="s">
        <v>6688</v>
      </c>
      <c r="P2243" s="40">
        <v>43777</v>
      </c>
      <c r="R2243" s="45"/>
      <c r="S2243" s="45"/>
      <c r="T2243" s="45"/>
      <c r="U2243" s="45"/>
      <c r="V2243" s="40">
        <v>34593</v>
      </c>
      <c r="W2243" s="40" t="s">
        <v>5965</v>
      </c>
      <c r="X2243" s="37" t="s">
        <v>3496</v>
      </c>
      <c r="Y2243" s="37" t="str">
        <f>+IFERROR(VLOOKUP(Tabla1[[#This Row],[Supervisor]],STAFF!E:H,4,0),"")</f>
        <v xml:space="preserve">YORMAN JOSE HERNANDEZ USECHE </v>
      </c>
      <c r="Z2243" s="40">
        <v>43551</v>
      </c>
      <c r="AA2243" s="40">
        <v>43574</v>
      </c>
      <c r="AC2243" s="40">
        <v>43578</v>
      </c>
      <c r="AD2243" s="37" t="s">
        <v>5929</v>
      </c>
      <c r="AE2243" s="37" t="s">
        <v>5929</v>
      </c>
      <c r="AF2243" s="37">
        <v>19027</v>
      </c>
      <c r="AG2243" s="37" t="s">
        <v>5950</v>
      </c>
      <c r="AJ2243" s="37">
        <v>54</v>
      </c>
      <c r="AK2243" s="37" t="s">
        <v>5890</v>
      </c>
      <c r="AL2243" s="37">
        <v>45</v>
      </c>
      <c r="AM2243" s="37" t="s">
        <v>3519</v>
      </c>
      <c r="AN2243" s="37">
        <f>+IF(AL2243=45,1,"")</f>
        <v>1</v>
      </c>
      <c r="AO2243" s="40">
        <f ca="1">+TODAY()</f>
        <v>44256</v>
      </c>
      <c r="AP2243" s="41">
        <f ca="1">+IF(Tabla1[[#This Row],[Fecha Ingreso Plataforma]]="","",AO2243-AC2243)</f>
        <v>678</v>
      </c>
      <c r="AQ2243" s="40"/>
      <c r="AR2243" s="42">
        <f>+IF(Tabla1[[#This Row],[Fecha Baja]]="","",VALUE(1&amp;"/"&amp;MONTH(Tabla1[[#This Row],[Fecha Baja]])&amp;"/"&amp;YEAR(Tabla1[[#This Row],[Fecha Baja]])))</f>
        <v>43770</v>
      </c>
      <c r="AS2243" s="42">
        <f>IF(Tabla1[[#This Row],[Fecha Ingreso Plataforma]]="","",VALUE(1&amp;"/"&amp;MONTH(Tabla1[[#This Row],[Fecha Ingreso Plataforma]])&amp;"/"&amp;YEAR(Tabla1[[#This Row],[Fecha Ingreso Plataforma]])))</f>
        <v>43556</v>
      </c>
      <c r="AT2243" s="41" t="str">
        <f ca="1">+IF(AND(Tabla1[[#This Row],[dias]]&gt;=135,Tabla1[[#This Row],[Estado]]="Vigente"),"Si","No")</f>
        <v>No</v>
      </c>
      <c r="AU2243" s="37" t="str">
        <f>+IF(COUNTIF('PLAN EMPLEADO'!I:I,Tabla1[[#This Row],[Mail]])=0,"No","Si")</f>
        <v>No</v>
      </c>
      <c r="AV2243" s="89" t="s">
        <v>709</v>
      </c>
      <c r="AW2243" s="194"/>
    </row>
    <row r="2244" spans="1:49" x14ac:dyDescent="0.2">
      <c r="A2244" s="37" t="s">
        <v>27</v>
      </c>
      <c r="B2244" s="37" t="s">
        <v>6688</v>
      </c>
      <c r="C2244" s="37" t="s">
        <v>6688</v>
      </c>
      <c r="D2244" s="37" t="s">
        <v>30</v>
      </c>
      <c r="E2244" s="193" t="str">
        <f>+LEFT(Tabla1[[#This Row],[RutDV]],8)</f>
        <v>18495546</v>
      </c>
      <c r="F2244" s="193" t="str">
        <f>+RIGHT(Tabla1[[#This Row],[RutDV]],1)</f>
        <v>6</v>
      </c>
      <c r="G2244" s="37" t="s">
        <v>6367</v>
      </c>
      <c r="H2244" s="37" t="s">
        <v>6434</v>
      </c>
      <c r="I2244" s="41" t="str">
        <f>+TRIM(Tabla1[[#This Row],[Nombres]]&amp;" "&amp;Tabla1[[#This Row],[Apellidos]])</f>
        <v>CAMILA ANDREA GOMEZ TOLMO</v>
      </c>
      <c r="J2244" s="37" t="s">
        <v>4535</v>
      </c>
      <c r="K2244" s="37" t="s">
        <v>6390</v>
      </c>
      <c r="L2244" s="37" t="s">
        <v>2494</v>
      </c>
      <c r="M2244" s="37" t="s">
        <v>2493</v>
      </c>
      <c r="N2244" s="37" t="s">
        <v>7303</v>
      </c>
      <c r="O2244" s="37" t="s">
        <v>6688</v>
      </c>
      <c r="P2244" s="40">
        <v>43819</v>
      </c>
      <c r="Q2244" s="37"/>
      <c r="R2244" s="45"/>
      <c r="S2244" s="45"/>
      <c r="T2244" s="45"/>
      <c r="U2244" s="45"/>
      <c r="V2244" s="40">
        <v>34303</v>
      </c>
      <c r="W2244" s="37" t="s">
        <v>7301</v>
      </c>
      <c r="X2244" s="37" t="s">
        <v>689</v>
      </c>
      <c r="Y2244" s="37" t="str">
        <f>+IFERROR(VLOOKUP(Tabla1[[#This Row],[Supervisor]],STAFF!E:H,4,0),"")</f>
        <v>FRANCISCO JAVIER SUAREZ VEGA</v>
      </c>
      <c r="Z2244" s="40">
        <v>43640</v>
      </c>
      <c r="AA2244" s="40">
        <v>43662</v>
      </c>
      <c r="AC2244" s="40">
        <v>43663</v>
      </c>
      <c r="AD2244" s="37" t="s">
        <v>6434</v>
      </c>
      <c r="AE2244" s="37" t="s">
        <v>6434</v>
      </c>
      <c r="AF2244" s="37">
        <v>19063</v>
      </c>
      <c r="AG2244" s="37" t="s">
        <v>6459</v>
      </c>
      <c r="AJ2244" s="37">
        <v>61</v>
      </c>
      <c r="AK2244" s="37" t="s">
        <v>2515</v>
      </c>
      <c r="AL2244" s="37">
        <v>45</v>
      </c>
      <c r="AM2244" s="37" t="s">
        <v>3519</v>
      </c>
      <c r="AN2244" s="37">
        <f>+IF(AL2244=45,1,"")</f>
        <v>1</v>
      </c>
      <c r="AO2244" s="40">
        <f ca="1">+TODAY()</f>
        <v>44256</v>
      </c>
      <c r="AP2244" s="41">
        <f ca="1">+IF(Tabla1[[#This Row],[Fecha Ingreso Plataforma]]="","",AO2244-AC2244)</f>
        <v>593</v>
      </c>
      <c r="AQ2244" s="40">
        <v>43780</v>
      </c>
      <c r="AR2244" s="42">
        <f>+IF(Tabla1[[#This Row],[Fecha Baja]]="","",VALUE(1&amp;"/"&amp;MONTH(Tabla1[[#This Row],[Fecha Baja]])&amp;"/"&amp;YEAR(Tabla1[[#This Row],[Fecha Baja]])))</f>
        <v>43800</v>
      </c>
      <c r="AS2244" s="42">
        <f>IF(Tabla1[[#This Row],[Fecha Ingreso Plataforma]]="","",VALUE(1&amp;"/"&amp;MONTH(Tabla1[[#This Row],[Fecha Ingreso Plataforma]])&amp;"/"&amp;YEAR(Tabla1[[#This Row],[Fecha Ingreso Plataforma]])))</f>
        <v>43647</v>
      </c>
      <c r="AT2244" s="41" t="str">
        <f ca="1">+IF(AND(Tabla1[[#This Row],[dias]]&gt;=135,Tabla1[[#This Row],[Estado]]="Vigente"),"Si","No")</f>
        <v>No</v>
      </c>
      <c r="AU2244" s="37" t="str">
        <f>+IF(COUNTIF('PLAN EMPLEADO'!I:I,Tabla1[[#This Row],[Mail]])=0,"No","Si")</f>
        <v>No</v>
      </c>
      <c r="AV2244" s="89" t="s">
        <v>709</v>
      </c>
      <c r="AW2244" s="194"/>
    </row>
    <row r="2245" spans="1:49" x14ac:dyDescent="0.2">
      <c r="A2245" s="37" t="s">
        <v>27</v>
      </c>
      <c r="B2245" s="37" t="s">
        <v>6688</v>
      </c>
      <c r="C2245" s="37" t="s">
        <v>6688</v>
      </c>
      <c r="D2245" s="37" t="s">
        <v>30</v>
      </c>
      <c r="E2245" s="193" t="str">
        <f>+LEFT(Tabla1[[#This Row],[RutDV]],8)</f>
        <v>14189406</v>
      </c>
      <c r="F2245" s="193" t="str">
        <f>+RIGHT(Tabla1[[#This Row],[RutDV]],1)</f>
        <v>4</v>
      </c>
      <c r="G2245" s="37" t="s">
        <v>6384</v>
      </c>
      <c r="H2245" s="37" t="s">
        <v>6453</v>
      </c>
      <c r="I2245" s="41" t="str">
        <f>+TRIM(Tabla1[[#This Row],[Nombres]]&amp;" "&amp;Tabla1[[#This Row],[Apellidos]])</f>
        <v>PAULA ANDREA ACEITUNO ACEITUNO</v>
      </c>
      <c r="J2245" s="37" t="s">
        <v>1631</v>
      </c>
      <c r="K2245" s="37" t="s">
        <v>6423</v>
      </c>
      <c r="L2245" s="37" t="s">
        <v>2494</v>
      </c>
      <c r="M2245" s="37" t="s">
        <v>2493</v>
      </c>
      <c r="N2245" s="37" t="s">
        <v>7303</v>
      </c>
      <c r="O2245" s="37" t="s">
        <v>6688</v>
      </c>
      <c r="P2245" s="40">
        <v>43819</v>
      </c>
      <c r="Q2245" s="37"/>
      <c r="R2245" s="45"/>
      <c r="S2245" s="45"/>
      <c r="T2245" s="45"/>
      <c r="U2245" s="45"/>
      <c r="V2245" s="40">
        <v>29112</v>
      </c>
      <c r="W2245" s="37" t="s">
        <v>5409</v>
      </c>
      <c r="X2245" s="37" t="s">
        <v>2511</v>
      </c>
      <c r="Y2245" s="37" t="str">
        <f>+IFERROR(VLOOKUP(Tabla1[[#This Row],[Supervisor]],STAFF!E:H,4,0),"")</f>
        <v>ULISES LA ROSA PEREZ</v>
      </c>
      <c r="Z2245" s="40">
        <v>43640</v>
      </c>
      <c r="AA2245" s="40">
        <v>43662</v>
      </c>
      <c r="AC2245" s="40">
        <v>43663</v>
      </c>
      <c r="AD2245" s="37" t="s">
        <v>6453</v>
      </c>
      <c r="AE2245" s="37" t="s">
        <v>6453</v>
      </c>
      <c r="AF2245" s="37">
        <v>19321</v>
      </c>
      <c r="AG2245" s="37" t="s">
        <v>6478</v>
      </c>
      <c r="AJ2245" s="37">
        <v>61</v>
      </c>
      <c r="AK2245" s="37" t="s">
        <v>2515</v>
      </c>
      <c r="AL2245" s="37">
        <v>45</v>
      </c>
      <c r="AM2245" s="37" t="s">
        <v>3519</v>
      </c>
      <c r="AN2245" s="37">
        <f>+IF(AL2245=45,1,"")</f>
        <v>1</v>
      </c>
      <c r="AO2245" s="40">
        <f ca="1">+TODAY()</f>
        <v>44256</v>
      </c>
      <c r="AP2245" s="41">
        <f ca="1">+IF(Tabla1[[#This Row],[Fecha Ingreso Plataforma]]="","",AO2245-AC2245)</f>
        <v>593</v>
      </c>
      <c r="AQ2245" s="40">
        <v>43780</v>
      </c>
      <c r="AR2245" s="42">
        <f>+IF(Tabla1[[#This Row],[Fecha Baja]]="","",VALUE(1&amp;"/"&amp;MONTH(Tabla1[[#This Row],[Fecha Baja]])&amp;"/"&amp;YEAR(Tabla1[[#This Row],[Fecha Baja]])))</f>
        <v>43800</v>
      </c>
      <c r="AS2245" s="42">
        <f>IF(Tabla1[[#This Row],[Fecha Ingreso Plataforma]]="","",VALUE(1&amp;"/"&amp;MONTH(Tabla1[[#This Row],[Fecha Ingreso Plataforma]])&amp;"/"&amp;YEAR(Tabla1[[#This Row],[Fecha Ingreso Plataforma]])))</f>
        <v>43647</v>
      </c>
      <c r="AT2245" s="41" t="str">
        <f ca="1">+IF(AND(Tabla1[[#This Row],[dias]]&gt;=135,Tabla1[[#This Row],[Estado]]="Vigente"),"Si","No")</f>
        <v>No</v>
      </c>
      <c r="AU2245" s="37" t="str">
        <f>+IF(COUNTIF('PLAN EMPLEADO'!I:I,Tabla1[[#This Row],[Mail]])=0,"No","Si")</f>
        <v>No</v>
      </c>
      <c r="AV2245" s="89" t="s">
        <v>709</v>
      </c>
      <c r="AW2245" s="194"/>
    </row>
    <row r="2246" spans="1:49" x14ac:dyDescent="0.2">
      <c r="A2246" s="37" t="s">
        <v>27</v>
      </c>
      <c r="B2246" s="37" t="s">
        <v>6688</v>
      </c>
      <c r="C2246" s="37" t="s">
        <v>6688</v>
      </c>
      <c r="D2246" s="37" t="s">
        <v>30</v>
      </c>
      <c r="E2246" s="193" t="str">
        <f>+LEFT(Tabla1[[#This Row],[RutDV]],8)</f>
        <v>26778264</v>
      </c>
      <c r="F2246" s="193" t="str">
        <f>+RIGHT(Tabla1[[#This Row],[RutDV]],1)</f>
        <v>4</v>
      </c>
      <c r="G2246" s="37" t="s">
        <v>7129</v>
      </c>
      <c r="H2246" s="37" t="s">
        <v>5478</v>
      </c>
      <c r="I2246" s="41" t="str">
        <f>+TRIM(Tabla1[[#This Row],[Nombres]]&amp;" "&amp;Tabla1[[#This Row],[Apellidos]])</f>
        <v>NELSON ISMAEL MARTINEZ MATA</v>
      </c>
      <c r="J2246" s="37" t="s">
        <v>5437</v>
      </c>
      <c r="K2246" s="37" t="s">
        <v>5438</v>
      </c>
      <c r="L2246" s="37" t="s">
        <v>2494</v>
      </c>
      <c r="M2246" s="37" t="s">
        <v>2493</v>
      </c>
      <c r="N2246" s="37" t="s">
        <v>7303</v>
      </c>
      <c r="O2246" s="37" t="s">
        <v>6688</v>
      </c>
      <c r="P2246" s="40">
        <v>43777</v>
      </c>
      <c r="R2246" s="45"/>
      <c r="S2246" s="45"/>
      <c r="T2246" s="45"/>
      <c r="U2246" s="45"/>
      <c r="V2246" s="40">
        <v>35257</v>
      </c>
      <c r="W2246" s="40" t="s">
        <v>5965</v>
      </c>
      <c r="X2246" s="37" t="s">
        <v>3496</v>
      </c>
      <c r="Y2246" s="37" t="str">
        <f>+IFERROR(VLOOKUP(Tabla1[[#This Row],[Supervisor]],STAFF!E:H,4,0),"")</f>
        <v xml:space="preserve">YORMAN JOSE HERNANDEZ USECHE </v>
      </c>
      <c r="Z2246" s="40">
        <v>43508</v>
      </c>
      <c r="AA2246" s="40">
        <v>43528</v>
      </c>
      <c r="AC2246" s="40">
        <v>43529</v>
      </c>
      <c r="AD2246" s="37" t="s">
        <v>5478</v>
      </c>
      <c r="AE2246" s="37" t="s">
        <v>5478</v>
      </c>
      <c r="AF2246" s="37">
        <v>19282</v>
      </c>
      <c r="AG2246" s="37" t="s">
        <v>5499</v>
      </c>
      <c r="AJ2246" s="37" t="s">
        <v>5510</v>
      </c>
      <c r="AK2246" s="37" t="s">
        <v>3342</v>
      </c>
      <c r="AL2246" s="37">
        <v>45</v>
      </c>
      <c r="AM2246" s="37" t="s">
        <v>3519</v>
      </c>
      <c r="AN2246" s="37">
        <f>+IF(AL2246=45,1,"")</f>
        <v>1</v>
      </c>
      <c r="AO2246" s="40">
        <f ca="1">+TODAY()</f>
        <v>44256</v>
      </c>
      <c r="AP2246" s="41">
        <f ca="1">+IF(Tabla1[[#This Row],[Fecha Ingreso Plataforma]]="","",AO2246-AC2246)</f>
        <v>727</v>
      </c>
      <c r="AQ2246" s="40"/>
      <c r="AR2246" s="42">
        <f>+IF(Tabla1[[#This Row],[Fecha Baja]]="","",VALUE(1&amp;"/"&amp;MONTH(Tabla1[[#This Row],[Fecha Baja]])&amp;"/"&amp;YEAR(Tabla1[[#This Row],[Fecha Baja]])))</f>
        <v>43770</v>
      </c>
      <c r="AS2246" s="42">
        <f>IF(Tabla1[[#This Row],[Fecha Ingreso Plataforma]]="","",VALUE(1&amp;"/"&amp;MONTH(Tabla1[[#This Row],[Fecha Ingreso Plataforma]])&amp;"/"&amp;YEAR(Tabla1[[#This Row],[Fecha Ingreso Plataforma]])))</f>
        <v>43525</v>
      </c>
      <c r="AT2246" s="41" t="str">
        <f ca="1">+IF(AND(Tabla1[[#This Row],[dias]]&gt;=135,Tabla1[[#This Row],[Estado]]="Vigente"),"Si","No")</f>
        <v>No</v>
      </c>
      <c r="AU2246" s="37" t="str">
        <f>+IF(COUNTIF('PLAN EMPLEADO'!I:I,Tabla1[[#This Row],[Mail]])=0,"No","Si")</f>
        <v>Si</v>
      </c>
      <c r="AV2246" s="89" t="s">
        <v>709</v>
      </c>
      <c r="AW2246" s="194"/>
    </row>
  </sheetData>
  <sortState xmlns:xlrd2="http://schemas.microsoft.com/office/spreadsheetml/2017/richdata2" ref="A2:AQ656">
    <sortCondition ref="B2:B656"/>
  </sortState>
  <dataConsolidate/>
  <phoneticPr fontId="105" type="noConversion"/>
  <hyperlinks>
    <hyperlink ref="AG269" r:id="rId1" xr:uid="{CE5BF39C-CB6F-4326-ADB7-8EEF226DDB4A}"/>
    <hyperlink ref="AG469" r:id="rId2" xr:uid="{A36AB1D2-574A-47C4-8F90-28A31CB80F08}"/>
    <hyperlink ref="AG476" r:id="rId3" xr:uid="{7F97651C-F8A6-41BA-9445-767DCBAE92DC}"/>
    <hyperlink ref="AG478" r:id="rId4" xr:uid="{9848CF80-CF76-4B4B-93BF-DB2A0229EC34}"/>
    <hyperlink ref="AG573" r:id="rId5" xr:uid="{7FACDAA3-49E6-4702-B650-7A7C6921BD42}"/>
    <hyperlink ref="AG470" r:id="rId6" xr:uid="{203A5CCA-782C-459B-9550-5310AEA3040E}"/>
    <hyperlink ref="AG2061" r:id="rId7" xr:uid="{C10E8A46-3BCD-4AB6-B194-F87EDC8A19E4}"/>
    <hyperlink ref="AG1111" r:id="rId8" xr:uid="{B1CA461C-61D4-4040-8AEF-9835A35B846B}"/>
    <hyperlink ref="AG710" r:id="rId9" display="mailto:yessica.brevis@consultor.wom.cl" xr:uid="{BC5EFB96-DCB6-4D87-A24D-EE481D2A4D6E}"/>
    <hyperlink ref="AG343" r:id="rId10" xr:uid="{8229662D-5F28-497A-B7DA-0B32472078EB}"/>
    <hyperlink ref="AG263" r:id="rId11" xr:uid="{8DB1DD4F-0DD6-4DCF-BE9F-AF429F401E4D}"/>
  </hyperlinks>
  <pageMargins left="0.7" right="0.7" top="0.75" bottom="0.75" header="0.3" footer="0.3"/>
  <pageSetup orientation="portrait" horizontalDpi="300" verticalDpi="300" r:id="rId12"/>
  <tableParts count="1">
    <tablePart r:id="rId1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7206B-2824-4D64-9E9B-FB378AC98880}">
  <dimension ref="A1:U91"/>
  <sheetViews>
    <sheetView showGridLines="0" zoomScaleNormal="100" workbookViewId="0">
      <pane ySplit="1" topLeftCell="A2" activePane="bottomLeft" state="frozen"/>
      <selection pane="bottomLeft"/>
    </sheetView>
  </sheetViews>
  <sheetFormatPr baseColWidth="10" defaultColWidth="12" defaultRowHeight="12" x14ac:dyDescent="0.2"/>
  <cols>
    <col min="1" max="1" width="35.83203125" style="2" bestFit="1" customWidth="1"/>
    <col min="2" max="2" width="9.1640625" style="2" bestFit="1" customWidth="1"/>
    <col min="3" max="3" width="9" style="2" bestFit="1" customWidth="1"/>
    <col min="4" max="4" width="11.1640625" style="2" bestFit="1" customWidth="1"/>
    <col min="5" max="5" width="55" style="2" bestFit="1" customWidth="1"/>
    <col min="6" max="6" width="39" style="2" bestFit="1" customWidth="1"/>
    <col min="7" max="7" width="22.83203125" style="2" bestFit="1" customWidth="1"/>
    <col min="8" max="8" width="40.5" style="2" bestFit="1" customWidth="1"/>
    <col min="9" max="9" width="11.5" style="2" bestFit="1" customWidth="1"/>
    <col min="10" max="10" width="15.83203125" style="2" bestFit="1" customWidth="1"/>
    <col min="11" max="11" width="39.1640625" style="2" bestFit="1" customWidth="1"/>
    <col min="12" max="12" width="15.6640625" style="3" bestFit="1" customWidth="1"/>
    <col min="13" max="13" width="11.83203125" style="3" bestFit="1" customWidth="1"/>
    <col min="14" max="14" width="11.33203125" style="3" bestFit="1" customWidth="1"/>
    <col min="15" max="15" width="14.83203125" bestFit="1" customWidth="1"/>
    <col min="16" max="16" width="15.5" bestFit="1" customWidth="1"/>
    <col min="17" max="17" width="13.6640625" bestFit="1" customWidth="1"/>
    <col min="18" max="18" width="10.5" style="3" bestFit="1" customWidth="1"/>
    <col min="19" max="19" width="18" style="2" bestFit="1" customWidth="1"/>
    <col min="20" max="20" width="19.5" style="1" bestFit="1" customWidth="1"/>
    <col min="21" max="21" width="11.1640625" style="3" customWidth="1"/>
    <col min="22" max="16384" width="12" style="1"/>
  </cols>
  <sheetData>
    <row r="1" spans="1:21" ht="24" x14ac:dyDescent="0.2">
      <c r="A1" s="4" t="s">
        <v>1</v>
      </c>
      <c r="B1" s="4" t="s">
        <v>4</v>
      </c>
      <c r="C1" s="4" t="s">
        <v>5</v>
      </c>
      <c r="D1" s="6" t="s">
        <v>6</v>
      </c>
      <c r="E1" s="4" t="s">
        <v>7</v>
      </c>
      <c r="F1" s="4" t="s">
        <v>8</v>
      </c>
      <c r="G1" s="4" t="s">
        <v>9</v>
      </c>
      <c r="H1" s="4" t="s">
        <v>11</v>
      </c>
      <c r="I1" s="4" t="s">
        <v>3344</v>
      </c>
      <c r="J1" s="4" t="s">
        <v>3345</v>
      </c>
      <c r="K1" s="4" t="s">
        <v>3346</v>
      </c>
      <c r="L1" s="5" t="s">
        <v>3347</v>
      </c>
      <c r="M1" s="5" t="s">
        <v>3514</v>
      </c>
      <c r="N1" s="5" t="s">
        <v>8433</v>
      </c>
      <c r="O1" s="5" t="s">
        <v>24</v>
      </c>
      <c r="P1" s="5" t="s">
        <v>8623</v>
      </c>
      <c r="Q1" s="5" t="s">
        <v>8624</v>
      </c>
      <c r="R1" s="4" t="s">
        <v>20</v>
      </c>
      <c r="S1" s="4" t="s">
        <v>7306</v>
      </c>
      <c r="T1" s="5" t="s">
        <v>8434</v>
      </c>
      <c r="U1" s="1"/>
    </row>
    <row r="2" spans="1:21" x14ac:dyDescent="0.2">
      <c r="A2" s="97" t="s">
        <v>7238</v>
      </c>
      <c r="B2" s="97" t="str">
        <f>+LEFT(Tabla2[[#This Row],[RutDV]],8)</f>
        <v>18960022</v>
      </c>
      <c r="C2" s="97" t="str">
        <f>+RIGHT(Tabla2[[#This Row],[RutDV]],1)</f>
        <v>4</v>
      </c>
      <c r="D2" s="2" t="s">
        <v>568</v>
      </c>
      <c r="E2" s="2" t="str">
        <f>+Tabla2[[#This Row],[Nombres]]&amp;" "&amp;Tabla2[[#This Row],[Apellidos]]</f>
        <v>CLAUDIA VANESSA TORRES CUEVAS</v>
      </c>
      <c r="F2" s="2" t="s">
        <v>1856</v>
      </c>
      <c r="G2" s="2" t="s">
        <v>2277</v>
      </c>
      <c r="H2" s="2" t="s">
        <v>5963</v>
      </c>
      <c r="I2" s="2" t="s">
        <v>1185</v>
      </c>
      <c r="J2" s="2">
        <v>19165</v>
      </c>
      <c r="K2" s="2" t="s">
        <v>2989</v>
      </c>
      <c r="L2" s="3">
        <v>43314</v>
      </c>
      <c r="M2" s="3" t="s">
        <v>2497</v>
      </c>
      <c r="N2" s="98" t="s">
        <v>8435</v>
      </c>
      <c r="O2" s="3"/>
      <c r="P2" s="3"/>
      <c r="Q2" s="3"/>
      <c r="R2" s="2">
        <v>7</v>
      </c>
      <c r="S2" s="36" t="str">
        <f>+IF(COUNTIF('PLAN EMPLEADO'!I:I,Tabla2[[#This Row],[Correo]])=0,"No","Si")</f>
        <v>Si</v>
      </c>
      <c r="T2" s="3"/>
      <c r="U2" s="1"/>
    </row>
    <row r="3" spans="1:21" x14ac:dyDescent="0.2">
      <c r="A3" s="2" t="s">
        <v>7238</v>
      </c>
      <c r="B3" s="2" t="str">
        <f>+LEFT(Tabla2[[#This Row],[RutDV]],8)</f>
        <v>18011588</v>
      </c>
      <c r="C3" s="2" t="str">
        <f>+RIGHT(Tabla2[[#This Row],[RutDV]],1)</f>
        <v>9</v>
      </c>
      <c r="D3" s="2" t="s">
        <v>3446</v>
      </c>
      <c r="E3" s="2" t="str">
        <f>+Tabla2[[#This Row],[Nombres]]&amp;" "&amp;Tabla2[[#This Row],[Apellidos]]</f>
        <v>PAULA BELEN VELASQUEZ TAPIA</v>
      </c>
      <c r="F3" s="2" t="s">
        <v>3429</v>
      </c>
      <c r="G3" s="2" t="s">
        <v>3447</v>
      </c>
      <c r="H3" s="2" t="s">
        <v>5963</v>
      </c>
      <c r="I3" s="2" t="s">
        <v>3448</v>
      </c>
      <c r="J3" s="2">
        <v>19159</v>
      </c>
      <c r="K3" s="2" t="s">
        <v>3449</v>
      </c>
      <c r="L3" s="3">
        <v>42795</v>
      </c>
      <c r="M3" s="3" t="s">
        <v>2497</v>
      </c>
      <c r="O3" s="3"/>
      <c r="P3" s="3"/>
      <c r="Q3" s="3"/>
      <c r="R3" s="2">
        <v>13</v>
      </c>
      <c r="S3" s="36" t="str">
        <f>+IF(COUNTIF('PLAN EMPLEADO'!I:I,Tabla2[[#This Row],[Correo]])=0,"No","Si")</f>
        <v>Si</v>
      </c>
      <c r="T3" s="3"/>
      <c r="U3" s="1"/>
    </row>
    <row r="4" spans="1:21" x14ac:dyDescent="0.2">
      <c r="A4" s="2" t="s">
        <v>7238</v>
      </c>
      <c r="B4" s="2" t="str">
        <f>+LEFT(Tabla2[[#This Row],[RutDV]],8)</f>
        <v>17389656</v>
      </c>
      <c r="C4" s="2" t="str">
        <f>+RIGHT(Tabla2[[#This Row],[RutDV]],1)</f>
        <v>5</v>
      </c>
      <c r="D4" s="2" t="s">
        <v>3459</v>
      </c>
      <c r="E4" s="2" t="str">
        <f>+Tabla2[[#This Row],[Nombres]]&amp;" "&amp;Tabla2[[#This Row],[Apellidos]]</f>
        <v>NICOLE NAZARET TRUJILLO RODRIGUEZ</v>
      </c>
      <c r="F4" s="2" t="s">
        <v>3460</v>
      </c>
      <c r="G4" s="2" t="s">
        <v>3461</v>
      </c>
      <c r="H4" s="2" t="s">
        <v>5963</v>
      </c>
      <c r="I4" s="2" t="s">
        <v>3462</v>
      </c>
      <c r="J4" s="2">
        <v>19082</v>
      </c>
      <c r="K4" s="2" t="s">
        <v>3463</v>
      </c>
      <c r="L4" s="3">
        <v>43178</v>
      </c>
      <c r="M4" s="3" t="s">
        <v>2497</v>
      </c>
      <c r="N4" s="98"/>
      <c r="O4" s="3"/>
      <c r="P4" s="3"/>
      <c r="Q4" s="3"/>
      <c r="R4" s="2">
        <v>5</v>
      </c>
      <c r="S4" s="36" t="str">
        <f>+IF(COUNTIF('PLAN EMPLEADO'!I:I,Tabla2[[#This Row],[Correo]])=0,"No","Si")</f>
        <v>Si</v>
      </c>
      <c r="T4" s="3"/>
      <c r="U4" s="1"/>
    </row>
    <row r="5" spans="1:21" x14ac:dyDescent="0.2">
      <c r="A5" s="2" t="s">
        <v>7238</v>
      </c>
      <c r="B5" s="2" t="str">
        <f>+LEFT(Tabla2[[#This Row],[RutDV]],8)</f>
        <v>12943166</v>
      </c>
      <c r="C5" s="2" t="str">
        <f>+RIGHT(Tabla2[[#This Row],[RutDV]],1)</f>
        <v>0</v>
      </c>
      <c r="D5" s="2" t="s">
        <v>3473</v>
      </c>
      <c r="E5" s="2" t="str">
        <f>+Tabla2[[#This Row],[Nombres]]&amp;" "&amp;Tabla2[[#This Row],[Apellidos]]</f>
        <v>CLAUDIA JACQUELINE RIQUELME RAMOS</v>
      </c>
      <c r="F5" s="2" t="s">
        <v>3474</v>
      </c>
      <c r="G5" s="2" t="s">
        <v>3475</v>
      </c>
      <c r="H5" s="2" t="s">
        <v>5963</v>
      </c>
      <c r="I5" s="2" t="s">
        <v>3476</v>
      </c>
      <c r="J5" s="2">
        <v>19109</v>
      </c>
      <c r="K5" s="2" t="s">
        <v>3477</v>
      </c>
      <c r="L5" s="3">
        <v>43201</v>
      </c>
      <c r="M5" s="3" t="s">
        <v>2497</v>
      </c>
      <c r="N5" s="131"/>
      <c r="O5" s="3"/>
      <c r="P5" s="3"/>
      <c r="Q5" s="3"/>
      <c r="R5" s="2">
        <v>10</v>
      </c>
      <c r="S5" s="36" t="str">
        <f>+IF(COUNTIF('PLAN EMPLEADO'!I:I,Tabla2[[#This Row],[Correo]])=0,"No","Si")</f>
        <v>Si</v>
      </c>
      <c r="T5" s="3"/>
      <c r="U5" s="1"/>
    </row>
    <row r="6" spans="1:21" x14ac:dyDescent="0.2">
      <c r="A6" s="2" t="s">
        <v>7238</v>
      </c>
      <c r="B6" s="2" t="str">
        <f>+LEFT(Tabla2[[#This Row],[RutDV]],8)</f>
        <v>19257356</v>
      </c>
      <c r="C6" s="2" t="str">
        <f>+RIGHT(Tabla2[[#This Row],[RutDV]],1)</f>
        <v>4</v>
      </c>
      <c r="D6" s="2" t="s">
        <v>494</v>
      </c>
      <c r="E6" s="2" t="str">
        <f>+Tabla2[[#This Row],[Nombres]]&amp;" "&amp;Tabla2[[#This Row],[Apellidos]]</f>
        <v>ELISEO ADOLFO MUÑOZ ARAYA</v>
      </c>
      <c r="F6" s="2" t="s">
        <v>2149</v>
      </c>
      <c r="G6" s="2" t="s">
        <v>2150</v>
      </c>
      <c r="H6" s="2" t="s">
        <v>5963</v>
      </c>
      <c r="I6" s="2" t="s">
        <v>1112</v>
      </c>
      <c r="J6" s="2">
        <v>19162</v>
      </c>
      <c r="K6" s="2" t="s">
        <v>2917</v>
      </c>
      <c r="L6" s="3">
        <v>43381</v>
      </c>
      <c r="M6" s="3" t="s">
        <v>2497</v>
      </c>
      <c r="O6" s="3"/>
      <c r="P6" s="3"/>
      <c r="Q6" s="3"/>
      <c r="R6" s="2">
        <v>7</v>
      </c>
      <c r="S6" s="36" t="str">
        <f>+IF(COUNTIF('PLAN EMPLEADO'!I:I,Tabla2[[#This Row],[Correo]])=0,"No","Si")</f>
        <v>Si</v>
      </c>
      <c r="T6" s="3"/>
      <c r="U6" s="1"/>
    </row>
    <row r="7" spans="1:21" x14ac:dyDescent="0.2">
      <c r="A7" s="2" t="s">
        <v>7238</v>
      </c>
      <c r="B7" s="2" t="str">
        <f>+LEFT(Tabla2[[#This Row],[RutDV]],8)</f>
        <v>12466848</v>
      </c>
      <c r="C7" s="2" t="str">
        <f>+RIGHT(Tabla2[[#This Row],[RutDV]],1)</f>
        <v>4</v>
      </c>
      <c r="D7" s="2" t="s">
        <v>3437</v>
      </c>
      <c r="E7" s="2" t="str">
        <f>+Tabla2[[#This Row],[Nombres]]&amp;" "&amp;Tabla2[[#This Row],[Apellidos]]</f>
        <v>ROCIO VANESSA  SILVA MADARIAGA</v>
      </c>
      <c r="F7" s="2" t="s">
        <v>3438</v>
      </c>
      <c r="G7" s="2" t="s">
        <v>3439</v>
      </c>
      <c r="H7" s="2" t="s">
        <v>5963</v>
      </c>
      <c r="I7" s="2" t="s">
        <v>3440</v>
      </c>
      <c r="J7" s="2">
        <v>19156</v>
      </c>
      <c r="K7" s="2" t="s">
        <v>3441</v>
      </c>
      <c r="L7" s="3">
        <v>43374</v>
      </c>
      <c r="M7" s="3" t="s">
        <v>2497</v>
      </c>
      <c r="O7" s="3"/>
      <c r="P7" s="3"/>
      <c r="Q7" s="3"/>
      <c r="R7" s="2">
        <v>13</v>
      </c>
      <c r="S7" s="36" t="str">
        <f>+IF(COUNTIF('PLAN EMPLEADO'!I:I,Tabla2[[#This Row],[Correo]])=0,"No","Si")</f>
        <v>Si</v>
      </c>
      <c r="T7" s="3"/>
      <c r="U7" s="1"/>
    </row>
    <row r="8" spans="1:21" x14ac:dyDescent="0.2">
      <c r="A8" s="193" t="s">
        <v>7238</v>
      </c>
      <c r="B8" s="194" t="str">
        <f>+LEFT(Tabla2[[#This Row],[RutDV]],8)</f>
        <v>17979291</v>
      </c>
      <c r="C8" s="194" t="str">
        <f>+RIGHT(Tabla2[[#This Row],[RutDV]],1)</f>
        <v>5</v>
      </c>
      <c r="D8" s="193" t="s">
        <v>6071</v>
      </c>
      <c r="E8" s="194" t="str">
        <f>+Tabla2[[#This Row],[Nombres]]&amp;" "&amp;Tabla2[[#This Row],[Apellidos]]</f>
        <v>BASTIAN FELIPE  CASTILLO ROJAS</v>
      </c>
      <c r="F8" s="193" t="s">
        <v>6107</v>
      </c>
      <c r="G8" s="193" t="s">
        <v>6108</v>
      </c>
      <c r="H8" s="193" t="s">
        <v>5963</v>
      </c>
      <c r="I8" s="193" t="s">
        <v>6144</v>
      </c>
      <c r="J8" s="193">
        <v>19057</v>
      </c>
      <c r="K8" s="193" t="s">
        <v>6168</v>
      </c>
      <c r="L8" s="195">
        <v>43633</v>
      </c>
      <c r="M8" s="195" t="s">
        <v>2497</v>
      </c>
      <c r="N8" s="195"/>
      <c r="O8" s="195"/>
      <c r="P8" s="195"/>
      <c r="Q8" s="195"/>
      <c r="R8" s="2">
        <v>58</v>
      </c>
      <c r="S8" s="194" t="str">
        <f>+IF(COUNTIF('PLAN EMPLEADO'!I:I,Tabla2[[#This Row],[Correo]])=0,"No","Si")</f>
        <v>Si</v>
      </c>
      <c r="T8" s="195"/>
      <c r="U8" s="1"/>
    </row>
    <row r="9" spans="1:21" x14ac:dyDescent="0.2">
      <c r="A9" s="193" t="s">
        <v>11277</v>
      </c>
      <c r="B9" s="193" t="str">
        <f>+LEFT(Tabla2[[#This Row],[RutDV]],8)</f>
        <v>16988297</v>
      </c>
      <c r="C9" s="193" t="str">
        <f>+RIGHT(Tabla2[[#This Row],[RutDV]],1)</f>
        <v>5</v>
      </c>
      <c r="D9" s="193" t="s">
        <v>5652</v>
      </c>
      <c r="E9" s="2" t="str">
        <f>+Tabla2[[#This Row],[Nombres]]&amp;" "&amp;Tabla2[[#This Row],[Apellidos]]</f>
        <v>MARLEN ESTEFANIA MENDOZA SAN MARTIN</v>
      </c>
      <c r="F9" s="37" t="s">
        <v>5696</v>
      </c>
      <c r="G9" s="193" t="s">
        <v>10495</v>
      </c>
      <c r="H9" s="2" t="s">
        <v>5963</v>
      </c>
      <c r="I9" s="37" t="s">
        <v>5720</v>
      </c>
      <c r="J9" s="37">
        <v>19171</v>
      </c>
      <c r="K9" s="193" t="s">
        <v>5746</v>
      </c>
      <c r="L9" s="40">
        <v>43809</v>
      </c>
      <c r="M9" s="3" t="s">
        <v>2497</v>
      </c>
      <c r="N9" s="195"/>
      <c r="O9" s="195"/>
      <c r="P9" s="195"/>
      <c r="Q9" s="195"/>
      <c r="R9" s="193"/>
      <c r="S9" s="194" t="str">
        <f>+IF(COUNTIF('PLAN EMPLEADO'!I:I,Tabla2[[#This Row],[Correo]])=0,"No","Si")</f>
        <v>No</v>
      </c>
      <c r="T9" s="195"/>
      <c r="U9" s="1"/>
    </row>
    <row r="10" spans="1:21" x14ac:dyDescent="0.2">
      <c r="A10" s="193" t="s">
        <v>11277</v>
      </c>
      <c r="B10" s="193" t="str">
        <f>+LEFT(Tabla2[[#This Row],[RutDV]],8)</f>
        <v>16306990</v>
      </c>
      <c r="C10" s="193" t="str">
        <f>+RIGHT(Tabla2[[#This Row],[RutDV]],1)</f>
        <v>3</v>
      </c>
      <c r="D10" s="37" t="s">
        <v>3839</v>
      </c>
      <c r="E10" s="2" t="str">
        <f>+Tabla2[[#This Row],[Nombres]]&amp;" "&amp;Tabla2[[#This Row],[Apellidos]]</f>
        <v>EMILIO JOSE RIOS VICENCIO</v>
      </c>
      <c r="F10" s="37" t="s">
        <v>4489</v>
      </c>
      <c r="G10" s="37" t="s">
        <v>3805</v>
      </c>
      <c r="H10" s="2" t="s">
        <v>5963</v>
      </c>
      <c r="I10" s="37" t="s">
        <v>3840</v>
      </c>
      <c r="J10" s="37">
        <v>19103</v>
      </c>
      <c r="K10" s="37" t="s">
        <v>3841</v>
      </c>
      <c r="L10" s="40">
        <v>43326</v>
      </c>
      <c r="M10" s="3" t="s">
        <v>2497</v>
      </c>
      <c r="N10" s="195"/>
      <c r="O10" s="195"/>
      <c r="P10" s="195"/>
      <c r="Q10" s="195"/>
      <c r="R10" s="193"/>
      <c r="S10" s="194" t="str">
        <f>+IF(COUNTIF('PLAN EMPLEADO'!I:I,Tabla2[[#This Row],[Correo]])=0,"No","Si")</f>
        <v>Si</v>
      </c>
      <c r="T10" s="195"/>
      <c r="U10" s="1"/>
    </row>
    <row r="11" spans="1:21" x14ac:dyDescent="0.2">
      <c r="A11" s="2" t="s">
        <v>7299</v>
      </c>
      <c r="B11" s="2" t="str">
        <f>+LEFT(Tabla2[[#This Row],[RutDV]],8)</f>
        <v>10674525</v>
      </c>
      <c r="C11" s="2" t="str">
        <f>+RIGHT(Tabla2[[#This Row],[RutDV]],1)</f>
        <v>0</v>
      </c>
      <c r="D11" s="2" t="s">
        <v>7310</v>
      </c>
      <c r="E11" s="2" t="str">
        <f>+Tabla2[[#This Row],[Nombres]]&amp;" "&amp;Tabla2[[#This Row],[Apellidos]]</f>
        <v>ESTEBAN MANUEL AGUILA CEA</v>
      </c>
      <c r="F11" s="2" t="s">
        <v>3420</v>
      </c>
      <c r="G11" s="2" t="s">
        <v>3421</v>
      </c>
      <c r="H11" s="2" t="s">
        <v>5967</v>
      </c>
      <c r="I11" s="2" t="s">
        <v>3422</v>
      </c>
      <c r="J11" s="2">
        <v>19170</v>
      </c>
      <c r="K11" s="2" t="s">
        <v>3423</v>
      </c>
      <c r="L11" s="3">
        <v>43037</v>
      </c>
      <c r="M11" s="3" t="s">
        <v>2497</v>
      </c>
      <c r="O11" s="3"/>
      <c r="P11" s="3"/>
      <c r="Q11" s="3"/>
      <c r="R11" s="2">
        <v>7</v>
      </c>
      <c r="S11" s="36" t="str">
        <f>+IF(COUNTIF('PLAN EMPLEADO'!I:I,Tabla2[[#This Row],[Correo]])=0,"No","Si")</f>
        <v>Si</v>
      </c>
      <c r="T11" s="98" t="s">
        <v>8436</v>
      </c>
      <c r="U11" s="1"/>
    </row>
    <row r="12" spans="1:21" x14ac:dyDescent="0.2">
      <c r="A12" s="2" t="s">
        <v>7300</v>
      </c>
      <c r="B12" s="2" t="str">
        <f>+LEFT(Tabla2[[#This Row],[RutDV]],8)</f>
        <v>26633272</v>
      </c>
      <c r="C12" s="2" t="str">
        <f>+RIGHT(Tabla2[[#This Row],[RutDV]],1)</f>
        <v>6</v>
      </c>
      <c r="D12" s="2" t="s">
        <v>10816</v>
      </c>
      <c r="E12" s="2" t="str">
        <f>+Tabla2[[#This Row],[Nombres]]&amp;" "&amp;Tabla2[[#This Row],[Apellidos]]</f>
        <v>CRISTHOFER CAMILO  GONZALEZ JIMÉNEZ</v>
      </c>
      <c r="F12" s="2" t="s">
        <v>3512</v>
      </c>
      <c r="G12" s="2" t="s">
        <v>3513</v>
      </c>
      <c r="H12" s="2" t="s">
        <v>5967</v>
      </c>
      <c r="K12" s="2" t="s">
        <v>3507</v>
      </c>
      <c r="L12" s="3">
        <v>43203</v>
      </c>
      <c r="M12" s="3" t="s">
        <v>2497</v>
      </c>
      <c r="O12" s="3"/>
      <c r="P12" s="3"/>
      <c r="Q12" s="3"/>
      <c r="R12" s="2"/>
      <c r="S12" s="36" t="str">
        <f>+IF(COUNTIF('PLAN EMPLEADO'!I:I,Tabla2[[#This Row],[Correo]])=0,"No","Si")</f>
        <v>Si</v>
      </c>
      <c r="T12" s="98" t="s">
        <v>8436</v>
      </c>
      <c r="U12" s="1"/>
    </row>
    <row r="13" spans="1:21" x14ac:dyDescent="0.2">
      <c r="A13" s="2" t="s">
        <v>7300</v>
      </c>
      <c r="B13" s="2" t="str">
        <f>+LEFT(Tabla2[[#This Row],[RutDV]],8)</f>
        <v>15028514</v>
      </c>
      <c r="C13" s="2" t="str">
        <f>+RIGHT(Tabla2[[#This Row],[RutDV]],1)</f>
        <v>3</v>
      </c>
      <c r="D13" s="2" t="s">
        <v>5083</v>
      </c>
      <c r="E13" s="2" t="str">
        <f>+Tabla2[[#This Row],[Nombres]]&amp;" "&amp;Tabla2[[#This Row],[Apellidos]]</f>
        <v>JULIO GUILLERMO MARTINEZ FERNANDEZ</v>
      </c>
      <c r="F13" s="2" t="s">
        <v>5058</v>
      </c>
      <c r="G13" s="2" t="s">
        <v>5059</v>
      </c>
      <c r="H13" s="2" t="s">
        <v>5967</v>
      </c>
      <c r="I13" s="2" t="s">
        <v>5098</v>
      </c>
      <c r="J13" s="2">
        <v>19235</v>
      </c>
      <c r="K13" s="2" t="s">
        <v>5117</v>
      </c>
      <c r="L13" s="3">
        <v>43489</v>
      </c>
      <c r="M13" s="3" t="s">
        <v>2497</v>
      </c>
      <c r="O13" s="3"/>
      <c r="P13" s="3"/>
      <c r="Q13" s="3"/>
      <c r="R13" s="2"/>
      <c r="S13" s="36" t="str">
        <f>+IF(COUNTIF('PLAN EMPLEADO'!I:I,Tabla2[[#This Row],[Correo]])=0,"No","Si")</f>
        <v>Si</v>
      </c>
      <c r="T13" s="98" t="s">
        <v>8436</v>
      </c>
      <c r="U13" s="1"/>
    </row>
    <row r="14" spans="1:21" x14ac:dyDescent="0.2">
      <c r="A14" s="2" t="s">
        <v>3390</v>
      </c>
      <c r="B14" s="2" t="str">
        <f>+LEFT(Tabla2[[#This Row],[RutDV]],8)</f>
        <v>18994588</v>
      </c>
      <c r="C14" s="2" t="str">
        <f>+RIGHT(Tabla2[[#This Row],[RutDV]],1)</f>
        <v>4</v>
      </c>
      <c r="D14" s="2" t="s">
        <v>3276</v>
      </c>
      <c r="E14" s="26" t="str">
        <f>+Tabla2[[#This Row],[Nombres]]&amp;" "&amp;Tabla2[[#This Row],[Apellidos]]</f>
        <v>CATALINA ANTONIA HERNANDEZ ZUÑIGA</v>
      </c>
      <c r="F14" s="2" t="s">
        <v>3311</v>
      </c>
      <c r="G14" s="2" t="s">
        <v>3312</v>
      </c>
      <c r="H14" s="193" t="s">
        <v>7317</v>
      </c>
      <c r="I14" s="2" t="s">
        <v>3560</v>
      </c>
      <c r="J14" s="2">
        <v>19117</v>
      </c>
      <c r="K14" s="2" t="s">
        <v>3561</v>
      </c>
      <c r="L14" s="3">
        <v>43770</v>
      </c>
      <c r="M14" s="3" t="s">
        <v>2497</v>
      </c>
      <c r="N14" s="195" t="s">
        <v>8435</v>
      </c>
      <c r="O14" s="3"/>
      <c r="P14" s="3"/>
      <c r="Q14" s="3"/>
      <c r="R14" s="2">
        <v>50</v>
      </c>
      <c r="S14" s="36" t="str">
        <f>+IF(COUNTIF('PLAN EMPLEADO'!I:I,Tabla2[[#This Row],[Correo]])=0,"No","Si")</f>
        <v>Si</v>
      </c>
      <c r="T14" s="98" t="s">
        <v>8436</v>
      </c>
      <c r="U14" s="1"/>
    </row>
    <row r="15" spans="1:21" x14ac:dyDescent="0.2">
      <c r="A15" s="193" t="s">
        <v>3390</v>
      </c>
      <c r="B15" s="193" t="str">
        <f>+LEFT(Tabla2[[#This Row],[RutDV]],8)</f>
        <v>19524948</v>
      </c>
      <c r="C15" s="193" t="str">
        <f>+RIGHT(Tabla2[[#This Row],[RutDV]],1)</f>
        <v>2</v>
      </c>
      <c r="D15" s="193" t="s">
        <v>7599</v>
      </c>
      <c r="E15" s="194" t="str">
        <f>+Tabla2[[#This Row],[Nombres]]&amp;" "&amp;Tabla2[[#This Row],[Apellidos]]</f>
        <v>PABLO IGNACIO MATTA RIVERA</v>
      </c>
      <c r="F15" s="193" t="s">
        <v>7557</v>
      </c>
      <c r="G15" s="193" t="s">
        <v>7558</v>
      </c>
      <c r="H15" s="193" t="s">
        <v>7317</v>
      </c>
      <c r="I15" s="193" t="s">
        <v>7622</v>
      </c>
      <c r="J15" s="193">
        <v>19071</v>
      </c>
      <c r="K15" s="193" t="s">
        <v>7645</v>
      </c>
      <c r="L15" s="195">
        <v>43811</v>
      </c>
      <c r="M15" s="195" t="s">
        <v>2497</v>
      </c>
      <c r="N15" s="195"/>
      <c r="O15" s="195"/>
      <c r="P15" s="195"/>
      <c r="Q15" s="195"/>
      <c r="R15" s="2">
        <v>68</v>
      </c>
      <c r="S15" s="194" t="str">
        <f>+IF(COUNTIF('PLAN EMPLEADO'!I:I,Tabla2[[#This Row],[Correo]])=0,"No","Si")</f>
        <v>Si</v>
      </c>
      <c r="T15" s="195"/>
      <c r="U15" s="1"/>
    </row>
    <row r="16" spans="1:21" x14ac:dyDescent="0.2">
      <c r="A16" s="193" t="s">
        <v>3390</v>
      </c>
      <c r="B16" s="193" t="str">
        <f>+LEFT(Tabla2[[#This Row],[RutDV]],8)</f>
        <v>19969585</v>
      </c>
      <c r="C16" s="193" t="str">
        <f>+RIGHT(Tabla2[[#This Row],[RutDV]],1)</f>
        <v>1</v>
      </c>
      <c r="D16" s="193" t="s">
        <v>7696</v>
      </c>
      <c r="E16" s="194" t="str">
        <f>+Tabla2[[#This Row],[Nombres]]&amp;" "&amp;Tabla2[[#This Row],[Apellidos]]</f>
        <v xml:space="preserve">NYNOSHKA ALICIA LEYTON FUENTES </v>
      </c>
      <c r="F16" s="193" t="s">
        <v>7733</v>
      </c>
      <c r="G16" s="193" t="s">
        <v>7734</v>
      </c>
      <c r="H16" s="193" t="s">
        <v>7317</v>
      </c>
      <c r="I16" s="193" t="s">
        <v>7789</v>
      </c>
      <c r="J16" s="193">
        <v>19299</v>
      </c>
      <c r="K16" s="193" t="s">
        <v>7813</v>
      </c>
      <c r="L16" s="195">
        <v>43822</v>
      </c>
      <c r="M16" s="195" t="s">
        <v>2497</v>
      </c>
      <c r="N16" s="195"/>
      <c r="O16" s="195"/>
      <c r="P16" s="195"/>
      <c r="Q16" s="195"/>
      <c r="R16" s="2">
        <v>69</v>
      </c>
      <c r="S16" s="194" t="str">
        <f>+IF(COUNTIF('PLAN EMPLEADO'!I:I,Tabla2[[#This Row],[Correo]])=0,"No","Si")</f>
        <v>Si</v>
      </c>
      <c r="T16" s="195"/>
      <c r="U16" s="1"/>
    </row>
    <row r="17" spans="1:21" x14ac:dyDescent="0.2">
      <c r="A17" s="193" t="s">
        <v>3390</v>
      </c>
      <c r="B17" s="193" t="str">
        <f>+LEFT(Tabla2[[#This Row],[RutDV]],8)</f>
        <v>26630939</v>
      </c>
      <c r="C17" s="193" t="str">
        <f>+RIGHT(Tabla2[[#This Row],[RutDV]],1)</f>
        <v>2</v>
      </c>
      <c r="D17" s="193" t="s">
        <v>6690</v>
      </c>
      <c r="E17" s="194" t="str">
        <f>+Tabla2[[#This Row],[Nombres]]&amp;" "&amp;Tabla2[[#This Row],[Apellidos]]</f>
        <v>MARIANA EUFEMIA DE LOS ÁNGELES PÉREZ CABRERA</v>
      </c>
      <c r="F17" s="193" t="s">
        <v>6701</v>
      </c>
      <c r="G17" s="193" t="s">
        <v>6702</v>
      </c>
      <c r="H17" s="193" t="s">
        <v>7317</v>
      </c>
      <c r="I17" s="193" t="s">
        <v>6878</v>
      </c>
      <c r="J17" s="193">
        <v>19003</v>
      </c>
      <c r="K17" s="193" t="s">
        <v>6890</v>
      </c>
      <c r="L17" s="195">
        <v>43696</v>
      </c>
      <c r="M17" s="195" t="s">
        <v>2497</v>
      </c>
      <c r="N17" s="195"/>
      <c r="O17" s="195"/>
      <c r="P17" s="195"/>
      <c r="Q17" s="195"/>
      <c r="R17" s="195" t="s">
        <v>6732</v>
      </c>
      <c r="S17" s="194" t="str">
        <f>+IF(COUNTIF('PLAN EMPLEADO'!I:I,Tabla2[[#This Row],[Correo]])=0,"No","Si")</f>
        <v>Si</v>
      </c>
      <c r="T17" s="195"/>
      <c r="U17" s="1"/>
    </row>
    <row r="18" spans="1:21" x14ac:dyDescent="0.2">
      <c r="A18" s="2" t="s">
        <v>7240</v>
      </c>
      <c r="B18" s="2" t="str">
        <f>+LEFT(Tabla2[[#This Row],[RutDV]],8)</f>
        <v>27087001</v>
      </c>
      <c r="C18" s="2" t="str">
        <f>+RIGHT(Tabla2[[#This Row],[RutDV]],1)</f>
        <v>5</v>
      </c>
      <c r="D18" s="193" t="s">
        <v>8437</v>
      </c>
      <c r="E18" s="2" t="str">
        <f>+Tabla2[[#This Row],[Nombres]]&amp;" "&amp;Tabla2[[#This Row],[Apellidos]]</f>
        <v>YOLY NOHEMI QUINTERO JIMENEZ</v>
      </c>
      <c r="F18" s="2" t="s">
        <v>5219</v>
      </c>
      <c r="G18" s="2" t="s">
        <v>5220</v>
      </c>
      <c r="H18" s="2" t="s">
        <v>5967</v>
      </c>
      <c r="K18" s="193" t="s">
        <v>10807</v>
      </c>
      <c r="L18" s="3">
        <v>43409</v>
      </c>
      <c r="M18" s="3" t="s">
        <v>2497</v>
      </c>
      <c r="O18" s="3"/>
      <c r="P18" s="3"/>
      <c r="Q18" s="3"/>
      <c r="R18" s="2"/>
      <c r="S18" s="36" t="str">
        <f>+IF(COUNTIF('PLAN EMPLEADO'!I:I,Tabla2[[#This Row],[Correo]])=0,"No","Si")</f>
        <v>Si</v>
      </c>
      <c r="T18" s="98" t="s">
        <v>8436</v>
      </c>
      <c r="U18" s="1"/>
    </row>
    <row r="19" spans="1:21" x14ac:dyDescent="0.2">
      <c r="A19" s="138" t="s">
        <v>8625</v>
      </c>
      <c r="B19" s="138" t="str">
        <f>+LEFT(Tabla2[[#This Row],[RutDV]],8)</f>
        <v>18468520</v>
      </c>
      <c r="C19" s="138" t="str">
        <f>+RIGHT(Tabla2[[#This Row],[RutDV]],1)</f>
        <v>5</v>
      </c>
      <c r="D19" s="138" t="s">
        <v>8628</v>
      </c>
      <c r="E19" s="139" t="str">
        <f>+Tabla2[[#This Row],[Nombres]]&amp;" "&amp;Tabla2[[#This Row],[Apellidos]]</f>
        <v>DIEGO IGNACIO RAILEF VILLANUEVA</v>
      </c>
      <c r="F19" s="138" t="s">
        <v>5754</v>
      </c>
      <c r="G19" s="138" t="s">
        <v>8626</v>
      </c>
      <c r="H19" s="138" t="s">
        <v>8629</v>
      </c>
      <c r="I19" s="138"/>
      <c r="J19" s="138"/>
      <c r="K19" s="193" t="s">
        <v>8627</v>
      </c>
      <c r="L19" s="140">
        <v>42982</v>
      </c>
      <c r="M19" s="140" t="s">
        <v>2497</v>
      </c>
      <c r="N19" s="140"/>
      <c r="O19" s="140"/>
      <c r="P19" s="140"/>
      <c r="Q19" s="140"/>
      <c r="R19" s="140"/>
      <c r="S19" s="139" t="str">
        <f>+IF(COUNTIF('PLAN EMPLEADO'!I:I,Tabla2[[#This Row],[Correo]])=0,"No","Si")</f>
        <v>No</v>
      </c>
      <c r="T19" s="140"/>
      <c r="U19" s="1"/>
    </row>
    <row r="20" spans="1:21" x14ac:dyDescent="0.2">
      <c r="A20" s="193" t="s">
        <v>11278</v>
      </c>
      <c r="B20" s="2" t="str">
        <f>+LEFT(Tabla2[[#This Row],[RutDV]],8)</f>
        <v>27367534</v>
      </c>
      <c r="C20" s="2" t="str">
        <f>+RIGHT(Tabla2[[#This Row],[RutDV]],1)</f>
        <v>5</v>
      </c>
      <c r="D20" s="193" t="s">
        <v>10526</v>
      </c>
      <c r="E20" s="26" t="str">
        <f>+Tabla2[[#This Row],[Nombres]]&amp;" "&amp;Tabla2[[#This Row],[Apellidos]]</f>
        <v>ULISES LA ROSA PEREZ</v>
      </c>
      <c r="F20" s="2" t="s">
        <v>5961</v>
      </c>
      <c r="G20" s="2" t="s">
        <v>5962</v>
      </c>
      <c r="H20" s="2" t="s">
        <v>5967</v>
      </c>
      <c r="K20" s="193" t="s">
        <v>10811</v>
      </c>
      <c r="L20" s="3">
        <v>43598</v>
      </c>
      <c r="M20" s="3" t="s">
        <v>2497</v>
      </c>
      <c r="O20" s="3"/>
      <c r="P20" s="3"/>
      <c r="Q20" s="3"/>
      <c r="R20" s="2"/>
      <c r="S20" s="36" t="str">
        <f>+IF(COUNTIF('PLAN EMPLEADO'!I:I,Tabla2[[#This Row],[Correo]])=0,"No","Si")</f>
        <v>Si</v>
      </c>
      <c r="T20" s="98"/>
      <c r="U20" s="1"/>
    </row>
    <row r="21" spans="1:21" x14ac:dyDescent="0.2">
      <c r="A21" s="193" t="s">
        <v>11278</v>
      </c>
      <c r="B21" s="2" t="str">
        <f>+LEFT(Tabla2[[#This Row],[RutDV]],8)</f>
        <v>26607638</v>
      </c>
      <c r="C21" s="2" t="str">
        <f>+RIGHT(Tabla2[[#This Row],[RutDV]],1)</f>
        <v>K</v>
      </c>
      <c r="D21" s="2" t="s">
        <v>5223</v>
      </c>
      <c r="E21" s="2" t="str">
        <f>+Tabla2[[#This Row],[Nombres]]&amp;" "&amp;Tabla2[[#This Row],[Apellidos]]</f>
        <v>WILLIAMS ENRIQUE DOMINGUEZ BARRADA</v>
      </c>
      <c r="F21" s="2" t="s">
        <v>5221</v>
      </c>
      <c r="G21" s="2" t="s">
        <v>5222</v>
      </c>
      <c r="H21" s="2" t="s">
        <v>5967</v>
      </c>
      <c r="K21" s="193" t="s">
        <v>10808</v>
      </c>
      <c r="L21" s="3">
        <v>43473</v>
      </c>
      <c r="M21" s="3" t="s">
        <v>2497</v>
      </c>
      <c r="O21" s="3"/>
      <c r="P21" s="3"/>
      <c r="Q21" s="3"/>
      <c r="R21" s="2"/>
      <c r="S21" s="36" t="str">
        <f>+IF(COUNTIF('PLAN EMPLEADO'!I:I,Tabla2[[#This Row],[Correo]])=0,"No","Si")</f>
        <v>Si</v>
      </c>
      <c r="T21" s="3"/>
      <c r="U21" s="1"/>
    </row>
    <row r="22" spans="1:21" x14ac:dyDescent="0.2">
      <c r="A22" s="193" t="s">
        <v>11278</v>
      </c>
      <c r="B22" s="2" t="str">
        <f>+LEFT(Tabla2[[#This Row],[RutDV]],8)</f>
        <v>17062133</v>
      </c>
      <c r="C22" s="2" t="str">
        <f>+RIGHT(Tabla2[[#This Row],[RutDV]],1)</f>
        <v>6</v>
      </c>
      <c r="D22" s="2" t="s">
        <v>662</v>
      </c>
      <c r="E22" s="2" t="str">
        <f>+Tabla2[[#This Row],[Nombres]]&amp;" "&amp;Tabla2[[#This Row],[Apellidos]]</f>
        <v>FRANCISCO JAVIER SUAREZ VEGA</v>
      </c>
      <c r="F22" s="2" t="s">
        <v>1725</v>
      </c>
      <c r="G22" s="2" t="s">
        <v>2419</v>
      </c>
      <c r="H22" s="193" t="s">
        <v>5967</v>
      </c>
      <c r="I22" s="2" t="s">
        <v>1264</v>
      </c>
      <c r="J22" s="2">
        <v>19163</v>
      </c>
      <c r="K22" s="2" t="s">
        <v>3037</v>
      </c>
      <c r="L22" s="3">
        <v>43252</v>
      </c>
      <c r="M22" s="3" t="s">
        <v>2497</v>
      </c>
      <c r="O22" s="3"/>
      <c r="P22" s="3"/>
      <c r="Q22" s="3"/>
      <c r="R22" s="2"/>
      <c r="S22" s="36" t="str">
        <f>+IF(COUNTIF('PLAN EMPLEADO'!I:I,Tabla2[[#This Row],[Correo]])=0,"No","Si")</f>
        <v>Si</v>
      </c>
      <c r="T22" s="3"/>
      <c r="U22" s="1"/>
    </row>
    <row r="23" spans="1:21" x14ac:dyDescent="0.2">
      <c r="A23" s="2" t="s">
        <v>7243</v>
      </c>
      <c r="B23" s="2" t="str">
        <f>+LEFT(Tabla2[[#This Row],[RutDV]],8)</f>
        <v>18984655</v>
      </c>
      <c r="C23" s="2" t="str">
        <f>+RIGHT(Tabla2[[#This Row],[RutDV]],1)</f>
        <v>K</v>
      </c>
      <c r="D23" s="2" t="s">
        <v>3414</v>
      </c>
      <c r="E23" s="2" t="str">
        <f>+Tabla2[[#This Row],[Nombres]]&amp;" "&amp;Tabla2[[#This Row],[Apellidos]]</f>
        <v>JULIA MACARENA ARANCIBIA BUGUEÑO</v>
      </c>
      <c r="F23" s="2" t="s">
        <v>3415</v>
      </c>
      <c r="G23" s="2" t="s">
        <v>3416</v>
      </c>
      <c r="H23" s="2" t="s">
        <v>5971</v>
      </c>
      <c r="I23" s="2" t="s">
        <v>3417</v>
      </c>
      <c r="J23" s="2">
        <v>19004</v>
      </c>
      <c r="K23" s="193" t="s">
        <v>3418</v>
      </c>
      <c r="L23" s="3">
        <v>43010</v>
      </c>
      <c r="M23" s="3" t="s">
        <v>2497</v>
      </c>
      <c r="N23" s="195" t="s">
        <v>8435</v>
      </c>
      <c r="O23" s="3"/>
      <c r="P23" s="3"/>
      <c r="Q23" s="3"/>
      <c r="R23" s="2">
        <v>1</v>
      </c>
      <c r="S23" s="36" t="str">
        <f>+IF(COUNTIF('PLAN EMPLEADO'!I:I,Tabla2[[#This Row],[Correo]])=0,"No","Si")</f>
        <v>Si</v>
      </c>
      <c r="T23" s="98"/>
      <c r="U23" s="1"/>
    </row>
    <row r="24" spans="1:21" x14ac:dyDescent="0.2">
      <c r="A24" s="2" t="s">
        <v>7243</v>
      </c>
      <c r="B24" s="2" t="str">
        <f>+LEFT(Tabla2[[#This Row],[RutDV]],8)</f>
        <v>18527568</v>
      </c>
      <c r="C24" s="2" t="str">
        <f>+RIGHT(Tabla2[[#This Row],[RutDV]],1)</f>
        <v>k</v>
      </c>
      <c r="D24" s="2" t="s">
        <v>688</v>
      </c>
      <c r="E24" s="2" t="str">
        <f>+Tabla2[[#This Row],[Nombres]]&amp;" "&amp;Tabla2[[#This Row],[Apellidos]]</f>
        <v>MARIA FERNANDA GEORGINA DE LOURDES DIAZ FERNANDEZ</v>
      </c>
      <c r="F24" s="2" t="s">
        <v>2460</v>
      </c>
      <c r="G24" s="2" t="s">
        <v>2461</v>
      </c>
      <c r="H24" s="2" t="s">
        <v>5971</v>
      </c>
      <c r="I24" s="2" t="s">
        <v>1288</v>
      </c>
      <c r="J24" s="2">
        <v>19134</v>
      </c>
      <c r="K24" s="193" t="s">
        <v>3062</v>
      </c>
      <c r="L24" s="3">
        <v>43255</v>
      </c>
      <c r="M24" s="3" t="s">
        <v>2497</v>
      </c>
      <c r="O24" s="3"/>
      <c r="P24" s="3"/>
      <c r="Q24" s="3"/>
      <c r="R24" s="2"/>
      <c r="S24" s="36" t="str">
        <f>+IF(COUNTIF('PLAN EMPLEADO'!I:I,Tabla2[[#This Row],[Correo]])=0,"No","Si")</f>
        <v>Si</v>
      </c>
      <c r="T24" s="3"/>
      <c r="U24" s="1"/>
    </row>
    <row r="25" spans="1:21" x14ac:dyDescent="0.2">
      <c r="A25" s="2" t="s">
        <v>7243</v>
      </c>
      <c r="B25" s="2" t="str">
        <f>+LEFT(Tabla2[[#This Row],[RutDV]],8)</f>
        <v>18631931</v>
      </c>
      <c r="C25" s="2" t="str">
        <f>+RIGHT(Tabla2[[#This Row],[RutDV]],1)</f>
        <v>1</v>
      </c>
      <c r="D25" s="2" t="s">
        <v>3288</v>
      </c>
      <c r="E25" s="26" t="str">
        <f>+Tabla2[[#This Row],[Nombres]]&amp;" "&amp;Tabla2[[#This Row],[Apellidos]]</f>
        <v>DANIELA YASMIN CASTILLO COLLAO</v>
      </c>
      <c r="F25" s="2" t="s">
        <v>3334</v>
      </c>
      <c r="G25" s="2" t="s">
        <v>3335</v>
      </c>
      <c r="H25" s="2" t="s">
        <v>5971</v>
      </c>
      <c r="I25" s="2" t="s">
        <v>3562</v>
      </c>
      <c r="J25" s="2">
        <v>19124</v>
      </c>
      <c r="K25" s="193" t="s">
        <v>3563</v>
      </c>
      <c r="L25" s="3">
        <v>43739</v>
      </c>
      <c r="M25" s="3" t="s">
        <v>2497</v>
      </c>
      <c r="O25" s="3"/>
      <c r="P25" s="3"/>
      <c r="Q25" s="3"/>
      <c r="R25" s="2">
        <v>31</v>
      </c>
      <c r="S25" s="36" t="str">
        <f>+IF(COUNTIF('PLAN EMPLEADO'!I:I,Tabla2[[#This Row],[Correo]])=0,"No","Si")</f>
        <v>Si</v>
      </c>
      <c r="T25" s="3"/>
      <c r="U25" s="1"/>
    </row>
    <row r="26" spans="1:21" x14ac:dyDescent="0.2">
      <c r="A26" s="118" t="s">
        <v>7243</v>
      </c>
      <c r="B26" s="118" t="str">
        <f>+LEFT(Tabla2[[#This Row],[RutDV]],8)</f>
        <v>18059962</v>
      </c>
      <c r="C26" s="118" t="str">
        <f>+RIGHT(Tabla2[[#This Row],[RutDV]],1)</f>
        <v>2</v>
      </c>
      <c r="D26" s="37" t="s">
        <v>3861</v>
      </c>
      <c r="E26" s="119" t="str">
        <f>+Tabla2[[#This Row],[Nombres]]&amp;" "&amp;Tabla2[[#This Row],[Apellidos]]</f>
        <v>LETICIA TRINIDAD CABRERA ACEVEDO</v>
      </c>
      <c r="F26" s="118" t="s">
        <v>4490</v>
      </c>
      <c r="G26" s="118" t="s">
        <v>3806</v>
      </c>
      <c r="H26" s="118" t="s">
        <v>5971</v>
      </c>
      <c r="I26" s="118" t="s">
        <v>3862</v>
      </c>
      <c r="J26" s="118">
        <v>19107</v>
      </c>
      <c r="K26" s="118" t="s">
        <v>3863</v>
      </c>
      <c r="L26" s="120">
        <v>43326</v>
      </c>
      <c r="M26" s="120" t="s">
        <v>2497</v>
      </c>
      <c r="N26" s="120"/>
      <c r="O26" s="120"/>
      <c r="P26" s="120"/>
      <c r="Q26" s="120"/>
      <c r="R26" s="120">
        <v>35</v>
      </c>
      <c r="S26" s="119" t="str">
        <f>+IF(COUNTIF('PLAN EMPLEADO'!I:I,Tabla2[[#This Row],[Correo]])=0,"No","Si")</f>
        <v>Si</v>
      </c>
      <c r="T26" s="120"/>
      <c r="U26" s="1"/>
    </row>
    <row r="27" spans="1:21" x14ac:dyDescent="0.2">
      <c r="A27" s="2" t="s">
        <v>7243</v>
      </c>
      <c r="B27" s="194" t="str">
        <f>+LEFT(Tabla2[[#This Row],[RutDV]],8)</f>
        <v>19318472</v>
      </c>
      <c r="C27" s="194" t="str">
        <f>+RIGHT(Tabla2[[#This Row],[RutDV]],1)</f>
        <v>3</v>
      </c>
      <c r="D27" s="193" t="s">
        <v>6607</v>
      </c>
      <c r="E27" s="194" t="str">
        <f>+Tabla2[[#This Row],[Nombres]]&amp;" "&amp;Tabla2[[#This Row],[Apellidos]]</f>
        <v xml:space="preserve">MARCOS ANDRES SANCHEZ STANGE </v>
      </c>
      <c r="F27" s="193" t="s">
        <v>3928</v>
      </c>
      <c r="G27" s="193" t="s">
        <v>6627</v>
      </c>
      <c r="H27" s="193" t="s">
        <v>5971</v>
      </c>
      <c r="I27" s="193" t="s">
        <v>6657</v>
      </c>
      <c r="J27" s="193">
        <v>19335</v>
      </c>
      <c r="K27" s="193" t="s">
        <v>6675</v>
      </c>
      <c r="L27" s="195">
        <v>43684</v>
      </c>
      <c r="M27" s="195" t="s">
        <v>2497</v>
      </c>
      <c r="N27" s="195"/>
      <c r="O27" s="195"/>
      <c r="P27" s="195"/>
      <c r="Q27" s="195"/>
      <c r="R27" s="2">
        <v>63</v>
      </c>
      <c r="S27" s="194" t="str">
        <f>+IF(COUNTIF('PLAN EMPLEADO'!I:I,Tabla2[[#This Row],[Correo]])=0,"No","Si")</f>
        <v>Si</v>
      </c>
      <c r="T27" s="195"/>
      <c r="U27" s="1"/>
    </row>
    <row r="28" spans="1:21" x14ac:dyDescent="0.2">
      <c r="A28" s="193" t="s">
        <v>7243</v>
      </c>
      <c r="B28" s="194" t="str">
        <f>+LEFT(Tabla2[[#This Row],[RutDV]],8)</f>
        <v>27085902</v>
      </c>
      <c r="C28" s="194" t="str">
        <f>+RIGHT(Tabla2[[#This Row],[RutDV]],1)</f>
        <v>K</v>
      </c>
      <c r="D28" s="193" t="s">
        <v>8236</v>
      </c>
      <c r="E28" s="194" t="str">
        <f>+Tabla2[[#This Row],[Nombres]]&amp;" "&amp;Tabla2[[#This Row],[Apellidos]]</f>
        <v>PAOLA DESIREE DUNN RODRIGUEZ</v>
      </c>
      <c r="F28" s="193" t="s">
        <v>7473</v>
      </c>
      <c r="G28" s="193" t="s">
        <v>7474</v>
      </c>
      <c r="H28" s="193" t="s">
        <v>5971</v>
      </c>
      <c r="I28" s="193" t="s">
        <v>7656</v>
      </c>
      <c r="J28" s="193">
        <v>19198</v>
      </c>
      <c r="K28" s="193" t="s">
        <v>7671</v>
      </c>
      <c r="L28" s="195">
        <v>43809</v>
      </c>
      <c r="M28" s="195" t="s">
        <v>2497</v>
      </c>
      <c r="N28" s="195"/>
      <c r="O28" s="195"/>
      <c r="P28" s="195"/>
      <c r="Q28" s="195"/>
      <c r="R28" s="195" t="s">
        <v>7510</v>
      </c>
      <c r="S28" s="194" t="str">
        <f>+IF(COUNTIF('PLAN EMPLEADO'!I:I,Tabla2[[#This Row],[Correo]])=0,"No","Si")</f>
        <v>Si</v>
      </c>
      <c r="T28" s="195"/>
      <c r="U28" s="1"/>
    </row>
    <row r="29" spans="1:21" x14ac:dyDescent="0.2">
      <c r="A29" s="118" t="s">
        <v>8619</v>
      </c>
      <c r="B29" s="118" t="str">
        <f>+LEFT(Tabla2[[#This Row],[RutDV]],8)</f>
        <v>18757755</v>
      </c>
      <c r="C29" s="118" t="str">
        <f>+RIGHT(Tabla2[[#This Row],[RutDV]],1)</f>
        <v>1</v>
      </c>
      <c r="D29" s="118" t="s">
        <v>5467</v>
      </c>
      <c r="E29" s="119" t="str">
        <f>+Tabla2[[#This Row],[Nombres]]&amp;" "&amp;Tabla2[[#This Row],[Apellidos]]</f>
        <v>ANDREA NICOL TRIGO ARMIJO</v>
      </c>
      <c r="F29" s="118" t="s">
        <v>5454</v>
      </c>
      <c r="G29" s="118" t="s">
        <v>5455</v>
      </c>
      <c r="H29" s="118" t="s">
        <v>7317</v>
      </c>
      <c r="I29" s="118" t="s">
        <v>5487</v>
      </c>
      <c r="J29" s="118">
        <v>19296</v>
      </c>
      <c r="K29" s="118" t="s">
        <v>5508</v>
      </c>
      <c r="L29" s="120">
        <v>43529</v>
      </c>
      <c r="M29" s="120" t="s">
        <v>2497</v>
      </c>
      <c r="N29" s="120"/>
      <c r="O29" s="120"/>
      <c r="P29" s="120"/>
      <c r="Q29" s="120"/>
      <c r="R29" s="120" t="s">
        <v>5510</v>
      </c>
      <c r="S29" s="119" t="str">
        <f>+IF(COUNTIF('PLAN EMPLEADO'!I:I,Tabla2[[#This Row],[Correo]])=0,"No","Si")</f>
        <v>Si</v>
      </c>
      <c r="T29" s="120"/>
      <c r="U29" s="1"/>
    </row>
    <row r="30" spans="1:21" x14ac:dyDescent="0.2">
      <c r="A30" s="193" t="s">
        <v>8619</v>
      </c>
      <c r="B30" s="193" t="str">
        <f>+LEFT(Tabla2[[#This Row],[RutDV]],8)</f>
        <v>19021703</v>
      </c>
      <c r="C30" s="193" t="str">
        <f>+RIGHT(Tabla2[[#This Row],[RutDV]],1)</f>
        <v>5</v>
      </c>
      <c r="D30" s="193" t="s">
        <v>6369</v>
      </c>
      <c r="E30" s="194" t="str">
        <f>+Tabla2[[#This Row],[Nombres]]&amp;" "&amp;Tabla2[[#This Row],[Apellidos]]</f>
        <v xml:space="preserve"> JAVIERA NATALIA ASTUDILLO OSORIO</v>
      </c>
      <c r="F30" s="193" t="s">
        <v>6393</v>
      </c>
      <c r="G30" s="193" t="s">
        <v>6394</v>
      </c>
      <c r="H30" s="193" t="s">
        <v>7317</v>
      </c>
      <c r="I30" s="193" t="s">
        <v>6437</v>
      </c>
      <c r="J30" s="193">
        <v>19094</v>
      </c>
      <c r="K30" s="193" t="s">
        <v>6462</v>
      </c>
      <c r="L30" s="195">
        <v>43663</v>
      </c>
      <c r="M30" s="195" t="s">
        <v>2497</v>
      </c>
      <c r="N30" s="195"/>
      <c r="O30" s="195"/>
      <c r="P30" s="195"/>
      <c r="Q30" s="195"/>
      <c r="R30" s="2">
        <v>61</v>
      </c>
      <c r="S30" s="194" t="str">
        <f>+IF(COUNTIF('PLAN EMPLEADO'!I:I,Tabla2[[#This Row],[Correo]])=0,"No","Si")</f>
        <v>Si</v>
      </c>
      <c r="T30" s="195"/>
      <c r="U30" s="1"/>
    </row>
    <row r="31" spans="1:21" x14ac:dyDescent="0.2">
      <c r="A31" s="2" t="s">
        <v>5960</v>
      </c>
      <c r="B31" s="2" t="str">
        <f>+LEFT(Tabla2[[#This Row],[RutDV]],8)</f>
        <v>26511989</v>
      </c>
      <c r="C31" s="2" t="str">
        <f>+RIGHT(Tabla2[[#This Row],[RutDV]],1)</f>
        <v>1</v>
      </c>
      <c r="D31" s="2" t="s">
        <v>7526</v>
      </c>
      <c r="E31" s="2" t="str">
        <f>+Tabla2[[#This Row],[Nombres]]&amp;" "&amp;Tabla2[[#This Row],[Apellidos]]</f>
        <v xml:space="preserve">YORMAN JOSE HERNANDEZ USECHE </v>
      </c>
      <c r="F31" s="2" t="s">
        <v>5966</v>
      </c>
      <c r="G31" s="2" t="s">
        <v>3497</v>
      </c>
      <c r="L31" s="3">
        <v>43208</v>
      </c>
      <c r="M31" s="3" t="s">
        <v>2497</v>
      </c>
      <c r="O31" s="3"/>
      <c r="P31" s="3"/>
      <c r="Q31" s="3"/>
      <c r="R31" s="2"/>
      <c r="S31" s="36" t="str">
        <f>+IF(COUNTIF('PLAN EMPLEADO'!I:I,Tabla2[[#This Row],[Correo]])=0,"No","Si")</f>
        <v>No</v>
      </c>
      <c r="T31" s="98" t="s">
        <v>8436</v>
      </c>
      <c r="U31" s="1"/>
    </row>
    <row r="32" spans="1:21" x14ac:dyDescent="0.2">
      <c r="A32" s="2" t="s">
        <v>3516</v>
      </c>
      <c r="B32" s="2" t="str">
        <f>+LEFT(Tabla2[[#This Row],[RutDV]],8)</f>
        <v>26154201</v>
      </c>
      <c r="C32" s="2" t="str">
        <f>+RIGHT(Tabla2[[#This Row],[RutDV]],1)</f>
        <v>3</v>
      </c>
      <c r="D32" s="2" t="s">
        <v>3495</v>
      </c>
      <c r="E32" s="2" t="str">
        <f>+Tabla2[[#This Row],[Nombres]]&amp;" "&amp;Tabla2[[#This Row],[Apellidos]]</f>
        <v>LITOBAR ANDREINA AVILA GARCIA</v>
      </c>
      <c r="F32" s="2" t="s">
        <v>3391</v>
      </c>
      <c r="G32" s="2" t="s">
        <v>3392</v>
      </c>
      <c r="H32" s="2" t="s">
        <v>5969</v>
      </c>
      <c r="I32" s="2" t="s">
        <v>3393</v>
      </c>
      <c r="J32" s="2">
        <v>19007</v>
      </c>
      <c r="K32" s="2" t="s">
        <v>3394</v>
      </c>
      <c r="L32" s="3">
        <v>43221</v>
      </c>
      <c r="M32" s="3" t="s">
        <v>2497</v>
      </c>
      <c r="O32" s="3"/>
      <c r="P32" s="3"/>
      <c r="Q32" s="3"/>
      <c r="R32" s="2">
        <v>4</v>
      </c>
      <c r="S32" s="36" t="str">
        <f>+IF(COUNTIF('PLAN EMPLEADO'!I:I,Tabla2[[#This Row],[Correo]])=0,"No","Si")</f>
        <v>Si</v>
      </c>
      <c r="T32" s="3"/>
      <c r="U32" s="1"/>
    </row>
    <row r="33" spans="1:21" x14ac:dyDescent="0.2">
      <c r="A33" s="193" t="s">
        <v>7241</v>
      </c>
      <c r="B33" s="2" t="str">
        <f>+LEFT(Tabla2[[#This Row],[RutDV]],8)</f>
        <v>15054416</v>
      </c>
      <c r="C33" s="2" t="str">
        <f>+RIGHT(Tabla2[[#This Row],[RutDV]],1)</f>
        <v>5</v>
      </c>
      <c r="D33" s="2" t="s">
        <v>2505</v>
      </c>
      <c r="E33" s="2" t="str">
        <f>+Tabla2[[#This Row],[Nombres]]&amp;" "&amp;Tabla2[[#This Row],[Apellidos]]</f>
        <v>PALOMA JACQUELINE ARAYA MUÑOZ</v>
      </c>
      <c r="F33" s="2" t="s">
        <v>3410</v>
      </c>
      <c r="G33" s="2" t="s">
        <v>3411</v>
      </c>
      <c r="H33" s="2" t="s">
        <v>5847</v>
      </c>
      <c r="I33" s="2" t="s">
        <v>3412</v>
      </c>
      <c r="J33" s="2">
        <v>19005</v>
      </c>
      <c r="K33" s="2" t="s">
        <v>3413</v>
      </c>
      <c r="L33" s="3">
        <v>42919</v>
      </c>
      <c r="M33" s="3" t="s">
        <v>2497</v>
      </c>
      <c r="O33" s="3"/>
      <c r="P33" s="3"/>
      <c r="Q33" s="3"/>
      <c r="R33" s="2">
        <v>1</v>
      </c>
      <c r="S33" s="36" t="str">
        <f>+IF(COUNTIF('PLAN EMPLEADO'!I:I,Tabla2[[#This Row],[Correo]])=0,"No","Si")</f>
        <v>Si</v>
      </c>
      <c r="T33" s="3"/>
      <c r="U33" s="1"/>
    </row>
    <row r="34" spans="1:21" x14ac:dyDescent="0.2">
      <c r="A34" s="2" t="s">
        <v>7241</v>
      </c>
      <c r="B34" s="2" t="str">
        <f>+LEFT(Tabla2[[#This Row],[RutDV]],8)</f>
        <v>17762228</v>
      </c>
      <c r="C34" s="2" t="str">
        <f>+RIGHT(Tabla2[[#This Row],[RutDV]],1)</f>
        <v>1</v>
      </c>
      <c r="D34" s="37" t="s">
        <v>5793</v>
      </c>
      <c r="E34" s="2" t="str">
        <f>+Tabla2[[#This Row],[Nombres]]&amp;" "&amp;Tabla2[[#This Row],[Apellidos]]</f>
        <v>GABRIELA CONSTANZA DIAZ RIVERA</v>
      </c>
      <c r="F34" s="37" t="s">
        <v>5764</v>
      </c>
      <c r="G34" s="37" t="s">
        <v>1726</v>
      </c>
      <c r="H34" s="193" t="s">
        <v>5847</v>
      </c>
      <c r="I34" s="37" t="s">
        <v>5813</v>
      </c>
      <c r="J34" s="37">
        <v>19286</v>
      </c>
      <c r="K34" s="37" t="s">
        <v>5833</v>
      </c>
      <c r="L34" s="40">
        <v>43568</v>
      </c>
      <c r="M34" s="3" t="s">
        <v>2497</v>
      </c>
      <c r="N34" s="195"/>
      <c r="O34" s="195"/>
      <c r="P34" s="195"/>
      <c r="Q34" s="195"/>
      <c r="R34" s="193"/>
      <c r="S34" s="194" t="str">
        <f>+IF(COUNTIF('PLAN EMPLEADO'!I:I,Tabla2[[#This Row],[Correo]])=0,"No","Si")</f>
        <v>Si</v>
      </c>
      <c r="T34" s="195"/>
      <c r="U34" s="1"/>
    </row>
    <row r="35" spans="1:21" x14ac:dyDescent="0.2">
      <c r="A35" s="193" t="s">
        <v>7241</v>
      </c>
      <c r="B35" s="2" t="str">
        <f>+LEFT(Tabla2[[#This Row],[RutDV]],8)</f>
        <v>13974946</v>
      </c>
      <c r="C35" s="2" t="str">
        <f>+RIGHT(Tabla2[[#This Row],[RutDV]],1)</f>
        <v>4</v>
      </c>
      <c r="D35" s="2" t="s">
        <v>689</v>
      </c>
      <c r="E35" s="26" t="str">
        <f>+Tabla2[[#This Row],[Nombres]]&amp;" "&amp;Tabla2[[#This Row],[Apellidos]]</f>
        <v>WALTER PAOLO SANTANDER CAMPOS</v>
      </c>
      <c r="F35" s="2" t="s">
        <v>2462</v>
      </c>
      <c r="G35" s="2" t="s">
        <v>2463</v>
      </c>
      <c r="H35" s="2" t="s">
        <v>5847</v>
      </c>
      <c r="I35" s="2" t="s">
        <v>1289</v>
      </c>
      <c r="J35" s="2">
        <v>19182</v>
      </c>
      <c r="K35" s="2" t="s">
        <v>3063</v>
      </c>
      <c r="L35" s="3">
        <v>43255</v>
      </c>
      <c r="M35" s="3" t="s">
        <v>2497</v>
      </c>
      <c r="O35" s="3"/>
      <c r="P35" s="3"/>
      <c r="Q35" s="3"/>
      <c r="R35" s="2">
        <v>30</v>
      </c>
      <c r="S35" s="36" t="str">
        <f>+IF(COUNTIF('PLAN EMPLEADO'!I:I,Tabla2[[#This Row],[Correo]])=0,"No","Si")</f>
        <v>Si</v>
      </c>
      <c r="T35" s="3"/>
      <c r="U35" s="1"/>
    </row>
    <row r="36" spans="1:21" x14ac:dyDescent="0.2">
      <c r="A36" s="2" t="s">
        <v>7241</v>
      </c>
      <c r="B36" s="2" t="str">
        <f>+LEFT(Tabla2[[#This Row],[RutDV]],8)</f>
        <v>16893047</v>
      </c>
      <c r="C36" s="2" t="str">
        <f>+RIGHT(Tabla2[[#This Row],[RutDV]],1)</f>
        <v>K</v>
      </c>
      <c r="D36" s="193" t="s">
        <v>708</v>
      </c>
      <c r="E36" s="194" t="str">
        <f>+Tabla2[[#This Row],[Nombres]]&amp;" "&amp;Tabla2[[#This Row],[Apellidos]]</f>
        <v>DIANA ROSARIO GONZALEZ ANGEL</v>
      </c>
      <c r="F36" s="193" t="s">
        <v>4488</v>
      </c>
      <c r="G36" s="193" t="s">
        <v>2492</v>
      </c>
      <c r="H36" s="2" t="s">
        <v>5847</v>
      </c>
      <c r="I36" s="193" t="s">
        <v>1308</v>
      </c>
      <c r="J36" s="193">
        <v>19231</v>
      </c>
      <c r="K36" s="193" t="s">
        <v>3249</v>
      </c>
      <c r="L36" s="195">
        <v>43255</v>
      </c>
      <c r="M36" s="195" t="s">
        <v>2497</v>
      </c>
      <c r="N36" s="195"/>
      <c r="O36" s="195"/>
      <c r="P36" s="195"/>
      <c r="Q36" s="195"/>
      <c r="R36" s="195">
        <v>30</v>
      </c>
      <c r="S36" s="194" t="str">
        <f>+IF(COUNTIF('PLAN EMPLEADO'!I:I,Tabla2[[#This Row],[Correo]])=0,"No","Si")</f>
        <v>Si</v>
      </c>
      <c r="T36" s="195"/>
      <c r="U36" s="1"/>
    </row>
    <row r="37" spans="1:21" x14ac:dyDescent="0.2">
      <c r="A37" s="2" t="s">
        <v>7241</v>
      </c>
      <c r="B37" s="2" t="str">
        <f>+LEFT(Tabla2[[#This Row],[RutDV]],8)</f>
        <v>26728535</v>
      </c>
      <c r="C37" s="2" t="str">
        <f>+RIGHT(Tabla2[[#This Row],[RutDV]],1)</f>
        <v>7</v>
      </c>
      <c r="D37" s="193" t="s">
        <v>6696</v>
      </c>
      <c r="E37" s="194" t="str">
        <f>+Tabla2[[#This Row],[Nombres]]&amp;" "&amp;Tabla2[[#This Row],[Apellidos]]</f>
        <v>ENDER JAVIER PIÑA ROJAS</v>
      </c>
      <c r="F37" s="193" t="s">
        <v>6713</v>
      </c>
      <c r="G37" s="193" t="s">
        <v>6714</v>
      </c>
      <c r="H37" s="2" t="s">
        <v>5847</v>
      </c>
      <c r="I37" s="193" t="s">
        <v>6885</v>
      </c>
      <c r="J37" s="193">
        <v>19234</v>
      </c>
      <c r="K37" s="193" t="s">
        <v>6897</v>
      </c>
      <c r="L37" s="195">
        <v>43696</v>
      </c>
      <c r="M37" s="195" t="s">
        <v>2497</v>
      </c>
      <c r="N37" s="195"/>
      <c r="O37" s="195"/>
      <c r="P37" s="195"/>
      <c r="Q37" s="195"/>
      <c r="R37" s="195" t="s">
        <v>6732</v>
      </c>
      <c r="S37" s="194" t="str">
        <f>+IF(COUNTIF('PLAN EMPLEADO'!I:I,Tabla2[[#This Row],[Correo]])=0,"No","Si")</f>
        <v>Si</v>
      </c>
      <c r="T37" s="195"/>
      <c r="U37" s="1"/>
    </row>
    <row r="38" spans="1:21" x14ac:dyDescent="0.2">
      <c r="A38" s="2" t="s">
        <v>7241</v>
      </c>
      <c r="B38" s="2" t="str">
        <f>+LEFT(Tabla2[[#This Row],[RutDV]],8)</f>
        <v>18354359</v>
      </c>
      <c r="C38" s="2" t="str">
        <f>+RIGHT(Tabla2[[#This Row],[RutDV]],1)</f>
        <v>8</v>
      </c>
      <c r="D38" s="2" t="s">
        <v>2510</v>
      </c>
      <c r="E38" s="2" t="str">
        <f>+Tabla2[[#This Row],[Nombres]]&amp;" "&amp;Tabla2[[#This Row],[Apellidos]]</f>
        <v>JOSE ARTURO CAMPOS CANIBILO</v>
      </c>
      <c r="F38" s="2" t="s">
        <v>3442</v>
      </c>
      <c r="G38" s="2" t="s">
        <v>3443</v>
      </c>
      <c r="H38" s="2" t="s">
        <v>5847</v>
      </c>
      <c r="I38" s="2" t="s">
        <v>3444</v>
      </c>
      <c r="J38" s="2">
        <v>19073</v>
      </c>
      <c r="K38" s="2" t="s">
        <v>3445</v>
      </c>
      <c r="L38" s="3">
        <v>42795</v>
      </c>
      <c r="M38" s="3" t="s">
        <v>2497</v>
      </c>
      <c r="O38" s="3"/>
      <c r="P38" s="3"/>
      <c r="Q38" s="3"/>
      <c r="R38" s="2">
        <v>3</v>
      </c>
      <c r="S38" s="36" t="str">
        <f>+IF(COUNTIF('PLAN EMPLEADO'!I:I,Tabla2[[#This Row],[Correo]])=0,"No","Si")</f>
        <v>Si</v>
      </c>
      <c r="T38" s="3"/>
      <c r="U38" s="1"/>
    </row>
    <row r="39" spans="1:21" x14ac:dyDescent="0.2">
      <c r="A39" s="2" t="s">
        <v>7241</v>
      </c>
      <c r="B39" s="2" t="str">
        <f>+LEFT(Tabla2[[#This Row],[RutDV]],8)</f>
        <v>18632202</v>
      </c>
      <c r="C39" s="2" t="str">
        <f>+RIGHT(Tabla2[[#This Row],[RutDV]],1)</f>
        <v>9</v>
      </c>
      <c r="D39" s="43" t="s">
        <v>4468</v>
      </c>
      <c r="E39" s="75" t="str">
        <f>+Tabla2[[#This Row],[Nombres]]&amp;" "&amp;Tabla2[[#This Row],[Apellidos]]</f>
        <v>GABRIELA ANDREA GOMEZ QUIVIC</v>
      </c>
      <c r="F39" s="74" t="s">
        <v>1890</v>
      </c>
      <c r="G39" s="74" t="s">
        <v>4435</v>
      </c>
      <c r="H39" s="2" t="s">
        <v>5847</v>
      </c>
      <c r="I39" s="74" t="s">
        <v>4671</v>
      </c>
      <c r="J39" s="74">
        <v>19274</v>
      </c>
      <c r="K39" s="74" t="s">
        <v>4672</v>
      </c>
      <c r="L39" s="76">
        <v>43418</v>
      </c>
      <c r="M39" s="76" t="s">
        <v>2497</v>
      </c>
      <c r="N39" s="76"/>
      <c r="O39" s="76"/>
      <c r="P39" s="76"/>
      <c r="Q39" s="76"/>
      <c r="R39" s="74">
        <v>42</v>
      </c>
      <c r="S39" s="75" t="str">
        <f>+IF(COUNTIF('PLAN EMPLEADO'!I:I,Tabla2[[#This Row],[Correo]])=0,"No","Si")</f>
        <v>Si</v>
      </c>
      <c r="T39" s="76"/>
      <c r="U39" s="1"/>
    </row>
    <row r="40" spans="1:21" x14ac:dyDescent="0.2">
      <c r="A40" s="2" t="s">
        <v>7241</v>
      </c>
      <c r="B40" s="2" t="str">
        <f>+LEFT(Tabla2[[#This Row],[RutDV]],8)</f>
        <v>17722969</v>
      </c>
      <c r="C40" s="2" t="str">
        <f>+RIGHT(Tabla2[[#This Row],[RutDV]],1)</f>
        <v>5</v>
      </c>
      <c r="D40" s="2" t="s">
        <v>7582</v>
      </c>
      <c r="E40" s="2" t="str">
        <f>+Tabla2[[#This Row],[Nombres]]&amp;" "&amp;Tabla2[[#This Row],[Apellidos]]</f>
        <v xml:space="preserve">NICOLE ANDREA DIAZ HIDALGO </v>
      </c>
      <c r="F40" s="2" t="s">
        <v>1347</v>
      </c>
      <c r="G40" s="2" t="s">
        <v>7527</v>
      </c>
      <c r="H40" s="193" t="s">
        <v>5968</v>
      </c>
      <c r="I40" s="2" t="s">
        <v>7606</v>
      </c>
      <c r="J40" s="2">
        <v>19119</v>
      </c>
      <c r="K40" s="2" t="s">
        <v>7629</v>
      </c>
      <c r="L40" s="3">
        <v>43811</v>
      </c>
      <c r="M40" s="3" t="s">
        <v>2497</v>
      </c>
      <c r="O40" s="3"/>
      <c r="P40" s="3"/>
      <c r="Q40" s="3"/>
      <c r="R40" s="2">
        <v>68</v>
      </c>
      <c r="S40" s="193" t="s">
        <v>8321</v>
      </c>
      <c r="T40" s="3"/>
      <c r="U40" s="1"/>
    </row>
    <row r="41" spans="1:21" x14ac:dyDescent="0.2">
      <c r="A41" s="2" t="s">
        <v>7241</v>
      </c>
      <c r="B41" s="2" t="str">
        <f>+LEFT(Tabla2[[#This Row],[RutDV]],8)</f>
        <v>19207174</v>
      </c>
      <c r="C41" s="2" t="str">
        <f>+RIGHT(Tabla2[[#This Row],[RutDV]],1)</f>
        <v>7</v>
      </c>
      <c r="D41" s="2" t="s">
        <v>3656</v>
      </c>
      <c r="E41" s="26" t="str">
        <f>+Tabla2[[#This Row],[Nombres]]&amp;" "&amp;Tabla2[[#This Row],[Apellidos]]</f>
        <v>CATHERINE ESTEFANIA BARRAZA ARAYA</v>
      </c>
      <c r="F41" s="2" t="s">
        <v>3625</v>
      </c>
      <c r="G41" s="2" t="s">
        <v>3626</v>
      </c>
      <c r="H41" s="193" t="s">
        <v>5968</v>
      </c>
      <c r="I41" s="2" t="s">
        <v>3730</v>
      </c>
      <c r="J41" s="2">
        <v>19025</v>
      </c>
      <c r="K41" s="2" t="s">
        <v>3731</v>
      </c>
      <c r="L41" s="3">
        <v>43739</v>
      </c>
      <c r="M41" s="3" t="s">
        <v>2497</v>
      </c>
      <c r="O41" s="3"/>
      <c r="P41" s="3"/>
      <c r="Q41" s="3"/>
      <c r="R41" s="2">
        <v>33</v>
      </c>
      <c r="S41" s="36" t="str">
        <f>+IF(COUNTIF('PLAN EMPLEADO'!I:I,Tabla2[[#This Row],[Correo]])=0,"No","Si")</f>
        <v>Si</v>
      </c>
      <c r="T41" s="3"/>
      <c r="U41" s="1"/>
    </row>
    <row r="42" spans="1:21" x14ac:dyDescent="0.2">
      <c r="A42" s="2" t="s">
        <v>7241</v>
      </c>
      <c r="B42" s="2" t="str">
        <f>+LEFT(Tabla2[[#This Row],[RutDV]],8)</f>
        <v>16732649</v>
      </c>
      <c r="C42" s="2" t="str">
        <f>+RIGHT(Tabla2[[#This Row],[RutDV]],1)</f>
        <v>8</v>
      </c>
      <c r="D42" s="2" t="s">
        <v>2512</v>
      </c>
      <c r="E42" s="2" t="str">
        <f>+Tabla2[[#This Row],[Nombres]]&amp;" "&amp;Tabla2[[#This Row],[Apellidos]]</f>
        <v>JONATHAN ANDRES GONZALEZ HIDALGO</v>
      </c>
      <c r="F42" s="2" t="s">
        <v>3478</v>
      </c>
      <c r="G42" s="2" t="s">
        <v>3479</v>
      </c>
      <c r="H42" s="2" t="s">
        <v>5968</v>
      </c>
      <c r="I42" s="2" t="s">
        <v>3480</v>
      </c>
      <c r="J42" s="2">
        <v>19102</v>
      </c>
      <c r="K42" s="2" t="s">
        <v>3481</v>
      </c>
      <c r="L42" s="3">
        <v>43200</v>
      </c>
      <c r="M42" s="3" t="s">
        <v>2497</v>
      </c>
      <c r="O42" s="3"/>
      <c r="P42" s="3"/>
      <c r="Q42" s="3"/>
      <c r="R42" s="2">
        <v>5</v>
      </c>
      <c r="S42" s="36" t="str">
        <f>+IF(COUNTIF('PLAN EMPLEADO'!I:I,Tabla2[[#This Row],[Correo]])=0,"No","Si")</f>
        <v>Si</v>
      </c>
      <c r="T42" s="3"/>
      <c r="U42" s="1"/>
    </row>
    <row r="43" spans="1:21" x14ac:dyDescent="0.2">
      <c r="A43" s="2" t="s">
        <v>7241</v>
      </c>
      <c r="B43" s="2" t="str">
        <f>+LEFT(Tabla2[[#This Row],[RutDV]],8)</f>
        <v>15909479</v>
      </c>
      <c r="C43" s="2" t="str">
        <f>+RIGHT(Tabla2[[#This Row],[RutDV]],1)</f>
        <v>0</v>
      </c>
      <c r="D43" s="2" t="s">
        <v>2511</v>
      </c>
      <c r="E43" s="2" t="str">
        <f>+Tabla2[[#This Row],[Nombres]]&amp;" "&amp;Tabla2[[#This Row],[Apellidos]]</f>
        <v>BARBARA ANDREA ROJAS DROGUETT</v>
      </c>
      <c r="F43" s="2" t="s">
        <v>3487</v>
      </c>
      <c r="G43" s="2" t="s">
        <v>3488</v>
      </c>
      <c r="H43" s="2" t="s">
        <v>5968</v>
      </c>
      <c r="I43" s="2" t="s">
        <v>3489</v>
      </c>
      <c r="J43" s="2">
        <v>19246</v>
      </c>
      <c r="K43" s="2" t="s">
        <v>3490</v>
      </c>
      <c r="L43" s="3">
        <v>43209</v>
      </c>
      <c r="M43" s="3" t="s">
        <v>2497</v>
      </c>
      <c r="O43" s="3"/>
      <c r="P43" s="3"/>
      <c r="Q43" s="3"/>
      <c r="R43" s="2">
        <v>20</v>
      </c>
      <c r="S43" s="36" t="str">
        <f>+IF(COUNTIF('PLAN EMPLEADO'!I:I,Tabla2[[#This Row],[Correo]])=0,"No","Si")</f>
        <v>Si</v>
      </c>
      <c r="T43" s="3"/>
      <c r="U43" s="1"/>
    </row>
    <row r="44" spans="1:21" x14ac:dyDescent="0.2">
      <c r="A44" s="2" t="s">
        <v>7241</v>
      </c>
      <c r="B44" s="2" t="str">
        <f>+LEFT(Tabla2[[#This Row],[RutDV]],8)</f>
        <v>17902552</v>
      </c>
      <c r="C44" s="2" t="str">
        <f>+RIGHT(Tabla2[[#This Row],[RutDV]],1)</f>
        <v>3</v>
      </c>
      <c r="D44" s="2" t="s">
        <v>2509</v>
      </c>
      <c r="E44" s="2" t="str">
        <f>+Tabla2[[#This Row],[Nombres]]&amp;" "&amp;Tabla2[[#This Row],[Apellidos]]</f>
        <v>MINERVA MAKARENA ROJAS VARAS</v>
      </c>
      <c r="F44" s="2" t="s">
        <v>3362</v>
      </c>
      <c r="G44" s="2" t="s">
        <v>3363</v>
      </c>
      <c r="H44" s="2" t="s">
        <v>5968</v>
      </c>
      <c r="I44" s="2" t="s">
        <v>3364</v>
      </c>
      <c r="J44" s="2">
        <v>19060</v>
      </c>
      <c r="K44" s="2" t="s">
        <v>3365</v>
      </c>
      <c r="L44" s="3">
        <v>43333</v>
      </c>
      <c r="M44" s="3" t="s">
        <v>2497</v>
      </c>
      <c r="O44" s="3"/>
      <c r="P44" s="3"/>
      <c r="Q44" s="3"/>
      <c r="R44" s="2">
        <v>1</v>
      </c>
      <c r="S44" s="36" t="str">
        <f>+IF(COUNTIF('PLAN EMPLEADO'!I:I,Tabla2[[#This Row],[Correo]])=0,"No","Si")</f>
        <v>Si</v>
      </c>
      <c r="T44" s="3"/>
      <c r="U44" s="1"/>
    </row>
    <row r="45" spans="1:21" x14ac:dyDescent="0.2">
      <c r="A45" s="57" t="s">
        <v>7241</v>
      </c>
      <c r="B45" s="57" t="str">
        <f>+LEFT(Tabla2[[#This Row],[RutDV]],8)</f>
        <v>17016833</v>
      </c>
      <c r="C45" s="57" t="str">
        <f>+RIGHT(Tabla2[[#This Row],[RutDV]],1)</f>
        <v>K</v>
      </c>
      <c r="D45" s="57" t="s">
        <v>4636</v>
      </c>
      <c r="E45" s="58" t="str">
        <f>+Tabla2[[#This Row],[Nombres]]&amp;" "&amp;Tabla2[[#This Row],[Apellidos]]</f>
        <v>CESAR PATRICIO SOLER VARGAS</v>
      </c>
      <c r="F45" s="57" t="s">
        <v>4611</v>
      </c>
      <c r="G45" s="57" t="s">
        <v>4612</v>
      </c>
      <c r="H45" s="2" t="s">
        <v>5968</v>
      </c>
      <c r="I45" s="57" t="s">
        <v>4816</v>
      </c>
      <c r="J45" s="57">
        <v>19283</v>
      </c>
      <c r="K45" s="57" t="s">
        <v>4817</v>
      </c>
      <c r="L45" s="59">
        <v>43431</v>
      </c>
      <c r="M45" s="3" t="s">
        <v>2497</v>
      </c>
      <c r="O45" s="59"/>
      <c r="P45" s="59"/>
      <c r="Q45" s="59"/>
      <c r="R45" s="57">
        <v>43</v>
      </c>
      <c r="S45" s="58" t="str">
        <f>+IF(COUNTIF('PLAN EMPLEADO'!I:I,Tabla2[[#This Row],[Correo]])=0,"No","Si")</f>
        <v>Si</v>
      </c>
      <c r="T45" s="3"/>
      <c r="U45" s="1"/>
    </row>
    <row r="46" spans="1:21" x14ac:dyDescent="0.2">
      <c r="A46" s="2" t="s">
        <v>7241</v>
      </c>
      <c r="B46" s="2" t="str">
        <f>+LEFT(Tabla2[[#This Row],[RutDV]],8)</f>
        <v>17520360</v>
      </c>
      <c r="C46" s="2" t="str">
        <f>+RIGHT(Tabla2[[#This Row],[RutDV]],1)</f>
        <v>5</v>
      </c>
      <c r="D46" s="2" t="s">
        <v>524</v>
      </c>
      <c r="E46" s="2" t="str">
        <f>+Tabla2[[#This Row],[Nombres]]&amp;" "&amp;Tabla2[[#This Row],[Apellidos]]</f>
        <v>AMERICA BELEN QUINTEROS TORRES</v>
      </c>
      <c r="F46" s="2" t="s">
        <v>2202</v>
      </c>
      <c r="G46" s="2" t="s">
        <v>2203</v>
      </c>
      <c r="H46" s="193" t="s">
        <v>5968</v>
      </c>
      <c r="I46" s="2" t="s">
        <v>1141</v>
      </c>
      <c r="J46" s="2">
        <v>19250</v>
      </c>
      <c r="K46" s="2" t="s">
        <v>2945</v>
      </c>
      <c r="L46" s="3">
        <v>43194</v>
      </c>
      <c r="M46" s="3" t="s">
        <v>2497</v>
      </c>
      <c r="O46" s="3"/>
      <c r="P46" s="3"/>
      <c r="Q46" s="3"/>
      <c r="R46" s="2"/>
      <c r="S46" s="36" t="str">
        <f>+IF(COUNTIF('PLAN EMPLEADO'!I:I,Tabla2[[#This Row],[Correo]])=0,"No","Si")</f>
        <v>Si</v>
      </c>
      <c r="T46" s="3"/>
      <c r="U46" s="1"/>
    </row>
    <row r="47" spans="1:21" x14ac:dyDescent="0.2">
      <c r="A47" s="2" t="s">
        <v>7241</v>
      </c>
      <c r="B47" s="2" t="str">
        <f>+LEFT(Tabla2[[#This Row],[RutDV]],8)</f>
        <v>14109923</v>
      </c>
      <c r="C47" s="2" t="str">
        <f>+RIGHT(Tabla2[[#This Row],[RutDV]],1)</f>
        <v>K</v>
      </c>
      <c r="D47" s="2" t="s">
        <v>2514</v>
      </c>
      <c r="E47" s="2" t="str">
        <f>+Tabla2[[#This Row],[Nombres]]&amp;" "&amp;Tabla2[[#This Row],[Apellidos]]</f>
        <v>PAULA ANGELINA ELGUEDA MADARIAGA</v>
      </c>
      <c r="F47" s="2" t="s">
        <v>3508</v>
      </c>
      <c r="G47" s="2" t="s">
        <v>3509</v>
      </c>
      <c r="H47" s="2" t="s">
        <v>5970</v>
      </c>
      <c r="I47" s="2" t="s">
        <v>3510</v>
      </c>
      <c r="J47" s="2">
        <v>19020</v>
      </c>
      <c r="K47" s="2" t="s">
        <v>3511</v>
      </c>
      <c r="L47" s="3">
        <v>43241</v>
      </c>
      <c r="M47" s="3" t="s">
        <v>2497</v>
      </c>
      <c r="O47" s="3"/>
      <c r="P47" s="3"/>
      <c r="Q47" s="3"/>
      <c r="R47" s="2">
        <v>1</v>
      </c>
      <c r="S47" s="36" t="str">
        <f>+IF(COUNTIF('PLAN EMPLEADO'!I:I,Tabla2[[#This Row],[Correo]])=0,"No","Si")</f>
        <v>Si</v>
      </c>
      <c r="T47" s="3"/>
      <c r="U47" s="1"/>
    </row>
    <row r="48" spans="1:21" x14ac:dyDescent="0.2">
      <c r="A48" s="2" t="s">
        <v>7241</v>
      </c>
      <c r="B48" s="2" t="str">
        <f>+LEFT(Tabla2[[#This Row],[RutDV]],8)</f>
        <v>18631932</v>
      </c>
      <c r="C48" s="2" t="str">
        <f>+RIGHT(Tabla2[[#This Row],[RutDV]],1)</f>
        <v>K</v>
      </c>
      <c r="D48" s="2" t="s">
        <v>3289</v>
      </c>
      <c r="E48" s="26" t="str">
        <f>+Tabla2[[#This Row],[Nombres]]&amp;" "&amp;Tabla2[[#This Row],[Apellidos]]</f>
        <v>ELIZABETH ANDREA CASTILLO COLLAO</v>
      </c>
      <c r="F48" s="2" t="s">
        <v>3336</v>
      </c>
      <c r="G48" s="2" t="s">
        <v>3335</v>
      </c>
      <c r="H48" s="2" t="s">
        <v>5970</v>
      </c>
      <c r="I48" s="2" t="s">
        <v>3570</v>
      </c>
      <c r="J48" s="2">
        <v>19224</v>
      </c>
      <c r="K48" s="2" t="s">
        <v>3571</v>
      </c>
      <c r="L48" s="3">
        <v>43739</v>
      </c>
      <c r="M48" s="3" t="s">
        <v>2497</v>
      </c>
      <c r="O48" s="3"/>
      <c r="P48" s="3"/>
      <c r="Q48" s="3"/>
      <c r="R48" s="2">
        <v>31</v>
      </c>
      <c r="S48" s="36" t="str">
        <f>+IF(COUNTIF('PLAN EMPLEADO'!I:I,Tabla2[[#This Row],[Correo]])=0,"No","Si")</f>
        <v>Si</v>
      </c>
      <c r="T48" s="3"/>
      <c r="U48" s="1"/>
    </row>
    <row r="49" spans="1:21" x14ac:dyDescent="0.2">
      <c r="A49" s="2" t="s">
        <v>7241</v>
      </c>
      <c r="B49" s="2" t="str">
        <f>+LEFT(Tabla2[[#This Row],[RutDV]],8)</f>
        <v>19505248</v>
      </c>
      <c r="C49" s="2" t="str">
        <f>+RIGHT(Tabla2[[#This Row],[RutDV]],1)</f>
        <v>4</v>
      </c>
      <c r="D49" s="2" t="s">
        <v>636</v>
      </c>
      <c r="E49" s="2" t="str">
        <f>+Tabla2[[#This Row],[Nombres]]&amp;" "&amp;Tabla2[[#This Row],[Apellidos]]</f>
        <v>JEREMY HUGO TORRES SMITH</v>
      </c>
      <c r="F49" s="2" t="s">
        <v>3155</v>
      </c>
      <c r="G49" s="2" t="s">
        <v>2382</v>
      </c>
      <c r="H49" s="2" t="s">
        <v>5970</v>
      </c>
      <c r="I49" s="2" t="s">
        <v>1243</v>
      </c>
      <c r="J49" s="2">
        <v>19199</v>
      </c>
      <c r="K49" s="2" t="s">
        <v>3236</v>
      </c>
      <c r="L49" s="3">
        <v>43221</v>
      </c>
      <c r="M49" s="3" t="s">
        <v>2497</v>
      </c>
      <c r="O49" s="3"/>
      <c r="P49" s="3"/>
      <c r="Q49" s="3"/>
      <c r="R49" s="2"/>
      <c r="S49" s="36" t="str">
        <f>+IF(COUNTIF('PLAN EMPLEADO'!I:I,Tabla2[[#This Row],[Correo]])=0,"No","Si")</f>
        <v>Si</v>
      </c>
      <c r="T49" s="3"/>
      <c r="U49" s="1"/>
    </row>
    <row r="50" spans="1:21" x14ac:dyDescent="0.2">
      <c r="A50" s="2" t="s">
        <v>7241</v>
      </c>
      <c r="B50" s="194" t="str">
        <f>+LEFT(Tabla2[[#This Row],[RutDV]],8)</f>
        <v>17359740</v>
      </c>
      <c r="C50" s="194" t="str">
        <f>+RIGHT(Tabla2[[#This Row],[RutDV]],1)</f>
        <v>1</v>
      </c>
      <c r="D50" s="193" t="s">
        <v>11616</v>
      </c>
      <c r="E50" s="194" t="str">
        <f>+Tabla2[[#This Row],[Nombres]]&amp;" "&amp;Tabla2[[#This Row],[Apellidos]]</f>
        <v>NICOL ANDREA MIRANDA CASTRO</v>
      </c>
      <c r="F50" s="193" t="s">
        <v>11614</v>
      </c>
      <c r="G50" s="193" t="s">
        <v>11615</v>
      </c>
      <c r="H50" s="2" t="s">
        <v>5970</v>
      </c>
      <c r="I50" s="193"/>
      <c r="J50" s="193"/>
      <c r="K50" s="193" t="s">
        <v>12165</v>
      </c>
      <c r="L50" s="195">
        <v>44200</v>
      </c>
      <c r="M50" s="195" t="s">
        <v>2497</v>
      </c>
      <c r="N50" s="195"/>
      <c r="O50" s="195"/>
      <c r="P50" s="195"/>
      <c r="Q50" s="195"/>
      <c r="R50" s="195"/>
      <c r="S50" s="194" t="str">
        <f>+IF(COUNTIF('PLAN EMPLEADO'!I:I,Tabla2[[#This Row],[Correo]])=0,"No","Si")</f>
        <v>No</v>
      </c>
      <c r="T50" s="195"/>
      <c r="U50" s="1"/>
    </row>
    <row r="51" spans="1:21" x14ac:dyDescent="0.2">
      <c r="A51" s="193" t="s">
        <v>7241</v>
      </c>
      <c r="B51" s="194" t="str">
        <f>+LEFT(Tabla2[[#This Row],[RutDV]],8)</f>
        <v>16838987</v>
      </c>
      <c r="C51" s="194" t="str">
        <f>+RIGHT(Tabla2[[#This Row],[RutDV]],1)</f>
        <v>6</v>
      </c>
      <c r="D51" s="193" t="s">
        <v>12074</v>
      </c>
      <c r="E51" s="194" t="str">
        <f>+Tabla2[[#This Row],[Nombres]]&amp;" "&amp;Tabla2[[#This Row],[Apellidos]]</f>
        <v>FELIPE ALEJANDRO MARTIN GUTIERREZ</v>
      </c>
      <c r="F51" s="193" t="s">
        <v>3634</v>
      </c>
      <c r="G51" s="193" t="s">
        <v>12073</v>
      </c>
      <c r="H51" s="2" t="s">
        <v>5970</v>
      </c>
      <c r="I51" s="193" t="s">
        <v>12075</v>
      </c>
      <c r="J51" s="193">
        <v>19511</v>
      </c>
      <c r="K51" s="193" t="s">
        <v>12076</v>
      </c>
      <c r="L51" s="195">
        <v>44235</v>
      </c>
      <c r="M51" s="195" t="s">
        <v>2497</v>
      </c>
      <c r="N51" s="195"/>
      <c r="O51" s="195"/>
      <c r="P51" s="195"/>
      <c r="Q51" s="195"/>
      <c r="R51" s="195"/>
      <c r="S51" s="194" t="str">
        <f>+IF(COUNTIF('PLAN EMPLEADO'!I:I,Tabla2[[#This Row],[Correo]])=0,"No","Si")</f>
        <v>No</v>
      </c>
      <c r="T51" s="195"/>
      <c r="U51" s="1"/>
    </row>
    <row r="52" spans="1:21" x14ac:dyDescent="0.2">
      <c r="A52" s="193" t="s">
        <v>10814</v>
      </c>
      <c r="B52" s="194" t="str">
        <f>+LEFT(Tabla2[[#This Row],[RutDV]],8)</f>
        <v>26859579</v>
      </c>
      <c r="C52" s="194" t="str">
        <f>+RIGHT(Tabla2[[#This Row],[RutDV]],1)</f>
        <v>1</v>
      </c>
      <c r="D52" s="193" t="s">
        <v>10813</v>
      </c>
      <c r="E52" s="194" t="str">
        <f>+Tabla2[[#This Row],[Nombres]]&amp;" "&amp;Tabla2[[#This Row],[Apellidos]]</f>
        <v>ALEXANDER RENE PIÑA ROJAS</v>
      </c>
      <c r="F52" s="193" t="s">
        <v>10812</v>
      </c>
      <c r="G52" s="193" t="s">
        <v>6714</v>
      </c>
      <c r="H52" s="193" t="s">
        <v>5967</v>
      </c>
      <c r="I52" s="193"/>
      <c r="J52" s="193"/>
      <c r="K52" s="193" t="s">
        <v>10815</v>
      </c>
      <c r="L52" s="195">
        <v>43617</v>
      </c>
      <c r="M52" s="195" t="s">
        <v>2497</v>
      </c>
      <c r="N52" s="195"/>
      <c r="O52" s="195"/>
      <c r="P52" s="195"/>
      <c r="Q52" s="195"/>
      <c r="R52" s="195"/>
      <c r="S52" s="194" t="str">
        <f>+IF(COUNTIF('PLAN EMPLEADO'!I:I,Tabla2[[#This Row],[Correo]])=0,"No","Si")</f>
        <v>No</v>
      </c>
      <c r="T52" s="98" t="s">
        <v>8436</v>
      </c>
      <c r="U52" s="1"/>
    </row>
    <row r="53" spans="1:21" x14ac:dyDescent="0.2">
      <c r="A53" s="2" t="s">
        <v>3515</v>
      </c>
      <c r="B53" s="2" t="str">
        <f>+LEFT(Tabla2[[#This Row],[RutDV]],8)</f>
        <v>26093203</v>
      </c>
      <c r="C53" s="2" t="str">
        <f>+RIGHT(Tabla2[[#This Row],[RutDV]],1)</f>
        <v>9</v>
      </c>
      <c r="D53" s="2" t="s">
        <v>3496</v>
      </c>
      <c r="E53" s="2" t="str">
        <f>+Tabla2[[#This Row],[Nombres]]&amp;" "&amp;Tabla2[[#This Row],[Apellidos]]</f>
        <v xml:space="preserve">YURI MARLON SANTIAGO ANGULO SALDAÑA </v>
      </c>
      <c r="F53" s="2" t="s">
        <v>5964</v>
      </c>
      <c r="G53" s="2" t="s">
        <v>3725</v>
      </c>
      <c r="H53" s="2" t="s">
        <v>5967</v>
      </c>
      <c r="K53" s="2" t="s">
        <v>7440</v>
      </c>
      <c r="L53" s="3">
        <v>43221</v>
      </c>
      <c r="M53" s="3" t="s">
        <v>2497</v>
      </c>
      <c r="O53" s="3"/>
      <c r="P53" s="3"/>
      <c r="Q53" s="3"/>
      <c r="R53" s="2"/>
      <c r="S53" s="36" t="str">
        <f>+IF(COUNTIF('PLAN EMPLEADO'!I:I,Tabla2[[#This Row],[Correo]])=0,"No","Si")</f>
        <v>Si</v>
      </c>
      <c r="T53" s="98" t="s">
        <v>8436</v>
      </c>
      <c r="U53" s="1"/>
    </row>
    <row r="54" spans="1:21" x14ac:dyDescent="0.2">
      <c r="A54" s="2" t="s">
        <v>7242</v>
      </c>
      <c r="B54" s="2" t="str">
        <f>+LEFT(Tabla2[[#This Row],[RutDV]],8)</f>
        <v>16307726</v>
      </c>
      <c r="C54" s="2" t="str">
        <f>+RIGHT(Tabla2[[#This Row],[RutDV]],1)</f>
        <v>4</v>
      </c>
      <c r="D54" s="2" t="s">
        <v>3376</v>
      </c>
      <c r="E54" s="2" t="str">
        <f>+Tabla2[[#This Row],[Nombres]]&amp;" "&amp;Tabla2[[#This Row],[Apellidos]]</f>
        <v>KATTERINE ANDREA CUADRA MARIN</v>
      </c>
      <c r="F54" s="2" t="s">
        <v>3377</v>
      </c>
      <c r="G54" s="2" t="s">
        <v>3378</v>
      </c>
      <c r="H54" s="2" t="s">
        <v>5969</v>
      </c>
      <c r="I54" s="2" t="s">
        <v>3379</v>
      </c>
      <c r="J54" s="2">
        <v>19014</v>
      </c>
      <c r="K54" s="2" t="s">
        <v>3380</v>
      </c>
      <c r="L54" s="3">
        <v>42919</v>
      </c>
      <c r="M54" s="3" t="s">
        <v>2497</v>
      </c>
      <c r="O54" s="3"/>
      <c r="P54" s="3"/>
      <c r="Q54" s="3"/>
      <c r="R54" s="2">
        <v>1</v>
      </c>
      <c r="S54" s="36" t="str">
        <f>+IF(COUNTIF('PLAN EMPLEADO'!I:I,Tabla2[[#This Row],[Correo]])=0,"No","Si")</f>
        <v>Si</v>
      </c>
      <c r="T54" s="3"/>
      <c r="U54" s="1"/>
    </row>
    <row r="55" spans="1:21" x14ac:dyDescent="0.2">
      <c r="A55" s="193" t="s">
        <v>10696</v>
      </c>
      <c r="B55" s="193" t="str">
        <f>+LEFT(Tabla2[[#This Row],[RutDV]],8)</f>
        <v>17625807</v>
      </c>
      <c r="C55" s="193" t="str">
        <f>+RIGHT(Tabla2[[#This Row],[RutDV]],1)</f>
        <v>1</v>
      </c>
      <c r="D55" s="2" t="s">
        <v>579</v>
      </c>
      <c r="E55" s="2" t="str">
        <f>+Tabla2[[#This Row],[Nombres]]&amp;" "&amp;Tabla2[[#This Row],[Apellidos]]</f>
        <v>BENJAMIN ALONSO VEGA CARMONA</v>
      </c>
      <c r="F55" s="2" t="s">
        <v>2297</v>
      </c>
      <c r="G55" s="2" t="s">
        <v>2298</v>
      </c>
      <c r="H55" s="2" t="s">
        <v>5970</v>
      </c>
      <c r="I55" s="2" t="s">
        <v>1196</v>
      </c>
      <c r="J55" s="2">
        <v>19039</v>
      </c>
      <c r="K55" s="2" t="s">
        <v>3000</v>
      </c>
      <c r="L55" s="3">
        <v>43497</v>
      </c>
      <c r="M55" s="3" t="s">
        <v>2497</v>
      </c>
      <c r="O55" s="3"/>
      <c r="P55" s="3"/>
      <c r="Q55" s="3"/>
      <c r="R55" s="2"/>
      <c r="S55" s="36" t="str">
        <f>+IF(COUNTIF('PLAN EMPLEADO'!I:I,Tabla2[[#This Row],[Correo]])=0,"No","Si")</f>
        <v>Si</v>
      </c>
      <c r="T55" s="3"/>
      <c r="U55" s="1"/>
    </row>
    <row r="56" spans="1:21" x14ac:dyDescent="0.2">
      <c r="A56" s="193" t="s">
        <v>11855</v>
      </c>
      <c r="B56" s="2" t="str">
        <f>+LEFT(Tabla2[[#This Row],[RutDV]],8)</f>
        <v>16780392</v>
      </c>
      <c r="C56" s="2" t="str">
        <f>+RIGHT(Tabla2[[#This Row],[RutDV]],1)</f>
        <v>K</v>
      </c>
      <c r="D56" s="2" t="s">
        <v>4599</v>
      </c>
      <c r="E56" s="2" t="str">
        <f>+Tabla2[[#This Row],[Nombres]]&amp;" "&amp;Tabla2[[#This Row],[Apellidos]]</f>
        <v>ALFONSO ANTONIO PINTO ARAYA</v>
      </c>
      <c r="F56" s="2" t="s">
        <v>3395</v>
      </c>
      <c r="G56" s="2" t="s">
        <v>3396</v>
      </c>
      <c r="H56" s="2" t="s">
        <v>5970</v>
      </c>
      <c r="I56" s="2" t="s">
        <v>3397</v>
      </c>
      <c r="J56" s="2">
        <v>19050</v>
      </c>
      <c r="K56" s="2" t="s">
        <v>3398</v>
      </c>
      <c r="L56" s="3">
        <v>42943</v>
      </c>
      <c r="M56" s="3" t="s">
        <v>2497</v>
      </c>
      <c r="O56" s="3"/>
      <c r="P56" s="3"/>
      <c r="Q56" s="3"/>
      <c r="R56" s="2">
        <v>4</v>
      </c>
      <c r="S56" s="36" t="str">
        <f>+IF(COUNTIF('PLAN EMPLEADO'!I:I,Tabla2[[#This Row],[Correo]])=0,"No","Si")</f>
        <v>Si</v>
      </c>
      <c r="T56" s="3"/>
      <c r="U56" s="1"/>
    </row>
    <row r="57" spans="1:21" x14ac:dyDescent="0.2">
      <c r="A57" s="118" t="s">
        <v>8620</v>
      </c>
      <c r="B57" s="118" t="str">
        <f>+LEFT(Tabla2[[#This Row],[RutDV]],8)</f>
        <v>15036480</v>
      </c>
      <c r="C57" s="118" t="str">
        <f>+RIGHT(Tabla2[[#This Row],[RutDV]],1)</f>
        <v>9</v>
      </c>
      <c r="D57" s="2" t="s">
        <v>3498</v>
      </c>
      <c r="E57" s="2" t="str">
        <f>+Tabla2[[#This Row],[Nombres]]&amp;" "&amp;Tabla2[[#This Row],[Apellidos]]</f>
        <v>CRISTIAN HUMBERTO TORO PORTILLA</v>
      </c>
      <c r="F57" s="2" t="s">
        <v>3499</v>
      </c>
      <c r="G57" s="2" t="s">
        <v>3500</v>
      </c>
      <c r="H57" s="2" t="s">
        <v>5965</v>
      </c>
      <c r="I57" s="2" t="s">
        <v>3501</v>
      </c>
      <c r="J57" s="2">
        <v>19077</v>
      </c>
      <c r="K57" s="2" t="s">
        <v>3502</v>
      </c>
      <c r="L57" s="3">
        <v>43234</v>
      </c>
      <c r="M57" s="3" t="s">
        <v>2497</v>
      </c>
      <c r="O57" s="3"/>
      <c r="P57" s="3"/>
      <c r="Q57" s="3"/>
      <c r="R57" s="2">
        <v>24</v>
      </c>
      <c r="S57" s="36" t="str">
        <f>+IF(COUNTIF('PLAN EMPLEADO'!I:I,Tabla2[[#This Row],[Correo]])=0,"No","Si")</f>
        <v>Si</v>
      </c>
      <c r="T57" s="98" t="s">
        <v>8436</v>
      </c>
      <c r="U57" s="1"/>
    </row>
    <row r="58" spans="1:21" x14ac:dyDescent="0.2">
      <c r="A58" s="2" t="s">
        <v>3419</v>
      </c>
      <c r="B58" s="2" t="str">
        <f>+LEFT(Tabla2[[#This Row],[RutDV]],8)</f>
        <v>17111568</v>
      </c>
      <c r="C58" s="2" t="str">
        <f>+RIGHT(Tabla2[[#This Row],[RutDV]],1)</f>
        <v>k</v>
      </c>
      <c r="D58" s="2" t="s">
        <v>426</v>
      </c>
      <c r="E58" s="2" t="str">
        <f>+Tabla2[[#This Row],[Nombres]]&amp;" "&amp;Tabla2[[#This Row],[Apellidos]]</f>
        <v>HECTOR PATRICIO GUERRA VELASQUEZ</v>
      </c>
      <c r="F58" s="2" t="s">
        <v>1695</v>
      </c>
      <c r="G58" s="2" t="s">
        <v>2030</v>
      </c>
      <c r="H58" s="2" t="s">
        <v>5968</v>
      </c>
      <c r="I58" s="2" t="s">
        <v>1048</v>
      </c>
      <c r="J58" s="2">
        <v>19205</v>
      </c>
      <c r="K58" s="2" t="s">
        <v>3821</v>
      </c>
      <c r="L58" s="3">
        <v>43120</v>
      </c>
      <c r="M58" s="3" t="s">
        <v>2497</v>
      </c>
      <c r="O58" s="3"/>
      <c r="P58" s="3"/>
      <c r="Q58" s="3"/>
      <c r="R58" s="2">
        <v>17</v>
      </c>
      <c r="S58" s="36" t="str">
        <f>+IF(COUNTIF('PLAN EMPLEADO'!I:I,Tabla2[[#This Row],[Correo]])=0,"No","Si")</f>
        <v>Si</v>
      </c>
      <c r="T58" s="98" t="s">
        <v>8436</v>
      </c>
      <c r="U58" s="1"/>
    </row>
    <row r="59" spans="1:21" x14ac:dyDescent="0.2">
      <c r="A59" s="2" t="s">
        <v>3419</v>
      </c>
      <c r="B59" s="2" t="str">
        <f>+LEFT(Tabla2[[#This Row],[RutDV]],8)</f>
        <v>25979356</v>
      </c>
      <c r="C59" s="2" t="str">
        <f>+RIGHT(Tabla2[[#This Row],[RutDV]],1)</f>
        <v>4</v>
      </c>
      <c r="D59" s="2" t="s">
        <v>5227</v>
      </c>
      <c r="E59" s="2" t="str">
        <f>+Tabla2[[#This Row],[Nombres]]&amp;" "&amp;Tabla2[[#This Row],[Apellidos]]</f>
        <v>LUIS FERNANDO HERNANDEZ VILLEGA</v>
      </c>
      <c r="F59" s="2" t="s">
        <v>5225</v>
      </c>
      <c r="G59" s="2" t="s">
        <v>5226</v>
      </c>
      <c r="H59" s="2" t="s">
        <v>5968</v>
      </c>
      <c r="K59" s="193" t="s">
        <v>7453</v>
      </c>
      <c r="L59" s="3">
        <v>43374</v>
      </c>
      <c r="M59" s="3" t="s">
        <v>2497</v>
      </c>
      <c r="O59" s="3"/>
      <c r="P59" s="3"/>
      <c r="Q59" s="3"/>
      <c r="R59" s="2"/>
      <c r="S59" s="36" t="str">
        <f>+IF(COUNTIF('PLAN EMPLEADO'!I:I,Tabla2[[#This Row],[Correo]])=0,"No","Si")</f>
        <v>Si</v>
      </c>
      <c r="T59" s="98" t="s">
        <v>8436</v>
      </c>
      <c r="U59" s="1"/>
    </row>
    <row r="60" spans="1:21" x14ac:dyDescent="0.2">
      <c r="A60" s="30" t="s">
        <v>3419</v>
      </c>
      <c r="B60" s="30" t="str">
        <f>+LEFT(Tabla2[[#This Row],[RutDV]],8)</f>
        <v>25995172</v>
      </c>
      <c r="C60" s="30" t="str">
        <f>+RIGHT(Tabla2[[#This Row],[RutDV]],1)</f>
        <v>0</v>
      </c>
      <c r="D60" s="193" t="s">
        <v>6692</v>
      </c>
      <c r="E60" s="31" t="str">
        <f>+Tabla2[[#This Row],[Nombres]]&amp;" "&amp;Tabla2[[#This Row],[Apellidos]]</f>
        <v>ANILETTE ELIZA ZÁRATE SILVA</v>
      </c>
      <c r="F60" s="2" t="s">
        <v>6705</v>
      </c>
      <c r="G60" s="2" t="s">
        <v>6706</v>
      </c>
      <c r="H60" s="2" t="s">
        <v>5968</v>
      </c>
      <c r="I60" s="2" t="s">
        <v>6880</v>
      </c>
      <c r="J60" s="30">
        <v>19030</v>
      </c>
      <c r="K60" s="2" t="s">
        <v>6892</v>
      </c>
      <c r="L60" s="3">
        <v>43696</v>
      </c>
      <c r="M60" s="32" t="s">
        <v>2497</v>
      </c>
      <c r="N60" s="32"/>
      <c r="O60" s="32"/>
      <c r="P60" s="32"/>
      <c r="Q60" s="32"/>
      <c r="R60" s="2"/>
      <c r="S60" s="36" t="str">
        <f>+IF(COUNTIF('PLAN EMPLEADO'!I:I,Tabla2[[#This Row],[Correo]])=0,"No","Si")</f>
        <v>Si</v>
      </c>
      <c r="T60" s="98"/>
      <c r="U60" s="1"/>
    </row>
    <row r="61" spans="1:21" x14ac:dyDescent="0.2">
      <c r="A61" s="2" t="s">
        <v>7238</v>
      </c>
      <c r="B61" s="2" t="str">
        <f>+LEFT(Tabla2[[#This Row],[RutDV]],8)</f>
        <v>19491848</v>
      </c>
      <c r="C61" s="2" t="str">
        <f>+RIGHT(Tabla2[[#This Row],[RutDV]],1)</f>
        <v>8</v>
      </c>
      <c r="D61" s="2" t="s">
        <v>3482</v>
      </c>
      <c r="E61" s="2" t="str">
        <f>+Tabla2[[#This Row],[Nombres]]&amp;" "&amp;Tabla2[[#This Row],[Apellidos]]</f>
        <v>RICHARD ANDRES VEGA VASQUEZ</v>
      </c>
      <c r="F61" s="2" t="s">
        <v>3483</v>
      </c>
      <c r="G61" s="2" t="s">
        <v>3484</v>
      </c>
      <c r="H61" s="2" t="s">
        <v>5963</v>
      </c>
      <c r="I61" s="2" t="s">
        <v>3485</v>
      </c>
      <c r="J61" s="2">
        <v>19130</v>
      </c>
      <c r="K61" s="2" t="s">
        <v>3486</v>
      </c>
      <c r="L61" s="3">
        <v>43207</v>
      </c>
      <c r="M61" s="3" t="s">
        <v>2494</v>
      </c>
      <c r="O61" s="3">
        <v>43710</v>
      </c>
      <c r="P61" s="3"/>
      <c r="Q61" s="3"/>
      <c r="R61" s="2">
        <v>20</v>
      </c>
      <c r="S61" s="36" t="str">
        <f>+IF(COUNTIF('PLAN EMPLEADO'!I:I,Tabla2[[#This Row],[Correo]])=0,"No","Si")</f>
        <v>Si</v>
      </c>
      <c r="T61" s="3"/>
      <c r="U61" s="1"/>
    </row>
    <row r="62" spans="1:21" x14ac:dyDescent="0.2">
      <c r="A62" s="2" t="s">
        <v>7238</v>
      </c>
      <c r="B62" s="2" t="str">
        <f>+LEFT(Tabla2[[#This Row],[RutDV]],8)</f>
        <v>13684902</v>
      </c>
      <c r="C62" s="2" t="str">
        <f>+RIGHT(Tabla2[[#This Row],[RutDV]],1)</f>
        <v>6</v>
      </c>
      <c r="D62" s="2" t="s">
        <v>3366</v>
      </c>
      <c r="E62" s="2" t="str">
        <f>+Tabla2[[#This Row],[Nombres]]&amp;" "&amp;Tabla2[[#This Row],[Apellidos]]</f>
        <v>KAREN ISABEL SOTO CUEVAS</v>
      </c>
      <c r="F62" s="2" t="s">
        <v>3367</v>
      </c>
      <c r="G62" s="2" t="s">
        <v>3368</v>
      </c>
      <c r="I62" s="2" t="s">
        <v>3369</v>
      </c>
      <c r="J62" s="2">
        <v>19060</v>
      </c>
      <c r="K62" s="2" t="s">
        <v>3370</v>
      </c>
      <c r="M62" s="3" t="s">
        <v>2494</v>
      </c>
      <c r="O62" s="3">
        <v>43255</v>
      </c>
      <c r="P62" s="3"/>
      <c r="Q62" s="3"/>
      <c r="R62" s="2">
        <v>1</v>
      </c>
      <c r="S62" s="36" t="str">
        <f>+IF(COUNTIF('PLAN EMPLEADO'!I:I,Tabla2[[#This Row],[Correo]])=0,"No","Si")</f>
        <v>No</v>
      </c>
      <c r="T62" s="3"/>
      <c r="U62" s="1"/>
    </row>
    <row r="63" spans="1:21" x14ac:dyDescent="0.2">
      <c r="A63" s="2" t="s">
        <v>7238</v>
      </c>
      <c r="B63" s="2" t="str">
        <f>+LEFT(Tabla2[[#This Row],[RutDV]],8)</f>
        <v>17939683</v>
      </c>
      <c r="C63" s="2" t="str">
        <f>+RIGHT(Tabla2[[#This Row],[RutDV]],1)</f>
        <v>1</v>
      </c>
      <c r="D63" s="2" t="s">
        <v>3399</v>
      </c>
      <c r="E63" s="2" t="str">
        <f>+Tabla2[[#This Row],[Nombres]]&amp;" "&amp;Tabla2[[#This Row],[Apellidos]]</f>
        <v>DANIELA ROMINA PHILLIPS AHUMADA</v>
      </c>
      <c r="F63" s="2" t="s">
        <v>3400</v>
      </c>
      <c r="G63" s="2" t="s">
        <v>2187</v>
      </c>
      <c r="I63" s="2" t="s">
        <v>3401</v>
      </c>
      <c r="J63" s="2">
        <v>19045</v>
      </c>
      <c r="K63" s="2" t="s">
        <v>3402</v>
      </c>
      <c r="M63" s="3" t="s">
        <v>2494</v>
      </c>
      <c r="O63" s="3">
        <v>43007</v>
      </c>
      <c r="P63" s="3"/>
      <c r="Q63" s="3"/>
      <c r="R63" s="2">
        <v>1</v>
      </c>
      <c r="S63" s="36" t="str">
        <f>+IF(COUNTIF('PLAN EMPLEADO'!I:I,Tabla2[[#This Row],[Correo]])=0,"No","Si")</f>
        <v>No</v>
      </c>
      <c r="T63" s="3"/>
      <c r="U63" s="1"/>
    </row>
    <row r="64" spans="1:21" x14ac:dyDescent="0.2">
      <c r="A64" s="2" t="s">
        <v>7238</v>
      </c>
      <c r="B64" s="2" t="str">
        <f>+LEFT(Tabla2[[#This Row],[RutDV]],8)</f>
        <v>18520549</v>
      </c>
      <c r="C64" s="2" t="str">
        <f>+RIGHT(Tabla2[[#This Row],[RutDV]],1)</f>
        <v>5</v>
      </c>
      <c r="D64" s="2" t="s">
        <v>10693</v>
      </c>
      <c r="E64" s="2" t="str">
        <f>+Tabla2[[#This Row],[Nombres]]&amp;" "&amp;Tabla2[[#This Row],[Apellidos]]</f>
        <v>FERNANDA MACARENA BLANCO MENESES</v>
      </c>
      <c r="F64" s="2" t="s">
        <v>3424</v>
      </c>
      <c r="G64" s="2" t="s">
        <v>3425</v>
      </c>
      <c r="I64" s="2" t="s">
        <v>3426</v>
      </c>
      <c r="J64" s="2">
        <v>19016</v>
      </c>
      <c r="K64" s="2" t="s">
        <v>3427</v>
      </c>
      <c r="L64" s="3">
        <v>43010</v>
      </c>
      <c r="M64" s="3" t="s">
        <v>2494</v>
      </c>
      <c r="O64" s="3">
        <v>43056</v>
      </c>
      <c r="P64" s="3"/>
      <c r="Q64" s="3"/>
      <c r="R64" s="2">
        <v>6</v>
      </c>
      <c r="S64" s="36" t="str">
        <f>+IF(COUNTIF('PLAN EMPLEADO'!I:I,Tabla2[[#This Row],[Correo]])=0,"No","Si")</f>
        <v>No</v>
      </c>
      <c r="T64" s="3"/>
      <c r="U64" s="1"/>
    </row>
    <row r="65" spans="1:21" x14ac:dyDescent="0.2">
      <c r="A65" s="2" t="s">
        <v>7238</v>
      </c>
      <c r="B65" s="2" t="str">
        <f>+LEFT(Tabla2[[#This Row],[RutDV]],8)</f>
        <v>18355596</v>
      </c>
      <c r="C65" s="2" t="str">
        <f>+RIGHT(Tabla2[[#This Row],[RutDV]],1)</f>
        <v>0</v>
      </c>
      <c r="D65" s="2" t="s">
        <v>3428</v>
      </c>
      <c r="E65" s="2" t="str">
        <f>+Tabla2[[#This Row],[Nombres]]&amp;" "&amp;Tabla2[[#This Row],[Apellidos]]</f>
        <v>PAULA BELEN AYALA ZAMORANO</v>
      </c>
      <c r="F65" s="2" t="s">
        <v>3429</v>
      </c>
      <c r="G65" s="2" t="s">
        <v>3430</v>
      </c>
      <c r="I65" s="2" t="s">
        <v>3431</v>
      </c>
      <c r="J65" s="2">
        <v>19077</v>
      </c>
      <c r="K65" s="2" t="s">
        <v>3432</v>
      </c>
      <c r="L65" s="3">
        <v>43070</v>
      </c>
      <c r="M65" s="3" t="s">
        <v>2494</v>
      </c>
      <c r="O65" s="3">
        <v>42816</v>
      </c>
      <c r="P65" s="3"/>
      <c r="Q65" s="3"/>
      <c r="R65" s="2">
        <v>5</v>
      </c>
      <c r="S65" s="36" t="str">
        <f>+IF(COUNTIF('PLAN EMPLEADO'!I:I,Tabla2[[#This Row],[Correo]])=0,"No","Si")</f>
        <v>No</v>
      </c>
      <c r="T65" s="3"/>
      <c r="U65" s="1"/>
    </row>
    <row r="66" spans="1:21" x14ac:dyDescent="0.2">
      <c r="A66" s="2" t="s">
        <v>3390</v>
      </c>
      <c r="B66" s="2" t="str">
        <f>+LEFT(Tabla2[[#This Row],[RutDV]],8)</f>
        <v>18758453</v>
      </c>
      <c r="C66" s="2" t="str">
        <f>+RIGHT(Tabla2[[#This Row],[RutDV]],1)</f>
        <v>1</v>
      </c>
      <c r="D66" s="37" t="s">
        <v>5632</v>
      </c>
      <c r="E66" s="58" t="str">
        <f>+Tabla2[[#This Row],[Nombres]]&amp;" "&amp;Tabla2[[#This Row],[Apellidos]]</f>
        <v>GENESIS GALILEA MONTES MONTES</v>
      </c>
      <c r="F66" s="57" t="s">
        <v>5660</v>
      </c>
      <c r="G66" s="57" t="s">
        <v>5661</v>
      </c>
      <c r="H66" s="57" t="s">
        <v>5965</v>
      </c>
      <c r="I66" s="57" t="s">
        <v>6058</v>
      </c>
      <c r="J66" s="57">
        <v>19325</v>
      </c>
      <c r="K66" s="57" t="s">
        <v>5725</v>
      </c>
      <c r="L66" s="59">
        <v>43578</v>
      </c>
      <c r="M66" s="195" t="s">
        <v>2494</v>
      </c>
      <c r="N66" s="195" t="s">
        <v>10408</v>
      </c>
      <c r="O66" s="59"/>
      <c r="P66" s="59"/>
      <c r="Q66" s="59"/>
      <c r="R66" s="57">
        <v>54</v>
      </c>
      <c r="S66" s="58" t="str">
        <f>+IF(COUNTIF('PLAN EMPLEADO'!I:I,Tabla2[[#This Row],[Correo]])=0,"No","Si")</f>
        <v>Si</v>
      </c>
      <c r="T66" s="98" t="s">
        <v>8436</v>
      </c>
      <c r="U66" s="1"/>
    </row>
    <row r="67" spans="1:21" x14ac:dyDescent="0.2">
      <c r="A67" s="2" t="s">
        <v>3390</v>
      </c>
      <c r="B67" s="2" t="str">
        <f>+LEFT(Tabla2[[#This Row],[RutDV]],8)</f>
        <v>17998592</v>
      </c>
      <c r="C67" s="2" t="str">
        <f>+RIGHT(Tabla2[[#This Row],[RutDV]],1)</f>
        <v>6</v>
      </c>
      <c r="D67" s="2" t="s">
        <v>349</v>
      </c>
      <c r="E67" s="2" t="str">
        <f>+Tabla2[[#This Row],[Nombres]]&amp;" "&amp;Tabla2[[#This Row],[Apellidos]]</f>
        <v>KATHERINE NICOLT DIAZ BARRAZA</v>
      </c>
      <c r="F67" s="2" t="s">
        <v>1905</v>
      </c>
      <c r="G67" s="2" t="s">
        <v>1906</v>
      </c>
      <c r="H67" s="2" t="s">
        <v>5965</v>
      </c>
      <c r="I67" s="2" t="s">
        <v>972</v>
      </c>
      <c r="J67" s="2">
        <v>19028</v>
      </c>
      <c r="K67" s="2" t="s">
        <v>2780</v>
      </c>
      <c r="L67" s="3">
        <v>43313</v>
      </c>
      <c r="M67" s="195" t="s">
        <v>2494</v>
      </c>
      <c r="O67" s="3">
        <v>44013</v>
      </c>
      <c r="P67" s="3"/>
      <c r="Q67" s="3"/>
      <c r="R67" s="2">
        <v>25</v>
      </c>
      <c r="S67" s="36" t="str">
        <f>+IF(COUNTIF('PLAN EMPLEADO'!I:I,Tabla2[[#This Row],[Correo]])=0,"No","Si")</f>
        <v>Si</v>
      </c>
      <c r="T67" s="98" t="s">
        <v>8436</v>
      </c>
      <c r="U67" s="1"/>
    </row>
    <row r="68" spans="1:21" x14ac:dyDescent="0.2">
      <c r="A68" s="2" t="s">
        <v>3390</v>
      </c>
      <c r="B68" s="2" t="str">
        <f>+LEFT(Tabla2[[#This Row],[RutDV]],8)</f>
        <v>17244391</v>
      </c>
      <c r="C68" s="2" t="str">
        <f>+RIGHT(Tabla2[[#This Row],[RutDV]],1)</f>
        <v>5</v>
      </c>
      <c r="D68" s="2" t="s">
        <v>3823</v>
      </c>
      <c r="E68" s="2" t="str">
        <f>+Tabla2[[#This Row],[Nombres]]&amp;" "&amp;Tabla2[[#This Row],[Apellidos]]</f>
        <v>ALEJANDRA VALENTINA GONZALEZ PULGAR</v>
      </c>
      <c r="F68" s="2" t="s">
        <v>3785</v>
      </c>
      <c r="G68" s="2" t="s">
        <v>3786</v>
      </c>
      <c r="H68" s="2" t="s">
        <v>5965</v>
      </c>
      <c r="I68" s="2" t="s">
        <v>3824</v>
      </c>
      <c r="J68" s="2">
        <v>19022</v>
      </c>
      <c r="K68" s="2" t="s">
        <v>3825</v>
      </c>
      <c r="L68" s="3">
        <v>43326</v>
      </c>
      <c r="M68" s="3" t="s">
        <v>2494</v>
      </c>
      <c r="O68" s="3">
        <v>44013</v>
      </c>
      <c r="P68" s="3"/>
      <c r="Q68" s="3"/>
      <c r="R68" s="2"/>
      <c r="S68" s="36" t="str">
        <f>+IF(COUNTIF('PLAN EMPLEADO'!I:I,Tabla2[[#This Row],[Correo]])=0,"No","Si")</f>
        <v>Si</v>
      </c>
      <c r="T68" s="98" t="s">
        <v>8436</v>
      </c>
      <c r="U68" s="1"/>
    </row>
    <row r="69" spans="1:21" x14ac:dyDescent="0.2">
      <c r="A69" s="2" t="s">
        <v>3390</v>
      </c>
      <c r="B69" s="2" t="str">
        <f>+LEFT(Tabla2[[#This Row],[RutDV]],8)</f>
        <v>17854931</v>
      </c>
      <c r="C69" s="2" t="str">
        <f>+RIGHT(Tabla2[[#This Row],[RutDV]],1)</f>
        <v>6</v>
      </c>
      <c r="D69" s="2" t="s">
        <v>4052</v>
      </c>
      <c r="E69" s="26" t="str">
        <f>+Tabla2[[#This Row],[Nombres]]&amp;" "&amp;Tabla2[[#This Row],[Apellidos]]</f>
        <v>JUAN IGNACIO PARADA VENEGAS</v>
      </c>
      <c r="F69" s="2" t="s">
        <v>2364</v>
      </c>
      <c r="G69" s="2" t="s">
        <v>4021</v>
      </c>
      <c r="H69" s="2" t="s">
        <v>5965</v>
      </c>
      <c r="I69" s="2" t="s">
        <v>4079</v>
      </c>
      <c r="J69" s="2">
        <v>19220</v>
      </c>
      <c r="K69" s="2" t="s">
        <v>4106</v>
      </c>
      <c r="L69" s="3">
        <v>43354</v>
      </c>
      <c r="M69" s="3" t="s">
        <v>2494</v>
      </c>
      <c r="O69" s="3">
        <v>44013</v>
      </c>
      <c r="P69" s="3"/>
      <c r="Q69" s="3"/>
      <c r="R69" s="2">
        <v>37</v>
      </c>
      <c r="S69" s="36" t="str">
        <f>+IF(COUNTIF('PLAN EMPLEADO'!I:I,Tabla2[[#This Row],[Correo]])=0,"No","Si")</f>
        <v>Si</v>
      </c>
      <c r="T69" s="98" t="s">
        <v>8436</v>
      </c>
      <c r="U69" s="1"/>
    </row>
    <row r="70" spans="1:21" x14ac:dyDescent="0.2">
      <c r="A70" s="2" t="s">
        <v>3390</v>
      </c>
      <c r="B70" s="2" t="str">
        <f>+LEFT(Tabla2[[#This Row],[RutDV]],8)</f>
        <v>16878779</v>
      </c>
      <c r="C70" s="2" t="str">
        <f>+RIGHT(Tabla2[[#This Row],[RutDV]],1)</f>
        <v>0</v>
      </c>
      <c r="D70" s="33" t="s">
        <v>5799</v>
      </c>
      <c r="E70" s="34" t="str">
        <f>+Tabla2[[#This Row],[Nombres]]&amp;" "&amp;Tabla2[[#This Row],[Apellidos]]</f>
        <v>PRISCILA YOHANA RAMIREZ QUICHILLAO</v>
      </c>
      <c r="F70" s="33" t="s">
        <v>5773</v>
      </c>
      <c r="G70" s="33" t="s">
        <v>5774</v>
      </c>
      <c r="H70" s="2" t="s">
        <v>5965</v>
      </c>
      <c r="I70" s="33" t="s">
        <v>5819</v>
      </c>
      <c r="J70" s="33">
        <v>19333</v>
      </c>
      <c r="K70" s="33" t="s">
        <v>5839</v>
      </c>
      <c r="L70" s="35">
        <v>43568</v>
      </c>
      <c r="M70" s="3" t="s">
        <v>2494</v>
      </c>
      <c r="N70" s="35"/>
      <c r="O70" s="3">
        <v>44013</v>
      </c>
      <c r="P70" s="35"/>
      <c r="Q70" s="35"/>
      <c r="R70" s="33">
        <v>53</v>
      </c>
      <c r="S70" s="36" t="str">
        <f>+IF(COUNTIF('PLAN EMPLEADO'!I:I,Tabla2[[#This Row],[Correo]])=0,"No","Si")</f>
        <v>Si</v>
      </c>
      <c r="T70" s="98" t="s">
        <v>8436</v>
      </c>
      <c r="U70" s="1"/>
    </row>
    <row r="71" spans="1:21" x14ac:dyDescent="0.2">
      <c r="A71" s="2" t="s">
        <v>3390</v>
      </c>
      <c r="B71" s="2" t="str">
        <f>+LEFT(Tabla2[[#This Row],[RutDV]],8)</f>
        <v>16714556</v>
      </c>
      <c r="C71" s="2" t="str">
        <f>+RIGHT(Tabla2[[#This Row],[RutDV]],1)</f>
        <v>6</v>
      </c>
      <c r="D71" s="2" t="s">
        <v>3872</v>
      </c>
      <c r="E71" s="2" t="str">
        <f>+Tabla2[[#This Row],[Nombres]]&amp;" "&amp;Tabla2[[#This Row],[Apellidos]]</f>
        <v>MARCELO FELIPE TOLOZA FIEDLER</v>
      </c>
      <c r="F71" s="2" t="s">
        <v>3789</v>
      </c>
      <c r="G71" s="2" t="s">
        <v>3790</v>
      </c>
      <c r="H71" s="2" t="s">
        <v>5965</v>
      </c>
      <c r="I71" s="2" t="s">
        <v>3873</v>
      </c>
      <c r="J71" s="2">
        <v>19053</v>
      </c>
      <c r="K71" s="2" t="s">
        <v>3874</v>
      </c>
      <c r="L71" s="3">
        <v>43405</v>
      </c>
      <c r="M71" s="3" t="s">
        <v>2494</v>
      </c>
      <c r="O71" s="3">
        <v>43764</v>
      </c>
      <c r="P71" s="3"/>
      <c r="Q71" s="3"/>
      <c r="R71" s="2">
        <v>35</v>
      </c>
      <c r="S71" s="36" t="str">
        <f>+IF(COUNTIF('PLAN EMPLEADO'!I:I,Tabla2[[#This Row],[Correo]])=0,"No","Si")</f>
        <v>Si</v>
      </c>
      <c r="T71" s="3"/>
      <c r="U71" s="1"/>
    </row>
    <row r="72" spans="1:21" x14ac:dyDescent="0.2">
      <c r="A72" s="2" t="s">
        <v>7240</v>
      </c>
      <c r="B72" s="2" t="str">
        <f>+LEFT(Tabla2[[#This Row],[RutDV]],8)</f>
        <v>24257069</v>
      </c>
      <c r="C72" s="2" t="str">
        <f>+RIGHT(Tabla2[[#This Row],[RutDV]],1)</f>
        <v>3</v>
      </c>
      <c r="D72" s="2" t="s">
        <v>3491</v>
      </c>
      <c r="E72" s="2" t="str">
        <f>+Tabla2[[#This Row],[Nombres]]&amp;" "&amp;Tabla2[[#This Row],[Apellidos]]</f>
        <v>NELSON ALEJANDRO AMPUERO ESPINOZA</v>
      </c>
      <c r="F72" s="2" t="s">
        <v>3492</v>
      </c>
      <c r="G72" s="2" t="s">
        <v>3493</v>
      </c>
      <c r="K72" s="2" t="s">
        <v>3494</v>
      </c>
      <c r="L72" s="3">
        <v>43221</v>
      </c>
      <c r="M72" s="3" t="s">
        <v>2494</v>
      </c>
      <c r="O72" s="3">
        <v>43449</v>
      </c>
      <c r="P72" s="3"/>
      <c r="Q72" s="3"/>
      <c r="R72" s="2"/>
      <c r="S72" s="36" t="str">
        <f>+IF(COUNTIF('PLAN EMPLEADO'!I:I,Tabla2[[#This Row],[Correo]])=0,"No","Si")</f>
        <v>No</v>
      </c>
      <c r="T72" s="3"/>
      <c r="U72" s="1"/>
    </row>
    <row r="73" spans="1:21" x14ac:dyDescent="0.2">
      <c r="A73" s="2" t="s">
        <v>7243</v>
      </c>
      <c r="B73" s="2" t="str">
        <f>+LEFT(Tabla2[[#This Row],[RutDV]],8)</f>
        <v>16933175</v>
      </c>
      <c r="C73" s="2" t="str">
        <f>+RIGHT(Tabla2[[#This Row],[RutDV]],1)</f>
        <v>8</v>
      </c>
      <c r="D73" s="2" t="s">
        <v>559</v>
      </c>
      <c r="E73" s="2" t="str">
        <f>+Tabla2[[#This Row],[Nombres]]&amp;" "&amp;Tabla2[[#This Row],[Apellidos]]</f>
        <v>YESENIA MAKARENA SEPULVEDA PINILLO</v>
      </c>
      <c r="F73" s="2" t="s">
        <v>2260</v>
      </c>
      <c r="G73" s="2" t="s">
        <v>2261</v>
      </c>
      <c r="H73" s="2" t="s">
        <v>5971</v>
      </c>
      <c r="I73" s="2" t="s">
        <v>1176</v>
      </c>
      <c r="J73" s="2">
        <v>19218</v>
      </c>
      <c r="K73" s="2" t="s">
        <v>2980</v>
      </c>
      <c r="L73" s="3">
        <v>43405</v>
      </c>
      <c r="M73" s="90" t="s">
        <v>2494</v>
      </c>
      <c r="N73" s="90"/>
      <c r="O73" s="3">
        <v>43892</v>
      </c>
      <c r="P73" s="3"/>
      <c r="Q73" s="3"/>
      <c r="R73" s="2">
        <v>22</v>
      </c>
      <c r="S73" s="36" t="str">
        <f>+IF(COUNTIF('PLAN EMPLEADO'!I:I,Tabla2[[#This Row],[Correo]])=0,"No","Si")</f>
        <v>Si</v>
      </c>
      <c r="T73" s="90"/>
      <c r="U73" s="1"/>
    </row>
    <row r="74" spans="1:21" x14ac:dyDescent="0.2">
      <c r="A74" s="2" t="s">
        <v>7243</v>
      </c>
      <c r="B74" s="2" t="str">
        <f>+LEFT(Tabla2[[#This Row],[RutDV]],8)</f>
        <v>19698197</v>
      </c>
      <c r="C74" s="2" t="str">
        <f>+RIGHT(Tabla2[[#This Row],[RutDV]],1)</f>
        <v>7</v>
      </c>
      <c r="D74" s="2" t="s">
        <v>3454</v>
      </c>
      <c r="E74" s="2" t="str">
        <f>+Tabla2[[#This Row],[Nombres]]&amp;" "&amp;Tabla2[[#This Row],[Apellidos]]</f>
        <v>MERELYN CHAROL MARIN VILLARROEL</v>
      </c>
      <c r="F74" s="2" t="s">
        <v>3455</v>
      </c>
      <c r="G74" s="2" t="s">
        <v>3456</v>
      </c>
      <c r="H74" s="2" t="s">
        <v>5971</v>
      </c>
      <c r="I74" s="2" t="s">
        <v>3457</v>
      </c>
      <c r="J74" s="2">
        <v>19126</v>
      </c>
      <c r="K74" s="2" t="s">
        <v>3458</v>
      </c>
      <c r="L74" s="3">
        <v>43178</v>
      </c>
      <c r="M74" s="3" t="s">
        <v>2494</v>
      </c>
      <c r="O74" s="3">
        <v>43480</v>
      </c>
      <c r="P74" s="3"/>
      <c r="Q74" s="3"/>
      <c r="R74" s="2">
        <v>12</v>
      </c>
      <c r="S74" s="36" t="str">
        <f>+IF(COUNTIF('PLAN EMPLEADO'!I:I,Tabla2[[#This Row],[Correo]])=0,"No","Si")</f>
        <v>Si</v>
      </c>
      <c r="T74" s="3"/>
      <c r="U74" s="1"/>
    </row>
    <row r="75" spans="1:21" x14ac:dyDescent="0.2">
      <c r="A75" s="2" t="s">
        <v>7243</v>
      </c>
      <c r="B75" s="2" t="str">
        <f>+LEFT(Tabla2[[#This Row],[RutDV]],8)</f>
        <v>17644508</v>
      </c>
      <c r="C75" s="2" t="str">
        <f>+RIGHT(Tabla2[[#This Row],[RutDV]],1)</f>
        <v>4</v>
      </c>
      <c r="D75" s="2" t="s">
        <v>3343</v>
      </c>
      <c r="E75" s="2" t="str">
        <f>+Tabla2[[#This Row],[Nombres]]&amp;" "&amp;Tabla2[[#This Row],[Apellidos]]</f>
        <v>GABRIELA ALEJANDRA TORO BARRAZA</v>
      </c>
      <c r="F75" s="2" t="s">
        <v>3469</v>
      </c>
      <c r="G75" s="2" t="s">
        <v>3470</v>
      </c>
      <c r="H75" s="2" t="s">
        <v>5971</v>
      </c>
      <c r="I75" s="2" t="s">
        <v>3471</v>
      </c>
      <c r="J75" s="2">
        <v>19068</v>
      </c>
      <c r="K75" s="2" t="s">
        <v>3472</v>
      </c>
      <c r="L75" s="3">
        <v>43200</v>
      </c>
      <c r="M75" s="3" t="s">
        <v>2494</v>
      </c>
      <c r="O75" s="3">
        <v>43616</v>
      </c>
      <c r="P75" s="3"/>
      <c r="Q75" s="3"/>
      <c r="R75" s="2">
        <v>5</v>
      </c>
      <c r="S75" s="36" t="str">
        <f>+IF(COUNTIF('PLAN EMPLEADO'!I:I,Tabla2[[#This Row],[Correo]])=0,"No","Si")</f>
        <v>Si</v>
      </c>
      <c r="T75" s="3"/>
      <c r="U75" s="1"/>
    </row>
    <row r="76" spans="1:21" x14ac:dyDescent="0.2">
      <c r="A76" s="2" t="s">
        <v>7243</v>
      </c>
      <c r="B76" s="2" t="str">
        <f>+LEFT(Tabla2[[#This Row],[RutDV]],8)</f>
        <v>17232021</v>
      </c>
      <c r="C76" s="2" t="str">
        <f>+RIGHT(Tabla2[[#This Row],[RutDV]],1)</f>
        <v>K</v>
      </c>
      <c r="D76" s="2" t="s">
        <v>3348</v>
      </c>
      <c r="E76" s="2" t="str">
        <f>+Tabla2[[#This Row],[Nombres]]&amp;" "&amp;Tabla2[[#This Row],[Apellidos]]</f>
        <v>RODRIGO ANTONIO  ALMENDRA GUTIERREZ</v>
      </c>
      <c r="F76" s="2" t="s">
        <v>3349</v>
      </c>
      <c r="G76" s="2" t="s">
        <v>3350</v>
      </c>
      <c r="I76" s="2" t="s">
        <v>3351</v>
      </c>
      <c r="J76" s="2">
        <v>19003</v>
      </c>
      <c r="K76" s="2" t="s">
        <v>3352</v>
      </c>
      <c r="M76" s="3" t="s">
        <v>2494</v>
      </c>
      <c r="O76" s="3">
        <v>42928</v>
      </c>
      <c r="P76" s="3"/>
      <c r="Q76" s="3"/>
      <c r="R76" s="2">
        <v>1</v>
      </c>
      <c r="S76" s="36" t="str">
        <f>+IF(COUNTIF('PLAN EMPLEADO'!I:I,Tabla2[[#This Row],[Correo]])=0,"No","Si")</f>
        <v>No</v>
      </c>
      <c r="T76" s="3"/>
    </row>
    <row r="77" spans="1:21" x14ac:dyDescent="0.2">
      <c r="A77" s="2" t="s">
        <v>7243</v>
      </c>
      <c r="B77" s="2" t="str">
        <f>+LEFT(Tabla2[[#This Row],[RutDV]],8)</f>
        <v>16431494</v>
      </c>
      <c r="C77" s="2" t="str">
        <f>+RIGHT(Tabla2[[#This Row],[RutDV]],1)</f>
        <v>4</v>
      </c>
      <c r="D77" s="2" t="s">
        <v>3371</v>
      </c>
      <c r="E77" s="2" t="str">
        <f>+Tabla2[[#This Row],[Nombres]]&amp;" "&amp;Tabla2[[#This Row],[Apellidos]]</f>
        <v>CLAUDIA EUGENIA PARDO HERNANDEZ</v>
      </c>
      <c r="F77" s="2" t="s">
        <v>3372</v>
      </c>
      <c r="G77" s="2" t="s">
        <v>3373</v>
      </c>
      <c r="I77" s="2" t="s">
        <v>3374</v>
      </c>
      <c r="J77" s="2">
        <v>19043</v>
      </c>
      <c r="K77" s="2" t="s">
        <v>3375</v>
      </c>
      <c r="M77" s="3" t="s">
        <v>2494</v>
      </c>
      <c r="O77" s="3">
        <v>42936</v>
      </c>
      <c r="P77" s="3"/>
      <c r="Q77" s="3"/>
      <c r="R77" s="2">
        <v>1</v>
      </c>
      <c r="S77" s="36" t="str">
        <f>+IF(COUNTIF('PLAN EMPLEADO'!I:I,Tabla2[[#This Row],[Correo]])=0,"No","Si")</f>
        <v>No</v>
      </c>
      <c r="T77" s="3"/>
    </row>
    <row r="78" spans="1:21" x14ac:dyDescent="0.2">
      <c r="A78" s="2" t="s">
        <v>7243</v>
      </c>
      <c r="B78" s="2" t="str">
        <f>+LEFT(Tabla2[[#This Row],[RutDV]],8)</f>
        <v>15940573</v>
      </c>
      <c r="C78" s="2" t="str">
        <f>+RIGHT(Tabla2[[#This Row],[RutDV]],1)</f>
        <v>7</v>
      </c>
      <c r="D78" s="2" t="s">
        <v>3386</v>
      </c>
      <c r="E78" s="2" t="str">
        <f>+Tabla2[[#This Row],[Nombres]]&amp;" "&amp;Tabla2[[#This Row],[Apellidos]]</f>
        <v>DANIELA ANDREA GONZALEZ RUZ</v>
      </c>
      <c r="F78" s="2" t="s">
        <v>1659</v>
      </c>
      <c r="G78" s="2" t="s">
        <v>3387</v>
      </c>
      <c r="I78" s="2" t="s">
        <v>3388</v>
      </c>
      <c r="J78" s="2">
        <v>19022</v>
      </c>
      <c r="K78" s="2" t="s">
        <v>3389</v>
      </c>
      <c r="M78" s="3" t="s">
        <v>2494</v>
      </c>
      <c r="O78" s="3">
        <v>43150</v>
      </c>
      <c r="P78" s="3"/>
      <c r="Q78" s="3"/>
      <c r="R78" s="2">
        <v>1</v>
      </c>
      <c r="S78" s="36" t="str">
        <f>+IF(COUNTIF('PLAN EMPLEADO'!I:I,Tabla2[[#This Row],[Correo]])=0,"No","Si")</f>
        <v>No</v>
      </c>
      <c r="T78" s="3"/>
    </row>
    <row r="79" spans="1:21" x14ac:dyDescent="0.2">
      <c r="A79" s="2" t="s">
        <v>7243</v>
      </c>
      <c r="B79" s="2" t="str">
        <f>+LEFT(Tabla2[[#This Row],[RutDV]],8)</f>
        <v>17715326</v>
      </c>
      <c r="C79" s="2" t="str">
        <f>+RIGHT(Tabla2[[#This Row],[RutDV]],1)</f>
        <v>5</v>
      </c>
      <c r="D79" s="2" t="s">
        <v>3464</v>
      </c>
      <c r="E79" s="2" t="str">
        <f>+Tabla2[[#This Row],[Nombres]]&amp;" "&amp;Tabla2[[#This Row],[Apellidos]]</f>
        <v>CRISTIAN GUSTAVO SEGOVIA DELMONT</v>
      </c>
      <c r="F79" s="2" t="s">
        <v>3465</v>
      </c>
      <c r="G79" s="2" t="s">
        <v>3466</v>
      </c>
      <c r="I79" s="2" t="s">
        <v>3467</v>
      </c>
      <c r="J79" s="2">
        <v>19107</v>
      </c>
      <c r="K79" s="2" t="s">
        <v>3468</v>
      </c>
      <c r="L79" s="3">
        <v>43185</v>
      </c>
      <c r="M79" s="3" t="s">
        <v>2494</v>
      </c>
      <c r="O79" s="3">
        <v>43234</v>
      </c>
      <c r="P79" s="3"/>
      <c r="Q79" s="3"/>
      <c r="R79" s="2">
        <v>10</v>
      </c>
      <c r="S79" s="36" t="str">
        <f>+IF(COUNTIF('PLAN EMPLEADO'!I:I,Tabla2[[#This Row],[Correo]])=0,"No","Si")</f>
        <v>No</v>
      </c>
      <c r="T79" s="3"/>
    </row>
    <row r="80" spans="1:21" x14ac:dyDescent="0.2">
      <c r="A80" s="118" t="s">
        <v>8619</v>
      </c>
      <c r="B80" s="118" t="str">
        <f>+LEFT(Tabla2[[#This Row],[RutDV]],8)</f>
        <v>16769894</v>
      </c>
      <c r="C80" s="118" t="str">
        <f>+RIGHT(Tabla2[[#This Row],[RutDV]],1)</f>
        <v>8</v>
      </c>
      <c r="D80" s="37" t="s">
        <v>5894</v>
      </c>
      <c r="E80" s="119" t="str">
        <f>+Tabla2[[#This Row],[Nombres]]&amp;" "&amp;Tabla2[[#This Row],[Apellidos]]</f>
        <v>CHRISTEL ELIZABETH MENDEZ SANHUEZA</v>
      </c>
      <c r="F80" s="118" t="s">
        <v>5878</v>
      </c>
      <c r="G80" s="118" t="s">
        <v>5879</v>
      </c>
      <c r="H80" s="118" t="s">
        <v>7317</v>
      </c>
      <c r="I80" s="118" t="s">
        <v>5915</v>
      </c>
      <c r="J80" s="118">
        <v>19252</v>
      </c>
      <c r="K80" s="118" t="s">
        <v>5936</v>
      </c>
      <c r="L80" s="120">
        <v>43578</v>
      </c>
      <c r="M80" s="195" t="s">
        <v>2494</v>
      </c>
      <c r="N80" s="120"/>
      <c r="O80" s="120">
        <v>44201</v>
      </c>
      <c r="P80" s="120"/>
      <c r="Q80" s="120"/>
      <c r="R80" s="120">
        <v>54</v>
      </c>
      <c r="S80" s="119" t="str">
        <f>+IF(COUNTIF('PLAN EMPLEADO'!I:I,Tabla2[[#This Row],[Correo]])=0,"No","Si")</f>
        <v>Si</v>
      </c>
      <c r="T80" s="120"/>
    </row>
    <row r="81" spans="1:20" x14ac:dyDescent="0.2">
      <c r="A81" s="2" t="s">
        <v>3353</v>
      </c>
      <c r="B81" s="2" t="str">
        <f>+LEFT(Tabla2[[#This Row],[RutDV]],8)</f>
        <v>17268870</v>
      </c>
      <c r="C81" s="2" t="str">
        <f>+RIGHT(Tabla2[[#This Row],[RutDV]],1)</f>
        <v>5</v>
      </c>
      <c r="D81" s="2" t="s">
        <v>2513</v>
      </c>
      <c r="E81" s="2" t="str">
        <f>+Tabla2[[#This Row],[Nombres]]&amp;" "&amp;Tabla2[[#This Row],[Apellidos]]</f>
        <v>MELANIE IVONNE MORALES NORAMBUENA</v>
      </c>
      <c r="F81" s="2" t="s">
        <v>3433</v>
      </c>
      <c r="G81" s="2" t="s">
        <v>3434</v>
      </c>
      <c r="I81" s="2" t="s">
        <v>3435</v>
      </c>
      <c r="J81" s="2">
        <v>19097</v>
      </c>
      <c r="K81" s="2" t="s">
        <v>3436</v>
      </c>
      <c r="L81" s="3">
        <v>43133</v>
      </c>
      <c r="M81" s="3" t="s">
        <v>2494</v>
      </c>
      <c r="O81" s="3">
        <v>43343</v>
      </c>
      <c r="P81" s="3"/>
      <c r="Q81" s="3"/>
      <c r="R81" s="2">
        <v>5</v>
      </c>
      <c r="S81" s="36" t="str">
        <f>+IF(COUNTIF('PLAN EMPLEADO'!I:I,Tabla2[[#This Row],[Correo]])=0,"No","Si")</f>
        <v>No</v>
      </c>
      <c r="T81" s="3"/>
    </row>
    <row r="82" spans="1:20" x14ac:dyDescent="0.2">
      <c r="A82" s="2" t="s">
        <v>3353</v>
      </c>
      <c r="B82" s="2" t="str">
        <f>+LEFT(Tabla2[[#This Row],[RutDV]],8)</f>
        <v>15982222</v>
      </c>
      <c r="C82" s="2" t="str">
        <f>+RIGHT(Tabla2[[#This Row],[RutDV]],1)</f>
        <v>2</v>
      </c>
      <c r="D82" s="2" t="s">
        <v>3357</v>
      </c>
      <c r="E82" s="2" t="str">
        <f>+Tabla2[[#This Row],[Nombres]]&amp;" "&amp;Tabla2[[#This Row],[Apellidos]]</f>
        <v>RODRIGO JAVIER CAMPUSANO SILVA</v>
      </c>
      <c r="F82" s="2" t="s">
        <v>3358</v>
      </c>
      <c r="G82" s="2" t="s">
        <v>3359</v>
      </c>
      <c r="I82" s="2" t="s">
        <v>3360</v>
      </c>
      <c r="J82" s="2">
        <v>19060</v>
      </c>
      <c r="K82" s="2" t="s">
        <v>3361</v>
      </c>
      <c r="M82" s="3" t="s">
        <v>2494</v>
      </c>
      <c r="O82" s="3">
        <v>42978</v>
      </c>
      <c r="P82" s="3"/>
      <c r="Q82" s="3"/>
      <c r="R82" s="2">
        <v>1</v>
      </c>
      <c r="S82" s="36" t="str">
        <f>+IF(COUNTIF('PLAN EMPLEADO'!I:I,Tabla2[[#This Row],[Correo]])=0,"No","Si")</f>
        <v>No</v>
      </c>
      <c r="T82" s="3"/>
    </row>
    <row r="83" spans="1:20" x14ac:dyDescent="0.2">
      <c r="A83" s="2" t="s">
        <v>3353</v>
      </c>
      <c r="B83" s="2" t="str">
        <f>+LEFT(Tabla2[[#This Row],[RutDV]],8)</f>
        <v>18355351</v>
      </c>
      <c r="C83" s="2" t="str">
        <f>+RIGHT(Tabla2[[#This Row],[RutDV]],1)</f>
        <v>8</v>
      </c>
      <c r="D83" s="2" t="s">
        <v>3381</v>
      </c>
      <c r="E83" s="2" t="str">
        <f>+Tabla2[[#This Row],[Nombres]]&amp;" "&amp;Tabla2[[#This Row],[Apellidos]]</f>
        <v>ANGEL MIGUEL PIZARRO VASQUEZ</v>
      </c>
      <c r="F83" s="2" t="s">
        <v>3382</v>
      </c>
      <c r="G83" s="2" t="s">
        <v>3383</v>
      </c>
      <c r="I83" s="2" t="s">
        <v>3384</v>
      </c>
      <c r="J83" s="2">
        <v>19048</v>
      </c>
      <c r="K83" s="2" t="s">
        <v>3385</v>
      </c>
      <c r="M83" s="3" t="s">
        <v>2494</v>
      </c>
      <c r="O83" s="3">
        <v>43095</v>
      </c>
      <c r="P83" s="3"/>
      <c r="Q83" s="3"/>
      <c r="R83" s="2">
        <v>1</v>
      </c>
      <c r="S83" s="36" t="str">
        <f>+IF(COUNTIF('PLAN EMPLEADO'!I:I,Tabla2[[#This Row],[Correo]])=0,"No","Si")</f>
        <v>No</v>
      </c>
      <c r="T83" s="3"/>
    </row>
    <row r="84" spans="1:20" x14ac:dyDescent="0.2">
      <c r="A84" s="2" t="s">
        <v>7241</v>
      </c>
      <c r="B84" s="2" t="str">
        <f>+LEFT(Tabla2[[#This Row],[RutDV]],8)</f>
        <v>15451219</v>
      </c>
      <c r="C84" s="2" t="str">
        <f>+RIGHT(Tabla2[[#This Row],[RutDV]],1)</f>
        <v>5</v>
      </c>
      <c r="D84" s="2" t="s">
        <v>2508</v>
      </c>
      <c r="E84" s="2" t="str">
        <f>+Tabla2[[#This Row],[Nombres]]&amp;" "&amp;Tabla2[[#This Row],[Apellidos]]</f>
        <v>JULIO ENRIQUE EGAÑA TABILO</v>
      </c>
      <c r="F84" s="2" t="s">
        <v>3403</v>
      </c>
      <c r="G84" s="2" t="s">
        <v>3404</v>
      </c>
      <c r="H84" s="193" t="s">
        <v>5968</v>
      </c>
      <c r="I84" s="2" t="s">
        <v>3405</v>
      </c>
      <c r="J84" s="2">
        <v>19106</v>
      </c>
      <c r="K84" s="2" t="s">
        <v>5218</v>
      </c>
      <c r="L84" s="3">
        <v>42968</v>
      </c>
      <c r="M84" s="195" t="s">
        <v>2494</v>
      </c>
      <c r="O84" s="3">
        <v>44165</v>
      </c>
      <c r="P84" s="3"/>
      <c r="Q84" s="3"/>
      <c r="R84" s="2">
        <v>5</v>
      </c>
      <c r="S84" s="36" t="str">
        <f>+IF(COUNTIF('PLAN EMPLEADO'!I:I,Tabla2[[#This Row],[Correo]])=0,"No","Si")</f>
        <v>Si</v>
      </c>
      <c r="T84" s="3"/>
    </row>
    <row r="85" spans="1:20" x14ac:dyDescent="0.2">
      <c r="A85" s="2" t="s">
        <v>7241</v>
      </c>
      <c r="B85" s="2" t="str">
        <f>+LEFT(Tabla2[[#This Row],[RutDV]],8)</f>
        <v>17404906</v>
      </c>
      <c r="C85" s="2" t="str">
        <f>+RIGHT(Tabla2[[#This Row],[RutDV]],1)</f>
        <v>8</v>
      </c>
      <c r="D85" s="2" t="s">
        <v>2506</v>
      </c>
      <c r="E85" s="2" t="str">
        <f>+Tabla2[[#This Row],[Nombres]]&amp;" "&amp;Tabla2[[#This Row],[Apellidos]]</f>
        <v>CRISTOBAL ANDRES GALLEGOS VALENCIA</v>
      </c>
      <c r="F85" s="2" t="s">
        <v>3406</v>
      </c>
      <c r="G85" s="2" t="s">
        <v>3407</v>
      </c>
      <c r="H85" s="2" t="s">
        <v>5968</v>
      </c>
      <c r="I85" s="2" t="s">
        <v>3408</v>
      </c>
      <c r="J85" s="2">
        <v>19103</v>
      </c>
      <c r="K85" s="2" t="s">
        <v>3409</v>
      </c>
      <c r="L85" s="3">
        <v>42970</v>
      </c>
      <c r="M85" s="73" t="s">
        <v>2494</v>
      </c>
      <c r="N85" s="73"/>
      <c r="O85" s="3">
        <v>43896</v>
      </c>
      <c r="P85" s="3"/>
      <c r="Q85" s="3"/>
      <c r="R85" s="2">
        <v>5</v>
      </c>
      <c r="S85" s="36" t="str">
        <f>+IF(COUNTIF('PLAN EMPLEADO'!I:I,Tabla2[[#This Row],[Correo]])=0,"No","Si")</f>
        <v>Si</v>
      </c>
      <c r="T85" s="73"/>
    </row>
    <row r="86" spans="1:20" x14ac:dyDescent="0.2">
      <c r="A86" s="2" t="s">
        <v>3517</v>
      </c>
      <c r="B86" s="2" t="str">
        <f>+LEFT(Tabla2[[#This Row],[RutDV]],8)</f>
        <v>15675126</v>
      </c>
      <c r="C86" s="2" t="str">
        <f>+RIGHT(Tabla2[[#This Row],[RutDV]],1)</f>
        <v>K</v>
      </c>
      <c r="D86" s="2" t="s">
        <v>10692</v>
      </c>
      <c r="E86" s="2" t="str">
        <f>+Tabla2[[#This Row],[Nombres]]&amp;" "&amp;Tabla2[[#This Row],[Apellidos]]</f>
        <v xml:space="preserve"> MARIA JOSE  NAVARRETE ESCUDERO</v>
      </c>
      <c r="F86" s="2" t="s">
        <v>3503</v>
      </c>
      <c r="G86" s="2" t="s">
        <v>3504</v>
      </c>
      <c r="H86" s="2" t="s">
        <v>5970</v>
      </c>
      <c r="I86" s="2" t="s">
        <v>3505</v>
      </c>
      <c r="J86" s="2">
        <v>19081</v>
      </c>
      <c r="K86" s="2" t="s">
        <v>3506</v>
      </c>
      <c r="L86" s="3">
        <v>43221</v>
      </c>
      <c r="M86" s="195" t="s">
        <v>2494</v>
      </c>
      <c r="N86" s="195"/>
      <c r="O86" s="3">
        <v>44162</v>
      </c>
      <c r="P86" s="3"/>
      <c r="Q86" s="3"/>
      <c r="R86" s="2">
        <v>9</v>
      </c>
      <c r="S86" s="36" t="str">
        <f>+IF(COUNTIF('PLAN EMPLEADO'!I:I,Tabla2[[#This Row],[Correo]])=0,"No","Si")</f>
        <v>Si</v>
      </c>
      <c r="T86" s="3"/>
    </row>
    <row r="87" spans="1:20" x14ac:dyDescent="0.2">
      <c r="A87" s="2" t="s">
        <v>3517</v>
      </c>
      <c r="B87" s="2" t="str">
        <f>+LEFT(Tabla2[[#This Row],[RutDV]],8)</f>
        <v>15954212</v>
      </c>
      <c r="C87" s="2" t="str">
        <f>+RIGHT(Tabla2[[#This Row],[RutDV]],1)</f>
        <v>2</v>
      </c>
      <c r="D87" s="2" t="s">
        <v>694</v>
      </c>
      <c r="E87" s="26" t="str">
        <f>+Tabla2[[#This Row],[Nombres]]&amp;" "&amp;Tabla2[[#This Row],[Apellidos]]</f>
        <v>KARLA KARIN AVENDAÑO MARIN</v>
      </c>
      <c r="F87" s="2" t="s">
        <v>2471</v>
      </c>
      <c r="G87" s="2" t="s">
        <v>2472</v>
      </c>
      <c r="H87" s="2" t="s">
        <v>5970</v>
      </c>
      <c r="I87" s="2" t="s">
        <v>1294</v>
      </c>
      <c r="J87" s="2">
        <v>19042</v>
      </c>
      <c r="K87" s="2" t="s">
        <v>3068</v>
      </c>
      <c r="L87" s="3">
        <v>43678</v>
      </c>
      <c r="M87" s="117" t="s">
        <v>2494</v>
      </c>
      <c r="O87" s="3">
        <v>43942</v>
      </c>
      <c r="P87" s="3"/>
      <c r="Q87" s="3"/>
      <c r="R87" s="2">
        <v>30</v>
      </c>
      <c r="S87" s="36" t="str">
        <f>+IF(COUNTIF('PLAN EMPLEADO'!I:I,Tabla2[[#This Row],[Correo]])=0,"No","Si")</f>
        <v>Si</v>
      </c>
      <c r="T87" s="3"/>
    </row>
    <row r="88" spans="1:20" x14ac:dyDescent="0.2">
      <c r="A88" s="2" t="s">
        <v>3517</v>
      </c>
      <c r="B88" s="2" t="str">
        <f>+LEFT(Tabla2[[#This Row],[RutDV]],8)</f>
        <v>10605914</v>
      </c>
      <c r="C88" s="2" t="str">
        <f>+RIGHT(Tabla2[[#This Row],[RutDV]],1)</f>
        <v>4</v>
      </c>
      <c r="D88" s="2" t="s">
        <v>2507</v>
      </c>
      <c r="E88" s="2" t="str">
        <f>+Tabla2[[#This Row],[Nombres]]&amp;" "&amp;Tabla2[[#This Row],[Apellidos]]</f>
        <v>VICTOR MANUEL BERRIOS OSORES</v>
      </c>
      <c r="F88" s="2" t="s">
        <v>2411</v>
      </c>
      <c r="G88" s="2" t="s">
        <v>3354</v>
      </c>
      <c r="H88" s="2" t="s">
        <v>5970</v>
      </c>
      <c r="I88" s="2" t="s">
        <v>3355</v>
      </c>
      <c r="J88" s="2">
        <v>19061</v>
      </c>
      <c r="K88" s="2" t="s">
        <v>3356</v>
      </c>
      <c r="L88" s="3">
        <v>42892</v>
      </c>
      <c r="M88" s="3" t="s">
        <v>2494</v>
      </c>
      <c r="O88" s="3">
        <v>43773</v>
      </c>
      <c r="P88" s="3"/>
      <c r="Q88" s="3"/>
      <c r="R88" s="2">
        <v>1</v>
      </c>
      <c r="S88" s="36" t="str">
        <f>+IF(COUNTIF('PLAN EMPLEADO'!I:I,Tabla2[[#This Row],[Correo]])=0,"No","Si")</f>
        <v>Si</v>
      </c>
      <c r="T88" s="3"/>
    </row>
    <row r="89" spans="1:20" x14ac:dyDescent="0.2">
      <c r="A89" s="2" t="s">
        <v>3517</v>
      </c>
      <c r="B89" s="2" t="str">
        <f>+LEFT(Tabla2[[#This Row],[RutDV]],8)</f>
        <v>14617406</v>
      </c>
      <c r="C89" s="2" t="str">
        <f>+RIGHT(Tabla2[[#This Row],[RutDV]],1)</f>
        <v>5</v>
      </c>
      <c r="D89" s="2" t="s">
        <v>3852</v>
      </c>
      <c r="E89" s="2" t="str">
        <f>+Tabla2[[#This Row],[Nombres]]&amp;" "&amp;Tabla2[[#This Row],[Apellidos]]</f>
        <v>JONNATHAN ANDRES GONZALEZ MORENO</v>
      </c>
      <c r="F89" s="2" t="s">
        <v>3807</v>
      </c>
      <c r="G89" s="2" t="s">
        <v>3808</v>
      </c>
      <c r="H89" s="2" t="s">
        <v>5970</v>
      </c>
      <c r="I89" s="2" t="s">
        <v>3853</v>
      </c>
      <c r="J89" s="2">
        <v>19110</v>
      </c>
      <c r="K89" s="2" t="s">
        <v>3854</v>
      </c>
      <c r="L89" s="3">
        <v>43497</v>
      </c>
      <c r="M89" s="3" t="s">
        <v>2494</v>
      </c>
      <c r="O89" s="3">
        <v>43753</v>
      </c>
      <c r="P89" s="3"/>
      <c r="Q89" s="3"/>
      <c r="R89" s="2" t="s">
        <v>3838</v>
      </c>
      <c r="S89" s="36" t="str">
        <f>+IF(COUNTIF('PLAN EMPLEADO'!I:I,Tabla2[[#This Row],[Correo]])=0,"No","Si")</f>
        <v>Si</v>
      </c>
      <c r="T89" s="3"/>
    </row>
    <row r="90" spans="1:20" x14ac:dyDescent="0.2">
      <c r="A90" s="30" t="s">
        <v>3419</v>
      </c>
      <c r="B90" s="30" t="str">
        <f>+LEFT(Tabla2[[#This Row],[RutDV]],8)</f>
        <v>17773641</v>
      </c>
      <c r="C90" s="30" t="str">
        <f>+RIGHT(Tabla2[[#This Row],[RutDV]],1)</f>
        <v>4</v>
      </c>
      <c r="D90" s="2" t="s">
        <v>6224</v>
      </c>
      <c r="E90" s="31" t="str">
        <f>+Tabla2[[#This Row],[Nombres]]&amp;" "&amp;Tabla2[[#This Row],[Apellidos]]</f>
        <v>ALEJANDRO HERNAN AGUIRRE MUNDACA</v>
      </c>
      <c r="F90" s="2" t="s">
        <v>6197</v>
      </c>
      <c r="G90" s="2" t="s">
        <v>6198</v>
      </c>
      <c r="H90" s="2" t="s">
        <v>5968</v>
      </c>
      <c r="I90" s="2" t="s">
        <v>6243</v>
      </c>
      <c r="J90" s="30">
        <v>19217</v>
      </c>
      <c r="K90" s="2" t="s">
        <v>6261</v>
      </c>
      <c r="L90" s="3">
        <v>43650</v>
      </c>
      <c r="M90" s="195" t="s">
        <v>2494</v>
      </c>
      <c r="N90" s="32"/>
      <c r="O90" s="32">
        <v>44232</v>
      </c>
      <c r="P90" s="32"/>
      <c r="Q90" s="32"/>
      <c r="R90" s="2">
        <v>60</v>
      </c>
      <c r="S90" s="36" t="str">
        <f>+IF(COUNTIF('PLAN EMPLEADO'!I:I,Tabla2[[#This Row],[Correo]])=0,"No","Si")</f>
        <v>Si</v>
      </c>
      <c r="T90" s="98" t="s">
        <v>8436</v>
      </c>
    </row>
    <row r="91" spans="1:20" x14ac:dyDescent="0.2">
      <c r="A91" s="2" t="s">
        <v>3419</v>
      </c>
      <c r="B91" s="2" t="str">
        <f>+LEFT(Tabla2[[#This Row],[RutDV]],8)</f>
        <v>16054430</v>
      </c>
      <c r="C91" s="2" t="str">
        <f>+RIGHT(Tabla2[[#This Row],[RutDV]],1)</f>
        <v>9</v>
      </c>
      <c r="D91" s="2" t="s">
        <v>3450</v>
      </c>
      <c r="E91" s="2" t="str">
        <f>+Tabla2[[#This Row],[Nombres]]&amp;" "&amp;Tabla2[[#This Row],[Apellidos]]</f>
        <v>FRANCISCO JAVIER  ROJAS ORTIZ</v>
      </c>
      <c r="F91" s="2" t="s">
        <v>2196</v>
      </c>
      <c r="G91" s="2" t="s">
        <v>3451</v>
      </c>
      <c r="H91" s="2" t="s">
        <v>5968</v>
      </c>
      <c r="I91" s="2" t="s">
        <v>3452</v>
      </c>
      <c r="K91" s="2" t="s">
        <v>3453</v>
      </c>
      <c r="L91" s="3">
        <v>42806</v>
      </c>
      <c r="M91" s="3" t="s">
        <v>2494</v>
      </c>
      <c r="O91" s="3">
        <v>43666</v>
      </c>
      <c r="P91" s="3"/>
      <c r="Q91" s="3"/>
      <c r="R91" s="2">
        <v>16</v>
      </c>
      <c r="S91" s="36" t="str">
        <f>+IF(COUNTIF('PLAN EMPLEADO'!I:I,Tabla2[[#This Row],[Correo]])=0,"No","Si")</f>
        <v>No</v>
      </c>
      <c r="T91" s="3"/>
    </row>
  </sheetData>
  <phoneticPr fontId="105" type="noConversion"/>
  <hyperlinks>
    <hyperlink ref="K71" r:id="rId1" xr:uid="{11B1D737-E9C9-4503-9D80-A5FF44E96CC1}"/>
  </hyperlinks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6E33F-4A05-498E-8F89-E705BD3F6CA6}">
  <dimension ref="A1:AO9"/>
  <sheetViews>
    <sheetView workbookViewId="0">
      <selection activeCell="C29" sqref="C29"/>
    </sheetView>
  </sheetViews>
  <sheetFormatPr baseColWidth="10" defaultRowHeight="11.25" x14ac:dyDescent="0.2"/>
  <cols>
    <col min="2" max="2" width="14.5" bestFit="1" customWidth="1"/>
    <col min="5" max="5" width="21.33203125" bestFit="1" customWidth="1"/>
    <col min="6" max="6" width="23.5" bestFit="1" customWidth="1"/>
    <col min="12" max="12" width="19.1640625" bestFit="1" customWidth="1"/>
    <col min="13" max="13" width="28.83203125" bestFit="1" customWidth="1"/>
    <col min="17" max="17" width="13.6640625" bestFit="1" customWidth="1"/>
    <col min="28" max="28" width="39.33203125" bestFit="1" customWidth="1"/>
    <col min="32" max="32" width="13.6640625" bestFit="1" customWidth="1"/>
  </cols>
  <sheetData>
    <row r="1" spans="1:41" s="1" customFormat="1" ht="36" x14ac:dyDescent="0.2">
      <c r="A1" s="6" t="s">
        <v>0</v>
      </c>
      <c r="B1" s="6" t="s">
        <v>1</v>
      </c>
      <c r="C1" s="6" t="s">
        <v>2</v>
      </c>
      <c r="D1" s="6" t="s">
        <v>3</v>
      </c>
      <c r="E1" s="16" t="s">
        <v>8</v>
      </c>
      <c r="F1" s="4" t="s">
        <v>9</v>
      </c>
      <c r="G1" s="4" t="s">
        <v>4</v>
      </c>
      <c r="H1" s="4" t="s">
        <v>5</v>
      </c>
      <c r="I1" s="6" t="s">
        <v>6</v>
      </c>
      <c r="J1" s="6" t="s">
        <v>4202</v>
      </c>
      <c r="K1" s="4" t="s">
        <v>10</v>
      </c>
      <c r="L1" s="4" t="s">
        <v>3109</v>
      </c>
      <c r="M1" s="4" t="s">
        <v>4650</v>
      </c>
      <c r="N1" s="7" t="s">
        <v>4203</v>
      </c>
      <c r="O1" s="7" t="s">
        <v>4204</v>
      </c>
      <c r="P1" s="4" t="s">
        <v>2519</v>
      </c>
      <c r="Q1" s="4" t="s">
        <v>11</v>
      </c>
      <c r="R1" s="4" t="s">
        <v>12</v>
      </c>
      <c r="S1" s="4" t="s">
        <v>13</v>
      </c>
      <c r="T1" s="4" t="s">
        <v>14</v>
      </c>
      <c r="U1" s="4" t="s">
        <v>2518</v>
      </c>
      <c r="V1" s="4" t="s">
        <v>3543</v>
      </c>
      <c r="W1" s="4" t="s">
        <v>3113</v>
      </c>
      <c r="X1" s="6" t="s">
        <v>4205</v>
      </c>
      <c r="Y1" s="7" t="s">
        <v>2520</v>
      </c>
      <c r="Z1" s="4" t="s">
        <v>4206</v>
      </c>
      <c r="AA1" s="4" t="s">
        <v>16</v>
      </c>
      <c r="AB1" s="4" t="s">
        <v>17</v>
      </c>
      <c r="AC1" s="4" t="s">
        <v>18</v>
      </c>
      <c r="AD1" s="4" t="s">
        <v>19</v>
      </c>
      <c r="AE1" s="4" t="s">
        <v>20</v>
      </c>
      <c r="AF1" s="4" t="s">
        <v>21</v>
      </c>
      <c r="AG1" s="7" t="s">
        <v>22</v>
      </c>
      <c r="AH1" s="4" t="s">
        <v>23</v>
      </c>
      <c r="AI1" s="4" t="s">
        <v>4207</v>
      </c>
      <c r="AJ1" s="7" t="s">
        <v>3111</v>
      </c>
      <c r="AK1" s="4" t="s">
        <v>24</v>
      </c>
      <c r="AL1" s="4" t="s">
        <v>3518</v>
      </c>
      <c r="AM1" s="4" t="s">
        <v>25</v>
      </c>
      <c r="AN1" s="4" t="s">
        <v>26</v>
      </c>
      <c r="AO1" s="5" t="s">
        <v>3893</v>
      </c>
    </row>
    <row r="2" spans="1:41" s="19" customFormat="1" ht="12" x14ac:dyDescent="0.2">
      <c r="A2" s="17" t="s">
        <v>27</v>
      </c>
      <c r="B2" s="17" t="s">
        <v>3115</v>
      </c>
      <c r="C2" s="17" t="s">
        <v>28</v>
      </c>
      <c r="D2" s="17" t="s">
        <v>30</v>
      </c>
      <c r="E2" s="17" t="s">
        <v>4208</v>
      </c>
      <c r="F2" s="17" t="s">
        <v>4209</v>
      </c>
      <c r="G2" s="17">
        <v>17000693</v>
      </c>
      <c r="H2" s="17">
        <v>3</v>
      </c>
      <c r="I2" s="17" t="s">
        <v>4210</v>
      </c>
      <c r="J2" s="17" t="s">
        <v>28</v>
      </c>
      <c r="K2" s="17" t="s">
        <v>2494</v>
      </c>
      <c r="L2" s="17" t="s">
        <v>4652</v>
      </c>
      <c r="M2" s="17"/>
      <c r="N2" s="17"/>
      <c r="O2" s="17"/>
      <c r="P2" s="18">
        <v>32686</v>
      </c>
      <c r="Q2" s="17" t="s">
        <v>2515</v>
      </c>
      <c r="R2" s="17" t="s">
        <v>2516</v>
      </c>
      <c r="S2" s="18">
        <v>43354</v>
      </c>
      <c r="T2" s="18">
        <v>43357</v>
      </c>
      <c r="U2" s="17" t="s">
        <v>2516</v>
      </c>
      <c r="V2" s="18">
        <v>43361</v>
      </c>
      <c r="W2" s="17" t="s">
        <v>4211</v>
      </c>
      <c r="X2" s="17" t="s">
        <v>27</v>
      </c>
      <c r="Y2" s="17" t="s">
        <v>4211</v>
      </c>
      <c r="Z2" s="17" t="s">
        <v>4211</v>
      </c>
      <c r="AA2" s="17">
        <v>19252</v>
      </c>
      <c r="AB2" s="17" t="s">
        <v>4212</v>
      </c>
      <c r="AC2" s="17"/>
      <c r="AD2" s="17"/>
      <c r="AE2" s="17" t="s">
        <v>4117</v>
      </c>
      <c r="AF2" s="17" t="s">
        <v>2515</v>
      </c>
      <c r="AG2" s="17">
        <v>45</v>
      </c>
      <c r="AH2" s="17" t="str">
        <f t="shared" ref="AH2:AH9" si="0">+IF(AF2=45,1,"")</f>
        <v/>
      </c>
      <c r="AI2" s="17"/>
      <c r="AJ2" s="17"/>
      <c r="AK2" s="18"/>
      <c r="AL2" s="17"/>
      <c r="AM2" s="18">
        <f t="shared" ref="AM2:AM9" ca="1" si="1">+TODAY()</f>
        <v>44256</v>
      </c>
      <c r="AN2" s="17">
        <f t="shared" ref="AN2:AN9" ca="1" si="2">+AM2-V2</f>
        <v>895</v>
      </c>
      <c r="AO2" s="18"/>
    </row>
    <row r="3" spans="1:41" s="19" customFormat="1" ht="12" x14ac:dyDescent="0.2">
      <c r="A3" s="17" t="s">
        <v>27</v>
      </c>
      <c r="B3" s="17" t="s">
        <v>3115</v>
      </c>
      <c r="C3" s="17" t="s">
        <v>28</v>
      </c>
      <c r="D3" s="17" t="s">
        <v>30</v>
      </c>
      <c r="E3" s="17" t="s">
        <v>4001</v>
      </c>
      <c r="F3" s="17" t="s">
        <v>4213</v>
      </c>
      <c r="G3" s="17">
        <v>12487208</v>
      </c>
      <c r="H3" s="17">
        <v>1</v>
      </c>
      <c r="I3" s="17" t="s">
        <v>4214</v>
      </c>
      <c r="J3" s="17" t="s">
        <v>28</v>
      </c>
      <c r="K3" s="17" t="s">
        <v>2494</v>
      </c>
      <c r="L3" s="17" t="s">
        <v>4652</v>
      </c>
      <c r="M3" s="17"/>
      <c r="N3" s="17"/>
      <c r="O3" s="17"/>
      <c r="P3" s="18">
        <v>26818</v>
      </c>
      <c r="Q3" s="17" t="s">
        <v>2515</v>
      </c>
      <c r="R3" s="17" t="s">
        <v>2516</v>
      </c>
      <c r="S3" s="18">
        <v>43354</v>
      </c>
      <c r="T3" s="18">
        <v>43357</v>
      </c>
      <c r="U3" s="17" t="s">
        <v>2516</v>
      </c>
      <c r="V3" s="18">
        <v>43361</v>
      </c>
      <c r="W3" s="17" t="s">
        <v>4215</v>
      </c>
      <c r="X3" s="17" t="s">
        <v>27</v>
      </c>
      <c r="Y3" s="17" t="s">
        <v>4215</v>
      </c>
      <c r="Z3" s="17" t="s">
        <v>4215</v>
      </c>
      <c r="AA3" s="17">
        <v>19255</v>
      </c>
      <c r="AB3" s="17" t="s">
        <v>4216</v>
      </c>
      <c r="AC3" s="17"/>
      <c r="AD3" s="17"/>
      <c r="AE3" s="17" t="s">
        <v>4117</v>
      </c>
      <c r="AF3" s="17" t="s">
        <v>2515</v>
      </c>
      <c r="AG3" s="17">
        <v>45</v>
      </c>
      <c r="AH3" s="17" t="str">
        <f t="shared" si="0"/>
        <v/>
      </c>
      <c r="AI3" s="17"/>
      <c r="AJ3" s="17"/>
      <c r="AK3" s="18"/>
      <c r="AL3" s="17"/>
      <c r="AM3" s="18">
        <f t="shared" ca="1" si="1"/>
        <v>44256</v>
      </c>
      <c r="AN3" s="17">
        <f t="shared" ca="1" si="2"/>
        <v>895</v>
      </c>
      <c r="AO3" s="18"/>
    </row>
    <row r="4" spans="1:41" s="19" customFormat="1" ht="12" x14ac:dyDescent="0.2">
      <c r="A4" s="17" t="s">
        <v>27</v>
      </c>
      <c r="B4" s="17" t="s">
        <v>3115</v>
      </c>
      <c r="C4" s="17" t="s">
        <v>28</v>
      </c>
      <c r="D4" s="17" t="s">
        <v>30</v>
      </c>
      <c r="E4" s="17" t="s">
        <v>4217</v>
      </c>
      <c r="F4" s="17" t="s">
        <v>4218</v>
      </c>
      <c r="G4" s="17">
        <v>40194042</v>
      </c>
      <c r="H4" s="17">
        <v>1</v>
      </c>
      <c r="I4" s="17" t="s">
        <v>4219</v>
      </c>
      <c r="J4" s="17" t="s">
        <v>28</v>
      </c>
      <c r="K4" s="17" t="s">
        <v>2494</v>
      </c>
      <c r="L4" s="17" t="s">
        <v>4652</v>
      </c>
      <c r="M4" s="17"/>
      <c r="N4" s="17"/>
      <c r="O4" s="17"/>
      <c r="P4" s="18">
        <v>33821</v>
      </c>
      <c r="Q4" s="17" t="s">
        <v>2515</v>
      </c>
      <c r="R4" s="17" t="s">
        <v>2516</v>
      </c>
      <c r="S4" s="18">
        <v>43354</v>
      </c>
      <c r="T4" s="18">
        <v>43357</v>
      </c>
      <c r="U4" s="17" t="s">
        <v>2516</v>
      </c>
      <c r="V4" s="18">
        <v>43361</v>
      </c>
      <c r="W4" s="17" t="s">
        <v>4220</v>
      </c>
      <c r="X4" s="17" t="s">
        <v>27</v>
      </c>
      <c r="Y4" s="17" t="s">
        <v>4220</v>
      </c>
      <c r="Z4" s="17" t="s">
        <v>4220</v>
      </c>
      <c r="AA4" s="17">
        <v>19249</v>
      </c>
      <c r="AB4" s="17" t="s">
        <v>4221</v>
      </c>
      <c r="AC4" s="17"/>
      <c r="AD4" s="17"/>
      <c r="AE4" s="17" t="s">
        <v>4117</v>
      </c>
      <c r="AF4" s="17" t="s">
        <v>2515</v>
      </c>
      <c r="AG4" s="17">
        <v>45</v>
      </c>
      <c r="AH4" s="17" t="str">
        <f t="shared" si="0"/>
        <v/>
      </c>
      <c r="AI4" s="17"/>
      <c r="AJ4" s="17"/>
      <c r="AK4" s="18"/>
      <c r="AL4" s="17"/>
      <c r="AM4" s="18">
        <f t="shared" ca="1" si="1"/>
        <v>44256</v>
      </c>
      <c r="AN4" s="17">
        <f t="shared" ca="1" si="2"/>
        <v>895</v>
      </c>
      <c r="AO4" s="18"/>
    </row>
    <row r="5" spans="1:41" s="19" customFormat="1" ht="12" x14ac:dyDescent="0.2">
      <c r="A5" s="17" t="s">
        <v>27</v>
      </c>
      <c r="B5" s="17" t="s">
        <v>3115</v>
      </c>
      <c r="C5" s="17" t="s">
        <v>28</v>
      </c>
      <c r="D5" s="17" t="s">
        <v>30</v>
      </c>
      <c r="E5" s="17" t="s">
        <v>4222</v>
      </c>
      <c r="F5" s="17" t="s">
        <v>4223</v>
      </c>
      <c r="G5" s="17">
        <v>20006405</v>
      </c>
      <c r="H5" s="17">
        <v>4</v>
      </c>
      <c r="I5" s="17" t="s">
        <v>4224</v>
      </c>
      <c r="J5" s="17" t="s">
        <v>28</v>
      </c>
      <c r="K5" s="17" t="s">
        <v>2494</v>
      </c>
      <c r="L5" s="17" t="s">
        <v>4652</v>
      </c>
      <c r="M5" s="17"/>
      <c r="N5" s="17"/>
      <c r="O5" s="17"/>
      <c r="P5" s="18">
        <v>36302</v>
      </c>
      <c r="Q5" s="17" t="s">
        <v>2515</v>
      </c>
      <c r="R5" s="17" t="s">
        <v>2516</v>
      </c>
      <c r="S5" s="18">
        <v>43354</v>
      </c>
      <c r="T5" s="18">
        <v>43357</v>
      </c>
      <c r="U5" s="17" t="s">
        <v>2516</v>
      </c>
      <c r="V5" s="18">
        <v>43361</v>
      </c>
      <c r="W5" s="17" t="s">
        <v>4225</v>
      </c>
      <c r="X5" s="17" t="s">
        <v>27</v>
      </c>
      <c r="Y5" s="17" t="s">
        <v>4225</v>
      </c>
      <c r="Z5" s="17" t="s">
        <v>4225</v>
      </c>
      <c r="AA5" s="17">
        <v>19276</v>
      </c>
      <c r="AB5" s="17" t="s">
        <v>4226</v>
      </c>
      <c r="AC5" s="17"/>
      <c r="AD5" s="17"/>
      <c r="AE5" s="17" t="s">
        <v>4117</v>
      </c>
      <c r="AF5" s="17" t="s">
        <v>2515</v>
      </c>
      <c r="AG5" s="17">
        <v>45</v>
      </c>
      <c r="AH5" s="17" t="str">
        <f t="shared" si="0"/>
        <v/>
      </c>
      <c r="AI5" s="17"/>
      <c r="AJ5" s="17"/>
      <c r="AK5" s="18"/>
      <c r="AL5" s="17"/>
      <c r="AM5" s="18">
        <f t="shared" ca="1" si="1"/>
        <v>44256</v>
      </c>
      <c r="AN5" s="17">
        <f t="shared" ca="1" si="2"/>
        <v>895</v>
      </c>
      <c r="AO5" s="18"/>
    </row>
    <row r="6" spans="1:41" s="19" customFormat="1" ht="12" x14ac:dyDescent="0.2">
      <c r="A6" s="17" t="s">
        <v>27</v>
      </c>
      <c r="B6" s="17" t="s">
        <v>3115</v>
      </c>
      <c r="C6" s="17" t="s">
        <v>28</v>
      </c>
      <c r="D6" s="17" t="s">
        <v>30</v>
      </c>
      <c r="E6" s="17" t="s">
        <v>4227</v>
      </c>
      <c r="F6" s="17" t="s">
        <v>4228</v>
      </c>
      <c r="G6" s="17">
        <v>33105140</v>
      </c>
      <c r="H6" s="17">
        <v>3</v>
      </c>
      <c r="I6" s="17" t="s">
        <v>4229</v>
      </c>
      <c r="J6" s="17" t="s">
        <v>28</v>
      </c>
      <c r="K6" s="17" t="s">
        <v>2494</v>
      </c>
      <c r="L6" s="17" t="s">
        <v>4652</v>
      </c>
      <c r="M6" s="17"/>
      <c r="N6" s="17"/>
      <c r="O6" s="17"/>
      <c r="P6" s="18">
        <v>31480</v>
      </c>
      <c r="Q6" s="17" t="s">
        <v>2515</v>
      </c>
      <c r="R6" s="17" t="s">
        <v>2516</v>
      </c>
      <c r="S6" s="18">
        <v>43354</v>
      </c>
      <c r="T6" s="18">
        <v>43357</v>
      </c>
      <c r="U6" s="17" t="s">
        <v>2516</v>
      </c>
      <c r="V6" s="18">
        <v>43361</v>
      </c>
      <c r="W6" s="17" t="s">
        <v>4230</v>
      </c>
      <c r="X6" s="17" t="s">
        <v>27</v>
      </c>
      <c r="Y6" s="17" t="s">
        <v>4230</v>
      </c>
      <c r="Z6" s="17" t="s">
        <v>4230</v>
      </c>
      <c r="AA6" s="17">
        <v>19257</v>
      </c>
      <c r="AB6" s="17" t="s">
        <v>4231</v>
      </c>
      <c r="AC6" s="17"/>
      <c r="AD6" s="17"/>
      <c r="AE6" s="17" t="s">
        <v>4117</v>
      </c>
      <c r="AF6" s="17" t="s">
        <v>2515</v>
      </c>
      <c r="AG6" s="17">
        <v>45</v>
      </c>
      <c r="AH6" s="17" t="str">
        <f t="shared" si="0"/>
        <v/>
      </c>
      <c r="AI6" s="17"/>
      <c r="AJ6" s="17"/>
      <c r="AK6" s="18"/>
      <c r="AL6" s="17"/>
      <c r="AM6" s="18">
        <f t="shared" ca="1" si="1"/>
        <v>44256</v>
      </c>
      <c r="AN6" s="17">
        <f t="shared" ca="1" si="2"/>
        <v>895</v>
      </c>
      <c r="AO6" s="18"/>
    </row>
    <row r="7" spans="1:41" s="19" customFormat="1" ht="12" x14ac:dyDescent="0.2">
      <c r="A7" s="17" t="s">
        <v>27</v>
      </c>
      <c r="B7" s="17" t="s">
        <v>3115</v>
      </c>
      <c r="C7" s="17" t="s">
        <v>28</v>
      </c>
      <c r="D7" s="17" t="s">
        <v>30</v>
      </c>
      <c r="E7" s="17" t="s">
        <v>4232</v>
      </c>
      <c r="F7" s="17" t="s">
        <v>4233</v>
      </c>
      <c r="G7" s="17">
        <v>18889442</v>
      </c>
      <c r="H7" s="17">
        <v>9</v>
      </c>
      <c r="I7" s="17" t="s">
        <v>4234</v>
      </c>
      <c r="J7" s="17" t="s">
        <v>28</v>
      </c>
      <c r="K7" s="17" t="s">
        <v>2497</v>
      </c>
      <c r="L7" s="17" t="s">
        <v>2500</v>
      </c>
      <c r="M7" s="17" t="s">
        <v>4651</v>
      </c>
      <c r="N7" s="17"/>
      <c r="O7" s="17"/>
      <c r="P7" s="18">
        <v>34540</v>
      </c>
      <c r="Q7" s="17" t="s">
        <v>2515</v>
      </c>
      <c r="R7" s="17" t="s">
        <v>2516</v>
      </c>
      <c r="S7" s="18">
        <v>43354</v>
      </c>
      <c r="T7" s="18">
        <v>43357</v>
      </c>
      <c r="U7" s="17" t="s">
        <v>2516</v>
      </c>
      <c r="V7" s="18">
        <v>43361</v>
      </c>
      <c r="W7" s="17" t="s">
        <v>4235</v>
      </c>
      <c r="X7" s="17" t="s">
        <v>27</v>
      </c>
      <c r="Y7" s="17" t="s">
        <v>4235</v>
      </c>
      <c r="Z7" s="17" t="s">
        <v>4235</v>
      </c>
      <c r="AA7" s="17">
        <v>19259</v>
      </c>
      <c r="AB7" s="17" t="s">
        <v>4236</v>
      </c>
      <c r="AC7" s="17"/>
      <c r="AD7" s="17"/>
      <c r="AE7" s="17" t="s">
        <v>4117</v>
      </c>
      <c r="AF7" s="17" t="s">
        <v>2515</v>
      </c>
      <c r="AG7" s="17">
        <v>45</v>
      </c>
      <c r="AH7" s="17" t="str">
        <f t="shared" si="0"/>
        <v/>
      </c>
      <c r="AI7" s="17"/>
      <c r="AJ7" s="17"/>
      <c r="AK7" s="18"/>
      <c r="AL7" s="17"/>
      <c r="AM7" s="18">
        <f t="shared" ca="1" si="1"/>
        <v>44256</v>
      </c>
      <c r="AN7" s="17">
        <f t="shared" ca="1" si="2"/>
        <v>895</v>
      </c>
      <c r="AO7" s="18"/>
    </row>
    <row r="8" spans="1:41" s="19" customFormat="1" ht="12" x14ac:dyDescent="0.2">
      <c r="A8" s="17" t="s">
        <v>27</v>
      </c>
      <c r="B8" s="17" t="s">
        <v>3115</v>
      </c>
      <c r="C8" s="17" t="s">
        <v>28</v>
      </c>
      <c r="D8" s="17" t="s">
        <v>30</v>
      </c>
      <c r="E8" s="17" t="s">
        <v>4237</v>
      </c>
      <c r="F8" s="17" t="s">
        <v>4238</v>
      </c>
      <c r="G8" s="17">
        <v>16307941</v>
      </c>
      <c r="H8" s="17">
        <v>0</v>
      </c>
      <c r="I8" s="17" t="s">
        <v>4239</v>
      </c>
      <c r="J8" s="17" t="s">
        <v>28</v>
      </c>
      <c r="K8" s="17" t="s">
        <v>2494</v>
      </c>
      <c r="L8" s="17" t="s">
        <v>4652</v>
      </c>
      <c r="M8" s="17"/>
      <c r="N8" s="17"/>
      <c r="O8" s="17"/>
      <c r="P8" s="18">
        <v>31636</v>
      </c>
      <c r="Q8" s="17" t="s">
        <v>2515</v>
      </c>
      <c r="R8" s="17" t="s">
        <v>2516</v>
      </c>
      <c r="S8" s="18">
        <v>43354</v>
      </c>
      <c r="T8" s="18">
        <v>43357</v>
      </c>
      <c r="U8" s="17" t="s">
        <v>2516</v>
      </c>
      <c r="V8" s="18">
        <v>43361</v>
      </c>
      <c r="W8" s="17" t="s">
        <v>4240</v>
      </c>
      <c r="X8" s="17" t="s">
        <v>27</v>
      </c>
      <c r="Y8" s="17" t="s">
        <v>4240</v>
      </c>
      <c r="Z8" s="17" t="s">
        <v>4240</v>
      </c>
      <c r="AA8" s="17">
        <v>19260</v>
      </c>
      <c r="AB8" s="17" t="s">
        <v>4241</v>
      </c>
      <c r="AC8" s="17"/>
      <c r="AD8" s="17"/>
      <c r="AE8" s="17" t="s">
        <v>4117</v>
      </c>
      <c r="AF8" s="17" t="s">
        <v>2515</v>
      </c>
      <c r="AG8" s="17">
        <v>45</v>
      </c>
      <c r="AH8" s="17" t="str">
        <f t="shared" si="0"/>
        <v/>
      </c>
      <c r="AI8" s="17"/>
      <c r="AJ8" s="17"/>
      <c r="AK8" s="18"/>
      <c r="AL8" s="17"/>
      <c r="AM8" s="18">
        <f t="shared" ca="1" si="1"/>
        <v>44256</v>
      </c>
      <c r="AN8" s="17">
        <f t="shared" ca="1" si="2"/>
        <v>895</v>
      </c>
      <c r="AO8" s="18"/>
    </row>
    <row r="9" spans="1:41" s="19" customFormat="1" ht="12" x14ac:dyDescent="0.2">
      <c r="A9" s="17" t="s">
        <v>27</v>
      </c>
      <c r="B9" s="17" t="s">
        <v>3115</v>
      </c>
      <c r="C9" s="17" t="s">
        <v>28</v>
      </c>
      <c r="D9" s="17" t="s">
        <v>30</v>
      </c>
      <c r="E9" s="17" t="s">
        <v>4114</v>
      </c>
      <c r="F9" s="17" t="s">
        <v>4115</v>
      </c>
      <c r="G9" s="17">
        <v>40218243</v>
      </c>
      <c r="H9" s="17">
        <v>1</v>
      </c>
      <c r="I9" s="17" t="s">
        <v>4116</v>
      </c>
      <c r="J9" s="17" t="s">
        <v>28</v>
      </c>
      <c r="K9" s="17" t="s">
        <v>2494</v>
      </c>
      <c r="L9" s="17" t="s">
        <v>2499</v>
      </c>
      <c r="M9" s="17"/>
      <c r="N9" s="17"/>
      <c r="O9" s="17"/>
      <c r="P9" s="18">
        <v>35309</v>
      </c>
      <c r="Q9" s="17" t="s">
        <v>2515</v>
      </c>
      <c r="R9" s="17" t="s">
        <v>2517</v>
      </c>
      <c r="S9" s="18">
        <v>43354</v>
      </c>
      <c r="T9" s="18">
        <v>43357</v>
      </c>
      <c r="U9" s="17" t="s">
        <v>2517</v>
      </c>
      <c r="V9" s="18">
        <v>43361</v>
      </c>
      <c r="W9" s="17" t="s">
        <v>4118</v>
      </c>
      <c r="X9" s="17"/>
      <c r="Y9" s="17" t="s">
        <v>4118</v>
      </c>
      <c r="Z9" s="17" t="s">
        <v>4118</v>
      </c>
      <c r="AA9" s="17">
        <v>19256</v>
      </c>
      <c r="AB9" s="17" t="s">
        <v>4119</v>
      </c>
      <c r="AC9" s="17"/>
      <c r="AD9" s="17"/>
      <c r="AE9" s="17" t="s">
        <v>4117</v>
      </c>
      <c r="AF9" s="17" t="s">
        <v>2515</v>
      </c>
      <c r="AG9" s="17">
        <v>45</v>
      </c>
      <c r="AH9" s="17" t="str">
        <f t="shared" si="0"/>
        <v/>
      </c>
      <c r="AI9" s="17"/>
      <c r="AJ9" s="17"/>
      <c r="AK9" s="18">
        <v>43356</v>
      </c>
      <c r="AL9" s="17"/>
      <c r="AM9" s="18">
        <f t="shared" ca="1" si="1"/>
        <v>44256</v>
      </c>
      <c r="AN9" s="17">
        <f t="shared" ca="1" si="2"/>
        <v>895</v>
      </c>
      <c r="AO9" s="1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3C0D9-5AE9-4BC5-9941-979A39F91C1D}">
  <dimension ref="A1:AK72"/>
  <sheetViews>
    <sheetView showGridLines="0" zoomScaleNormal="100" workbookViewId="0"/>
  </sheetViews>
  <sheetFormatPr baseColWidth="10" defaultRowHeight="11.25" x14ac:dyDescent="0.2"/>
  <cols>
    <col min="1" max="1" width="11.83203125" bestFit="1" customWidth="1"/>
    <col min="2" max="2" width="18.33203125" bestFit="1" customWidth="1"/>
    <col min="3" max="3" width="8" bestFit="1" customWidth="1"/>
    <col min="4" max="4" width="16.83203125" bestFit="1" customWidth="1"/>
    <col min="5" max="5" width="32.83203125" bestFit="1" customWidth="1"/>
    <col min="6" max="6" width="22.6640625" customWidth="1"/>
    <col min="7" max="7" width="11.1640625" bestFit="1" customWidth="1"/>
    <col min="8" max="8" width="11.5" bestFit="1" customWidth="1"/>
    <col min="9" max="9" width="11.1640625" bestFit="1" customWidth="1"/>
    <col min="10" max="10" width="16.6640625" bestFit="1" customWidth="1"/>
    <col min="11" max="11" width="9.1640625" bestFit="1" customWidth="1"/>
    <col min="13" max="13" width="14.83203125" bestFit="1" customWidth="1"/>
    <col min="14" max="14" width="9.1640625" bestFit="1" customWidth="1"/>
    <col min="22" max="22" width="13" bestFit="1" customWidth="1"/>
    <col min="23" max="23" width="8.33203125" bestFit="1" customWidth="1"/>
    <col min="24" max="24" width="12.83203125" bestFit="1" customWidth="1"/>
    <col min="25" max="25" width="7.6640625" bestFit="1" customWidth="1"/>
    <col min="27" max="27" width="8.1640625" bestFit="1" customWidth="1"/>
    <col min="28" max="28" width="8.33203125" bestFit="1" customWidth="1"/>
    <col min="29" max="29" width="12.83203125" bestFit="1" customWidth="1"/>
    <col min="30" max="30" width="7.6640625" bestFit="1" customWidth="1"/>
  </cols>
  <sheetData>
    <row r="1" spans="1:37" x14ac:dyDescent="0.2">
      <c r="A1" s="8" t="s">
        <v>1</v>
      </c>
      <c r="B1" t="s">
        <v>3115</v>
      </c>
      <c r="E1" s="8" t="s">
        <v>10</v>
      </c>
      <c r="F1" t="s">
        <v>2497</v>
      </c>
      <c r="V1" s="187" t="s">
        <v>3115</v>
      </c>
      <c r="W1" s="12"/>
      <c r="X1" s="12"/>
      <c r="Y1" s="12"/>
      <c r="Z1" s="12"/>
      <c r="AA1" s="187" t="s">
        <v>3163</v>
      </c>
    </row>
    <row r="2" spans="1:37" x14ac:dyDescent="0.2">
      <c r="A2" s="8" t="s">
        <v>10</v>
      </c>
      <c r="B2" t="s">
        <v>2497</v>
      </c>
      <c r="E2" s="8" t="s">
        <v>3109</v>
      </c>
      <c r="F2" t="s">
        <v>2500</v>
      </c>
      <c r="V2" s="187" t="s">
        <v>8754</v>
      </c>
      <c r="W2" s="187" t="s">
        <v>2496</v>
      </c>
      <c r="X2" s="187" t="s">
        <v>2495</v>
      </c>
      <c r="Y2" s="187" t="s">
        <v>7303</v>
      </c>
      <c r="AA2" s="187" t="s">
        <v>8754</v>
      </c>
      <c r="AB2" s="187" t="s">
        <v>2496</v>
      </c>
      <c r="AC2" s="187" t="s">
        <v>2495</v>
      </c>
      <c r="AD2" s="187" t="s">
        <v>7303</v>
      </c>
    </row>
    <row r="3" spans="1:37" x14ac:dyDescent="0.2">
      <c r="A3" s="8" t="s">
        <v>3109</v>
      </c>
      <c r="B3" t="s">
        <v>3898</v>
      </c>
      <c r="E3" s="8" t="s">
        <v>1</v>
      </c>
      <c r="F3" t="s">
        <v>3115</v>
      </c>
      <c r="V3" s="183">
        <v>44105</v>
      </c>
      <c r="W3" s="184">
        <f>+IF(V3="","",COUNTIFS('BBDD EAC'!$N:$N,Resumen!W$2,'BBDD EAC'!$P:$P,Resumen!$V3,'BBDD EAC'!$B:$B,Resumen!$V$1))</f>
        <v>1</v>
      </c>
      <c r="X3" s="184">
        <f>+IF(W3="","",COUNTIFS('BBDD EAC'!$N:$N,Resumen!X$2,'BBDD EAC'!$P:$P,Resumen!$V3,'BBDD EAC'!$B:$B,Resumen!$V$1))</f>
        <v>2</v>
      </c>
      <c r="Y3" s="184">
        <f>+IF(X3="","",COUNTIFS('BBDD EAC'!$N:$N,Resumen!Y$2,'BBDD EAC'!$P:$P,Resumen!$V3,'BBDD EAC'!$B:$B,Resumen!$V$1))</f>
        <v>0</v>
      </c>
      <c r="AA3" s="183">
        <f>+V3</f>
        <v>44105</v>
      </c>
      <c r="AB3" s="184">
        <f>+IF(AA3="","",COUNTIFS('BBDD EAC'!$N:$N,Resumen!AB$2,'BBDD EAC'!$P:$P,Resumen!$AA3,'BBDD EAC'!$B:$B,Resumen!$AA$1))</f>
        <v>0</v>
      </c>
      <c r="AC3" s="184">
        <f>+IF(AB3="","",COUNTIFS('BBDD EAC'!$N:$N,Resumen!AC$2,'BBDD EAC'!$P:$P,Resumen!$AA3,'BBDD EAC'!$B:$B,Resumen!$AA$1))</f>
        <v>0</v>
      </c>
      <c r="AD3" s="184">
        <f>+IF(AC3="","",COUNTIFS('BBDD EAC'!$N:$N,Resumen!AD$2,'BBDD EAC'!$P:$P,Resumen!$AA3,'BBDD EAC'!$B:$B,Resumen!$AA$1))</f>
        <v>0</v>
      </c>
    </row>
    <row r="4" spans="1:37" x14ac:dyDescent="0.2">
      <c r="V4" s="183">
        <f>+V3+1</f>
        <v>44106</v>
      </c>
      <c r="W4" s="184">
        <f>+IF(V4="","",COUNTIFS('BBDD EAC'!$N:$N,Resumen!W$2,'BBDD EAC'!$P:$P,Resumen!$V4,'BBDD EAC'!$B:$B,Resumen!$V$1))</f>
        <v>2</v>
      </c>
      <c r="X4" s="184">
        <f>+IF(W4="","",COUNTIFS('BBDD EAC'!$N:$N,Resumen!X$2,'BBDD EAC'!$P:$P,Resumen!$V4,'BBDD EAC'!$B:$B,Resumen!$V$1))</f>
        <v>0</v>
      </c>
      <c r="Y4" s="184">
        <f>+IF(X4="","",COUNTIFS('BBDD EAC'!$N:$N,Resumen!Y$2,'BBDD EAC'!$P:$P,Resumen!$V4,'BBDD EAC'!$B:$B,Resumen!$V$1))</f>
        <v>0</v>
      </c>
      <c r="AA4" s="183">
        <f>+AA3+1</f>
        <v>44106</v>
      </c>
      <c r="AB4" s="184">
        <f>+IF(AA4="","",COUNTIFS('BBDD EAC'!$N:$N,Resumen!AB$2,'BBDD EAC'!$P:$P,Resumen!$AA4,'BBDD EAC'!$B:$B,Resumen!$AA$1))</f>
        <v>0</v>
      </c>
      <c r="AC4" s="184">
        <f>+IF(AB4="","",COUNTIFS('BBDD EAC'!$N:$N,Resumen!AC$2,'BBDD EAC'!$P:$P,Resumen!$AA4,'BBDD EAC'!$B:$B,Resumen!$AA$1))</f>
        <v>0</v>
      </c>
      <c r="AD4" s="184">
        <f>+IF(AC4="","",COUNTIFS('BBDD EAC'!$N:$N,Resumen!AD$2,'BBDD EAC'!$P:$P,Resumen!$AA4,'BBDD EAC'!$B:$B,Resumen!$AA$1))</f>
        <v>0</v>
      </c>
    </row>
    <row r="5" spans="1:37" x14ac:dyDescent="0.2">
      <c r="A5" s="11" t="s">
        <v>22</v>
      </c>
      <c r="B5" s="12" t="s">
        <v>6602</v>
      </c>
      <c r="C5" s="12" t="s">
        <v>3522</v>
      </c>
      <c r="D5" s="8"/>
      <c r="E5" s="8" t="s">
        <v>3353</v>
      </c>
      <c r="F5" s="12" t="s">
        <v>12089</v>
      </c>
      <c r="G5" s="8"/>
      <c r="H5" s="8"/>
      <c r="I5" s="20" t="s">
        <v>22</v>
      </c>
      <c r="J5" s="20" t="s">
        <v>3523</v>
      </c>
      <c r="K5" s="20" t="s">
        <v>3524</v>
      </c>
      <c r="L5" s="20" t="s">
        <v>3525</v>
      </c>
      <c r="M5" s="20" t="s">
        <v>3526</v>
      </c>
      <c r="N5" s="20" t="s">
        <v>3524</v>
      </c>
      <c r="V5" s="183">
        <f t="shared" ref="V5:V34" si="0">+V4+1</f>
        <v>44107</v>
      </c>
      <c r="W5" s="184">
        <f>+IF(V5="","",COUNTIFS('BBDD EAC'!$N:$N,Resumen!W$2,'BBDD EAC'!$P:$P,Resumen!$V5,'BBDD EAC'!$B:$B,Resumen!$V$1))</f>
        <v>0</v>
      </c>
      <c r="X5" s="184">
        <f>+IF(W5="","",COUNTIFS('BBDD EAC'!$N:$N,Resumen!X$2,'BBDD EAC'!$P:$P,Resumen!$V5,'BBDD EAC'!$B:$B,Resumen!$V$1))</f>
        <v>0</v>
      </c>
      <c r="Y5" s="184">
        <f>+IF(X5="","",COUNTIFS('BBDD EAC'!$N:$N,Resumen!Y$2,'BBDD EAC'!$P:$P,Resumen!$V5,'BBDD EAC'!$B:$B,Resumen!$V$1))</f>
        <v>0</v>
      </c>
      <c r="AA5" s="183">
        <f t="shared" ref="AA5:AA34" si="1">+AA4+1</f>
        <v>44107</v>
      </c>
      <c r="AB5" s="184">
        <f>+IF(AA5="","",COUNTIFS('BBDD EAC'!$N:$N,Resumen!AB$2,'BBDD EAC'!$P:$P,Resumen!$AA5,'BBDD EAC'!$B:$B,Resumen!$AA$1))</f>
        <v>0</v>
      </c>
      <c r="AC5" s="184">
        <f>+IF(AB5="","",COUNTIFS('BBDD EAC'!$N:$N,Resumen!AC$2,'BBDD EAC'!$P:$P,Resumen!$AA5,'BBDD EAC'!$B:$B,Resumen!$AA$1))</f>
        <v>0</v>
      </c>
      <c r="AD5" s="184">
        <f>+IF(AC5="","",COUNTIFS('BBDD EAC'!$N:$N,Resumen!AD$2,'BBDD EAC'!$P:$P,Resumen!$AA5,'BBDD EAC'!$B:$B,Resumen!$AA$1))</f>
        <v>0</v>
      </c>
      <c r="AH5" s="12"/>
      <c r="AI5" s="12"/>
      <c r="AJ5" s="12"/>
      <c r="AK5" s="12"/>
    </row>
    <row r="6" spans="1:37" x14ac:dyDescent="0.2">
      <c r="A6" s="9">
        <v>30</v>
      </c>
      <c r="B6" s="27">
        <v>108</v>
      </c>
      <c r="C6" s="10">
        <v>0.39130434782608697</v>
      </c>
      <c r="E6" s="9" t="s">
        <v>7415</v>
      </c>
      <c r="F6" s="27">
        <v>9</v>
      </c>
      <c r="I6">
        <v>30</v>
      </c>
      <c r="J6">
        <f>+B6</f>
        <v>108</v>
      </c>
      <c r="K6">
        <v>120</v>
      </c>
      <c r="L6" s="13">
        <v>0.85</v>
      </c>
      <c r="M6">
        <f>+K6*L6</f>
        <v>102</v>
      </c>
      <c r="N6" s="22">
        <f>+M6*J6</f>
        <v>11016</v>
      </c>
      <c r="P6">
        <f>+K6*J6</f>
        <v>12960</v>
      </c>
      <c r="V6" s="183">
        <f t="shared" si="0"/>
        <v>44108</v>
      </c>
      <c r="W6" s="184">
        <f>+IF(V6="","",COUNTIFS('BBDD EAC'!$N:$N,Resumen!W$2,'BBDD EAC'!$P:$P,Resumen!$V6,'BBDD EAC'!$B:$B,Resumen!$V$1))</f>
        <v>0</v>
      </c>
      <c r="X6" s="184">
        <f>+IF(W6="","",COUNTIFS('BBDD EAC'!$N:$N,Resumen!X$2,'BBDD EAC'!$P:$P,Resumen!$V6,'BBDD EAC'!$B:$B,Resumen!$V$1))</f>
        <v>0</v>
      </c>
      <c r="Y6" s="184">
        <f>+IF(X6="","",COUNTIFS('BBDD EAC'!$N:$N,Resumen!Y$2,'BBDD EAC'!$P:$P,Resumen!$V6,'BBDD EAC'!$B:$B,Resumen!$V$1))</f>
        <v>0</v>
      </c>
      <c r="AA6" s="183">
        <f t="shared" si="1"/>
        <v>44108</v>
      </c>
      <c r="AB6" s="184">
        <f>+IF(AA6="","",COUNTIFS('BBDD EAC'!$N:$N,Resumen!AB$2,'BBDD EAC'!$P:$P,Resumen!$AA6,'BBDD EAC'!$B:$B,Resumen!$AA$1))</f>
        <v>0</v>
      </c>
      <c r="AC6" s="184">
        <f>+IF(AB6="","",COUNTIFS('BBDD EAC'!$N:$N,Resumen!AC$2,'BBDD EAC'!$P:$P,Resumen!$AA6,'BBDD EAC'!$B:$B,Resumen!$AA$1))</f>
        <v>0</v>
      </c>
      <c r="AD6" s="184">
        <f>+IF(AC6="","",COUNTIFS('BBDD EAC'!$N:$N,Resumen!AD$2,'BBDD EAC'!$P:$P,Resumen!$AA6,'BBDD EAC'!$B:$B,Resumen!$AA$1))</f>
        <v>0</v>
      </c>
    </row>
    <row r="7" spans="1:37" x14ac:dyDescent="0.2">
      <c r="A7" s="9">
        <v>45</v>
      </c>
      <c r="B7" s="27">
        <v>168</v>
      </c>
      <c r="C7" s="10">
        <v>0.60869565217391308</v>
      </c>
      <c r="E7" s="9" t="s">
        <v>5409</v>
      </c>
      <c r="F7" s="27">
        <v>13</v>
      </c>
      <c r="I7">
        <v>45</v>
      </c>
      <c r="J7">
        <f>+B7</f>
        <v>168</v>
      </c>
      <c r="K7">
        <v>180</v>
      </c>
      <c r="L7" s="13">
        <v>0.85</v>
      </c>
      <c r="M7">
        <f t="shared" ref="M7" si="2">+K7*L7</f>
        <v>153</v>
      </c>
      <c r="N7" s="22">
        <f>+M7*J7</f>
        <v>25704</v>
      </c>
      <c r="P7">
        <f>+K7*J7</f>
        <v>30240</v>
      </c>
      <c r="R7">
        <f>+K7*15</f>
        <v>2700</v>
      </c>
      <c r="V7" s="183">
        <f t="shared" si="0"/>
        <v>44109</v>
      </c>
      <c r="W7" s="184">
        <f>+IF(V7="","",COUNTIFS('BBDD EAC'!$N:$N,Resumen!W$2,'BBDD EAC'!$P:$P,Resumen!$V7,'BBDD EAC'!$B:$B,Resumen!$V$1))</f>
        <v>2</v>
      </c>
      <c r="X7" s="184">
        <f>+IF(W7="","",COUNTIFS('BBDD EAC'!$N:$N,Resumen!X$2,'BBDD EAC'!$P:$P,Resumen!$V7,'BBDD EAC'!$B:$B,Resumen!$V$1))</f>
        <v>1</v>
      </c>
      <c r="Y7" s="184">
        <f>+IF(X7="","",COUNTIFS('BBDD EAC'!$N:$N,Resumen!Y$2,'BBDD EAC'!$P:$P,Resumen!$V7,'BBDD EAC'!$B:$B,Resumen!$V$1))</f>
        <v>0</v>
      </c>
      <c r="AA7" s="183">
        <f t="shared" si="1"/>
        <v>44109</v>
      </c>
      <c r="AB7" s="184">
        <f>+IF(AA7="","",COUNTIFS('BBDD EAC'!$N:$N,Resumen!AB$2,'BBDD EAC'!$P:$P,Resumen!$AA7,'BBDD EAC'!$B:$B,Resumen!$AA$1))</f>
        <v>0</v>
      </c>
      <c r="AC7" s="184">
        <f>+IF(AB7="","",COUNTIFS('BBDD EAC'!$N:$N,Resumen!AC$2,'BBDD EAC'!$P:$P,Resumen!$AA7,'BBDD EAC'!$B:$B,Resumen!$AA$1))</f>
        <v>0</v>
      </c>
      <c r="AD7" s="184">
        <f>+IF(AC7="","",COUNTIFS('BBDD EAC'!$N:$N,Resumen!AD$2,'BBDD EAC'!$P:$P,Resumen!$AA7,'BBDD EAC'!$B:$B,Resumen!$AA$1))</f>
        <v>0</v>
      </c>
    </row>
    <row r="8" spans="1:37" x14ac:dyDescent="0.2">
      <c r="A8" s="9" t="s">
        <v>3521</v>
      </c>
      <c r="B8" s="27">
        <v>276</v>
      </c>
      <c r="C8" s="10">
        <v>1</v>
      </c>
      <c r="E8" s="9" t="s">
        <v>7308</v>
      </c>
      <c r="F8" s="27">
        <v>13</v>
      </c>
      <c r="I8" s="21" t="s">
        <v>3521</v>
      </c>
      <c r="J8" s="21">
        <f>+SUM(J6:J7)</f>
        <v>276</v>
      </c>
      <c r="K8" s="21"/>
      <c r="L8" s="21"/>
      <c r="M8" s="21"/>
      <c r="N8" s="23">
        <f>+SUM(N6:N7)</f>
        <v>36720</v>
      </c>
      <c r="P8">
        <f>+SUM(P6:P7)</f>
        <v>43200</v>
      </c>
      <c r="R8" s="14">
        <f>+P8/R7</f>
        <v>16</v>
      </c>
      <c r="V8" s="183">
        <f t="shared" si="0"/>
        <v>44110</v>
      </c>
      <c r="W8" s="184">
        <f>+IF(V8="","",COUNTIFS('BBDD EAC'!$N:$N,Resumen!W$2,'BBDD EAC'!$P:$P,Resumen!$V8,'BBDD EAC'!$B:$B,Resumen!$V$1))</f>
        <v>2</v>
      </c>
      <c r="X8" s="184">
        <f>+IF(W8="","",COUNTIFS('BBDD EAC'!$N:$N,Resumen!X$2,'BBDD EAC'!$P:$P,Resumen!$V8,'BBDD EAC'!$B:$B,Resumen!$V$1))</f>
        <v>1</v>
      </c>
      <c r="Y8" s="184">
        <f>+IF(X8="","",COUNTIFS('BBDD EAC'!$N:$N,Resumen!Y$2,'BBDD EAC'!$P:$P,Resumen!$V8,'BBDD EAC'!$B:$B,Resumen!$V$1))</f>
        <v>0</v>
      </c>
      <c r="AA8" s="183">
        <f t="shared" si="1"/>
        <v>44110</v>
      </c>
      <c r="AB8" s="184">
        <f>+IF(AA8="","",COUNTIFS('BBDD EAC'!$N:$N,Resumen!AB$2,'BBDD EAC'!$P:$P,Resumen!$AA8,'BBDD EAC'!$B:$B,Resumen!$AA$1))</f>
        <v>0</v>
      </c>
      <c r="AC8" s="184">
        <f>+IF(AB8="","",COUNTIFS('BBDD EAC'!$N:$N,Resumen!AC$2,'BBDD EAC'!$P:$P,Resumen!$AA8,'BBDD EAC'!$B:$B,Resumen!$AA$1))</f>
        <v>0</v>
      </c>
      <c r="AD8" s="184">
        <f>+IF(AC8="","",COUNTIFS('BBDD EAC'!$N:$N,Resumen!AD$2,'BBDD EAC'!$P:$P,Resumen!$AA8,'BBDD EAC'!$B:$B,Resumen!$AA$1))</f>
        <v>0</v>
      </c>
    </row>
    <row r="9" spans="1:37" x14ac:dyDescent="0.2">
      <c r="E9" s="9" t="s">
        <v>8086</v>
      </c>
      <c r="F9" s="27">
        <v>15</v>
      </c>
      <c r="V9" s="183">
        <f t="shared" si="0"/>
        <v>44111</v>
      </c>
      <c r="W9" s="184">
        <f>+IF(V9="","",COUNTIFS('BBDD EAC'!$N:$N,Resumen!W$2,'BBDD EAC'!$P:$P,Resumen!$V9,'BBDD EAC'!$B:$B,Resumen!$V$1))</f>
        <v>0</v>
      </c>
      <c r="X9" s="184">
        <f>+IF(W9="","",COUNTIFS('BBDD EAC'!$N:$N,Resumen!X$2,'BBDD EAC'!$P:$P,Resumen!$V9,'BBDD EAC'!$B:$B,Resumen!$V$1))</f>
        <v>0</v>
      </c>
      <c r="Y9" s="184">
        <f>+IF(X9="","",COUNTIFS('BBDD EAC'!$N:$N,Resumen!Y$2,'BBDD EAC'!$P:$P,Resumen!$V9,'BBDD EAC'!$B:$B,Resumen!$V$1))</f>
        <v>0</v>
      </c>
      <c r="AA9" s="183">
        <f t="shared" si="1"/>
        <v>44111</v>
      </c>
      <c r="AB9" s="184">
        <f>+IF(AA9="","",COUNTIFS('BBDD EAC'!$N:$N,Resumen!AB$2,'BBDD EAC'!$P:$P,Resumen!$AA9,'BBDD EAC'!$B:$B,Resumen!$AA$1))</f>
        <v>0</v>
      </c>
      <c r="AC9" s="184">
        <f>+IF(AB9="","",COUNTIFS('BBDD EAC'!$N:$N,Resumen!AC$2,'BBDD EAC'!$P:$P,Resumen!$AA9,'BBDD EAC'!$B:$B,Resumen!$AA$1))</f>
        <v>0</v>
      </c>
      <c r="AD9" s="184">
        <f>+IF(AC9="","",COUNTIFS('BBDD EAC'!$N:$N,Resumen!AD$2,'BBDD EAC'!$P:$P,Resumen!$AA9,'BBDD EAC'!$B:$B,Resumen!$AA$1))</f>
        <v>0</v>
      </c>
    </row>
    <row r="10" spans="1:37" x14ac:dyDescent="0.2">
      <c r="A10">
        <v>30</v>
      </c>
      <c r="B10">
        <v>100</v>
      </c>
      <c r="C10" s="27">
        <v>7</v>
      </c>
      <c r="D10">
        <f>+B10-C10</f>
        <v>93</v>
      </c>
      <c r="E10" s="9" t="s">
        <v>7309</v>
      </c>
      <c r="F10" s="27">
        <v>13</v>
      </c>
      <c r="V10" s="183">
        <f t="shared" si="0"/>
        <v>44112</v>
      </c>
      <c r="W10" s="184">
        <f>+IF(V10="","",COUNTIFS('BBDD EAC'!$N:$N,Resumen!W$2,'BBDD EAC'!$P:$P,Resumen!$V10,'BBDD EAC'!$B:$B,Resumen!$V$1))</f>
        <v>0</v>
      </c>
      <c r="X10" s="184">
        <f>+IF(W10="","",COUNTIFS('BBDD EAC'!$N:$N,Resumen!X$2,'BBDD EAC'!$P:$P,Resumen!$V10,'BBDD EAC'!$B:$B,Resumen!$V$1))</f>
        <v>0</v>
      </c>
      <c r="Y10" s="184">
        <f>+IF(X10="","",COUNTIFS('BBDD EAC'!$N:$N,Resumen!Y$2,'BBDD EAC'!$P:$P,Resumen!$V10,'BBDD EAC'!$B:$B,Resumen!$V$1))</f>
        <v>0</v>
      </c>
      <c r="AA10" s="183">
        <f t="shared" si="1"/>
        <v>44112</v>
      </c>
      <c r="AB10" s="184">
        <f>+IF(AA10="","",COUNTIFS('BBDD EAC'!$N:$N,Resumen!AB$2,'BBDD EAC'!$P:$P,Resumen!$AA10,'BBDD EAC'!$B:$B,Resumen!$AA$1))</f>
        <v>0</v>
      </c>
      <c r="AC10" s="184">
        <f>+IF(AB10="","",COUNTIFS('BBDD EAC'!$N:$N,Resumen!AC$2,'BBDD EAC'!$P:$P,Resumen!$AA10,'BBDD EAC'!$B:$B,Resumen!$AA$1))</f>
        <v>0</v>
      </c>
      <c r="AD10" s="184">
        <f>+IF(AC10="","",COUNTIFS('BBDD EAC'!$N:$N,Resumen!AD$2,'BBDD EAC'!$P:$P,Resumen!$AA10,'BBDD EAC'!$B:$B,Resumen!$AA$1))</f>
        <v>0</v>
      </c>
    </row>
    <row r="11" spans="1:37" x14ac:dyDescent="0.2">
      <c r="A11">
        <v>45</v>
      </c>
      <c r="B11">
        <v>175</v>
      </c>
      <c r="C11" s="27">
        <v>9</v>
      </c>
      <c r="D11">
        <f>+B11-C11</f>
        <v>166</v>
      </c>
      <c r="E11" s="9" t="s">
        <v>7396</v>
      </c>
      <c r="F11" s="27">
        <v>10</v>
      </c>
      <c r="V11" s="183">
        <f t="shared" si="0"/>
        <v>44113</v>
      </c>
      <c r="W11" s="184">
        <f>+IF(V11="","",COUNTIFS('BBDD EAC'!$N:$N,Resumen!W$2,'BBDD EAC'!$P:$P,Resumen!$V11,'BBDD EAC'!$B:$B,Resumen!$V$1))</f>
        <v>0</v>
      </c>
      <c r="X11" s="184">
        <f>+IF(W11="","",COUNTIFS('BBDD EAC'!$N:$N,Resumen!X$2,'BBDD EAC'!$P:$P,Resumen!$V11,'BBDD EAC'!$B:$B,Resumen!$V$1))</f>
        <v>1</v>
      </c>
      <c r="Y11" s="184">
        <f>+IF(X11="","",COUNTIFS('BBDD EAC'!$N:$N,Resumen!Y$2,'BBDD EAC'!$P:$P,Resumen!$V11,'BBDD EAC'!$B:$B,Resumen!$V$1))</f>
        <v>0</v>
      </c>
      <c r="AA11" s="183">
        <f t="shared" si="1"/>
        <v>44113</v>
      </c>
      <c r="AB11" s="184">
        <f>+IF(AA11="","",COUNTIFS('BBDD EAC'!$N:$N,Resumen!AB$2,'BBDD EAC'!$P:$P,Resumen!$AA11,'BBDD EAC'!$B:$B,Resumen!$AA$1))</f>
        <v>0</v>
      </c>
      <c r="AC11" s="184">
        <f>+IF(AB11="","",COUNTIFS('BBDD EAC'!$N:$N,Resumen!AC$2,'BBDD EAC'!$P:$P,Resumen!$AA11,'BBDD EAC'!$B:$B,Resumen!$AA$1))</f>
        <v>0</v>
      </c>
      <c r="AD11" s="184">
        <f>+IF(AC11="","",COUNTIFS('BBDD EAC'!$N:$N,Resumen!AD$2,'BBDD EAC'!$P:$P,Resumen!$AA11,'BBDD EAC'!$B:$B,Resumen!$AA$1))</f>
        <v>0</v>
      </c>
    </row>
    <row r="12" spans="1:37" x14ac:dyDescent="0.2">
      <c r="B12">
        <f>+SUM(B10:B11)</f>
        <v>275</v>
      </c>
      <c r="D12">
        <f>+SUM(D10:D11)</f>
        <v>259</v>
      </c>
      <c r="E12" s="9" t="s">
        <v>8158</v>
      </c>
      <c r="F12" s="27">
        <v>12</v>
      </c>
      <c r="I12" s="12"/>
      <c r="V12" s="183">
        <f t="shared" si="0"/>
        <v>44114</v>
      </c>
      <c r="W12" s="184">
        <f>+IF(V12="","",COUNTIFS('BBDD EAC'!$N:$N,Resumen!W$2,'BBDD EAC'!$P:$P,Resumen!$V12,'BBDD EAC'!$B:$B,Resumen!$V$1))</f>
        <v>0</v>
      </c>
      <c r="X12" s="184">
        <f>+IF(W12="","",COUNTIFS('BBDD EAC'!$N:$N,Resumen!X$2,'BBDD EAC'!$P:$P,Resumen!$V12,'BBDD EAC'!$B:$B,Resumen!$V$1))</f>
        <v>0</v>
      </c>
      <c r="Y12" s="184">
        <f>+IF(X12="","",COUNTIFS('BBDD EAC'!$N:$N,Resumen!Y$2,'BBDD EAC'!$P:$P,Resumen!$V12,'BBDD EAC'!$B:$B,Resumen!$V$1))</f>
        <v>0</v>
      </c>
      <c r="AA12" s="183">
        <f t="shared" si="1"/>
        <v>44114</v>
      </c>
      <c r="AB12" s="184">
        <f>+IF(AA12="","",COUNTIFS('BBDD EAC'!$N:$N,Resumen!AB$2,'BBDD EAC'!$P:$P,Resumen!$AA12,'BBDD EAC'!$B:$B,Resumen!$AA$1))</f>
        <v>0</v>
      </c>
      <c r="AC12" s="184">
        <f>+IF(AB12="","",COUNTIFS('BBDD EAC'!$N:$N,Resumen!AC$2,'BBDD EAC'!$P:$P,Resumen!$AA12,'BBDD EAC'!$B:$B,Resumen!$AA$1))</f>
        <v>0</v>
      </c>
      <c r="AD12" s="184">
        <f>+IF(AC12="","",COUNTIFS('BBDD EAC'!$N:$N,Resumen!AD$2,'BBDD EAC'!$P:$P,Resumen!$AA12,'BBDD EAC'!$B:$B,Resumen!$AA$1))</f>
        <v>0</v>
      </c>
    </row>
    <row r="13" spans="1:37" x14ac:dyDescent="0.2">
      <c r="E13" s="9" t="s">
        <v>12078</v>
      </c>
      <c r="F13" s="27">
        <v>15</v>
      </c>
      <c r="I13" t="s">
        <v>12090</v>
      </c>
      <c r="V13" s="183">
        <f t="shared" si="0"/>
        <v>44115</v>
      </c>
      <c r="W13" s="184">
        <f>+IF(V13="","",COUNTIFS('BBDD EAC'!$N:$N,Resumen!W$2,'BBDD EAC'!$P:$P,Resumen!$V13,'BBDD EAC'!$B:$B,Resumen!$V$1))</f>
        <v>1</v>
      </c>
      <c r="X13" s="184">
        <f>+IF(W13="","",COUNTIFS('BBDD EAC'!$N:$N,Resumen!X$2,'BBDD EAC'!$P:$P,Resumen!$V13,'BBDD EAC'!$B:$B,Resumen!$V$1))</f>
        <v>0</v>
      </c>
      <c r="Y13" s="184">
        <f>+IF(X13="","",COUNTIFS('BBDD EAC'!$N:$N,Resumen!Y$2,'BBDD EAC'!$P:$P,Resumen!$V13,'BBDD EAC'!$B:$B,Resumen!$V$1))</f>
        <v>0</v>
      </c>
      <c r="AA13" s="183">
        <f t="shared" si="1"/>
        <v>44115</v>
      </c>
      <c r="AB13" s="184">
        <f>+IF(AA13="","",COUNTIFS('BBDD EAC'!$N:$N,Resumen!AB$2,'BBDD EAC'!$P:$P,Resumen!$AA13,'BBDD EAC'!$B:$B,Resumen!$AA$1))</f>
        <v>0</v>
      </c>
      <c r="AC13" s="184">
        <f>+IF(AB13="","",COUNTIFS('BBDD EAC'!$N:$N,Resumen!AC$2,'BBDD EAC'!$P:$P,Resumen!$AA13,'BBDD EAC'!$B:$B,Resumen!$AA$1))</f>
        <v>0</v>
      </c>
      <c r="AD13" s="184">
        <f>+IF(AC13="","",COUNTIFS('BBDD EAC'!$N:$N,Resumen!AD$2,'BBDD EAC'!$P:$P,Resumen!$AA13,'BBDD EAC'!$B:$B,Resumen!$AA$1))</f>
        <v>0</v>
      </c>
    </row>
    <row r="14" spans="1:37" x14ac:dyDescent="0.2">
      <c r="E14" s="9" t="s">
        <v>8319</v>
      </c>
      <c r="F14" s="27">
        <v>14</v>
      </c>
      <c r="I14" t="s">
        <v>12091</v>
      </c>
      <c r="V14" s="183">
        <f t="shared" si="0"/>
        <v>44116</v>
      </c>
      <c r="W14" s="184">
        <f>+IF(V14="","",COUNTIFS('BBDD EAC'!$N:$N,Resumen!W$2,'BBDD EAC'!$P:$P,Resumen!$V14,'BBDD EAC'!$B:$B,Resumen!$V$1))</f>
        <v>0</v>
      </c>
      <c r="X14" s="184">
        <f>+IF(W14="","",COUNTIFS('BBDD EAC'!$N:$N,Resumen!X$2,'BBDD EAC'!$P:$P,Resumen!$V14,'BBDD EAC'!$B:$B,Resumen!$V$1))</f>
        <v>0</v>
      </c>
      <c r="Y14" s="184">
        <f>+IF(X14="","",COUNTIFS('BBDD EAC'!$N:$N,Resumen!Y$2,'BBDD EAC'!$P:$P,Resumen!$V14,'BBDD EAC'!$B:$B,Resumen!$V$1))</f>
        <v>0</v>
      </c>
      <c r="AA14" s="183">
        <f t="shared" si="1"/>
        <v>44116</v>
      </c>
      <c r="AB14" s="184">
        <f>+IF(AA14="","",COUNTIFS('BBDD EAC'!$N:$N,Resumen!AB$2,'BBDD EAC'!$P:$P,Resumen!$AA14,'BBDD EAC'!$B:$B,Resumen!$AA$1))</f>
        <v>0</v>
      </c>
      <c r="AC14" s="184">
        <f>+IF(AB14="","",COUNTIFS('BBDD EAC'!$N:$N,Resumen!AC$2,'BBDD EAC'!$P:$P,Resumen!$AA14,'BBDD EAC'!$B:$B,Resumen!$AA$1))</f>
        <v>0</v>
      </c>
      <c r="AD14" s="184">
        <f>+IF(AC14="","",COUNTIFS('BBDD EAC'!$N:$N,Resumen!AD$2,'BBDD EAC'!$P:$P,Resumen!$AA14,'BBDD EAC'!$B:$B,Resumen!$AA$1))</f>
        <v>0</v>
      </c>
    </row>
    <row r="15" spans="1:37" x14ac:dyDescent="0.2">
      <c r="E15" s="9" t="s">
        <v>11378</v>
      </c>
      <c r="F15" s="27">
        <v>13</v>
      </c>
      <c r="I15" t="s">
        <v>12092</v>
      </c>
      <c r="V15" s="183">
        <f t="shared" si="0"/>
        <v>44117</v>
      </c>
      <c r="W15" s="184">
        <f>+IF(V15="","",COUNTIFS('BBDD EAC'!$N:$N,Resumen!W$2,'BBDD EAC'!$P:$P,Resumen!$V15,'BBDD EAC'!$B:$B,Resumen!$V$1))</f>
        <v>0</v>
      </c>
      <c r="X15" s="184">
        <f>+IF(W15="","",COUNTIFS('BBDD EAC'!$N:$N,Resumen!X$2,'BBDD EAC'!$P:$P,Resumen!$V15,'BBDD EAC'!$B:$B,Resumen!$V$1))</f>
        <v>0</v>
      </c>
      <c r="Y15" s="184">
        <f>+IF(X15="","",COUNTIFS('BBDD EAC'!$N:$N,Resumen!Y$2,'BBDD EAC'!$P:$P,Resumen!$V15,'BBDD EAC'!$B:$B,Resumen!$V$1))</f>
        <v>0</v>
      </c>
      <c r="AA15" s="183">
        <f t="shared" si="1"/>
        <v>44117</v>
      </c>
      <c r="AB15" s="184">
        <f>+IF(AA15="","",COUNTIFS('BBDD EAC'!$N:$N,Resumen!AB$2,'BBDD EAC'!$P:$P,Resumen!$AA15,'BBDD EAC'!$B:$B,Resumen!$AA$1))</f>
        <v>1</v>
      </c>
      <c r="AC15" s="184">
        <f>+IF(AB15="","",COUNTIFS('BBDD EAC'!$N:$N,Resumen!AC$2,'BBDD EAC'!$P:$P,Resumen!$AA15,'BBDD EAC'!$B:$B,Resumen!$AA$1))</f>
        <v>0</v>
      </c>
      <c r="AD15" s="184">
        <f>+IF(AC15="","",COUNTIFS('BBDD EAC'!$N:$N,Resumen!AD$2,'BBDD EAC'!$P:$P,Resumen!$AA15,'BBDD EAC'!$B:$B,Resumen!$AA$1))</f>
        <v>0</v>
      </c>
    </row>
    <row r="16" spans="1:37" x14ac:dyDescent="0.2">
      <c r="E16" s="9" t="s">
        <v>7091</v>
      </c>
      <c r="F16" s="27">
        <v>13</v>
      </c>
      <c r="V16" s="183">
        <f t="shared" si="0"/>
        <v>44118</v>
      </c>
      <c r="W16" s="184">
        <f>+IF(V16="","",COUNTIFS('BBDD EAC'!$N:$N,Resumen!W$2,'BBDD EAC'!$P:$P,Resumen!$V16,'BBDD EAC'!$B:$B,Resumen!$V$1))</f>
        <v>1</v>
      </c>
      <c r="X16" s="184">
        <f>+IF(W16="","",COUNTIFS('BBDD EAC'!$N:$N,Resumen!X$2,'BBDD EAC'!$P:$P,Resumen!$V16,'BBDD EAC'!$B:$B,Resumen!$V$1))</f>
        <v>2</v>
      </c>
      <c r="Y16" s="184">
        <f>+IF(X16="","",COUNTIFS('BBDD EAC'!$N:$N,Resumen!Y$2,'BBDD EAC'!$P:$P,Resumen!$V16,'BBDD EAC'!$B:$B,Resumen!$V$1))</f>
        <v>0</v>
      </c>
      <c r="AA16" s="183">
        <f t="shared" si="1"/>
        <v>44118</v>
      </c>
      <c r="AB16" s="184">
        <f>+IF(AA16="","",COUNTIFS('BBDD EAC'!$N:$N,Resumen!AB$2,'BBDD EAC'!$P:$P,Resumen!$AA16,'BBDD EAC'!$B:$B,Resumen!$AA$1))</f>
        <v>0</v>
      </c>
      <c r="AC16" s="184">
        <f>+IF(AB16="","",COUNTIFS('BBDD EAC'!$N:$N,Resumen!AC$2,'BBDD EAC'!$P:$P,Resumen!$AA16,'BBDD EAC'!$B:$B,Resumen!$AA$1))</f>
        <v>0</v>
      </c>
      <c r="AD16" s="184">
        <f>+IF(AC16="","",COUNTIFS('BBDD EAC'!$N:$N,Resumen!AD$2,'BBDD EAC'!$P:$P,Resumen!$AA16,'BBDD EAC'!$B:$B,Resumen!$AA$1))</f>
        <v>0</v>
      </c>
    </row>
    <row r="17" spans="1:30" x14ac:dyDescent="0.2">
      <c r="E17" s="9" t="s">
        <v>5411</v>
      </c>
      <c r="F17" s="27">
        <v>10</v>
      </c>
      <c r="V17" s="183">
        <f t="shared" si="0"/>
        <v>44119</v>
      </c>
      <c r="W17" s="184">
        <f>+IF(V17="","",COUNTIFS('BBDD EAC'!$N:$N,Resumen!W$2,'BBDD EAC'!$P:$P,Resumen!$V17,'BBDD EAC'!$B:$B,Resumen!$V$1))</f>
        <v>0</v>
      </c>
      <c r="X17" s="184">
        <f>+IF(W17="","",COUNTIFS('BBDD EAC'!$N:$N,Resumen!X$2,'BBDD EAC'!$P:$P,Resumen!$V17,'BBDD EAC'!$B:$B,Resumen!$V$1))</f>
        <v>0</v>
      </c>
      <c r="Y17" s="184">
        <f>+IF(X17="","",COUNTIFS('BBDD EAC'!$N:$N,Resumen!Y$2,'BBDD EAC'!$P:$P,Resumen!$V17,'BBDD EAC'!$B:$B,Resumen!$V$1))</f>
        <v>0</v>
      </c>
      <c r="AA17" s="183">
        <f t="shared" si="1"/>
        <v>44119</v>
      </c>
      <c r="AB17" s="184">
        <f>+IF(AA17="","",COUNTIFS('BBDD EAC'!$N:$N,Resumen!AB$2,'BBDD EAC'!$P:$P,Resumen!$AA17,'BBDD EAC'!$B:$B,Resumen!$AA$1))</f>
        <v>0</v>
      </c>
      <c r="AC17" s="184">
        <f>+IF(AB17="","",COUNTIFS('BBDD EAC'!$N:$N,Resumen!AC$2,'BBDD EAC'!$P:$P,Resumen!$AA17,'BBDD EAC'!$B:$B,Resumen!$AA$1))</f>
        <v>0</v>
      </c>
      <c r="AD17" s="184">
        <f>+IF(AC17="","",COUNTIFS('BBDD EAC'!$N:$N,Resumen!AD$2,'BBDD EAC'!$P:$P,Resumen!$AA17,'BBDD EAC'!$B:$B,Resumen!$AA$1))</f>
        <v>0</v>
      </c>
    </row>
    <row r="18" spans="1:30" ht="12" x14ac:dyDescent="0.2">
      <c r="E18" s="9" t="s">
        <v>5413</v>
      </c>
      <c r="F18" s="27">
        <v>12</v>
      </c>
      <c r="I18" s="15"/>
      <c r="J18" s="15"/>
      <c r="K18" s="15"/>
      <c r="V18" s="183">
        <f t="shared" si="0"/>
        <v>44120</v>
      </c>
      <c r="W18" s="184">
        <f>+IF(V18="","",COUNTIFS('BBDD EAC'!$N:$N,Resumen!W$2,'BBDD EAC'!$P:$P,Resumen!$V18,'BBDD EAC'!$B:$B,Resumen!$V$1))</f>
        <v>0</v>
      </c>
      <c r="X18" s="184">
        <f>+IF(W18="","",COUNTIFS('BBDD EAC'!$N:$N,Resumen!X$2,'BBDD EAC'!$P:$P,Resumen!$V18,'BBDD EAC'!$B:$B,Resumen!$V$1))</f>
        <v>0</v>
      </c>
      <c r="Y18" s="184">
        <f>+IF(X18="","",COUNTIFS('BBDD EAC'!$N:$N,Resumen!Y$2,'BBDD EAC'!$P:$P,Resumen!$V18,'BBDD EAC'!$B:$B,Resumen!$V$1))</f>
        <v>0</v>
      </c>
      <c r="AA18" s="183">
        <f t="shared" si="1"/>
        <v>44120</v>
      </c>
      <c r="AB18" s="184">
        <f>+IF(AA18="","",COUNTIFS('BBDD EAC'!$N:$N,Resumen!AB$2,'BBDD EAC'!$P:$P,Resumen!$AA18,'BBDD EAC'!$B:$B,Resumen!$AA$1))</f>
        <v>0</v>
      </c>
      <c r="AC18" s="184">
        <f>+IF(AB18="","",COUNTIFS('BBDD EAC'!$N:$N,Resumen!AC$2,'BBDD EAC'!$P:$P,Resumen!$AA18,'BBDD EAC'!$B:$B,Resumen!$AA$1))</f>
        <v>0</v>
      </c>
      <c r="AD18" s="184">
        <f>+IF(AC18="","",COUNTIFS('BBDD EAC'!$N:$N,Resumen!AD$2,'BBDD EAC'!$P:$P,Resumen!$AA18,'BBDD EAC'!$B:$B,Resumen!$AA$1))</f>
        <v>0</v>
      </c>
    </row>
    <row r="19" spans="1:30" ht="12" x14ac:dyDescent="0.2">
      <c r="E19" s="9" t="s">
        <v>5415</v>
      </c>
      <c r="F19" s="27">
        <v>11</v>
      </c>
      <c r="I19" s="2"/>
      <c r="J19" s="2"/>
      <c r="K19" s="2"/>
      <c r="V19" s="183">
        <f t="shared" si="0"/>
        <v>44121</v>
      </c>
      <c r="W19" s="184">
        <f>+IF(V19="","",COUNTIFS('BBDD EAC'!$N:$N,Resumen!W$2,'BBDD EAC'!$P:$P,Resumen!$V19,'BBDD EAC'!$B:$B,Resumen!$V$1))</f>
        <v>0</v>
      </c>
      <c r="X19" s="184">
        <f>+IF(W19="","",COUNTIFS('BBDD EAC'!$N:$N,Resumen!X$2,'BBDD EAC'!$P:$P,Resumen!$V19,'BBDD EAC'!$B:$B,Resumen!$V$1))</f>
        <v>0</v>
      </c>
      <c r="Y19" s="184">
        <f>+IF(X19="","",COUNTIFS('BBDD EAC'!$N:$N,Resumen!Y$2,'BBDD EAC'!$P:$P,Resumen!$V19,'BBDD EAC'!$B:$B,Resumen!$V$1))</f>
        <v>0</v>
      </c>
      <c r="AA19" s="183">
        <f t="shared" si="1"/>
        <v>44121</v>
      </c>
      <c r="AB19" s="184">
        <f>+IF(AA19="","",COUNTIFS('BBDD EAC'!$N:$N,Resumen!AB$2,'BBDD EAC'!$P:$P,Resumen!$AA19,'BBDD EAC'!$B:$B,Resumen!$AA$1))</f>
        <v>0</v>
      </c>
      <c r="AC19" s="184">
        <f>+IF(AB19="","",COUNTIFS('BBDD EAC'!$N:$N,Resumen!AC$2,'BBDD EAC'!$P:$P,Resumen!$AA19,'BBDD EAC'!$B:$B,Resumen!$AA$1))</f>
        <v>0</v>
      </c>
      <c r="AD19" s="184">
        <f>+IF(AC19="","",COUNTIFS('BBDD EAC'!$N:$N,Resumen!AD$2,'BBDD EAC'!$P:$P,Resumen!$AA19,'BBDD EAC'!$B:$B,Resumen!$AA$1))</f>
        <v>0</v>
      </c>
    </row>
    <row r="20" spans="1:30" ht="12" x14ac:dyDescent="0.2">
      <c r="E20" s="9" t="s">
        <v>11613</v>
      </c>
      <c r="F20" s="27">
        <v>15</v>
      </c>
      <c r="I20" s="2"/>
      <c r="J20" s="2"/>
      <c r="K20" s="2"/>
      <c r="V20" s="183">
        <f>+V19+1</f>
        <v>44122</v>
      </c>
      <c r="W20" s="184">
        <f>+IF(V20="","",COUNTIFS('BBDD EAC'!$N:$N,Resumen!W$2,'BBDD EAC'!$P:$P,Resumen!$V20,'BBDD EAC'!$B:$B,Resumen!$V$1))</f>
        <v>0</v>
      </c>
      <c r="X20" s="184">
        <f>+IF(W20="","",COUNTIFS('BBDD EAC'!$N:$N,Resumen!X$2,'BBDD EAC'!$P:$P,Resumen!$V20,'BBDD EAC'!$B:$B,Resumen!$V$1))</f>
        <v>0</v>
      </c>
      <c r="Y20" s="184">
        <f>+IF(X20="","",COUNTIFS('BBDD EAC'!$N:$N,Resumen!Y$2,'BBDD EAC'!$P:$P,Resumen!$V20,'BBDD EAC'!$B:$B,Resumen!$V$1))</f>
        <v>0</v>
      </c>
      <c r="AA20" s="183">
        <f>+AA19+1</f>
        <v>44122</v>
      </c>
      <c r="AB20" s="184">
        <f>+IF(AA20="","",COUNTIFS('BBDD EAC'!$N:$N,Resumen!AB$2,'BBDD EAC'!$P:$P,Resumen!$AA20,'BBDD EAC'!$B:$B,Resumen!$AA$1))</f>
        <v>0</v>
      </c>
      <c r="AC20" s="184">
        <f>+IF(AB20="","",COUNTIFS('BBDD EAC'!$N:$N,Resumen!AC$2,'BBDD EAC'!$P:$P,Resumen!$AA20,'BBDD EAC'!$B:$B,Resumen!$AA$1))</f>
        <v>0</v>
      </c>
      <c r="AD20" s="184">
        <f>+IF(AC20="","",COUNTIFS('BBDD EAC'!$N:$N,Resumen!AD$2,'BBDD EAC'!$P:$P,Resumen!$AA20,'BBDD EAC'!$B:$B,Resumen!$AA$1))</f>
        <v>0</v>
      </c>
    </row>
    <row r="21" spans="1:30" ht="12" x14ac:dyDescent="0.2">
      <c r="E21" s="9" t="s">
        <v>10434</v>
      </c>
      <c r="F21" s="27">
        <v>13</v>
      </c>
      <c r="I21" s="2"/>
      <c r="J21" s="2"/>
      <c r="K21" s="2"/>
      <c r="V21" s="183">
        <f t="shared" si="0"/>
        <v>44123</v>
      </c>
      <c r="W21" s="184">
        <f>+IF(V21="","",COUNTIFS('BBDD EAC'!$N:$N,Resumen!W$2,'BBDD EAC'!$P:$P,Resumen!$V21,'BBDD EAC'!$B:$B,Resumen!$V$1))</f>
        <v>0</v>
      </c>
      <c r="X21" s="184">
        <f>+IF(W21="","",COUNTIFS('BBDD EAC'!$N:$N,Resumen!X$2,'BBDD EAC'!$P:$P,Resumen!$V21,'BBDD EAC'!$B:$B,Resumen!$V$1))</f>
        <v>1</v>
      </c>
      <c r="Y21" s="184">
        <f>+IF(X21="","",COUNTIFS('BBDD EAC'!$N:$N,Resumen!Y$2,'BBDD EAC'!$P:$P,Resumen!$V21,'BBDD EAC'!$B:$B,Resumen!$V$1))</f>
        <v>0</v>
      </c>
      <c r="AA21" s="183">
        <f t="shared" si="1"/>
        <v>44123</v>
      </c>
      <c r="AB21" s="184">
        <f>+IF(AA21="","",COUNTIFS('BBDD EAC'!$N:$N,Resumen!AB$2,'BBDD EAC'!$P:$P,Resumen!$AA21,'BBDD EAC'!$B:$B,Resumen!$AA$1))</f>
        <v>0</v>
      </c>
      <c r="AC21" s="184">
        <f>+IF(AB21="","",COUNTIFS('BBDD EAC'!$N:$N,Resumen!AC$2,'BBDD EAC'!$P:$P,Resumen!$AA21,'BBDD EAC'!$B:$B,Resumen!$AA$1))</f>
        <v>0</v>
      </c>
      <c r="AD21" s="184">
        <f>+IF(AC21="","",COUNTIFS('BBDD EAC'!$N:$N,Resumen!AD$2,'BBDD EAC'!$P:$P,Resumen!$AA21,'BBDD EAC'!$B:$B,Resumen!$AA$1))</f>
        <v>0</v>
      </c>
    </row>
    <row r="22" spans="1:30" ht="12" x14ac:dyDescent="0.2">
      <c r="E22" s="9" t="s">
        <v>5416</v>
      </c>
      <c r="F22" s="27">
        <v>18</v>
      </c>
      <c r="I22" s="2"/>
      <c r="J22" s="2"/>
      <c r="K22" s="2"/>
      <c r="V22" s="183">
        <f>+V21+1</f>
        <v>44124</v>
      </c>
      <c r="W22" s="184">
        <f>+IF(V22="","",COUNTIFS('BBDD EAC'!$N:$N,Resumen!W$2,'BBDD EAC'!$P:$P,Resumen!$V22,'BBDD EAC'!$B:$B,Resumen!$V$1))</f>
        <v>0</v>
      </c>
      <c r="X22" s="184">
        <f>+IF(W22="","",COUNTIFS('BBDD EAC'!$N:$N,Resumen!X$2,'BBDD EAC'!$P:$P,Resumen!$V22,'BBDD EAC'!$B:$B,Resumen!$V$1))</f>
        <v>1</v>
      </c>
      <c r="Y22" s="184">
        <f>+IF(X22="","",COUNTIFS('BBDD EAC'!$N:$N,Resumen!Y$2,'BBDD EAC'!$P:$P,Resumen!$V22,'BBDD EAC'!$B:$B,Resumen!$V$1))</f>
        <v>0</v>
      </c>
      <c r="AA22" s="183">
        <f>+AA21+1</f>
        <v>44124</v>
      </c>
      <c r="AB22" s="184">
        <f>+IF(AA22="","",COUNTIFS('BBDD EAC'!$N:$N,Resumen!AB$2,'BBDD EAC'!$P:$P,Resumen!$AA22,'BBDD EAC'!$B:$B,Resumen!$AA$1))</f>
        <v>2</v>
      </c>
      <c r="AC22" s="184">
        <f>+IF(AB22="","",COUNTIFS('BBDD EAC'!$N:$N,Resumen!AC$2,'BBDD EAC'!$P:$P,Resumen!$AA22,'BBDD EAC'!$B:$B,Resumen!$AA$1))</f>
        <v>0</v>
      </c>
      <c r="AD22" s="184">
        <f>+IF(AC22="","",COUNTIFS('BBDD EAC'!$N:$N,Resumen!AD$2,'BBDD EAC'!$P:$P,Resumen!$AA22,'BBDD EAC'!$B:$B,Resumen!$AA$1))</f>
        <v>0</v>
      </c>
    </row>
    <row r="23" spans="1:30" ht="12" x14ac:dyDescent="0.2">
      <c r="E23" s="9" t="s">
        <v>5417</v>
      </c>
      <c r="F23" s="27">
        <v>13</v>
      </c>
      <c r="I23" s="2"/>
      <c r="J23" s="2"/>
      <c r="K23" s="2"/>
      <c r="V23" s="183">
        <f t="shared" si="0"/>
        <v>44125</v>
      </c>
      <c r="W23" s="184">
        <f>+IF(V23="","",COUNTIFS('BBDD EAC'!$N:$N,Resumen!W$2,'BBDD EAC'!$P:$P,Resumen!$V23,'BBDD EAC'!$B:$B,Resumen!$V$1))</f>
        <v>0</v>
      </c>
      <c r="X23" s="184">
        <f>+IF(W23="","",COUNTIFS('BBDD EAC'!$N:$N,Resumen!X$2,'BBDD EAC'!$P:$P,Resumen!$V23,'BBDD EAC'!$B:$B,Resumen!$V$1))</f>
        <v>0</v>
      </c>
      <c r="Y23" s="184">
        <f>+IF(X23="","",COUNTIFS('BBDD EAC'!$N:$N,Resumen!Y$2,'BBDD EAC'!$P:$P,Resumen!$V23,'BBDD EAC'!$B:$B,Resumen!$V$1))</f>
        <v>0</v>
      </c>
      <c r="AA23" s="183">
        <f t="shared" si="1"/>
        <v>44125</v>
      </c>
      <c r="AB23" s="184">
        <f>+IF(AA23="","",COUNTIFS('BBDD EAC'!$N:$N,Resumen!AB$2,'BBDD EAC'!$P:$P,Resumen!$AA23,'BBDD EAC'!$B:$B,Resumen!$AA$1))</f>
        <v>0</v>
      </c>
      <c r="AC23" s="184">
        <f>+IF(AB23="","",COUNTIFS('BBDD EAC'!$N:$N,Resumen!AC$2,'BBDD EAC'!$P:$P,Resumen!$AA23,'BBDD EAC'!$B:$B,Resumen!$AA$1))</f>
        <v>0</v>
      </c>
      <c r="AD23" s="184">
        <f>+IF(AC23="","",COUNTIFS('BBDD EAC'!$N:$N,Resumen!AD$2,'BBDD EAC'!$P:$P,Resumen!$AA23,'BBDD EAC'!$B:$B,Resumen!$AA$1))</f>
        <v>0</v>
      </c>
    </row>
    <row r="24" spans="1:30" ht="12" x14ac:dyDescent="0.2">
      <c r="E24" s="9" t="s">
        <v>7301</v>
      </c>
      <c r="F24" s="27">
        <v>11</v>
      </c>
      <c r="I24" s="2"/>
      <c r="J24" s="2"/>
      <c r="K24" s="2"/>
      <c r="V24" s="183"/>
      <c r="W24" s="184"/>
      <c r="X24" s="184"/>
      <c r="Y24" s="184"/>
      <c r="AA24" s="183"/>
      <c r="AB24" s="184"/>
      <c r="AC24" s="184"/>
      <c r="AD24" s="184"/>
    </row>
    <row r="25" spans="1:30" ht="12" x14ac:dyDescent="0.2">
      <c r="E25" s="9" t="s">
        <v>3521</v>
      </c>
      <c r="F25" s="27">
        <v>243</v>
      </c>
      <c r="I25" s="2"/>
      <c r="J25" s="2"/>
      <c r="K25" s="2"/>
      <c r="V25" s="183"/>
      <c r="W25" s="184"/>
      <c r="X25" s="184"/>
      <c r="Y25" s="184"/>
      <c r="AA25" s="183"/>
      <c r="AB25" s="184"/>
      <c r="AC25" s="184"/>
      <c r="AD25" s="184"/>
    </row>
    <row r="26" spans="1:30" ht="12" x14ac:dyDescent="0.2">
      <c r="I26" s="2"/>
      <c r="J26" s="2"/>
      <c r="K26" s="2"/>
      <c r="V26" s="183"/>
      <c r="W26" s="184"/>
      <c r="X26" s="184"/>
      <c r="Y26" s="184"/>
      <c r="AA26" s="183"/>
      <c r="AB26" s="184"/>
      <c r="AC26" s="184"/>
      <c r="AD26" s="184"/>
    </row>
    <row r="27" spans="1:30" ht="12" x14ac:dyDescent="0.2">
      <c r="E27" s="9"/>
      <c r="F27" s="27"/>
      <c r="I27" s="2"/>
      <c r="J27" s="2"/>
      <c r="K27" s="2"/>
      <c r="V27" s="183"/>
      <c r="W27" s="184"/>
      <c r="X27" s="184"/>
      <c r="Y27" s="184"/>
      <c r="AA27" s="183"/>
      <c r="AB27" s="184"/>
      <c r="AC27" s="184"/>
      <c r="AD27" s="184"/>
    </row>
    <row r="28" spans="1:30" ht="12" x14ac:dyDescent="0.2">
      <c r="E28" s="9"/>
      <c r="F28" s="27"/>
      <c r="I28" s="2"/>
      <c r="J28" s="2"/>
      <c r="K28" s="2"/>
      <c r="V28" s="183"/>
      <c r="W28" s="184"/>
      <c r="X28" s="184"/>
      <c r="Y28" s="184"/>
      <c r="AA28" s="183"/>
      <c r="AB28" s="184"/>
      <c r="AC28" s="184"/>
      <c r="AD28" s="184"/>
    </row>
    <row r="29" spans="1:30" ht="12" x14ac:dyDescent="0.2">
      <c r="E29" s="9"/>
      <c r="F29" s="27"/>
      <c r="I29" s="2"/>
      <c r="J29" s="2"/>
      <c r="K29" s="2"/>
      <c r="V29" s="183"/>
      <c r="W29" s="184"/>
      <c r="X29" s="184"/>
      <c r="Y29" s="184"/>
      <c r="AA29" s="183"/>
      <c r="AB29" s="184"/>
      <c r="AC29" s="184"/>
      <c r="AD29" s="184"/>
    </row>
    <row r="30" spans="1:30" ht="12" x14ac:dyDescent="0.2">
      <c r="A30" s="8" t="s">
        <v>10</v>
      </c>
      <c r="B30" t="s">
        <v>2497</v>
      </c>
      <c r="E30" s="8" t="s">
        <v>10</v>
      </c>
      <c r="F30" t="s">
        <v>2497</v>
      </c>
      <c r="I30" s="2"/>
      <c r="J30" s="2"/>
      <c r="K30" s="2"/>
      <c r="V30" s="183">
        <f>+V23+1</f>
        <v>44126</v>
      </c>
      <c r="W30" s="184">
        <f>+IF(V30="","",COUNTIFS('BBDD EAC'!$N:$N,Resumen!W$2,'BBDD EAC'!$P:$P,Resumen!$V30,'BBDD EAC'!$B:$B,Resumen!$V$1))</f>
        <v>1</v>
      </c>
      <c r="X30" s="184">
        <f>+IF(W30="","",COUNTIFS('BBDD EAC'!$N:$N,Resumen!X$2,'BBDD EAC'!$P:$P,Resumen!$V30,'BBDD EAC'!$B:$B,Resumen!$V$1))</f>
        <v>1</v>
      </c>
      <c r="Y30" s="184">
        <f>+IF(X30="","",COUNTIFS('BBDD EAC'!$N:$N,Resumen!Y$2,'BBDD EAC'!$P:$P,Resumen!$V30,'BBDD EAC'!$B:$B,Resumen!$V$1))</f>
        <v>0</v>
      </c>
      <c r="AA30" s="183">
        <f>+AA23+1</f>
        <v>44126</v>
      </c>
      <c r="AB30" s="184">
        <f>+IF(AA30="","",COUNTIFS('BBDD EAC'!$N:$N,Resumen!AB$2,'BBDD EAC'!$P:$P,Resumen!$AA30,'BBDD EAC'!$B:$B,Resumen!$AA$1))</f>
        <v>0</v>
      </c>
      <c r="AC30" s="184">
        <f>+IF(AB30="","",COUNTIFS('BBDD EAC'!$N:$N,Resumen!AC$2,'BBDD EAC'!$P:$P,Resumen!$AA30,'BBDD EAC'!$B:$B,Resumen!$AA$1))</f>
        <v>0</v>
      </c>
      <c r="AD30" s="184">
        <f>+IF(AC30="","",COUNTIFS('BBDD EAC'!$N:$N,Resumen!AD$2,'BBDD EAC'!$P:$P,Resumen!$AA30,'BBDD EAC'!$B:$B,Resumen!$AA$1))</f>
        <v>0</v>
      </c>
    </row>
    <row r="31" spans="1:30" x14ac:dyDescent="0.2">
      <c r="A31" s="8" t="s">
        <v>3109</v>
      </c>
      <c r="B31" t="s">
        <v>3898</v>
      </c>
      <c r="E31" s="8" t="s">
        <v>3109</v>
      </c>
      <c r="F31" t="s">
        <v>2500</v>
      </c>
      <c r="V31" s="183">
        <f t="shared" si="0"/>
        <v>44127</v>
      </c>
      <c r="W31" s="184">
        <f>+IF(V31="","",COUNTIFS('BBDD EAC'!$N:$N,Resumen!W$2,'BBDD EAC'!$P:$P,Resumen!$V31,'BBDD EAC'!$B:$B,Resumen!$V$1))</f>
        <v>0</v>
      </c>
      <c r="X31" s="184">
        <f>+IF(W31="","",COUNTIFS('BBDD EAC'!$N:$N,Resumen!X$2,'BBDD EAC'!$P:$P,Resumen!$V31,'BBDD EAC'!$B:$B,Resumen!$V$1))</f>
        <v>2</v>
      </c>
      <c r="Y31" s="184">
        <f>+IF(X31="","",COUNTIFS('BBDD EAC'!$N:$N,Resumen!Y$2,'BBDD EAC'!$P:$P,Resumen!$V31,'BBDD EAC'!$B:$B,Resumen!$V$1))</f>
        <v>0</v>
      </c>
      <c r="AA31" s="183">
        <f t="shared" si="1"/>
        <v>44127</v>
      </c>
      <c r="AB31" s="184">
        <f>+IF(AA31="","",COUNTIFS('BBDD EAC'!$N:$N,Resumen!AB$2,'BBDD EAC'!$P:$P,Resumen!$AA31,'BBDD EAC'!$B:$B,Resumen!$AA$1))</f>
        <v>0</v>
      </c>
      <c r="AC31" s="184">
        <f>+IF(AB31="","",COUNTIFS('BBDD EAC'!$N:$N,Resumen!AC$2,'BBDD EAC'!$P:$P,Resumen!$AA31,'BBDD EAC'!$B:$B,Resumen!$AA$1))</f>
        <v>0</v>
      </c>
      <c r="AD31" s="184">
        <f>+IF(AC31="","",COUNTIFS('BBDD EAC'!$N:$N,Resumen!AD$2,'BBDD EAC'!$P:$P,Resumen!$AA31,'BBDD EAC'!$B:$B,Resumen!$AA$1))</f>
        <v>0</v>
      </c>
    </row>
    <row r="32" spans="1:30" x14ac:dyDescent="0.2">
      <c r="A32" s="8" t="s">
        <v>1</v>
      </c>
      <c r="B32" t="s">
        <v>3163</v>
      </c>
      <c r="E32" s="8" t="s">
        <v>1</v>
      </c>
      <c r="F32" t="s">
        <v>3163</v>
      </c>
      <c r="V32" s="183">
        <f t="shared" si="0"/>
        <v>44128</v>
      </c>
      <c r="W32" s="184">
        <f>+IF(V32="","",COUNTIFS('BBDD EAC'!$N:$N,Resumen!W$2,'BBDD EAC'!$P:$P,Resumen!$V32,'BBDD EAC'!$B:$B,Resumen!$V$1))</f>
        <v>0</v>
      </c>
      <c r="X32" s="184">
        <f>+IF(W32="","",COUNTIFS('BBDD EAC'!$N:$N,Resumen!X$2,'BBDD EAC'!$P:$P,Resumen!$V32,'BBDD EAC'!$B:$B,Resumen!$V$1))</f>
        <v>0</v>
      </c>
      <c r="Y32" s="184">
        <f>+IF(X32="","",COUNTIFS('BBDD EAC'!$N:$N,Resumen!Y$2,'BBDD EAC'!$P:$P,Resumen!$V32,'BBDD EAC'!$B:$B,Resumen!$V$1))</f>
        <v>0</v>
      </c>
      <c r="AA32" s="183">
        <f t="shared" si="1"/>
        <v>44128</v>
      </c>
      <c r="AB32" s="184">
        <f>+IF(AA32="","",COUNTIFS('BBDD EAC'!$N:$N,Resumen!AB$2,'BBDD EAC'!$P:$P,Resumen!$AA32,'BBDD EAC'!$B:$B,Resumen!$AA$1))</f>
        <v>0</v>
      </c>
      <c r="AC32" s="184">
        <f>+IF(AB32="","",COUNTIFS('BBDD EAC'!$N:$N,Resumen!AC$2,'BBDD EAC'!$P:$P,Resumen!$AA32,'BBDD EAC'!$B:$B,Resumen!$AA$1))</f>
        <v>0</v>
      </c>
      <c r="AD32" s="184">
        <f>+IF(AC32="","",COUNTIFS('BBDD EAC'!$N:$N,Resumen!AD$2,'BBDD EAC'!$P:$P,Resumen!$AA32,'BBDD EAC'!$B:$B,Resumen!$AA$1))</f>
        <v>0</v>
      </c>
    </row>
    <row r="33" spans="1:30" x14ac:dyDescent="0.2">
      <c r="V33" s="183">
        <f t="shared" si="0"/>
        <v>44129</v>
      </c>
      <c r="W33" s="184">
        <f>+IF(V33="","",COUNTIFS('BBDD EAC'!$N:$N,Resumen!W$2,'BBDD EAC'!$P:$P,Resumen!$V33,'BBDD EAC'!$B:$B,Resumen!$V$1))</f>
        <v>0</v>
      </c>
      <c r="X33" s="184">
        <f>+IF(W33="","",COUNTIFS('BBDD EAC'!$N:$N,Resumen!X$2,'BBDD EAC'!$P:$P,Resumen!$V33,'BBDD EAC'!$B:$B,Resumen!$V$1))</f>
        <v>0</v>
      </c>
      <c r="Y33" s="184">
        <f>+IF(X33="","",COUNTIFS('BBDD EAC'!$N:$N,Resumen!Y$2,'BBDD EAC'!$P:$P,Resumen!$V33,'BBDD EAC'!$B:$B,Resumen!$V$1))</f>
        <v>0</v>
      </c>
      <c r="AA33" s="183">
        <f t="shared" si="1"/>
        <v>44129</v>
      </c>
      <c r="AB33" s="184">
        <f>+IF(AA33="","",COUNTIFS('BBDD EAC'!$N:$N,Resumen!AB$2,'BBDD EAC'!$P:$P,Resumen!$AA33,'BBDD EAC'!$B:$B,Resumen!$AA$1))</f>
        <v>0</v>
      </c>
      <c r="AC33" s="184">
        <f>+IF(AB33="","",COUNTIFS('BBDD EAC'!$N:$N,Resumen!AC$2,'BBDD EAC'!$P:$P,Resumen!$AA33,'BBDD EAC'!$B:$B,Resumen!$AA$1))</f>
        <v>0</v>
      </c>
      <c r="AD33" s="184">
        <f>+IF(AC33="","",COUNTIFS('BBDD EAC'!$N:$N,Resumen!AD$2,'BBDD EAC'!$P:$P,Resumen!$AA33,'BBDD EAC'!$B:$B,Resumen!$AA$1))</f>
        <v>0</v>
      </c>
    </row>
    <row r="34" spans="1:30" x14ac:dyDescent="0.2">
      <c r="A34" s="11" t="s">
        <v>22</v>
      </c>
      <c r="B34" s="12" t="s">
        <v>3523</v>
      </c>
      <c r="C34" s="12" t="s">
        <v>3522</v>
      </c>
      <c r="D34" s="8"/>
      <c r="G34" s="8"/>
      <c r="H34" s="8"/>
      <c r="I34" s="20" t="s">
        <v>22</v>
      </c>
      <c r="J34" s="20" t="s">
        <v>3523</v>
      </c>
      <c r="K34" s="20" t="s">
        <v>3524</v>
      </c>
      <c r="L34" s="20" t="s">
        <v>3525</v>
      </c>
      <c r="M34" s="20" t="s">
        <v>3526</v>
      </c>
      <c r="N34" s="20" t="s">
        <v>3524</v>
      </c>
      <c r="V34" s="183">
        <f t="shared" si="0"/>
        <v>44130</v>
      </c>
      <c r="W34" s="184">
        <f>+IF(V34="","",COUNTIFS('BBDD EAC'!$N:$N,Resumen!W$2,'BBDD EAC'!$P:$P,Resumen!$V34,'BBDD EAC'!$B:$B,Resumen!$V$1))</f>
        <v>0</v>
      </c>
      <c r="X34" s="184">
        <f>+IF(W34="","",COUNTIFS('BBDD EAC'!$N:$N,Resumen!X$2,'BBDD EAC'!$P:$P,Resumen!$V34,'BBDD EAC'!$B:$B,Resumen!$V$1))</f>
        <v>2</v>
      </c>
      <c r="Y34" s="184">
        <f>+IF(X34="","",COUNTIFS('BBDD EAC'!$N:$N,Resumen!Y$2,'BBDD EAC'!$P:$P,Resumen!$V34,'BBDD EAC'!$B:$B,Resumen!$V$1))</f>
        <v>0</v>
      </c>
      <c r="AA34" s="183">
        <f t="shared" si="1"/>
        <v>44130</v>
      </c>
      <c r="AB34" s="184">
        <f>+IF(AA34="","",COUNTIFS('BBDD EAC'!$N:$N,Resumen!AB$2,'BBDD EAC'!$P:$P,Resumen!$AA34,'BBDD EAC'!$B:$B,Resumen!$AA$1))</f>
        <v>0</v>
      </c>
      <c r="AC34" s="184">
        <f>+IF(AB34="","",COUNTIFS('BBDD EAC'!$N:$N,Resumen!AC$2,'BBDD EAC'!$P:$P,Resumen!$AA34,'BBDD EAC'!$B:$B,Resumen!$AA$1))</f>
        <v>0</v>
      </c>
      <c r="AD34" s="184">
        <f>+IF(AC34="","",COUNTIFS('BBDD EAC'!$N:$N,Resumen!AD$2,'BBDD EAC'!$P:$P,Resumen!$AA34,'BBDD EAC'!$B:$B,Resumen!$AA$1))</f>
        <v>0</v>
      </c>
    </row>
    <row r="35" spans="1:30" x14ac:dyDescent="0.2">
      <c r="A35" s="9">
        <v>30</v>
      </c>
      <c r="B35" s="27">
        <v>3</v>
      </c>
      <c r="C35" s="10">
        <v>0.33333333333333331</v>
      </c>
      <c r="I35">
        <v>30</v>
      </c>
      <c r="J35">
        <f>+B35</f>
        <v>3</v>
      </c>
      <c r="K35">
        <f>+I35*4</f>
        <v>120</v>
      </c>
      <c r="L35" s="13">
        <v>0.9</v>
      </c>
      <c r="M35">
        <f>+K35*L35</f>
        <v>108</v>
      </c>
      <c r="N35" s="22">
        <f>+M35*J35</f>
        <v>324</v>
      </c>
      <c r="V35" s="183">
        <f>+IF(MONTH(V34+1)&lt;&gt;MONTH(V34),"",V34+1)</f>
        <v>44131</v>
      </c>
      <c r="W35" s="184">
        <f>+IF(V35="","",COUNTIFS('BBDD EAC'!$N:$N,Resumen!W$2,'BBDD EAC'!$P:$P,Resumen!$V35,'BBDD EAC'!$B:$B,Resumen!$V$1))</f>
        <v>0</v>
      </c>
      <c r="X35" s="184">
        <f>+IF(W35="","",COUNTIFS('BBDD EAC'!$N:$N,Resumen!X$2,'BBDD EAC'!$P:$P,Resumen!$V35,'BBDD EAC'!$B:$B,Resumen!$V$1))</f>
        <v>0</v>
      </c>
      <c r="Y35" s="184">
        <f>+IF(X35="","",COUNTIFS('BBDD EAC'!$N:$N,Resumen!Y$2,'BBDD EAC'!$P:$P,Resumen!$V35,'BBDD EAC'!$B:$B,Resumen!$V$1))</f>
        <v>0</v>
      </c>
      <c r="AA35" s="183">
        <f>+IF(MONTH(AA34+1)&lt;&gt;MONTH(AA34),"",AA34+1)</f>
        <v>44131</v>
      </c>
      <c r="AB35" s="184">
        <f>+IF(AA35="","",COUNTIFS('BBDD EAC'!$N:$N,Resumen!AB$2,'BBDD EAC'!$P:$P,Resumen!$AA35,'BBDD EAC'!$B:$B,Resumen!$AA$1))</f>
        <v>0</v>
      </c>
      <c r="AC35" s="184">
        <f>+IF(AB35="","",COUNTIFS('BBDD EAC'!$N:$N,Resumen!AC$2,'BBDD EAC'!$P:$P,Resumen!$AA35,'BBDD EAC'!$B:$B,Resumen!$AA$1))</f>
        <v>0</v>
      </c>
      <c r="AD35" s="184">
        <f>+IF(AC35="","",COUNTIFS('BBDD EAC'!$N:$N,Resumen!AD$2,'BBDD EAC'!$P:$P,Resumen!$AA35,'BBDD EAC'!$B:$B,Resumen!$AA$1))</f>
        <v>0</v>
      </c>
    </row>
    <row r="36" spans="1:30" x14ac:dyDescent="0.2">
      <c r="A36" s="9">
        <v>45</v>
      </c>
      <c r="B36" s="27">
        <v>4</v>
      </c>
      <c r="C36" s="10">
        <v>0.66666666666666663</v>
      </c>
      <c r="I36">
        <v>45</v>
      </c>
      <c r="J36">
        <f>+B36</f>
        <v>4</v>
      </c>
      <c r="K36">
        <f>+I36*4</f>
        <v>180</v>
      </c>
      <c r="L36" s="13">
        <v>0.9</v>
      </c>
      <c r="M36">
        <f t="shared" ref="M36" si="3">+K36*L36</f>
        <v>162</v>
      </c>
      <c r="N36" s="22">
        <f>+M36*J36</f>
        <v>648</v>
      </c>
      <c r="V36" s="183">
        <f>+IF(MONTH(V35+1)&lt;&gt;MONTH(V35),"",V35+1)</f>
        <v>44132</v>
      </c>
      <c r="W36" s="184">
        <f>+IF(V36="","",COUNTIFS('BBDD EAC'!$N:$N,Resumen!W$2,'BBDD EAC'!$P:$P,Resumen!$V36,'BBDD EAC'!$B:$B,Resumen!$V$1))</f>
        <v>2</v>
      </c>
      <c r="X36" s="184">
        <f>+IF(W36="","",COUNTIFS('BBDD EAC'!$N:$N,Resumen!X$2,'BBDD EAC'!$P:$P,Resumen!$V36,'BBDD EAC'!$B:$B,Resumen!$V$1))</f>
        <v>0</v>
      </c>
      <c r="Y36" s="184">
        <f>+IF(X36="","",COUNTIFS('BBDD EAC'!$N:$N,Resumen!Y$2,'BBDD EAC'!$P:$P,Resumen!$V36,'BBDD EAC'!$B:$B,Resumen!$V$1))</f>
        <v>0</v>
      </c>
      <c r="AA36" s="183">
        <f>+IF(MONTH(AA35+1)&lt;&gt;MONTH(AA35),"",AA35+1)</f>
        <v>44132</v>
      </c>
      <c r="AB36" s="184">
        <f>+IF(AA36="","",COUNTIFS('BBDD EAC'!$N:$N,Resumen!AB$2,'BBDD EAC'!$P:$P,Resumen!$AA36,'BBDD EAC'!$B:$B,Resumen!$AA$1))</f>
        <v>0</v>
      </c>
      <c r="AC36" s="184">
        <f>+IF(AB36="","",COUNTIFS('BBDD EAC'!$N:$N,Resumen!AC$2,'BBDD EAC'!$P:$P,Resumen!$AA36,'BBDD EAC'!$B:$B,Resumen!$AA$1))</f>
        <v>0</v>
      </c>
      <c r="AD36" s="184">
        <f>+IF(AC36="","",COUNTIFS('BBDD EAC'!$N:$N,Resumen!AD$2,'BBDD EAC'!$P:$P,Resumen!$AA36,'BBDD EAC'!$B:$B,Resumen!$AA$1))</f>
        <v>0</v>
      </c>
    </row>
    <row r="37" spans="1:30" x14ac:dyDescent="0.2">
      <c r="A37" s="9" t="s">
        <v>3521</v>
      </c>
      <c r="B37" s="27">
        <v>7</v>
      </c>
      <c r="C37" s="10">
        <v>1</v>
      </c>
      <c r="I37" s="21" t="s">
        <v>3521</v>
      </c>
      <c r="J37" s="21">
        <f>+SUM(J35:J36)</f>
        <v>7</v>
      </c>
      <c r="K37" s="21"/>
      <c r="L37" s="21"/>
      <c r="M37" s="21"/>
      <c r="N37" s="23">
        <f>+SUM(N35:N36)</f>
        <v>972</v>
      </c>
      <c r="V37" s="183">
        <f>+IF(MONTH(V36+1)&lt;&gt;MONTH(V36),"",V36+1)</f>
        <v>44133</v>
      </c>
      <c r="W37" s="184">
        <f>+IF(V37="","",COUNTIFS('BBDD EAC'!$N:$N,Resumen!W$2,'BBDD EAC'!$P:$P,Resumen!$V37,'BBDD EAC'!$B:$B,Resumen!$V$1))</f>
        <v>0</v>
      </c>
      <c r="X37" s="184">
        <f>+IF(W37="","",COUNTIFS('BBDD EAC'!$N:$N,Resumen!X$2,'BBDD EAC'!$P:$P,Resumen!$V37,'BBDD EAC'!$B:$B,Resumen!$V$1))</f>
        <v>2</v>
      </c>
      <c r="Y37" s="184">
        <f>+IF(X37="","",COUNTIFS('BBDD EAC'!$N:$N,Resumen!Y$2,'BBDD EAC'!$P:$P,Resumen!$V37,'BBDD EAC'!$B:$B,Resumen!$V$1))</f>
        <v>0</v>
      </c>
      <c r="AA37" s="183">
        <f>+IF(MONTH(AA36+1)&lt;&gt;MONTH(AA36),"",AA36+1)</f>
        <v>44133</v>
      </c>
      <c r="AB37" s="184">
        <f>+IF(AA37="","",COUNTIFS('BBDD EAC'!$N:$N,Resumen!AB$2,'BBDD EAC'!$P:$P,Resumen!$AA37,'BBDD EAC'!$B:$B,Resumen!$AA$1))</f>
        <v>0</v>
      </c>
      <c r="AC37" s="184">
        <f>+IF(AB37="","",COUNTIFS('BBDD EAC'!$N:$N,Resumen!AC$2,'BBDD EAC'!$P:$P,Resumen!$AA37,'BBDD EAC'!$B:$B,Resumen!$AA$1))</f>
        <v>0</v>
      </c>
      <c r="AD37" s="184">
        <f>+IF(AC37="","",COUNTIFS('BBDD EAC'!$N:$N,Resumen!AD$2,'BBDD EAC'!$P:$P,Resumen!$AA37,'BBDD EAC'!$B:$B,Resumen!$AA$1))</f>
        <v>0</v>
      </c>
    </row>
    <row r="38" spans="1:30" ht="12" x14ac:dyDescent="0.2">
      <c r="I38" s="2"/>
      <c r="J38" s="2"/>
      <c r="K38" s="2"/>
      <c r="V38" s="183">
        <f>+IF(MONTH(V37+1)&lt;&gt;MONTH(V37),"",V37+1)</f>
        <v>44134</v>
      </c>
      <c r="W38" s="184">
        <f>+IF(V38="","",COUNTIFS('BBDD EAC'!$N:$N,Resumen!W$2,'BBDD EAC'!$P:$P,Resumen!$V38,'BBDD EAC'!$B:$B,Resumen!$V$1))</f>
        <v>1</v>
      </c>
      <c r="X38" s="184">
        <f>+IF(W38="","",COUNTIFS('BBDD EAC'!$N:$N,Resumen!X$2,'BBDD EAC'!$P:$P,Resumen!$V38,'BBDD EAC'!$B:$B,Resumen!$V$1))</f>
        <v>1</v>
      </c>
      <c r="Y38" s="184">
        <f>+IF(X38="","",COUNTIFS('BBDD EAC'!$N:$N,Resumen!Y$2,'BBDD EAC'!$P:$P,Resumen!$V38,'BBDD EAC'!$B:$B,Resumen!$V$1))</f>
        <v>0</v>
      </c>
      <c r="AA38" s="183">
        <f>+IF(MONTH(AA37+1)&lt;&gt;MONTH(AA37),"",AA37+1)</f>
        <v>44134</v>
      </c>
      <c r="AB38" s="184">
        <f>+IF(AA38="","",COUNTIFS('BBDD EAC'!$N:$N,Resumen!AB$2,'BBDD EAC'!$P:$P,Resumen!$AA38,'BBDD EAC'!$B:$B,Resumen!$AA$1))</f>
        <v>1</v>
      </c>
      <c r="AC38" s="184">
        <f>+IF(AB38="","",COUNTIFS('BBDD EAC'!$N:$N,Resumen!AC$2,'BBDD EAC'!$P:$P,Resumen!$AA38,'BBDD EAC'!$B:$B,Resumen!$AA$1))</f>
        <v>0</v>
      </c>
      <c r="AD38" s="184">
        <f>+IF(AC38="","",COUNTIFS('BBDD EAC'!$N:$N,Resumen!AD$2,'BBDD EAC'!$P:$P,Resumen!$AA38,'BBDD EAC'!$B:$B,Resumen!$AA$1))</f>
        <v>0</v>
      </c>
    </row>
    <row r="39" spans="1:30" ht="12" x14ac:dyDescent="0.2">
      <c r="A39">
        <v>30</v>
      </c>
      <c r="B39">
        <v>13</v>
      </c>
      <c r="I39" s="2"/>
      <c r="J39" s="2"/>
      <c r="K39" s="2"/>
      <c r="V39" s="185">
        <f>+IF(MONTH(V38+1)&lt;&gt;MONTH(V38),"",V38+1)</f>
        <v>44135</v>
      </c>
      <c r="W39" s="186">
        <f>+IF(V39="","",COUNTIFS('BBDD EAC'!$N:$N,Resumen!W$2,'BBDD EAC'!$P:$P,Resumen!$V39,'BBDD EAC'!$B:$B,Resumen!$V$1))</f>
        <v>0</v>
      </c>
      <c r="X39" s="186">
        <f>+IF(W39="","",COUNTIFS('BBDD EAC'!$N:$N,Resumen!X$2,'BBDD EAC'!$P:$P,Resumen!$V39,'BBDD EAC'!$B:$B,Resumen!$V$1))</f>
        <v>0</v>
      </c>
      <c r="Y39" s="186">
        <f>+IF(X39="","",COUNTIFS('BBDD EAC'!$N:$N,Resumen!Y$2,'BBDD EAC'!$P:$P,Resumen!$V39,'BBDD EAC'!$B:$B,Resumen!$V$1))</f>
        <v>0</v>
      </c>
      <c r="AA39" s="185">
        <f>+IF(MONTH(AA38+1)&lt;&gt;MONTH(AA38),"",AA38+1)</f>
        <v>44135</v>
      </c>
      <c r="AB39" s="186">
        <f>+IF(AA39="","",COUNTIFS('BBDD EAC'!$N:$N,Resumen!AB$2,'BBDD EAC'!$P:$P,Resumen!$AA39,'BBDD EAC'!$B:$B,Resumen!$AA$1))</f>
        <v>0</v>
      </c>
      <c r="AC39" s="186">
        <f>+IF(AB39="","",COUNTIFS('BBDD EAC'!$N:$N,Resumen!AC$2,'BBDD EAC'!$P:$P,Resumen!$AA39,'BBDD EAC'!$B:$B,Resumen!$AA$1))</f>
        <v>0</v>
      </c>
      <c r="AD39" s="186">
        <f>+IF(AC39="","",COUNTIFS('BBDD EAC'!$N:$N,Resumen!AD$2,'BBDD EAC'!$P:$P,Resumen!$AA39,'BBDD EAC'!$B:$B,Resumen!$AA$1))</f>
        <v>0</v>
      </c>
    </row>
    <row r="40" spans="1:30" ht="12" x14ac:dyDescent="0.2">
      <c r="A40">
        <v>45</v>
      </c>
      <c r="B40">
        <v>43</v>
      </c>
      <c r="I40" s="2"/>
      <c r="J40" s="2"/>
      <c r="K40" s="2"/>
      <c r="W40">
        <f>+SUM(W3:W39)</f>
        <v>13</v>
      </c>
      <c r="X40">
        <f>+SUM(X3:X39)</f>
        <v>17</v>
      </c>
      <c r="Y40">
        <f>+SUM(Y3:Y39)</f>
        <v>0</v>
      </c>
      <c r="AB40">
        <f>+SUM(AB3:AB39)</f>
        <v>4</v>
      </c>
      <c r="AC40">
        <f>+SUM(AC3:AC39)</f>
        <v>0</v>
      </c>
      <c r="AD40">
        <f>+SUM(AD3:AD39)</f>
        <v>0</v>
      </c>
    </row>
    <row r="41" spans="1:30" ht="12" x14ac:dyDescent="0.2">
      <c r="I41" s="2"/>
      <c r="J41" s="2"/>
      <c r="K41" s="2"/>
    </row>
    <row r="68" spans="1:2" x14ac:dyDescent="0.2">
      <c r="A68" t="s">
        <v>4740</v>
      </c>
    </row>
    <row r="69" spans="1:2" x14ac:dyDescent="0.2">
      <c r="A69" t="s">
        <v>1</v>
      </c>
      <c r="B69" t="s">
        <v>4741</v>
      </c>
    </row>
    <row r="70" spans="1:2" x14ac:dyDescent="0.2">
      <c r="A70" t="s">
        <v>10</v>
      </c>
      <c r="B70" t="s">
        <v>4742</v>
      </c>
    </row>
    <row r="71" spans="1:2" x14ac:dyDescent="0.2">
      <c r="A71" t="s">
        <v>3109</v>
      </c>
      <c r="B71" t="s">
        <v>4741</v>
      </c>
    </row>
    <row r="72" spans="1:2" x14ac:dyDescent="0.2">
      <c r="A72" t="s">
        <v>20</v>
      </c>
      <c r="B72" t="s">
        <v>4743</v>
      </c>
    </row>
  </sheetData>
  <pageMargins left="0.7" right="0.7" top="0.75" bottom="0.75" header="0.3" footer="0.3"/>
  <pageSetup orientation="portrait" horizontalDpi="0" verticalDpi="0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PLAN EMPLEADO</vt:lpstr>
      <vt:lpstr>BBDD EAC</vt:lpstr>
      <vt:lpstr>STAFF</vt:lpstr>
      <vt:lpstr>18chero 103</vt:lpstr>
      <vt:lpstr>Resumen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Yorman Hernandez</dc:creator>
  <cp:lastModifiedBy>Yorman Hernandez</cp:lastModifiedBy>
  <cp:lastPrinted>2018-11-16T13:12:13Z</cp:lastPrinted>
  <dcterms:created xsi:type="dcterms:W3CDTF">2018-06-04T20:46:19Z</dcterms:created>
  <dcterms:modified xsi:type="dcterms:W3CDTF">2021-03-01T15:58:29Z</dcterms:modified>
</cp:coreProperties>
</file>